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drawings/drawing9.xml" ContentType="application/vnd.openxmlformats-officedocument.drawing+xml"/>
  <Override PartName="/xl/embeddings/oleObject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activeTab="7"/>
  </bookViews>
  <sheets>
    <sheet name="Resumo" sheetId="2" r:id="rId1"/>
    <sheet name="Planilha" sheetId="3" r:id="rId2"/>
    <sheet name="Somatório" sheetId="4" r:id="rId3"/>
    <sheet name="Cronograma" sheetId="5" r:id="rId4"/>
    <sheet name="Relatório" sheetId="6" r:id="rId5"/>
    <sheet name="Parcela Maior Relevância" sheetId="7" r:id="rId6"/>
    <sheet name="BDI" sheetId="9" r:id="rId7"/>
    <sheet name="CPU's Próprias" sheetId="8" r:id="rId8"/>
    <sheet name="CPU's Goinfra e SINAPI" sheetId="10" r:id="rId9"/>
  </sheets>
  <definedNames>
    <definedName name="_xlnm.Print_Area" localSheetId="6">BDI!$A$1:$D$32</definedName>
    <definedName name="_xlnm.Print_Area" localSheetId="8">'CPU''s Goinfra e SINAPI'!$B$1:$J$9027</definedName>
    <definedName name="_xlnm.Print_Area" localSheetId="7">'CPU''s Próprias'!$B$1:$K$940</definedName>
    <definedName name="_xlnm.Print_Area" localSheetId="3">Cronograma!$A$1:$S$60</definedName>
    <definedName name="_xlnm.Print_Area" localSheetId="1">Planilha!$B$1:$N$2155</definedName>
    <definedName name="_xlnm.Print_Area" localSheetId="0">Resumo!$A$1:$F$76</definedName>
    <definedName name="_xlnm.Print_Area" localSheetId="2">Somatório!$A$1:$F$35</definedName>
    <definedName name="_xlnm.Print_Titles" localSheetId="7">'CPU''s Próprias'!$1:$10</definedName>
    <definedName name="_xlnm.Print_Titles" localSheetId="3">Cronograma!$1:$10</definedName>
    <definedName name="_xlnm.Print_Titles" localSheetId="1">Planilha!$1:$11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4" l="1"/>
  <c r="E14" i="4"/>
  <c r="E15" i="4"/>
  <c r="C13" i="6" s="1"/>
  <c r="E16" i="4"/>
  <c r="B19" i="5" s="1"/>
  <c r="R20" i="5" s="1"/>
  <c r="E17" i="4"/>
  <c r="B21" i="5" s="1"/>
  <c r="R22" i="5" s="1"/>
  <c r="E18" i="4"/>
  <c r="B23" i="5" s="1"/>
  <c r="E19" i="4"/>
  <c r="E20" i="4"/>
  <c r="B27" i="5" s="1"/>
  <c r="N28" i="5" s="1"/>
  <c r="E21" i="4"/>
  <c r="E22" i="4"/>
  <c r="E23" i="4"/>
  <c r="E24" i="4"/>
  <c r="B35" i="5" s="1"/>
  <c r="P36" i="5" s="1"/>
  <c r="E25" i="4"/>
  <c r="B37" i="5" s="1"/>
  <c r="Q38" i="5" s="1"/>
  <c r="E26" i="4"/>
  <c r="B39" i="5" s="1"/>
  <c r="O40" i="5" s="1"/>
  <c r="E27" i="4"/>
  <c r="C25" i="6" s="1"/>
  <c r="E28" i="4"/>
  <c r="B43" i="5" s="1"/>
  <c r="O44" i="5" s="1"/>
  <c r="E29" i="4"/>
  <c r="C27" i="6" s="1"/>
  <c r="E30" i="4"/>
  <c r="E31" i="4"/>
  <c r="E32" i="4"/>
  <c r="B51" i="5" s="1"/>
  <c r="P52" i="5" s="1"/>
  <c r="E33" i="4"/>
  <c r="B53" i="5" s="1"/>
  <c r="Q54" i="5" s="1"/>
  <c r="E34" i="4"/>
  <c r="B55" i="5" s="1"/>
  <c r="B41" i="5" l="1"/>
  <c r="S42" i="5" s="1"/>
  <c r="B25" i="5"/>
  <c r="S26" i="5" s="1"/>
  <c r="C17" i="6"/>
  <c r="C26" i="6"/>
  <c r="C24" i="6"/>
  <c r="C18" i="6"/>
  <c r="D35" i="4"/>
  <c r="E35" i="4" s="1"/>
  <c r="B10" i="5" s="1"/>
  <c r="C16" i="6"/>
  <c r="C21" i="6"/>
  <c r="B33" i="5"/>
  <c r="K34" i="5" s="1"/>
  <c r="C29" i="6"/>
  <c r="B49" i="5"/>
  <c r="J50" i="5" s="1"/>
  <c r="C20" i="6"/>
  <c r="B31" i="5"/>
  <c r="M32" i="5" s="1"/>
  <c r="C28" i="6"/>
  <c r="B47" i="5"/>
  <c r="D48" i="5" s="1"/>
  <c r="R24" i="5"/>
  <c r="G24" i="5"/>
  <c r="C11" i="6"/>
  <c r="B13" i="5"/>
  <c r="S14" i="5" s="1"/>
  <c r="C19" i="6"/>
  <c r="B29" i="5"/>
  <c r="H30" i="5" s="1"/>
  <c r="C12" i="6"/>
  <c r="B15" i="5"/>
  <c r="D16" i="5" s="1"/>
  <c r="R56" i="5"/>
  <c r="S56" i="5"/>
  <c r="Q56" i="5"/>
  <c r="C31" i="6"/>
  <c r="C23" i="6"/>
  <c r="C15" i="6"/>
  <c r="C32" i="6"/>
  <c r="B17" i="5"/>
  <c r="J18" i="5" s="1"/>
  <c r="C30" i="6"/>
  <c r="C22" i="6"/>
  <c r="C14" i="6"/>
  <c r="B45" i="5"/>
  <c r="M46" i="5" s="1"/>
  <c r="E12" i="4"/>
  <c r="E24" i="5"/>
  <c r="S24" i="5"/>
  <c r="R40" i="5"/>
  <c r="E56" i="5"/>
  <c r="I28" i="5"/>
  <c r="D40" i="5"/>
  <c r="Q40" i="5"/>
  <c r="K36" i="5"/>
  <c r="H28" i="5"/>
  <c r="E40" i="5"/>
  <c r="K20" i="5"/>
  <c r="S52" i="5"/>
  <c r="J52" i="5"/>
  <c r="S20" i="5"/>
  <c r="D56" i="5"/>
  <c r="H56" i="5"/>
  <c r="K24" i="5"/>
  <c r="I40" i="5"/>
  <c r="I56" i="5"/>
  <c r="L24" i="5"/>
  <c r="J40" i="5"/>
  <c r="J56" i="5"/>
  <c r="H24" i="5"/>
  <c r="H40" i="5"/>
  <c r="M24" i="5"/>
  <c r="L40" i="5"/>
  <c r="L56" i="5"/>
  <c r="O24" i="5"/>
  <c r="F38" i="5"/>
  <c r="M40" i="5"/>
  <c r="M56" i="5"/>
  <c r="D24" i="5"/>
  <c r="P24" i="5"/>
  <c r="N38" i="5"/>
  <c r="P40" i="5"/>
  <c r="P56" i="5"/>
  <c r="D22" i="5"/>
  <c r="K22" i="5"/>
  <c r="L44" i="5"/>
  <c r="D54" i="5"/>
  <c r="L22" i="5"/>
  <c r="P44" i="5"/>
  <c r="M54" i="5"/>
  <c r="S22" i="5"/>
  <c r="E38" i="5"/>
  <c r="N54" i="5"/>
  <c r="M38" i="5"/>
  <c r="Q44" i="5"/>
  <c r="O28" i="5"/>
  <c r="K28" i="5"/>
  <c r="P28" i="5"/>
  <c r="Q28" i="5"/>
  <c r="D44" i="5"/>
  <c r="S28" i="5"/>
  <c r="H44" i="5"/>
  <c r="G28" i="5"/>
  <c r="I44" i="5"/>
  <c r="K52" i="5"/>
  <c r="E20" i="5"/>
  <c r="M20" i="5"/>
  <c r="E22" i="5"/>
  <c r="M22" i="5"/>
  <c r="E36" i="5"/>
  <c r="M36" i="5"/>
  <c r="G38" i="5"/>
  <c r="R38" i="5"/>
  <c r="J44" i="5"/>
  <c r="R44" i="5"/>
  <c r="D52" i="5"/>
  <c r="L52" i="5"/>
  <c r="E54" i="5"/>
  <c r="R54" i="5"/>
  <c r="F20" i="5"/>
  <c r="N20" i="5"/>
  <c r="F22" i="5"/>
  <c r="N22" i="5"/>
  <c r="F24" i="5"/>
  <c r="N24" i="5"/>
  <c r="J28" i="5"/>
  <c r="R28" i="5"/>
  <c r="F36" i="5"/>
  <c r="N36" i="5"/>
  <c r="H38" i="5"/>
  <c r="S38" i="5"/>
  <c r="K40" i="5"/>
  <c r="S40" i="5"/>
  <c r="K44" i="5"/>
  <c r="S44" i="5"/>
  <c r="E52" i="5"/>
  <c r="M52" i="5"/>
  <c r="F54" i="5"/>
  <c r="S54" i="5"/>
  <c r="K56" i="5"/>
  <c r="L20" i="5"/>
  <c r="G20" i="5"/>
  <c r="O22" i="5"/>
  <c r="N52" i="5"/>
  <c r="D20" i="5"/>
  <c r="D36" i="5"/>
  <c r="G22" i="5"/>
  <c r="Q36" i="5"/>
  <c r="F52" i="5"/>
  <c r="P20" i="5"/>
  <c r="D28" i="5"/>
  <c r="L28" i="5"/>
  <c r="H36" i="5"/>
  <c r="J38" i="5"/>
  <c r="E44" i="5"/>
  <c r="M44" i="5"/>
  <c r="G52" i="5"/>
  <c r="O52" i="5"/>
  <c r="I20" i="5"/>
  <c r="Q20" i="5"/>
  <c r="I22" i="5"/>
  <c r="Q22" i="5"/>
  <c r="I24" i="5"/>
  <c r="Q24" i="5"/>
  <c r="E28" i="5"/>
  <c r="M28" i="5"/>
  <c r="I36" i="5"/>
  <c r="S36" i="5"/>
  <c r="K38" i="5"/>
  <c r="F40" i="5"/>
  <c r="N40" i="5"/>
  <c r="F44" i="5"/>
  <c r="N44" i="5"/>
  <c r="H52" i="5"/>
  <c r="Q52" i="5"/>
  <c r="K54" i="5"/>
  <c r="F56" i="5"/>
  <c r="N56" i="5"/>
  <c r="L36" i="5"/>
  <c r="O20" i="5"/>
  <c r="G36" i="5"/>
  <c r="I38" i="5"/>
  <c r="G54" i="5"/>
  <c r="H20" i="5"/>
  <c r="H22" i="5"/>
  <c r="P22" i="5"/>
  <c r="R36" i="5"/>
  <c r="J54" i="5"/>
  <c r="J20" i="5"/>
  <c r="J22" i="5"/>
  <c r="J24" i="5"/>
  <c r="F28" i="5"/>
  <c r="J36" i="5"/>
  <c r="D38" i="5"/>
  <c r="L38" i="5"/>
  <c r="G40" i="5"/>
  <c r="G44" i="5"/>
  <c r="I52" i="5"/>
  <c r="R52" i="5"/>
  <c r="L54" i="5"/>
  <c r="G56" i="5"/>
  <c r="O56" i="5"/>
  <c r="O54" i="5"/>
  <c r="H54" i="5"/>
  <c r="P54" i="5"/>
  <c r="I54" i="5"/>
  <c r="O38" i="5"/>
  <c r="P38" i="5"/>
  <c r="O36" i="5"/>
  <c r="Q14" i="5" l="1"/>
  <c r="O42" i="5"/>
  <c r="D18" i="5"/>
  <c r="P16" i="5"/>
  <c r="G42" i="5"/>
  <c r="F16" i="5"/>
  <c r="N42" i="5"/>
  <c r="H42" i="5"/>
  <c r="L26" i="5"/>
  <c r="E42" i="5"/>
  <c r="H26" i="5"/>
  <c r="P18" i="5"/>
  <c r="F33" i="4"/>
  <c r="D31" i="6" s="1"/>
  <c r="K16" i="5"/>
  <c r="G16" i="5"/>
  <c r="O16" i="5"/>
  <c r="R16" i="5"/>
  <c r="M16" i="5"/>
  <c r="H16" i="5"/>
  <c r="J16" i="5"/>
  <c r="E16" i="5"/>
  <c r="F21" i="4"/>
  <c r="D19" i="6" s="1"/>
  <c r="Q16" i="5"/>
  <c r="S18" i="5"/>
  <c r="H18" i="5"/>
  <c r="S16" i="5"/>
  <c r="F18" i="5"/>
  <c r="L18" i="5"/>
  <c r="K18" i="5"/>
  <c r="N16" i="5"/>
  <c r="N26" i="5"/>
  <c r="F34" i="4"/>
  <c r="D32" i="6" s="1"/>
  <c r="I42" i="5"/>
  <c r="E26" i="5"/>
  <c r="Q26" i="5"/>
  <c r="J26" i="5"/>
  <c r="G26" i="5"/>
  <c r="P26" i="5"/>
  <c r="L34" i="5"/>
  <c r="D32" i="5"/>
  <c r="D42" i="5"/>
  <c r="F26" i="5"/>
  <c r="F34" i="5"/>
  <c r="F16" i="4"/>
  <c r="D14" i="6" s="1"/>
  <c r="Q42" i="5"/>
  <c r="R50" i="5"/>
  <c r="F24" i="4"/>
  <c r="D22" i="6" s="1"/>
  <c r="D34" i="5"/>
  <c r="F27" i="4"/>
  <c r="D25" i="6" s="1"/>
  <c r="F29" i="4"/>
  <c r="D27" i="6" s="1"/>
  <c r="J42" i="5"/>
  <c r="F42" i="5"/>
  <c r="S34" i="5"/>
  <c r="F28" i="4"/>
  <c r="D26" i="6" s="1"/>
  <c r="F30" i="4"/>
  <c r="D28" i="6" s="1"/>
  <c r="F14" i="4"/>
  <c r="D12" i="6" s="1"/>
  <c r="M42" i="5"/>
  <c r="M26" i="5"/>
  <c r="O26" i="5"/>
  <c r="F25" i="4"/>
  <c r="D23" i="6" s="1"/>
  <c r="F19" i="4"/>
  <c r="D17" i="6" s="1"/>
  <c r="F13" i="4"/>
  <c r="D11" i="6" s="1"/>
  <c r="P34" i="5"/>
  <c r="M34" i="5"/>
  <c r="F23" i="4"/>
  <c r="D21" i="6" s="1"/>
  <c r="F22" i="4"/>
  <c r="D20" i="6" s="1"/>
  <c r="K42" i="5"/>
  <c r="D46" i="5"/>
  <c r="L42" i="5"/>
  <c r="H34" i="5"/>
  <c r="F18" i="4"/>
  <c r="D16" i="6" s="1"/>
  <c r="F20" i="4"/>
  <c r="D18" i="6" s="1"/>
  <c r="F31" i="4"/>
  <c r="D29" i="6" s="1"/>
  <c r="R26" i="5"/>
  <c r="R42" i="5"/>
  <c r="N50" i="5"/>
  <c r="K26" i="5"/>
  <c r="I26" i="5"/>
  <c r="F26" i="4"/>
  <c r="D24" i="6" s="1"/>
  <c r="F17" i="4"/>
  <c r="D15" i="6" s="1"/>
  <c r="F32" i="4"/>
  <c r="D30" i="6" s="1"/>
  <c r="P42" i="5"/>
  <c r="D26" i="5"/>
  <c r="E50" i="5"/>
  <c r="S46" i="5"/>
  <c r="K50" i="5"/>
  <c r="H50" i="5"/>
  <c r="M50" i="5"/>
  <c r="F12" i="4"/>
  <c r="D10" i="6" s="1"/>
  <c r="R48" i="5"/>
  <c r="P48" i="5"/>
  <c r="O46" i="5"/>
  <c r="I48" i="5"/>
  <c r="S50" i="5"/>
  <c r="I46" i="5"/>
  <c r="K14" i="5"/>
  <c r="I50" i="5"/>
  <c r="F15" i="4"/>
  <c r="D13" i="6" s="1"/>
  <c r="P30" i="5"/>
  <c r="F30" i="5"/>
  <c r="L48" i="5"/>
  <c r="L30" i="5"/>
  <c r="G48" i="5"/>
  <c r="K48" i="5"/>
  <c r="E32" i="5"/>
  <c r="M48" i="5"/>
  <c r="E48" i="5"/>
  <c r="O30" i="5"/>
  <c r="O32" i="5"/>
  <c r="Q48" i="5"/>
  <c r="O48" i="5"/>
  <c r="J48" i="5"/>
  <c r="C33" i="6"/>
  <c r="H48" i="5"/>
  <c r="F48" i="5"/>
  <c r="J14" i="5"/>
  <c r="N14" i="5"/>
  <c r="G14" i="5"/>
  <c r="M30" i="5"/>
  <c r="G30" i="5"/>
  <c r="S30" i="5"/>
  <c r="L46" i="5"/>
  <c r="P46" i="5"/>
  <c r="E30" i="5"/>
  <c r="F14" i="5"/>
  <c r="R30" i="5"/>
  <c r="H14" i="5"/>
  <c r="C10" i="6"/>
  <c r="B11" i="5"/>
  <c r="N48" i="5"/>
  <c r="S48" i="5"/>
  <c r="I14" i="5"/>
  <c r="P32" i="5"/>
  <c r="K32" i="5"/>
  <c r="R46" i="5"/>
  <c r="D30" i="5"/>
  <c r="L14" i="5"/>
  <c r="F46" i="5"/>
  <c r="F32" i="5"/>
  <c r="R32" i="5"/>
  <c r="Q32" i="5"/>
  <c r="G32" i="5"/>
  <c r="N46" i="5"/>
  <c r="K30" i="5"/>
  <c r="I30" i="5"/>
  <c r="S32" i="5"/>
  <c r="I32" i="5"/>
  <c r="H32" i="5"/>
  <c r="O50" i="5"/>
  <c r="Q50" i="5"/>
  <c r="G50" i="5"/>
  <c r="F50" i="5"/>
  <c r="P50" i="5"/>
  <c r="L50" i="5"/>
  <c r="D50" i="5"/>
  <c r="K46" i="5"/>
  <c r="G46" i="5"/>
  <c r="J46" i="5"/>
  <c r="H46" i="5"/>
  <c r="M14" i="5"/>
  <c r="N30" i="5"/>
  <c r="L32" i="5"/>
  <c r="J32" i="5"/>
  <c r="N32" i="5"/>
  <c r="N18" i="5"/>
  <c r="G18" i="5"/>
  <c r="I18" i="5"/>
  <c r="E18" i="5"/>
  <c r="M18" i="5"/>
  <c r="R18" i="5"/>
  <c r="O18" i="5"/>
  <c r="Q18" i="5"/>
  <c r="L16" i="5"/>
  <c r="I16" i="5"/>
  <c r="R14" i="5"/>
  <c r="E14" i="5"/>
  <c r="P14" i="5"/>
  <c r="O14" i="5"/>
  <c r="E46" i="5"/>
  <c r="Q46" i="5"/>
  <c r="J30" i="5"/>
  <c r="Q30" i="5"/>
  <c r="D14" i="5"/>
  <c r="N34" i="5"/>
  <c r="I34" i="5"/>
  <c r="G34" i="5"/>
  <c r="R34" i="5"/>
  <c r="E34" i="5"/>
  <c r="Q34" i="5"/>
  <c r="O34" i="5"/>
  <c r="J34" i="5"/>
  <c r="F58" i="5" l="1"/>
  <c r="D58" i="5"/>
  <c r="S58" i="5"/>
  <c r="L58" i="5"/>
  <c r="I58" i="5"/>
  <c r="F35" i="4"/>
  <c r="D33" i="6" s="1"/>
  <c r="F12" i="5"/>
  <c r="D12" i="5"/>
  <c r="I12" i="5"/>
  <c r="H12" i="5"/>
  <c r="H58" i="5" s="1"/>
  <c r="E12" i="5"/>
  <c r="K12" i="5"/>
  <c r="K58" i="5" s="1"/>
  <c r="O12" i="5"/>
  <c r="O58" i="5" s="1"/>
  <c r="J12" i="5"/>
  <c r="S12" i="5"/>
  <c r="G12" i="5"/>
  <c r="G58" i="5" s="1"/>
  <c r="L12" i="5"/>
  <c r="R12" i="5"/>
  <c r="R58" i="5" s="1"/>
  <c r="M12" i="5"/>
  <c r="Q12" i="5"/>
  <c r="N12" i="5"/>
  <c r="P12" i="5"/>
  <c r="O57" i="5" l="1"/>
  <c r="E58" i="5"/>
  <c r="E57" i="5" s="1"/>
  <c r="J58" i="5"/>
  <c r="J57" i="5" s="1"/>
  <c r="P58" i="5"/>
  <c r="P57" i="5" s="1"/>
  <c r="I57" i="5"/>
  <c r="H57" i="5"/>
  <c r="D60" i="5"/>
  <c r="Q58" i="5"/>
  <c r="Q57" i="5" s="1"/>
  <c r="K57" i="5"/>
  <c r="R57" i="5"/>
  <c r="L57" i="5"/>
  <c r="G57" i="5"/>
  <c r="S57" i="5"/>
  <c r="F57" i="5"/>
  <c r="N58" i="5"/>
  <c r="N57" i="5" s="1"/>
  <c r="M58" i="5"/>
  <c r="M57" i="5" s="1"/>
  <c r="D57" i="5"/>
  <c r="D59" i="5" s="1"/>
  <c r="E60" i="5"/>
  <c r="F60" i="5" s="1"/>
  <c r="G60" i="5" s="1"/>
  <c r="H60" i="5" s="1"/>
  <c r="I60" i="5" s="1"/>
  <c r="U15" i="3"/>
  <c r="V15" i="3"/>
  <c r="U18" i="3"/>
  <c r="V18" i="3"/>
  <c r="U20" i="3"/>
  <c r="V20" i="3"/>
  <c r="U23" i="3"/>
  <c r="V23" i="3"/>
  <c r="U24" i="3"/>
  <c r="V24" i="3"/>
  <c r="U27" i="3"/>
  <c r="V27" i="3"/>
  <c r="U31" i="3"/>
  <c r="V31" i="3"/>
  <c r="U35" i="3"/>
  <c r="V35" i="3"/>
  <c r="U36" i="3"/>
  <c r="V36" i="3"/>
  <c r="U52" i="3"/>
  <c r="V52" i="3"/>
  <c r="U54" i="3"/>
  <c r="V54" i="3"/>
  <c r="U55" i="3"/>
  <c r="V55" i="3"/>
  <c r="U59" i="3"/>
  <c r="V59" i="3"/>
  <c r="U61" i="3"/>
  <c r="V61" i="3"/>
  <c r="U64" i="3"/>
  <c r="V64" i="3"/>
  <c r="U65" i="3"/>
  <c r="V65" i="3"/>
  <c r="U67" i="3"/>
  <c r="V67" i="3"/>
  <c r="U69" i="3"/>
  <c r="V69" i="3"/>
  <c r="U72" i="3"/>
  <c r="V72" i="3"/>
  <c r="U74" i="3"/>
  <c r="V74" i="3"/>
  <c r="U76" i="3"/>
  <c r="V76" i="3"/>
  <c r="U78" i="3"/>
  <c r="V78" i="3"/>
  <c r="U79" i="3"/>
  <c r="V79" i="3"/>
  <c r="U81" i="3"/>
  <c r="V81" i="3"/>
  <c r="U83" i="3"/>
  <c r="V83" i="3"/>
  <c r="U84" i="3"/>
  <c r="V84" i="3"/>
  <c r="U87" i="3"/>
  <c r="V87" i="3"/>
  <c r="U88" i="3"/>
  <c r="V88" i="3"/>
  <c r="U92" i="3"/>
  <c r="V92" i="3"/>
  <c r="U101" i="3"/>
  <c r="V101" i="3"/>
  <c r="U103" i="3"/>
  <c r="V103" i="3"/>
  <c r="U104" i="3"/>
  <c r="V104" i="3"/>
  <c r="U114" i="3"/>
  <c r="V114" i="3"/>
  <c r="U120" i="3"/>
  <c r="V120" i="3"/>
  <c r="U129" i="3"/>
  <c r="V129" i="3"/>
  <c r="U130" i="3"/>
  <c r="V130" i="3"/>
  <c r="U132" i="3"/>
  <c r="V132" i="3"/>
  <c r="U134" i="3"/>
  <c r="V134" i="3"/>
  <c r="U136" i="3"/>
  <c r="V136" i="3"/>
  <c r="U171" i="3"/>
  <c r="V171" i="3"/>
  <c r="U174" i="3"/>
  <c r="V174" i="3"/>
  <c r="U175" i="3"/>
  <c r="V175" i="3"/>
  <c r="U177" i="3"/>
  <c r="V177" i="3"/>
  <c r="U179" i="3"/>
  <c r="V179" i="3"/>
  <c r="U184" i="3"/>
  <c r="V184" i="3"/>
  <c r="U185" i="3"/>
  <c r="V185" i="3"/>
  <c r="U187" i="3"/>
  <c r="V187" i="3"/>
  <c r="U189" i="3"/>
  <c r="V189" i="3"/>
  <c r="U191" i="3"/>
  <c r="V191" i="3"/>
  <c r="U194" i="3"/>
  <c r="V194" i="3"/>
  <c r="U197" i="3"/>
  <c r="V197" i="3"/>
  <c r="U198" i="3"/>
  <c r="V198" i="3"/>
  <c r="U200" i="3"/>
  <c r="V200" i="3"/>
  <c r="U203" i="3"/>
  <c r="V203" i="3"/>
  <c r="U206" i="3"/>
  <c r="V206" i="3"/>
  <c r="U208" i="3"/>
  <c r="V208" i="3"/>
  <c r="U209" i="3"/>
  <c r="V209" i="3"/>
  <c r="U212" i="3"/>
  <c r="V212" i="3"/>
  <c r="U215" i="3"/>
  <c r="V215" i="3"/>
  <c r="U218" i="3"/>
  <c r="V218" i="3"/>
  <c r="U220" i="3"/>
  <c r="V220" i="3"/>
  <c r="U222" i="3"/>
  <c r="V222" i="3"/>
  <c r="U224" i="3"/>
  <c r="V224" i="3"/>
  <c r="U226" i="3"/>
  <c r="V226" i="3"/>
  <c r="U228" i="3"/>
  <c r="V228" i="3"/>
  <c r="U229" i="3"/>
  <c r="V229" i="3"/>
  <c r="U232" i="3"/>
  <c r="V232" i="3"/>
  <c r="U235" i="3"/>
  <c r="V235" i="3"/>
  <c r="U236" i="3"/>
  <c r="V236" i="3"/>
  <c r="U238" i="3"/>
  <c r="V238" i="3"/>
  <c r="U240" i="3"/>
  <c r="V240" i="3"/>
  <c r="U243" i="3"/>
  <c r="V243" i="3"/>
  <c r="U245" i="3"/>
  <c r="V245" i="3"/>
  <c r="U247" i="3"/>
  <c r="V247" i="3"/>
  <c r="U248" i="3"/>
  <c r="V248" i="3"/>
  <c r="U249" i="3"/>
  <c r="V249" i="3"/>
  <c r="U257" i="3"/>
  <c r="V257" i="3"/>
  <c r="U261" i="3"/>
  <c r="V261" i="3"/>
  <c r="U269" i="3"/>
  <c r="V269" i="3"/>
  <c r="U273" i="3"/>
  <c r="V273" i="3"/>
  <c r="U274" i="3"/>
  <c r="V274" i="3"/>
  <c r="U285" i="3"/>
  <c r="V285" i="3"/>
  <c r="U287" i="3"/>
  <c r="V287" i="3"/>
  <c r="U289" i="3"/>
  <c r="V289" i="3"/>
  <c r="U292" i="3"/>
  <c r="V292" i="3"/>
  <c r="U294" i="3"/>
  <c r="V294" i="3"/>
  <c r="U295" i="3"/>
  <c r="V295" i="3"/>
  <c r="U301" i="3"/>
  <c r="V301" i="3"/>
  <c r="U303" i="3"/>
  <c r="V303" i="3"/>
  <c r="U306" i="3"/>
  <c r="V306" i="3"/>
  <c r="U309" i="3"/>
  <c r="V309" i="3"/>
  <c r="U312" i="3"/>
  <c r="V312" i="3"/>
  <c r="U313" i="3"/>
  <c r="V313" i="3"/>
  <c r="U314" i="3"/>
  <c r="V314" i="3"/>
  <c r="U320" i="3"/>
  <c r="V320" i="3"/>
  <c r="U324" i="3"/>
  <c r="V324" i="3"/>
  <c r="U325" i="3"/>
  <c r="V325" i="3"/>
  <c r="U328" i="3"/>
  <c r="V328" i="3"/>
  <c r="U331" i="3"/>
  <c r="V331" i="3"/>
  <c r="U332" i="3"/>
  <c r="V332" i="3"/>
  <c r="U334" i="3"/>
  <c r="V334" i="3"/>
  <c r="U335" i="3"/>
  <c r="V335" i="3"/>
  <c r="U337" i="3"/>
  <c r="V337" i="3"/>
  <c r="U338" i="3"/>
  <c r="V338" i="3"/>
  <c r="U340" i="3"/>
  <c r="V340" i="3"/>
  <c r="U342" i="3"/>
  <c r="V342" i="3"/>
  <c r="U345" i="3"/>
  <c r="V345" i="3"/>
  <c r="U346" i="3"/>
  <c r="V346" i="3"/>
  <c r="U351" i="3"/>
  <c r="V351" i="3"/>
  <c r="U353" i="3"/>
  <c r="V353" i="3"/>
  <c r="U354" i="3"/>
  <c r="V354" i="3"/>
  <c r="U363" i="3"/>
  <c r="V363" i="3"/>
  <c r="U369" i="3"/>
  <c r="V369" i="3"/>
  <c r="U375" i="3"/>
  <c r="V375" i="3"/>
  <c r="U381" i="3"/>
  <c r="V381" i="3"/>
  <c r="U389" i="3"/>
  <c r="V389" i="3"/>
  <c r="U391" i="3"/>
  <c r="V391" i="3"/>
  <c r="U436" i="3"/>
  <c r="V436" i="3"/>
  <c r="U438" i="3"/>
  <c r="V438" i="3"/>
  <c r="U444" i="3"/>
  <c r="V444" i="3"/>
  <c r="U449" i="3"/>
  <c r="V449" i="3"/>
  <c r="U452" i="3"/>
  <c r="V452" i="3"/>
  <c r="U455" i="3"/>
  <c r="V455" i="3"/>
  <c r="U458" i="3"/>
  <c r="V458" i="3"/>
  <c r="U463" i="3"/>
  <c r="V463" i="3"/>
  <c r="U465" i="3"/>
  <c r="V465" i="3"/>
  <c r="U466" i="3"/>
  <c r="V466" i="3"/>
  <c r="U468" i="3"/>
  <c r="V468" i="3"/>
  <c r="U470" i="3"/>
  <c r="V470" i="3"/>
  <c r="U473" i="3"/>
  <c r="V473" i="3"/>
  <c r="U481" i="3"/>
  <c r="V481" i="3"/>
  <c r="U487" i="3"/>
  <c r="V487" i="3"/>
  <c r="U490" i="3"/>
  <c r="V490" i="3"/>
  <c r="U492" i="3"/>
  <c r="V492" i="3"/>
  <c r="U494" i="3"/>
  <c r="V494" i="3"/>
  <c r="U495" i="3"/>
  <c r="V495" i="3"/>
  <c r="U498" i="3"/>
  <c r="V498" i="3"/>
  <c r="U499" i="3"/>
  <c r="V499" i="3"/>
  <c r="U504" i="3"/>
  <c r="V504" i="3"/>
  <c r="U506" i="3"/>
  <c r="V506" i="3"/>
  <c r="U508" i="3"/>
  <c r="V508" i="3"/>
  <c r="U510" i="3"/>
  <c r="V510" i="3"/>
  <c r="U512" i="3"/>
  <c r="V512" i="3"/>
  <c r="U514" i="3"/>
  <c r="V514" i="3"/>
  <c r="U516" i="3"/>
  <c r="V516" i="3"/>
  <c r="U519" i="3"/>
  <c r="V519" i="3"/>
  <c r="U527" i="3"/>
  <c r="V527" i="3"/>
  <c r="U529" i="3"/>
  <c r="V529" i="3"/>
  <c r="U530" i="3"/>
  <c r="V530" i="3"/>
  <c r="U533" i="3"/>
  <c r="V533" i="3"/>
  <c r="U534" i="3"/>
  <c r="V534" i="3"/>
  <c r="U535" i="3"/>
  <c r="V535" i="3"/>
  <c r="U548" i="3"/>
  <c r="V548" i="3"/>
  <c r="U549" i="3"/>
  <c r="V549" i="3"/>
  <c r="U550" i="3"/>
  <c r="V550" i="3"/>
  <c r="U592" i="3"/>
  <c r="V592" i="3"/>
  <c r="U640" i="3"/>
  <c r="V640" i="3"/>
  <c r="U655" i="3"/>
  <c r="V655" i="3"/>
  <c r="U684" i="3"/>
  <c r="V684" i="3"/>
  <c r="U685" i="3"/>
  <c r="V685" i="3"/>
  <c r="U698" i="3"/>
  <c r="V698" i="3"/>
  <c r="U710" i="3"/>
  <c r="V710" i="3"/>
  <c r="U711" i="3"/>
  <c r="V711" i="3"/>
  <c r="U716" i="3"/>
  <c r="V716" i="3"/>
  <c r="U718" i="3"/>
  <c r="V718" i="3"/>
  <c r="U720" i="3"/>
  <c r="V720" i="3"/>
  <c r="U724" i="3"/>
  <c r="V724" i="3"/>
  <c r="U726" i="3"/>
  <c r="V726" i="3"/>
  <c r="U729" i="3"/>
  <c r="V729" i="3"/>
  <c r="U774" i="3"/>
  <c r="V774" i="3"/>
  <c r="U775" i="3"/>
  <c r="V775" i="3"/>
  <c r="U777" i="3"/>
  <c r="V777" i="3"/>
  <c r="U779" i="3"/>
  <c r="V779" i="3"/>
  <c r="U782" i="3"/>
  <c r="V782" i="3"/>
  <c r="U783" i="3"/>
  <c r="V783" i="3"/>
  <c r="U784" i="3"/>
  <c r="V784" i="3"/>
  <c r="U793" i="3"/>
  <c r="V793" i="3"/>
  <c r="U808" i="3"/>
  <c r="V808" i="3"/>
  <c r="U812" i="3"/>
  <c r="V812" i="3"/>
  <c r="U816" i="3"/>
  <c r="V816" i="3"/>
  <c r="U818" i="3"/>
  <c r="V818" i="3"/>
  <c r="U827" i="3"/>
  <c r="V827" i="3"/>
  <c r="U828" i="3"/>
  <c r="V828" i="3"/>
  <c r="U835" i="3"/>
  <c r="V835" i="3"/>
  <c r="U841" i="3"/>
  <c r="V841" i="3"/>
  <c r="U850" i="3"/>
  <c r="V850" i="3"/>
  <c r="U859" i="3"/>
  <c r="V859" i="3"/>
  <c r="U868" i="3"/>
  <c r="V868" i="3"/>
  <c r="U871" i="3"/>
  <c r="V871" i="3"/>
  <c r="U873" i="3"/>
  <c r="V873" i="3"/>
  <c r="U874" i="3"/>
  <c r="V874" i="3"/>
  <c r="U877" i="3"/>
  <c r="V877" i="3"/>
  <c r="U880" i="3"/>
  <c r="V880" i="3"/>
  <c r="U890" i="3"/>
  <c r="V890" i="3"/>
  <c r="U897" i="3"/>
  <c r="V897" i="3"/>
  <c r="U902" i="3"/>
  <c r="V902" i="3"/>
  <c r="U904" i="3"/>
  <c r="V904" i="3"/>
  <c r="U907" i="3"/>
  <c r="V907" i="3"/>
  <c r="U913" i="3"/>
  <c r="V913" i="3"/>
  <c r="U925" i="3"/>
  <c r="V925" i="3"/>
  <c r="U927" i="3"/>
  <c r="V927" i="3"/>
  <c r="U928" i="3"/>
  <c r="V928" i="3"/>
  <c r="U944" i="3"/>
  <c r="V944" i="3"/>
  <c r="U946" i="3"/>
  <c r="V946" i="3"/>
  <c r="U947" i="3"/>
  <c r="V947" i="3"/>
  <c r="U958" i="3"/>
  <c r="V958" i="3"/>
  <c r="U960" i="3"/>
  <c r="V960" i="3"/>
  <c r="U961" i="3"/>
  <c r="V961" i="3"/>
  <c r="U963" i="3"/>
  <c r="V963" i="3"/>
  <c r="U965" i="3"/>
  <c r="V965" i="3"/>
  <c r="U968" i="3"/>
  <c r="V968" i="3"/>
  <c r="U970" i="3"/>
  <c r="V970" i="3"/>
  <c r="U972" i="3"/>
  <c r="V972" i="3"/>
  <c r="U975" i="3"/>
  <c r="V975" i="3"/>
  <c r="U976" i="3"/>
  <c r="V976" i="3"/>
  <c r="U978" i="3"/>
  <c r="V978" i="3"/>
  <c r="U980" i="3"/>
  <c r="V980" i="3"/>
  <c r="U981" i="3"/>
  <c r="V981" i="3"/>
  <c r="U984" i="3"/>
  <c r="V984" i="3"/>
  <c r="U987" i="3"/>
  <c r="V987" i="3"/>
  <c r="U988" i="3"/>
  <c r="V988" i="3"/>
  <c r="U992" i="3"/>
  <c r="V992" i="3"/>
  <c r="U1004" i="3"/>
  <c r="V1004" i="3"/>
  <c r="U1006" i="3"/>
  <c r="V1006" i="3"/>
  <c r="U1007" i="3"/>
  <c r="V1007" i="3"/>
  <c r="U1018" i="3"/>
  <c r="V1018" i="3"/>
  <c r="U1026" i="3"/>
  <c r="V1026" i="3"/>
  <c r="U1036" i="3"/>
  <c r="V1036" i="3"/>
  <c r="U1045" i="3"/>
  <c r="V1045" i="3"/>
  <c r="U1053" i="3"/>
  <c r="V1053" i="3"/>
  <c r="U1054" i="3"/>
  <c r="V1054" i="3"/>
  <c r="U1056" i="3"/>
  <c r="V1056" i="3"/>
  <c r="U1058" i="3"/>
  <c r="V1058" i="3"/>
  <c r="U1063" i="3"/>
  <c r="V1063" i="3"/>
  <c r="U1065" i="3"/>
  <c r="V1065" i="3"/>
  <c r="U1067" i="3"/>
  <c r="V1067" i="3"/>
  <c r="U1112" i="3"/>
  <c r="V1112" i="3"/>
  <c r="U1113" i="3"/>
  <c r="V1113" i="3"/>
  <c r="U1114" i="3"/>
  <c r="V1114" i="3"/>
  <c r="U1120" i="3"/>
  <c r="V1120" i="3"/>
  <c r="U1129" i="3"/>
  <c r="V1129" i="3"/>
  <c r="U1141" i="3"/>
  <c r="V1141" i="3"/>
  <c r="U1146" i="3"/>
  <c r="V1146" i="3"/>
  <c r="U1149" i="3"/>
  <c r="V1149" i="3"/>
  <c r="U1150" i="3"/>
  <c r="V1150" i="3"/>
  <c r="U1157" i="3"/>
  <c r="V1157" i="3"/>
  <c r="U1165" i="3"/>
  <c r="V1165" i="3"/>
  <c r="U1173" i="3"/>
  <c r="V1173" i="3"/>
  <c r="U1183" i="3"/>
  <c r="V1183" i="3"/>
  <c r="U1188" i="3"/>
  <c r="V1188" i="3"/>
  <c r="U1191" i="3"/>
  <c r="V1191" i="3"/>
  <c r="U1197" i="3"/>
  <c r="V1197" i="3"/>
  <c r="U1198" i="3"/>
  <c r="V1198" i="3"/>
  <c r="U1206" i="3"/>
  <c r="V1206" i="3"/>
  <c r="U1208" i="3"/>
  <c r="V1208" i="3"/>
  <c r="U1211" i="3"/>
  <c r="V1211" i="3"/>
  <c r="U1216" i="3"/>
  <c r="V1216" i="3"/>
  <c r="U1219" i="3"/>
  <c r="V1219" i="3"/>
  <c r="U1224" i="3"/>
  <c r="V1224" i="3"/>
  <c r="U1228" i="3"/>
  <c r="V1228" i="3"/>
  <c r="U1233" i="3"/>
  <c r="V1233" i="3"/>
  <c r="U1237" i="3"/>
  <c r="V1237" i="3"/>
  <c r="U1238" i="3"/>
  <c r="V1238" i="3"/>
  <c r="U1240" i="3"/>
  <c r="V1240" i="3"/>
  <c r="U1242" i="3"/>
  <c r="V1242" i="3"/>
  <c r="U1244" i="3"/>
  <c r="V1244" i="3"/>
  <c r="U1246" i="3"/>
  <c r="V1246" i="3"/>
  <c r="U1251" i="3"/>
  <c r="V1251" i="3"/>
  <c r="U1252" i="3"/>
  <c r="V1252" i="3"/>
  <c r="U1255" i="3"/>
  <c r="V1255" i="3"/>
  <c r="U1258" i="3"/>
  <c r="V1258" i="3"/>
  <c r="U1260" i="3"/>
  <c r="V1260" i="3"/>
  <c r="U1265" i="3"/>
  <c r="V1265" i="3"/>
  <c r="U1266" i="3"/>
  <c r="V1266" i="3"/>
  <c r="U1269" i="3"/>
  <c r="V1269" i="3"/>
  <c r="U1272" i="3"/>
  <c r="V1272" i="3"/>
  <c r="U1273" i="3"/>
  <c r="V1273" i="3"/>
  <c r="U1275" i="3"/>
  <c r="V1275" i="3"/>
  <c r="U1278" i="3"/>
  <c r="V1278" i="3"/>
  <c r="U1281" i="3"/>
  <c r="V1281" i="3"/>
  <c r="U1287" i="3"/>
  <c r="V1287" i="3"/>
  <c r="U1289" i="3"/>
  <c r="V1289" i="3"/>
  <c r="U1290" i="3"/>
  <c r="V1290" i="3"/>
  <c r="U1293" i="3"/>
  <c r="V1293" i="3"/>
  <c r="U1296" i="3"/>
  <c r="V1296" i="3"/>
  <c r="U1297" i="3"/>
  <c r="V1297" i="3"/>
  <c r="U1300" i="3"/>
  <c r="V1300" i="3"/>
  <c r="U1303" i="3"/>
  <c r="V1303" i="3"/>
  <c r="U1305" i="3"/>
  <c r="V1305" i="3"/>
  <c r="U1307" i="3"/>
  <c r="V1307" i="3"/>
  <c r="U1309" i="3"/>
  <c r="V1309" i="3"/>
  <c r="U1311" i="3"/>
  <c r="V1311" i="3"/>
  <c r="U1313" i="3"/>
  <c r="V1313" i="3"/>
  <c r="U1314" i="3"/>
  <c r="V1314" i="3"/>
  <c r="U1320" i="3"/>
  <c r="V1320" i="3"/>
  <c r="U1327" i="3"/>
  <c r="V1327" i="3"/>
  <c r="U1328" i="3"/>
  <c r="V1328" i="3"/>
  <c r="U1334" i="3"/>
  <c r="V1334" i="3"/>
  <c r="U1336" i="3"/>
  <c r="V1336" i="3"/>
  <c r="U1338" i="3"/>
  <c r="V1338" i="3"/>
  <c r="U1341" i="3"/>
  <c r="V1341" i="3"/>
  <c r="U1344" i="3"/>
  <c r="V1344" i="3"/>
  <c r="U1345" i="3"/>
  <c r="V1345" i="3"/>
  <c r="U1346" i="3"/>
  <c r="V1346" i="3"/>
  <c r="U1352" i="3"/>
  <c r="V1352" i="3"/>
  <c r="U1356" i="3"/>
  <c r="V1356" i="3"/>
  <c r="U1357" i="3"/>
  <c r="V1357" i="3"/>
  <c r="U1360" i="3"/>
  <c r="V1360" i="3"/>
  <c r="U1363" i="3"/>
  <c r="V1363" i="3"/>
  <c r="U1364" i="3"/>
  <c r="V1364" i="3"/>
  <c r="U1367" i="3"/>
  <c r="V1367" i="3"/>
  <c r="U1369" i="3"/>
  <c r="V1369" i="3"/>
  <c r="U1370" i="3"/>
  <c r="V1370" i="3"/>
  <c r="U1372" i="3"/>
  <c r="V1372" i="3"/>
  <c r="U1373" i="3"/>
  <c r="V1373" i="3"/>
  <c r="U1387" i="3"/>
  <c r="V1387" i="3"/>
  <c r="U1389" i="3"/>
  <c r="V1389" i="3"/>
  <c r="U1390" i="3"/>
  <c r="V1390" i="3"/>
  <c r="U1394" i="3"/>
  <c r="V1394" i="3"/>
  <c r="U1396" i="3"/>
  <c r="V1396" i="3"/>
  <c r="U1397" i="3"/>
  <c r="V1397" i="3"/>
  <c r="U1399" i="3"/>
  <c r="V1399" i="3"/>
  <c r="U1401" i="3"/>
  <c r="V1401" i="3"/>
  <c r="U1402" i="3"/>
  <c r="V1402" i="3"/>
  <c r="U1404" i="3"/>
  <c r="V1404" i="3"/>
  <c r="U1406" i="3"/>
  <c r="V1406" i="3"/>
  <c r="U1408" i="3"/>
  <c r="V1408" i="3"/>
  <c r="U1409" i="3"/>
  <c r="V1409" i="3"/>
  <c r="U1411" i="3"/>
  <c r="V1411" i="3"/>
  <c r="U1413" i="3"/>
  <c r="V1413" i="3"/>
  <c r="U1416" i="3"/>
  <c r="V1416" i="3"/>
  <c r="U1417" i="3"/>
  <c r="V1417" i="3"/>
  <c r="U1421" i="3"/>
  <c r="V1421" i="3"/>
  <c r="U1430" i="3"/>
  <c r="V1430" i="3"/>
  <c r="U1432" i="3"/>
  <c r="V1432" i="3"/>
  <c r="U1433" i="3"/>
  <c r="V1433" i="3"/>
  <c r="U1444" i="3"/>
  <c r="V1444" i="3"/>
  <c r="U1451" i="3"/>
  <c r="V1451" i="3"/>
  <c r="U1459" i="3"/>
  <c r="V1459" i="3"/>
  <c r="U1461" i="3"/>
  <c r="V1461" i="3"/>
  <c r="U1463" i="3"/>
  <c r="V1463" i="3"/>
  <c r="U1465" i="3"/>
  <c r="V1465" i="3"/>
  <c r="U1468" i="3"/>
  <c r="V1468" i="3"/>
  <c r="U1469" i="3"/>
  <c r="V1469" i="3"/>
  <c r="U1471" i="3"/>
  <c r="V1471" i="3"/>
  <c r="U1473" i="3"/>
  <c r="V1473" i="3"/>
  <c r="U1475" i="3"/>
  <c r="V1475" i="3"/>
  <c r="U1480" i="3"/>
  <c r="V1480" i="3"/>
  <c r="U1481" i="3"/>
  <c r="V1481" i="3"/>
  <c r="U1484" i="3"/>
  <c r="V1484" i="3"/>
  <c r="U1489" i="3"/>
  <c r="V1489" i="3"/>
  <c r="U1491" i="3"/>
  <c r="V1491" i="3"/>
  <c r="U1496" i="3"/>
  <c r="V1496" i="3"/>
  <c r="U1499" i="3"/>
  <c r="V1499" i="3"/>
  <c r="U1500" i="3"/>
  <c r="V1500" i="3"/>
  <c r="U1502" i="3"/>
  <c r="V1502" i="3"/>
  <c r="U1505" i="3"/>
  <c r="V1505" i="3"/>
  <c r="U1507" i="3"/>
  <c r="V1507" i="3"/>
  <c r="U1510" i="3"/>
  <c r="V1510" i="3"/>
  <c r="U1511" i="3"/>
  <c r="V1511" i="3"/>
  <c r="U1515" i="3"/>
  <c r="V1515" i="3"/>
  <c r="U1518" i="3"/>
  <c r="V1518" i="3"/>
  <c r="U1520" i="3"/>
  <c r="V1520" i="3"/>
  <c r="U1522" i="3"/>
  <c r="V1522" i="3"/>
  <c r="U1524" i="3"/>
  <c r="V1524" i="3"/>
  <c r="U1526" i="3"/>
  <c r="V1526" i="3"/>
  <c r="U1528" i="3"/>
  <c r="V1528" i="3"/>
  <c r="U1530" i="3"/>
  <c r="V1530" i="3"/>
  <c r="U1531" i="3"/>
  <c r="V1531" i="3"/>
  <c r="U1534" i="3"/>
  <c r="V1534" i="3"/>
  <c r="U1537" i="3"/>
  <c r="V1537" i="3"/>
  <c r="U1538" i="3"/>
  <c r="V1538" i="3"/>
  <c r="U1540" i="3"/>
  <c r="V1540" i="3"/>
  <c r="U1542" i="3"/>
  <c r="V1542" i="3"/>
  <c r="U1544" i="3"/>
  <c r="V1544" i="3"/>
  <c r="U1545" i="3"/>
  <c r="V1545" i="3"/>
  <c r="U1547" i="3"/>
  <c r="V1547" i="3"/>
  <c r="U1549" i="3"/>
  <c r="V1549" i="3"/>
  <c r="U1550" i="3"/>
  <c r="V1550" i="3"/>
  <c r="U1553" i="3"/>
  <c r="V1553" i="3"/>
  <c r="U1556" i="3"/>
  <c r="V1556" i="3"/>
  <c r="U1557" i="3"/>
  <c r="V1557" i="3"/>
  <c r="U1561" i="3"/>
  <c r="V1561" i="3"/>
  <c r="U1570" i="3"/>
  <c r="V1570" i="3"/>
  <c r="U1572" i="3"/>
  <c r="V1572" i="3"/>
  <c r="U1573" i="3"/>
  <c r="V1573" i="3"/>
  <c r="U1584" i="3"/>
  <c r="V1584" i="3"/>
  <c r="U1592" i="3"/>
  <c r="V1592" i="3"/>
  <c r="U1601" i="3"/>
  <c r="V1601" i="3"/>
  <c r="U1603" i="3"/>
  <c r="V1603" i="3"/>
  <c r="U1605" i="3"/>
  <c r="V1605" i="3"/>
  <c r="U1607" i="3"/>
  <c r="V1607" i="3"/>
  <c r="U1612" i="3"/>
  <c r="V1612" i="3"/>
  <c r="U1613" i="3"/>
  <c r="V1613" i="3"/>
  <c r="U1615" i="3"/>
  <c r="V1615" i="3"/>
  <c r="U1617" i="3"/>
  <c r="V1617" i="3"/>
  <c r="U1619" i="3"/>
  <c r="V1619" i="3"/>
  <c r="U1624" i="3"/>
  <c r="V1624" i="3"/>
  <c r="U1625" i="3"/>
  <c r="V1625" i="3"/>
  <c r="U1630" i="3"/>
  <c r="V1630" i="3"/>
  <c r="U1633" i="3"/>
  <c r="V1633" i="3"/>
  <c r="U1635" i="3"/>
  <c r="V1635" i="3"/>
  <c r="U1640" i="3"/>
  <c r="V1640" i="3"/>
  <c r="U1643" i="3"/>
  <c r="V1643" i="3"/>
  <c r="U1644" i="3"/>
  <c r="V1644" i="3"/>
  <c r="U1646" i="3"/>
  <c r="V1646" i="3"/>
  <c r="U1649" i="3"/>
  <c r="V1649" i="3"/>
  <c r="U1651" i="3"/>
  <c r="V1651" i="3"/>
  <c r="U1654" i="3"/>
  <c r="V1654" i="3"/>
  <c r="U1655" i="3"/>
  <c r="V1655" i="3"/>
  <c r="U1659" i="3"/>
  <c r="V1659" i="3"/>
  <c r="U1662" i="3"/>
  <c r="V1662" i="3"/>
  <c r="U1664" i="3"/>
  <c r="V1664" i="3"/>
  <c r="U1666" i="3"/>
  <c r="V1666" i="3"/>
  <c r="U1668" i="3"/>
  <c r="V1668" i="3"/>
  <c r="U1670" i="3"/>
  <c r="V1670" i="3"/>
  <c r="U1672" i="3"/>
  <c r="V1672" i="3"/>
  <c r="U1673" i="3"/>
  <c r="V1673" i="3"/>
  <c r="U1679" i="3"/>
  <c r="V1679" i="3"/>
  <c r="U1682" i="3"/>
  <c r="V1682" i="3"/>
  <c r="U1683" i="3"/>
  <c r="V1683" i="3"/>
  <c r="U1685" i="3"/>
  <c r="V1685" i="3"/>
  <c r="U1687" i="3"/>
  <c r="V1687" i="3"/>
  <c r="U1690" i="3"/>
  <c r="V1690" i="3"/>
  <c r="U1692" i="3"/>
  <c r="V1692" i="3"/>
  <c r="U1693" i="3"/>
  <c r="V1693" i="3"/>
  <c r="U1695" i="3"/>
  <c r="V1695" i="3"/>
  <c r="U1697" i="3"/>
  <c r="V1697" i="3"/>
  <c r="U1698" i="3"/>
  <c r="V1698" i="3"/>
  <c r="U1701" i="3"/>
  <c r="V1701" i="3"/>
  <c r="U1702" i="3"/>
  <c r="V1702" i="3"/>
  <c r="U1706" i="3"/>
  <c r="V1706" i="3"/>
  <c r="U1714" i="3"/>
  <c r="V1714" i="3"/>
  <c r="U1716" i="3"/>
  <c r="V1716" i="3"/>
  <c r="U1717" i="3"/>
  <c r="V1717" i="3"/>
  <c r="U1727" i="3"/>
  <c r="V1727" i="3"/>
  <c r="U1733" i="3"/>
  <c r="V1733" i="3"/>
  <c r="U1741" i="3"/>
  <c r="V1741" i="3"/>
  <c r="U1742" i="3"/>
  <c r="V1742" i="3"/>
  <c r="U1744" i="3"/>
  <c r="V1744" i="3"/>
  <c r="U1746" i="3"/>
  <c r="V1746" i="3"/>
  <c r="U1748" i="3"/>
  <c r="V1748" i="3"/>
  <c r="U1781" i="3"/>
  <c r="V1781" i="3"/>
  <c r="U1784" i="3"/>
  <c r="V1784" i="3"/>
  <c r="U1785" i="3"/>
  <c r="V1785" i="3"/>
  <c r="U1787" i="3"/>
  <c r="V1787" i="3"/>
  <c r="U1789" i="3"/>
  <c r="V1789" i="3"/>
  <c r="U1794" i="3"/>
  <c r="V1794" i="3"/>
  <c r="U1795" i="3"/>
  <c r="V1795" i="3"/>
  <c r="U1797" i="3"/>
  <c r="V1797" i="3"/>
  <c r="U1799" i="3"/>
  <c r="V1799" i="3"/>
  <c r="U1801" i="3"/>
  <c r="V1801" i="3"/>
  <c r="U1804" i="3"/>
  <c r="V1804" i="3"/>
  <c r="U1807" i="3"/>
  <c r="V1807" i="3"/>
  <c r="U1808" i="3"/>
  <c r="V1808" i="3"/>
  <c r="U1810" i="3"/>
  <c r="V1810" i="3"/>
  <c r="U1813" i="3"/>
  <c r="V1813" i="3"/>
  <c r="U1816" i="3"/>
  <c r="V1816" i="3"/>
  <c r="U1818" i="3"/>
  <c r="V1818" i="3"/>
  <c r="U1819" i="3"/>
  <c r="V1819" i="3"/>
  <c r="U1822" i="3"/>
  <c r="V1822" i="3"/>
  <c r="U1825" i="3"/>
  <c r="V1825" i="3"/>
  <c r="U1828" i="3"/>
  <c r="V1828" i="3"/>
  <c r="U1830" i="3"/>
  <c r="V1830" i="3"/>
  <c r="U1832" i="3"/>
  <c r="V1832" i="3"/>
  <c r="U1834" i="3"/>
  <c r="V1834" i="3"/>
  <c r="U1836" i="3"/>
  <c r="V1836" i="3"/>
  <c r="U1838" i="3"/>
  <c r="V1838" i="3"/>
  <c r="U1839" i="3"/>
  <c r="V1839" i="3"/>
  <c r="U1842" i="3"/>
  <c r="V1842" i="3"/>
  <c r="U1845" i="3"/>
  <c r="V1845" i="3"/>
  <c r="U1846" i="3"/>
  <c r="V1846" i="3"/>
  <c r="U1849" i="3"/>
  <c r="V1849" i="3"/>
  <c r="U1851" i="3"/>
  <c r="V1851" i="3"/>
  <c r="U1855" i="3"/>
  <c r="V1855" i="3"/>
  <c r="U1857" i="3"/>
  <c r="V1857" i="3"/>
  <c r="U1858" i="3"/>
  <c r="V1858" i="3"/>
  <c r="U1860" i="3"/>
  <c r="V1860" i="3"/>
  <c r="U1864" i="3"/>
  <c r="V1864" i="3"/>
  <c r="U1866" i="3"/>
  <c r="V1866" i="3"/>
  <c r="U1867" i="3"/>
  <c r="V1867" i="3"/>
  <c r="U1869" i="3"/>
  <c r="V1869" i="3"/>
  <c r="U1871" i="3"/>
  <c r="V1871" i="3"/>
  <c r="U1874" i="3"/>
  <c r="V1874" i="3"/>
  <c r="U1875" i="3"/>
  <c r="V1875" i="3"/>
  <c r="U1883" i="3"/>
  <c r="V1883" i="3"/>
  <c r="U1887" i="3"/>
  <c r="V1887" i="3"/>
  <c r="U1889" i="3"/>
  <c r="V1889" i="3"/>
  <c r="U1895" i="3"/>
  <c r="V1895" i="3"/>
  <c r="U1898" i="3"/>
  <c r="V1898" i="3"/>
  <c r="U1900" i="3"/>
  <c r="V1900" i="3"/>
  <c r="U1901" i="3"/>
  <c r="V1901" i="3"/>
  <c r="U1902" i="3"/>
  <c r="V1902" i="3"/>
  <c r="U1910" i="3"/>
  <c r="V1910" i="3"/>
  <c r="U1914" i="3"/>
  <c r="V1914" i="3"/>
  <c r="U1916" i="3"/>
  <c r="V1916" i="3"/>
  <c r="U1922" i="3"/>
  <c r="V1922" i="3"/>
  <c r="U1925" i="3"/>
  <c r="V1925" i="3"/>
  <c r="U1927" i="3"/>
  <c r="V1927" i="3"/>
  <c r="U1928" i="3"/>
  <c r="V1928" i="3"/>
  <c r="U1929" i="3"/>
  <c r="V1929" i="3"/>
  <c r="U1936" i="3"/>
  <c r="V1936" i="3"/>
  <c r="U1940" i="3"/>
  <c r="V1940" i="3"/>
  <c r="U1941" i="3"/>
  <c r="V1941" i="3"/>
  <c r="U1944" i="3"/>
  <c r="V1944" i="3"/>
  <c r="U1947" i="3"/>
  <c r="V1947" i="3"/>
  <c r="U1948" i="3"/>
  <c r="V1948" i="3"/>
  <c r="U1950" i="3"/>
  <c r="V1950" i="3"/>
  <c r="U1951" i="3"/>
  <c r="V1951" i="3"/>
  <c r="U1955" i="3"/>
  <c r="V1955" i="3"/>
  <c r="U1957" i="3"/>
  <c r="V1957" i="3"/>
  <c r="U1959" i="3"/>
  <c r="V1959" i="3"/>
  <c r="U1963" i="3"/>
  <c r="V1963" i="3"/>
  <c r="U1964" i="3"/>
  <c r="V1964" i="3"/>
  <c r="U1967" i="3"/>
  <c r="V1967" i="3"/>
  <c r="U1969" i="3"/>
  <c r="V1969" i="3"/>
  <c r="U1970" i="3"/>
  <c r="V1970" i="3"/>
  <c r="U1973" i="3"/>
  <c r="V1973" i="3"/>
  <c r="U1974" i="3"/>
  <c r="V1974" i="3"/>
  <c r="U2002" i="3"/>
  <c r="V2002" i="3"/>
  <c r="U2003" i="3"/>
  <c r="V2003" i="3"/>
  <c r="U2008" i="3"/>
  <c r="V2008" i="3"/>
  <c r="U2010" i="3"/>
  <c r="V2010" i="3"/>
  <c r="U2013" i="3"/>
  <c r="V2013" i="3"/>
  <c r="U2015" i="3"/>
  <c r="V2015" i="3"/>
  <c r="U2018" i="3"/>
  <c r="V2018" i="3"/>
  <c r="U2022" i="3"/>
  <c r="V2022" i="3"/>
  <c r="U2024" i="3"/>
  <c r="V2024" i="3"/>
  <c r="U2025" i="3"/>
  <c r="V2025" i="3"/>
  <c r="U2027" i="3"/>
  <c r="V2027" i="3"/>
  <c r="U2029" i="3"/>
  <c r="V2029" i="3"/>
  <c r="U2032" i="3"/>
  <c r="V2032" i="3"/>
  <c r="U2033" i="3"/>
  <c r="V2033" i="3"/>
  <c r="U2035" i="3"/>
  <c r="V2035" i="3"/>
  <c r="U2036" i="3"/>
  <c r="V2036" i="3"/>
  <c r="U2038" i="3"/>
  <c r="V2038" i="3"/>
  <c r="U2040" i="3"/>
  <c r="V2040" i="3"/>
  <c r="U2041" i="3"/>
  <c r="V2041" i="3"/>
  <c r="U2043" i="3"/>
  <c r="V2043" i="3"/>
  <c r="U2044" i="3"/>
  <c r="V2044" i="3"/>
  <c r="U2049" i="3"/>
  <c r="V2049" i="3"/>
  <c r="U2051" i="3"/>
  <c r="V2051" i="3"/>
  <c r="U2053" i="3"/>
  <c r="V2053" i="3"/>
  <c r="U2056" i="3"/>
  <c r="V2056" i="3"/>
  <c r="U2059" i="3"/>
  <c r="V2059" i="3"/>
  <c r="U2063" i="3"/>
  <c r="V2063" i="3"/>
  <c r="U2070" i="3"/>
  <c r="V2070" i="3"/>
  <c r="U2075" i="3"/>
  <c r="V2075" i="3"/>
  <c r="U2076" i="3"/>
  <c r="V2076" i="3"/>
  <c r="U2083" i="3"/>
  <c r="V2083" i="3"/>
  <c r="U2085" i="3"/>
  <c r="V2085" i="3"/>
  <c r="U2089" i="3"/>
  <c r="V2089" i="3"/>
  <c r="U2096" i="3"/>
  <c r="V2096" i="3"/>
  <c r="U2097" i="3"/>
  <c r="V2097" i="3"/>
  <c r="U2104" i="3"/>
  <c r="V2104" i="3"/>
  <c r="U2105" i="3"/>
  <c r="V2105" i="3"/>
  <c r="U2108" i="3"/>
  <c r="V2108" i="3"/>
  <c r="U2110" i="3"/>
  <c r="V2110" i="3"/>
  <c r="U2111" i="3"/>
  <c r="V2111" i="3"/>
  <c r="U2113" i="3"/>
  <c r="V2113" i="3"/>
  <c r="U2114" i="3"/>
  <c r="V2114" i="3"/>
  <c r="U2116" i="3"/>
  <c r="V2116" i="3"/>
  <c r="U2117" i="3"/>
  <c r="V2117" i="3"/>
  <c r="U2118" i="3"/>
  <c r="V2118" i="3"/>
  <c r="U2122" i="3"/>
  <c r="V2122" i="3"/>
  <c r="U2124" i="3"/>
  <c r="V2124" i="3"/>
  <c r="U2126" i="3"/>
  <c r="V2126" i="3"/>
  <c r="U2127" i="3"/>
  <c r="V2127" i="3"/>
  <c r="U2129" i="3"/>
  <c r="V2129" i="3"/>
  <c r="U2131" i="3"/>
  <c r="V2131" i="3"/>
  <c r="U2137" i="3"/>
  <c r="V2137" i="3"/>
  <c r="U2139" i="3"/>
  <c r="V2139" i="3"/>
  <c r="U2140" i="3"/>
  <c r="V2140" i="3"/>
  <c r="U2144" i="3"/>
  <c r="V2144" i="3"/>
  <c r="U2145" i="3"/>
  <c r="V2145" i="3"/>
  <c r="J60" i="5" l="1"/>
  <c r="K60" i="5" s="1"/>
  <c r="L60" i="5" s="1"/>
  <c r="M60" i="5" s="1"/>
  <c r="N60" i="5" s="1"/>
  <c r="O60" i="5" s="1"/>
  <c r="P60" i="5" s="1"/>
  <c r="Q60" i="5" s="1"/>
  <c r="R60" i="5" s="1"/>
  <c r="S60" i="5" s="1"/>
  <c r="E59" i="5"/>
  <c r="F59" i="5" s="1"/>
  <c r="G59" i="5" s="1"/>
  <c r="H59" i="5" s="1"/>
  <c r="I59" i="5" s="1"/>
  <c r="J59" i="5" s="1"/>
  <c r="K59" i="5" s="1"/>
  <c r="L59" i="5" s="1"/>
  <c r="M59" i="5" s="1"/>
  <c r="N59" i="5" s="1"/>
  <c r="O59" i="5" s="1"/>
  <c r="P59" i="5" s="1"/>
  <c r="Q59" i="5" s="1"/>
  <c r="R59" i="5" s="1"/>
  <c r="S59" i="5" s="1"/>
  <c r="V29" i="3"/>
  <c r="V30" i="3"/>
  <c r="V37" i="3"/>
  <c r="V38" i="3"/>
  <c r="V39" i="3"/>
  <c r="V40" i="3"/>
  <c r="V41" i="3"/>
  <c r="V42" i="3"/>
  <c r="V43" i="3"/>
  <c r="V44" i="3"/>
  <c r="V45" i="3"/>
  <c r="V47" i="3"/>
  <c r="V48" i="3"/>
  <c r="V49" i="3"/>
  <c r="V50" i="3"/>
  <c r="V51" i="3"/>
  <c r="V56" i="3"/>
  <c r="V57" i="3"/>
  <c r="V58" i="3"/>
  <c r="V62" i="3"/>
  <c r="V66" i="3"/>
  <c r="V70" i="3"/>
  <c r="V85" i="3"/>
  <c r="V93" i="3"/>
  <c r="V94" i="3"/>
  <c r="V105" i="3"/>
  <c r="V106" i="3"/>
  <c r="V111" i="3"/>
  <c r="V253" i="3"/>
  <c r="V254" i="3"/>
  <c r="V265" i="3"/>
  <c r="V266" i="3"/>
  <c r="V275" i="3"/>
  <c r="V276" i="3"/>
  <c r="V281" i="3"/>
  <c r="V326" i="3"/>
  <c r="V336" i="3"/>
  <c r="V343" i="3"/>
  <c r="V344" i="3"/>
  <c r="V355" i="3"/>
  <c r="V357" i="3"/>
  <c r="V471" i="3"/>
  <c r="V472" i="3"/>
  <c r="V496" i="3"/>
  <c r="V500" i="3"/>
  <c r="V501" i="3"/>
  <c r="V502" i="3"/>
  <c r="V503" i="3"/>
  <c r="V712" i="3"/>
  <c r="V713" i="3"/>
  <c r="V714" i="3"/>
  <c r="V715" i="3"/>
  <c r="V776" i="3"/>
  <c r="V780" i="3"/>
  <c r="V781" i="3"/>
  <c r="V922" i="3"/>
  <c r="V923" i="3"/>
  <c r="V929" i="3"/>
  <c r="V930" i="3"/>
  <c r="V931" i="3"/>
  <c r="V932" i="3"/>
  <c r="V933" i="3"/>
  <c r="V934" i="3"/>
  <c r="V935" i="3"/>
  <c r="V937" i="3"/>
  <c r="V938" i="3"/>
  <c r="V939" i="3"/>
  <c r="V940" i="3"/>
  <c r="V948" i="3"/>
  <c r="V949" i="3"/>
  <c r="V950" i="3"/>
  <c r="V953" i="3"/>
  <c r="V954" i="3"/>
  <c r="V955" i="3"/>
  <c r="V956" i="3"/>
  <c r="V957" i="3"/>
  <c r="V962" i="3"/>
  <c r="V966" i="3"/>
  <c r="V982" i="3"/>
  <c r="V983" i="3"/>
  <c r="V985" i="3"/>
  <c r="V993" i="3"/>
  <c r="V994" i="3"/>
  <c r="V1008" i="3"/>
  <c r="V1009" i="3"/>
  <c r="V1358" i="3"/>
  <c r="V1374" i="3"/>
  <c r="V1375" i="3"/>
  <c r="V1376" i="3"/>
  <c r="V1377" i="3"/>
  <c r="V1378" i="3"/>
  <c r="V1379" i="3"/>
  <c r="V1380" i="3"/>
  <c r="V1382" i="3"/>
  <c r="V1383" i="3"/>
  <c r="V1384" i="3"/>
  <c r="V1385" i="3"/>
  <c r="V1386" i="3"/>
  <c r="V1403" i="3"/>
  <c r="V1414" i="3"/>
  <c r="V1426" i="3"/>
  <c r="V1427" i="3"/>
  <c r="V1434" i="3"/>
  <c r="V1435" i="3"/>
  <c r="V1440" i="3"/>
  <c r="V1539" i="3"/>
  <c r="V1551" i="3"/>
  <c r="V1554" i="3"/>
  <c r="V1555" i="3"/>
  <c r="V1566" i="3"/>
  <c r="V1567" i="3"/>
  <c r="V1574" i="3"/>
  <c r="V1575" i="3"/>
  <c r="V1580" i="3"/>
  <c r="V1684" i="3"/>
  <c r="V1688" i="3"/>
  <c r="V1699" i="3"/>
  <c r="V1707" i="3"/>
  <c r="V1708" i="3"/>
  <c r="V1718" i="3"/>
  <c r="V1719" i="3"/>
  <c r="V1724" i="3"/>
  <c r="V1868" i="3"/>
  <c r="V1872" i="3"/>
  <c r="V1879" i="3"/>
  <c r="V1880" i="3"/>
  <c r="V1906" i="3"/>
  <c r="V1907" i="3"/>
  <c r="V1942" i="3"/>
  <c r="V1952" i="3"/>
  <c r="V1953" i="3"/>
  <c r="V1971" i="3"/>
  <c r="V1972" i="3"/>
  <c r="V2001" i="3"/>
  <c r="V2004" i="3"/>
  <c r="V2005" i="3"/>
  <c r="V2006" i="3"/>
  <c r="V2007" i="3"/>
  <c r="V2011" i="3"/>
  <c r="V2026" i="3"/>
  <c r="V2030" i="3"/>
  <c r="V2037" i="3"/>
  <c r="V2045" i="3"/>
  <c r="V2048" i="3"/>
  <c r="V2077" i="3"/>
  <c r="V2078" i="3"/>
  <c r="V2080" i="3"/>
  <c r="V2081" i="3"/>
  <c r="V2082" i="3"/>
  <c r="V2106" i="3"/>
  <c r="V2107" i="3"/>
  <c r="V2128" i="3"/>
  <c r="V97" i="3"/>
  <c r="V110" i="3"/>
  <c r="V117" i="3"/>
  <c r="V123" i="3"/>
  <c r="V141" i="3"/>
  <c r="V147" i="3"/>
  <c r="V256" i="3"/>
  <c r="V268" i="3"/>
  <c r="V280" i="3"/>
  <c r="V360" i="3"/>
  <c r="V366" i="3"/>
  <c r="V372" i="3"/>
  <c r="V378" i="3"/>
  <c r="V384" i="3"/>
  <c r="V476" i="3"/>
  <c r="V620" i="3"/>
  <c r="V646" i="3"/>
  <c r="V667" i="3"/>
  <c r="V997" i="3"/>
  <c r="V1013" i="3"/>
  <c r="V1021" i="3"/>
  <c r="V1029" i="3"/>
  <c r="V1039" i="3"/>
  <c r="V1048" i="3"/>
  <c r="V1060" i="3"/>
  <c r="V1102" i="3"/>
  <c r="V1429" i="3"/>
  <c r="V1439" i="3"/>
  <c r="V1447" i="3"/>
  <c r="V1454" i="3"/>
  <c r="V1569" i="3"/>
  <c r="V1579" i="3"/>
  <c r="V1587" i="3"/>
  <c r="V1595" i="3"/>
  <c r="V1711" i="3"/>
  <c r="V1723" i="3"/>
  <c r="V1730" i="3"/>
  <c r="V1736" i="3"/>
  <c r="V1760" i="3"/>
  <c r="V1882" i="3"/>
  <c r="V1909" i="3"/>
  <c r="V140" i="3"/>
  <c r="V148" i="3"/>
  <c r="V619" i="3"/>
  <c r="V668" i="3"/>
  <c r="V1103" i="3"/>
  <c r="V1759" i="3"/>
  <c r="V151" i="3"/>
  <c r="V649" i="3"/>
  <c r="V1079" i="3"/>
  <c r="V1755" i="3"/>
  <c r="V766" i="3"/>
  <c r="V2047" i="3"/>
  <c r="V1998" i="3"/>
  <c r="V183" i="3"/>
  <c r="V1250" i="3"/>
  <c r="V1479" i="3"/>
  <c r="V1623" i="3"/>
  <c r="V1793" i="3"/>
  <c r="V1892" i="3"/>
  <c r="V1919" i="3"/>
  <c r="V1997" i="3"/>
  <c r="V986" i="3"/>
  <c r="V1014" i="3"/>
  <c r="V2101" i="3"/>
  <c r="V139" i="3"/>
  <c r="V146" i="3"/>
  <c r="V767" i="3"/>
  <c r="V1954" i="3"/>
  <c r="V63" i="3"/>
  <c r="V71" i="3"/>
  <c r="V86" i="3"/>
  <c r="V327" i="3"/>
  <c r="V967" i="3"/>
  <c r="V1359" i="3"/>
  <c r="V1415" i="3"/>
  <c r="V1552" i="3"/>
  <c r="V1689" i="3"/>
  <c r="V1700" i="3"/>
  <c r="V1873" i="3"/>
  <c r="V1943" i="3"/>
  <c r="V2012" i="3"/>
  <c r="V2031" i="3"/>
  <c r="V1192" i="3"/>
  <c r="V1158" i="3"/>
  <c r="V837" i="3"/>
  <c r="V1184" i="3"/>
  <c r="V600" i="3"/>
  <c r="V661" i="3"/>
  <c r="V297" i="3"/>
  <c r="V316" i="3"/>
  <c r="V318" i="3"/>
  <c r="V322" i="3"/>
  <c r="V1330" i="3"/>
  <c r="V1348" i="3"/>
  <c r="V1350" i="3"/>
  <c r="V1354" i="3"/>
  <c r="V1931" i="3"/>
  <c r="V1934" i="3"/>
  <c r="V1938" i="3"/>
  <c r="V2133" i="3"/>
  <c r="V598" i="3"/>
  <c r="V610" i="3"/>
  <c r="V660" i="3"/>
  <c r="V1758" i="3"/>
  <c r="V1996" i="3"/>
  <c r="V571" i="3"/>
  <c r="V603" i="3"/>
  <c r="V645" i="3"/>
  <c r="V664" i="3"/>
  <c r="V205" i="3"/>
  <c r="V457" i="3"/>
  <c r="V1280" i="3"/>
  <c r="V1653" i="3"/>
  <c r="V1815" i="3"/>
  <c r="V1642" i="3"/>
  <c r="V21" i="3"/>
  <c r="V231" i="3"/>
  <c r="V464" i="3"/>
  <c r="V493" i="3"/>
  <c r="V898" i="3"/>
  <c r="V1212" i="3"/>
  <c r="V1319" i="3"/>
  <c r="V1533" i="3"/>
  <c r="V1678" i="3"/>
  <c r="V1841" i="3"/>
  <c r="V143" i="3"/>
  <c r="V296" i="3"/>
  <c r="V315" i="3"/>
  <c r="V321" i="3"/>
  <c r="V599" i="3"/>
  <c r="V611" i="3"/>
  <c r="V1329" i="3"/>
  <c r="V1347" i="3"/>
  <c r="V1353" i="3"/>
  <c r="V1930" i="3"/>
  <c r="V1937" i="3"/>
  <c r="V2132" i="3"/>
  <c r="V605" i="3"/>
  <c r="V665" i="3"/>
  <c r="V612" i="3"/>
  <c r="V1101" i="3"/>
  <c r="V1771" i="3"/>
  <c r="V1068" i="3"/>
  <c r="V2046" i="3"/>
  <c r="V2079" i="3"/>
  <c r="V150" i="3"/>
  <c r="V616" i="3"/>
  <c r="V648" i="3"/>
  <c r="V1077" i="3"/>
  <c r="V1753" i="3"/>
  <c r="V210" i="3"/>
  <c r="V213" i="3"/>
  <c r="V216" i="3"/>
  <c r="V459" i="3"/>
  <c r="V522" i="3"/>
  <c r="V1292" i="3"/>
  <c r="V1294" i="3"/>
  <c r="V1298" i="3"/>
  <c r="V1301" i="3"/>
  <c r="V1512" i="3"/>
  <c r="V1516" i="3"/>
  <c r="V1656" i="3"/>
  <c r="V1660" i="3"/>
  <c r="V1820" i="3"/>
  <c r="V1823" i="3"/>
  <c r="V1826" i="3"/>
  <c r="V2090" i="3"/>
  <c r="V408" i="3"/>
  <c r="V566" i="3"/>
  <c r="V852" i="3"/>
  <c r="V1168" i="3"/>
  <c r="V400" i="3"/>
  <c r="V838" i="3"/>
  <c r="V1185" i="3"/>
  <c r="V573" i="3"/>
  <c r="V2099" i="3"/>
  <c r="V299" i="3"/>
  <c r="V319" i="3"/>
  <c r="V323" i="3"/>
  <c r="V1332" i="3"/>
  <c r="V1351" i="3"/>
  <c r="V1355" i="3"/>
  <c r="V1933" i="3"/>
  <c r="V1939" i="3"/>
  <c r="V2135" i="3"/>
  <c r="V590" i="3"/>
  <c r="V631" i="3"/>
  <c r="V652" i="3"/>
  <c r="V601" i="3"/>
  <c r="V662" i="3"/>
  <c r="V142" i="3"/>
  <c r="V561" i="3"/>
  <c r="V574" i="3"/>
  <c r="V604" i="3"/>
  <c r="V404" i="3"/>
  <c r="V851" i="3"/>
  <c r="V1166" i="3"/>
  <c r="V899" i="3"/>
  <c r="V1213" i="3"/>
  <c r="V173" i="3"/>
  <c r="V1235" i="3"/>
  <c r="V1467" i="3"/>
  <c r="V1610" i="3"/>
  <c r="V1783" i="3"/>
  <c r="V193" i="3"/>
  <c r="V308" i="3"/>
  <c r="V451" i="3"/>
  <c r="V722" i="3"/>
  <c r="V974" i="3"/>
  <c r="V1263" i="3"/>
  <c r="V1340" i="3"/>
  <c r="V1494" i="3"/>
  <c r="V1638" i="3"/>
  <c r="V1803" i="3"/>
  <c r="V1961" i="3"/>
  <c r="V2017" i="3"/>
  <c r="V2058" i="3"/>
  <c r="V163" i="3"/>
  <c r="V593" i="3"/>
  <c r="V656" i="3"/>
  <c r="V1070" i="3"/>
  <c r="V1765" i="3"/>
  <c r="V650" i="3"/>
  <c r="V1326" i="3"/>
  <c r="V32" i="3"/>
  <c r="V889" i="3"/>
  <c r="V1205" i="3"/>
  <c r="V887" i="3"/>
  <c r="V1203" i="3"/>
  <c r="V856" i="3"/>
  <c r="V615" i="3"/>
  <c r="V643" i="3"/>
  <c r="V730" i="3"/>
  <c r="V1080" i="3"/>
  <c r="V192" i="3"/>
  <c r="V307" i="3"/>
  <c r="V450" i="3"/>
  <c r="V453" i="3"/>
  <c r="V721" i="3"/>
  <c r="V796" i="3"/>
  <c r="V973" i="3"/>
  <c r="V1126" i="3"/>
  <c r="V1261" i="3"/>
  <c r="V1339" i="3"/>
  <c r="V1492" i="3"/>
  <c r="V1497" i="3"/>
  <c r="V1636" i="3"/>
  <c r="V1802" i="3"/>
  <c r="V1852" i="3"/>
  <c r="V1861" i="3"/>
  <c r="V1960" i="3"/>
  <c r="V2016" i="3"/>
  <c r="V2057" i="3"/>
  <c r="V1107" i="3"/>
  <c r="V556" i="3"/>
  <c r="V80" i="3"/>
  <c r="V217" i="3"/>
  <c r="V339" i="3"/>
  <c r="V467" i="3"/>
  <c r="V523" i="3"/>
  <c r="V977" i="3"/>
  <c r="V1299" i="3"/>
  <c r="V1302" i="3"/>
  <c r="V1410" i="3"/>
  <c r="V1517" i="3"/>
  <c r="V1546" i="3"/>
  <c r="V1661" i="3"/>
  <c r="V1694" i="3"/>
  <c r="V1827" i="3"/>
  <c r="V2091" i="3"/>
  <c r="V606" i="3"/>
  <c r="V666" i="3"/>
  <c r="V891" i="3"/>
  <c r="V221" i="3"/>
  <c r="V1306" i="3"/>
  <c r="V1521" i="3"/>
  <c r="V1665" i="3"/>
  <c r="V1831" i="3"/>
  <c r="V2102" i="3"/>
  <c r="V160" i="3"/>
  <c r="V1075" i="3"/>
  <c r="V1751" i="3"/>
  <c r="V2065" i="3"/>
  <c r="V145" i="3"/>
  <c r="V1091" i="3"/>
  <c r="V1761" i="3"/>
  <c r="V569" i="3"/>
  <c r="V594" i="3"/>
  <c r="V657" i="3"/>
  <c r="V1071" i="3"/>
  <c r="V1766" i="3"/>
  <c r="V860" i="3"/>
  <c r="V1174" i="3"/>
  <c r="V829" i="3"/>
  <c r="V1151" i="3"/>
  <c r="V617" i="3"/>
  <c r="V568" i="3"/>
  <c r="V214" i="3"/>
  <c r="V460" i="3"/>
  <c r="V525" i="3"/>
  <c r="V1295" i="3"/>
  <c r="V1514" i="3"/>
  <c r="V1658" i="3"/>
  <c r="V1824" i="3"/>
  <c r="V2093" i="3"/>
  <c r="V34" i="3"/>
  <c r="V300" i="3"/>
  <c r="V317" i="3"/>
  <c r="V1333" i="3"/>
  <c r="V1349" i="3"/>
  <c r="V1935" i="3"/>
  <c r="V2136" i="3"/>
  <c r="V905" i="3"/>
  <c r="V1217" i="3"/>
  <c r="V743" i="3"/>
  <c r="V591" i="3"/>
  <c r="V1106" i="3"/>
  <c r="V1162" i="3"/>
  <c r="V2068" i="3"/>
  <c r="V2095" i="3"/>
  <c r="V2103" i="3"/>
  <c r="V411" i="3"/>
  <c r="V861" i="3"/>
  <c r="V138" i="3"/>
  <c r="V613" i="3"/>
  <c r="V1756" i="3"/>
  <c r="V755" i="3"/>
  <c r="V795" i="3"/>
  <c r="V1128" i="3"/>
  <c r="V943" i="3"/>
  <c r="V951" i="3"/>
  <c r="V144" i="3"/>
  <c r="V1088" i="3"/>
  <c r="V1762" i="3"/>
  <c r="V1764" i="3"/>
  <c r="V298" i="3"/>
  <c r="V1331" i="3"/>
  <c r="V1932" i="3"/>
  <c r="V2134" i="3"/>
  <c r="V595" i="3"/>
  <c r="V658" i="3"/>
  <c r="V1072" i="3"/>
  <c r="V941" i="3"/>
  <c r="V1392" i="3"/>
  <c r="V1393" i="3"/>
  <c r="V219" i="3"/>
  <c r="V461" i="3"/>
  <c r="V526" i="3"/>
  <c r="V727" i="3"/>
  <c r="V1304" i="3"/>
  <c r="V1519" i="3"/>
  <c r="V1663" i="3"/>
  <c r="V1829" i="3"/>
  <c r="V2066" i="3"/>
  <c r="V2094" i="3"/>
  <c r="V2098" i="3"/>
  <c r="V1090" i="3"/>
  <c r="V156" i="3"/>
  <c r="V158" i="3"/>
  <c r="V1076" i="3"/>
  <c r="V1752" i="3"/>
  <c r="V407" i="3"/>
  <c r="V635" i="3"/>
  <c r="V900" i="3"/>
  <c r="V1214" i="3"/>
  <c r="V572" i="3"/>
  <c r="V881" i="3"/>
  <c r="V1199" i="3"/>
  <c r="V401" i="3"/>
  <c r="V839" i="3"/>
  <c r="V1186" i="3"/>
  <c r="V879" i="3"/>
  <c r="V1207" i="3"/>
  <c r="V1092" i="3"/>
  <c r="V785" i="3"/>
  <c r="V789" i="3"/>
  <c r="V1137" i="3"/>
  <c r="V1172" i="3"/>
  <c r="V597" i="3"/>
  <c r="V659" i="3"/>
  <c r="V848" i="3"/>
  <c r="V409" i="3"/>
  <c r="V942" i="3"/>
  <c r="V952" i="3"/>
  <c r="V241" i="3"/>
  <c r="V405" i="3"/>
  <c r="V517" i="3"/>
  <c r="V901" i="3"/>
  <c r="V1194" i="3"/>
  <c r="V1215" i="3"/>
  <c r="V195" i="3"/>
  <c r="V1270" i="3"/>
  <c r="V1498" i="3"/>
  <c r="V1805" i="3"/>
  <c r="V1159" i="3"/>
  <c r="V551" i="3"/>
  <c r="V607" i="3"/>
  <c r="V152" i="3"/>
  <c r="V676" i="3"/>
  <c r="V1073" i="3"/>
  <c r="V1749" i="3"/>
  <c r="V908" i="3"/>
  <c r="V1220" i="3"/>
  <c r="V1978" i="3"/>
  <c r="V2100" i="3"/>
  <c r="V575" i="3"/>
  <c r="V25" i="3"/>
  <c r="V858" i="3"/>
  <c r="V1171" i="3"/>
  <c r="V211" i="3"/>
  <c r="V524" i="3"/>
  <c r="V1291" i="3"/>
  <c r="V1513" i="3"/>
  <c r="V1657" i="3"/>
  <c r="V1821" i="3"/>
  <c r="V2092" i="3"/>
  <c r="V1981" i="3"/>
  <c r="V564" i="3"/>
  <c r="V1982" i="3"/>
  <c r="V1986" i="3"/>
  <c r="V2000" i="3"/>
  <c r="V1979" i="3"/>
  <c r="V155" i="3"/>
  <c r="V629" i="3"/>
  <c r="V673" i="3"/>
  <c r="V1096" i="3"/>
  <c r="V1767" i="3"/>
  <c r="V137" i="3"/>
  <c r="V609" i="3"/>
  <c r="V1087" i="3"/>
  <c r="V1757" i="3"/>
  <c r="V892" i="3"/>
  <c r="V161" i="3"/>
  <c r="V627" i="3"/>
  <c r="V651" i="3"/>
  <c r="V671" i="3"/>
  <c r="V672" i="3"/>
  <c r="V1108" i="3"/>
  <c r="V1110" i="3"/>
  <c r="V1111" i="3"/>
  <c r="V1773" i="3"/>
  <c r="V1774" i="3"/>
  <c r="V1775" i="3"/>
  <c r="V1980" i="3"/>
  <c r="V602" i="3"/>
  <c r="V663" i="3"/>
  <c r="V1218" i="3"/>
  <c r="V149" i="3"/>
  <c r="V1078" i="3"/>
  <c r="V1754" i="3"/>
  <c r="V1178" i="3"/>
  <c r="V797" i="3"/>
  <c r="V1125" i="3"/>
  <c r="V162" i="3"/>
  <c r="V1074" i="3"/>
  <c r="V1750" i="3"/>
  <c r="V689" i="3"/>
  <c r="V702" i="3"/>
  <c r="V769" i="3"/>
  <c r="V872" i="3"/>
  <c r="V1089" i="3"/>
  <c r="V1763" i="3"/>
  <c r="V350" i="3"/>
  <c r="V1024" i="3"/>
  <c r="V1034" i="3"/>
  <c r="V90" i="3"/>
  <c r="V99" i="3"/>
  <c r="V251" i="3"/>
  <c r="V259" i="3"/>
  <c r="V264" i="3"/>
  <c r="V272" i="3"/>
  <c r="V846" i="3"/>
  <c r="V1001" i="3"/>
  <c r="V1016" i="3"/>
  <c r="V1419" i="3"/>
  <c r="V1559" i="3"/>
  <c r="V1878" i="3"/>
  <c r="V1886" i="3"/>
  <c r="V1905" i="3"/>
  <c r="V1913" i="3"/>
  <c r="V563" i="3"/>
  <c r="V164" i="3"/>
  <c r="V641" i="3"/>
  <c r="V127" i="3"/>
  <c r="V368" i="3"/>
  <c r="V644" i="3"/>
  <c r="V1023" i="3"/>
  <c r="V1033" i="3"/>
  <c r="V1043" i="3"/>
  <c r="V1450" i="3"/>
  <c r="V1458" i="3"/>
  <c r="V1590" i="3"/>
  <c r="V1600" i="3"/>
  <c r="V1591" i="3"/>
  <c r="V1003" i="3"/>
  <c r="V552" i="3"/>
  <c r="V1069" i="3"/>
  <c r="V98" i="3"/>
  <c r="V112" i="3"/>
  <c r="V125" i="3"/>
  <c r="V284" i="3"/>
  <c r="V362" i="3"/>
  <c r="V374" i="3"/>
  <c r="V380" i="3"/>
  <c r="V387" i="3"/>
  <c r="V479" i="3"/>
  <c r="V1000" i="3"/>
  <c r="V1015" i="3"/>
  <c r="V1031" i="3"/>
  <c r="V1041" i="3"/>
  <c r="V1050" i="3"/>
  <c r="V1425" i="3"/>
  <c r="V1442" i="3"/>
  <c r="V1456" i="3"/>
  <c r="V1565" i="3"/>
  <c r="V1582" i="3"/>
  <c r="V1598" i="3"/>
  <c r="V1712" i="3"/>
  <c r="V1725" i="3"/>
  <c r="V1738" i="3"/>
  <c r="V2121" i="3"/>
  <c r="V888" i="3"/>
  <c r="V638" i="3"/>
  <c r="V653" i="3"/>
  <c r="V1002" i="3"/>
  <c r="V227" i="3"/>
  <c r="V293" i="3"/>
  <c r="V883" i="3"/>
  <c r="V1201" i="3"/>
  <c r="V1312" i="3"/>
  <c r="V1529" i="3"/>
  <c r="V1671" i="3"/>
  <c r="V1837" i="3"/>
  <c r="V1899" i="3"/>
  <c r="V1926" i="3"/>
  <c r="V2069" i="3"/>
  <c r="V2125" i="3"/>
  <c r="V1081" i="3"/>
  <c r="V692" i="3"/>
  <c r="V705" i="3"/>
  <c r="V772" i="3"/>
  <c r="V169" i="3"/>
  <c r="V579" i="3"/>
  <c r="V678" i="3"/>
  <c r="V1082" i="3"/>
  <c r="V1776" i="3"/>
  <c r="V882" i="3"/>
  <c r="V1200" i="3"/>
  <c r="V1493" i="3"/>
  <c r="V1637" i="3"/>
  <c r="V1853" i="3"/>
  <c r="V1862" i="3"/>
  <c r="V124" i="3"/>
  <c r="V283" i="3"/>
  <c r="V349" i="3"/>
  <c r="V379" i="3"/>
  <c r="V386" i="3"/>
  <c r="V478" i="3"/>
  <c r="V999" i="3"/>
  <c r="V1030" i="3"/>
  <c r="V1040" i="3"/>
  <c r="V1049" i="3"/>
  <c r="V1424" i="3"/>
  <c r="V1564" i="3"/>
  <c r="V1597" i="3"/>
  <c r="V1737" i="3"/>
  <c r="V886" i="3"/>
  <c r="V1204" i="3"/>
  <c r="V906" i="3"/>
  <c r="V1232" i="3"/>
  <c r="V1179" i="3"/>
  <c r="V395" i="3"/>
  <c r="V1983" i="3"/>
  <c r="V168" i="3"/>
  <c r="V580" i="3"/>
  <c r="V679" i="3"/>
  <c r="V1083" i="3"/>
  <c r="V1778" i="3"/>
  <c r="V990" i="3"/>
  <c r="V1704" i="3"/>
  <c r="V884" i="3"/>
  <c r="V1202" i="3"/>
  <c r="V876" i="3"/>
  <c r="V118" i="3"/>
  <c r="V126" i="3"/>
  <c r="V388" i="3"/>
  <c r="V1022" i="3"/>
  <c r="V1032" i="3"/>
  <c r="V1042" i="3"/>
  <c r="V1051" i="3"/>
  <c r="V1443" i="3"/>
  <c r="V1449" i="3"/>
  <c r="V1457" i="3"/>
  <c r="V1583" i="3"/>
  <c r="V1589" i="3"/>
  <c r="V1599" i="3"/>
  <c r="V1731" i="3"/>
  <c r="V1739" i="3"/>
  <c r="V842" i="3"/>
  <c r="V1163" i="3"/>
  <c r="V691" i="3"/>
  <c r="V608" i="3"/>
  <c r="V746" i="3"/>
  <c r="V853" i="3"/>
  <c r="V1167" i="3"/>
  <c r="V570" i="3"/>
  <c r="V113" i="3"/>
  <c r="V119" i="3"/>
  <c r="V128" i="3"/>
  <c r="V282" i="3"/>
  <c r="V361" i="3"/>
  <c r="V367" i="3"/>
  <c r="V373" i="3"/>
  <c r="V385" i="3"/>
  <c r="V477" i="3"/>
  <c r="V1025" i="3"/>
  <c r="V1035" i="3"/>
  <c r="V1044" i="3"/>
  <c r="V1052" i="3"/>
  <c r="V1061" i="3"/>
  <c r="V1441" i="3"/>
  <c r="V1448" i="3"/>
  <c r="V1455" i="3"/>
  <c r="V1581" i="3"/>
  <c r="V1588" i="3"/>
  <c r="V1596" i="3"/>
  <c r="V1726" i="3"/>
  <c r="V1732" i="3"/>
  <c r="V1740" i="3"/>
  <c r="V847" i="3"/>
  <c r="V581" i="3"/>
  <c r="V680" i="3"/>
  <c r="V1084" i="3"/>
  <c r="V618" i="3"/>
  <c r="V441" i="3"/>
  <c r="V484" i="3"/>
  <c r="V790" i="3"/>
  <c r="V1134" i="3"/>
  <c r="V182" i="3"/>
  <c r="V1249" i="3"/>
  <c r="V1478" i="3"/>
  <c r="V1622" i="3"/>
  <c r="V1792" i="3"/>
  <c r="V1893" i="3"/>
  <c r="V1920" i="3"/>
  <c r="V867" i="3"/>
  <c r="V1182" i="3"/>
  <c r="V414" i="3"/>
  <c r="V690" i="3"/>
  <c r="V703" i="3"/>
  <c r="V770" i="3"/>
  <c r="V758" i="3"/>
  <c r="V1095" i="3"/>
  <c r="V223" i="3"/>
  <c r="V225" i="3"/>
  <c r="V462" i="3"/>
  <c r="V491" i="3"/>
  <c r="V521" i="3"/>
  <c r="V728" i="3"/>
  <c r="V1308" i="3"/>
  <c r="V1310" i="3"/>
  <c r="V1368" i="3"/>
  <c r="V1400" i="3"/>
  <c r="V1523" i="3"/>
  <c r="V1525" i="3"/>
  <c r="V1527" i="3"/>
  <c r="V1667" i="3"/>
  <c r="V1669" i="3"/>
  <c r="V1833" i="3"/>
  <c r="V1835" i="3"/>
  <c r="V1968" i="3"/>
  <c r="V2067" i="3"/>
  <c r="V157" i="3"/>
  <c r="V630" i="3"/>
  <c r="V674" i="3"/>
  <c r="V878" i="3"/>
  <c r="V1097" i="3"/>
  <c r="V1768" i="3"/>
  <c r="V862" i="3"/>
  <c r="V1175" i="3"/>
  <c r="V1225" i="3"/>
  <c r="V626" i="3"/>
  <c r="V670" i="3"/>
  <c r="V1109" i="3"/>
  <c r="V439" i="3"/>
  <c r="V482" i="3"/>
  <c r="V830" i="3"/>
  <c r="V1154" i="3"/>
  <c r="V866" i="3"/>
  <c r="V442" i="3"/>
  <c r="V485" i="3"/>
  <c r="V1241" i="3"/>
  <c r="V1243" i="3"/>
  <c r="V1472" i="3"/>
  <c r="V1616" i="3"/>
  <c r="V622" i="3"/>
  <c r="V909" i="3"/>
  <c r="V1221" i="3"/>
  <c r="V596" i="3"/>
  <c r="V2061" i="3"/>
  <c r="V91" i="3"/>
  <c r="V100" i="3"/>
  <c r="V252" i="3"/>
  <c r="V260" i="3"/>
  <c r="V263" i="3"/>
  <c r="V271" i="3"/>
  <c r="V991" i="3"/>
  <c r="V998" i="3"/>
  <c r="V1017" i="3"/>
  <c r="V1420" i="3"/>
  <c r="V1423" i="3"/>
  <c r="V1560" i="3"/>
  <c r="V1563" i="3"/>
  <c r="V1705" i="3"/>
  <c r="V1713" i="3"/>
  <c r="V1877" i="3"/>
  <c r="V1885" i="3"/>
  <c r="V1904" i="3"/>
  <c r="V1912" i="3"/>
  <c r="V2120" i="3"/>
  <c r="V559" i="3"/>
  <c r="V1187" i="3"/>
  <c r="V454" i="3"/>
  <c r="V792" i="3"/>
  <c r="V1136" i="3"/>
  <c r="V1262" i="3"/>
  <c r="V176" i="3"/>
  <c r="V286" i="3"/>
  <c r="V443" i="3"/>
  <c r="V1239" i="3"/>
  <c r="V1470" i="3"/>
  <c r="V1614" i="3"/>
  <c r="V1786" i="3"/>
  <c r="V765" i="3"/>
  <c r="V558" i="3"/>
  <c r="V244" i="3"/>
  <c r="V520" i="3"/>
  <c r="V623" i="3"/>
  <c r="V1195" i="3"/>
  <c r="V845" i="3"/>
  <c r="V916" i="3"/>
  <c r="V893" i="3"/>
  <c r="V1209" i="3"/>
  <c r="V1268" i="3"/>
  <c r="V431" i="3"/>
  <c r="V425" i="3"/>
  <c r="V102" i="3"/>
  <c r="V135" i="3"/>
  <c r="V352" i="3"/>
  <c r="V390" i="3"/>
  <c r="V480" i="3"/>
  <c r="V1005" i="3"/>
  <c r="V1066" i="3"/>
  <c r="V1431" i="3"/>
  <c r="V1464" i="3"/>
  <c r="V1571" i="3"/>
  <c r="V1606" i="3"/>
  <c r="V1715" i="3"/>
  <c r="V1747" i="3"/>
  <c r="V621" i="3"/>
  <c r="V553" i="3"/>
  <c r="V178" i="3"/>
  <c r="V288" i="3"/>
  <c r="V1245" i="3"/>
  <c r="V1474" i="3"/>
  <c r="V1618" i="3"/>
  <c r="V1788" i="3"/>
  <c r="V1888" i="3"/>
  <c r="V1915" i="3"/>
  <c r="V2123" i="3"/>
  <c r="V2138" i="3"/>
  <c r="V396" i="3"/>
  <c r="V624" i="3"/>
  <c r="V415" i="3"/>
  <c r="V1988" i="3"/>
  <c r="V836" i="3"/>
  <c r="V1160" i="3"/>
  <c r="V413" i="3"/>
  <c r="V849" i="3"/>
  <c r="V855" i="3"/>
  <c r="V857" i="3"/>
  <c r="V1161" i="3"/>
  <c r="V1985" i="3"/>
  <c r="V764" i="3"/>
  <c r="V567" i="3"/>
  <c r="V737" i="3"/>
  <c r="V757" i="3"/>
  <c r="V432" i="3"/>
  <c r="V433" i="3"/>
  <c r="V910" i="3"/>
  <c r="V1222" i="3"/>
  <c r="V844" i="3"/>
  <c r="V1977" i="3"/>
  <c r="V398" i="3"/>
  <c r="V736" i="3"/>
  <c r="V423" i="3"/>
  <c r="V1365" i="3"/>
  <c r="V1965" i="3"/>
  <c r="V895" i="3"/>
  <c r="V542" i="3"/>
  <c r="V732" i="3"/>
  <c r="V1324" i="3"/>
  <c r="V911" i="3"/>
  <c r="V1223" i="3"/>
  <c r="V614" i="3"/>
  <c r="V33" i="3"/>
  <c r="V181" i="3"/>
  <c r="V1248" i="3"/>
  <c r="V1477" i="3"/>
  <c r="V1621" i="3"/>
  <c r="V1791" i="3"/>
  <c r="V1891" i="3"/>
  <c r="V1918" i="3"/>
  <c r="V154" i="3"/>
  <c r="V633" i="3"/>
  <c r="V1098" i="3"/>
  <c r="V1770" i="3"/>
  <c r="V639" i="3"/>
  <c r="V654" i="3"/>
  <c r="V693" i="3"/>
  <c r="V706" i="3"/>
  <c r="V763" i="3"/>
  <c r="V202" i="3"/>
  <c r="V1277" i="3"/>
  <c r="V1504" i="3"/>
  <c r="V1648" i="3"/>
  <c r="V1812" i="3"/>
  <c r="V2088" i="3"/>
  <c r="V634" i="3"/>
  <c r="V675" i="3"/>
  <c r="V2023" i="3"/>
  <c r="V832" i="3"/>
  <c r="V1152" i="3"/>
  <c r="V748" i="3"/>
  <c r="V637" i="3"/>
  <c r="V723" i="3"/>
  <c r="V1962" i="3"/>
  <c r="V704" i="3"/>
  <c r="V1144" i="3"/>
  <c r="V725" i="3"/>
  <c r="V1650" i="3"/>
  <c r="V565" i="3"/>
  <c r="V1991" i="3"/>
  <c r="V803" i="3"/>
  <c r="V159" i="3"/>
  <c r="V625" i="3"/>
  <c r="V669" i="3"/>
  <c r="V108" i="3"/>
  <c r="V278" i="3"/>
  <c r="V358" i="3"/>
  <c r="V1011" i="3"/>
  <c r="V1437" i="3"/>
  <c r="V1577" i="3"/>
  <c r="V1721" i="3"/>
  <c r="V831" i="3"/>
  <c r="V1153" i="3"/>
  <c r="V172" i="3"/>
  <c r="V437" i="3"/>
  <c r="V1234" i="3"/>
  <c r="V1466" i="3"/>
  <c r="V1609" i="3"/>
  <c r="V1782" i="3"/>
  <c r="V2014" i="3"/>
  <c r="V754" i="3"/>
  <c r="V807" i="3"/>
  <c r="V1999" i="3"/>
  <c r="V416" i="3"/>
  <c r="V544" i="3"/>
  <c r="V545" i="3"/>
  <c r="V546" i="3"/>
  <c r="V547" i="3"/>
  <c r="V1994" i="3"/>
  <c r="V1995" i="3"/>
  <c r="V560" i="3"/>
  <c r="V1169" i="3"/>
  <c r="V894" i="3"/>
  <c r="V1210" i="3"/>
  <c r="V402" i="3"/>
  <c r="V840" i="3"/>
  <c r="V199" i="3"/>
  <c r="V1274" i="3"/>
  <c r="V1501" i="3"/>
  <c r="V1645" i="3"/>
  <c r="V1809" i="3"/>
  <c r="V2086" i="3"/>
  <c r="V744" i="3"/>
  <c r="V1984" i="3"/>
  <c r="V815" i="3"/>
  <c r="V1323" i="3"/>
  <c r="V77" i="3"/>
  <c r="V291" i="3"/>
  <c r="V427" i="3"/>
  <c r="V1407" i="3"/>
  <c r="V1543" i="3"/>
  <c r="V1691" i="3"/>
  <c r="V1894" i="3"/>
  <c r="V1921" i="3"/>
  <c r="V207" i="3"/>
  <c r="V1288" i="3"/>
  <c r="V1817" i="3"/>
  <c r="V826" i="3"/>
  <c r="V1143" i="3"/>
  <c r="V311" i="3"/>
  <c r="V330" i="3"/>
  <c r="V926" i="3"/>
  <c r="V1343" i="3"/>
  <c r="V1362" i="3"/>
  <c r="V1897" i="3"/>
  <c r="V1924" i="3"/>
  <c r="V1946" i="3"/>
  <c r="V2020" i="3"/>
  <c r="V1990" i="3"/>
  <c r="V1193" i="3"/>
  <c r="V1176" i="3"/>
  <c r="V424" i="3"/>
  <c r="V562" i="3"/>
  <c r="V89" i="3"/>
  <c r="V258" i="3"/>
  <c r="V270" i="3"/>
  <c r="V989" i="3"/>
  <c r="V1418" i="3"/>
  <c r="V1558" i="3"/>
  <c r="V1703" i="3"/>
  <c r="V1884" i="3"/>
  <c r="V1911" i="3"/>
  <c r="V2119" i="3"/>
  <c r="V399" i="3"/>
  <c r="V843" i="3"/>
  <c r="V1164" i="3"/>
  <c r="V115" i="3"/>
  <c r="V121" i="3"/>
  <c r="V364" i="3"/>
  <c r="V370" i="3"/>
  <c r="V376" i="3"/>
  <c r="V382" i="3"/>
  <c r="V474" i="3"/>
  <c r="V1019" i="3"/>
  <c r="V1027" i="3"/>
  <c r="V1037" i="3"/>
  <c r="V1046" i="3"/>
  <c r="V1062" i="3"/>
  <c r="V1445" i="3"/>
  <c r="V1452" i="3"/>
  <c r="V1585" i="3"/>
  <c r="V1593" i="3"/>
  <c r="V1728" i="3"/>
  <c r="V1734" i="3"/>
  <c r="V486" i="3"/>
  <c r="V642" i="3"/>
  <c r="V53" i="3"/>
  <c r="V60" i="3"/>
  <c r="V68" i="3"/>
  <c r="V82" i="3"/>
  <c r="V341" i="3"/>
  <c r="V469" i="3"/>
  <c r="V505" i="3"/>
  <c r="V778" i="3"/>
  <c r="V945" i="3"/>
  <c r="V959" i="3"/>
  <c r="V964" i="3"/>
  <c r="V979" i="3"/>
  <c r="V1388" i="3"/>
  <c r="V1395" i="3"/>
  <c r="V1405" i="3"/>
  <c r="V1412" i="3"/>
  <c r="V1541" i="3"/>
  <c r="V1548" i="3"/>
  <c r="V1686" i="3"/>
  <c r="V1696" i="3"/>
  <c r="V1870" i="3"/>
  <c r="V1956" i="3"/>
  <c r="V2009" i="3"/>
  <c r="V2028" i="3"/>
  <c r="V2039" i="3"/>
  <c r="V2050" i="3"/>
  <c r="V2084" i="3"/>
  <c r="V2109" i="3"/>
  <c r="V2130" i="3"/>
  <c r="V740" i="3"/>
  <c r="V1100" i="3"/>
  <c r="V1264" i="3"/>
  <c r="V430" i="3"/>
  <c r="V628" i="3"/>
  <c r="V677" i="3"/>
  <c r="V180" i="3"/>
  <c r="V290" i="3"/>
  <c r="V1247" i="3"/>
  <c r="V1476" i="3"/>
  <c r="V1620" i="3"/>
  <c r="V1790" i="3"/>
  <c r="V1890" i="3"/>
  <c r="V1917" i="3"/>
  <c r="V406" i="3"/>
  <c r="V1196" i="3"/>
  <c r="V875" i="3"/>
  <c r="V1226" i="3"/>
  <c r="V817" i="3"/>
  <c r="V694" i="3"/>
  <c r="V773" i="3"/>
  <c r="V2062" i="3"/>
  <c r="V819" i="3"/>
  <c r="V1949" i="3"/>
  <c r="V418" i="3"/>
  <c r="V791" i="3"/>
  <c r="V1135" i="3"/>
  <c r="V1976" i="3"/>
  <c r="V814" i="3"/>
  <c r="V759" i="3"/>
  <c r="V833" i="3"/>
  <c r="V1155" i="3"/>
  <c r="V233" i="3"/>
  <c r="V1535" i="3"/>
  <c r="V1680" i="3"/>
  <c r="V912" i="3"/>
  <c r="V419" i="3"/>
  <c r="V1608" i="3"/>
  <c r="V1850" i="3"/>
  <c r="V1859" i="3"/>
  <c r="V1147" i="3"/>
  <c r="V1677" i="3"/>
  <c r="V26" i="3"/>
  <c r="V204" i="3"/>
  <c r="V456" i="3"/>
  <c r="V1279" i="3"/>
  <c r="V1506" i="3"/>
  <c r="V1652" i="3"/>
  <c r="V1814" i="3"/>
  <c r="V2052" i="3"/>
  <c r="V735" i="3"/>
  <c r="V695" i="3"/>
  <c r="V707" i="3"/>
  <c r="V1989" i="3"/>
  <c r="V540" i="3"/>
  <c r="V747" i="3"/>
  <c r="V802" i="3"/>
  <c r="V1230" i="3"/>
  <c r="V2064" i="3"/>
  <c r="V752" i="3"/>
  <c r="V822" i="3"/>
  <c r="V397" i="3"/>
  <c r="V834" i="3"/>
  <c r="V1156" i="3"/>
  <c r="V196" i="3"/>
  <c r="V515" i="3"/>
  <c r="V1806" i="3"/>
  <c r="V865" i="3"/>
  <c r="V532" i="3"/>
  <c r="V1371" i="3"/>
  <c r="V2042" i="3"/>
  <c r="V2146" i="3"/>
  <c r="V1495" i="3"/>
  <c r="V1639" i="3"/>
  <c r="V1854" i="3"/>
  <c r="V1863" i="3"/>
  <c r="V554" i="3"/>
  <c r="V739" i="3"/>
  <c r="V555" i="3"/>
  <c r="V576" i="3"/>
  <c r="V647" i="3"/>
  <c r="V392" i="3"/>
  <c r="V820" i="3"/>
  <c r="V1180" i="3"/>
  <c r="V166" i="3"/>
  <c r="V1779" i="3"/>
  <c r="V1127" i="3"/>
  <c r="V1267" i="3"/>
  <c r="V1271" i="3"/>
  <c r="V1641" i="3"/>
  <c r="V582" i="3"/>
  <c r="V681" i="3"/>
  <c r="V869" i="3"/>
  <c r="V1189" i="3"/>
  <c r="V1139" i="3"/>
  <c r="V583" i="3"/>
  <c r="V682" i="3"/>
  <c r="V811" i="3"/>
  <c r="V762" i="3"/>
  <c r="V918" i="3"/>
  <c r="V557" i="3"/>
  <c r="V870" i="3"/>
  <c r="V1190" i="3"/>
  <c r="V428" i="3"/>
  <c r="V422" i="3"/>
  <c r="V584" i="3"/>
  <c r="V1086" i="3"/>
  <c r="V1321" i="3"/>
  <c r="V1843" i="3"/>
  <c r="V201" i="3"/>
  <c r="V1276" i="3"/>
  <c r="V1503" i="3"/>
  <c r="V1647" i="3"/>
  <c r="V1811" i="3"/>
  <c r="V2087" i="3"/>
  <c r="V745" i="3"/>
  <c r="V920" i="3"/>
  <c r="V440" i="3"/>
  <c r="V483" i="3"/>
  <c r="V1227" i="3"/>
  <c r="V864" i="3"/>
  <c r="V1181" i="3"/>
  <c r="V1117" i="3"/>
  <c r="V799" i="3"/>
  <c r="V800" i="3"/>
  <c r="V903" i="3"/>
  <c r="V167" i="3"/>
  <c r="V683" i="3"/>
  <c r="V1780" i="3"/>
  <c r="V823" i="3"/>
  <c r="V806" i="3"/>
  <c r="V237" i="3"/>
  <c r="V507" i="3"/>
  <c r="V717" i="3"/>
  <c r="V1115" i="3"/>
  <c r="V1282" i="3"/>
  <c r="V1508" i="3"/>
  <c r="V731" i="3"/>
  <c r="V412" i="3"/>
  <c r="V863" i="3"/>
  <c r="V1177" i="3"/>
  <c r="V1958" i="3"/>
  <c r="V636" i="3"/>
  <c r="V1148" i="3"/>
  <c r="V1676" i="3"/>
  <c r="V19" i="3"/>
  <c r="V153" i="3"/>
  <c r="V632" i="3"/>
  <c r="V1099" i="3"/>
  <c r="V1769" i="3"/>
  <c r="V1121" i="3"/>
  <c r="V756" i="3"/>
  <c r="V813" i="3"/>
  <c r="V1142" i="3"/>
  <c r="V234" i="3"/>
  <c r="V1322" i="3"/>
  <c r="V1536" i="3"/>
  <c r="V1681" i="3"/>
  <c r="V1844" i="3"/>
  <c r="V1122" i="3"/>
  <c r="V46" i="3"/>
  <c r="V936" i="3"/>
  <c r="V1381" i="3"/>
  <c r="V421" i="3"/>
  <c r="V429" i="3"/>
  <c r="V578" i="3"/>
  <c r="V1140" i="3"/>
  <c r="V1118" i="3"/>
  <c r="V393" i="3"/>
  <c r="V426" i="3"/>
  <c r="V577" i="3"/>
  <c r="V1284" i="3"/>
  <c r="V824" i="3"/>
  <c r="V885" i="3"/>
  <c r="V1055" i="3"/>
  <c r="V1460" i="3"/>
  <c r="V1602" i="3"/>
  <c r="V1611" i="3"/>
  <c r="V924" i="3"/>
  <c r="V2054" i="3"/>
  <c r="V688" i="3"/>
  <c r="V701" i="3"/>
  <c r="V1283" i="3"/>
  <c r="V1509" i="3"/>
  <c r="V2021" i="3"/>
  <c r="V2141" i="3"/>
  <c r="V131" i="3"/>
  <c r="V1743" i="3"/>
  <c r="V410" i="3"/>
  <c r="V854" i="3"/>
  <c r="V1170" i="3"/>
  <c r="V914" i="3"/>
  <c r="V1123" i="3"/>
  <c r="V1119" i="3"/>
  <c r="V1987" i="3"/>
  <c r="V809" i="3"/>
  <c r="V420" i="3"/>
  <c r="V1992" i="3"/>
  <c r="V2142" i="3"/>
  <c r="V761" i="3"/>
  <c r="V170" i="3"/>
  <c r="V586" i="3"/>
  <c r="V1093" i="3"/>
  <c r="V1777" i="3"/>
  <c r="V242" i="3"/>
  <c r="V518" i="3"/>
  <c r="V760" i="3"/>
  <c r="V1057" i="3"/>
  <c r="V588" i="3"/>
  <c r="V696" i="3"/>
  <c r="V708" i="3"/>
  <c r="V1848" i="3"/>
  <c r="V1116" i="3"/>
  <c r="V919" i="3"/>
  <c r="V16" i="3"/>
  <c r="V17" i="3"/>
  <c r="V1337" i="3"/>
  <c r="V786" i="3"/>
  <c r="V1138" i="3"/>
  <c r="V1325" i="3"/>
  <c r="V1532" i="3"/>
  <c r="V798" i="3"/>
  <c r="V917" i="3"/>
  <c r="V1229" i="3"/>
  <c r="V587" i="3"/>
  <c r="V1094" i="3"/>
  <c r="V825" i="3"/>
  <c r="V255" i="3"/>
  <c r="V267" i="3"/>
  <c r="V277" i="3"/>
  <c r="V310" i="3"/>
  <c r="V329" i="3"/>
  <c r="V356" i="3"/>
  <c r="V1342" i="3"/>
  <c r="V1361" i="3"/>
  <c r="V1428" i="3"/>
  <c r="V1436" i="3"/>
  <c r="V1568" i="3"/>
  <c r="V1576" i="3"/>
  <c r="V1881" i="3"/>
  <c r="V1896" i="3"/>
  <c r="V1908" i="3"/>
  <c r="V1923" i="3"/>
  <c r="V1945" i="3"/>
  <c r="V2019" i="3"/>
  <c r="V2060" i="3"/>
  <c r="V1490" i="3"/>
  <c r="V1634" i="3"/>
  <c r="V733" i="3"/>
  <c r="V810" i="3"/>
  <c r="V1231" i="3"/>
  <c r="V536" i="3"/>
  <c r="V1993" i="3"/>
  <c r="V794" i="3"/>
  <c r="V1483" i="3"/>
  <c r="V1488" i="3"/>
  <c r="V190" i="3"/>
  <c r="V513" i="3"/>
  <c r="V1259" i="3"/>
  <c r="V1800" i="3"/>
  <c r="V697" i="3"/>
  <c r="V709" i="3"/>
  <c r="V768" i="3"/>
  <c r="V333" i="3"/>
  <c r="V915" i="3"/>
  <c r="V751" i="3"/>
  <c r="V1391" i="3"/>
  <c r="V537" i="3"/>
  <c r="V771" i="3"/>
  <c r="V734" i="3"/>
  <c r="V188" i="3"/>
  <c r="V511" i="3"/>
  <c r="V1257" i="3"/>
  <c r="V1485" i="3"/>
  <c r="V1631" i="3"/>
  <c r="V1798" i="3"/>
  <c r="V742" i="3"/>
  <c r="V1130" i="3"/>
  <c r="V2115" i="3"/>
  <c r="V896" i="3"/>
  <c r="V417" i="3"/>
  <c r="V531" i="3"/>
  <c r="V73" i="3"/>
  <c r="V302" i="3"/>
  <c r="V969" i="3"/>
  <c r="V1335" i="3"/>
  <c r="V805" i="3"/>
  <c r="V1627" i="3"/>
  <c r="V787" i="3"/>
  <c r="V1487" i="3"/>
  <c r="V788" i="3"/>
  <c r="V1132" i="3"/>
  <c r="V1085" i="3"/>
  <c r="V75" i="3"/>
  <c r="V305" i="3"/>
  <c r="V971" i="3"/>
  <c r="V1286" i="3"/>
  <c r="V2055" i="3"/>
  <c r="V445" i="3"/>
  <c r="V488" i="3"/>
  <c r="V394" i="3"/>
  <c r="V821" i="3"/>
  <c r="V804" i="3"/>
  <c r="V1847" i="3"/>
  <c r="V304" i="3"/>
  <c r="V543" i="3"/>
  <c r="V1285" i="3"/>
  <c r="V750" i="3"/>
  <c r="V585" i="3"/>
  <c r="V403" i="3"/>
  <c r="V1236" i="3"/>
  <c r="V14" i="3"/>
  <c r="V687" i="3"/>
  <c r="V700" i="3"/>
  <c r="V741" i="3"/>
  <c r="V1398" i="3"/>
  <c r="V1626" i="3"/>
  <c r="V1254" i="3"/>
  <c r="V1133" i="3"/>
  <c r="V1256" i="3"/>
  <c r="V1632" i="3"/>
  <c r="V95" i="3"/>
  <c r="V107" i="3"/>
  <c r="V995" i="3"/>
  <c r="V1010" i="3"/>
  <c r="V1709" i="3"/>
  <c r="V1720" i="3"/>
  <c r="V1316" i="3"/>
  <c r="V1675" i="3"/>
  <c r="V448" i="3"/>
  <c r="V489" i="3"/>
  <c r="V246" i="3"/>
  <c r="V1315" i="3"/>
  <c r="V1674" i="3"/>
  <c r="V1856" i="3"/>
  <c r="V1865" i="3"/>
  <c r="V165" i="3"/>
  <c r="V1366" i="3"/>
  <c r="V1966" i="3"/>
  <c r="V1104" i="3"/>
  <c r="V1772" i="3"/>
  <c r="V1629" i="3"/>
  <c r="V96" i="3"/>
  <c r="V109" i="3"/>
  <c r="V116" i="3"/>
  <c r="V122" i="3"/>
  <c r="V250" i="3"/>
  <c r="V262" i="3"/>
  <c r="V279" i="3"/>
  <c r="V359" i="3"/>
  <c r="V365" i="3"/>
  <c r="V371" i="3"/>
  <c r="V377" i="3"/>
  <c r="V383" i="3"/>
  <c r="V475" i="3"/>
  <c r="V996" i="3"/>
  <c r="V1012" i="3"/>
  <c r="V1020" i="3"/>
  <c r="V1028" i="3"/>
  <c r="V1038" i="3"/>
  <c r="V1047" i="3"/>
  <c r="V1059" i="3"/>
  <c r="V1422" i="3"/>
  <c r="V1438" i="3"/>
  <c r="V1446" i="3"/>
  <c r="V1453" i="3"/>
  <c r="V1562" i="3"/>
  <c r="V1578" i="3"/>
  <c r="V1586" i="3"/>
  <c r="V1594" i="3"/>
  <c r="V1710" i="3"/>
  <c r="V1722" i="3"/>
  <c r="V1729" i="3"/>
  <c r="V1735" i="3"/>
  <c r="V1876" i="3"/>
  <c r="V1903" i="3"/>
  <c r="V541" i="3"/>
  <c r="V538" i="3"/>
  <c r="V589" i="3"/>
  <c r="V719" i="3"/>
  <c r="V446" i="3"/>
  <c r="V699" i="3"/>
  <c r="V753" i="3"/>
  <c r="V447" i="3"/>
  <c r="V239" i="3"/>
  <c r="V509" i="3"/>
  <c r="V186" i="3"/>
  <c r="V1253" i="3"/>
  <c r="V1482" i="3"/>
  <c r="V1628" i="3"/>
  <c r="V1796" i="3"/>
  <c r="V1131" i="3"/>
  <c r="V1486" i="3"/>
  <c r="V348" i="3"/>
  <c r="V1124" i="3"/>
  <c r="V686" i="3"/>
  <c r="V497" i="3"/>
  <c r="V1105" i="3"/>
  <c r="V347" i="3"/>
  <c r="V2034" i="3"/>
  <c r="V230" i="3"/>
  <c r="V528" i="3"/>
  <c r="V1317" i="3"/>
  <c r="V1840" i="3"/>
  <c r="V1145" i="3"/>
  <c r="V749" i="3"/>
  <c r="V921" i="3"/>
  <c r="V434" i="3"/>
  <c r="V539" i="3"/>
  <c r="V22" i="3"/>
  <c r="V2143" i="3"/>
  <c r="V2073" i="3"/>
  <c r="V2072" i="3"/>
  <c r="V801" i="3"/>
  <c r="V133" i="3"/>
  <c r="V1064" i="3"/>
  <c r="V1462" i="3"/>
  <c r="V1604" i="3"/>
  <c r="V1745" i="3"/>
  <c r="V2112" i="3"/>
  <c r="V435" i="3"/>
  <c r="V2071" i="3"/>
  <c r="V1975" i="3"/>
  <c r="V2074" i="3"/>
  <c r="V738" i="3"/>
  <c r="V1318" i="3"/>
  <c r="U29" i="3"/>
  <c r="U30" i="3"/>
  <c r="U37" i="3"/>
  <c r="U38" i="3"/>
  <c r="U39" i="3"/>
  <c r="U40" i="3"/>
  <c r="U41" i="3"/>
  <c r="U42" i="3"/>
  <c r="U43" i="3"/>
  <c r="U44" i="3"/>
  <c r="U45" i="3"/>
  <c r="U47" i="3"/>
  <c r="U48" i="3"/>
  <c r="U49" i="3"/>
  <c r="U50" i="3"/>
  <c r="U51" i="3"/>
  <c r="U56" i="3"/>
  <c r="U57" i="3"/>
  <c r="U58" i="3"/>
  <c r="U62" i="3"/>
  <c r="U66" i="3"/>
  <c r="U70" i="3"/>
  <c r="U85" i="3"/>
  <c r="U93" i="3"/>
  <c r="U94" i="3"/>
  <c r="U105" i="3"/>
  <c r="U106" i="3"/>
  <c r="U111" i="3"/>
  <c r="U253" i="3"/>
  <c r="U254" i="3"/>
  <c r="U265" i="3"/>
  <c r="U266" i="3"/>
  <c r="U275" i="3"/>
  <c r="U276" i="3"/>
  <c r="U281" i="3"/>
  <c r="U326" i="3"/>
  <c r="U336" i="3"/>
  <c r="U343" i="3"/>
  <c r="U344" i="3"/>
  <c r="U355" i="3"/>
  <c r="U357" i="3"/>
  <c r="U471" i="3"/>
  <c r="U472" i="3"/>
  <c r="U496" i="3"/>
  <c r="U500" i="3"/>
  <c r="U501" i="3"/>
  <c r="U502" i="3"/>
  <c r="U503" i="3"/>
  <c r="U712" i="3"/>
  <c r="U713" i="3"/>
  <c r="U714" i="3"/>
  <c r="U715" i="3"/>
  <c r="U776" i="3"/>
  <c r="U780" i="3"/>
  <c r="U781" i="3"/>
  <c r="U922" i="3"/>
  <c r="U923" i="3"/>
  <c r="U929" i="3"/>
  <c r="U930" i="3"/>
  <c r="U931" i="3"/>
  <c r="U932" i="3"/>
  <c r="U933" i="3"/>
  <c r="U934" i="3"/>
  <c r="U935" i="3"/>
  <c r="U937" i="3"/>
  <c r="U938" i="3"/>
  <c r="U939" i="3"/>
  <c r="U940" i="3"/>
  <c r="U948" i="3"/>
  <c r="U949" i="3"/>
  <c r="U950" i="3"/>
  <c r="U953" i="3"/>
  <c r="U954" i="3"/>
  <c r="U955" i="3"/>
  <c r="U956" i="3"/>
  <c r="U957" i="3"/>
  <c r="U962" i="3"/>
  <c r="U966" i="3"/>
  <c r="U982" i="3"/>
  <c r="U983" i="3"/>
  <c r="U985" i="3"/>
  <c r="U993" i="3"/>
  <c r="U994" i="3"/>
  <c r="U1008" i="3"/>
  <c r="U1009" i="3"/>
  <c r="U1358" i="3"/>
  <c r="U1374" i="3"/>
  <c r="U1375" i="3"/>
  <c r="U1377" i="3"/>
  <c r="U1378" i="3"/>
  <c r="U1379" i="3"/>
  <c r="U1380" i="3"/>
  <c r="U1382" i="3"/>
  <c r="U1383" i="3"/>
  <c r="U1384" i="3"/>
  <c r="U1385" i="3"/>
  <c r="U1386" i="3"/>
  <c r="U1403" i="3"/>
  <c r="U1414" i="3"/>
  <c r="U1426" i="3"/>
  <c r="U1427" i="3"/>
  <c r="U1434" i="3"/>
  <c r="U1435" i="3"/>
  <c r="U1440" i="3"/>
  <c r="U1539" i="3"/>
  <c r="U1551" i="3"/>
  <c r="U1554" i="3"/>
  <c r="U1555" i="3"/>
  <c r="U1566" i="3"/>
  <c r="U1567" i="3"/>
  <c r="U1574" i="3"/>
  <c r="U1580" i="3"/>
  <c r="U1684" i="3"/>
  <c r="U1688" i="3"/>
  <c r="U1699" i="3"/>
  <c r="U1707" i="3"/>
  <c r="U1708" i="3"/>
  <c r="U1718" i="3"/>
  <c r="U1724" i="3"/>
  <c r="U1868" i="3"/>
  <c r="U1872" i="3"/>
  <c r="U1879" i="3"/>
  <c r="U1880" i="3"/>
  <c r="U1906" i="3"/>
  <c r="U1907" i="3"/>
  <c r="U1952" i="3"/>
  <c r="U1953" i="3"/>
  <c r="U1971" i="3"/>
  <c r="U1972" i="3"/>
  <c r="U2001" i="3"/>
  <c r="U2004" i="3"/>
  <c r="U2005" i="3"/>
  <c r="U2006" i="3"/>
  <c r="U2007" i="3"/>
  <c r="U2011" i="3"/>
  <c r="U2026" i="3"/>
  <c r="U2030" i="3"/>
  <c r="U2037" i="3"/>
  <c r="U2045" i="3"/>
  <c r="U2048" i="3"/>
  <c r="U2077" i="3"/>
  <c r="U2078" i="3"/>
  <c r="U2080" i="3"/>
  <c r="U2081" i="3"/>
  <c r="U2082" i="3"/>
  <c r="U2106" i="3"/>
  <c r="U2107" i="3"/>
  <c r="U2128" i="3"/>
  <c r="U97" i="3"/>
  <c r="U110" i="3"/>
  <c r="U117" i="3"/>
  <c r="U123" i="3"/>
  <c r="U141" i="3"/>
  <c r="U147" i="3"/>
  <c r="U256" i="3"/>
  <c r="U268" i="3"/>
  <c r="U360" i="3"/>
  <c r="U366" i="3"/>
  <c r="U372" i="3"/>
  <c r="U378" i="3"/>
  <c r="U384" i="3"/>
  <c r="U476" i="3"/>
  <c r="U620" i="3"/>
  <c r="U646" i="3"/>
  <c r="U667" i="3"/>
  <c r="U997" i="3"/>
  <c r="U1013" i="3"/>
  <c r="U1021" i="3"/>
  <c r="U1029" i="3"/>
  <c r="U1039" i="3"/>
  <c r="U1048" i="3"/>
  <c r="U1102" i="3"/>
  <c r="U1429" i="3"/>
  <c r="U1439" i="3"/>
  <c r="U1447" i="3"/>
  <c r="U1454" i="3"/>
  <c r="U1569" i="3"/>
  <c r="U1579" i="3"/>
  <c r="U1595" i="3"/>
  <c r="U1711" i="3"/>
  <c r="U1723" i="3"/>
  <c r="U1730" i="3"/>
  <c r="U1736" i="3"/>
  <c r="U1760" i="3"/>
  <c r="U1882" i="3"/>
  <c r="U140" i="3"/>
  <c r="U148" i="3"/>
  <c r="U619" i="3"/>
  <c r="U668" i="3"/>
  <c r="U1103" i="3"/>
  <c r="U1759" i="3"/>
  <c r="U151" i="3"/>
  <c r="U649" i="3"/>
  <c r="U1079" i="3"/>
  <c r="U1755" i="3"/>
  <c r="U766" i="3"/>
  <c r="U2047" i="3"/>
  <c r="U1998" i="3"/>
  <c r="U183" i="3"/>
  <c r="U1250" i="3"/>
  <c r="U1479" i="3"/>
  <c r="U1623" i="3"/>
  <c r="U1793" i="3"/>
  <c r="U1892" i="3"/>
  <c r="U1919" i="3"/>
  <c r="U1997" i="3"/>
  <c r="U986" i="3"/>
  <c r="U1014" i="3"/>
  <c r="U2101" i="3"/>
  <c r="U139" i="3"/>
  <c r="U146" i="3"/>
  <c r="U767" i="3"/>
  <c r="U1954" i="3"/>
  <c r="U63" i="3"/>
  <c r="U71" i="3"/>
  <c r="U86" i="3"/>
  <c r="U967" i="3"/>
  <c r="U1359" i="3"/>
  <c r="U1415" i="3"/>
  <c r="U1552" i="3"/>
  <c r="U1689" i="3"/>
  <c r="U1700" i="3"/>
  <c r="U1873" i="3"/>
  <c r="U1943" i="3"/>
  <c r="U2012" i="3"/>
  <c r="U2031" i="3"/>
  <c r="U1192" i="3"/>
  <c r="U1158" i="3"/>
  <c r="U837" i="3"/>
  <c r="U1184" i="3"/>
  <c r="U600" i="3"/>
  <c r="U297" i="3"/>
  <c r="U316" i="3"/>
  <c r="U318" i="3"/>
  <c r="U322" i="3"/>
  <c r="U1330" i="3"/>
  <c r="U1348" i="3"/>
  <c r="U1350" i="3"/>
  <c r="U1354" i="3"/>
  <c r="U1931" i="3"/>
  <c r="U1934" i="3"/>
  <c r="U1938" i="3"/>
  <c r="U2133" i="3"/>
  <c r="U598" i="3"/>
  <c r="U610" i="3"/>
  <c r="U660" i="3"/>
  <c r="U1996" i="3"/>
  <c r="U571" i="3"/>
  <c r="U603" i="3"/>
  <c r="U645" i="3"/>
  <c r="U664" i="3"/>
  <c r="U205" i="3"/>
  <c r="U457" i="3"/>
  <c r="U1280" i="3"/>
  <c r="U1653" i="3"/>
  <c r="U1815" i="3"/>
  <c r="U1642" i="3"/>
  <c r="U21" i="3"/>
  <c r="U231" i="3"/>
  <c r="U464" i="3"/>
  <c r="U493" i="3"/>
  <c r="U898" i="3"/>
  <c r="U1212" i="3"/>
  <c r="U1319" i="3"/>
  <c r="U1533" i="3"/>
  <c r="U1678" i="3"/>
  <c r="U1841" i="3"/>
  <c r="U143" i="3"/>
  <c r="U296" i="3"/>
  <c r="U315" i="3"/>
  <c r="U321" i="3"/>
  <c r="U599" i="3"/>
  <c r="U611" i="3"/>
  <c r="U1329" i="3"/>
  <c r="U1347" i="3"/>
  <c r="U1353" i="3"/>
  <c r="U1930" i="3"/>
  <c r="U1937" i="3"/>
  <c r="U2132" i="3"/>
  <c r="U605" i="3"/>
  <c r="U665" i="3"/>
  <c r="U612" i="3"/>
  <c r="U1101" i="3"/>
  <c r="U1771" i="3"/>
  <c r="U1068" i="3"/>
  <c r="U2046" i="3"/>
  <c r="U2079" i="3"/>
  <c r="U150" i="3"/>
  <c r="U616" i="3"/>
  <c r="U648" i="3"/>
  <c r="U1077" i="3"/>
  <c r="U1753" i="3"/>
  <c r="U210" i="3"/>
  <c r="U216" i="3"/>
  <c r="U459" i="3"/>
  <c r="U522" i="3"/>
  <c r="U1292" i="3"/>
  <c r="U1294" i="3"/>
  <c r="U1298" i="3"/>
  <c r="U1301" i="3"/>
  <c r="U1512" i="3"/>
  <c r="U1516" i="3"/>
  <c r="U1656" i="3"/>
  <c r="U1660" i="3"/>
  <c r="U1820" i="3"/>
  <c r="U1823" i="3"/>
  <c r="U1826" i="3"/>
  <c r="U2090" i="3"/>
  <c r="U408" i="3"/>
  <c r="U566" i="3"/>
  <c r="U852" i="3"/>
  <c r="U1168" i="3"/>
  <c r="U400" i="3"/>
  <c r="U838" i="3"/>
  <c r="U1185" i="3"/>
  <c r="U573" i="3"/>
  <c r="U2099" i="3"/>
  <c r="U299" i="3"/>
  <c r="U319" i="3"/>
  <c r="U323" i="3"/>
  <c r="U1332" i="3"/>
  <c r="U1351" i="3"/>
  <c r="U1355" i="3"/>
  <c r="U1933" i="3"/>
  <c r="U1939" i="3"/>
  <c r="U2135" i="3"/>
  <c r="U590" i="3"/>
  <c r="U631" i="3"/>
  <c r="U652" i="3"/>
  <c r="U601" i="3"/>
  <c r="U662" i="3"/>
  <c r="U142" i="3"/>
  <c r="U561" i="3"/>
  <c r="U574" i="3"/>
  <c r="U604" i="3"/>
  <c r="U404" i="3"/>
  <c r="U851" i="3"/>
  <c r="U1166" i="3"/>
  <c r="U899" i="3"/>
  <c r="U1213" i="3"/>
  <c r="U173" i="3"/>
  <c r="U1235" i="3"/>
  <c r="U1467" i="3"/>
  <c r="U1610" i="3"/>
  <c r="U1783" i="3"/>
  <c r="U193" i="3"/>
  <c r="U308" i="3"/>
  <c r="U451" i="3"/>
  <c r="U722" i="3"/>
  <c r="U974" i="3"/>
  <c r="U1263" i="3"/>
  <c r="U1340" i="3"/>
  <c r="U1494" i="3"/>
  <c r="U1638" i="3"/>
  <c r="U1803" i="3"/>
  <c r="U1961" i="3"/>
  <c r="U2017" i="3"/>
  <c r="U2058" i="3"/>
  <c r="U163" i="3"/>
  <c r="U593" i="3"/>
  <c r="U656" i="3"/>
  <c r="U1070" i="3"/>
  <c r="U1765" i="3"/>
  <c r="U650" i="3"/>
  <c r="U1326" i="3"/>
  <c r="U32" i="3"/>
  <c r="U889" i="3"/>
  <c r="U1205" i="3"/>
  <c r="U887" i="3"/>
  <c r="U1203" i="3"/>
  <c r="U856" i="3"/>
  <c r="U615" i="3"/>
  <c r="U643" i="3"/>
  <c r="U730" i="3"/>
  <c r="U1080" i="3"/>
  <c r="U192" i="3"/>
  <c r="U307" i="3"/>
  <c r="U450" i="3"/>
  <c r="U453" i="3"/>
  <c r="U721" i="3"/>
  <c r="U796" i="3"/>
  <c r="U973" i="3"/>
  <c r="U1126" i="3"/>
  <c r="U1261" i="3"/>
  <c r="U1339" i="3"/>
  <c r="U1492" i="3"/>
  <c r="U1497" i="3"/>
  <c r="U1636" i="3"/>
  <c r="U1802" i="3"/>
  <c r="U1852" i="3"/>
  <c r="U1861" i="3"/>
  <c r="U1960" i="3"/>
  <c r="U2016" i="3"/>
  <c r="U2057" i="3"/>
  <c r="U1107" i="3"/>
  <c r="U556" i="3"/>
  <c r="U80" i="3"/>
  <c r="U217" i="3"/>
  <c r="U339" i="3"/>
  <c r="U467" i="3"/>
  <c r="U523" i="3"/>
  <c r="U977" i="3"/>
  <c r="U1299" i="3"/>
  <c r="U1302" i="3"/>
  <c r="U1410" i="3"/>
  <c r="U1517" i="3"/>
  <c r="U1546" i="3"/>
  <c r="U1661" i="3"/>
  <c r="U1694" i="3"/>
  <c r="U1827" i="3"/>
  <c r="U2091" i="3"/>
  <c r="U606" i="3"/>
  <c r="U666" i="3"/>
  <c r="U891" i="3"/>
  <c r="U221" i="3"/>
  <c r="U1306" i="3"/>
  <c r="U1521" i="3"/>
  <c r="U1665" i="3"/>
  <c r="U1831" i="3"/>
  <c r="U2102" i="3"/>
  <c r="U160" i="3"/>
  <c r="U1075" i="3"/>
  <c r="U1751" i="3"/>
  <c r="U2065" i="3"/>
  <c r="U145" i="3"/>
  <c r="U1091" i="3"/>
  <c r="U1761" i="3"/>
  <c r="U569" i="3"/>
  <c r="U594" i="3"/>
  <c r="U657" i="3"/>
  <c r="U1071" i="3"/>
  <c r="U1766" i="3"/>
  <c r="U860" i="3"/>
  <c r="U1174" i="3"/>
  <c r="U829" i="3"/>
  <c r="U1151" i="3"/>
  <c r="U617" i="3"/>
  <c r="U568" i="3"/>
  <c r="U214" i="3"/>
  <c r="U460" i="3"/>
  <c r="U525" i="3"/>
  <c r="U1295" i="3"/>
  <c r="U1514" i="3"/>
  <c r="U1658" i="3"/>
  <c r="U1824" i="3"/>
  <c r="U2093" i="3"/>
  <c r="U34" i="3"/>
  <c r="U300" i="3"/>
  <c r="U317" i="3"/>
  <c r="U1333" i="3"/>
  <c r="U1349" i="3"/>
  <c r="U1935" i="3"/>
  <c r="U2136" i="3"/>
  <c r="U905" i="3"/>
  <c r="U1217" i="3"/>
  <c r="U743" i="3"/>
  <c r="U591" i="3"/>
  <c r="U1106" i="3"/>
  <c r="U1162" i="3"/>
  <c r="U2068" i="3"/>
  <c r="U2095" i="3"/>
  <c r="U2103" i="3"/>
  <c r="U411" i="3"/>
  <c r="U861" i="3"/>
  <c r="U138" i="3"/>
  <c r="U613" i="3"/>
  <c r="U1756" i="3"/>
  <c r="U755" i="3"/>
  <c r="U795" i="3"/>
  <c r="U1128" i="3"/>
  <c r="U943" i="3"/>
  <c r="U951" i="3"/>
  <c r="U144" i="3"/>
  <c r="U1088" i="3"/>
  <c r="U1762" i="3"/>
  <c r="U1764" i="3"/>
  <c r="U298" i="3"/>
  <c r="U1331" i="3"/>
  <c r="U1932" i="3"/>
  <c r="U2134" i="3"/>
  <c r="U595" i="3"/>
  <c r="U658" i="3"/>
  <c r="U1072" i="3"/>
  <c r="U941" i="3"/>
  <c r="U1392" i="3"/>
  <c r="U1393" i="3"/>
  <c r="U219" i="3"/>
  <c r="U461" i="3"/>
  <c r="U526" i="3"/>
  <c r="U727" i="3"/>
  <c r="U1304" i="3"/>
  <c r="U1519" i="3"/>
  <c r="U1663" i="3"/>
  <c r="U1829" i="3"/>
  <c r="U2066" i="3"/>
  <c r="U2094" i="3"/>
  <c r="U2098" i="3"/>
  <c r="U1090" i="3"/>
  <c r="U156" i="3"/>
  <c r="U158" i="3"/>
  <c r="U1076" i="3"/>
  <c r="U1752" i="3"/>
  <c r="U407" i="3"/>
  <c r="U635" i="3"/>
  <c r="U900" i="3"/>
  <c r="U1214" i="3"/>
  <c r="U572" i="3"/>
  <c r="U881" i="3"/>
  <c r="U1199" i="3"/>
  <c r="U401" i="3"/>
  <c r="U839" i="3"/>
  <c r="U1186" i="3"/>
  <c r="U879" i="3"/>
  <c r="U1207" i="3"/>
  <c r="U1092" i="3"/>
  <c r="U785" i="3"/>
  <c r="U789" i="3"/>
  <c r="U1137" i="3"/>
  <c r="U1172" i="3"/>
  <c r="U597" i="3"/>
  <c r="U659" i="3"/>
  <c r="U848" i="3"/>
  <c r="U409" i="3"/>
  <c r="U942" i="3"/>
  <c r="U952" i="3"/>
  <c r="U241" i="3"/>
  <c r="U405" i="3"/>
  <c r="U517" i="3"/>
  <c r="U901" i="3"/>
  <c r="U1194" i="3"/>
  <c r="U1215" i="3"/>
  <c r="U195" i="3"/>
  <c r="U1270" i="3"/>
  <c r="U1498" i="3"/>
  <c r="U1805" i="3"/>
  <c r="U1159" i="3"/>
  <c r="U551" i="3"/>
  <c r="U607" i="3"/>
  <c r="U152" i="3"/>
  <c r="U676" i="3"/>
  <c r="U1073" i="3"/>
  <c r="U1749" i="3"/>
  <c r="U908" i="3"/>
  <c r="U1220" i="3"/>
  <c r="U1978" i="3"/>
  <c r="U2100" i="3"/>
  <c r="U575" i="3"/>
  <c r="U25" i="3"/>
  <c r="U1171" i="3"/>
  <c r="U211" i="3"/>
  <c r="U524" i="3"/>
  <c r="U1291" i="3"/>
  <c r="U1513" i="3"/>
  <c r="U1657" i="3"/>
  <c r="U1821" i="3"/>
  <c r="U1981" i="3"/>
  <c r="U564" i="3"/>
  <c r="U1982" i="3"/>
  <c r="U1986" i="3"/>
  <c r="U2000" i="3"/>
  <c r="U1979" i="3"/>
  <c r="U155" i="3"/>
  <c r="U673" i="3"/>
  <c r="U1096" i="3"/>
  <c r="U1767" i="3"/>
  <c r="U137" i="3"/>
  <c r="U609" i="3"/>
  <c r="U1087" i="3"/>
  <c r="U1757" i="3"/>
  <c r="U161" i="3"/>
  <c r="U627" i="3"/>
  <c r="U651" i="3"/>
  <c r="U671" i="3"/>
  <c r="U672" i="3"/>
  <c r="U1108" i="3"/>
  <c r="U1110" i="3"/>
  <c r="U1773" i="3"/>
  <c r="U1774" i="3"/>
  <c r="U1775" i="3"/>
  <c r="U1980" i="3"/>
  <c r="U602" i="3"/>
  <c r="U663" i="3"/>
  <c r="U1218" i="3"/>
  <c r="U1078" i="3"/>
  <c r="U1754" i="3"/>
  <c r="U1178" i="3"/>
  <c r="U797" i="3"/>
  <c r="U1125" i="3"/>
  <c r="U162" i="3"/>
  <c r="U1074" i="3"/>
  <c r="U689" i="3"/>
  <c r="U702" i="3"/>
  <c r="U769" i="3"/>
  <c r="U872" i="3"/>
  <c r="U1089" i="3"/>
  <c r="U1763" i="3"/>
  <c r="U350" i="3"/>
  <c r="U1034" i="3"/>
  <c r="U90" i="3"/>
  <c r="U99" i="3"/>
  <c r="U251" i="3"/>
  <c r="U259" i="3"/>
  <c r="U264" i="3"/>
  <c r="U272" i="3"/>
  <c r="U1001" i="3"/>
  <c r="U1016" i="3"/>
  <c r="U1419" i="3"/>
  <c r="U1559" i="3"/>
  <c r="U1878" i="3"/>
  <c r="U1886" i="3"/>
  <c r="U1905" i="3"/>
  <c r="U563" i="3"/>
  <c r="U164" i="3"/>
  <c r="U641" i="3"/>
  <c r="U127" i="3"/>
  <c r="U368" i="3"/>
  <c r="U644" i="3"/>
  <c r="U1023" i="3"/>
  <c r="U1043" i="3"/>
  <c r="U1450" i="3"/>
  <c r="U1458" i="3"/>
  <c r="U1590" i="3"/>
  <c r="U1600" i="3"/>
  <c r="U1591" i="3"/>
  <c r="U1003" i="3"/>
  <c r="U552" i="3"/>
  <c r="U1069" i="3"/>
  <c r="U98" i="3"/>
  <c r="U112" i="3"/>
  <c r="U125" i="3"/>
  <c r="U284" i="3"/>
  <c r="U362" i="3"/>
  <c r="U374" i="3"/>
  <c r="U380" i="3"/>
  <c r="U387" i="3"/>
  <c r="U479" i="3"/>
  <c r="U1000" i="3"/>
  <c r="U1015" i="3"/>
  <c r="U1031" i="3"/>
  <c r="U1041" i="3"/>
  <c r="U1050" i="3"/>
  <c r="U1442" i="3"/>
  <c r="U1456" i="3"/>
  <c r="U1565" i="3"/>
  <c r="U1582" i="3"/>
  <c r="U1598" i="3"/>
  <c r="U1712" i="3"/>
  <c r="U1725" i="3"/>
  <c r="U2121" i="3"/>
  <c r="U888" i="3"/>
  <c r="U638" i="3"/>
  <c r="U653" i="3"/>
  <c r="U1002" i="3"/>
  <c r="U227" i="3"/>
  <c r="U293" i="3"/>
  <c r="U883" i="3"/>
  <c r="U1201" i="3"/>
  <c r="U1312" i="3"/>
  <c r="U1529" i="3"/>
  <c r="U1671" i="3"/>
  <c r="U1837" i="3"/>
  <c r="U1899" i="3"/>
  <c r="U1926" i="3"/>
  <c r="U2069" i="3"/>
  <c r="U2125" i="3"/>
  <c r="U1081" i="3"/>
  <c r="U692" i="3"/>
  <c r="U705" i="3"/>
  <c r="U772" i="3"/>
  <c r="U169" i="3"/>
  <c r="U579" i="3"/>
  <c r="U678" i="3"/>
  <c r="U1082" i="3"/>
  <c r="U1776" i="3"/>
  <c r="U882" i="3"/>
  <c r="U1200" i="3"/>
  <c r="U1493" i="3"/>
  <c r="U1637" i="3"/>
  <c r="U1853" i="3"/>
  <c r="U124" i="3"/>
  <c r="U283" i="3"/>
  <c r="U349" i="3"/>
  <c r="U379" i="3"/>
  <c r="U386" i="3"/>
  <c r="U478" i="3"/>
  <c r="U999" i="3"/>
  <c r="U1030" i="3"/>
  <c r="U1040" i="3"/>
  <c r="U1049" i="3"/>
  <c r="U1424" i="3"/>
  <c r="U1564" i="3"/>
  <c r="U1597" i="3"/>
  <c r="U1737" i="3"/>
  <c r="U886" i="3"/>
  <c r="U906" i="3"/>
  <c r="U1232" i="3"/>
  <c r="U1179" i="3"/>
  <c r="U395" i="3"/>
  <c r="U1983" i="3"/>
  <c r="U168" i="3"/>
  <c r="U580" i="3"/>
  <c r="U679" i="3"/>
  <c r="U1083" i="3"/>
  <c r="U1778" i="3"/>
  <c r="U990" i="3"/>
  <c r="U1704" i="3"/>
  <c r="U884" i="3"/>
  <c r="U1202" i="3"/>
  <c r="U876" i="3"/>
  <c r="U126" i="3"/>
  <c r="U388" i="3"/>
  <c r="U1022" i="3"/>
  <c r="U1032" i="3"/>
  <c r="U1042" i="3"/>
  <c r="U1051" i="3"/>
  <c r="U1443" i="3"/>
  <c r="U1449" i="3"/>
  <c r="U1457" i="3"/>
  <c r="U1583" i="3"/>
  <c r="U1589" i="3"/>
  <c r="U1599" i="3"/>
  <c r="U1731" i="3"/>
  <c r="U1739" i="3"/>
  <c r="U842" i="3"/>
  <c r="U1163" i="3"/>
  <c r="U691" i="3"/>
  <c r="U608" i="3"/>
  <c r="U746" i="3"/>
  <c r="U853" i="3"/>
  <c r="U1167" i="3"/>
  <c r="U570" i="3"/>
  <c r="U113" i="3"/>
  <c r="U119" i="3"/>
  <c r="U128" i="3"/>
  <c r="U282" i="3"/>
  <c r="U361" i="3"/>
  <c r="U367" i="3"/>
  <c r="U373" i="3"/>
  <c r="U385" i="3"/>
  <c r="U477" i="3"/>
  <c r="U1035" i="3"/>
  <c r="U1044" i="3"/>
  <c r="U1052" i="3"/>
  <c r="U1061" i="3"/>
  <c r="U1441" i="3"/>
  <c r="U1448" i="3"/>
  <c r="U1455" i="3"/>
  <c r="U1588" i="3"/>
  <c r="U1596" i="3"/>
  <c r="U1726" i="3"/>
  <c r="U1732" i="3"/>
  <c r="U1740" i="3"/>
  <c r="U847" i="3"/>
  <c r="U581" i="3"/>
  <c r="U1084" i="3"/>
  <c r="U618" i="3"/>
  <c r="U441" i="3"/>
  <c r="U484" i="3"/>
  <c r="U790" i="3"/>
  <c r="U1134" i="3"/>
  <c r="U182" i="3"/>
  <c r="U1249" i="3"/>
  <c r="U1478" i="3"/>
  <c r="U1622" i="3"/>
  <c r="U1792" i="3"/>
  <c r="U1893" i="3"/>
  <c r="U1920" i="3"/>
  <c r="U867" i="3"/>
  <c r="U1182" i="3"/>
  <c r="U690" i="3"/>
  <c r="U703" i="3"/>
  <c r="U770" i="3"/>
  <c r="U758" i="3"/>
  <c r="U1095" i="3"/>
  <c r="U223" i="3"/>
  <c r="U225" i="3"/>
  <c r="U491" i="3"/>
  <c r="U521" i="3"/>
  <c r="U728" i="3"/>
  <c r="U1308" i="3"/>
  <c r="U1310" i="3"/>
  <c r="U1368" i="3"/>
  <c r="U1400" i="3"/>
  <c r="U1523" i="3"/>
  <c r="U1525" i="3"/>
  <c r="U1527" i="3"/>
  <c r="U1667" i="3"/>
  <c r="U1669" i="3"/>
  <c r="U1833" i="3"/>
  <c r="U1835" i="3"/>
  <c r="U1968" i="3"/>
  <c r="U2067" i="3"/>
  <c r="U157" i="3"/>
  <c r="U630" i="3"/>
  <c r="U674" i="3"/>
  <c r="U878" i="3"/>
  <c r="U1097" i="3"/>
  <c r="U1768" i="3"/>
  <c r="U862" i="3"/>
  <c r="U1175" i="3"/>
  <c r="U1225" i="3"/>
  <c r="U626" i="3"/>
  <c r="U670" i="3"/>
  <c r="U1109" i="3"/>
  <c r="U439" i="3"/>
  <c r="U482" i="3"/>
  <c r="U830" i="3"/>
  <c r="U866" i="3"/>
  <c r="U442" i="3"/>
  <c r="U485" i="3"/>
  <c r="U1241" i="3"/>
  <c r="U1243" i="3"/>
  <c r="U1472" i="3"/>
  <c r="U1616" i="3"/>
  <c r="U622" i="3"/>
  <c r="U909" i="3"/>
  <c r="U1221" i="3"/>
  <c r="U596" i="3"/>
  <c r="U2061" i="3"/>
  <c r="U91" i="3"/>
  <c r="U100" i="3"/>
  <c r="U252" i="3"/>
  <c r="U260" i="3"/>
  <c r="U263" i="3"/>
  <c r="U271" i="3"/>
  <c r="U991" i="3"/>
  <c r="U998" i="3"/>
  <c r="U1017" i="3"/>
  <c r="U1420" i="3"/>
  <c r="U1423" i="3"/>
  <c r="U1560" i="3"/>
  <c r="U1563" i="3"/>
  <c r="U1705" i="3"/>
  <c r="U1713" i="3"/>
  <c r="U1877" i="3"/>
  <c r="U1885" i="3"/>
  <c r="U1904" i="3"/>
  <c r="U1912" i="3"/>
  <c r="U559" i="3"/>
  <c r="U1187" i="3"/>
  <c r="U454" i="3"/>
  <c r="U792" i="3"/>
  <c r="U1136" i="3"/>
  <c r="U1262" i="3"/>
  <c r="U176" i="3"/>
  <c r="U286" i="3"/>
  <c r="U443" i="3"/>
  <c r="U1239" i="3"/>
  <c r="U1470" i="3"/>
  <c r="U1614" i="3"/>
  <c r="U1786" i="3"/>
  <c r="U765" i="3"/>
  <c r="U558" i="3"/>
  <c r="U244" i="3"/>
  <c r="U520" i="3"/>
  <c r="U623" i="3"/>
  <c r="U1195" i="3"/>
  <c r="U845" i="3"/>
  <c r="U916" i="3"/>
  <c r="U893" i="3"/>
  <c r="U1209" i="3"/>
  <c r="U431" i="3"/>
  <c r="U425" i="3"/>
  <c r="U102" i="3"/>
  <c r="U135" i="3"/>
  <c r="U352" i="3"/>
  <c r="U390" i="3"/>
  <c r="U480" i="3"/>
  <c r="U1066" i="3"/>
  <c r="U1431" i="3"/>
  <c r="U1464" i="3"/>
  <c r="U1571" i="3"/>
  <c r="U1606" i="3"/>
  <c r="U1715" i="3"/>
  <c r="U1747" i="3"/>
  <c r="U621" i="3"/>
  <c r="U553" i="3"/>
  <c r="U178" i="3"/>
  <c r="U288" i="3"/>
  <c r="U1245" i="3"/>
  <c r="U1474" i="3"/>
  <c r="U1618" i="3"/>
  <c r="U1788" i="3"/>
  <c r="U1888" i="3"/>
  <c r="U1915" i="3"/>
  <c r="U2123" i="3"/>
  <c r="U2138" i="3"/>
  <c r="U396" i="3"/>
  <c r="U624" i="3"/>
  <c r="U415" i="3"/>
  <c r="U1988" i="3"/>
  <c r="U1160" i="3"/>
  <c r="U413" i="3"/>
  <c r="U849" i="3"/>
  <c r="U855" i="3"/>
  <c r="U857" i="3"/>
  <c r="U1161" i="3"/>
  <c r="U1985" i="3"/>
  <c r="U567" i="3"/>
  <c r="U737" i="3"/>
  <c r="U757" i="3"/>
  <c r="U432" i="3"/>
  <c r="U433" i="3"/>
  <c r="U910" i="3"/>
  <c r="U1222" i="3"/>
  <c r="U844" i="3"/>
  <c r="U1977" i="3"/>
  <c r="U398" i="3"/>
  <c r="U736" i="3"/>
  <c r="U423" i="3"/>
  <c r="U1365" i="3"/>
  <c r="U1965" i="3"/>
  <c r="U895" i="3"/>
  <c r="U542" i="3"/>
  <c r="U732" i="3"/>
  <c r="U1324" i="3"/>
  <c r="U911" i="3"/>
  <c r="U1223" i="3"/>
  <c r="U614" i="3"/>
  <c r="U33" i="3"/>
  <c r="U181" i="3"/>
  <c r="U1477" i="3"/>
  <c r="U1621" i="3"/>
  <c r="U1791" i="3"/>
  <c r="U1891" i="3"/>
  <c r="U1918" i="3"/>
  <c r="U154" i="3"/>
  <c r="U633" i="3"/>
  <c r="U1770" i="3"/>
  <c r="U639" i="3"/>
  <c r="U654" i="3"/>
  <c r="U693" i="3"/>
  <c r="U706" i="3"/>
  <c r="U763" i="3"/>
  <c r="U202" i="3"/>
  <c r="U1277" i="3"/>
  <c r="U1504" i="3"/>
  <c r="U1648" i="3"/>
  <c r="U1812" i="3"/>
  <c r="U2088" i="3"/>
  <c r="U634" i="3"/>
  <c r="U675" i="3"/>
  <c r="U2023" i="3"/>
  <c r="U1152" i="3"/>
  <c r="U748" i="3"/>
  <c r="U637" i="3"/>
  <c r="U723" i="3"/>
  <c r="U1962" i="3"/>
  <c r="U704" i="3"/>
  <c r="U1144" i="3"/>
  <c r="U725" i="3"/>
  <c r="U1650" i="3"/>
  <c r="U565" i="3"/>
  <c r="U1991" i="3"/>
  <c r="U803" i="3"/>
  <c r="U159" i="3"/>
  <c r="U625" i="3"/>
  <c r="U669" i="3"/>
  <c r="U278" i="3"/>
  <c r="U358" i="3"/>
  <c r="U1011" i="3"/>
  <c r="U1437" i="3"/>
  <c r="U1577" i="3"/>
  <c r="U1721" i="3"/>
  <c r="U831" i="3"/>
  <c r="U1153" i="3"/>
  <c r="U172" i="3"/>
  <c r="U437" i="3"/>
  <c r="U1234" i="3"/>
  <c r="U1466" i="3"/>
  <c r="U1609" i="3"/>
  <c r="U1782" i="3"/>
  <c r="U2014" i="3"/>
  <c r="U754" i="3"/>
  <c r="U807" i="3"/>
  <c r="U1999" i="3"/>
  <c r="U416" i="3"/>
  <c r="U544" i="3"/>
  <c r="U545" i="3"/>
  <c r="U546" i="3"/>
  <c r="U547" i="3"/>
  <c r="U1994" i="3"/>
  <c r="U1995" i="3"/>
  <c r="U560" i="3"/>
  <c r="U1169" i="3"/>
  <c r="U894" i="3"/>
  <c r="U1210" i="3"/>
  <c r="U402" i="3"/>
  <c r="U840" i="3"/>
  <c r="U199" i="3"/>
  <c r="U1274" i="3"/>
  <c r="U1501" i="3"/>
  <c r="U1645" i="3"/>
  <c r="U1809" i="3"/>
  <c r="U2086" i="3"/>
  <c r="U744" i="3"/>
  <c r="U1984" i="3"/>
  <c r="U815" i="3"/>
  <c r="U1323" i="3"/>
  <c r="U77" i="3"/>
  <c r="U291" i="3"/>
  <c r="U427" i="3"/>
  <c r="U1407" i="3"/>
  <c r="U1543" i="3"/>
  <c r="U1691" i="3"/>
  <c r="U1894" i="3"/>
  <c r="U1921" i="3"/>
  <c r="U207" i="3"/>
  <c r="U1288" i="3"/>
  <c r="U1817" i="3"/>
  <c r="U826" i="3"/>
  <c r="U1143" i="3"/>
  <c r="U311" i="3"/>
  <c r="U330" i="3"/>
  <c r="U926" i="3"/>
  <c r="U1343" i="3"/>
  <c r="U1362" i="3"/>
  <c r="U1897" i="3"/>
  <c r="U1924" i="3"/>
  <c r="U1946" i="3"/>
  <c r="U2020" i="3"/>
  <c r="U1990" i="3"/>
  <c r="U1193" i="3"/>
  <c r="U1176" i="3"/>
  <c r="U424" i="3"/>
  <c r="U562" i="3"/>
  <c r="U89" i="3"/>
  <c r="U258" i="3"/>
  <c r="U270" i="3"/>
  <c r="U989" i="3"/>
  <c r="U1418" i="3"/>
  <c r="U1558" i="3"/>
  <c r="U1703" i="3"/>
  <c r="U1884" i="3"/>
  <c r="U1911" i="3"/>
  <c r="U2119" i="3"/>
  <c r="U399" i="3"/>
  <c r="U843" i="3"/>
  <c r="U1164" i="3"/>
  <c r="U115" i="3"/>
  <c r="U121" i="3"/>
  <c r="U364" i="3"/>
  <c r="U370" i="3"/>
  <c r="U376" i="3"/>
  <c r="U382" i="3"/>
  <c r="U474" i="3"/>
  <c r="U1019" i="3"/>
  <c r="U1027" i="3"/>
  <c r="U1037" i="3"/>
  <c r="U1046" i="3"/>
  <c r="U1062" i="3"/>
  <c r="U1445" i="3"/>
  <c r="U1452" i="3"/>
  <c r="U1585" i="3"/>
  <c r="U1593" i="3"/>
  <c r="U1728" i="3"/>
  <c r="U1734" i="3"/>
  <c r="U486" i="3"/>
  <c r="U642" i="3"/>
  <c r="U53" i="3"/>
  <c r="U60" i="3"/>
  <c r="U68" i="3"/>
  <c r="U82" i="3"/>
  <c r="U341" i="3"/>
  <c r="U469" i="3"/>
  <c r="U505" i="3"/>
  <c r="U778" i="3"/>
  <c r="U945" i="3"/>
  <c r="U959" i="3"/>
  <c r="U964" i="3"/>
  <c r="U979" i="3"/>
  <c r="U1388" i="3"/>
  <c r="U1395" i="3"/>
  <c r="U1405" i="3"/>
  <c r="U1412" i="3"/>
  <c r="U1541" i="3"/>
  <c r="U1548" i="3"/>
  <c r="U1686" i="3"/>
  <c r="U1696" i="3"/>
  <c r="U1870" i="3"/>
  <c r="U1956" i="3"/>
  <c r="U2009" i="3"/>
  <c r="U2028" i="3"/>
  <c r="U2039" i="3"/>
  <c r="U2050" i="3"/>
  <c r="U2084" i="3"/>
  <c r="U2109" i="3"/>
  <c r="U2130" i="3"/>
  <c r="U740" i="3"/>
  <c r="U1100" i="3"/>
  <c r="U1264" i="3"/>
  <c r="U430" i="3"/>
  <c r="U628" i="3"/>
  <c r="U677" i="3"/>
  <c r="U180" i="3"/>
  <c r="U290" i="3"/>
  <c r="U1247" i="3"/>
  <c r="U1476" i="3"/>
  <c r="U1620" i="3"/>
  <c r="U1790" i="3"/>
  <c r="U1890" i="3"/>
  <c r="U1917" i="3"/>
  <c r="U406" i="3"/>
  <c r="U1196" i="3"/>
  <c r="U875" i="3"/>
  <c r="U1226" i="3"/>
  <c r="U817" i="3"/>
  <c r="U694" i="3"/>
  <c r="U773" i="3"/>
  <c r="U2062" i="3"/>
  <c r="U819" i="3"/>
  <c r="U1949" i="3"/>
  <c r="U418" i="3"/>
  <c r="U791" i="3"/>
  <c r="U1135" i="3"/>
  <c r="U1976" i="3"/>
  <c r="U814" i="3"/>
  <c r="U759" i="3"/>
  <c r="U833" i="3"/>
  <c r="U1155" i="3"/>
  <c r="U233" i="3"/>
  <c r="U1535" i="3"/>
  <c r="U1680" i="3"/>
  <c r="U912" i="3"/>
  <c r="U419" i="3"/>
  <c r="U1608" i="3"/>
  <c r="U1850" i="3"/>
  <c r="U1859" i="3"/>
  <c r="U1147" i="3"/>
  <c r="U1677" i="3"/>
  <c r="U26" i="3"/>
  <c r="U204" i="3"/>
  <c r="U456" i="3"/>
  <c r="U1279" i="3"/>
  <c r="U1506" i="3"/>
  <c r="U1652" i="3"/>
  <c r="U1814" i="3"/>
  <c r="U2052" i="3"/>
  <c r="U735" i="3"/>
  <c r="U695" i="3"/>
  <c r="U707" i="3"/>
  <c r="U1989" i="3"/>
  <c r="U540" i="3"/>
  <c r="U747" i="3"/>
  <c r="U802" i="3"/>
  <c r="U1230" i="3"/>
  <c r="U2064" i="3"/>
  <c r="U752" i="3"/>
  <c r="U822" i="3"/>
  <c r="U397" i="3"/>
  <c r="U834" i="3"/>
  <c r="U1156" i="3"/>
  <c r="U196" i="3"/>
  <c r="U515" i="3"/>
  <c r="U1806" i="3"/>
  <c r="U865" i="3"/>
  <c r="U532" i="3"/>
  <c r="U1371" i="3"/>
  <c r="U2042" i="3"/>
  <c r="U2146" i="3"/>
  <c r="U1495" i="3"/>
  <c r="U1639" i="3"/>
  <c r="U1854" i="3"/>
  <c r="U1863" i="3"/>
  <c r="U554" i="3"/>
  <c r="U739" i="3"/>
  <c r="U555" i="3"/>
  <c r="U576" i="3"/>
  <c r="U647" i="3"/>
  <c r="U392" i="3"/>
  <c r="U820" i="3"/>
  <c r="U1180" i="3"/>
  <c r="U166" i="3"/>
  <c r="U1779" i="3"/>
  <c r="U1127" i="3"/>
  <c r="U1267" i="3"/>
  <c r="U1271" i="3"/>
  <c r="U1641" i="3"/>
  <c r="U582" i="3"/>
  <c r="U681" i="3"/>
  <c r="U869" i="3"/>
  <c r="U1189" i="3"/>
  <c r="U1139" i="3"/>
  <c r="U583" i="3"/>
  <c r="U682" i="3"/>
  <c r="U811" i="3"/>
  <c r="U762" i="3"/>
  <c r="U918" i="3"/>
  <c r="U557" i="3"/>
  <c r="U870" i="3"/>
  <c r="U1190" i="3"/>
  <c r="U428" i="3"/>
  <c r="U422" i="3"/>
  <c r="U584" i="3"/>
  <c r="U1086" i="3"/>
  <c r="U1321" i="3"/>
  <c r="U1843" i="3"/>
  <c r="U201" i="3"/>
  <c r="U1276" i="3"/>
  <c r="U1503" i="3"/>
  <c r="U1647" i="3"/>
  <c r="U1811" i="3"/>
  <c r="U2087" i="3"/>
  <c r="U745" i="3"/>
  <c r="U920" i="3"/>
  <c r="U440" i="3"/>
  <c r="U483" i="3"/>
  <c r="U1227" i="3"/>
  <c r="U864" i="3"/>
  <c r="U1181" i="3"/>
  <c r="U1117" i="3"/>
  <c r="U799" i="3"/>
  <c r="U800" i="3"/>
  <c r="U903" i="3"/>
  <c r="U167" i="3"/>
  <c r="U683" i="3"/>
  <c r="U1780" i="3"/>
  <c r="U823" i="3"/>
  <c r="U806" i="3"/>
  <c r="U237" i="3"/>
  <c r="U507" i="3"/>
  <c r="U717" i="3"/>
  <c r="U1115" i="3"/>
  <c r="U1282" i="3"/>
  <c r="U1508" i="3"/>
  <c r="U731" i="3"/>
  <c r="U412" i="3"/>
  <c r="U863" i="3"/>
  <c r="U1177" i="3"/>
  <c r="U1958" i="3"/>
  <c r="U636" i="3"/>
  <c r="U1148" i="3"/>
  <c r="U1676" i="3"/>
  <c r="U19" i="3"/>
  <c r="U153" i="3"/>
  <c r="U632" i="3"/>
  <c r="U1099" i="3"/>
  <c r="U1769" i="3"/>
  <c r="U1121" i="3"/>
  <c r="U756" i="3"/>
  <c r="U813" i="3"/>
  <c r="U1142" i="3"/>
  <c r="U234" i="3"/>
  <c r="U1322" i="3"/>
  <c r="U1536" i="3"/>
  <c r="U1681" i="3"/>
  <c r="U1844" i="3"/>
  <c r="U1122" i="3"/>
  <c r="U46" i="3"/>
  <c r="U936" i="3"/>
  <c r="U1381" i="3"/>
  <c r="U421" i="3"/>
  <c r="U429" i="3"/>
  <c r="U578" i="3"/>
  <c r="U1140" i="3"/>
  <c r="U1118" i="3"/>
  <c r="U393" i="3"/>
  <c r="U426" i="3"/>
  <c r="U577" i="3"/>
  <c r="U1284" i="3"/>
  <c r="U824" i="3"/>
  <c r="U885" i="3"/>
  <c r="U1055" i="3"/>
  <c r="U1460" i="3"/>
  <c r="U1602" i="3"/>
  <c r="U1611" i="3"/>
  <c r="U924" i="3"/>
  <c r="U2054" i="3"/>
  <c r="U688" i="3"/>
  <c r="U701" i="3"/>
  <c r="U1283" i="3"/>
  <c r="U2021" i="3"/>
  <c r="U2141" i="3"/>
  <c r="U131" i="3"/>
  <c r="U1743" i="3"/>
  <c r="U410" i="3"/>
  <c r="U854" i="3"/>
  <c r="U1170" i="3"/>
  <c r="U1123" i="3"/>
  <c r="U1119" i="3"/>
  <c r="U1987" i="3"/>
  <c r="U809" i="3"/>
  <c r="U420" i="3"/>
  <c r="U1992" i="3"/>
  <c r="U2142" i="3"/>
  <c r="U170" i="3"/>
  <c r="U586" i="3"/>
  <c r="U1093" i="3"/>
  <c r="U1777" i="3"/>
  <c r="U242" i="3"/>
  <c r="U518" i="3"/>
  <c r="U760" i="3"/>
  <c r="U588" i="3"/>
  <c r="U696" i="3"/>
  <c r="U708" i="3"/>
  <c r="U1848" i="3"/>
  <c r="U1116" i="3"/>
  <c r="U919" i="3"/>
  <c r="U16" i="3"/>
  <c r="U1337" i="3"/>
  <c r="U786" i="3"/>
  <c r="U1138" i="3"/>
  <c r="U1325" i="3"/>
  <c r="U1532" i="3"/>
  <c r="U798" i="3"/>
  <c r="U917" i="3"/>
  <c r="U587" i="3"/>
  <c r="U1094" i="3"/>
  <c r="U825" i="3"/>
  <c r="U255" i="3"/>
  <c r="U267" i="3"/>
  <c r="U277" i="3"/>
  <c r="U310" i="3"/>
  <c r="U356" i="3"/>
  <c r="U1342" i="3"/>
  <c r="U1361" i="3"/>
  <c r="U1428" i="3"/>
  <c r="U1436" i="3"/>
  <c r="U1568" i="3"/>
  <c r="U1576" i="3"/>
  <c r="U1896" i="3"/>
  <c r="U1908" i="3"/>
  <c r="U1923" i="3"/>
  <c r="U1945" i="3"/>
  <c r="U2019" i="3"/>
  <c r="U2060" i="3"/>
  <c r="U1490" i="3"/>
  <c r="U733" i="3"/>
  <c r="U810" i="3"/>
  <c r="U1231" i="3"/>
  <c r="U536" i="3"/>
  <c r="U1993" i="3"/>
  <c r="U794" i="3"/>
  <c r="U1483" i="3"/>
  <c r="U190" i="3"/>
  <c r="U513" i="3"/>
  <c r="U1259" i="3"/>
  <c r="U1800" i="3"/>
  <c r="U697" i="3"/>
  <c r="U709" i="3"/>
  <c r="U768" i="3"/>
  <c r="U915" i="3"/>
  <c r="U751" i="3"/>
  <c r="U1391" i="3"/>
  <c r="U537" i="3"/>
  <c r="U771" i="3"/>
  <c r="U734" i="3"/>
  <c r="U188" i="3"/>
  <c r="U1257" i="3"/>
  <c r="U1485" i="3"/>
  <c r="U1631" i="3"/>
  <c r="U1798" i="3"/>
  <c r="U742" i="3"/>
  <c r="U1130" i="3"/>
  <c r="U2115" i="3"/>
  <c r="U417" i="3"/>
  <c r="U531" i="3"/>
  <c r="U73" i="3"/>
  <c r="U302" i="3"/>
  <c r="U969" i="3"/>
  <c r="U1335" i="3"/>
  <c r="U805" i="3"/>
  <c r="U787" i="3"/>
  <c r="U1487" i="3"/>
  <c r="U788" i="3"/>
  <c r="U1132" i="3"/>
  <c r="U1085" i="3"/>
  <c r="U75" i="3"/>
  <c r="U305" i="3"/>
  <c r="U1286" i="3"/>
  <c r="U2055" i="3"/>
  <c r="U445" i="3"/>
  <c r="U488" i="3"/>
  <c r="U394" i="3"/>
  <c r="U821" i="3"/>
  <c r="U804" i="3"/>
  <c r="U304" i="3"/>
  <c r="U543" i="3"/>
  <c r="U1285" i="3"/>
  <c r="U750" i="3"/>
  <c r="U585" i="3"/>
  <c r="U403" i="3"/>
  <c r="U1236" i="3"/>
  <c r="U687" i="3"/>
  <c r="U700" i="3"/>
  <c r="U741" i="3"/>
  <c r="U1398" i="3"/>
  <c r="U1626" i="3"/>
  <c r="U1254" i="3"/>
  <c r="U1133" i="3"/>
  <c r="U1632" i="3"/>
  <c r="U95" i="3"/>
  <c r="U107" i="3"/>
  <c r="U995" i="3"/>
  <c r="U1010" i="3"/>
  <c r="U1709" i="3"/>
  <c r="U1720" i="3"/>
  <c r="U1675" i="3"/>
  <c r="U448" i="3"/>
  <c r="U489" i="3"/>
  <c r="U246" i="3"/>
  <c r="U1315" i="3"/>
  <c r="U1674" i="3"/>
  <c r="U1856" i="3"/>
  <c r="U165" i="3"/>
  <c r="U1366" i="3"/>
  <c r="U1966" i="3"/>
  <c r="U1104" i="3"/>
  <c r="U1772" i="3"/>
  <c r="U1629" i="3"/>
  <c r="U96" i="3"/>
  <c r="U116" i="3"/>
  <c r="U122" i="3"/>
  <c r="U250" i="3"/>
  <c r="U262" i="3"/>
  <c r="U279" i="3"/>
  <c r="U359" i="3"/>
  <c r="U365" i="3"/>
  <c r="U377" i="3"/>
  <c r="U383" i="3"/>
  <c r="U475" i="3"/>
  <c r="U996" i="3"/>
  <c r="U1012" i="3"/>
  <c r="U1020" i="3"/>
  <c r="U1028" i="3"/>
  <c r="U1047" i="3"/>
  <c r="U1059" i="3"/>
  <c r="U1422" i="3"/>
  <c r="U1438" i="3"/>
  <c r="U1446" i="3"/>
  <c r="U1453" i="3"/>
  <c r="U1562" i="3"/>
  <c r="U1586" i="3"/>
  <c r="U1594" i="3"/>
  <c r="U1710" i="3"/>
  <c r="U1722" i="3"/>
  <c r="U1729" i="3"/>
  <c r="U1735" i="3"/>
  <c r="U1876" i="3"/>
  <c r="U541" i="3"/>
  <c r="U538" i="3"/>
  <c r="U589" i="3"/>
  <c r="U719" i="3"/>
  <c r="U446" i="3"/>
  <c r="U699" i="3"/>
  <c r="U753" i="3"/>
  <c r="U239" i="3"/>
  <c r="U509" i="3"/>
  <c r="U186" i="3"/>
  <c r="U1253" i="3"/>
  <c r="U1482" i="3"/>
  <c r="U1628" i="3"/>
  <c r="U1796" i="3"/>
  <c r="U1486" i="3"/>
  <c r="U348" i="3"/>
  <c r="U1124" i="3"/>
  <c r="U686" i="3"/>
  <c r="U497" i="3"/>
  <c r="U1105" i="3"/>
  <c r="U347" i="3"/>
  <c r="U230" i="3"/>
  <c r="U528" i="3"/>
  <c r="U1317" i="3"/>
  <c r="U1840" i="3"/>
  <c r="U1145" i="3"/>
  <c r="U749" i="3"/>
  <c r="U921" i="3"/>
  <c r="U539" i="3"/>
  <c r="U22" i="3"/>
  <c r="U2143" i="3"/>
  <c r="U2073" i="3"/>
  <c r="U2072" i="3"/>
  <c r="U801" i="3"/>
  <c r="U133" i="3"/>
  <c r="U1462" i="3"/>
  <c r="U1604" i="3"/>
  <c r="U1745" i="3"/>
  <c r="U2112" i="3"/>
  <c r="U435" i="3"/>
  <c r="U2071" i="3"/>
  <c r="U1975" i="3"/>
  <c r="U738" i="3"/>
  <c r="U1318" i="3"/>
  <c r="V28" i="3"/>
  <c r="U28" i="3"/>
  <c r="M2154" i="3" l="1"/>
  <c r="M1098" i="3"/>
  <c r="U1098" i="3"/>
  <c r="M1025" i="3"/>
  <c r="U1025" i="3"/>
  <c r="M118" i="3"/>
  <c r="U118" i="3"/>
  <c r="M1862" i="3"/>
  <c r="U1862" i="3"/>
  <c r="M1738" i="3"/>
  <c r="U1738" i="3"/>
  <c r="M1913" i="3"/>
  <c r="U1913" i="3"/>
  <c r="M629" i="3"/>
  <c r="U629" i="3"/>
  <c r="M213" i="3"/>
  <c r="U213" i="3"/>
  <c r="N280" i="3"/>
  <c r="T280" i="3" s="1"/>
  <c r="U280" i="3"/>
  <c r="M832" i="3"/>
  <c r="U832" i="3"/>
  <c r="M2092" i="3"/>
  <c r="U2092" i="3"/>
  <c r="M1581" i="3"/>
  <c r="U1581" i="3"/>
  <c r="M149" i="3"/>
  <c r="U149" i="3"/>
  <c r="M858" i="3"/>
  <c r="U858" i="3"/>
  <c r="M1758" i="3"/>
  <c r="U1758" i="3"/>
  <c r="M327" i="3"/>
  <c r="U327" i="3"/>
  <c r="M1587" i="3"/>
  <c r="U1587" i="3"/>
  <c r="M764" i="3"/>
  <c r="U764" i="3"/>
  <c r="M1005" i="3"/>
  <c r="U1005" i="3"/>
  <c r="M2120" i="3"/>
  <c r="U2120" i="3"/>
  <c r="M680" i="3"/>
  <c r="U680" i="3"/>
  <c r="M1033" i="3"/>
  <c r="U1033" i="3"/>
  <c r="M1111" i="3"/>
  <c r="U1111" i="3"/>
  <c r="M1425" i="3"/>
  <c r="U1425" i="3"/>
  <c r="M1024" i="3"/>
  <c r="U1024" i="3"/>
  <c r="M892" i="3"/>
  <c r="U892" i="3"/>
  <c r="N1060" i="3"/>
  <c r="T1060" i="3" s="1"/>
  <c r="U1060" i="3"/>
  <c r="M1719" i="3"/>
  <c r="U1719" i="3"/>
  <c r="M1376" i="3"/>
  <c r="U1376" i="3"/>
  <c r="M108" i="3"/>
  <c r="U108" i="3"/>
  <c r="M1154" i="3"/>
  <c r="U1154" i="3"/>
  <c r="M414" i="3"/>
  <c r="U414" i="3"/>
  <c r="M846" i="3"/>
  <c r="U846" i="3"/>
  <c r="M1942" i="3"/>
  <c r="U1942" i="3"/>
  <c r="N1575" i="3"/>
  <c r="T1575" i="3" s="1"/>
  <c r="U1575" i="3"/>
  <c r="M1248" i="3"/>
  <c r="U1248" i="3"/>
  <c r="M836" i="3"/>
  <c r="U836" i="3"/>
  <c r="M1268" i="3"/>
  <c r="U1268" i="3"/>
  <c r="M462" i="3"/>
  <c r="U462" i="3"/>
  <c r="M1204" i="3"/>
  <c r="U1204" i="3"/>
  <c r="M1750" i="3"/>
  <c r="U1750" i="3"/>
  <c r="M661" i="3"/>
  <c r="U661" i="3"/>
  <c r="M1909" i="3"/>
  <c r="U1909" i="3"/>
  <c r="N2074" i="3"/>
  <c r="T2074" i="3" s="1"/>
  <c r="U2074" i="3"/>
  <c r="N1064" i="3"/>
  <c r="T1064" i="3" s="1"/>
  <c r="U1064" i="3"/>
  <c r="N434" i="3"/>
  <c r="T434" i="3" s="1"/>
  <c r="U434" i="3"/>
  <c r="N2034" i="3"/>
  <c r="T2034" i="3" s="1"/>
  <c r="U2034" i="3"/>
  <c r="N1131" i="3"/>
  <c r="T1131" i="3" s="1"/>
  <c r="U1131" i="3"/>
  <c r="N447" i="3"/>
  <c r="T447" i="3" s="1"/>
  <c r="U447" i="3"/>
  <c r="N1903" i="3"/>
  <c r="T1903" i="3" s="1"/>
  <c r="U1903" i="3"/>
  <c r="N1578" i="3"/>
  <c r="T1578" i="3" s="1"/>
  <c r="U1578" i="3"/>
  <c r="N1038" i="3"/>
  <c r="T1038" i="3" s="1"/>
  <c r="U1038" i="3"/>
  <c r="N371" i="3"/>
  <c r="T371" i="3" s="1"/>
  <c r="U371" i="3"/>
  <c r="N109" i="3"/>
  <c r="T109" i="3" s="1"/>
  <c r="U109" i="3"/>
  <c r="N1865" i="3"/>
  <c r="T1865" i="3" s="1"/>
  <c r="U1865" i="3"/>
  <c r="N1316" i="3"/>
  <c r="T1316" i="3" s="1"/>
  <c r="U1316" i="3"/>
  <c r="N1256" i="3"/>
  <c r="T1256" i="3" s="1"/>
  <c r="U1256" i="3"/>
  <c r="N14" i="3"/>
  <c r="T14" i="3" s="1"/>
  <c r="U14" i="3"/>
  <c r="N1847" i="3"/>
  <c r="T1847" i="3" s="1"/>
  <c r="U1847" i="3"/>
  <c r="N971" i="3"/>
  <c r="T971" i="3" s="1"/>
  <c r="U971" i="3"/>
  <c r="N1627" i="3"/>
  <c r="T1627" i="3" s="1"/>
  <c r="U1627" i="3"/>
  <c r="N896" i="3"/>
  <c r="T896" i="3" s="1"/>
  <c r="U896" i="3"/>
  <c r="N511" i="3"/>
  <c r="T511" i="3" s="1"/>
  <c r="U511" i="3"/>
  <c r="N333" i="3"/>
  <c r="T333" i="3" s="1"/>
  <c r="U333" i="3"/>
  <c r="N1488" i="3"/>
  <c r="T1488" i="3" s="1"/>
  <c r="U1488" i="3"/>
  <c r="N1634" i="3"/>
  <c r="T1634" i="3" s="1"/>
  <c r="U1634" i="3"/>
  <c r="N1881" i="3"/>
  <c r="T1881" i="3" s="1"/>
  <c r="U1881" i="3"/>
  <c r="N329" i="3"/>
  <c r="T329" i="3" s="1"/>
  <c r="U329" i="3"/>
  <c r="N1229" i="3"/>
  <c r="T1229" i="3" s="1"/>
  <c r="U1229" i="3"/>
  <c r="N17" i="3"/>
  <c r="T17" i="3" s="1"/>
  <c r="U17" i="3"/>
  <c r="N1057" i="3"/>
  <c r="T1057" i="3" s="1"/>
  <c r="U1057" i="3"/>
  <c r="N761" i="3"/>
  <c r="T761" i="3" s="1"/>
  <c r="U761" i="3"/>
  <c r="N914" i="3"/>
  <c r="T914" i="3" s="1"/>
  <c r="U914" i="3"/>
  <c r="N1509" i="3"/>
  <c r="T1509" i="3" s="1"/>
  <c r="U1509" i="3"/>
  <c r="N1460" i="3"/>
  <c r="T1460" i="3" s="1"/>
  <c r="N1118" i="3"/>
  <c r="T1118" i="3" s="1"/>
  <c r="N1122" i="3"/>
  <c r="T1122" i="3" s="1"/>
  <c r="N756" i="3"/>
  <c r="T756" i="3" s="1"/>
  <c r="N1148" i="3"/>
  <c r="T1148" i="3" s="1"/>
  <c r="N1282" i="3"/>
  <c r="T1282" i="3" s="1"/>
  <c r="N683" i="3"/>
  <c r="T683" i="3" s="1"/>
  <c r="N1227" i="3"/>
  <c r="T1227" i="3" s="1"/>
  <c r="N1503" i="3"/>
  <c r="T1503" i="3" s="1"/>
  <c r="M583" i="3"/>
  <c r="M576" i="3"/>
  <c r="M1156" i="3"/>
  <c r="M1652" i="3"/>
  <c r="M1155" i="3"/>
  <c r="M1196" i="3"/>
  <c r="M1870" i="3"/>
  <c r="M341" i="3"/>
  <c r="M1728" i="3"/>
  <c r="M1027" i="3"/>
  <c r="M1343" i="3"/>
  <c r="M77" i="3"/>
  <c r="M1501" i="3"/>
  <c r="M560" i="3"/>
  <c r="N437" i="3"/>
  <c r="T437" i="3" s="1"/>
  <c r="N703" i="3"/>
  <c r="T703" i="3" s="1"/>
  <c r="N1596" i="3"/>
  <c r="T1596" i="3" s="1"/>
  <c r="N1312" i="3"/>
  <c r="T1312" i="3" s="1"/>
  <c r="N888" i="3"/>
  <c r="T888" i="3" s="1"/>
  <c r="N98" i="3"/>
  <c r="T98" i="3" s="1"/>
  <c r="M1805" i="3"/>
  <c r="M1172" i="3"/>
  <c r="M407" i="3"/>
  <c r="M219" i="3"/>
  <c r="N1755" i="3"/>
  <c r="T1755" i="3" s="1"/>
  <c r="N997" i="3"/>
  <c r="T997" i="3" s="1"/>
  <c r="N366" i="3"/>
  <c r="T366" i="3" s="1"/>
  <c r="N117" i="3"/>
  <c r="T117" i="3" s="1"/>
  <c r="N2011" i="3"/>
  <c r="T2011" i="3" s="1"/>
  <c r="N1551" i="3"/>
  <c r="T1551" i="3" s="1"/>
  <c r="N994" i="3"/>
  <c r="T994" i="3" s="1"/>
  <c r="M1745" i="3"/>
  <c r="M1124" i="3"/>
  <c r="M1710" i="3"/>
  <c r="M250" i="3"/>
  <c r="M107" i="3"/>
  <c r="M445" i="3"/>
  <c r="M1631" i="3"/>
  <c r="M1231" i="3"/>
  <c r="M825" i="3"/>
  <c r="M1093" i="3"/>
  <c r="M924" i="3"/>
  <c r="M1381" i="3"/>
  <c r="M412" i="3"/>
  <c r="M1117" i="3"/>
  <c r="N1264" i="3"/>
  <c r="T1264" i="3" s="1"/>
  <c r="N2028" i="3"/>
  <c r="T2028" i="3" s="1"/>
  <c r="N1412" i="3"/>
  <c r="T1412" i="3" s="1"/>
  <c r="N370" i="3"/>
  <c r="T370" i="3" s="1"/>
  <c r="N89" i="3"/>
  <c r="T89" i="3" s="1"/>
  <c r="N1924" i="3"/>
  <c r="T1924" i="3" s="1"/>
  <c r="N826" i="3"/>
  <c r="T826" i="3" s="1"/>
  <c r="N545" i="3"/>
  <c r="T545" i="3" s="1"/>
  <c r="M1577" i="3"/>
  <c r="M1962" i="3"/>
  <c r="N634" i="3"/>
  <c r="T634" i="3" s="1"/>
  <c r="M614" i="3"/>
  <c r="M624" i="3"/>
  <c r="N1606" i="3"/>
  <c r="T1606" i="3" s="1"/>
  <c r="M916" i="3"/>
  <c r="N1136" i="3"/>
  <c r="T1136" i="3" s="1"/>
  <c r="N1243" i="3"/>
  <c r="T1243" i="3" s="1"/>
  <c r="N1310" i="3"/>
  <c r="T1310" i="3" s="1"/>
  <c r="N1740" i="3"/>
  <c r="T1740" i="3" s="1"/>
  <c r="N607" i="3"/>
  <c r="T607" i="3" s="1"/>
  <c r="N848" i="3"/>
  <c r="T848" i="3" s="1"/>
  <c r="N1214" i="3"/>
  <c r="T1214" i="3" s="1"/>
  <c r="N727" i="3"/>
  <c r="T727" i="3" s="1"/>
  <c r="N658" i="3"/>
  <c r="T658" i="3" s="1"/>
  <c r="N1088" i="3"/>
  <c r="T1088" i="3" s="1"/>
  <c r="N613" i="3"/>
  <c r="T613" i="3" s="1"/>
  <c r="N1106" i="3"/>
  <c r="T1106" i="3" s="1"/>
  <c r="N1333" i="3"/>
  <c r="T1333" i="3" s="1"/>
  <c r="N1295" i="3"/>
  <c r="T1295" i="3" s="1"/>
  <c r="N1174" i="3"/>
  <c r="T1174" i="3" s="1"/>
  <c r="N1091" i="3"/>
  <c r="T1091" i="3" s="1"/>
  <c r="N1665" i="3"/>
  <c r="T1665" i="3" s="1"/>
  <c r="N1827" i="3"/>
  <c r="T1827" i="3" s="1"/>
  <c r="N977" i="3"/>
  <c r="T977" i="3" s="1"/>
  <c r="N2057" i="3"/>
  <c r="T2057" i="3" s="1"/>
  <c r="N1492" i="3"/>
  <c r="T1492" i="3" s="1"/>
  <c r="N450" i="3"/>
  <c r="T450" i="3" s="1"/>
  <c r="N1203" i="3"/>
  <c r="T1203" i="3" s="1"/>
  <c r="N1070" i="3"/>
  <c r="T1070" i="3" s="1"/>
  <c r="N1638" i="3"/>
  <c r="T1638" i="3" s="1"/>
  <c r="N193" i="3"/>
  <c r="T193" i="3" s="1"/>
  <c r="N1166" i="3"/>
  <c r="T1166" i="3" s="1"/>
  <c r="N601" i="3"/>
  <c r="T601" i="3" s="1"/>
  <c r="M2143" i="3"/>
  <c r="M186" i="3"/>
  <c r="M1422" i="3"/>
  <c r="M1966" i="3"/>
  <c r="M741" i="3"/>
  <c r="M788" i="3"/>
  <c r="M1391" i="3"/>
  <c r="M1361" i="3"/>
  <c r="M708" i="3"/>
  <c r="M131" i="3"/>
  <c r="M234" i="3"/>
  <c r="M2087" i="3"/>
  <c r="M1317" i="3"/>
  <c r="M589" i="3"/>
  <c r="M475" i="3"/>
  <c r="M489" i="3"/>
  <c r="M1285" i="3"/>
  <c r="M73" i="3"/>
  <c r="M1259" i="3"/>
  <c r="M1923" i="3"/>
  <c r="M1138" i="3"/>
  <c r="M1987" i="3"/>
  <c r="M577" i="3"/>
  <c r="M153" i="3"/>
  <c r="M806" i="3"/>
  <c r="N681" i="3"/>
  <c r="T681" i="3" s="1"/>
  <c r="N1863" i="3"/>
  <c r="T1863" i="3" s="1"/>
  <c r="N752" i="3"/>
  <c r="T752" i="3" s="1"/>
  <c r="N204" i="3"/>
  <c r="T204" i="3" s="1"/>
  <c r="N1976" i="3"/>
  <c r="T1976" i="3" s="1"/>
  <c r="N1790" i="3"/>
  <c r="T1790" i="3" s="1"/>
  <c r="M152" i="3"/>
  <c r="M1215" i="3"/>
  <c r="M409" i="3"/>
  <c r="M1092" i="3"/>
  <c r="M572" i="3"/>
  <c r="M156" i="3"/>
  <c r="M1304" i="3"/>
  <c r="M1072" i="3"/>
  <c r="M1756" i="3"/>
  <c r="M1162" i="3"/>
  <c r="M1349" i="3"/>
  <c r="M1761" i="3"/>
  <c r="M1831" i="3"/>
  <c r="M1299" i="3"/>
  <c r="M1107" i="3"/>
  <c r="M1497" i="3"/>
  <c r="M856" i="3"/>
  <c r="M1765" i="3"/>
  <c r="M1803" i="3"/>
  <c r="M899" i="3"/>
  <c r="M1185" i="3"/>
  <c r="M1771" i="3"/>
  <c r="M143" i="3"/>
  <c r="M205" i="3"/>
  <c r="M1348" i="3"/>
  <c r="M1700" i="3"/>
  <c r="M986" i="3"/>
  <c r="M1759" i="3"/>
  <c r="M476" i="3"/>
  <c r="M256" i="3"/>
  <c r="M2107" i="3"/>
  <c r="M2004" i="3"/>
  <c r="M1434" i="3"/>
  <c r="M1383" i="3"/>
  <c r="M1374" i="3"/>
  <c r="M982" i="3"/>
  <c r="M950" i="3"/>
  <c r="M934" i="3"/>
  <c r="M781" i="3"/>
  <c r="M502" i="3"/>
  <c r="M344" i="3"/>
  <c r="M265" i="3"/>
  <c r="M85" i="3"/>
  <c r="M50" i="3"/>
  <c r="M41" i="3"/>
  <c r="M278" i="3"/>
  <c r="M1770" i="3"/>
  <c r="N1498" i="3"/>
  <c r="T1498" i="3" s="1"/>
  <c r="N1137" i="3"/>
  <c r="T1137" i="3" s="1"/>
  <c r="N401" i="3"/>
  <c r="T401" i="3" s="1"/>
  <c r="N1752" i="3"/>
  <c r="T1752" i="3" s="1"/>
  <c r="N1829" i="3"/>
  <c r="T1829" i="3" s="1"/>
  <c r="N1393" i="3"/>
  <c r="T1393" i="3" s="1"/>
  <c r="N1331" i="3"/>
  <c r="T1331" i="3" s="1"/>
  <c r="N1128" i="3"/>
  <c r="T1128" i="3" s="1"/>
  <c r="N905" i="3"/>
  <c r="T905" i="3" s="1"/>
  <c r="N2093" i="3"/>
  <c r="T2093" i="3" s="1"/>
  <c r="N568" i="3"/>
  <c r="T568" i="3" s="1"/>
  <c r="N1075" i="3"/>
  <c r="T1075" i="3" s="1"/>
  <c r="N891" i="3"/>
  <c r="T891" i="3" s="1"/>
  <c r="N1517" i="3"/>
  <c r="T1517" i="3" s="1"/>
  <c r="N730" i="3"/>
  <c r="T730" i="3" s="1"/>
  <c r="N1235" i="3"/>
  <c r="T1235" i="3" s="1"/>
  <c r="N321" i="3"/>
  <c r="T321" i="3" s="1"/>
  <c r="N1212" i="3"/>
  <c r="T1212" i="3" s="1"/>
  <c r="N1996" i="3"/>
  <c r="T1996" i="3" s="1"/>
  <c r="N297" i="3"/>
  <c r="T297" i="3" s="1"/>
  <c r="N967" i="3"/>
  <c r="T967" i="3" s="1"/>
  <c r="N47" i="3"/>
  <c r="T47" i="3" s="1"/>
  <c r="N38" i="3"/>
  <c r="T38" i="3" s="1"/>
  <c r="M497" i="3"/>
  <c r="M1772" i="3"/>
  <c r="M585" i="3"/>
  <c r="M969" i="3"/>
  <c r="M771" i="3"/>
  <c r="M697" i="3"/>
  <c r="M1993" i="3"/>
  <c r="M2019" i="3"/>
  <c r="M1436" i="3"/>
  <c r="M267" i="3"/>
  <c r="M1532" i="3"/>
  <c r="M1116" i="3"/>
  <c r="M242" i="3"/>
  <c r="M420" i="3"/>
  <c r="M410" i="3"/>
  <c r="M688" i="3"/>
  <c r="M824" i="3"/>
  <c r="M959" i="3"/>
  <c r="N1452" i="3"/>
  <c r="T1452" i="3" s="1"/>
  <c r="N382" i="3"/>
  <c r="T382" i="3" s="1"/>
  <c r="M1691" i="3"/>
  <c r="N840" i="3"/>
  <c r="T840" i="3" s="1"/>
  <c r="N547" i="3"/>
  <c r="T547" i="3" s="1"/>
  <c r="M669" i="3"/>
  <c r="N202" i="3"/>
  <c r="T202" i="3" s="1"/>
  <c r="M633" i="3"/>
  <c r="N181" i="3"/>
  <c r="T181" i="3" s="1"/>
  <c r="N895" i="3"/>
  <c r="T895" i="3" s="1"/>
  <c r="N1788" i="3"/>
  <c r="T1788" i="3" s="1"/>
  <c r="N1747" i="3"/>
  <c r="T1747" i="3" s="1"/>
  <c r="N480" i="3"/>
  <c r="T480" i="3" s="1"/>
  <c r="N1209" i="3"/>
  <c r="T1209" i="3" s="1"/>
  <c r="M435" i="3"/>
  <c r="M1482" i="3"/>
  <c r="M279" i="3"/>
  <c r="M1626" i="3"/>
  <c r="M742" i="3"/>
  <c r="M28" i="3"/>
  <c r="M2072" i="3"/>
  <c r="M1446" i="3"/>
  <c r="M1315" i="3"/>
  <c r="M1085" i="3"/>
  <c r="M1729" i="3"/>
  <c r="M1010" i="3"/>
  <c r="M1145" i="3"/>
  <c r="M446" i="3"/>
  <c r="M1012" i="3"/>
  <c r="M394" i="3"/>
  <c r="N558" i="3"/>
  <c r="T558" i="3" s="1"/>
  <c r="N176" i="3"/>
  <c r="T176" i="3" s="1"/>
  <c r="N1912" i="3"/>
  <c r="T1912" i="3" s="1"/>
  <c r="N1423" i="3"/>
  <c r="T1423" i="3" s="1"/>
  <c r="N252" i="3"/>
  <c r="T252" i="3" s="1"/>
  <c r="N1616" i="3"/>
  <c r="T1616" i="3" s="1"/>
  <c r="N830" i="3"/>
  <c r="T830" i="3" s="1"/>
  <c r="N862" i="3"/>
  <c r="T862" i="3" s="1"/>
  <c r="N1968" i="3"/>
  <c r="T1968" i="3" s="1"/>
  <c r="N1400" i="3"/>
  <c r="T1400" i="3" s="1"/>
  <c r="N225" i="3"/>
  <c r="T225" i="3" s="1"/>
  <c r="N1455" i="3"/>
  <c r="T1455" i="3" s="1"/>
  <c r="M113" i="3"/>
  <c r="M842" i="3"/>
  <c r="M1443" i="3"/>
  <c r="M876" i="3"/>
  <c r="M580" i="3"/>
  <c r="M886" i="3"/>
  <c r="M999" i="3"/>
  <c r="M1853" i="3"/>
  <c r="M579" i="3"/>
  <c r="M1926" i="3"/>
  <c r="M293" i="3"/>
  <c r="M1725" i="3"/>
  <c r="M374" i="3"/>
  <c r="M1003" i="3"/>
  <c r="M1905" i="3"/>
  <c r="M350" i="3"/>
  <c r="M1218" i="3"/>
  <c r="M1757" i="3"/>
  <c r="M1821" i="3"/>
  <c r="M1764" i="3"/>
  <c r="M2068" i="3"/>
  <c r="M1935" i="3"/>
  <c r="M1658" i="3"/>
  <c r="M2102" i="3"/>
  <c r="M606" i="3"/>
  <c r="M556" i="3"/>
  <c r="M1636" i="3"/>
  <c r="M721" i="3"/>
  <c r="M1961" i="3"/>
  <c r="M451" i="3"/>
  <c r="M1933" i="3"/>
  <c r="M573" i="3"/>
  <c r="M2090" i="3"/>
  <c r="M1301" i="3"/>
  <c r="M210" i="3"/>
  <c r="M1068" i="3"/>
  <c r="M1930" i="3"/>
  <c r="M296" i="3"/>
  <c r="M493" i="3"/>
  <c r="M457" i="3"/>
  <c r="M660" i="3"/>
  <c r="M1350" i="3"/>
  <c r="M600" i="3"/>
  <c r="M1873" i="3"/>
  <c r="M86" i="3"/>
  <c r="M1014" i="3"/>
  <c r="M1250" i="3"/>
  <c r="M151" i="3"/>
  <c r="M1882" i="3"/>
  <c r="M1579" i="3"/>
  <c r="M1048" i="3"/>
  <c r="M620" i="3"/>
  <c r="M268" i="3"/>
  <c r="M2128" i="3"/>
  <c r="M2048" i="3"/>
  <c r="M2005" i="3"/>
  <c r="M1907" i="3"/>
  <c r="M1718" i="3"/>
  <c r="M1574" i="3"/>
  <c r="M1435" i="3"/>
  <c r="M1384" i="3"/>
  <c r="M1375" i="3"/>
  <c r="M983" i="3"/>
  <c r="M953" i="3"/>
  <c r="M935" i="3"/>
  <c r="M922" i="3"/>
  <c r="M503" i="3"/>
  <c r="M355" i="3"/>
  <c r="M266" i="3"/>
  <c r="M93" i="3"/>
  <c r="M51" i="3"/>
  <c r="M42" i="3"/>
  <c r="N28" i="3"/>
  <c r="T28" i="3" s="1"/>
  <c r="N304" i="3"/>
  <c r="T304" i="3" s="1"/>
  <c r="N787" i="3"/>
  <c r="T787" i="3" s="1"/>
  <c r="N915" i="3"/>
  <c r="T915" i="3" s="1"/>
  <c r="N356" i="3"/>
  <c r="T356" i="3" s="1"/>
  <c r="N588" i="3"/>
  <c r="T588" i="3" s="1"/>
  <c r="N46" i="3"/>
  <c r="T46" i="3" s="1"/>
  <c r="N417" i="3"/>
  <c r="T417" i="3" s="1"/>
  <c r="N190" i="3"/>
  <c r="T190" i="3" s="1"/>
  <c r="N1896" i="3"/>
  <c r="T1896" i="3" s="1"/>
  <c r="N1337" i="3"/>
  <c r="T1337" i="3" s="1"/>
  <c r="N1123" i="3"/>
  <c r="T1123" i="3" s="1"/>
  <c r="N1602" i="3"/>
  <c r="T1602" i="3" s="1"/>
  <c r="N813" i="3"/>
  <c r="T813" i="3" s="1"/>
  <c r="N1508" i="3"/>
  <c r="T1508" i="3" s="1"/>
  <c r="N1780" i="3"/>
  <c r="T1780" i="3" s="1"/>
  <c r="N864" i="3"/>
  <c r="T864" i="3" s="1"/>
  <c r="N1647" i="3"/>
  <c r="T1647" i="3" s="1"/>
  <c r="M682" i="3"/>
  <c r="N1286" i="3"/>
  <c r="T1286" i="3" s="1"/>
  <c r="N1257" i="3"/>
  <c r="T1257" i="3" s="1"/>
  <c r="N733" i="3"/>
  <c r="T733" i="3" s="1"/>
  <c r="N587" i="3"/>
  <c r="T587" i="3" s="1"/>
  <c r="N170" i="3"/>
  <c r="T170" i="3" s="1"/>
  <c r="N2021" i="3"/>
  <c r="T2021" i="3" s="1"/>
  <c r="N393" i="3"/>
  <c r="T393" i="3" s="1"/>
  <c r="N1676" i="3"/>
  <c r="T1676" i="3" s="1"/>
  <c r="M422" i="3"/>
  <c r="N811" i="3"/>
  <c r="T811" i="3" s="1"/>
  <c r="N392" i="3"/>
  <c r="T392" i="3" s="1"/>
  <c r="N515" i="3"/>
  <c r="T515" i="3" s="1"/>
  <c r="N2052" i="3"/>
  <c r="T2052" i="3" s="1"/>
  <c r="N1535" i="3"/>
  <c r="T1535" i="3" s="1"/>
  <c r="N1226" i="3"/>
  <c r="T1226" i="3" s="1"/>
  <c r="M1437" i="3"/>
  <c r="M693" i="3"/>
  <c r="M1223" i="3"/>
  <c r="M423" i="3"/>
  <c r="N1599" i="3"/>
  <c r="T1599" i="3" s="1"/>
  <c r="N1704" i="3"/>
  <c r="T1704" i="3" s="1"/>
  <c r="N1564" i="3"/>
  <c r="T1564" i="3" s="1"/>
  <c r="N1200" i="3"/>
  <c r="T1200" i="3" s="1"/>
  <c r="N1671" i="3"/>
  <c r="T1671" i="3" s="1"/>
  <c r="M1978" i="3"/>
  <c r="N659" i="3"/>
  <c r="T659" i="3" s="1"/>
  <c r="M1271" i="3"/>
  <c r="M647" i="3"/>
  <c r="M1495" i="3"/>
  <c r="M196" i="3"/>
  <c r="M802" i="3"/>
  <c r="M1814" i="3"/>
  <c r="M1147" i="3"/>
  <c r="M233" i="3"/>
  <c r="M418" i="3"/>
  <c r="M875" i="3"/>
  <c r="M1247" i="3"/>
  <c r="M1956" i="3"/>
  <c r="M1395" i="3"/>
  <c r="M469" i="3"/>
  <c r="M1703" i="3"/>
  <c r="M1362" i="3"/>
  <c r="M1288" i="3"/>
  <c r="M291" i="3"/>
  <c r="N1011" i="3"/>
  <c r="T1011" i="3" s="1"/>
  <c r="N637" i="3"/>
  <c r="T637" i="3" s="1"/>
  <c r="N654" i="3"/>
  <c r="T654" i="3" s="1"/>
  <c r="N1791" i="3"/>
  <c r="T1791" i="3" s="1"/>
  <c r="N770" i="3"/>
  <c r="T770" i="3" s="1"/>
  <c r="N441" i="3"/>
  <c r="T441" i="3" s="1"/>
  <c r="N1726" i="3"/>
  <c r="T1726" i="3" s="1"/>
  <c r="N1052" i="3"/>
  <c r="T1052" i="3" s="1"/>
  <c r="N746" i="3"/>
  <c r="T746" i="3" s="1"/>
  <c r="N1589" i="3"/>
  <c r="T1589" i="3" s="1"/>
  <c r="N1022" i="3"/>
  <c r="T1022" i="3" s="1"/>
  <c r="N990" i="3"/>
  <c r="T990" i="3" s="1"/>
  <c r="N1179" i="3"/>
  <c r="T1179" i="3" s="1"/>
  <c r="N1424" i="3"/>
  <c r="T1424" i="3" s="1"/>
  <c r="N349" i="3"/>
  <c r="T349" i="3" s="1"/>
  <c r="N882" i="3"/>
  <c r="T882" i="3" s="1"/>
  <c r="N692" i="3"/>
  <c r="T692" i="3" s="1"/>
  <c r="M517" i="3"/>
  <c r="M1186" i="3"/>
  <c r="M2094" i="3"/>
  <c r="M2134" i="3"/>
  <c r="M300" i="3"/>
  <c r="M1766" i="3"/>
  <c r="M1306" i="3"/>
  <c r="M1261" i="3"/>
  <c r="M1205" i="3"/>
  <c r="M1340" i="3"/>
  <c r="N631" i="3"/>
  <c r="T631" i="3" s="1"/>
  <c r="M323" i="3"/>
  <c r="M522" i="3"/>
  <c r="M616" i="3"/>
  <c r="N665" i="3"/>
  <c r="T665" i="3" s="1"/>
  <c r="M1642" i="3"/>
  <c r="N603" i="3"/>
  <c r="T603" i="3" s="1"/>
  <c r="M1938" i="3"/>
  <c r="N318" i="3"/>
  <c r="T318" i="3" s="1"/>
  <c r="M1192" i="3"/>
  <c r="M767" i="3"/>
  <c r="M1439" i="3"/>
  <c r="M1013" i="3"/>
  <c r="N372" i="3"/>
  <c r="T372" i="3" s="1"/>
  <c r="M1554" i="3"/>
  <c r="N1414" i="3"/>
  <c r="T1414" i="3" s="1"/>
  <c r="N957" i="3"/>
  <c r="T957" i="3" s="1"/>
  <c r="N940" i="3"/>
  <c r="T940" i="3" s="1"/>
  <c r="N931" i="3"/>
  <c r="T931" i="3" s="1"/>
  <c r="N715" i="3"/>
  <c r="T715" i="3" s="1"/>
  <c r="N496" i="3"/>
  <c r="T496" i="3" s="1"/>
  <c r="N326" i="3"/>
  <c r="T326" i="3" s="1"/>
  <c r="N111" i="3"/>
  <c r="T111" i="3" s="1"/>
  <c r="N62" i="3"/>
  <c r="T62" i="3" s="1"/>
  <c r="M230" i="3"/>
  <c r="N230" i="3"/>
  <c r="T230" i="3" s="1"/>
  <c r="M377" i="3"/>
  <c r="N377" i="3"/>
  <c r="T377" i="3" s="1"/>
  <c r="M1675" i="3"/>
  <c r="N1675" i="3"/>
  <c r="T1675" i="3" s="1"/>
  <c r="N565" i="3"/>
  <c r="T565" i="3" s="1"/>
  <c r="M565" i="3"/>
  <c r="M1621" i="3"/>
  <c r="N1621" i="3"/>
  <c r="T1621" i="3" s="1"/>
  <c r="M1324" i="3"/>
  <c r="N1324" i="3"/>
  <c r="T1324" i="3" s="1"/>
  <c r="M398" i="3"/>
  <c r="N398" i="3"/>
  <c r="T398" i="3" s="1"/>
  <c r="M737" i="3"/>
  <c r="N737" i="3"/>
  <c r="T737" i="3" s="1"/>
  <c r="M413" i="3"/>
  <c r="N413" i="3"/>
  <c r="T413" i="3" s="1"/>
  <c r="M2123" i="3"/>
  <c r="N2123" i="3"/>
  <c r="T2123" i="3" s="1"/>
  <c r="M178" i="3"/>
  <c r="N178" i="3"/>
  <c r="T178" i="3" s="1"/>
  <c r="M1431" i="3"/>
  <c r="N1431" i="3"/>
  <c r="T1431" i="3" s="1"/>
  <c r="M425" i="3"/>
  <c r="N425" i="3"/>
  <c r="T425" i="3" s="1"/>
  <c r="M623" i="3"/>
  <c r="N623" i="3"/>
  <c r="T623" i="3" s="1"/>
  <c r="M1239" i="3"/>
  <c r="N1239" i="3"/>
  <c r="T1239" i="3" s="1"/>
  <c r="M1187" i="3"/>
  <c r="N1187" i="3"/>
  <c r="T1187" i="3" s="1"/>
  <c r="N1705" i="3"/>
  <c r="T1705" i="3" s="1"/>
  <c r="M1705" i="3"/>
  <c r="N271" i="3"/>
  <c r="T271" i="3" s="1"/>
  <c r="M271" i="3"/>
  <c r="M1221" i="3"/>
  <c r="N1221" i="3"/>
  <c r="T1221" i="3" s="1"/>
  <c r="M442" i="3"/>
  <c r="N442" i="3"/>
  <c r="T442" i="3" s="1"/>
  <c r="N626" i="3"/>
  <c r="T626" i="3" s="1"/>
  <c r="M626" i="3"/>
  <c r="N630" i="3"/>
  <c r="T630" i="3" s="1"/>
  <c r="M630" i="3"/>
  <c r="M1527" i="3"/>
  <c r="N1527" i="3"/>
  <c r="T1527" i="3" s="1"/>
  <c r="M521" i="3"/>
  <c r="N521" i="3"/>
  <c r="T521" i="3" s="1"/>
  <c r="M618" i="3"/>
  <c r="N618" i="3"/>
  <c r="T618" i="3" s="1"/>
  <c r="N1044" i="3"/>
  <c r="T1044" i="3" s="1"/>
  <c r="M1044" i="3"/>
  <c r="N539" i="3"/>
  <c r="T539" i="3" s="1"/>
  <c r="M539" i="3"/>
  <c r="M1047" i="3"/>
  <c r="N1047" i="3"/>
  <c r="T1047" i="3" s="1"/>
  <c r="M1632" i="3"/>
  <c r="N1632" i="3"/>
  <c r="T1632" i="3" s="1"/>
  <c r="M1975" i="3"/>
  <c r="N1975" i="3"/>
  <c r="T1975" i="3" s="1"/>
  <c r="M1796" i="3"/>
  <c r="N1796" i="3"/>
  <c r="T1796" i="3" s="1"/>
  <c r="M1028" i="3"/>
  <c r="N1028" i="3"/>
  <c r="T1028" i="3" s="1"/>
  <c r="M1856" i="3"/>
  <c r="N1856" i="3"/>
  <c r="T1856" i="3" s="1"/>
  <c r="N1133" i="3"/>
  <c r="T1133" i="3" s="1"/>
  <c r="M1133" i="3"/>
  <c r="M804" i="3"/>
  <c r="N804" i="3"/>
  <c r="T804" i="3" s="1"/>
  <c r="M305" i="3"/>
  <c r="N305" i="3"/>
  <c r="T305" i="3" s="1"/>
  <c r="N805" i="3"/>
  <c r="T805" i="3" s="1"/>
  <c r="M805" i="3"/>
  <c r="N2115" i="3"/>
  <c r="T2115" i="3" s="1"/>
  <c r="M2115" i="3"/>
  <c r="N188" i="3"/>
  <c r="T188" i="3" s="1"/>
  <c r="M188" i="3"/>
  <c r="N768" i="3"/>
  <c r="T768" i="3" s="1"/>
  <c r="M768" i="3"/>
  <c r="N1483" i="3"/>
  <c r="T1483" i="3" s="1"/>
  <c r="M1483" i="3"/>
  <c r="N1490" i="3"/>
  <c r="T1490" i="3" s="1"/>
  <c r="M1490" i="3"/>
  <c r="N1576" i="3"/>
  <c r="T1576" i="3" s="1"/>
  <c r="M1576" i="3"/>
  <c r="N310" i="3"/>
  <c r="T310" i="3" s="1"/>
  <c r="M310" i="3"/>
  <c r="N917" i="3"/>
  <c r="T917" i="3" s="1"/>
  <c r="M917" i="3"/>
  <c r="N16" i="3"/>
  <c r="T16" i="3" s="1"/>
  <c r="M16" i="3"/>
  <c r="N760" i="3"/>
  <c r="T760" i="3" s="1"/>
  <c r="M760" i="3"/>
  <c r="N2142" i="3"/>
  <c r="T2142" i="3" s="1"/>
  <c r="M2142" i="3"/>
  <c r="N1170" i="3"/>
  <c r="T1170" i="3" s="1"/>
  <c r="M1170" i="3"/>
  <c r="N1283" i="3"/>
  <c r="T1283" i="3" s="1"/>
  <c r="M1283" i="3"/>
  <c r="N1055" i="3"/>
  <c r="T1055" i="3" s="1"/>
  <c r="M1055" i="3"/>
  <c r="N1140" i="3"/>
  <c r="T1140" i="3" s="1"/>
  <c r="M1140" i="3"/>
  <c r="M1844" i="3"/>
  <c r="N1844" i="3"/>
  <c r="T1844" i="3" s="1"/>
  <c r="M1121" i="3"/>
  <c r="N1121" i="3"/>
  <c r="T1121" i="3" s="1"/>
  <c r="M636" i="3"/>
  <c r="N636" i="3"/>
  <c r="T636" i="3" s="1"/>
  <c r="N1115" i="3"/>
  <c r="T1115" i="3" s="1"/>
  <c r="M1115" i="3"/>
  <c r="M167" i="3"/>
  <c r="N167" i="3"/>
  <c r="T167" i="3" s="1"/>
  <c r="M483" i="3"/>
  <c r="N483" i="3"/>
  <c r="T483" i="3" s="1"/>
  <c r="M1276" i="3"/>
  <c r="N1276" i="3"/>
  <c r="T1276" i="3" s="1"/>
  <c r="N1190" i="3"/>
  <c r="T1190" i="3" s="1"/>
  <c r="M1190" i="3"/>
  <c r="M1139" i="3"/>
  <c r="N1139" i="3"/>
  <c r="T1139" i="3" s="1"/>
  <c r="M1127" i="3"/>
  <c r="N1127" i="3"/>
  <c r="T1127" i="3" s="1"/>
  <c r="M555" i="3"/>
  <c r="N555" i="3"/>
  <c r="T555" i="3" s="1"/>
  <c r="M2042" i="3"/>
  <c r="N2042" i="3"/>
  <c r="T2042" i="3" s="1"/>
  <c r="M834" i="3"/>
  <c r="N834" i="3"/>
  <c r="T834" i="3" s="1"/>
  <c r="M540" i="3"/>
  <c r="N540" i="3"/>
  <c r="T540" i="3" s="1"/>
  <c r="N1506" i="3"/>
  <c r="T1506" i="3" s="1"/>
  <c r="M1506" i="3"/>
  <c r="N1850" i="3"/>
  <c r="T1850" i="3" s="1"/>
  <c r="M1850" i="3"/>
  <c r="M833" i="3"/>
  <c r="N833" i="3"/>
  <c r="T833" i="3" s="1"/>
  <c r="N819" i="3"/>
  <c r="T819" i="3" s="1"/>
  <c r="M819" i="3"/>
  <c r="M406" i="3"/>
  <c r="N406" i="3"/>
  <c r="T406" i="3" s="1"/>
  <c r="M180" i="3"/>
  <c r="N180" i="3"/>
  <c r="T180" i="3" s="1"/>
  <c r="M2109" i="3"/>
  <c r="N2109" i="3"/>
  <c r="T2109" i="3" s="1"/>
  <c r="M1696" i="3"/>
  <c r="N1696" i="3"/>
  <c r="T1696" i="3" s="1"/>
  <c r="M979" i="3"/>
  <c r="N979" i="3"/>
  <c r="T979" i="3" s="1"/>
  <c r="M82" i="3"/>
  <c r="N82" i="3"/>
  <c r="T82" i="3" s="1"/>
  <c r="M1593" i="3"/>
  <c r="N1593" i="3"/>
  <c r="T1593" i="3" s="1"/>
  <c r="M1019" i="3"/>
  <c r="N1019" i="3"/>
  <c r="T1019" i="3" s="1"/>
  <c r="N1164" i="3"/>
  <c r="T1164" i="3" s="1"/>
  <c r="M1164" i="3"/>
  <c r="M1418" i="3"/>
  <c r="N1418" i="3"/>
  <c r="T1418" i="3" s="1"/>
  <c r="M1193" i="3"/>
  <c r="N1193" i="3"/>
  <c r="T1193" i="3" s="1"/>
  <c r="M926" i="3"/>
  <c r="N926" i="3"/>
  <c r="T926" i="3" s="1"/>
  <c r="N1921" i="3"/>
  <c r="T1921" i="3" s="1"/>
  <c r="M1921" i="3"/>
  <c r="M1323" i="3"/>
  <c r="N1323" i="3"/>
  <c r="T1323" i="3" s="1"/>
  <c r="N1274" i="3"/>
  <c r="T1274" i="3" s="1"/>
  <c r="M1274" i="3"/>
  <c r="N1995" i="3"/>
  <c r="T1995" i="3" s="1"/>
  <c r="M1995" i="3"/>
  <c r="N807" i="3"/>
  <c r="T807" i="3" s="1"/>
  <c r="M807" i="3"/>
  <c r="M172" i="3"/>
  <c r="N172" i="3"/>
  <c r="T172" i="3" s="1"/>
  <c r="M1650" i="3"/>
  <c r="N1650" i="3"/>
  <c r="T1650" i="3" s="1"/>
  <c r="M1504" i="3"/>
  <c r="N1504" i="3"/>
  <c r="T1504" i="3" s="1"/>
  <c r="M1477" i="3"/>
  <c r="N1477" i="3"/>
  <c r="T1477" i="3" s="1"/>
  <c r="M732" i="3"/>
  <c r="N732" i="3"/>
  <c r="T732" i="3" s="1"/>
  <c r="M1977" i="3"/>
  <c r="N1977" i="3"/>
  <c r="T1977" i="3" s="1"/>
  <c r="M567" i="3"/>
  <c r="N567" i="3"/>
  <c r="T567" i="3" s="1"/>
  <c r="N1160" i="3"/>
  <c r="T1160" i="3" s="1"/>
  <c r="M1160" i="3"/>
  <c r="N1915" i="3"/>
  <c r="T1915" i="3" s="1"/>
  <c r="M1915" i="3"/>
  <c r="M553" i="3"/>
  <c r="N553" i="3"/>
  <c r="T553" i="3" s="1"/>
  <c r="M1066" i="3"/>
  <c r="N1066" i="3"/>
  <c r="T1066" i="3" s="1"/>
  <c r="M431" i="3"/>
  <c r="N431" i="3"/>
  <c r="T431" i="3" s="1"/>
  <c r="M520" i="3"/>
  <c r="N520" i="3"/>
  <c r="T520" i="3" s="1"/>
  <c r="M443" i="3"/>
  <c r="N443" i="3"/>
  <c r="T443" i="3" s="1"/>
  <c r="M559" i="3"/>
  <c r="N559" i="3"/>
  <c r="T559" i="3" s="1"/>
  <c r="N1563" i="3"/>
  <c r="T1563" i="3" s="1"/>
  <c r="M1563" i="3"/>
  <c r="M263" i="3"/>
  <c r="N263" i="3"/>
  <c r="T263" i="3" s="1"/>
  <c r="M909" i="3"/>
  <c r="N909" i="3"/>
  <c r="T909" i="3" s="1"/>
  <c r="M866" i="3"/>
  <c r="N866" i="3"/>
  <c r="T866" i="3" s="1"/>
  <c r="M1225" i="3"/>
  <c r="N1225" i="3"/>
  <c r="T1225" i="3" s="1"/>
  <c r="M157" i="3"/>
  <c r="N157" i="3"/>
  <c r="T157" i="3" s="1"/>
  <c r="M1525" i="3"/>
  <c r="N1525" i="3"/>
  <c r="T1525" i="3" s="1"/>
  <c r="M491" i="3"/>
  <c r="N491" i="3"/>
  <c r="T491" i="3" s="1"/>
  <c r="M1478" i="3"/>
  <c r="N1478" i="3"/>
  <c r="T1478" i="3" s="1"/>
  <c r="N1588" i="3"/>
  <c r="T1588" i="3" s="1"/>
  <c r="M1588" i="3"/>
  <c r="N128" i="3"/>
  <c r="T128" i="3" s="1"/>
  <c r="M128" i="3"/>
  <c r="N691" i="3"/>
  <c r="T691" i="3" s="1"/>
  <c r="M691" i="3"/>
  <c r="M1457" i="3"/>
  <c r="N1457" i="3"/>
  <c r="T1457" i="3" s="1"/>
  <c r="M126" i="3"/>
  <c r="N126" i="3"/>
  <c r="T126" i="3" s="1"/>
  <c r="M1083" i="3"/>
  <c r="N1083" i="3"/>
  <c r="T1083" i="3" s="1"/>
  <c r="M906" i="3"/>
  <c r="N906" i="3"/>
  <c r="T906" i="3" s="1"/>
  <c r="M1040" i="3"/>
  <c r="N1040" i="3"/>
  <c r="T1040" i="3" s="1"/>
  <c r="M124" i="3"/>
  <c r="N124" i="3"/>
  <c r="T124" i="3" s="1"/>
  <c r="M1082" i="3"/>
  <c r="N1082" i="3"/>
  <c r="T1082" i="3" s="1"/>
  <c r="M2125" i="3"/>
  <c r="N2125" i="3"/>
  <c r="T2125" i="3" s="1"/>
  <c r="N1201" i="3"/>
  <c r="T1201" i="3" s="1"/>
  <c r="M1201" i="3"/>
  <c r="M2121" i="3"/>
  <c r="N2121" i="3"/>
  <c r="T2121" i="3" s="1"/>
  <c r="N1442" i="3"/>
  <c r="T1442" i="3" s="1"/>
  <c r="M1442" i="3"/>
  <c r="M387" i="3"/>
  <c r="N387" i="3"/>
  <c r="T387" i="3" s="1"/>
  <c r="M1069" i="3"/>
  <c r="N1069" i="3"/>
  <c r="T1069" i="3" s="1"/>
  <c r="N1043" i="3"/>
  <c r="T1043" i="3" s="1"/>
  <c r="M1043" i="3"/>
  <c r="M563" i="3"/>
  <c r="N563" i="3"/>
  <c r="T563" i="3" s="1"/>
  <c r="M1001" i="3"/>
  <c r="N1001" i="3"/>
  <c r="T1001" i="3" s="1"/>
  <c r="N1034" i="3"/>
  <c r="T1034" i="3" s="1"/>
  <c r="M1034" i="3"/>
  <c r="N689" i="3"/>
  <c r="T689" i="3" s="1"/>
  <c r="M689" i="3"/>
  <c r="M1078" i="3"/>
  <c r="N1078" i="3"/>
  <c r="T1078" i="3" s="1"/>
  <c r="M1773" i="3"/>
  <c r="N1773" i="3"/>
  <c r="T1773" i="3" s="1"/>
  <c r="N161" i="3"/>
  <c r="T161" i="3" s="1"/>
  <c r="M161" i="3"/>
  <c r="N673" i="3"/>
  <c r="T673" i="3" s="1"/>
  <c r="M673" i="3"/>
  <c r="M1981" i="3"/>
  <c r="N1981" i="3"/>
  <c r="T1981" i="3" s="1"/>
  <c r="M1171" i="3"/>
  <c r="N1171" i="3"/>
  <c r="T1171" i="3" s="1"/>
  <c r="M1486" i="3"/>
  <c r="N1486" i="3"/>
  <c r="T1486" i="3" s="1"/>
  <c r="N116" i="3"/>
  <c r="T116" i="3" s="1"/>
  <c r="M116" i="3"/>
  <c r="M347" i="3"/>
  <c r="N347" i="3"/>
  <c r="T347" i="3" s="1"/>
  <c r="M1562" i="3"/>
  <c r="N1562" i="3"/>
  <c r="T1562" i="3" s="1"/>
  <c r="M96" i="3"/>
  <c r="N96" i="3"/>
  <c r="T96" i="3" s="1"/>
  <c r="N1236" i="3"/>
  <c r="T1236" i="3" s="1"/>
  <c r="M1236" i="3"/>
  <c r="M870" i="3"/>
  <c r="N870" i="3"/>
  <c r="T870" i="3" s="1"/>
  <c r="M1189" i="3"/>
  <c r="N1189" i="3"/>
  <c r="T1189" i="3" s="1"/>
  <c r="M1779" i="3"/>
  <c r="N1779" i="3"/>
  <c r="T1779" i="3" s="1"/>
  <c r="N739" i="3"/>
  <c r="T739" i="3" s="1"/>
  <c r="M739" i="3"/>
  <c r="M1371" i="3"/>
  <c r="N1371" i="3"/>
  <c r="T1371" i="3" s="1"/>
  <c r="N397" i="3"/>
  <c r="T397" i="3" s="1"/>
  <c r="M397" i="3"/>
  <c r="N1989" i="3"/>
  <c r="T1989" i="3" s="1"/>
  <c r="M1989" i="3"/>
  <c r="M1279" i="3"/>
  <c r="N1279" i="3"/>
  <c r="T1279" i="3" s="1"/>
  <c r="M1608" i="3"/>
  <c r="N1608" i="3"/>
  <c r="T1608" i="3" s="1"/>
  <c r="M759" i="3"/>
  <c r="N759" i="3"/>
  <c r="T759" i="3" s="1"/>
  <c r="N2062" i="3"/>
  <c r="T2062" i="3" s="1"/>
  <c r="M2062" i="3"/>
  <c r="N1917" i="3"/>
  <c r="T1917" i="3" s="1"/>
  <c r="M1917" i="3"/>
  <c r="M677" i="3"/>
  <c r="N677" i="3"/>
  <c r="T677" i="3" s="1"/>
  <c r="M2084" i="3"/>
  <c r="N2084" i="3"/>
  <c r="T2084" i="3" s="1"/>
  <c r="M1686" i="3"/>
  <c r="N1686" i="3"/>
  <c r="T1686" i="3" s="1"/>
  <c r="M964" i="3"/>
  <c r="N964" i="3"/>
  <c r="T964" i="3" s="1"/>
  <c r="M68" i="3"/>
  <c r="N68" i="3"/>
  <c r="T68" i="3" s="1"/>
  <c r="M1585" i="3"/>
  <c r="N1585" i="3"/>
  <c r="T1585" i="3" s="1"/>
  <c r="M474" i="3"/>
  <c r="N474" i="3"/>
  <c r="T474" i="3" s="1"/>
  <c r="M843" i="3"/>
  <c r="N843" i="3"/>
  <c r="T843" i="3" s="1"/>
  <c r="M989" i="3"/>
  <c r="N989" i="3"/>
  <c r="T989" i="3" s="1"/>
  <c r="M1990" i="3"/>
  <c r="N1990" i="3"/>
  <c r="T1990" i="3" s="1"/>
  <c r="M330" i="3"/>
  <c r="N330" i="3"/>
  <c r="T330" i="3" s="1"/>
  <c r="M1894" i="3"/>
  <c r="N1894" i="3"/>
  <c r="T1894" i="3" s="1"/>
  <c r="M815" i="3"/>
  <c r="N815" i="3"/>
  <c r="T815" i="3" s="1"/>
  <c r="M199" i="3"/>
  <c r="N199" i="3"/>
  <c r="T199" i="3" s="1"/>
  <c r="M1994" i="3"/>
  <c r="N1994" i="3"/>
  <c r="T1994" i="3" s="1"/>
  <c r="M754" i="3"/>
  <c r="N754" i="3"/>
  <c r="T754" i="3" s="1"/>
  <c r="M1462" i="3"/>
  <c r="N1462" i="3"/>
  <c r="T1462" i="3" s="1"/>
  <c r="M1586" i="3"/>
  <c r="N1586" i="3"/>
  <c r="T1586" i="3" s="1"/>
  <c r="M687" i="3"/>
  <c r="N687" i="3"/>
  <c r="T687" i="3" s="1"/>
  <c r="M133" i="3"/>
  <c r="N133" i="3"/>
  <c r="T133" i="3" s="1"/>
  <c r="N753" i="3"/>
  <c r="T753" i="3" s="1"/>
  <c r="M753" i="3"/>
  <c r="M365" i="3"/>
  <c r="N365" i="3"/>
  <c r="T365" i="3" s="1"/>
  <c r="N429" i="3"/>
  <c r="T429" i="3" s="1"/>
  <c r="M429" i="3"/>
  <c r="M1536" i="3"/>
  <c r="N1536" i="3"/>
  <c r="T1536" i="3" s="1"/>
  <c r="M1099" i="3"/>
  <c r="N1099" i="3"/>
  <c r="T1099" i="3" s="1"/>
  <c r="M1177" i="3"/>
  <c r="N1177" i="3"/>
  <c r="T1177" i="3" s="1"/>
  <c r="N507" i="3"/>
  <c r="T507" i="3" s="1"/>
  <c r="M507" i="3"/>
  <c r="M800" i="3"/>
  <c r="N800" i="3"/>
  <c r="T800" i="3" s="1"/>
  <c r="M920" i="3"/>
  <c r="N920" i="3"/>
  <c r="T920" i="3" s="1"/>
  <c r="M1843" i="3"/>
  <c r="N1843" i="3"/>
  <c r="T1843" i="3" s="1"/>
  <c r="M2050" i="3"/>
  <c r="N2050" i="3"/>
  <c r="T2050" i="3" s="1"/>
  <c r="M1548" i="3"/>
  <c r="N1548" i="3"/>
  <c r="T1548" i="3" s="1"/>
  <c r="M399" i="3"/>
  <c r="N399" i="3"/>
  <c r="T399" i="3" s="1"/>
  <c r="M2020" i="3"/>
  <c r="N2020" i="3"/>
  <c r="T2020" i="3" s="1"/>
  <c r="M311" i="3"/>
  <c r="N311" i="3"/>
  <c r="T311" i="3" s="1"/>
  <c r="M2014" i="3"/>
  <c r="N2014" i="3"/>
  <c r="T2014" i="3" s="1"/>
  <c r="M1144" i="3"/>
  <c r="N1144" i="3"/>
  <c r="T1144" i="3" s="1"/>
  <c r="M581" i="3"/>
  <c r="N581" i="3"/>
  <c r="T581" i="3" s="1"/>
  <c r="N477" i="3"/>
  <c r="T477" i="3" s="1"/>
  <c r="M477" i="3"/>
  <c r="M195" i="3"/>
  <c r="N195" i="3"/>
  <c r="T195" i="3" s="1"/>
  <c r="M785" i="3"/>
  <c r="N785" i="3"/>
  <c r="T785" i="3" s="1"/>
  <c r="M158" i="3"/>
  <c r="N158" i="3"/>
  <c r="T158" i="3" s="1"/>
  <c r="M941" i="3"/>
  <c r="N941" i="3"/>
  <c r="T941" i="3" s="1"/>
  <c r="M738" i="3"/>
  <c r="N738" i="3"/>
  <c r="T738" i="3" s="1"/>
  <c r="M239" i="3"/>
  <c r="N239" i="3"/>
  <c r="T239" i="3" s="1"/>
  <c r="M165" i="3"/>
  <c r="N165" i="3"/>
  <c r="T165" i="3" s="1"/>
  <c r="M921" i="3"/>
  <c r="N921" i="3"/>
  <c r="T921" i="3" s="1"/>
  <c r="M1876" i="3"/>
  <c r="N1876" i="3"/>
  <c r="T1876" i="3" s="1"/>
  <c r="M1720" i="3"/>
  <c r="N1720" i="3"/>
  <c r="T1720" i="3" s="1"/>
  <c r="M2112" i="3"/>
  <c r="N2112" i="3"/>
  <c r="T2112" i="3" s="1"/>
  <c r="M2073" i="3"/>
  <c r="N2073" i="3"/>
  <c r="T2073" i="3" s="1"/>
  <c r="M1840" i="3"/>
  <c r="N1840" i="3"/>
  <c r="T1840" i="3" s="1"/>
  <c r="M686" i="3"/>
  <c r="N686" i="3"/>
  <c r="T686" i="3" s="1"/>
  <c r="M1253" i="3"/>
  <c r="N1253" i="3"/>
  <c r="T1253" i="3" s="1"/>
  <c r="M719" i="3"/>
  <c r="N719" i="3"/>
  <c r="T719" i="3" s="1"/>
  <c r="M1722" i="3"/>
  <c r="N1722" i="3"/>
  <c r="T1722" i="3" s="1"/>
  <c r="N1438" i="3"/>
  <c r="T1438" i="3" s="1"/>
  <c r="M1438" i="3"/>
  <c r="M996" i="3"/>
  <c r="N996" i="3"/>
  <c r="T996" i="3" s="1"/>
  <c r="M262" i="3"/>
  <c r="N262" i="3"/>
  <c r="T262" i="3" s="1"/>
  <c r="M1104" i="3"/>
  <c r="N1104" i="3"/>
  <c r="T1104" i="3" s="1"/>
  <c r="M246" i="3"/>
  <c r="N246" i="3"/>
  <c r="T246" i="3" s="1"/>
  <c r="M995" i="3"/>
  <c r="N995" i="3"/>
  <c r="T995" i="3" s="1"/>
  <c r="M1398" i="3"/>
  <c r="N1398" i="3"/>
  <c r="T1398" i="3" s="1"/>
  <c r="M750" i="3"/>
  <c r="N750" i="3"/>
  <c r="T750" i="3" s="1"/>
  <c r="M488" i="3"/>
  <c r="N488" i="3"/>
  <c r="T488" i="3" s="1"/>
  <c r="M1132" i="3"/>
  <c r="N1132" i="3"/>
  <c r="T1132" i="3" s="1"/>
  <c r="M302" i="3"/>
  <c r="N302" i="3"/>
  <c r="T302" i="3" s="1"/>
  <c r="M1798" i="3"/>
  <c r="N1798" i="3"/>
  <c r="T1798" i="3" s="1"/>
  <c r="N537" i="3"/>
  <c r="T537" i="3" s="1"/>
  <c r="M537" i="3"/>
  <c r="M1800" i="3"/>
  <c r="N1800" i="3"/>
  <c r="T1800" i="3" s="1"/>
  <c r="M536" i="3"/>
  <c r="N536" i="3"/>
  <c r="T536" i="3" s="1"/>
  <c r="M1945" i="3"/>
  <c r="N1945" i="3"/>
  <c r="T1945" i="3" s="1"/>
  <c r="M1428" i="3"/>
  <c r="N1428" i="3"/>
  <c r="T1428" i="3" s="1"/>
  <c r="M255" i="3"/>
  <c r="N255" i="3"/>
  <c r="T255" i="3" s="1"/>
  <c r="M1325" i="3"/>
  <c r="N1325" i="3"/>
  <c r="T1325" i="3" s="1"/>
  <c r="M1848" i="3"/>
  <c r="N1848" i="3"/>
  <c r="T1848" i="3" s="1"/>
  <c r="M1777" i="3"/>
  <c r="N1777" i="3"/>
  <c r="T1777" i="3" s="1"/>
  <c r="M809" i="3"/>
  <c r="N809" i="3"/>
  <c r="T809" i="3" s="1"/>
  <c r="M1743" i="3"/>
  <c r="N1743" i="3"/>
  <c r="T1743" i="3" s="1"/>
  <c r="M2054" i="3"/>
  <c r="N2054" i="3"/>
  <c r="T2054" i="3" s="1"/>
  <c r="M1284" i="3"/>
  <c r="N1284" i="3"/>
  <c r="T1284" i="3" s="1"/>
  <c r="M421" i="3"/>
  <c r="N421" i="3"/>
  <c r="T421" i="3" s="1"/>
  <c r="N1322" i="3"/>
  <c r="T1322" i="3" s="1"/>
  <c r="M1322" i="3"/>
  <c r="N632" i="3"/>
  <c r="T632" i="3" s="1"/>
  <c r="M632" i="3"/>
  <c r="M863" i="3"/>
  <c r="N863" i="3"/>
  <c r="T863" i="3" s="1"/>
  <c r="M237" i="3"/>
  <c r="N237" i="3"/>
  <c r="T237" i="3" s="1"/>
  <c r="N799" i="3"/>
  <c r="T799" i="3" s="1"/>
  <c r="M799" i="3"/>
  <c r="M745" i="3"/>
  <c r="N745" i="3"/>
  <c r="T745" i="3" s="1"/>
  <c r="M1321" i="3"/>
  <c r="N1321" i="3"/>
  <c r="T1321" i="3" s="1"/>
  <c r="M1721" i="3"/>
  <c r="N1721" i="3"/>
  <c r="T1721" i="3" s="1"/>
  <c r="M625" i="3"/>
  <c r="N625" i="3"/>
  <c r="T625" i="3" s="1"/>
  <c r="N704" i="3"/>
  <c r="T704" i="3" s="1"/>
  <c r="M704" i="3"/>
  <c r="M675" i="3"/>
  <c r="N675" i="3"/>
  <c r="T675" i="3" s="1"/>
  <c r="M763" i="3"/>
  <c r="N763" i="3"/>
  <c r="T763" i="3" s="1"/>
  <c r="M154" i="3"/>
  <c r="N154" i="3"/>
  <c r="T154" i="3" s="1"/>
  <c r="M33" i="3"/>
  <c r="N33" i="3"/>
  <c r="T33" i="3" s="1"/>
  <c r="M1965" i="3"/>
  <c r="N1965" i="3"/>
  <c r="T1965" i="3" s="1"/>
  <c r="M910" i="3"/>
  <c r="N910" i="3"/>
  <c r="T910" i="3" s="1"/>
  <c r="M1161" i="3"/>
  <c r="N1161" i="3"/>
  <c r="T1161" i="3" s="1"/>
  <c r="N415" i="3"/>
  <c r="T415" i="3" s="1"/>
  <c r="M415" i="3"/>
  <c r="M1618" i="3"/>
  <c r="N1618" i="3"/>
  <c r="T1618" i="3" s="1"/>
  <c r="M1715" i="3"/>
  <c r="N1715" i="3"/>
  <c r="T1715" i="3" s="1"/>
  <c r="M390" i="3"/>
  <c r="N390" i="3"/>
  <c r="T390" i="3" s="1"/>
  <c r="N893" i="3"/>
  <c r="T893" i="3" s="1"/>
  <c r="M893" i="3"/>
  <c r="N765" i="3"/>
  <c r="T765" i="3" s="1"/>
  <c r="M765" i="3"/>
  <c r="M1262" i="3"/>
  <c r="N1262" i="3"/>
  <c r="T1262" i="3" s="1"/>
  <c r="N1904" i="3"/>
  <c r="T1904" i="3" s="1"/>
  <c r="M1904" i="3"/>
  <c r="M1420" i="3"/>
  <c r="N1420" i="3"/>
  <c r="T1420" i="3" s="1"/>
  <c r="N100" i="3"/>
  <c r="T100" i="3" s="1"/>
  <c r="M100" i="3"/>
  <c r="N1472" i="3"/>
  <c r="T1472" i="3" s="1"/>
  <c r="M1472" i="3"/>
  <c r="N482" i="3"/>
  <c r="T482" i="3" s="1"/>
  <c r="M482" i="3"/>
  <c r="M1768" i="3"/>
  <c r="N1768" i="3"/>
  <c r="T1768" i="3" s="1"/>
  <c r="N1835" i="3"/>
  <c r="T1835" i="3" s="1"/>
  <c r="M1835" i="3"/>
  <c r="N1368" i="3"/>
  <c r="T1368" i="3" s="1"/>
  <c r="M1368" i="3"/>
  <c r="M223" i="3"/>
  <c r="N223" i="3"/>
  <c r="T223" i="3" s="1"/>
  <c r="N867" i="3"/>
  <c r="T867" i="3" s="1"/>
  <c r="M867" i="3"/>
  <c r="N1134" i="3"/>
  <c r="T1134" i="3" s="1"/>
  <c r="M1134" i="3"/>
  <c r="M847" i="3"/>
  <c r="N847" i="3"/>
  <c r="T847" i="3" s="1"/>
  <c r="M1448" i="3"/>
  <c r="N1448" i="3"/>
  <c r="T1448" i="3" s="1"/>
  <c r="M385" i="3"/>
  <c r="N385" i="3"/>
  <c r="T385" i="3" s="1"/>
  <c r="N570" i="3"/>
  <c r="T570" i="3" s="1"/>
  <c r="M570" i="3"/>
  <c r="N1739" i="3"/>
  <c r="T1739" i="3" s="1"/>
  <c r="M1739" i="3"/>
  <c r="M1051" i="3"/>
  <c r="N1051" i="3"/>
  <c r="T1051" i="3" s="1"/>
  <c r="N1202" i="3"/>
  <c r="T1202" i="3" s="1"/>
  <c r="M1202" i="3"/>
  <c r="M168" i="3"/>
  <c r="N168" i="3"/>
  <c r="T168" i="3" s="1"/>
  <c r="M1737" i="3"/>
  <c r="N1737" i="3"/>
  <c r="T1737" i="3" s="1"/>
  <c r="M478" i="3"/>
  <c r="N478" i="3"/>
  <c r="T478" i="3" s="1"/>
  <c r="N1637" i="3"/>
  <c r="T1637" i="3" s="1"/>
  <c r="M1637" i="3"/>
  <c r="M169" i="3"/>
  <c r="N169" i="3"/>
  <c r="T169" i="3" s="1"/>
  <c r="M1899" i="3"/>
  <c r="N1899" i="3"/>
  <c r="T1899" i="3" s="1"/>
  <c r="N227" i="3"/>
  <c r="T227" i="3" s="1"/>
  <c r="M227" i="3"/>
  <c r="M1712" i="3"/>
  <c r="N1712" i="3"/>
  <c r="T1712" i="3" s="1"/>
  <c r="M1041" i="3"/>
  <c r="N1041" i="3"/>
  <c r="T1041" i="3" s="1"/>
  <c r="M362" i="3"/>
  <c r="N362" i="3"/>
  <c r="T362" i="3" s="1"/>
  <c r="M1591" i="3"/>
  <c r="N1591" i="3"/>
  <c r="T1591" i="3" s="1"/>
  <c r="M644" i="3"/>
  <c r="N644" i="3"/>
  <c r="T644" i="3" s="1"/>
  <c r="M1886" i="3"/>
  <c r="N1886" i="3"/>
  <c r="T1886" i="3" s="1"/>
  <c r="M264" i="3"/>
  <c r="N264" i="3"/>
  <c r="T264" i="3" s="1"/>
  <c r="M1763" i="3"/>
  <c r="N1763" i="3"/>
  <c r="T1763" i="3" s="1"/>
  <c r="N162" i="3"/>
  <c r="T162" i="3" s="1"/>
  <c r="M162" i="3"/>
  <c r="N663" i="3"/>
  <c r="T663" i="3" s="1"/>
  <c r="M663" i="3"/>
  <c r="M1108" i="3"/>
  <c r="N1108" i="3"/>
  <c r="T1108" i="3" s="1"/>
  <c r="M1087" i="3"/>
  <c r="N1087" i="3"/>
  <c r="T1087" i="3" s="1"/>
  <c r="N1979" i="3"/>
  <c r="T1979" i="3" s="1"/>
  <c r="M1979" i="3"/>
  <c r="N1657" i="3"/>
  <c r="T1657" i="3" s="1"/>
  <c r="M1657" i="3"/>
  <c r="M575" i="3"/>
  <c r="N575" i="3"/>
  <c r="T575" i="3" s="1"/>
  <c r="M159" i="3"/>
  <c r="N159" i="3"/>
  <c r="T159" i="3" s="1"/>
  <c r="M1918" i="3"/>
  <c r="N1918" i="3"/>
  <c r="T1918" i="3" s="1"/>
  <c r="N857" i="3"/>
  <c r="T857" i="3" s="1"/>
  <c r="M857" i="3"/>
  <c r="M352" i="3"/>
  <c r="N352" i="3"/>
  <c r="T352" i="3" s="1"/>
  <c r="N1885" i="3"/>
  <c r="T1885" i="3" s="1"/>
  <c r="M1885" i="3"/>
  <c r="M439" i="3"/>
  <c r="N439" i="3"/>
  <c r="T439" i="3" s="1"/>
  <c r="M1095" i="3"/>
  <c r="N1095" i="3"/>
  <c r="T1095" i="3" s="1"/>
  <c r="M790" i="3"/>
  <c r="N790" i="3"/>
  <c r="T790" i="3" s="1"/>
  <c r="N1441" i="3"/>
  <c r="T1441" i="3" s="1"/>
  <c r="M1441" i="3"/>
  <c r="M1167" i="3"/>
  <c r="N1167" i="3"/>
  <c r="T1167" i="3" s="1"/>
  <c r="M1731" i="3"/>
  <c r="N1731" i="3"/>
  <c r="T1731" i="3" s="1"/>
  <c r="M1042" i="3"/>
  <c r="N1042" i="3"/>
  <c r="T1042" i="3" s="1"/>
  <c r="M884" i="3"/>
  <c r="N884" i="3"/>
  <c r="T884" i="3" s="1"/>
  <c r="N1983" i="3"/>
  <c r="T1983" i="3" s="1"/>
  <c r="M1983" i="3"/>
  <c r="M1597" i="3"/>
  <c r="N1597" i="3"/>
  <c r="T1597" i="3" s="1"/>
  <c r="N386" i="3"/>
  <c r="T386" i="3" s="1"/>
  <c r="M386" i="3"/>
  <c r="M1493" i="3"/>
  <c r="N1493" i="3"/>
  <c r="T1493" i="3" s="1"/>
  <c r="N772" i="3"/>
  <c r="T772" i="3" s="1"/>
  <c r="M772" i="3"/>
  <c r="N1837" i="3"/>
  <c r="T1837" i="3" s="1"/>
  <c r="M1837" i="3"/>
  <c r="M1002" i="3"/>
  <c r="N1002" i="3"/>
  <c r="T1002" i="3" s="1"/>
  <c r="N1598" i="3"/>
  <c r="T1598" i="3" s="1"/>
  <c r="M1598" i="3"/>
  <c r="M1031" i="3"/>
  <c r="N1031" i="3"/>
  <c r="T1031" i="3" s="1"/>
  <c r="N284" i="3"/>
  <c r="T284" i="3" s="1"/>
  <c r="M284" i="3"/>
  <c r="N1600" i="3"/>
  <c r="T1600" i="3" s="1"/>
  <c r="M1600" i="3"/>
  <c r="M368" i="3"/>
  <c r="N368" i="3"/>
  <c r="T368" i="3" s="1"/>
  <c r="M1878" i="3"/>
  <c r="N1878" i="3"/>
  <c r="T1878" i="3" s="1"/>
  <c r="N259" i="3"/>
  <c r="T259" i="3" s="1"/>
  <c r="M259" i="3"/>
  <c r="N1089" i="3"/>
  <c r="T1089" i="3" s="1"/>
  <c r="M1089" i="3"/>
  <c r="M1125" i="3"/>
  <c r="N1125" i="3"/>
  <c r="T1125" i="3" s="1"/>
  <c r="M602" i="3"/>
  <c r="N602" i="3"/>
  <c r="T602" i="3" s="1"/>
  <c r="N672" i="3"/>
  <c r="T672" i="3" s="1"/>
  <c r="M672" i="3"/>
  <c r="N609" i="3"/>
  <c r="T609" i="3" s="1"/>
  <c r="M609" i="3"/>
  <c r="M2000" i="3"/>
  <c r="N2000" i="3"/>
  <c r="T2000" i="3" s="1"/>
  <c r="M1513" i="3"/>
  <c r="N1513" i="3"/>
  <c r="T1513" i="3" s="1"/>
  <c r="M2100" i="3"/>
  <c r="N2100" i="3"/>
  <c r="T2100" i="3" s="1"/>
  <c r="M584" i="3"/>
  <c r="N584" i="3"/>
  <c r="T584" i="3" s="1"/>
  <c r="M1641" i="3"/>
  <c r="N1641" i="3"/>
  <c r="T1641" i="3" s="1"/>
  <c r="N1639" i="3"/>
  <c r="T1639" i="3" s="1"/>
  <c r="M1639" i="3"/>
  <c r="M1230" i="3"/>
  <c r="N1230" i="3"/>
  <c r="T1230" i="3" s="1"/>
  <c r="M1677" i="3"/>
  <c r="N1677" i="3"/>
  <c r="T1677" i="3" s="1"/>
  <c r="M791" i="3"/>
  <c r="N791" i="3"/>
  <c r="T791" i="3" s="1"/>
  <c r="M1476" i="3"/>
  <c r="N1476" i="3"/>
  <c r="T1476" i="3" s="1"/>
  <c r="N1100" i="3"/>
  <c r="T1100" i="3" s="1"/>
  <c r="M1100" i="3"/>
  <c r="M2009" i="3"/>
  <c r="N2009" i="3"/>
  <c r="T2009" i="3" s="1"/>
  <c r="N1405" i="3"/>
  <c r="T1405" i="3" s="1"/>
  <c r="M1405" i="3"/>
  <c r="N505" i="3"/>
  <c r="T505" i="3" s="1"/>
  <c r="M505" i="3"/>
  <c r="N486" i="3"/>
  <c r="T486" i="3" s="1"/>
  <c r="M486" i="3"/>
  <c r="N1046" i="3"/>
  <c r="T1046" i="3" s="1"/>
  <c r="M1046" i="3"/>
  <c r="M364" i="3"/>
  <c r="N364" i="3"/>
  <c r="T364" i="3" s="1"/>
  <c r="M1884" i="3"/>
  <c r="N1884" i="3"/>
  <c r="T1884" i="3" s="1"/>
  <c r="M562" i="3"/>
  <c r="N562" i="3"/>
  <c r="T562" i="3" s="1"/>
  <c r="M1897" i="3"/>
  <c r="N1897" i="3"/>
  <c r="T1897" i="3" s="1"/>
  <c r="M1817" i="3"/>
  <c r="N1817" i="3"/>
  <c r="T1817" i="3" s="1"/>
  <c r="N427" i="3"/>
  <c r="T427" i="3" s="1"/>
  <c r="M427" i="3"/>
  <c r="M1809" i="3"/>
  <c r="N1809" i="3"/>
  <c r="T1809" i="3" s="1"/>
  <c r="M894" i="3"/>
  <c r="N894" i="3"/>
  <c r="T894" i="3" s="1"/>
  <c r="M544" i="3"/>
  <c r="N544" i="3"/>
  <c r="T544" i="3" s="1"/>
  <c r="M1466" i="3"/>
  <c r="N1466" i="3"/>
  <c r="T1466" i="3" s="1"/>
  <c r="M803" i="3"/>
  <c r="N803" i="3"/>
  <c r="T803" i="3" s="1"/>
  <c r="M2088" i="3"/>
  <c r="N2088" i="3"/>
  <c r="T2088" i="3" s="1"/>
  <c r="M1891" i="3"/>
  <c r="N1891" i="3"/>
  <c r="T1891" i="3" s="1"/>
  <c r="N1893" i="3"/>
  <c r="T1893" i="3" s="1"/>
  <c r="M1893" i="3"/>
  <c r="M1732" i="3"/>
  <c r="N1732" i="3"/>
  <c r="T1732" i="3" s="1"/>
  <c r="M367" i="3"/>
  <c r="N367" i="3"/>
  <c r="T367" i="3" s="1"/>
  <c r="N653" i="3"/>
  <c r="T653" i="3" s="1"/>
  <c r="M653" i="3"/>
  <c r="M1582" i="3"/>
  <c r="N1582" i="3"/>
  <c r="T1582" i="3" s="1"/>
  <c r="M1590" i="3"/>
  <c r="N1590" i="3"/>
  <c r="T1590" i="3" s="1"/>
  <c r="N1559" i="3"/>
  <c r="T1559" i="3" s="1"/>
  <c r="M1559" i="3"/>
  <c r="M872" i="3"/>
  <c r="N872" i="3"/>
  <c r="T872" i="3" s="1"/>
  <c r="M1980" i="3"/>
  <c r="N1980" i="3"/>
  <c r="T1980" i="3" s="1"/>
  <c r="M137" i="3"/>
  <c r="N137" i="3"/>
  <c r="T137" i="3" s="1"/>
  <c r="N1291" i="3"/>
  <c r="T1291" i="3" s="1"/>
  <c r="M1291" i="3"/>
  <c r="M541" i="3"/>
  <c r="N541" i="3"/>
  <c r="T541" i="3" s="1"/>
  <c r="M1159" i="3"/>
  <c r="N1159" i="3"/>
  <c r="T1159" i="3" s="1"/>
  <c r="M597" i="3"/>
  <c r="N597" i="3"/>
  <c r="T597" i="3" s="1"/>
  <c r="M461" i="3"/>
  <c r="N461" i="3"/>
  <c r="T461" i="3" s="1"/>
  <c r="N861" i="3"/>
  <c r="T861" i="3" s="1"/>
  <c r="M861" i="3"/>
  <c r="M743" i="3"/>
  <c r="N743" i="3"/>
  <c r="T743" i="3" s="1"/>
  <c r="M2065" i="3"/>
  <c r="N2065" i="3"/>
  <c r="T2065" i="3" s="1"/>
  <c r="M467" i="3"/>
  <c r="N467" i="3"/>
  <c r="T467" i="3" s="1"/>
  <c r="M1960" i="3"/>
  <c r="N1960" i="3"/>
  <c r="T1960" i="3" s="1"/>
  <c r="M593" i="3"/>
  <c r="N593" i="3"/>
  <c r="T593" i="3" s="1"/>
  <c r="N1723" i="3"/>
  <c r="T1723" i="3" s="1"/>
  <c r="M1723" i="3"/>
  <c r="M123" i="3"/>
  <c r="N123" i="3"/>
  <c r="T123" i="3" s="1"/>
  <c r="N1872" i="3"/>
  <c r="T1872" i="3" s="1"/>
  <c r="M1872" i="3"/>
  <c r="N2072" i="3"/>
  <c r="T2072" i="3" s="1"/>
  <c r="M1105" i="3"/>
  <c r="M348" i="3"/>
  <c r="N186" i="3"/>
  <c r="T186" i="3" s="1"/>
  <c r="M1578" i="3"/>
  <c r="N279" i="3"/>
  <c r="T279" i="3" s="1"/>
  <c r="M1674" i="3"/>
  <c r="M448" i="3"/>
  <c r="N107" i="3"/>
  <c r="T107" i="3" s="1"/>
  <c r="N1285" i="3"/>
  <c r="T1285" i="3" s="1"/>
  <c r="M821" i="3"/>
  <c r="M1286" i="3"/>
  <c r="M1627" i="3"/>
  <c r="M1130" i="3"/>
  <c r="M1257" i="3"/>
  <c r="M513" i="3"/>
  <c r="M1908" i="3"/>
  <c r="M1094" i="3"/>
  <c r="M1958" i="3"/>
  <c r="M1181" i="3"/>
  <c r="M1503" i="3"/>
  <c r="M865" i="3"/>
  <c r="N1147" i="3"/>
  <c r="T1147" i="3" s="1"/>
  <c r="M814" i="3"/>
  <c r="N1949" i="3"/>
  <c r="T1949" i="3" s="1"/>
  <c r="N1437" i="3"/>
  <c r="T1437" i="3" s="1"/>
  <c r="M2074" i="3"/>
  <c r="N1145" i="3"/>
  <c r="T1145" i="3" s="1"/>
  <c r="M1628" i="3"/>
  <c r="M509" i="3"/>
  <c r="N589" i="3"/>
  <c r="T589" i="3" s="1"/>
  <c r="M1038" i="3"/>
  <c r="N1772" i="3"/>
  <c r="T1772" i="3" s="1"/>
  <c r="M1709" i="3"/>
  <c r="M95" i="3"/>
  <c r="N741" i="3"/>
  <c r="T741" i="3" s="1"/>
  <c r="M543" i="3"/>
  <c r="N394" i="3"/>
  <c r="T394" i="3" s="1"/>
  <c r="N73" i="3"/>
  <c r="T73" i="3" s="1"/>
  <c r="N742" i="3"/>
  <c r="T742" i="3" s="1"/>
  <c r="M190" i="3"/>
  <c r="M1896" i="3"/>
  <c r="M587" i="3"/>
  <c r="M588" i="3"/>
  <c r="M1123" i="3"/>
  <c r="M1602" i="3"/>
  <c r="M756" i="3"/>
  <c r="N1271" i="3"/>
  <c r="T1271" i="3" s="1"/>
  <c r="M392" i="3"/>
  <c r="N2146" i="3"/>
  <c r="T2146" i="3" s="1"/>
  <c r="M1806" i="3"/>
  <c r="M735" i="3"/>
  <c r="M1535" i="3"/>
  <c r="N1395" i="3"/>
  <c r="T1395" i="3" s="1"/>
  <c r="M181" i="3"/>
  <c r="N1560" i="3"/>
  <c r="T1560" i="3" s="1"/>
  <c r="M659" i="3"/>
  <c r="M1064" i="3"/>
  <c r="N497" i="3"/>
  <c r="T497" i="3" s="1"/>
  <c r="M699" i="3"/>
  <c r="M538" i="3"/>
  <c r="N1710" i="3"/>
  <c r="T1710" i="3" s="1"/>
  <c r="M371" i="3"/>
  <c r="N1315" i="3"/>
  <c r="T1315" i="3" s="1"/>
  <c r="M1254" i="3"/>
  <c r="M700" i="3"/>
  <c r="M403" i="3"/>
  <c r="M304" i="3"/>
  <c r="M971" i="3"/>
  <c r="M531" i="3"/>
  <c r="M511" i="3"/>
  <c r="M709" i="3"/>
  <c r="M2060" i="3"/>
  <c r="M277" i="3"/>
  <c r="M46" i="3"/>
  <c r="N153" i="3"/>
  <c r="T153" i="3" s="1"/>
  <c r="M201" i="3"/>
  <c r="N422" i="3"/>
  <c r="T422" i="3" s="1"/>
  <c r="M869" i="3"/>
  <c r="N1267" i="3"/>
  <c r="T1267" i="3" s="1"/>
  <c r="M456" i="3"/>
  <c r="N875" i="3"/>
  <c r="T875" i="3" s="1"/>
  <c r="M1073" i="3"/>
  <c r="N1073" i="3"/>
  <c r="T1073" i="3" s="1"/>
  <c r="N1270" i="3"/>
  <c r="T1270" i="3" s="1"/>
  <c r="M1270" i="3"/>
  <c r="N952" i="3"/>
  <c r="T952" i="3" s="1"/>
  <c r="M952" i="3"/>
  <c r="N789" i="3"/>
  <c r="T789" i="3" s="1"/>
  <c r="M789" i="3"/>
  <c r="M1199" i="3"/>
  <c r="N1199" i="3"/>
  <c r="T1199" i="3" s="1"/>
  <c r="M1076" i="3"/>
  <c r="N1076" i="3"/>
  <c r="T1076" i="3" s="1"/>
  <c r="M1663" i="3"/>
  <c r="N1663" i="3"/>
  <c r="T1663" i="3" s="1"/>
  <c r="M1392" i="3"/>
  <c r="N1392" i="3"/>
  <c r="T1392" i="3" s="1"/>
  <c r="M298" i="3"/>
  <c r="N298" i="3"/>
  <c r="T298" i="3" s="1"/>
  <c r="M795" i="3"/>
  <c r="N795" i="3"/>
  <c r="T795" i="3" s="1"/>
  <c r="M2095" i="3"/>
  <c r="N2095" i="3"/>
  <c r="T2095" i="3" s="1"/>
  <c r="M2136" i="3"/>
  <c r="N2136" i="3"/>
  <c r="T2136" i="3" s="1"/>
  <c r="M1824" i="3"/>
  <c r="N1824" i="3"/>
  <c r="T1824" i="3" s="1"/>
  <c r="M617" i="3"/>
  <c r="N617" i="3"/>
  <c r="T617" i="3" s="1"/>
  <c r="M594" i="3"/>
  <c r="N594" i="3"/>
  <c r="T594" i="3" s="1"/>
  <c r="N160" i="3"/>
  <c r="T160" i="3" s="1"/>
  <c r="M160" i="3"/>
  <c r="M666" i="3"/>
  <c r="N666" i="3"/>
  <c r="T666" i="3" s="1"/>
  <c r="N1410" i="3"/>
  <c r="T1410" i="3" s="1"/>
  <c r="M1410" i="3"/>
  <c r="N80" i="3"/>
  <c r="T80" i="3" s="1"/>
  <c r="M80" i="3"/>
  <c r="M1802" i="3"/>
  <c r="N1802" i="3"/>
  <c r="T1802" i="3" s="1"/>
  <c r="M796" i="3"/>
  <c r="N796" i="3"/>
  <c r="T796" i="3" s="1"/>
  <c r="N643" i="3"/>
  <c r="T643" i="3" s="1"/>
  <c r="M643" i="3"/>
  <c r="M1326" i="3"/>
  <c r="N1326" i="3"/>
  <c r="T1326" i="3" s="1"/>
  <c r="M2017" i="3"/>
  <c r="N2017" i="3"/>
  <c r="T2017" i="3" s="1"/>
  <c r="M722" i="3"/>
  <c r="N722" i="3"/>
  <c r="T722" i="3" s="1"/>
  <c r="M173" i="3"/>
  <c r="N173" i="3"/>
  <c r="T173" i="3" s="1"/>
  <c r="N561" i="3"/>
  <c r="T561" i="3" s="1"/>
  <c r="M561" i="3"/>
  <c r="M649" i="3"/>
  <c r="N649" i="3"/>
  <c r="T649" i="3" s="1"/>
  <c r="M646" i="3"/>
  <c r="N646" i="3"/>
  <c r="T646" i="3" s="1"/>
  <c r="M2006" i="3"/>
  <c r="N2006" i="3"/>
  <c r="T2006" i="3" s="1"/>
  <c r="M1440" i="3"/>
  <c r="N1440" i="3"/>
  <c r="T1440" i="3" s="1"/>
  <c r="M434" i="3"/>
  <c r="N1482" i="3"/>
  <c r="T1482" i="3" s="1"/>
  <c r="M1735" i="3"/>
  <c r="M1594" i="3"/>
  <c r="N1422" i="3"/>
  <c r="T1422" i="3" s="1"/>
  <c r="M109" i="3"/>
  <c r="N1010" i="3"/>
  <c r="T1010" i="3" s="1"/>
  <c r="N585" i="3"/>
  <c r="T585" i="3" s="1"/>
  <c r="M1335" i="3"/>
  <c r="M417" i="3"/>
  <c r="N1391" i="3"/>
  <c r="T1391" i="3" s="1"/>
  <c r="N697" i="3"/>
  <c r="T697" i="3" s="1"/>
  <c r="N1231" i="3"/>
  <c r="T1231" i="3" s="1"/>
  <c r="N2019" i="3"/>
  <c r="T2019" i="3" s="1"/>
  <c r="N1361" i="3"/>
  <c r="T1361" i="3" s="1"/>
  <c r="N267" i="3"/>
  <c r="T267" i="3" s="1"/>
  <c r="N1138" i="3"/>
  <c r="T1138" i="3" s="1"/>
  <c r="N1116" i="3"/>
  <c r="T1116" i="3" s="1"/>
  <c r="N1093" i="3"/>
  <c r="T1093" i="3" s="1"/>
  <c r="N420" i="3"/>
  <c r="T420" i="3" s="1"/>
  <c r="N131" i="3"/>
  <c r="T131" i="3" s="1"/>
  <c r="N688" i="3"/>
  <c r="T688" i="3" s="1"/>
  <c r="N577" i="3"/>
  <c r="T577" i="3" s="1"/>
  <c r="M19" i="3"/>
  <c r="M1227" i="3"/>
  <c r="M811" i="3"/>
  <c r="N1196" i="3"/>
  <c r="T1196" i="3" s="1"/>
  <c r="M826" i="3"/>
  <c r="M1318" i="3"/>
  <c r="N1745" i="3"/>
  <c r="T1745" i="3" s="1"/>
  <c r="M2034" i="3"/>
  <c r="N446" i="3"/>
  <c r="T446" i="3" s="1"/>
  <c r="M1453" i="3"/>
  <c r="M1059" i="3"/>
  <c r="N475" i="3"/>
  <c r="T475" i="3" s="1"/>
  <c r="M1865" i="3"/>
  <c r="N1626" i="3"/>
  <c r="T1626" i="3" s="1"/>
  <c r="M1847" i="3"/>
  <c r="N788" i="3"/>
  <c r="T788" i="3" s="1"/>
  <c r="N969" i="3"/>
  <c r="T969" i="3" s="1"/>
  <c r="M751" i="3"/>
  <c r="M810" i="3"/>
  <c r="M1342" i="3"/>
  <c r="M1769" i="3"/>
  <c r="M1780" i="3"/>
  <c r="N2087" i="3"/>
  <c r="T2087" i="3" s="1"/>
  <c r="N576" i="3"/>
  <c r="T576" i="3" s="1"/>
  <c r="M1863" i="3"/>
  <c r="N196" i="3"/>
  <c r="T196" i="3" s="1"/>
  <c r="M752" i="3"/>
  <c r="N1814" i="3"/>
  <c r="T1814" i="3" s="1"/>
  <c r="M26" i="3"/>
  <c r="N1155" i="3"/>
  <c r="T1155" i="3" s="1"/>
  <c r="N1027" i="3"/>
  <c r="T1027" i="3" s="1"/>
  <c r="M1985" i="3"/>
  <c r="M2071" i="3"/>
  <c r="M1604" i="3"/>
  <c r="N2143" i="3"/>
  <c r="T2143" i="3" s="1"/>
  <c r="M1131" i="3"/>
  <c r="N1729" i="3"/>
  <c r="T1729" i="3" s="1"/>
  <c r="M1020" i="3"/>
  <c r="M383" i="3"/>
  <c r="N250" i="3"/>
  <c r="T250" i="3" s="1"/>
  <c r="M1316" i="3"/>
  <c r="M1487" i="3"/>
  <c r="M896" i="3"/>
  <c r="M734" i="3"/>
  <c r="M915" i="3"/>
  <c r="M733" i="3"/>
  <c r="M356" i="3"/>
  <c r="M1337" i="3"/>
  <c r="M170" i="3"/>
  <c r="M2021" i="3"/>
  <c r="M393" i="3"/>
  <c r="N412" i="3"/>
  <c r="T412" i="3" s="1"/>
  <c r="M1811" i="3"/>
  <c r="M2064" i="3"/>
  <c r="M419" i="3"/>
  <c r="N959" i="3"/>
  <c r="T959" i="3" s="1"/>
  <c r="N1176" i="3"/>
  <c r="T1176" i="3" s="1"/>
  <c r="M1351" i="3"/>
  <c r="N1351" i="3"/>
  <c r="T1351" i="3" s="1"/>
  <c r="N838" i="3"/>
  <c r="T838" i="3" s="1"/>
  <c r="M838" i="3"/>
  <c r="M1823" i="3"/>
  <c r="N1823" i="3"/>
  <c r="T1823" i="3" s="1"/>
  <c r="M1294" i="3"/>
  <c r="N1294" i="3"/>
  <c r="T1294" i="3" s="1"/>
  <c r="M1077" i="3"/>
  <c r="N1077" i="3"/>
  <c r="T1077" i="3" s="1"/>
  <c r="N1101" i="3"/>
  <c r="T1101" i="3" s="1"/>
  <c r="M1101" i="3"/>
  <c r="M1347" i="3"/>
  <c r="N1347" i="3"/>
  <c r="T1347" i="3" s="1"/>
  <c r="M1841" i="3"/>
  <c r="N1841" i="3"/>
  <c r="T1841" i="3" s="1"/>
  <c r="M231" i="3"/>
  <c r="N231" i="3"/>
  <c r="T231" i="3" s="1"/>
  <c r="M664" i="3"/>
  <c r="N664" i="3"/>
  <c r="T664" i="3" s="1"/>
  <c r="M598" i="3"/>
  <c r="N598" i="3"/>
  <c r="T598" i="3" s="1"/>
  <c r="M1330" i="3"/>
  <c r="N1330" i="3"/>
  <c r="T1330" i="3" s="1"/>
  <c r="M837" i="3"/>
  <c r="N837" i="3"/>
  <c r="T837" i="3" s="1"/>
  <c r="N1689" i="3"/>
  <c r="T1689" i="3" s="1"/>
  <c r="M1689" i="3"/>
  <c r="N63" i="3"/>
  <c r="T63" i="3" s="1"/>
  <c r="M63" i="3"/>
  <c r="M1997" i="3"/>
  <c r="N1997" i="3"/>
  <c r="T1997" i="3" s="1"/>
  <c r="M1998" i="3"/>
  <c r="N1998" i="3"/>
  <c r="T1998" i="3" s="1"/>
  <c r="M1103" i="3"/>
  <c r="N1103" i="3"/>
  <c r="T1103" i="3" s="1"/>
  <c r="M1736" i="3"/>
  <c r="N1736" i="3"/>
  <c r="T1736" i="3" s="1"/>
  <c r="M1454" i="3"/>
  <c r="N1454" i="3"/>
  <c r="T1454" i="3" s="1"/>
  <c r="M1029" i="3"/>
  <c r="N1029" i="3"/>
  <c r="T1029" i="3" s="1"/>
  <c r="M384" i="3"/>
  <c r="N384" i="3"/>
  <c r="T384" i="3" s="1"/>
  <c r="M147" i="3"/>
  <c r="N147" i="3"/>
  <c r="T147" i="3" s="1"/>
  <c r="M2106" i="3"/>
  <c r="N2106" i="3"/>
  <c r="T2106" i="3" s="1"/>
  <c r="M2037" i="3"/>
  <c r="N2037" i="3"/>
  <c r="T2037" i="3" s="1"/>
  <c r="M2001" i="3"/>
  <c r="N2001" i="3"/>
  <c r="T2001" i="3" s="1"/>
  <c r="M1880" i="3"/>
  <c r="N1880" i="3"/>
  <c r="T1880" i="3" s="1"/>
  <c r="M1707" i="3"/>
  <c r="N1707" i="3"/>
  <c r="T1707" i="3" s="1"/>
  <c r="N1566" i="3"/>
  <c r="T1566" i="3" s="1"/>
  <c r="M1566" i="3"/>
  <c r="M1427" i="3"/>
  <c r="N1427" i="3"/>
  <c r="T1427" i="3" s="1"/>
  <c r="N1382" i="3"/>
  <c r="T1382" i="3" s="1"/>
  <c r="M1382" i="3"/>
  <c r="N1358" i="3"/>
  <c r="T1358" i="3" s="1"/>
  <c r="M1358" i="3"/>
  <c r="M966" i="3"/>
  <c r="N966" i="3"/>
  <c r="T966" i="3" s="1"/>
  <c r="M949" i="3"/>
  <c r="N949" i="3"/>
  <c r="T949" i="3" s="1"/>
  <c r="M933" i="3"/>
  <c r="N933" i="3"/>
  <c r="T933" i="3" s="1"/>
  <c r="M780" i="3"/>
  <c r="N780" i="3"/>
  <c r="T780" i="3" s="1"/>
  <c r="M501" i="3"/>
  <c r="N501" i="3"/>
  <c r="T501" i="3" s="1"/>
  <c r="M343" i="3"/>
  <c r="N343" i="3"/>
  <c r="T343" i="3" s="1"/>
  <c r="N254" i="3"/>
  <c r="T254" i="3" s="1"/>
  <c r="M254" i="3"/>
  <c r="N70" i="3"/>
  <c r="T70" i="3" s="1"/>
  <c r="M70" i="3"/>
  <c r="M49" i="3"/>
  <c r="N49" i="3"/>
  <c r="T49" i="3" s="1"/>
  <c r="M40" i="3"/>
  <c r="N40" i="3"/>
  <c r="T40" i="3" s="1"/>
  <c r="M801" i="3"/>
  <c r="M22" i="3"/>
  <c r="N1317" i="3"/>
  <c r="T1317" i="3" s="1"/>
  <c r="M447" i="3"/>
  <c r="N1446" i="3"/>
  <c r="T1446" i="3" s="1"/>
  <c r="M359" i="3"/>
  <c r="M122" i="3"/>
  <c r="N1966" i="3"/>
  <c r="T1966" i="3" s="1"/>
  <c r="M1256" i="3"/>
  <c r="M14" i="3"/>
  <c r="N445" i="3"/>
  <c r="T445" i="3" s="1"/>
  <c r="M75" i="3"/>
  <c r="M787" i="3"/>
  <c r="N1631" i="3"/>
  <c r="T1631" i="3" s="1"/>
  <c r="N771" i="3"/>
  <c r="T771" i="3" s="1"/>
  <c r="M794" i="3"/>
  <c r="M1568" i="3"/>
  <c r="M1142" i="3"/>
  <c r="M1148" i="3"/>
  <c r="M440" i="3"/>
  <c r="M1086" i="3"/>
  <c r="N583" i="3"/>
  <c r="T583" i="3" s="1"/>
  <c r="M166" i="3"/>
  <c r="M480" i="3"/>
  <c r="M551" i="3"/>
  <c r="N551" i="3"/>
  <c r="T551" i="3" s="1"/>
  <c r="M901" i="3"/>
  <c r="N901" i="3"/>
  <c r="T901" i="3" s="1"/>
  <c r="M879" i="3"/>
  <c r="N879" i="3"/>
  <c r="T879" i="3" s="1"/>
  <c r="M900" i="3"/>
  <c r="N900" i="3"/>
  <c r="T900" i="3" s="1"/>
  <c r="M2098" i="3"/>
  <c r="N2098" i="3"/>
  <c r="T2098" i="3" s="1"/>
  <c r="M526" i="3"/>
  <c r="N526" i="3"/>
  <c r="T526" i="3" s="1"/>
  <c r="M595" i="3"/>
  <c r="N595" i="3"/>
  <c r="T595" i="3" s="1"/>
  <c r="M144" i="3"/>
  <c r="N144" i="3"/>
  <c r="T144" i="3" s="1"/>
  <c r="M138" i="3"/>
  <c r="N138" i="3"/>
  <c r="T138" i="3" s="1"/>
  <c r="N591" i="3"/>
  <c r="T591" i="3" s="1"/>
  <c r="M591" i="3"/>
  <c r="M317" i="3"/>
  <c r="N317" i="3"/>
  <c r="T317" i="3" s="1"/>
  <c r="M525" i="3"/>
  <c r="N525" i="3"/>
  <c r="T525" i="3" s="1"/>
  <c r="N860" i="3"/>
  <c r="T860" i="3" s="1"/>
  <c r="M860" i="3"/>
  <c r="M145" i="3"/>
  <c r="N145" i="3"/>
  <c r="T145" i="3" s="1"/>
  <c r="M1521" i="3"/>
  <c r="N1521" i="3"/>
  <c r="T1521" i="3" s="1"/>
  <c r="M1694" i="3"/>
  <c r="N1694" i="3"/>
  <c r="T1694" i="3" s="1"/>
  <c r="N523" i="3"/>
  <c r="T523" i="3" s="1"/>
  <c r="M523" i="3"/>
  <c r="M2016" i="3"/>
  <c r="N2016" i="3"/>
  <c r="T2016" i="3" s="1"/>
  <c r="M1339" i="3"/>
  <c r="N1339" i="3"/>
  <c r="T1339" i="3" s="1"/>
  <c r="M307" i="3"/>
  <c r="N307" i="3"/>
  <c r="T307" i="3" s="1"/>
  <c r="N887" i="3"/>
  <c r="T887" i="3" s="1"/>
  <c r="M887" i="3"/>
  <c r="M656" i="3"/>
  <c r="N656" i="3"/>
  <c r="T656" i="3" s="1"/>
  <c r="N1494" i="3"/>
  <c r="T1494" i="3" s="1"/>
  <c r="M1494" i="3"/>
  <c r="M1783" i="3"/>
  <c r="N1783" i="3"/>
  <c r="T1783" i="3" s="1"/>
  <c r="M851" i="3"/>
  <c r="N851" i="3"/>
  <c r="T851" i="3" s="1"/>
  <c r="M652" i="3"/>
  <c r="N652" i="3"/>
  <c r="T652" i="3" s="1"/>
  <c r="M1332" i="3"/>
  <c r="N1332" i="3"/>
  <c r="T1332" i="3" s="1"/>
  <c r="M400" i="3"/>
  <c r="N400" i="3"/>
  <c r="T400" i="3" s="1"/>
  <c r="N1820" i="3"/>
  <c r="T1820" i="3" s="1"/>
  <c r="M1820" i="3"/>
  <c r="M1292" i="3"/>
  <c r="N1292" i="3"/>
  <c r="T1292" i="3" s="1"/>
  <c r="M648" i="3"/>
  <c r="N648" i="3"/>
  <c r="T648" i="3" s="1"/>
  <c r="M612" i="3"/>
  <c r="N612" i="3"/>
  <c r="T612" i="3" s="1"/>
  <c r="M1329" i="3"/>
  <c r="N1329" i="3"/>
  <c r="T1329" i="3" s="1"/>
  <c r="N1678" i="3"/>
  <c r="T1678" i="3" s="1"/>
  <c r="M1678" i="3"/>
  <c r="M21" i="3"/>
  <c r="N21" i="3"/>
  <c r="T21" i="3" s="1"/>
  <c r="M645" i="3"/>
  <c r="N645" i="3"/>
  <c r="T645" i="3" s="1"/>
  <c r="M2133" i="3"/>
  <c r="N2133" i="3"/>
  <c r="T2133" i="3" s="1"/>
  <c r="M322" i="3"/>
  <c r="N322" i="3"/>
  <c r="T322" i="3" s="1"/>
  <c r="M1158" i="3"/>
  <c r="N1158" i="3"/>
  <c r="T1158" i="3" s="1"/>
  <c r="M1552" i="3"/>
  <c r="N1552" i="3"/>
  <c r="T1552" i="3" s="1"/>
  <c r="M1954" i="3"/>
  <c r="N1954" i="3"/>
  <c r="T1954" i="3" s="1"/>
  <c r="M1919" i="3"/>
  <c r="N1919" i="3"/>
  <c r="T1919" i="3" s="1"/>
  <c r="M2047" i="3"/>
  <c r="N2047" i="3"/>
  <c r="T2047" i="3" s="1"/>
  <c r="N668" i="3"/>
  <c r="T668" i="3" s="1"/>
  <c r="M668" i="3"/>
  <c r="M1730" i="3"/>
  <c r="N1730" i="3"/>
  <c r="T1730" i="3" s="1"/>
  <c r="M1447" i="3"/>
  <c r="N1447" i="3"/>
  <c r="T1447" i="3" s="1"/>
  <c r="M1021" i="3"/>
  <c r="N1021" i="3"/>
  <c r="T1021" i="3" s="1"/>
  <c r="M378" i="3"/>
  <c r="N378" i="3"/>
  <c r="T378" i="3" s="1"/>
  <c r="N141" i="3"/>
  <c r="T141" i="3" s="1"/>
  <c r="M141" i="3"/>
  <c r="N2082" i="3"/>
  <c r="T2082" i="3" s="1"/>
  <c r="M2082" i="3"/>
  <c r="M2030" i="3"/>
  <c r="N2030" i="3"/>
  <c r="T2030" i="3" s="1"/>
  <c r="M1972" i="3"/>
  <c r="N1972" i="3"/>
  <c r="T1972" i="3" s="1"/>
  <c r="M1879" i="3"/>
  <c r="N1879" i="3"/>
  <c r="T1879" i="3" s="1"/>
  <c r="M1699" i="3"/>
  <c r="N1699" i="3"/>
  <c r="T1699" i="3" s="1"/>
  <c r="M1555" i="3"/>
  <c r="N1555" i="3"/>
  <c r="T1555" i="3" s="1"/>
  <c r="M1426" i="3"/>
  <c r="N1426" i="3"/>
  <c r="T1426" i="3" s="1"/>
  <c r="M1380" i="3"/>
  <c r="N1380" i="3"/>
  <c r="T1380" i="3" s="1"/>
  <c r="M1009" i="3"/>
  <c r="N1009" i="3"/>
  <c r="T1009" i="3" s="1"/>
  <c r="M962" i="3"/>
  <c r="N962" i="3"/>
  <c r="T962" i="3" s="1"/>
  <c r="N948" i="3"/>
  <c r="T948" i="3" s="1"/>
  <c r="M948" i="3"/>
  <c r="N932" i="3"/>
  <c r="T932" i="3" s="1"/>
  <c r="M932" i="3"/>
  <c r="M776" i="3"/>
  <c r="N776" i="3"/>
  <c r="T776" i="3" s="1"/>
  <c r="M500" i="3"/>
  <c r="N500" i="3"/>
  <c r="T500" i="3" s="1"/>
  <c r="M336" i="3"/>
  <c r="N336" i="3"/>
  <c r="T336" i="3" s="1"/>
  <c r="M253" i="3"/>
  <c r="N253" i="3"/>
  <c r="T253" i="3" s="1"/>
  <c r="M66" i="3"/>
  <c r="N66" i="3"/>
  <c r="T66" i="3" s="1"/>
  <c r="M48" i="3"/>
  <c r="N48" i="3"/>
  <c r="T48" i="3" s="1"/>
  <c r="N39" i="3"/>
  <c r="T39" i="3" s="1"/>
  <c r="M39" i="3"/>
  <c r="N435" i="3"/>
  <c r="T435" i="3" s="1"/>
  <c r="M749" i="3"/>
  <c r="M528" i="3"/>
  <c r="N1124" i="3"/>
  <c r="T1124" i="3" s="1"/>
  <c r="M1903" i="3"/>
  <c r="N1012" i="3"/>
  <c r="T1012" i="3" s="1"/>
  <c r="M1629" i="3"/>
  <c r="M1366" i="3"/>
  <c r="N489" i="3"/>
  <c r="T489" i="3" s="1"/>
  <c r="M2055" i="3"/>
  <c r="N1085" i="3"/>
  <c r="T1085" i="3" s="1"/>
  <c r="M1485" i="3"/>
  <c r="M333" i="3"/>
  <c r="N1259" i="3"/>
  <c r="T1259" i="3" s="1"/>
  <c r="N1993" i="3"/>
  <c r="T1993" i="3" s="1"/>
  <c r="N1923" i="3"/>
  <c r="T1923" i="3" s="1"/>
  <c r="N1436" i="3"/>
  <c r="T1436" i="3" s="1"/>
  <c r="N825" i="3"/>
  <c r="T825" i="3" s="1"/>
  <c r="N1532" i="3"/>
  <c r="T1532" i="3" s="1"/>
  <c r="N708" i="3"/>
  <c r="T708" i="3" s="1"/>
  <c r="N242" i="3"/>
  <c r="T242" i="3" s="1"/>
  <c r="N1987" i="3"/>
  <c r="T1987" i="3" s="1"/>
  <c r="N410" i="3"/>
  <c r="T410" i="3" s="1"/>
  <c r="N924" i="3"/>
  <c r="T924" i="3" s="1"/>
  <c r="N824" i="3"/>
  <c r="T824" i="3" s="1"/>
  <c r="M1508" i="3"/>
  <c r="M557" i="3"/>
  <c r="M1180" i="3"/>
  <c r="M1609" i="3"/>
  <c r="M1209" i="3"/>
  <c r="M798" i="3"/>
  <c r="M786" i="3"/>
  <c r="M919" i="3"/>
  <c r="M696" i="3"/>
  <c r="M518" i="3"/>
  <c r="M586" i="3"/>
  <c r="M1992" i="3"/>
  <c r="M1119" i="3"/>
  <c r="M854" i="3"/>
  <c r="M2141" i="3"/>
  <c r="M701" i="3"/>
  <c r="M1611" i="3"/>
  <c r="M885" i="3"/>
  <c r="M426" i="3"/>
  <c r="M578" i="3"/>
  <c r="N1381" i="3"/>
  <c r="T1381" i="3" s="1"/>
  <c r="M1282" i="3"/>
  <c r="M864" i="3"/>
  <c r="N647" i="3"/>
  <c r="T647" i="3" s="1"/>
  <c r="M822" i="3"/>
  <c r="N802" i="3"/>
  <c r="T802" i="3" s="1"/>
  <c r="M707" i="3"/>
  <c r="N1652" i="3"/>
  <c r="T1652" i="3" s="1"/>
  <c r="N1859" i="3"/>
  <c r="T1859" i="3" s="1"/>
  <c r="M912" i="3"/>
  <c r="M1976" i="3"/>
  <c r="M1226" i="3"/>
  <c r="N1388" i="3"/>
  <c r="T1388" i="3" s="1"/>
  <c r="M1452" i="3"/>
  <c r="M270" i="3"/>
  <c r="M1011" i="3"/>
  <c r="M2023" i="3"/>
  <c r="N693" i="3"/>
  <c r="T693" i="3" s="1"/>
  <c r="N517" i="3"/>
  <c r="T517" i="3" s="1"/>
  <c r="N453" i="3"/>
  <c r="T453" i="3" s="1"/>
  <c r="M936" i="3"/>
  <c r="M1681" i="3"/>
  <c r="N234" i="3"/>
  <c r="T234" i="3" s="1"/>
  <c r="M683" i="3"/>
  <c r="M1647" i="3"/>
  <c r="N682" i="3"/>
  <c r="T682" i="3" s="1"/>
  <c r="M554" i="3"/>
  <c r="N1495" i="3"/>
  <c r="T1495" i="3" s="1"/>
  <c r="M532" i="3"/>
  <c r="N1156" i="3"/>
  <c r="T1156" i="3" s="1"/>
  <c r="N747" i="3"/>
  <c r="T747" i="3" s="1"/>
  <c r="M695" i="3"/>
  <c r="M204" i="3"/>
  <c r="M1680" i="3"/>
  <c r="M1135" i="3"/>
  <c r="N290" i="3"/>
  <c r="T290" i="3" s="1"/>
  <c r="M778" i="3"/>
  <c r="N1728" i="3"/>
  <c r="T1728" i="3" s="1"/>
  <c r="M1924" i="3"/>
  <c r="N291" i="3"/>
  <c r="T291" i="3" s="1"/>
  <c r="M1210" i="3"/>
  <c r="M545" i="3"/>
  <c r="N1962" i="3"/>
  <c r="T1962" i="3" s="1"/>
  <c r="M654" i="3"/>
  <c r="M1747" i="3"/>
  <c r="N1956" i="3"/>
  <c r="T1956" i="3" s="1"/>
  <c r="M60" i="3"/>
  <c r="M1062" i="3"/>
  <c r="M2086" i="3"/>
  <c r="N278" i="3"/>
  <c r="T278" i="3" s="1"/>
  <c r="N423" i="3"/>
  <c r="T423" i="3" s="1"/>
  <c r="N916" i="3"/>
  <c r="T916" i="3" s="1"/>
  <c r="M558" i="3"/>
  <c r="N1703" i="3"/>
  <c r="T1703" i="3" s="1"/>
  <c r="N1288" i="3"/>
  <c r="T1288" i="3" s="1"/>
  <c r="M637" i="3"/>
  <c r="M634" i="3"/>
  <c r="N1770" i="3"/>
  <c r="T1770" i="3" s="1"/>
  <c r="M603" i="3"/>
  <c r="N1938" i="3"/>
  <c r="T1938" i="3" s="1"/>
  <c r="M1488" i="3"/>
  <c r="M1634" i="3"/>
  <c r="M1881" i="3"/>
  <c r="M329" i="3"/>
  <c r="M1229" i="3"/>
  <c r="M17" i="3"/>
  <c r="M1057" i="3"/>
  <c r="M761" i="3"/>
  <c r="M914" i="3"/>
  <c r="M1509" i="3"/>
  <c r="M1460" i="3"/>
  <c r="M1118" i="3"/>
  <c r="M813" i="3"/>
  <c r="M731" i="3"/>
  <c r="M717" i="3"/>
  <c r="N806" i="3"/>
  <c r="T806" i="3" s="1"/>
  <c r="N428" i="3"/>
  <c r="T428" i="3" s="1"/>
  <c r="M918" i="3"/>
  <c r="M681" i="3"/>
  <c r="M820" i="3"/>
  <c r="M1854" i="3"/>
  <c r="M2052" i="3"/>
  <c r="M773" i="3"/>
  <c r="N740" i="3"/>
  <c r="T740" i="3" s="1"/>
  <c r="M1412" i="3"/>
  <c r="N469" i="3"/>
  <c r="T469" i="3" s="1"/>
  <c r="M642" i="3"/>
  <c r="N121" i="3"/>
  <c r="T121" i="3" s="1"/>
  <c r="N1558" i="3"/>
  <c r="T1558" i="3" s="1"/>
  <c r="N1362" i="3"/>
  <c r="T1362" i="3" s="1"/>
  <c r="N108" i="3"/>
  <c r="T108" i="3" s="1"/>
  <c r="N725" i="3"/>
  <c r="T725" i="3" s="1"/>
  <c r="M748" i="3"/>
  <c r="M202" i="3"/>
  <c r="N836" i="3"/>
  <c r="T836" i="3" s="1"/>
  <c r="M1788" i="3"/>
  <c r="M1912" i="3"/>
  <c r="M1122" i="3"/>
  <c r="M1676" i="3"/>
  <c r="M823" i="3"/>
  <c r="M903" i="3"/>
  <c r="N1117" i="3"/>
  <c r="T1117" i="3" s="1"/>
  <c r="M762" i="3"/>
  <c r="M582" i="3"/>
  <c r="M515" i="3"/>
  <c r="N233" i="3"/>
  <c r="T233" i="3" s="1"/>
  <c r="N418" i="3"/>
  <c r="T418" i="3" s="1"/>
  <c r="M694" i="3"/>
  <c r="N115" i="3"/>
  <c r="T115" i="3" s="1"/>
  <c r="M1407" i="3"/>
  <c r="N416" i="3"/>
  <c r="T416" i="3" s="1"/>
  <c r="N1577" i="3"/>
  <c r="T1577" i="3" s="1"/>
  <c r="N1098" i="3"/>
  <c r="T1098" i="3" s="1"/>
  <c r="N1223" i="3"/>
  <c r="T1223" i="3" s="1"/>
  <c r="M1606" i="3"/>
  <c r="N1268" i="3"/>
  <c r="T1268" i="3" s="1"/>
  <c r="N286" i="3"/>
  <c r="T286" i="3" s="1"/>
  <c r="M2028" i="3"/>
  <c r="N341" i="3"/>
  <c r="T341" i="3" s="1"/>
  <c r="M382" i="3"/>
  <c r="N424" i="3"/>
  <c r="T424" i="3" s="1"/>
  <c r="N706" i="3"/>
  <c r="T706" i="3" s="1"/>
  <c r="M895" i="3"/>
  <c r="M176" i="3"/>
  <c r="M1890" i="3"/>
  <c r="N1247" i="3"/>
  <c r="T1247" i="3" s="1"/>
  <c r="M628" i="3"/>
  <c r="N2130" i="3"/>
  <c r="T2130" i="3" s="1"/>
  <c r="M370" i="3"/>
  <c r="M1911" i="3"/>
  <c r="M89" i="3"/>
  <c r="N1343" i="3"/>
  <c r="T1343" i="3" s="1"/>
  <c r="N1645" i="3"/>
  <c r="T1645" i="3" s="1"/>
  <c r="N1169" i="3"/>
  <c r="T1169" i="3" s="1"/>
  <c r="M831" i="3"/>
  <c r="N669" i="3"/>
  <c r="T669" i="3" s="1"/>
  <c r="N832" i="3"/>
  <c r="T832" i="3" s="1"/>
  <c r="N633" i="3"/>
  <c r="T633" i="3" s="1"/>
  <c r="M1423" i="3"/>
  <c r="M862" i="3"/>
  <c r="M1589" i="3"/>
  <c r="N876" i="3"/>
  <c r="T876" i="3" s="1"/>
  <c r="M1179" i="3"/>
  <c r="M1564" i="3"/>
  <c r="N1862" i="3"/>
  <c r="T1862" i="3" s="1"/>
  <c r="N1905" i="3"/>
  <c r="T1905" i="3" s="1"/>
  <c r="N155" i="3"/>
  <c r="T155" i="3" s="1"/>
  <c r="M727" i="3"/>
  <c r="N1766" i="3"/>
  <c r="T1766" i="3" s="1"/>
  <c r="M2058" i="3"/>
  <c r="N2045" i="3"/>
  <c r="T2045" i="3" s="1"/>
  <c r="M1790" i="3"/>
  <c r="N207" i="3"/>
  <c r="T207" i="3" s="1"/>
  <c r="N1691" i="3"/>
  <c r="T1691" i="3" s="1"/>
  <c r="M1984" i="3"/>
  <c r="N1501" i="3"/>
  <c r="T1501" i="3" s="1"/>
  <c r="M840" i="3"/>
  <c r="N560" i="3"/>
  <c r="T560" i="3" s="1"/>
  <c r="M547" i="3"/>
  <c r="N1999" i="3"/>
  <c r="T1999" i="3" s="1"/>
  <c r="N358" i="3"/>
  <c r="T358" i="3" s="1"/>
  <c r="M1991" i="3"/>
  <c r="N639" i="3"/>
  <c r="T639" i="3" s="1"/>
  <c r="N614" i="3"/>
  <c r="T614" i="3" s="1"/>
  <c r="M1365" i="3"/>
  <c r="N624" i="3"/>
  <c r="T624" i="3" s="1"/>
  <c r="N621" i="3"/>
  <c r="T621" i="3" s="1"/>
  <c r="N842" i="3"/>
  <c r="T842" i="3" s="1"/>
  <c r="M692" i="3"/>
  <c r="N293" i="3"/>
  <c r="T293" i="3" s="1"/>
  <c r="M888" i="3"/>
  <c r="N846" i="3"/>
  <c r="T846" i="3" s="1"/>
  <c r="N152" i="3"/>
  <c r="T152" i="3" s="1"/>
  <c r="M817" i="3"/>
  <c r="M1620" i="3"/>
  <c r="M1264" i="3"/>
  <c r="N1870" i="3"/>
  <c r="T1870" i="3" s="1"/>
  <c r="N1734" i="3"/>
  <c r="T1734" i="3" s="1"/>
  <c r="N1037" i="3"/>
  <c r="T1037" i="3" s="1"/>
  <c r="N77" i="3"/>
  <c r="T77" i="3" s="1"/>
  <c r="M437" i="3"/>
  <c r="M1648" i="3"/>
  <c r="M1791" i="3"/>
  <c r="N1248" i="3"/>
  <c r="T1248" i="3" s="1"/>
  <c r="N764" i="3"/>
  <c r="T764" i="3" s="1"/>
  <c r="N855" i="3"/>
  <c r="T855" i="3" s="1"/>
  <c r="N1005" i="3"/>
  <c r="T1005" i="3" s="1"/>
  <c r="M1136" i="3"/>
  <c r="M1243" i="3"/>
  <c r="M1310" i="3"/>
  <c r="M1596" i="3"/>
  <c r="M1022" i="3"/>
  <c r="N1204" i="3"/>
  <c r="T1204" i="3" s="1"/>
  <c r="N1821" i="3"/>
  <c r="T1821" i="3" s="1"/>
  <c r="M607" i="3"/>
  <c r="N1092" i="3"/>
  <c r="T1092" i="3" s="1"/>
  <c r="N219" i="3"/>
  <c r="T219" i="3" s="1"/>
  <c r="N451" i="3"/>
  <c r="T451" i="3" s="1"/>
  <c r="M1017" i="3"/>
  <c r="N622" i="3"/>
  <c r="T622" i="3" s="1"/>
  <c r="M1097" i="3"/>
  <c r="N1523" i="3"/>
  <c r="T1523" i="3" s="1"/>
  <c r="M1704" i="3"/>
  <c r="N886" i="3"/>
  <c r="T886" i="3" s="1"/>
  <c r="N1050" i="3"/>
  <c r="T1050" i="3" s="1"/>
  <c r="M1829" i="3"/>
  <c r="N1261" i="3"/>
  <c r="T1261" i="3" s="1"/>
  <c r="N2120" i="3"/>
  <c r="T2120" i="3" s="1"/>
  <c r="N1154" i="3"/>
  <c r="T1154" i="3" s="1"/>
  <c r="N462" i="3"/>
  <c r="T462" i="3" s="1"/>
  <c r="M990" i="3"/>
  <c r="N149" i="3"/>
  <c r="T149" i="3" s="1"/>
  <c r="M1616" i="3"/>
  <c r="N1175" i="3"/>
  <c r="T1175" i="3" s="1"/>
  <c r="M1400" i="3"/>
  <c r="M770" i="3"/>
  <c r="M1052" i="3"/>
  <c r="N113" i="3"/>
  <c r="T113" i="3" s="1"/>
  <c r="M608" i="3"/>
  <c r="M1312" i="3"/>
  <c r="N858" i="3"/>
  <c r="T858" i="3" s="1"/>
  <c r="M1137" i="3"/>
  <c r="N1250" i="3"/>
  <c r="T1250" i="3" s="1"/>
  <c r="N151" i="3"/>
  <c r="T151" i="3" s="1"/>
  <c r="M252" i="3"/>
  <c r="M830" i="3"/>
  <c r="M1968" i="3"/>
  <c r="M225" i="3"/>
  <c r="M703" i="3"/>
  <c r="M1599" i="3"/>
  <c r="N118" i="3"/>
  <c r="T118" i="3" s="1"/>
  <c r="M882" i="3"/>
  <c r="N1023" i="3"/>
  <c r="T1023" i="3" s="1"/>
  <c r="N1913" i="3"/>
  <c r="T1913" i="3" s="1"/>
  <c r="N251" i="3"/>
  <c r="T251" i="3" s="1"/>
  <c r="M1749" i="3"/>
  <c r="N1805" i="3"/>
  <c r="T1805" i="3" s="1"/>
  <c r="N409" i="3"/>
  <c r="T409" i="3" s="1"/>
  <c r="N414" i="3"/>
  <c r="T414" i="3" s="1"/>
  <c r="M441" i="3"/>
  <c r="M388" i="3"/>
  <c r="N580" i="3"/>
  <c r="T580" i="3" s="1"/>
  <c r="N1725" i="3"/>
  <c r="T1725" i="3" s="1"/>
  <c r="N1425" i="3"/>
  <c r="T1425" i="3" s="1"/>
  <c r="M1015" i="3"/>
  <c r="N374" i="3"/>
  <c r="T374" i="3" s="1"/>
  <c r="N1003" i="3"/>
  <c r="T1003" i="3" s="1"/>
  <c r="N1033" i="3"/>
  <c r="T1033" i="3" s="1"/>
  <c r="M127" i="3"/>
  <c r="N1024" i="3"/>
  <c r="T1024" i="3" s="1"/>
  <c r="N2134" i="3"/>
  <c r="T2134" i="3" s="1"/>
  <c r="N1764" i="3"/>
  <c r="T1764" i="3" s="1"/>
  <c r="N1756" i="3"/>
  <c r="T1756" i="3" s="1"/>
  <c r="N1162" i="3"/>
  <c r="T1162" i="3" s="1"/>
  <c r="M2093" i="3"/>
  <c r="N1765" i="3"/>
  <c r="T1765" i="3" s="1"/>
  <c r="M1403" i="3"/>
  <c r="N935" i="3"/>
  <c r="T935" i="3" s="1"/>
  <c r="M1393" i="3"/>
  <c r="N1072" i="3"/>
  <c r="T1072" i="3" s="1"/>
  <c r="N1349" i="3"/>
  <c r="T1349" i="3" s="1"/>
  <c r="N2102" i="3"/>
  <c r="T2102" i="3" s="1"/>
  <c r="M1070" i="3"/>
  <c r="M193" i="3"/>
  <c r="N522" i="3"/>
  <c r="T522" i="3" s="1"/>
  <c r="M316" i="3"/>
  <c r="N1569" i="3"/>
  <c r="T1569" i="3" s="1"/>
  <c r="N1581" i="3"/>
  <c r="T1581" i="3" s="1"/>
  <c r="M1232" i="3"/>
  <c r="N999" i="3"/>
  <c r="T999" i="3" s="1"/>
  <c r="N678" i="3"/>
  <c r="T678" i="3" s="1"/>
  <c r="N2069" i="3"/>
  <c r="T2069" i="3" s="1"/>
  <c r="M98" i="3"/>
  <c r="N350" i="3"/>
  <c r="T350" i="3" s="1"/>
  <c r="N1750" i="3"/>
  <c r="T1750" i="3" s="1"/>
  <c r="M797" i="3"/>
  <c r="N892" i="3"/>
  <c r="T892" i="3" s="1"/>
  <c r="N635" i="3"/>
  <c r="T635" i="3" s="1"/>
  <c r="M1128" i="3"/>
  <c r="M613" i="3"/>
  <c r="M1106" i="3"/>
  <c r="M1333" i="3"/>
  <c r="N1831" i="3"/>
  <c r="T1831" i="3" s="1"/>
  <c r="N556" i="3"/>
  <c r="T556" i="3" s="1"/>
  <c r="N615" i="3"/>
  <c r="T615" i="3" s="1"/>
  <c r="N1205" i="3"/>
  <c r="T1205" i="3" s="1"/>
  <c r="N1961" i="3"/>
  <c r="T1961" i="3" s="1"/>
  <c r="N1340" i="3"/>
  <c r="T1340" i="3" s="1"/>
  <c r="N493" i="3"/>
  <c r="T493" i="3" s="1"/>
  <c r="M105" i="3"/>
  <c r="M1726" i="3"/>
  <c r="N1025" i="3"/>
  <c r="T1025" i="3" s="1"/>
  <c r="N1163" i="3"/>
  <c r="T1163" i="3" s="1"/>
  <c r="M1424" i="3"/>
  <c r="M349" i="3"/>
  <c r="N1853" i="3"/>
  <c r="T1853" i="3" s="1"/>
  <c r="M1200" i="3"/>
  <c r="N883" i="3"/>
  <c r="T883" i="3" s="1"/>
  <c r="M1456" i="3"/>
  <c r="N1074" i="3"/>
  <c r="T1074" i="3" s="1"/>
  <c r="N1218" i="3"/>
  <c r="T1218" i="3" s="1"/>
  <c r="N1111" i="3"/>
  <c r="T1111" i="3" s="1"/>
  <c r="N671" i="3"/>
  <c r="T671" i="3" s="1"/>
  <c r="N2092" i="3"/>
  <c r="T2092" i="3" s="1"/>
  <c r="M1498" i="3"/>
  <c r="N1215" i="3"/>
  <c r="T1215" i="3" s="1"/>
  <c r="M848" i="3"/>
  <c r="N1172" i="3"/>
  <c r="T1172" i="3" s="1"/>
  <c r="N1186" i="3"/>
  <c r="T1186" i="3" s="1"/>
  <c r="M658" i="3"/>
  <c r="M1331" i="3"/>
  <c r="M1088" i="3"/>
  <c r="N1107" i="3"/>
  <c r="T1107" i="3" s="1"/>
  <c r="M1492" i="3"/>
  <c r="M1610" i="3"/>
  <c r="N408" i="3"/>
  <c r="T408" i="3" s="1"/>
  <c r="M766" i="3"/>
  <c r="N502" i="3"/>
  <c r="T502" i="3" s="1"/>
  <c r="M56" i="3"/>
  <c r="N1084" i="3"/>
  <c r="T1084" i="3" s="1"/>
  <c r="M1455" i="3"/>
  <c r="M283" i="3"/>
  <c r="N579" i="3"/>
  <c r="T579" i="3" s="1"/>
  <c r="N1926" i="3"/>
  <c r="T1926" i="3" s="1"/>
  <c r="M1671" i="3"/>
  <c r="N1757" i="3"/>
  <c r="T1757" i="3" s="1"/>
  <c r="N629" i="3"/>
  <c r="T629" i="3" s="1"/>
  <c r="M1986" i="3"/>
  <c r="N572" i="3"/>
  <c r="T572" i="3" s="1"/>
  <c r="N407" i="3"/>
  <c r="T407" i="3" s="1"/>
  <c r="N2094" i="3"/>
  <c r="T2094" i="3" s="1"/>
  <c r="N1658" i="3"/>
  <c r="T1658" i="3" s="1"/>
  <c r="M192" i="3"/>
  <c r="N205" i="3"/>
  <c r="T205" i="3" s="1"/>
  <c r="M967" i="3"/>
  <c r="N1439" i="3"/>
  <c r="T1439" i="3" s="1"/>
  <c r="N268" i="3"/>
  <c r="T268" i="3" s="1"/>
  <c r="N1304" i="3"/>
  <c r="T1304" i="3" s="1"/>
  <c r="N1761" i="3"/>
  <c r="T1761" i="3" s="1"/>
  <c r="M2101" i="3"/>
  <c r="N484" i="3"/>
  <c r="T484" i="3" s="1"/>
  <c r="N680" i="3"/>
  <c r="T680" i="3" s="1"/>
  <c r="M1740" i="3"/>
  <c r="M746" i="3"/>
  <c r="N1443" i="3"/>
  <c r="T1443" i="3" s="1"/>
  <c r="M1081" i="3"/>
  <c r="N1738" i="3"/>
  <c r="T1738" i="3" s="1"/>
  <c r="N380" i="3"/>
  <c r="T380" i="3" s="1"/>
  <c r="N1978" i="3"/>
  <c r="T1978" i="3" s="1"/>
  <c r="M401" i="3"/>
  <c r="M1214" i="3"/>
  <c r="M1752" i="3"/>
  <c r="N156" i="3"/>
  <c r="T156" i="3" s="1"/>
  <c r="N2068" i="3"/>
  <c r="T2068" i="3" s="1"/>
  <c r="N300" i="3"/>
  <c r="T300" i="3" s="1"/>
  <c r="M1295" i="3"/>
  <c r="M1091" i="3"/>
  <c r="N650" i="3"/>
  <c r="T650" i="3" s="1"/>
  <c r="N1298" i="3"/>
  <c r="T1298" i="3" s="1"/>
  <c r="M496" i="3"/>
  <c r="N1935" i="3"/>
  <c r="T1935" i="3" s="1"/>
  <c r="N829" i="3"/>
  <c r="T829" i="3" s="1"/>
  <c r="N1306" i="3"/>
  <c r="T1306" i="3" s="1"/>
  <c r="N606" i="3"/>
  <c r="T606" i="3" s="1"/>
  <c r="N1299" i="3"/>
  <c r="T1299" i="3" s="1"/>
  <c r="N1636" i="3"/>
  <c r="T1636" i="3" s="1"/>
  <c r="N721" i="3"/>
  <c r="T721" i="3" s="1"/>
  <c r="N856" i="3"/>
  <c r="T856" i="3" s="1"/>
  <c r="N1803" i="3"/>
  <c r="T1803" i="3" s="1"/>
  <c r="M1235" i="3"/>
  <c r="M1166" i="3"/>
  <c r="N323" i="3"/>
  <c r="T323" i="3" s="1"/>
  <c r="M566" i="3"/>
  <c r="N1301" i="3"/>
  <c r="T1301" i="3" s="1"/>
  <c r="N616" i="3"/>
  <c r="T616" i="3" s="1"/>
  <c r="M605" i="3"/>
  <c r="N660" i="3"/>
  <c r="T660" i="3" s="1"/>
  <c r="N1348" i="3"/>
  <c r="T1348" i="3" s="1"/>
  <c r="M318" i="3"/>
  <c r="N1184" i="3"/>
  <c r="T1184" i="3" s="1"/>
  <c r="N1192" i="3"/>
  <c r="T1192" i="3" s="1"/>
  <c r="N1882" i="3"/>
  <c r="T1882" i="3" s="1"/>
  <c r="N1579" i="3"/>
  <c r="T1579" i="3" s="1"/>
  <c r="N1013" i="3"/>
  <c r="T1013" i="3" s="1"/>
  <c r="N620" i="3"/>
  <c r="T620" i="3" s="1"/>
  <c r="M97" i="3"/>
  <c r="N2048" i="3"/>
  <c r="T2048" i="3" s="1"/>
  <c r="M2026" i="3"/>
  <c r="N2005" i="3"/>
  <c r="T2005" i="3" s="1"/>
  <c r="N1708" i="3"/>
  <c r="T1708" i="3" s="1"/>
  <c r="M1551" i="3"/>
  <c r="N1434" i="3"/>
  <c r="T1434" i="3" s="1"/>
  <c r="M1414" i="3"/>
  <c r="M954" i="3"/>
  <c r="N922" i="3"/>
  <c r="T922" i="3" s="1"/>
  <c r="N344" i="3"/>
  <c r="T344" i="3" s="1"/>
  <c r="M326" i="3"/>
  <c r="M57" i="3"/>
  <c r="M43" i="3"/>
  <c r="M1174" i="3"/>
  <c r="M1075" i="3"/>
  <c r="M1517" i="3"/>
  <c r="M977" i="3"/>
  <c r="N1497" i="3"/>
  <c r="T1497" i="3" s="1"/>
  <c r="M730" i="3"/>
  <c r="M1203" i="3"/>
  <c r="M1638" i="3"/>
  <c r="M631" i="3"/>
  <c r="M299" i="3"/>
  <c r="M459" i="3"/>
  <c r="N1937" i="3"/>
  <c r="T1937" i="3" s="1"/>
  <c r="N296" i="3"/>
  <c r="T296" i="3" s="1"/>
  <c r="N1642" i="3"/>
  <c r="T1642" i="3" s="1"/>
  <c r="M571" i="3"/>
  <c r="N183" i="3"/>
  <c r="T183" i="3" s="1"/>
  <c r="M997" i="3"/>
  <c r="N476" i="3"/>
  <c r="T476" i="3" s="1"/>
  <c r="M372" i="3"/>
  <c r="N2128" i="3"/>
  <c r="T2128" i="3" s="1"/>
  <c r="M2011" i="3"/>
  <c r="N2004" i="3"/>
  <c r="T2004" i="3" s="1"/>
  <c r="M1868" i="3"/>
  <c r="N1376" i="3"/>
  <c r="T1376" i="3" s="1"/>
  <c r="N953" i="3"/>
  <c r="T953" i="3" s="1"/>
  <c r="N781" i="3"/>
  <c r="T781" i="3" s="1"/>
  <c r="M715" i="3"/>
  <c r="M276" i="3"/>
  <c r="M94" i="3"/>
  <c r="N42" i="3"/>
  <c r="T42" i="3" s="1"/>
  <c r="M905" i="3"/>
  <c r="M568" i="3"/>
  <c r="M1665" i="3"/>
  <c r="M891" i="3"/>
  <c r="M1827" i="3"/>
  <c r="M2057" i="3"/>
  <c r="M1852" i="3"/>
  <c r="M450" i="3"/>
  <c r="N662" i="3"/>
  <c r="T662" i="3" s="1"/>
  <c r="M590" i="3"/>
  <c r="N2090" i="3"/>
  <c r="T2090" i="3" s="1"/>
  <c r="N1660" i="3"/>
  <c r="T1660" i="3" s="1"/>
  <c r="M1533" i="3"/>
  <c r="M297" i="3"/>
  <c r="M1943" i="3"/>
  <c r="N327" i="3"/>
  <c r="T327" i="3" s="1"/>
  <c r="N1014" i="3"/>
  <c r="T1014" i="3" s="1"/>
  <c r="M1755" i="3"/>
  <c r="N1759" i="3"/>
  <c r="T1759" i="3" s="1"/>
  <c r="M1711" i="3"/>
  <c r="N256" i="3"/>
  <c r="T256" i="3" s="1"/>
  <c r="M2081" i="3"/>
  <c r="M1575" i="3"/>
  <c r="N1385" i="3"/>
  <c r="T1385" i="3" s="1"/>
  <c r="N983" i="3"/>
  <c r="T983" i="3" s="1"/>
  <c r="N934" i="3"/>
  <c r="T934" i="3" s="1"/>
  <c r="M931" i="3"/>
  <c r="M471" i="3"/>
  <c r="M275" i="3"/>
  <c r="N51" i="3"/>
  <c r="T51" i="3" s="1"/>
  <c r="N1213" i="3"/>
  <c r="T1213" i="3" s="1"/>
  <c r="N404" i="3"/>
  <c r="T404" i="3" s="1"/>
  <c r="M2135" i="3"/>
  <c r="N1930" i="3"/>
  <c r="T1930" i="3" s="1"/>
  <c r="N611" i="3"/>
  <c r="T611" i="3" s="1"/>
  <c r="N143" i="3"/>
  <c r="T143" i="3" s="1"/>
  <c r="M1319" i="3"/>
  <c r="M1996" i="3"/>
  <c r="M1892" i="3"/>
  <c r="M366" i="3"/>
  <c r="N2107" i="3"/>
  <c r="T2107" i="3" s="1"/>
  <c r="M2080" i="3"/>
  <c r="N1375" i="3"/>
  <c r="T1375" i="3" s="1"/>
  <c r="N950" i="3"/>
  <c r="T950" i="3" s="1"/>
  <c r="M940" i="3"/>
  <c r="M713" i="3"/>
  <c r="M357" i="3"/>
  <c r="N93" i="3"/>
  <c r="T93" i="3" s="1"/>
  <c r="N41" i="3"/>
  <c r="T41" i="3" s="1"/>
  <c r="M38" i="3"/>
  <c r="M601" i="3"/>
  <c r="N573" i="3"/>
  <c r="T573" i="3" s="1"/>
  <c r="M1516" i="3"/>
  <c r="N213" i="3"/>
  <c r="T213" i="3" s="1"/>
  <c r="N1068" i="3"/>
  <c r="T1068" i="3" s="1"/>
  <c r="N661" i="3"/>
  <c r="T661" i="3" s="1"/>
  <c r="N1873" i="3"/>
  <c r="T1873" i="3" s="1"/>
  <c r="N86" i="3"/>
  <c r="T86" i="3" s="1"/>
  <c r="N986" i="3"/>
  <c r="T986" i="3" s="1"/>
  <c r="M1793" i="3"/>
  <c r="M1060" i="3"/>
  <c r="N1942" i="3"/>
  <c r="T1942" i="3" s="1"/>
  <c r="N1719" i="3"/>
  <c r="T1719" i="3" s="1"/>
  <c r="N1574" i="3"/>
  <c r="T1574" i="3" s="1"/>
  <c r="N1384" i="3"/>
  <c r="T1384" i="3" s="1"/>
  <c r="M1008" i="3"/>
  <c r="N982" i="3"/>
  <c r="T982" i="3" s="1"/>
  <c r="M957" i="3"/>
  <c r="M929" i="3"/>
  <c r="M712" i="3"/>
  <c r="N266" i="3"/>
  <c r="T266" i="3" s="1"/>
  <c r="N50" i="3"/>
  <c r="T50" i="3" s="1"/>
  <c r="M47" i="3"/>
  <c r="N899" i="3"/>
  <c r="T899" i="3" s="1"/>
  <c r="M574" i="3"/>
  <c r="M1168" i="3"/>
  <c r="M1212" i="3"/>
  <c r="N1758" i="3"/>
  <c r="T1758" i="3" s="1"/>
  <c r="N1350" i="3"/>
  <c r="T1350" i="3" s="1"/>
  <c r="M1415" i="3"/>
  <c r="N71" i="3"/>
  <c r="T71" i="3" s="1"/>
  <c r="N767" i="3"/>
  <c r="T767" i="3" s="1"/>
  <c r="N1909" i="3"/>
  <c r="T1909" i="3" s="1"/>
  <c r="N1587" i="3"/>
  <c r="T1587" i="3" s="1"/>
  <c r="M117" i="3"/>
  <c r="N1554" i="3"/>
  <c r="T1554" i="3" s="1"/>
  <c r="N1435" i="3"/>
  <c r="T1435" i="3" s="1"/>
  <c r="M1379" i="3"/>
  <c r="N1374" i="3"/>
  <c r="T1374" i="3" s="1"/>
  <c r="M956" i="3"/>
  <c r="M923" i="3"/>
  <c r="N355" i="3"/>
  <c r="T355" i="3" s="1"/>
  <c r="N85" i="3"/>
  <c r="T85" i="3" s="1"/>
  <c r="M62" i="3"/>
  <c r="M30" i="3"/>
  <c r="N308" i="3"/>
  <c r="T308" i="3" s="1"/>
  <c r="N1933" i="3"/>
  <c r="T1933" i="3" s="1"/>
  <c r="N1185" i="3"/>
  <c r="T1185" i="3" s="1"/>
  <c r="M852" i="3"/>
  <c r="N210" i="3"/>
  <c r="T210" i="3" s="1"/>
  <c r="N1771" i="3"/>
  <c r="T1771" i="3" s="1"/>
  <c r="M665" i="3"/>
  <c r="M321" i="3"/>
  <c r="N898" i="3"/>
  <c r="T898" i="3" s="1"/>
  <c r="N457" i="3"/>
  <c r="T457" i="3" s="1"/>
  <c r="N600" i="3"/>
  <c r="T600" i="3" s="1"/>
  <c r="N1700" i="3"/>
  <c r="T1700" i="3" s="1"/>
  <c r="M1359" i="3"/>
  <c r="N1048" i="3"/>
  <c r="T1048" i="3" s="1"/>
  <c r="M280" i="3"/>
  <c r="N1907" i="3"/>
  <c r="T1907" i="3" s="1"/>
  <c r="N1718" i="3"/>
  <c r="T1718" i="3" s="1"/>
  <c r="M1688" i="3"/>
  <c r="N1383" i="3"/>
  <c r="T1383" i="3" s="1"/>
  <c r="M1378" i="3"/>
  <c r="M994" i="3"/>
  <c r="M937" i="3"/>
  <c r="N503" i="3"/>
  <c r="T503" i="3" s="1"/>
  <c r="N265" i="3"/>
  <c r="T265" i="3" s="1"/>
  <c r="M111" i="3"/>
  <c r="M44" i="3"/>
  <c r="M29" i="3"/>
  <c r="M1946" i="3"/>
  <c r="N1946" i="3"/>
  <c r="T1946" i="3" s="1"/>
  <c r="M1234" i="3"/>
  <c r="N1234" i="3"/>
  <c r="T1234" i="3" s="1"/>
  <c r="M1195" i="3"/>
  <c r="N1195" i="3"/>
  <c r="T1195" i="3" s="1"/>
  <c r="M53" i="3"/>
  <c r="N53" i="3"/>
  <c r="T53" i="3" s="1"/>
  <c r="M744" i="3"/>
  <c r="N744" i="3"/>
  <c r="T744" i="3" s="1"/>
  <c r="N748" i="3"/>
  <c r="T748" i="3" s="1"/>
  <c r="M1812" i="3"/>
  <c r="N1812" i="3"/>
  <c r="T1812" i="3" s="1"/>
  <c r="M2039" i="3"/>
  <c r="N2039" i="3"/>
  <c r="T2039" i="3" s="1"/>
  <c r="M1182" i="3"/>
  <c r="N1182" i="3"/>
  <c r="T1182" i="3" s="1"/>
  <c r="N2071" i="3"/>
  <c r="T2071" i="3" s="1"/>
  <c r="N801" i="3"/>
  <c r="T801" i="3" s="1"/>
  <c r="N749" i="3"/>
  <c r="T749" i="3" s="1"/>
  <c r="N1105" i="3"/>
  <c r="T1105" i="3" s="1"/>
  <c r="N1628" i="3"/>
  <c r="T1628" i="3" s="1"/>
  <c r="N699" i="3"/>
  <c r="T699" i="3" s="1"/>
  <c r="N1735" i="3"/>
  <c r="T1735" i="3" s="1"/>
  <c r="N1453" i="3"/>
  <c r="T1453" i="3" s="1"/>
  <c r="N1020" i="3"/>
  <c r="T1020" i="3" s="1"/>
  <c r="N359" i="3"/>
  <c r="T359" i="3" s="1"/>
  <c r="N1629" i="3"/>
  <c r="T1629" i="3" s="1"/>
  <c r="N1674" i="3"/>
  <c r="T1674" i="3" s="1"/>
  <c r="N1709" i="3"/>
  <c r="T1709" i="3" s="1"/>
  <c r="N1254" i="3"/>
  <c r="T1254" i="3" s="1"/>
  <c r="N403" i="3"/>
  <c r="T403" i="3" s="1"/>
  <c r="N821" i="3"/>
  <c r="T821" i="3" s="1"/>
  <c r="N75" i="3"/>
  <c r="T75" i="3" s="1"/>
  <c r="N1335" i="3"/>
  <c r="T1335" i="3" s="1"/>
  <c r="N1130" i="3"/>
  <c r="T1130" i="3" s="1"/>
  <c r="N734" i="3"/>
  <c r="T734" i="3" s="1"/>
  <c r="N709" i="3"/>
  <c r="T709" i="3" s="1"/>
  <c r="N794" i="3"/>
  <c r="T794" i="3" s="1"/>
  <c r="N2060" i="3"/>
  <c r="T2060" i="3" s="1"/>
  <c r="N1568" i="3"/>
  <c r="T1568" i="3" s="1"/>
  <c r="N277" i="3"/>
  <c r="T277" i="3" s="1"/>
  <c r="N798" i="3"/>
  <c r="T798" i="3" s="1"/>
  <c r="N919" i="3"/>
  <c r="T919" i="3" s="1"/>
  <c r="N518" i="3"/>
  <c r="T518" i="3" s="1"/>
  <c r="N1992" i="3"/>
  <c r="T1992" i="3" s="1"/>
  <c r="N854" i="3"/>
  <c r="T854" i="3" s="1"/>
  <c r="N701" i="3"/>
  <c r="T701" i="3" s="1"/>
  <c r="N885" i="3"/>
  <c r="T885" i="3" s="1"/>
  <c r="N578" i="3"/>
  <c r="T578" i="3" s="1"/>
  <c r="N1681" i="3"/>
  <c r="T1681" i="3" s="1"/>
  <c r="N1769" i="3"/>
  <c r="T1769" i="3" s="1"/>
  <c r="N1958" i="3"/>
  <c r="T1958" i="3" s="1"/>
  <c r="N717" i="3"/>
  <c r="T717" i="3" s="1"/>
  <c r="N903" i="3"/>
  <c r="T903" i="3" s="1"/>
  <c r="N440" i="3"/>
  <c r="T440" i="3" s="1"/>
  <c r="N201" i="3"/>
  <c r="T201" i="3" s="1"/>
  <c r="M428" i="3"/>
  <c r="N557" i="3"/>
  <c r="T557" i="3" s="1"/>
  <c r="M1267" i="3"/>
  <c r="N166" i="3"/>
  <c r="T166" i="3" s="1"/>
  <c r="M2146" i="3"/>
  <c r="M2145" i="3" s="1"/>
  <c r="M2144" i="3" s="1"/>
  <c r="M2140" i="3" s="1"/>
  <c r="M2139" i="3" s="1"/>
  <c r="N532" i="3"/>
  <c r="T532" i="3" s="1"/>
  <c r="M747" i="3"/>
  <c r="N707" i="3"/>
  <c r="T707" i="3" s="1"/>
  <c r="M1859" i="3"/>
  <c r="N419" i="3"/>
  <c r="T419" i="3" s="1"/>
  <c r="M1949" i="3"/>
  <c r="N773" i="3"/>
  <c r="T773" i="3" s="1"/>
  <c r="M290" i="3"/>
  <c r="N628" i="3"/>
  <c r="T628" i="3" s="1"/>
  <c r="N642" i="3"/>
  <c r="T642" i="3" s="1"/>
  <c r="M1037" i="3"/>
  <c r="M2119" i="3"/>
  <c r="N2119" i="3"/>
  <c r="T2119" i="3" s="1"/>
  <c r="M1558" i="3"/>
  <c r="N270" i="3"/>
  <c r="T270" i="3" s="1"/>
  <c r="N2086" i="3"/>
  <c r="T2086" i="3" s="1"/>
  <c r="M1169" i="3"/>
  <c r="M1782" i="3"/>
  <c r="N1782" i="3"/>
  <c r="T1782" i="3" s="1"/>
  <c r="M358" i="3"/>
  <c r="N1648" i="3"/>
  <c r="T1648" i="3" s="1"/>
  <c r="M991" i="3"/>
  <c r="N991" i="3"/>
  <c r="T991" i="3" s="1"/>
  <c r="M674" i="3"/>
  <c r="N674" i="3"/>
  <c r="T674" i="3" s="1"/>
  <c r="M1792" i="3"/>
  <c r="N1792" i="3"/>
  <c r="T1792" i="3" s="1"/>
  <c r="N1086" i="3"/>
  <c r="T1086" i="3" s="1"/>
  <c r="N582" i="3"/>
  <c r="T582" i="3" s="1"/>
  <c r="N1854" i="3"/>
  <c r="T1854" i="3" s="1"/>
  <c r="N2064" i="3"/>
  <c r="T2064" i="3" s="1"/>
  <c r="N26" i="3"/>
  <c r="T26" i="3" s="1"/>
  <c r="N1135" i="3"/>
  <c r="T1135" i="3" s="1"/>
  <c r="N1620" i="3"/>
  <c r="T1620" i="3" s="1"/>
  <c r="M740" i="3"/>
  <c r="M1541" i="3"/>
  <c r="N1541" i="3"/>
  <c r="T1541" i="3" s="1"/>
  <c r="M1388" i="3"/>
  <c r="N1911" i="3"/>
  <c r="T1911" i="3" s="1"/>
  <c r="M424" i="3"/>
  <c r="M1143" i="3"/>
  <c r="N1143" i="3"/>
  <c r="T1143" i="3" s="1"/>
  <c r="M207" i="3"/>
  <c r="N1609" i="3"/>
  <c r="T1609" i="3" s="1"/>
  <c r="N1991" i="3"/>
  <c r="T1991" i="3" s="1"/>
  <c r="M725" i="3"/>
  <c r="M639" i="3"/>
  <c r="M433" i="3"/>
  <c r="N433" i="3"/>
  <c r="T433" i="3" s="1"/>
  <c r="M1474" i="3"/>
  <c r="N1474" i="3"/>
  <c r="T1474" i="3" s="1"/>
  <c r="M1445" i="3"/>
  <c r="N1445" i="3"/>
  <c r="T1445" i="3" s="1"/>
  <c r="M402" i="3"/>
  <c r="N402" i="3"/>
  <c r="T402" i="3" s="1"/>
  <c r="M1152" i="3"/>
  <c r="N1152" i="3"/>
  <c r="T1152" i="3" s="1"/>
  <c r="N432" i="3"/>
  <c r="T432" i="3" s="1"/>
  <c r="M432" i="3"/>
  <c r="N918" i="3"/>
  <c r="T918" i="3" s="1"/>
  <c r="N1180" i="3"/>
  <c r="T1180" i="3" s="1"/>
  <c r="N865" i="3"/>
  <c r="T865" i="3" s="1"/>
  <c r="N695" i="3"/>
  <c r="T695" i="3" s="1"/>
  <c r="N912" i="3"/>
  <c r="T912" i="3" s="1"/>
  <c r="N694" i="3"/>
  <c r="T694" i="3" s="1"/>
  <c r="M430" i="3"/>
  <c r="N430" i="3"/>
  <c r="T430" i="3" s="1"/>
  <c r="M2130" i="3"/>
  <c r="N1062" i="3"/>
  <c r="T1062" i="3" s="1"/>
  <c r="M121" i="3"/>
  <c r="M258" i="3"/>
  <c r="N258" i="3"/>
  <c r="T258" i="3" s="1"/>
  <c r="M1176" i="3"/>
  <c r="N1210" i="3"/>
  <c r="T1210" i="3" s="1"/>
  <c r="M416" i="3"/>
  <c r="M706" i="3"/>
  <c r="N1888" i="3"/>
  <c r="T1888" i="3" s="1"/>
  <c r="M1888" i="3"/>
  <c r="M1786" i="3"/>
  <c r="N1786" i="3"/>
  <c r="T1786" i="3" s="1"/>
  <c r="M91" i="3"/>
  <c r="N91" i="3"/>
  <c r="T91" i="3" s="1"/>
  <c r="M1833" i="3"/>
  <c r="N1833" i="3"/>
  <c r="T1833" i="3" s="1"/>
  <c r="N22" i="3"/>
  <c r="T22" i="3" s="1"/>
  <c r="N348" i="3"/>
  <c r="T348" i="3" s="1"/>
  <c r="N509" i="3"/>
  <c r="T509" i="3" s="1"/>
  <c r="N538" i="3"/>
  <c r="T538" i="3" s="1"/>
  <c r="N1059" i="3"/>
  <c r="T1059" i="3" s="1"/>
  <c r="N383" i="3"/>
  <c r="T383" i="3" s="1"/>
  <c r="N122" i="3"/>
  <c r="T122" i="3" s="1"/>
  <c r="N1366" i="3"/>
  <c r="T1366" i="3" s="1"/>
  <c r="N448" i="3"/>
  <c r="T448" i="3" s="1"/>
  <c r="N95" i="3"/>
  <c r="T95" i="3" s="1"/>
  <c r="N700" i="3"/>
  <c r="T700" i="3" s="1"/>
  <c r="N543" i="3"/>
  <c r="T543" i="3" s="1"/>
  <c r="N2055" i="3"/>
  <c r="T2055" i="3" s="1"/>
  <c r="N1487" i="3"/>
  <c r="T1487" i="3" s="1"/>
  <c r="N531" i="3"/>
  <c r="T531" i="3" s="1"/>
  <c r="N1485" i="3"/>
  <c r="T1485" i="3" s="1"/>
  <c r="N751" i="3"/>
  <c r="T751" i="3" s="1"/>
  <c r="N513" i="3"/>
  <c r="T513" i="3" s="1"/>
  <c r="N810" i="3"/>
  <c r="T810" i="3" s="1"/>
  <c r="N1908" i="3"/>
  <c r="T1908" i="3" s="1"/>
  <c r="N1342" i="3"/>
  <c r="T1342" i="3" s="1"/>
  <c r="N1094" i="3"/>
  <c r="T1094" i="3" s="1"/>
  <c r="N786" i="3"/>
  <c r="T786" i="3" s="1"/>
  <c r="N696" i="3"/>
  <c r="T696" i="3" s="1"/>
  <c r="N586" i="3"/>
  <c r="T586" i="3" s="1"/>
  <c r="N1119" i="3"/>
  <c r="T1119" i="3" s="1"/>
  <c r="N2141" i="3"/>
  <c r="T2141" i="3" s="1"/>
  <c r="N1611" i="3"/>
  <c r="T1611" i="3" s="1"/>
  <c r="N426" i="3"/>
  <c r="T426" i="3" s="1"/>
  <c r="N936" i="3"/>
  <c r="T936" i="3" s="1"/>
  <c r="N1142" i="3"/>
  <c r="T1142" i="3" s="1"/>
  <c r="N19" i="3"/>
  <c r="T19" i="3" s="1"/>
  <c r="N731" i="3"/>
  <c r="T731" i="3" s="1"/>
  <c r="N823" i="3"/>
  <c r="T823" i="3" s="1"/>
  <c r="N1181" i="3"/>
  <c r="T1181" i="3" s="1"/>
  <c r="N1811" i="3"/>
  <c r="T1811" i="3" s="1"/>
  <c r="N869" i="3"/>
  <c r="T869" i="3" s="1"/>
  <c r="N554" i="3"/>
  <c r="T554" i="3" s="1"/>
  <c r="N822" i="3"/>
  <c r="T822" i="3" s="1"/>
  <c r="N456" i="3"/>
  <c r="T456" i="3" s="1"/>
  <c r="N814" i="3"/>
  <c r="T814" i="3" s="1"/>
  <c r="N1890" i="3"/>
  <c r="T1890" i="3" s="1"/>
  <c r="M945" i="3"/>
  <c r="N945" i="3"/>
  <c r="T945" i="3" s="1"/>
  <c r="N60" i="3"/>
  <c r="T60" i="3" s="1"/>
  <c r="M1543" i="3"/>
  <c r="N1543" i="3"/>
  <c r="T1543" i="3" s="1"/>
  <c r="N1984" i="3"/>
  <c r="T1984" i="3" s="1"/>
  <c r="N1153" i="3"/>
  <c r="T1153" i="3" s="1"/>
  <c r="M1153" i="3"/>
  <c r="M723" i="3"/>
  <c r="N723" i="3"/>
  <c r="T723" i="3" s="1"/>
  <c r="N542" i="3"/>
  <c r="T542" i="3" s="1"/>
  <c r="M542" i="3"/>
  <c r="N844" i="3"/>
  <c r="T844" i="3" s="1"/>
  <c r="M844" i="3"/>
  <c r="M2138" i="3"/>
  <c r="N2138" i="3"/>
  <c r="T2138" i="3" s="1"/>
  <c r="N1318" i="3"/>
  <c r="T1318" i="3" s="1"/>
  <c r="N1604" i="3"/>
  <c r="T1604" i="3" s="1"/>
  <c r="N528" i="3"/>
  <c r="T528" i="3" s="1"/>
  <c r="N1594" i="3"/>
  <c r="T1594" i="3" s="1"/>
  <c r="N762" i="3"/>
  <c r="T762" i="3" s="1"/>
  <c r="N820" i="3"/>
  <c r="T820" i="3" s="1"/>
  <c r="N1806" i="3"/>
  <c r="T1806" i="3" s="1"/>
  <c r="N735" i="3"/>
  <c r="T735" i="3" s="1"/>
  <c r="N1680" i="3"/>
  <c r="T1680" i="3" s="1"/>
  <c r="N817" i="3"/>
  <c r="T817" i="3" s="1"/>
  <c r="N778" i="3"/>
  <c r="T778" i="3" s="1"/>
  <c r="M1734" i="3"/>
  <c r="M376" i="3"/>
  <c r="N376" i="3"/>
  <c r="T376" i="3" s="1"/>
  <c r="M115" i="3"/>
  <c r="N1407" i="3"/>
  <c r="T1407" i="3" s="1"/>
  <c r="M1645" i="3"/>
  <c r="M546" i="3"/>
  <c r="N546" i="3"/>
  <c r="T546" i="3" s="1"/>
  <c r="M1999" i="3"/>
  <c r="N831" i="3"/>
  <c r="T831" i="3" s="1"/>
  <c r="N2023" i="3"/>
  <c r="T2023" i="3" s="1"/>
  <c r="N1277" i="3"/>
  <c r="T1277" i="3" s="1"/>
  <c r="M1277" i="3"/>
  <c r="M911" i="3"/>
  <c r="N911" i="3"/>
  <c r="T911" i="3" s="1"/>
  <c r="M736" i="3"/>
  <c r="N736" i="3"/>
  <c r="T736" i="3" s="1"/>
  <c r="M1222" i="3"/>
  <c r="N1222" i="3"/>
  <c r="T1222" i="3" s="1"/>
  <c r="M1988" i="3"/>
  <c r="N1988" i="3"/>
  <c r="T1988" i="3" s="1"/>
  <c r="N244" i="3"/>
  <c r="T244" i="3" s="1"/>
  <c r="M244" i="3"/>
  <c r="N260" i="3"/>
  <c r="T260" i="3" s="1"/>
  <c r="M260" i="3"/>
  <c r="N2067" i="3"/>
  <c r="T2067" i="3" s="1"/>
  <c r="M2067" i="3"/>
  <c r="M288" i="3"/>
  <c r="N288" i="3"/>
  <c r="T288" i="3" s="1"/>
  <c r="M1470" i="3"/>
  <c r="N1470" i="3"/>
  <c r="T1470" i="3" s="1"/>
  <c r="M596" i="3"/>
  <c r="N596" i="3"/>
  <c r="T596" i="3" s="1"/>
  <c r="M1667" i="3"/>
  <c r="N1667" i="3"/>
  <c r="T1667" i="3" s="1"/>
  <c r="M1035" i="3"/>
  <c r="N1035" i="3"/>
  <c r="T1035" i="3" s="1"/>
  <c r="M1583" i="3"/>
  <c r="N1583" i="3"/>
  <c r="T1583" i="3" s="1"/>
  <c r="N1030" i="3"/>
  <c r="T1030" i="3" s="1"/>
  <c r="M1030" i="3"/>
  <c r="M638" i="3"/>
  <c r="N638" i="3"/>
  <c r="T638" i="3" s="1"/>
  <c r="M125" i="3"/>
  <c r="N125" i="3"/>
  <c r="T125" i="3" s="1"/>
  <c r="M1774" i="3"/>
  <c r="N1774" i="3"/>
  <c r="T1774" i="3" s="1"/>
  <c r="M676" i="3"/>
  <c r="N676" i="3"/>
  <c r="T676" i="3" s="1"/>
  <c r="N1365" i="3"/>
  <c r="T1365" i="3" s="1"/>
  <c r="M757" i="3"/>
  <c r="N757" i="3"/>
  <c r="T757" i="3" s="1"/>
  <c r="M1571" i="3"/>
  <c r="N1571" i="3"/>
  <c r="T1571" i="3" s="1"/>
  <c r="M792" i="3"/>
  <c r="N792" i="3"/>
  <c r="T792" i="3" s="1"/>
  <c r="M1241" i="3"/>
  <c r="N1241" i="3"/>
  <c r="T1241" i="3" s="1"/>
  <c r="M1308" i="3"/>
  <c r="N1308" i="3"/>
  <c r="T1308" i="3" s="1"/>
  <c r="M690" i="3"/>
  <c r="N690" i="3"/>
  <c r="T690" i="3" s="1"/>
  <c r="M373" i="3"/>
  <c r="N373" i="3"/>
  <c r="T373" i="3" s="1"/>
  <c r="M379" i="3"/>
  <c r="N379" i="3"/>
  <c r="T379" i="3" s="1"/>
  <c r="M112" i="3"/>
  <c r="N112" i="3"/>
  <c r="T112" i="3" s="1"/>
  <c r="N25" i="3"/>
  <c r="T25" i="3" s="1"/>
  <c r="M25" i="3"/>
  <c r="M2132" i="3"/>
  <c r="N2132" i="3"/>
  <c r="T2132" i="3" s="1"/>
  <c r="N1760" i="3"/>
  <c r="T1760" i="3" s="1"/>
  <c r="M1760" i="3"/>
  <c r="M1971" i="3"/>
  <c r="N1971" i="3"/>
  <c r="T1971" i="3" s="1"/>
  <c r="N985" i="3"/>
  <c r="T985" i="3" s="1"/>
  <c r="M985" i="3"/>
  <c r="N1985" i="3"/>
  <c r="T1985" i="3" s="1"/>
  <c r="M855" i="3"/>
  <c r="M1464" i="3"/>
  <c r="N1464" i="3"/>
  <c r="T1464" i="3" s="1"/>
  <c r="M454" i="3"/>
  <c r="N454" i="3"/>
  <c r="T454" i="3" s="1"/>
  <c r="N1017" i="3"/>
  <c r="T1017" i="3" s="1"/>
  <c r="M485" i="3"/>
  <c r="N485" i="3"/>
  <c r="T485" i="3" s="1"/>
  <c r="N1097" i="3"/>
  <c r="T1097" i="3" s="1"/>
  <c r="M728" i="3"/>
  <c r="N728" i="3"/>
  <c r="T728" i="3" s="1"/>
  <c r="M1920" i="3"/>
  <c r="N1920" i="3"/>
  <c r="T1920" i="3" s="1"/>
  <c r="M1084" i="3"/>
  <c r="M1061" i="3"/>
  <c r="N1061" i="3"/>
  <c r="T1061" i="3" s="1"/>
  <c r="N119" i="3"/>
  <c r="T119" i="3" s="1"/>
  <c r="M119" i="3"/>
  <c r="M1163" i="3"/>
  <c r="M1778" i="3"/>
  <c r="N1778" i="3"/>
  <c r="T1778" i="3" s="1"/>
  <c r="M2069" i="3"/>
  <c r="M251" i="3"/>
  <c r="M524" i="3"/>
  <c r="N524" i="3"/>
  <c r="T524" i="3" s="1"/>
  <c r="N142" i="3"/>
  <c r="T142" i="3" s="1"/>
  <c r="M142" i="3"/>
  <c r="M2079" i="3"/>
  <c r="N2079" i="3"/>
  <c r="T2079" i="3" s="1"/>
  <c r="M135" i="3"/>
  <c r="N135" i="3"/>
  <c r="T135" i="3" s="1"/>
  <c r="M1877" i="3"/>
  <c r="N1877" i="3"/>
  <c r="T1877" i="3" s="1"/>
  <c r="M1560" i="3"/>
  <c r="M1109" i="3"/>
  <c r="N1109" i="3"/>
  <c r="T1109" i="3" s="1"/>
  <c r="M1175" i="3"/>
  <c r="M758" i="3"/>
  <c r="N758" i="3"/>
  <c r="T758" i="3" s="1"/>
  <c r="N1249" i="3"/>
  <c r="T1249" i="3" s="1"/>
  <c r="M1249" i="3"/>
  <c r="M484" i="3"/>
  <c r="M853" i="3"/>
  <c r="N853" i="3"/>
  <c r="T853" i="3" s="1"/>
  <c r="M705" i="3"/>
  <c r="N705" i="3"/>
  <c r="T705" i="3" s="1"/>
  <c r="M479" i="3"/>
  <c r="N479" i="3"/>
  <c r="T479" i="3" s="1"/>
  <c r="N272" i="3"/>
  <c r="T272" i="3" s="1"/>
  <c r="M272" i="3"/>
  <c r="M211" i="3"/>
  <c r="N211" i="3"/>
  <c r="T211" i="3" s="1"/>
  <c r="N569" i="3"/>
  <c r="T569" i="3" s="1"/>
  <c r="M569" i="3"/>
  <c r="M650" i="3"/>
  <c r="M404" i="3"/>
  <c r="M849" i="3"/>
  <c r="N849" i="3"/>
  <c r="T849" i="3" s="1"/>
  <c r="M102" i="3"/>
  <c r="N102" i="3"/>
  <c r="T102" i="3" s="1"/>
  <c r="M1713" i="3"/>
  <c r="N1713" i="3"/>
  <c r="T1713" i="3" s="1"/>
  <c r="M670" i="3"/>
  <c r="N670" i="3"/>
  <c r="T670" i="3" s="1"/>
  <c r="M182" i="3"/>
  <c r="N182" i="3"/>
  <c r="T182" i="3" s="1"/>
  <c r="N1449" i="3"/>
  <c r="T1449" i="3" s="1"/>
  <c r="M1449" i="3"/>
  <c r="M1049" i="3"/>
  <c r="N1049" i="3"/>
  <c r="T1049" i="3" s="1"/>
  <c r="M1419" i="3"/>
  <c r="N1419" i="3"/>
  <c r="T1419" i="3" s="1"/>
  <c r="N1302" i="3"/>
  <c r="T1302" i="3" s="1"/>
  <c r="M1302" i="3"/>
  <c r="M396" i="3"/>
  <c r="N396" i="3"/>
  <c r="T396" i="3" s="1"/>
  <c r="M845" i="3"/>
  <c r="N845" i="3"/>
  <c r="T845" i="3" s="1"/>
  <c r="M998" i="3"/>
  <c r="N998" i="3"/>
  <c r="T998" i="3" s="1"/>
  <c r="M878" i="3"/>
  <c r="N878" i="3"/>
  <c r="T878" i="3" s="1"/>
  <c r="M361" i="3"/>
  <c r="N361" i="3"/>
  <c r="T361" i="3" s="1"/>
  <c r="M1032" i="3"/>
  <c r="N1032" i="3"/>
  <c r="T1032" i="3" s="1"/>
  <c r="M1016" i="3"/>
  <c r="N1016" i="3"/>
  <c r="T1016" i="3" s="1"/>
  <c r="M671" i="3"/>
  <c r="M635" i="3"/>
  <c r="N1762" i="3"/>
  <c r="T1762" i="3" s="1"/>
  <c r="M1762" i="3"/>
  <c r="M460" i="3"/>
  <c r="N460" i="3"/>
  <c r="T460" i="3" s="1"/>
  <c r="M829" i="3"/>
  <c r="M282" i="3"/>
  <c r="N282" i="3"/>
  <c r="T282" i="3" s="1"/>
  <c r="N679" i="3"/>
  <c r="T679" i="3" s="1"/>
  <c r="M679" i="3"/>
  <c r="M1776" i="3"/>
  <c r="N1776" i="3"/>
  <c r="T1776" i="3" s="1"/>
  <c r="N1110" i="3"/>
  <c r="T1110" i="3" s="1"/>
  <c r="M1110" i="3"/>
  <c r="M241" i="3"/>
  <c r="N241" i="3"/>
  <c r="T241" i="3" s="1"/>
  <c r="M2103" i="3"/>
  <c r="N2103" i="3"/>
  <c r="T2103" i="3" s="1"/>
  <c r="M1217" i="3"/>
  <c r="N1217" i="3"/>
  <c r="T1217" i="3" s="1"/>
  <c r="M214" i="3"/>
  <c r="N214" i="3"/>
  <c r="T214" i="3" s="1"/>
  <c r="M1245" i="3"/>
  <c r="N1245" i="3"/>
  <c r="T1245" i="3" s="1"/>
  <c r="M621" i="3"/>
  <c r="M1614" i="3"/>
  <c r="N1614" i="3"/>
  <c r="T1614" i="3" s="1"/>
  <c r="M286" i="3"/>
  <c r="M2061" i="3"/>
  <c r="N2061" i="3"/>
  <c r="T2061" i="3" s="1"/>
  <c r="M622" i="3"/>
  <c r="M1669" i="3"/>
  <c r="N1669" i="3"/>
  <c r="T1669" i="3" s="1"/>
  <c r="M1523" i="3"/>
  <c r="M1622" i="3"/>
  <c r="N1622" i="3"/>
  <c r="T1622" i="3" s="1"/>
  <c r="M395" i="3"/>
  <c r="N395" i="3"/>
  <c r="T395" i="3" s="1"/>
  <c r="N552" i="3"/>
  <c r="T552" i="3" s="1"/>
  <c r="M552" i="3"/>
  <c r="M1775" i="3"/>
  <c r="N1775" i="3"/>
  <c r="T1775" i="3" s="1"/>
  <c r="M1194" i="3"/>
  <c r="N1194" i="3"/>
  <c r="T1194" i="3" s="1"/>
  <c r="N839" i="3"/>
  <c r="T839" i="3" s="1"/>
  <c r="M839" i="3"/>
  <c r="N1906" i="3"/>
  <c r="T1906" i="3" s="1"/>
  <c r="M1906" i="3"/>
  <c r="M1684" i="3"/>
  <c r="N1684" i="3"/>
  <c r="T1684" i="3" s="1"/>
  <c r="N106" i="3"/>
  <c r="T106" i="3" s="1"/>
  <c r="M106" i="3"/>
  <c r="M99" i="3"/>
  <c r="N99" i="3"/>
  <c r="T99" i="3" s="1"/>
  <c r="M651" i="3"/>
  <c r="N651" i="3"/>
  <c r="T651" i="3" s="1"/>
  <c r="M1220" i="3"/>
  <c r="N1220" i="3"/>
  <c r="T1220" i="3" s="1"/>
  <c r="M1519" i="3"/>
  <c r="N1519" i="3"/>
  <c r="T1519" i="3" s="1"/>
  <c r="N1514" i="3"/>
  <c r="T1514" i="3" s="1"/>
  <c r="M1514" i="3"/>
  <c r="M1661" i="3"/>
  <c r="N1661" i="3"/>
  <c r="T1661" i="3" s="1"/>
  <c r="M1467" i="3"/>
  <c r="N1467" i="3"/>
  <c r="T1467" i="3" s="1"/>
  <c r="M216" i="3"/>
  <c r="N216" i="3"/>
  <c r="T216" i="3" s="1"/>
  <c r="M2046" i="3"/>
  <c r="N2046" i="3"/>
  <c r="T2046" i="3" s="1"/>
  <c r="M619" i="3"/>
  <c r="N619" i="3"/>
  <c r="T619" i="3" s="1"/>
  <c r="M1429" i="3"/>
  <c r="N1429" i="3"/>
  <c r="T1429" i="3" s="1"/>
  <c r="N608" i="3"/>
  <c r="T608" i="3" s="1"/>
  <c r="N388" i="3"/>
  <c r="T388" i="3" s="1"/>
  <c r="N1232" i="3"/>
  <c r="T1232" i="3" s="1"/>
  <c r="N283" i="3"/>
  <c r="T283" i="3" s="1"/>
  <c r="N1081" i="3"/>
  <c r="T1081" i="3" s="1"/>
  <c r="M883" i="3"/>
  <c r="M1565" i="3"/>
  <c r="N1565" i="3"/>
  <c r="T1565" i="3" s="1"/>
  <c r="M1050" i="3"/>
  <c r="N1015" i="3"/>
  <c r="T1015" i="3" s="1"/>
  <c r="M1023" i="3"/>
  <c r="N127" i="3"/>
  <c r="T127" i="3" s="1"/>
  <c r="M90" i="3"/>
  <c r="N90" i="3"/>
  <c r="T90" i="3" s="1"/>
  <c r="M1074" i="3"/>
  <c r="N797" i="3"/>
  <c r="T797" i="3" s="1"/>
  <c r="M627" i="3"/>
  <c r="N627" i="3"/>
  <c r="T627" i="3" s="1"/>
  <c r="M155" i="3"/>
  <c r="N1986" i="3"/>
  <c r="T1986" i="3" s="1"/>
  <c r="M908" i="3"/>
  <c r="N908" i="3"/>
  <c r="T908" i="3" s="1"/>
  <c r="M1207" i="3"/>
  <c r="N1207" i="3"/>
  <c r="T1207" i="3" s="1"/>
  <c r="M657" i="3"/>
  <c r="N657" i="3"/>
  <c r="T657" i="3" s="1"/>
  <c r="M1751" i="3"/>
  <c r="N1751" i="3"/>
  <c r="T1751" i="3" s="1"/>
  <c r="M1546" i="3"/>
  <c r="N1546" i="3"/>
  <c r="T1546" i="3" s="1"/>
  <c r="M1080" i="3"/>
  <c r="N1080" i="3"/>
  <c r="T1080" i="3" s="1"/>
  <c r="N1939" i="3"/>
  <c r="T1939" i="3" s="1"/>
  <c r="M1939" i="3"/>
  <c r="M1815" i="3"/>
  <c r="N1815" i="3"/>
  <c r="T1815" i="3" s="1"/>
  <c r="M1931" i="3"/>
  <c r="N1931" i="3"/>
  <c r="T1931" i="3" s="1"/>
  <c r="M678" i="3"/>
  <c r="N1456" i="3"/>
  <c r="T1456" i="3" s="1"/>
  <c r="M380" i="3"/>
  <c r="M1458" i="3"/>
  <c r="N1458" i="3"/>
  <c r="T1458" i="3" s="1"/>
  <c r="M769" i="3"/>
  <c r="N769" i="3"/>
  <c r="T769" i="3" s="1"/>
  <c r="M1767" i="3"/>
  <c r="N1767" i="3"/>
  <c r="T1767" i="3" s="1"/>
  <c r="N1749" i="3"/>
  <c r="T1749" i="3" s="1"/>
  <c r="M942" i="3"/>
  <c r="N942" i="3"/>
  <c r="T942" i="3" s="1"/>
  <c r="N2066" i="3"/>
  <c r="T2066" i="3" s="1"/>
  <c r="M2066" i="3"/>
  <c r="N2091" i="3"/>
  <c r="T2091" i="3" s="1"/>
  <c r="M2091" i="3"/>
  <c r="M32" i="3"/>
  <c r="N32" i="3"/>
  <c r="T32" i="3" s="1"/>
  <c r="M163" i="3"/>
  <c r="N163" i="3"/>
  <c r="T163" i="3" s="1"/>
  <c r="M1653" i="3"/>
  <c r="N1653" i="3"/>
  <c r="T1653" i="3" s="1"/>
  <c r="M1354" i="3"/>
  <c r="N1354" i="3"/>
  <c r="T1354" i="3" s="1"/>
  <c r="M1529" i="3"/>
  <c r="N1529" i="3"/>
  <c r="T1529" i="3" s="1"/>
  <c r="M1450" i="3"/>
  <c r="N1450" i="3"/>
  <c r="T1450" i="3" s="1"/>
  <c r="M702" i="3"/>
  <c r="N702" i="3"/>
  <c r="T702" i="3" s="1"/>
  <c r="M1096" i="3"/>
  <c r="N1096" i="3"/>
  <c r="T1096" i="3" s="1"/>
  <c r="N755" i="3"/>
  <c r="T755" i="3" s="1"/>
  <c r="M755" i="3"/>
  <c r="M217" i="3"/>
  <c r="N217" i="3"/>
  <c r="T217" i="3" s="1"/>
  <c r="M1861" i="3"/>
  <c r="N1861" i="3"/>
  <c r="T1861" i="3" s="1"/>
  <c r="M974" i="3"/>
  <c r="N974" i="3"/>
  <c r="T974" i="3" s="1"/>
  <c r="M1512" i="3"/>
  <c r="N1512" i="3"/>
  <c r="T1512" i="3" s="1"/>
  <c r="M1000" i="3"/>
  <c r="N1000" i="3"/>
  <c r="T1000" i="3" s="1"/>
  <c r="M641" i="3"/>
  <c r="N641" i="3"/>
  <c r="T641" i="3" s="1"/>
  <c r="M1178" i="3"/>
  <c r="N1178" i="3"/>
  <c r="T1178" i="3" s="1"/>
  <c r="M1982" i="3"/>
  <c r="N1982" i="3"/>
  <c r="T1982" i="3" s="1"/>
  <c r="N405" i="3"/>
  <c r="T405" i="3" s="1"/>
  <c r="M405" i="3"/>
  <c r="M1090" i="3"/>
  <c r="N1090" i="3"/>
  <c r="T1090" i="3" s="1"/>
  <c r="M951" i="3"/>
  <c r="N951" i="3"/>
  <c r="T951" i="3" s="1"/>
  <c r="M973" i="3"/>
  <c r="N973" i="3"/>
  <c r="T973" i="3" s="1"/>
  <c r="M164" i="3"/>
  <c r="N164" i="3"/>
  <c r="T164" i="3" s="1"/>
  <c r="M1754" i="3"/>
  <c r="N1754" i="3"/>
  <c r="T1754" i="3" s="1"/>
  <c r="M564" i="3"/>
  <c r="N564" i="3"/>
  <c r="T564" i="3" s="1"/>
  <c r="M881" i="3"/>
  <c r="N881" i="3"/>
  <c r="T881" i="3" s="1"/>
  <c r="M943" i="3"/>
  <c r="N943" i="3"/>
  <c r="T943" i="3" s="1"/>
  <c r="N1151" i="3"/>
  <c r="T1151" i="3" s="1"/>
  <c r="M1151" i="3"/>
  <c r="M408" i="3"/>
  <c r="M411" i="3"/>
  <c r="N411" i="3"/>
  <c r="T411" i="3" s="1"/>
  <c r="M1071" i="3"/>
  <c r="N1071" i="3"/>
  <c r="T1071" i="3" s="1"/>
  <c r="M339" i="3"/>
  <c r="N339" i="3"/>
  <c r="T339" i="3" s="1"/>
  <c r="M889" i="3"/>
  <c r="N889" i="3"/>
  <c r="T889" i="3" s="1"/>
  <c r="M604" i="3"/>
  <c r="N604" i="3"/>
  <c r="T604" i="3" s="1"/>
  <c r="M662" i="3"/>
  <c r="N1168" i="3"/>
  <c r="T1168" i="3" s="1"/>
  <c r="M1937" i="3"/>
  <c r="M315" i="3"/>
  <c r="N315" i="3"/>
  <c r="T315" i="3" s="1"/>
  <c r="M1280" i="3"/>
  <c r="N1280" i="3"/>
  <c r="T1280" i="3" s="1"/>
  <c r="N1892" i="3"/>
  <c r="T1892" i="3" s="1"/>
  <c r="M148" i="3"/>
  <c r="N148" i="3"/>
  <c r="T148" i="3" s="1"/>
  <c r="N2081" i="3"/>
  <c r="T2081" i="3" s="1"/>
  <c r="M1953" i="3"/>
  <c r="N1953" i="3"/>
  <c r="T1953" i="3" s="1"/>
  <c r="N574" i="3"/>
  <c r="T574" i="3" s="1"/>
  <c r="N1355" i="3"/>
  <c r="T1355" i="3" s="1"/>
  <c r="M1355" i="3"/>
  <c r="M1660" i="3"/>
  <c r="M1298" i="3"/>
  <c r="M898" i="3"/>
  <c r="N1415" i="3"/>
  <c r="T1415" i="3" s="1"/>
  <c r="M1079" i="3"/>
  <c r="N1079" i="3"/>
  <c r="T1079" i="3" s="1"/>
  <c r="M2007" i="3"/>
  <c r="N2007" i="3"/>
  <c r="T2007" i="3" s="1"/>
  <c r="M319" i="3"/>
  <c r="N319" i="3"/>
  <c r="T319" i="3" s="1"/>
  <c r="N1826" i="3"/>
  <c r="T1826" i="3" s="1"/>
  <c r="M1826" i="3"/>
  <c r="N1852" i="3"/>
  <c r="T1852" i="3" s="1"/>
  <c r="N192" i="3"/>
  <c r="T192" i="3" s="1"/>
  <c r="N2058" i="3"/>
  <c r="T2058" i="3" s="1"/>
  <c r="N1610" i="3"/>
  <c r="T1610" i="3" s="1"/>
  <c r="N2135" i="3"/>
  <c r="T2135" i="3" s="1"/>
  <c r="N299" i="3"/>
  <c r="T299" i="3" s="1"/>
  <c r="M1656" i="3"/>
  <c r="N1656" i="3"/>
  <c r="T1656" i="3" s="1"/>
  <c r="N1753" i="3"/>
  <c r="T1753" i="3" s="1"/>
  <c r="M1753" i="3"/>
  <c r="M611" i="3"/>
  <c r="N1533" i="3"/>
  <c r="T1533" i="3" s="1"/>
  <c r="M146" i="3"/>
  <c r="N146" i="3"/>
  <c r="T146" i="3" s="1"/>
  <c r="M1932" i="3"/>
  <c r="N1932" i="3"/>
  <c r="T1932" i="3" s="1"/>
  <c r="M34" i="3"/>
  <c r="N34" i="3"/>
  <c r="T34" i="3" s="1"/>
  <c r="M221" i="3"/>
  <c r="N221" i="3"/>
  <c r="T221" i="3" s="1"/>
  <c r="M1126" i="3"/>
  <c r="N1126" i="3"/>
  <c r="T1126" i="3" s="1"/>
  <c r="M453" i="3"/>
  <c r="M615" i="3"/>
  <c r="M1263" i="3"/>
  <c r="N1263" i="3"/>
  <c r="T1263" i="3" s="1"/>
  <c r="M308" i="3"/>
  <c r="M1213" i="3"/>
  <c r="N566" i="3"/>
  <c r="T566" i="3" s="1"/>
  <c r="N1516" i="3"/>
  <c r="T1516" i="3" s="1"/>
  <c r="M150" i="3"/>
  <c r="N150" i="3"/>
  <c r="T150" i="3" s="1"/>
  <c r="N1353" i="3"/>
  <c r="T1353" i="3" s="1"/>
  <c r="M1353" i="3"/>
  <c r="N610" i="3"/>
  <c r="T610" i="3" s="1"/>
  <c r="M610" i="3"/>
  <c r="M2031" i="3"/>
  <c r="N2031" i="3"/>
  <c r="T2031" i="3" s="1"/>
  <c r="M139" i="3"/>
  <c r="N139" i="3"/>
  <c r="T139" i="3" s="1"/>
  <c r="M1479" i="3"/>
  <c r="N1479" i="3"/>
  <c r="T1479" i="3" s="1"/>
  <c r="M110" i="3"/>
  <c r="N110" i="3"/>
  <c r="T110" i="3" s="1"/>
  <c r="M2077" i="3"/>
  <c r="N2077" i="3"/>
  <c r="T2077" i="3" s="1"/>
  <c r="N1567" i="3"/>
  <c r="T1567" i="3" s="1"/>
  <c r="M1567" i="3"/>
  <c r="M2099" i="3"/>
  <c r="N2099" i="3"/>
  <c r="T2099" i="3" s="1"/>
  <c r="M599" i="3"/>
  <c r="N599" i="3"/>
  <c r="T599" i="3" s="1"/>
  <c r="N464" i="3"/>
  <c r="T464" i="3" s="1"/>
  <c r="M464" i="3"/>
  <c r="M1934" i="3"/>
  <c r="N1934" i="3"/>
  <c r="T1934" i="3" s="1"/>
  <c r="M2012" i="3"/>
  <c r="N2012" i="3"/>
  <c r="T2012" i="3" s="1"/>
  <c r="N1039" i="3"/>
  <c r="T1039" i="3" s="1"/>
  <c r="M1039" i="3"/>
  <c r="N590" i="3"/>
  <c r="T590" i="3" s="1"/>
  <c r="N852" i="3"/>
  <c r="T852" i="3" s="1"/>
  <c r="N459" i="3"/>
  <c r="T459" i="3" s="1"/>
  <c r="N605" i="3"/>
  <c r="T605" i="3" s="1"/>
  <c r="N1319" i="3"/>
  <c r="T1319" i="3" s="1"/>
  <c r="N571" i="3"/>
  <c r="T571" i="3" s="1"/>
  <c r="N316" i="3"/>
  <c r="T316" i="3" s="1"/>
  <c r="N1943" i="3"/>
  <c r="T1943" i="3" s="1"/>
  <c r="N1359" i="3"/>
  <c r="T1359" i="3" s="1"/>
  <c r="N2101" i="3"/>
  <c r="T2101" i="3" s="1"/>
  <c r="N1793" i="3"/>
  <c r="T1793" i="3" s="1"/>
  <c r="M183" i="3"/>
  <c r="N766" i="3"/>
  <c r="T766" i="3" s="1"/>
  <c r="M140" i="3"/>
  <c r="N140" i="3"/>
  <c r="T140" i="3" s="1"/>
  <c r="N97" i="3"/>
  <c r="T97" i="3" s="1"/>
  <c r="N2080" i="3"/>
  <c r="T2080" i="3" s="1"/>
  <c r="M2045" i="3"/>
  <c r="N2026" i="3"/>
  <c r="T2026" i="3" s="1"/>
  <c r="M1952" i="3"/>
  <c r="N1952" i="3"/>
  <c r="T1952" i="3" s="1"/>
  <c r="N1379" i="3"/>
  <c r="T1379" i="3" s="1"/>
  <c r="N281" i="3"/>
  <c r="T281" i="3" s="1"/>
  <c r="M281" i="3"/>
  <c r="M1184" i="3"/>
  <c r="M71" i="3"/>
  <c r="N1711" i="3"/>
  <c r="T1711" i="3" s="1"/>
  <c r="M1569" i="3"/>
  <c r="M667" i="3"/>
  <c r="N667" i="3"/>
  <c r="T667" i="3" s="1"/>
  <c r="N1868" i="3"/>
  <c r="T1868" i="3" s="1"/>
  <c r="M1708" i="3"/>
  <c r="N1688" i="3"/>
  <c r="T1688" i="3" s="1"/>
  <c r="M1539" i="3"/>
  <c r="N1539" i="3"/>
  <c r="T1539" i="3" s="1"/>
  <c r="N1403" i="3"/>
  <c r="T1403" i="3" s="1"/>
  <c r="N1008" i="3"/>
  <c r="T1008" i="3" s="1"/>
  <c r="N472" i="3"/>
  <c r="T472" i="3" s="1"/>
  <c r="M472" i="3"/>
  <c r="M1623" i="3"/>
  <c r="N1623" i="3"/>
  <c r="T1623" i="3" s="1"/>
  <c r="M2078" i="3"/>
  <c r="N2078" i="3"/>
  <c r="T2078" i="3" s="1"/>
  <c r="N1378" i="3"/>
  <c r="T1378" i="3" s="1"/>
  <c r="N714" i="3"/>
  <c r="T714" i="3" s="1"/>
  <c r="M714" i="3"/>
  <c r="M1595" i="3"/>
  <c r="N1595" i="3"/>
  <c r="T1595" i="3" s="1"/>
  <c r="M1724" i="3"/>
  <c r="N1724" i="3"/>
  <c r="T1724" i="3" s="1"/>
  <c r="M1386" i="3"/>
  <c r="N1386" i="3"/>
  <c r="T1386" i="3" s="1"/>
  <c r="N930" i="3"/>
  <c r="T930" i="3" s="1"/>
  <c r="M930" i="3"/>
  <c r="M360" i="3"/>
  <c r="N360" i="3"/>
  <c r="T360" i="3" s="1"/>
  <c r="M1385" i="3"/>
  <c r="M1377" i="3"/>
  <c r="N1377" i="3"/>
  <c r="T1377" i="3" s="1"/>
  <c r="N956" i="3"/>
  <c r="T956" i="3" s="1"/>
  <c r="N939" i="3"/>
  <c r="T939" i="3" s="1"/>
  <c r="M939" i="3"/>
  <c r="N37" i="3"/>
  <c r="T37" i="3" s="1"/>
  <c r="M37" i="3"/>
  <c r="M993" i="3"/>
  <c r="N993" i="3"/>
  <c r="T993" i="3" s="1"/>
  <c r="M938" i="3"/>
  <c r="N938" i="3"/>
  <c r="T938" i="3" s="1"/>
  <c r="N45" i="3"/>
  <c r="T45" i="3" s="1"/>
  <c r="M45" i="3"/>
  <c r="M1102" i="3"/>
  <c r="N1102" i="3"/>
  <c r="T1102" i="3" s="1"/>
  <c r="M1580" i="3"/>
  <c r="N1580" i="3"/>
  <c r="T1580" i="3" s="1"/>
  <c r="M955" i="3"/>
  <c r="N955" i="3"/>
  <c r="T955" i="3" s="1"/>
  <c r="N58" i="3"/>
  <c r="T58" i="3" s="1"/>
  <c r="M58" i="3"/>
  <c r="N929" i="3"/>
  <c r="T929" i="3" s="1"/>
  <c r="N713" i="3"/>
  <c r="T713" i="3" s="1"/>
  <c r="N471" i="3"/>
  <c r="T471" i="3" s="1"/>
  <c r="N276" i="3"/>
  <c r="T276" i="3" s="1"/>
  <c r="N105" i="3"/>
  <c r="T105" i="3" s="1"/>
  <c r="N57" i="3"/>
  <c r="T57" i="3" s="1"/>
  <c r="N44" i="3"/>
  <c r="T44" i="3" s="1"/>
  <c r="N30" i="3"/>
  <c r="T30" i="3" s="1"/>
  <c r="N954" i="3"/>
  <c r="T954" i="3" s="1"/>
  <c r="N937" i="3"/>
  <c r="T937" i="3" s="1"/>
  <c r="N923" i="3"/>
  <c r="T923" i="3" s="1"/>
  <c r="N712" i="3"/>
  <c r="T712" i="3" s="1"/>
  <c r="N357" i="3"/>
  <c r="T357" i="3" s="1"/>
  <c r="N275" i="3"/>
  <c r="T275" i="3" s="1"/>
  <c r="N94" i="3"/>
  <c r="T94" i="3" s="1"/>
  <c r="N56" i="3"/>
  <c r="T56" i="3" s="1"/>
  <c r="N43" i="3"/>
  <c r="T43" i="3" s="1"/>
  <c r="N29" i="3"/>
  <c r="T29" i="3" s="1"/>
  <c r="M2153" i="3" l="1"/>
  <c r="N2145" i="3"/>
  <c r="T2145" i="3" s="1"/>
  <c r="M2137" i="3"/>
  <c r="M2131" i="3" s="1"/>
  <c r="M2129" i="3" s="1"/>
  <c r="M2127" i="3" l="1"/>
  <c r="N2144" i="3"/>
  <c r="T2144" i="3" l="1"/>
  <c r="N2140" i="3"/>
  <c r="D75" i="2"/>
  <c r="E75" i="2" s="1"/>
  <c r="T2140" i="3" l="1"/>
  <c r="N2139" i="3"/>
  <c r="N2137" i="3" l="1"/>
  <c r="D74" i="2"/>
  <c r="E74" i="2" s="1"/>
  <c r="T2139" i="3"/>
  <c r="T2137" i="3" l="1"/>
  <c r="N2131" i="3"/>
  <c r="T2131" i="3" l="1"/>
  <c r="N2129" i="3"/>
  <c r="T2129" i="3" l="1"/>
  <c r="N2127" i="3"/>
  <c r="T2127" i="3" l="1"/>
  <c r="N2126" i="3"/>
  <c r="D73" i="2" l="1"/>
  <c r="E73" i="2" s="1"/>
  <c r="N2124" i="3"/>
  <c r="T2126" i="3"/>
  <c r="T2124" i="3" l="1"/>
  <c r="N2122" i="3"/>
  <c r="T2122" i="3" l="1"/>
  <c r="N2118" i="3"/>
  <c r="T2118" i="3" l="1"/>
  <c r="N2117" i="3"/>
  <c r="T2117" i="3" l="1"/>
  <c r="N2116" i="3"/>
  <c r="T2116" i="3" l="1"/>
  <c r="N2114" i="3"/>
  <c r="D72" i="2"/>
  <c r="E72" i="2" s="1"/>
  <c r="T2114" i="3" l="1"/>
  <c r="N2113" i="3"/>
  <c r="N2111" i="3" l="1"/>
  <c r="D71" i="2"/>
  <c r="E71" i="2" s="1"/>
  <c r="T2113" i="3"/>
  <c r="T2111" i="3" l="1"/>
  <c r="N2110" i="3"/>
  <c r="N2108" i="3" l="1"/>
  <c r="D70" i="2"/>
  <c r="E70" i="2" s="1"/>
  <c r="T2110" i="3"/>
  <c r="T2108" i="3" l="1"/>
  <c r="N2105" i="3"/>
  <c r="T2105" i="3" l="1"/>
  <c r="N2104" i="3"/>
  <c r="T2104" i="3" l="1"/>
  <c r="N2097" i="3"/>
  <c r="D69" i="2"/>
  <c r="E69" i="2" s="1"/>
  <c r="T2097" i="3" l="1"/>
  <c r="N2096" i="3"/>
  <c r="N2089" i="3" l="1"/>
  <c r="D68" i="2"/>
  <c r="E68" i="2" s="1"/>
  <c r="T2096" i="3"/>
  <c r="T2089" i="3" l="1"/>
  <c r="N2085" i="3"/>
  <c r="T2085" i="3" l="1"/>
  <c r="N2083" i="3"/>
  <c r="T2083" i="3" l="1"/>
  <c r="N2076" i="3"/>
  <c r="T2076" i="3" l="1"/>
  <c r="N2075" i="3"/>
  <c r="N2070" i="3" l="1"/>
  <c r="T2075" i="3"/>
  <c r="D67" i="2"/>
  <c r="E67" i="2" s="1"/>
  <c r="T2070" i="3" l="1"/>
  <c r="N2063" i="3"/>
  <c r="T2063" i="3" l="1"/>
  <c r="N2059" i="3"/>
  <c r="T2059" i="3" l="1"/>
  <c r="N2056" i="3"/>
  <c r="T2056" i="3" l="1"/>
  <c r="N2053" i="3"/>
  <c r="T2053" i="3" l="1"/>
  <c r="N2051" i="3"/>
  <c r="T2051" i="3" l="1"/>
  <c r="N2049" i="3"/>
  <c r="T2049" i="3" l="1"/>
  <c r="N2044" i="3"/>
  <c r="T2044" i="3" l="1"/>
  <c r="N2043" i="3"/>
  <c r="D66" i="2" l="1"/>
  <c r="E66" i="2" s="1"/>
  <c r="N2041" i="3"/>
  <c r="T2043" i="3"/>
  <c r="T2041" i="3" l="1"/>
  <c r="N2040" i="3"/>
  <c r="N2038" i="3" l="1"/>
  <c r="D65" i="2"/>
  <c r="E65" i="2" s="1"/>
  <c r="T2040" i="3"/>
  <c r="T2038" i="3" l="1"/>
  <c r="N2036" i="3"/>
  <c r="T2036" i="3" l="1"/>
  <c r="N2035" i="3"/>
  <c r="D64" i="2" l="1"/>
  <c r="E64" i="2" s="1"/>
  <c r="T2035" i="3"/>
  <c r="N2033" i="3"/>
  <c r="T2033" i="3" l="1"/>
  <c r="N2032" i="3"/>
  <c r="D63" i="2" l="1"/>
  <c r="E63" i="2" s="1"/>
  <c r="T2032" i="3"/>
  <c r="N2029" i="3"/>
  <c r="T2029" i="3" l="1"/>
  <c r="N2027" i="3"/>
  <c r="T2027" i="3" l="1"/>
  <c r="N2025" i="3"/>
  <c r="T2025" i="3" l="1"/>
  <c r="N2024" i="3"/>
  <c r="D62" i="2" l="1"/>
  <c r="E62" i="2" s="1"/>
  <c r="T2024" i="3"/>
  <c r="N2022" i="3"/>
  <c r="T2022" i="3" l="1"/>
  <c r="N2018" i="3"/>
  <c r="T2018" i="3" l="1"/>
  <c r="N2015" i="3"/>
  <c r="T2015" i="3" l="1"/>
  <c r="N2013" i="3"/>
  <c r="T2013" i="3" l="1"/>
  <c r="N2010" i="3"/>
  <c r="T2010" i="3" l="1"/>
  <c r="N2008" i="3"/>
  <c r="T2008" i="3" l="1"/>
  <c r="N2003" i="3"/>
  <c r="T2003" i="3" l="1"/>
  <c r="N2002" i="3"/>
  <c r="T2002" i="3" l="1"/>
  <c r="N1974" i="3"/>
  <c r="D61" i="2"/>
  <c r="E61" i="2" s="1"/>
  <c r="T1974" i="3" l="1"/>
  <c r="N1973" i="3"/>
  <c r="T1973" i="3" l="1"/>
  <c r="N1970" i="3"/>
  <c r="T1970" i="3" l="1"/>
  <c r="N1969" i="3"/>
  <c r="D60" i="2" l="1"/>
  <c r="E60" i="2" s="1"/>
  <c r="T1969" i="3"/>
  <c r="N1967" i="3"/>
  <c r="T1967" i="3" l="1"/>
  <c r="N1964" i="3"/>
  <c r="T1964" i="3" l="1"/>
  <c r="N1963" i="3"/>
  <c r="D59" i="2" l="1"/>
  <c r="E59" i="2" s="1"/>
  <c r="T1963" i="3"/>
  <c r="N1959" i="3"/>
  <c r="T1959" i="3" l="1"/>
  <c r="N1957" i="3"/>
  <c r="T1957" i="3" l="1"/>
  <c r="N1955" i="3"/>
  <c r="T1955" i="3" l="1"/>
  <c r="N1951" i="3"/>
  <c r="T1951" i="3" l="1"/>
  <c r="N1950" i="3"/>
  <c r="D58" i="2" l="1"/>
  <c r="E58" i="2" s="1"/>
  <c r="T1950" i="3"/>
  <c r="N1948" i="3"/>
  <c r="T1948" i="3" l="1"/>
  <c r="N1947" i="3"/>
  <c r="D57" i="2" l="1"/>
  <c r="E57" i="2" s="1"/>
  <c r="T1947" i="3"/>
  <c r="N1944" i="3"/>
  <c r="T1944" i="3" l="1"/>
  <c r="N1941" i="3"/>
  <c r="T1941" i="3" l="1"/>
  <c r="N1940" i="3"/>
  <c r="D56" i="2" l="1"/>
  <c r="E56" i="2" s="1"/>
  <c r="T1940" i="3"/>
  <c r="N1936" i="3"/>
  <c r="T1936" i="3" l="1"/>
  <c r="N1929" i="3"/>
  <c r="T1929" i="3" l="1"/>
  <c r="N1928" i="3"/>
  <c r="T1928" i="3" l="1"/>
  <c r="N1927" i="3"/>
  <c r="D55" i="2" l="1"/>
  <c r="E55" i="2" s="1"/>
  <c r="T1927" i="3"/>
  <c r="N1925" i="3"/>
  <c r="T1925" i="3" l="1"/>
  <c r="N1922" i="3"/>
  <c r="T1922" i="3" l="1"/>
  <c r="N1916" i="3"/>
  <c r="T1916" i="3" l="1"/>
  <c r="N1914" i="3"/>
  <c r="T1914" i="3" l="1"/>
  <c r="N1910" i="3"/>
  <c r="T1910" i="3" l="1"/>
  <c r="N1902" i="3"/>
  <c r="T1902" i="3" l="1"/>
  <c r="N1901" i="3"/>
  <c r="T1901" i="3" l="1"/>
  <c r="N1900" i="3"/>
  <c r="D54" i="2" l="1"/>
  <c r="E54" i="2" s="1"/>
  <c r="T1900" i="3"/>
  <c r="N1898" i="3"/>
  <c r="T1898" i="3" l="1"/>
  <c r="N1895" i="3"/>
  <c r="T1895" i="3" l="1"/>
  <c r="N1889" i="3"/>
  <c r="T1889" i="3" l="1"/>
  <c r="N1887" i="3"/>
  <c r="T1887" i="3" l="1"/>
  <c r="N1883" i="3"/>
  <c r="T1883" i="3" l="1"/>
  <c r="N1875" i="3"/>
  <c r="T1875" i="3" l="1"/>
  <c r="N1874" i="3"/>
  <c r="T1874" i="3" l="1"/>
  <c r="N1871" i="3"/>
  <c r="T1871" i="3" l="1"/>
  <c r="N1869" i="3"/>
  <c r="T1869" i="3" l="1"/>
  <c r="N1867" i="3"/>
  <c r="T1867" i="3" l="1"/>
  <c r="N1866" i="3"/>
  <c r="D53" i="2" l="1"/>
  <c r="E53" i="2" s="1"/>
  <c r="T1866" i="3"/>
  <c r="N1864" i="3"/>
  <c r="T1864" i="3" l="1"/>
  <c r="N1860" i="3"/>
  <c r="T1860" i="3" l="1"/>
  <c r="N1858" i="3"/>
  <c r="T1858" i="3" l="1"/>
  <c r="N1857" i="3"/>
  <c r="D52" i="2" l="1"/>
  <c r="E52" i="2" s="1"/>
  <c r="T1857" i="3"/>
  <c r="N1855" i="3"/>
  <c r="T1855" i="3" l="1"/>
  <c r="N1851" i="3"/>
  <c r="T1851" i="3" l="1"/>
  <c r="N1849" i="3"/>
  <c r="T1849" i="3" l="1"/>
  <c r="N1846" i="3"/>
  <c r="T1846" i="3" l="1"/>
  <c r="N1845" i="3"/>
  <c r="D51" i="2" l="1"/>
  <c r="E51" i="2" s="1"/>
  <c r="T1845" i="3"/>
  <c r="N1842" i="3"/>
  <c r="T1842" i="3" l="1"/>
  <c r="N1839" i="3"/>
  <c r="T1839" i="3" l="1"/>
  <c r="N1838" i="3"/>
  <c r="T1838" i="3" l="1"/>
  <c r="N1836" i="3"/>
  <c r="T1836" i="3" l="1"/>
  <c r="N1834" i="3"/>
  <c r="T1834" i="3" l="1"/>
  <c r="N1832" i="3"/>
  <c r="T1832" i="3" l="1"/>
  <c r="N1830" i="3"/>
  <c r="T1830" i="3" l="1"/>
  <c r="N1828" i="3"/>
  <c r="T1828" i="3" l="1"/>
  <c r="N1825" i="3"/>
  <c r="T1825" i="3" l="1"/>
  <c r="N1822" i="3"/>
  <c r="T1822" i="3" l="1"/>
  <c r="N1819" i="3"/>
  <c r="T1819" i="3" l="1"/>
  <c r="N1818" i="3"/>
  <c r="T1818" i="3" l="1"/>
  <c r="N1816" i="3"/>
  <c r="T1816" i="3" l="1"/>
  <c r="N1813" i="3"/>
  <c r="T1813" i="3" l="1"/>
  <c r="N1810" i="3"/>
  <c r="T1810" i="3" l="1"/>
  <c r="N1808" i="3"/>
  <c r="T1808" i="3" l="1"/>
  <c r="N1807" i="3"/>
  <c r="T1807" i="3" l="1"/>
  <c r="N1804" i="3"/>
  <c r="T1804" i="3" l="1"/>
  <c r="N1801" i="3"/>
  <c r="T1801" i="3" l="1"/>
  <c r="N1799" i="3"/>
  <c r="T1799" i="3" l="1"/>
  <c r="N1797" i="3"/>
  <c r="T1797" i="3" l="1"/>
  <c r="N1795" i="3"/>
  <c r="T1795" i="3" l="1"/>
  <c r="N1794" i="3"/>
  <c r="T1794" i="3" l="1"/>
  <c r="N1789" i="3"/>
  <c r="T1789" i="3" l="1"/>
  <c r="N1787" i="3"/>
  <c r="T1787" i="3" l="1"/>
  <c r="N1785" i="3"/>
  <c r="T1785" i="3" l="1"/>
  <c r="N1784" i="3"/>
  <c r="T1784" i="3" l="1"/>
  <c r="N1781" i="3"/>
  <c r="T1781" i="3" l="1"/>
  <c r="N1748" i="3"/>
  <c r="T1748" i="3" l="1"/>
  <c r="N1746" i="3"/>
  <c r="T1746" i="3" l="1"/>
  <c r="N1744" i="3"/>
  <c r="T1744" i="3" l="1"/>
  <c r="N1742" i="3"/>
  <c r="T1742" i="3" l="1"/>
  <c r="N1741" i="3"/>
  <c r="T1741" i="3" l="1"/>
  <c r="N1733" i="3"/>
  <c r="T1733" i="3" l="1"/>
  <c r="N1727" i="3"/>
  <c r="T1727" i="3" l="1"/>
  <c r="N1717" i="3"/>
  <c r="T1717" i="3" l="1"/>
  <c r="N1716" i="3"/>
  <c r="T1716" i="3" l="1"/>
  <c r="N1714" i="3"/>
  <c r="T1714" i="3" l="1"/>
  <c r="N1706" i="3"/>
  <c r="T1706" i="3" l="1"/>
  <c r="N1702" i="3"/>
  <c r="T1702" i="3" l="1"/>
  <c r="N1701" i="3"/>
  <c r="T1701" i="3" l="1"/>
  <c r="N1698" i="3"/>
  <c r="T1698" i="3" l="1"/>
  <c r="N1697" i="3"/>
  <c r="T1697" i="3" l="1"/>
  <c r="N1695" i="3"/>
  <c r="T1695" i="3" l="1"/>
  <c r="N1693" i="3"/>
  <c r="T1693" i="3" l="1"/>
  <c r="N1692" i="3"/>
  <c r="D50" i="2" l="1"/>
  <c r="E50" i="2" s="1"/>
  <c r="T1692" i="3"/>
  <c r="N1690" i="3"/>
  <c r="T1690" i="3" l="1"/>
  <c r="N1687" i="3"/>
  <c r="T1687" i="3" l="1"/>
  <c r="N1685" i="3"/>
  <c r="T1685" i="3" l="1"/>
  <c r="N1683" i="3"/>
  <c r="T1683" i="3" l="1"/>
  <c r="N1682" i="3"/>
  <c r="D49" i="2" l="1"/>
  <c r="E49" i="2" s="1"/>
  <c r="T1682" i="3"/>
  <c r="N1679" i="3"/>
  <c r="T1679" i="3" l="1"/>
  <c r="N1673" i="3"/>
  <c r="T1673" i="3" l="1"/>
  <c r="N1672" i="3"/>
  <c r="T1672" i="3" l="1"/>
  <c r="N1670" i="3"/>
  <c r="T1670" i="3" l="1"/>
  <c r="N1668" i="3"/>
  <c r="T1668" i="3" l="1"/>
  <c r="N1666" i="3"/>
  <c r="T1666" i="3" l="1"/>
  <c r="N1664" i="3"/>
  <c r="T1664" i="3" l="1"/>
  <c r="N1662" i="3"/>
  <c r="T1662" i="3" l="1"/>
  <c r="N1659" i="3"/>
  <c r="T1659" i="3" l="1"/>
  <c r="N1655" i="3"/>
  <c r="T1655" i="3" l="1"/>
  <c r="N1654" i="3"/>
  <c r="T1654" i="3" l="1"/>
  <c r="N1651" i="3"/>
  <c r="T1651" i="3" l="1"/>
  <c r="N1649" i="3"/>
  <c r="T1649" i="3" l="1"/>
  <c r="N1646" i="3"/>
  <c r="T1646" i="3" l="1"/>
  <c r="N1644" i="3"/>
  <c r="T1644" i="3" l="1"/>
  <c r="N1643" i="3"/>
  <c r="T1643" i="3" l="1"/>
  <c r="N1640" i="3"/>
  <c r="T1640" i="3" l="1"/>
  <c r="N1635" i="3"/>
  <c r="T1635" i="3" l="1"/>
  <c r="N1633" i="3"/>
  <c r="T1633" i="3" l="1"/>
  <c r="N1630" i="3"/>
  <c r="T1630" i="3" l="1"/>
  <c r="N1625" i="3"/>
  <c r="T1625" i="3" l="1"/>
  <c r="N1624" i="3"/>
  <c r="T1624" i="3" l="1"/>
  <c r="N1619" i="3"/>
  <c r="T1619" i="3" l="1"/>
  <c r="N1617" i="3"/>
  <c r="T1617" i="3" l="1"/>
  <c r="N1615" i="3"/>
  <c r="T1615" i="3" l="1"/>
  <c r="N1613" i="3"/>
  <c r="T1613" i="3" l="1"/>
  <c r="N1612" i="3"/>
  <c r="T1612" i="3" l="1"/>
  <c r="N1607" i="3"/>
  <c r="T1607" i="3" l="1"/>
  <c r="N1605" i="3"/>
  <c r="T1605" i="3" l="1"/>
  <c r="N1603" i="3"/>
  <c r="T1603" i="3" l="1"/>
  <c r="N1601" i="3"/>
  <c r="T1601" i="3" l="1"/>
  <c r="N1592" i="3"/>
  <c r="T1592" i="3" l="1"/>
  <c r="N1584" i="3"/>
  <c r="T1584" i="3" l="1"/>
  <c r="N1573" i="3"/>
  <c r="T1573" i="3" l="1"/>
  <c r="N1572" i="3"/>
  <c r="T1572" i="3" l="1"/>
  <c r="N1570" i="3"/>
  <c r="T1570" i="3" l="1"/>
  <c r="N1561" i="3"/>
  <c r="T1561" i="3" l="1"/>
  <c r="N1557" i="3"/>
  <c r="T1557" i="3" l="1"/>
  <c r="N1556" i="3"/>
  <c r="T1556" i="3" l="1"/>
  <c r="N1553" i="3"/>
  <c r="T1553" i="3" l="1"/>
  <c r="N1550" i="3"/>
  <c r="T1550" i="3" l="1"/>
  <c r="N1549" i="3"/>
  <c r="T1549" i="3" l="1"/>
  <c r="N1547" i="3"/>
  <c r="T1547" i="3" l="1"/>
  <c r="N1545" i="3"/>
  <c r="T1545" i="3" l="1"/>
  <c r="N1544" i="3"/>
  <c r="D48" i="2" l="1"/>
  <c r="E48" i="2" s="1"/>
  <c r="T1544" i="3"/>
  <c r="N1542" i="3"/>
  <c r="T1542" i="3" l="1"/>
  <c r="N1540" i="3"/>
  <c r="T1540" i="3" l="1"/>
  <c r="N1538" i="3"/>
  <c r="T1538" i="3" l="1"/>
  <c r="N1537" i="3"/>
  <c r="D47" i="2" l="1"/>
  <c r="E47" i="2" s="1"/>
  <c r="T1537" i="3"/>
  <c r="N1534" i="3"/>
  <c r="T1534" i="3" l="1"/>
  <c r="N1531" i="3"/>
  <c r="T1531" i="3" l="1"/>
  <c r="N1530" i="3"/>
  <c r="T1530" i="3" l="1"/>
  <c r="N1528" i="3"/>
  <c r="T1528" i="3" l="1"/>
  <c r="N1526" i="3"/>
  <c r="T1526" i="3" l="1"/>
  <c r="N1524" i="3"/>
  <c r="T1524" i="3" l="1"/>
  <c r="N1522" i="3"/>
  <c r="T1522" i="3" l="1"/>
  <c r="N1520" i="3"/>
  <c r="T1520" i="3" l="1"/>
  <c r="N1518" i="3"/>
  <c r="T1518" i="3" l="1"/>
  <c r="N1515" i="3"/>
  <c r="T1515" i="3" l="1"/>
  <c r="N1511" i="3"/>
  <c r="T1511" i="3" l="1"/>
  <c r="N1510" i="3"/>
  <c r="T1510" i="3" l="1"/>
  <c r="N1507" i="3"/>
  <c r="T1507" i="3" l="1"/>
  <c r="N1505" i="3"/>
  <c r="T1505" i="3" l="1"/>
  <c r="N1502" i="3"/>
  <c r="T1502" i="3" l="1"/>
  <c r="N1500" i="3"/>
  <c r="T1500" i="3" l="1"/>
  <c r="N1499" i="3"/>
  <c r="T1499" i="3" l="1"/>
  <c r="N1496" i="3"/>
  <c r="T1496" i="3" l="1"/>
  <c r="N1491" i="3"/>
  <c r="T1491" i="3" l="1"/>
  <c r="N1489" i="3"/>
  <c r="T1489" i="3" l="1"/>
  <c r="N1484" i="3"/>
  <c r="T1484" i="3" l="1"/>
  <c r="N1481" i="3"/>
  <c r="T1481" i="3" l="1"/>
  <c r="N1480" i="3"/>
  <c r="T1480" i="3" l="1"/>
  <c r="N1475" i="3"/>
  <c r="T1475" i="3" l="1"/>
  <c r="N1473" i="3"/>
  <c r="T1473" i="3" l="1"/>
  <c r="N1471" i="3"/>
  <c r="T1471" i="3" l="1"/>
  <c r="N1469" i="3"/>
  <c r="T1469" i="3" l="1"/>
  <c r="N1468" i="3"/>
  <c r="T1468" i="3" l="1"/>
  <c r="N1465" i="3"/>
  <c r="T1465" i="3" l="1"/>
  <c r="N1463" i="3"/>
  <c r="T1463" i="3" l="1"/>
  <c r="N1461" i="3"/>
  <c r="T1461" i="3" l="1"/>
  <c r="N1459" i="3"/>
  <c r="T1459" i="3" l="1"/>
  <c r="N1451" i="3"/>
  <c r="T1451" i="3" l="1"/>
  <c r="N1444" i="3"/>
  <c r="T1444" i="3" l="1"/>
  <c r="N1433" i="3"/>
  <c r="T1433" i="3" l="1"/>
  <c r="N1432" i="3"/>
  <c r="T1432" i="3" l="1"/>
  <c r="N1430" i="3"/>
  <c r="T1430" i="3" l="1"/>
  <c r="N1421" i="3"/>
  <c r="T1421" i="3" l="1"/>
  <c r="N1417" i="3"/>
  <c r="T1417" i="3" l="1"/>
  <c r="N1416" i="3"/>
  <c r="T1416" i="3" l="1"/>
  <c r="N1413" i="3"/>
  <c r="T1413" i="3" l="1"/>
  <c r="N1411" i="3"/>
  <c r="T1411" i="3" l="1"/>
  <c r="N1409" i="3"/>
  <c r="T1409" i="3" l="1"/>
  <c r="N1408" i="3"/>
  <c r="T1408" i="3" l="1"/>
  <c r="N1406" i="3"/>
  <c r="D46" i="2"/>
  <c r="E46" i="2" s="1"/>
  <c r="T1406" i="3" l="1"/>
  <c r="N1404" i="3"/>
  <c r="T1404" i="3" l="1"/>
  <c r="N1402" i="3"/>
  <c r="T1402" i="3" l="1"/>
  <c r="N1401" i="3"/>
  <c r="D45" i="2" l="1"/>
  <c r="E45" i="2" s="1"/>
  <c r="T1401" i="3"/>
  <c r="N1399" i="3"/>
  <c r="T1399" i="3" l="1"/>
  <c r="N1397" i="3"/>
  <c r="T1397" i="3" l="1"/>
  <c r="N1396" i="3"/>
  <c r="D44" i="2" l="1"/>
  <c r="E44" i="2" s="1"/>
  <c r="T1396" i="3"/>
  <c r="N1394" i="3"/>
  <c r="T1394" i="3" l="1"/>
  <c r="N1390" i="3"/>
  <c r="T1390" i="3" l="1"/>
  <c r="N1389" i="3"/>
  <c r="D43" i="2" l="1"/>
  <c r="E43" i="2" s="1"/>
  <c r="T1389" i="3"/>
  <c r="N1387" i="3"/>
  <c r="T1387" i="3" l="1"/>
  <c r="N1373" i="3"/>
  <c r="T1373" i="3" l="1"/>
  <c r="N1372" i="3"/>
  <c r="D42" i="2" l="1"/>
  <c r="E42" i="2" s="1"/>
  <c r="T1372" i="3"/>
  <c r="N1370" i="3"/>
  <c r="T1370" i="3" l="1"/>
  <c r="N1369" i="3"/>
  <c r="D41" i="2" l="1"/>
  <c r="E41" i="2" s="1"/>
  <c r="T1369" i="3"/>
  <c r="N1367" i="3"/>
  <c r="T1367" i="3" l="1"/>
  <c r="N1364" i="3"/>
  <c r="T1364" i="3" l="1"/>
  <c r="N1363" i="3"/>
  <c r="D40" i="2" l="1"/>
  <c r="E40" i="2" s="1"/>
  <c r="T1363" i="3"/>
  <c r="N1360" i="3"/>
  <c r="T1360" i="3" l="1"/>
  <c r="N1357" i="3"/>
  <c r="T1357" i="3" l="1"/>
  <c r="N1356" i="3"/>
  <c r="D39" i="2" l="1"/>
  <c r="E39" i="2" s="1"/>
  <c r="T1356" i="3"/>
  <c r="N1352" i="3"/>
  <c r="T1352" i="3" l="1"/>
  <c r="N1346" i="3"/>
  <c r="T1346" i="3" l="1"/>
  <c r="N1345" i="3"/>
  <c r="T1345" i="3" l="1"/>
  <c r="N1344" i="3"/>
  <c r="D38" i="2" l="1"/>
  <c r="E38" i="2" s="1"/>
  <c r="T1344" i="3"/>
  <c r="N1341" i="3"/>
  <c r="T1341" i="3" l="1"/>
  <c r="N1338" i="3"/>
  <c r="T1338" i="3" l="1"/>
  <c r="N1336" i="3"/>
  <c r="T1336" i="3" l="1"/>
  <c r="N1334" i="3"/>
  <c r="T1334" i="3" l="1"/>
  <c r="N1328" i="3"/>
  <c r="T1328" i="3" l="1"/>
  <c r="N1327" i="3"/>
  <c r="D37" i="2" l="1"/>
  <c r="E37" i="2" s="1"/>
  <c r="T1327" i="3"/>
  <c r="N1320" i="3"/>
  <c r="T1320" i="3" l="1"/>
  <c r="N1314" i="3"/>
  <c r="T1314" i="3" l="1"/>
  <c r="N1313" i="3"/>
  <c r="T1313" i="3" l="1"/>
  <c r="N1311" i="3"/>
  <c r="T1311" i="3" l="1"/>
  <c r="N1309" i="3"/>
  <c r="T1309" i="3" l="1"/>
  <c r="N1307" i="3"/>
  <c r="T1307" i="3" l="1"/>
  <c r="N1305" i="3"/>
  <c r="T1305" i="3" l="1"/>
  <c r="N1303" i="3"/>
  <c r="T1303" i="3" l="1"/>
  <c r="N1300" i="3"/>
  <c r="T1300" i="3" l="1"/>
  <c r="N1297" i="3"/>
  <c r="T1297" i="3" l="1"/>
  <c r="N1296" i="3"/>
  <c r="T1296" i="3" l="1"/>
  <c r="N1293" i="3"/>
  <c r="T1293" i="3" l="1"/>
  <c r="N1290" i="3"/>
  <c r="T1290" i="3" l="1"/>
  <c r="N1289" i="3"/>
  <c r="T1289" i="3" l="1"/>
  <c r="N1287" i="3"/>
  <c r="T1287" i="3" l="1"/>
  <c r="N1281" i="3"/>
  <c r="T1281" i="3" l="1"/>
  <c r="N1278" i="3"/>
  <c r="T1278" i="3" l="1"/>
  <c r="N1275" i="3"/>
  <c r="T1275" i="3" l="1"/>
  <c r="N1273" i="3"/>
  <c r="T1273" i="3" l="1"/>
  <c r="N1272" i="3"/>
  <c r="T1272" i="3" l="1"/>
  <c r="N1269" i="3"/>
  <c r="T1269" i="3" l="1"/>
  <c r="N1266" i="3"/>
  <c r="T1266" i="3" l="1"/>
  <c r="N1265" i="3"/>
  <c r="T1265" i="3" l="1"/>
  <c r="N1260" i="3"/>
  <c r="T1260" i="3" l="1"/>
  <c r="N1258" i="3"/>
  <c r="T1258" i="3" l="1"/>
  <c r="N1255" i="3"/>
  <c r="T1255" i="3" l="1"/>
  <c r="N1252" i="3"/>
  <c r="T1252" i="3" l="1"/>
  <c r="N1251" i="3"/>
  <c r="T1251" i="3" l="1"/>
  <c r="N1246" i="3"/>
  <c r="T1246" i="3" l="1"/>
  <c r="N1244" i="3"/>
  <c r="T1244" i="3" l="1"/>
  <c r="N1242" i="3"/>
  <c r="T1242" i="3" l="1"/>
  <c r="N1240" i="3"/>
  <c r="T1240" i="3" l="1"/>
  <c r="N1238" i="3"/>
  <c r="T1238" i="3" l="1"/>
  <c r="N1237" i="3"/>
  <c r="T1237" i="3" l="1"/>
  <c r="N1233" i="3"/>
  <c r="T1233" i="3" l="1"/>
  <c r="N1228" i="3"/>
  <c r="T1228" i="3" l="1"/>
  <c r="N1224" i="3"/>
  <c r="T1224" i="3" l="1"/>
  <c r="N1219" i="3"/>
  <c r="T1219" i="3" l="1"/>
  <c r="N1216" i="3"/>
  <c r="T1216" i="3" l="1"/>
  <c r="N1211" i="3"/>
  <c r="T1211" i="3" l="1"/>
  <c r="N1208" i="3"/>
  <c r="T1208" i="3" l="1"/>
  <c r="N1206" i="3"/>
  <c r="T1206" i="3" l="1"/>
  <c r="N1198" i="3"/>
  <c r="T1198" i="3" l="1"/>
  <c r="N1197" i="3"/>
  <c r="T1197" i="3" l="1"/>
  <c r="N1191" i="3"/>
  <c r="T1191" i="3" l="1"/>
  <c r="N1188" i="3"/>
  <c r="T1188" i="3" l="1"/>
  <c r="N1183" i="3"/>
  <c r="T1183" i="3" l="1"/>
  <c r="N1173" i="3"/>
  <c r="T1173" i="3" l="1"/>
  <c r="N1165" i="3"/>
  <c r="T1165" i="3" l="1"/>
  <c r="N1157" i="3"/>
  <c r="T1157" i="3" l="1"/>
  <c r="N1150" i="3"/>
  <c r="T1150" i="3" l="1"/>
  <c r="N1149" i="3"/>
  <c r="T1149" i="3" l="1"/>
  <c r="N1146" i="3"/>
  <c r="T1146" i="3" l="1"/>
  <c r="N1141" i="3"/>
  <c r="T1141" i="3" l="1"/>
  <c r="N1129" i="3"/>
  <c r="T1129" i="3" l="1"/>
  <c r="N1120" i="3"/>
  <c r="T1120" i="3" l="1"/>
  <c r="N1114" i="3"/>
  <c r="T1114" i="3" l="1"/>
  <c r="N1113" i="3"/>
  <c r="T1113" i="3" l="1"/>
  <c r="N1112" i="3"/>
  <c r="T1112" i="3" l="1"/>
  <c r="N1067" i="3"/>
  <c r="T1067" i="3" l="1"/>
  <c r="N1065" i="3"/>
  <c r="T1065" i="3" l="1"/>
  <c r="N1063" i="3"/>
  <c r="T1063" i="3" l="1"/>
  <c r="N1058" i="3"/>
  <c r="T1058" i="3" l="1"/>
  <c r="N1056" i="3"/>
  <c r="T1056" i="3" l="1"/>
  <c r="N1054" i="3"/>
  <c r="T1054" i="3" l="1"/>
  <c r="N1053" i="3"/>
  <c r="T1053" i="3" l="1"/>
  <c r="N1045" i="3"/>
  <c r="T1045" i="3" l="1"/>
  <c r="N1036" i="3"/>
  <c r="T1036" i="3" l="1"/>
  <c r="N1026" i="3"/>
  <c r="T1026" i="3" l="1"/>
  <c r="N1018" i="3"/>
  <c r="T1018" i="3" l="1"/>
  <c r="N1007" i="3"/>
  <c r="T1007" i="3" l="1"/>
  <c r="N1006" i="3"/>
  <c r="T1006" i="3" l="1"/>
  <c r="N1004" i="3"/>
  <c r="T1004" i="3" l="1"/>
  <c r="N992" i="3"/>
  <c r="T992" i="3" l="1"/>
  <c r="N988" i="3"/>
  <c r="T988" i="3" l="1"/>
  <c r="N987" i="3"/>
  <c r="T987" i="3" l="1"/>
  <c r="N984" i="3"/>
  <c r="T984" i="3" l="1"/>
  <c r="N981" i="3"/>
  <c r="T981" i="3" l="1"/>
  <c r="N980" i="3"/>
  <c r="T980" i="3" l="1"/>
  <c r="N978" i="3"/>
  <c r="T978" i="3" l="1"/>
  <c r="N976" i="3"/>
  <c r="T976" i="3" l="1"/>
  <c r="N975" i="3"/>
  <c r="D36" i="2" l="1"/>
  <c r="E36" i="2" s="1"/>
  <c r="T975" i="3"/>
  <c r="N972" i="3"/>
  <c r="T972" i="3" l="1"/>
  <c r="N970" i="3"/>
  <c r="T970" i="3" l="1"/>
  <c r="N968" i="3"/>
  <c r="T968" i="3" l="1"/>
  <c r="N965" i="3"/>
  <c r="T965" i="3" l="1"/>
  <c r="N963" i="3"/>
  <c r="T963" i="3" l="1"/>
  <c r="N961" i="3"/>
  <c r="T961" i="3" l="1"/>
  <c r="N960" i="3"/>
  <c r="D35" i="2" l="1"/>
  <c r="E35" i="2" s="1"/>
  <c r="T960" i="3"/>
  <c r="N958" i="3"/>
  <c r="T958" i="3" l="1"/>
  <c r="N947" i="3"/>
  <c r="T947" i="3" l="1"/>
  <c r="N946" i="3"/>
  <c r="N944" i="3" l="1"/>
  <c r="T946" i="3"/>
  <c r="D34" i="2"/>
  <c r="E34" i="2" s="1"/>
  <c r="T944" i="3" l="1"/>
  <c r="N928" i="3"/>
  <c r="T928" i="3" l="1"/>
  <c r="N927" i="3"/>
  <c r="D33" i="2" l="1"/>
  <c r="E33" i="2" s="1"/>
  <c r="T927" i="3"/>
  <c r="N925" i="3"/>
  <c r="T925" i="3" l="1"/>
  <c r="N913" i="3"/>
  <c r="T913" i="3" l="1"/>
  <c r="N907" i="3"/>
  <c r="T907" i="3" l="1"/>
  <c r="N904" i="3"/>
  <c r="T904" i="3" l="1"/>
  <c r="N902" i="3"/>
  <c r="T902" i="3" l="1"/>
  <c r="N897" i="3"/>
  <c r="T897" i="3" l="1"/>
  <c r="N890" i="3"/>
  <c r="T890" i="3" l="1"/>
  <c r="N880" i="3"/>
  <c r="T880" i="3" l="1"/>
  <c r="N877" i="3"/>
  <c r="T877" i="3" l="1"/>
  <c r="N874" i="3"/>
  <c r="T874" i="3" l="1"/>
  <c r="N873" i="3"/>
  <c r="T873" i="3" l="1"/>
  <c r="N871" i="3"/>
  <c r="T871" i="3" l="1"/>
  <c r="N868" i="3"/>
  <c r="T868" i="3" l="1"/>
  <c r="N859" i="3"/>
  <c r="T859" i="3" l="1"/>
  <c r="N850" i="3"/>
  <c r="T850" i="3" l="1"/>
  <c r="N841" i="3"/>
  <c r="T841" i="3" l="1"/>
  <c r="N835" i="3"/>
  <c r="T835" i="3" l="1"/>
  <c r="N828" i="3"/>
  <c r="T828" i="3" l="1"/>
  <c r="N827" i="3"/>
  <c r="T827" i="3" l="1"/>
  <c r="N818" i="3"/>
  <c r="T818" i="3" l="1"/>
  <c r="N816" i="3"/>
  <c r="T816" i="3" l="1"/>
  <c r="N812" i="3"/>
  <c r="T812" i="3" l="1"/>
  <c r="N808" i="3"/>
  <c r="T808" i="3" l="1"/>
  <c r="N793" i="3"/>
  <c r="T793" i="3" l="1"/>
  <c r="N784" i="3"/>
  <c r="T784" i="3" l="1"/>
  <c r="N783" i="3"/>
  <c r="T783" i="3" l="1"/>
  <c r="N782" i="3"/>
  <c r="T782" i="3" l="1"/>
  <c r="N779" i="3"/>
  <c r="T779" i="3" l="1"/>
  <c r="N777" i="3"/>
  <c r="T777" i="3" l="1"/>
  <c r="N775" i="3"/>
  <c r="T775" i="3" l="1"/>
  <c r="N774" i="3"/>
  <c r="D32" i="2" l="1"/>
  <c r="E32" i="2" s="1"/>
  <c r="T774" i="3"/>
  <c r="N729" i="3"/>
  <c r="T729" i="3" l="1"/>
  <c r="N726" i="3"/>
  <c r="T726" i="3" l="1"/>
  <c r="N724" i="3"/>
  <c r="T724" i="3" l="1"/>
  <c r="N720" i="3"/>
  <c r="T720" i="3" l="1"/>
  <c r="N718" i="3"/>
  <c r="T718" i="3" l="1"/>
  <c r="N716" i="3"/>
  <c r="T716" i="3" l="1"/>
  <c r="N711" i="3"/>
  <c r="T711" i="3" l="1"/>
  <c r="N710" i="3"/>
  <c r="T710" i="3" l="1"/>
  <c r="N698" i="3"/>
  <c r="T698" i="3" l="1"/>
  <c r="N685" i="3"/>
  <c r="T685" i="3" l="1"/>
  <c r="N684" i="3"/>
  <c r="T684" i="3" l="1"/>
  <c r="N655" i="3"/>
  <c r="T655" i="3" l="1"/>
  <c r="N640" i="3"/>
  <c r="T640" i="3" l="1"/>
  <c r="N592" i="3"/>
  <c r="T592" i="3" l="1"/>
  <c r="N550" i="3"/>
  <c r="N549" i="3" l="1"/>
  <c r="T550" i="3"/>
  <c r="T549" i="3" l="1"/>
  <c r="N548" i="3"/>
  <c r="N535" i="3" l="1"/>
  <c r="D31" i="2"/>
  <c r="E31" i="2" s="1"/>
  <c r="T548" i="3"/>
  <c r="T535" i="3" l="1"/>
  <c r="N534" i="3"/>
  <c r="T534" i="3" l="1"/>
  <c r="N533" i="3"/>
  <c r="N530" i="3" l="1"/>
  <c r="D30" i="2"/>
  <c r="E30" i="2" s="1"/>
  <c r="T533" i="3"/>
  <c r="T530" i="3" l="1"/>
  <c r="N529" i="3"/>
  <c r="D29" i="2" l="1"/>
  <c r="E29" i="2" s="1"/>
  <c r="N527" i="3"/>
  <c r="T529" i="3"/>
  <c r="T527" i="3" l="1"/>
  <c r="N519" i="3"/>
  <c r="T519" i="3" l="1"/>
  <c r="N516" i="3"/>
  <c r="T516" i="3" l="1"/>
  <c r="N514" i="3"/>
  <c r="T514" i="3" l="1"/>
  <c r="N512" i="3"/>
  <c r="T512" i="3" l="1"/>
  <c r="N510" i="3"/>
  <c r="T510" i="3" l="1"/>
  <c r="N508" i="3"/>
  <c r="T508" i="3" l="1"/>
  <c r="N506" i="3"/>
  <c r="T506" i="3" l="1"/>
  <c r="N504" i="3"/>
  <c r="T504" i="3" l="1"/>
  <c r="N499" i="3"/>
  <c r="T499" i="3" l="1"/>
  <c r="N498" i="3"/>
  <c r="T498" i="3" l="1"/>
  <c r="N495" i="3"/>
  <c r="D28" i="2"/>
  <c r="E28" i="2" s="1"/>
  <c r="T495" i="3" l="1"/>
  <c r="N494" i="3"/>
  <c r="T494" i="3" l="1"/>
  <c r="N492" i="3"/>
  <c r="D27" i="2"/>
  <c r="E27" i="2" s="1"/>
  <c r="T492" i="3" l="1"/>
  <c r="N490" i="3"/>
  <c r="T490" i="3" l="1"/>
  <c r="N487" i="3"/>
  <c r="T487" i="3" l="1"/>
  <c r="N481" i="3"/>
  <c r="T481" i="3" l="1"/>
  <c r="N473" i="3"/>
  <c r="T473" i="3" l="1"/>
  <c r="N470" i="3"/>
  <c r="T470" i="3" l="1"/>
  <c r="N468" i="3"/>
  <c r="T468" i="3" l="1"/>
  <c r="N466" i="3"/>
  <c r="T466" i="3" l="1"/>
  <c r="N465" i="3"/>
  <c r="D26" i="2" l="1"/>
  <c r="E26" i="2" s="1"/>
  <c r="T465" i="3"/>
  <c r="N463" i="3"/>
  <c r="T463" i="3" l="1"/>
  <c r="N458" i="3"/>
  <c r="T458" i="3" l="1"/>
  <c r="N455" i="3"/>
  <c r="T455" i="3" l="1"/>
  <c r="N452" i="3"/>
  <c r="T452" i="3" l="1"/>
  <c r="N449" i="3"/>
  <c r="T449" i="3" l="1"/>
  <c r="N444" i="3"/>
  <c r="T444" i="3" l="1"/>
  <c r="N438" i="3"/>
  <c r="T438" i="3" l="1"/>
  <c r="N436" i="3"/>
  <c r="T436" i="3" l="1"/>
  <c r="N391" i="3"/>
  <c r="T391" i="3" l="1"/>
  <c r="N389" i="3"/>
  <c r="T389" i="3" l="1"/>
  <c r="N381" i="3"/>
  <c r="T381" i="3" l="1"/>
  <c r="N375" i="3"/>
  <c r="T375" i="3" l="1"/>
  <c r="N369" i="3"/>
  <c r="T369" i="3" l="1"/>
  <c r="N363" i="3"/>
  <c r="T363" i="3" l="1"/>
  <c r="N354" i="3"/>
  <c r="T354" i="3" l="1"/>
  <c r="N353" i="3"/>
  <c r="T353" i="3" l="1"/>
  <c r="N351" i="3"/>
  <c r="T351" i="3" l="1"/>
  <c r="N346" i="3"/>
  <c r="T346" i="3" l="1"/>
  <c r="N345" i="3"/>
  <c r="T345" i="3" l="1"/>
  <c r="N342" i="3"/>
  <c r="T342" i="3" l="1"/>
  <c r="N340" i="3"/>
  <c r="T340" i="3" l="1"/>
  <c r="N338" i="3"/>
  <c r="T338" i="3" l="1"/>
  <c r="N337" i="3"/>
  <c r="T337" i="3" l="1"/>
  <c r="N335" i="3"/>
  <c r="D25" i="2"/>
  <c r="E25" i="2" s="1"/>
  <c r="T335" i="3" l="1"/>
  <c r="N334" i="3"/>
  <c r="D24" i="2" l="1"/>
  <c r="E24" i="2" s="1"/>
  <c r="T334" i="3"/>
  <c r="N332" i="3"/>
  <c r="T332" i="3" l="1"/>
  <c r="N331" i="3"/>
  <c r="T331" i="3" l="1"/>
  <c r="N328" i="3"/>
  <c r="D23" i="2"/>
  <c r="E23" i="2" s="1"/>
  <c r="T328" i="3" l="1"/>
  <c r="N325" i="3"/>
  <c r="T325" i="3" l="1"/>
  <c r="N324" i="3"/>
  <c r="D22" i="2" l="1"/>
  <c r="E22" i="2" s="1"/>
  <c r="T324" i="3"/>
  <c r="N320" i="3"/>
  <c r="T320" i="3" l="1"/>
  <c r="N314" i="3"/>
  <c r="T314" i="3" l="1"/>
  <c r="N313" i="3"/>
  <c r="T313" i="3" l="1"/>
  <c r="N312" i="3"/>
  <c r="D21" i="2" l="1"/>
  <c r="E21" i="2" s="1"/>
  <c r="T312" i="3"/>
  <c r="N309" i="3"/>
  <c r="T309" i="3" l="1"/>
  <c r="N306" i="3"/>
  <c r="T306" i="3" l="1"/>
  <c r="N303" i="3"/>
  <c r="T303" i="3" l="1"/>
  <c r="N301" i="3"/>
  <c r="T301" i="3" l="1"/>
  <c r="N295" i="3"/>
  <c r="T295" i="3" l="1"/>
  <c r="N294" i="3"/>
  <c r="D20" i="2" l="1"/>
  <c r="E20" i="2" s="1"/>
  <c r="T294" i="3"/>
  <c r="N292" i="3"/>
  <c r="T292" i="3" l="1"/>
  <c r="N289" i="3"/>
  <c r="T289" i="3" l="1"/>
  <c r="N287" i="3"/>
  <c r="T287" i="3" l="1"/>
  <c r="N285" i="3"/>
  <c r="T285" i="3" l="1"/>
  <c r="N274" i="3"/>
  <c r="T274" i="3" l="1"/>
  <c r="N273" i="3"/>
  <c r="T273" i="3" l="1"/>
  <c r="N269" i="3"/>
  <c r="T269" i="3" l="1"/>
  <c r="N261" i="3"/>
  <c r="T261" i="3" l="1"/>
  <c r="N257" i="3"/>
  <c r="T257" i="3" l="1"/>
  <c r="N249" i="3"/>
  <c r="T249" i="3" l="1"/>
  <c r="N248" i="3"/>
  <c r="T248" i="3" l="1"/>
  <c r="N247" i="3"/>
  <c r="D19" i="2" l="1"/>
  <c r="E19" i="2" s="1"/>
  <c r="T247" i="3"/>
  <c r="N245" i="3"/>
  <c r="T245" i="3" l="1"/>
  <c r="N243" i="3"/>
  <c r="T243" i="3" l="1"/>
  <c r="N240" i="3"/>
  <c r="T240" i="3" l="1"/>
  <c r="N238" i="3"/>
  <c r="T238" i="3" l="1"/>
  <c r="N236" i="3"/>
  <c r="T236" i="3" l="1"/>
  <c r="N235" i="3"/>
  <c r="D18" i="2" l="1"/>
  <c r="E18" i="2" s="1"/>
  <c r="T235" i="3"/>
  <c r="N232" i="3"/>
  <c r="T232" i="3" l="1"/>
  <c r="N229" i="3"/>
  <c r="T229" i="3" l="1"/>
  <c r="N228" i="3"/>
  <c r="T228" i="3" l="1"/>
  <c r="N226" i="3"/>
  <c r="T226" i="3" l="1"/>
  <c r="N224" i="3"/>
  <c r="T224" i="3" l="1"/>
  <c r="N222" i="3"/>
  <c r="T222" i="3" l="1"/>
  <c r="N220" i="3"/>
  <c r="T220" i="3" l="1"/>
  <c r="N218" i="3"/>
  <c r="T218" i="3" l="1"/>
  <c r="N215" i="3"/>
  <c r="T215" i="3" l="1"/>
  <c r="N212" i="3"/>
  <c r="T212" i="3" l="1"/>
  <c r="N209" i="3"/>
  <c r="T209" i="3" l="1"/>
  <c r="N208" i="3"/>
  <c r="T208" i="3" l="1"/>
  <c r="N206" i="3"/>
  <c r="T206" i="3" l="1"/>
  <c r="N203" i="3"/>
  <c r="T203" i="3" l="1"/>
  <c r="N200" i="3"/>
  <c r="T200" i="3" l="1"/>
  <c r="N198" i="3"/>
  <c r="T198" i="3" l="1"/>
  <c r="N197" i="3"/>
  <c r="T197" i="3" l="1"/>
  <c r="N194" i="3"/>
  <c r="T194" i="3" l="1"/>
  <c r="N191" i="3"/>
  <c r="T191" i="3" l="1"/>
  <c r="N189" i="3"/>
  <c r="T189" i="3" l="1"/>
  <c r="N187" i="3"/>
  <c r="T187" i="3" l="1"/>
  <c r="N185" i="3"/>
  <c r="T185" i="3" l="1"/>
  <c r="N184" i="3"/>
  <c r="T184" i="3" l="1"/>
  <c r="N179" i="3"/>
  <c r="T179" i="3" l="1"/>
  <c r="N177" i="3"/>
  <c r="T177" i="3" l="1"/>
  <c r="N175" i="3"/>
  <c r="T175" i="3" l="1"/>
  <c r="N174" i="3"/>
  <c r="T174" i="3" l="1"/>
  <c r="N171" i="3"/>
  <c r="T171" i="3" l="1"/>
  <c r="N136" i="3"/>
  <c r="T136" i="3" l="1"/>
  <c r="N134" i="3"/>
  <c r="T134" i="3" l="1"/>
  <c r="N132" i="3"/>
  <c r="T132" i="3" l="1"/>
  <c r="N130" i="3"/>
  <c r="T130" i="3" l="1"/>
  <c r="N129" i="3"/>
  <c r="T129" i="3" l="1"/>
  <c r="N120" i="3"/>
  <c r="T120" i="3" l="1"/>
  <c r="N114" i="3"/>
  <c r="T114" i="3" l="1"/>
  <c r="N104" i="3"/>
  <c r="T104" i="3" l="1"/>
  <c r="N103" i="3"/>
  <c r="T103" i="3" l="1"/>
  <c r="N101" i="3"/>
  <c r="T101" i="3" l="1"/>
  <c r="N92" i="3"/>
  <c r="T92" i="3" l="1"/>
  <c r="N88" i="3"/>
  <c r="T88" i="3" l="1"/>
  <c r="N87" i="3"/>
  <c r="T87" i="3" l="1"/>
  <c r="N84" i="3"/>
  <c r="T84" i="3" l="1"/>
  <c r="N83" i="3"/>
  <c r="T83" i="3" l="1"/>
  <c r="N81" i="3"/>
  <c r="T81" i="3" l="1"/>
  <c r="N79" i="3"/>
  <c r="T79" i="3" l="1"/>
  <c r="N78" i="3"/>
  <c r="D17" i="2" l="1"/>
  <c r="E17" i="2" s="1"/>
  <c r="T78" i="3"/>
  <c r="N76" i="3"/>
  <c r="T76" i="3" l="1"/>
  <c r="N74" i="3"/>
  <c r="T74" i="3" l="1"/>
  <c r="N72" i="3"/>
  <c r="T72" i="3" l="1"/>
  <c r="N69" i="3"/>
  <c r="T69" i="3" l="1"/>
  <c r="N67" i="3"/>
  <c r="T67" i="3" l="1"/>
  <c r="N65" i="3"/>
  <c r="T65" i="3" l="1"/>
  <c r="N64" i="3"/>
  <c r="D16" i="2" l="1"/>
  <c r="E16" i="2" s="1"/>
  <c r="T64" i="3"/>
  <c r="N61" i="3"/>
  <c r="T61" i="3" l="1"/>
  <c r="N59" i="3"/>
  <c r="T59" i="3" l="1"/>
  <c r="N55" i="3"/>
  <c r="T55" i="3" l="1"/>
  <c r="N54" i="3"/>
  <c r="D15" i="2" l="1"/>
  <c r="E15" i="2" s="1"/>
  <c r="T54" i="3"/>
  <c r="N52" i="3"/>
  <c r="T52" i="3" l="1"/>
  <c r="N36" i="3"/>
  <c r="T36" i="3" l="1"/>
  <c r="N35" i="3"/>
  <c r="T35" i="3" l="1"/>
  <c r="N31" i="3"/>
  <c r="D14" i="2"/>
  <c r="E14" i="2" s="1"/>
  <c r="T31" i="3" l="1"/>
  <c r="N27" i="3"/>
  <c r="T27" i="3" l="1"/>
  <c r="N24" i="3"/>
  <c r="T24" i="3" l="1"/>
  <c r="N23" i="3"/>
  <c r="D13" i="2" l="1"/>
  <c r="E13" i="2" s="1"/>
  <c r="T23" i="3"/>
  <c r="N20" i="3"/>
  <c r="T20" i="3" l="1"/>
  <c r="N18" i="3"/>
  <c r="T18" i="3" l="1"/>
  <c r="N15" i="3"/>
  <c r="T15" i="3" l="1"/>
  <c r="N13" i="3"/>
  <c r="T13" i="3" l="1"/>
  <c r="N12" i="3"/>
  <c r="M2148" i="3" s="1"/>
  <c r="M2149" i="3" l="1"/>
  <c r="M2126" i="3" s="1"/>
  <c r="M2124" i="3" s="1"/>
  <c r="M2122" i="3" s="1"/>
  <c r="M2118" i="3" s="1"/>
  <c r="M2117" i="3" s="1"/>
  <c r="M2116" i="3" s="1"/>
  <c r="M2114" i="3" s="1"/>
  <c r="M2113" i="3" s="1"/>
  <c r="M2111" i="3" s="1"/>
  <c r="M2110" i="3" s="1"/>
  <c r="M2108" i="3" s="1"/>
  <c r="M2105" i="3" s="1"/>
  <c r="M2104" i="3" s="1"/>
  <c r="M2097" i="3" s="1"/>
  <c r="M2096" i="3" s="1"/>
  <c r="M2089" i="3" s="1"/>
  <c r="M2085" i="3" s="1"/>
  <c r="M2083" i="3" s="1"/>
  <c r="M2076" i="3" s="1"/>
  <c r="M2075" i="3" s="1"/>
  <c r="M2070" i="3" s="1"/>
  <c r="M2063" i="3" s="1"/>
  <c r="M2059" i="3" s="1"/>
  <c r="M2056" i="3" s="1"/>
  <c r="M2053" i="3" s="1"/>
  <c r="M2051" i="3" s="1"/>
  <c r="M2049" i="3" s="1"/>
  <c r="M2044" i="3" s="1"/>
  <c r="M2043" i="3" s="1"/>
  <c r="M2041" i="3" s="1"/>
  <c r="M2040" i="3" s="1"/>
  <c r="M2038" i="3" s="1"/>
  <c r="M2036" i="3" s="1"/>
  <c r="M2035" i="3" s="1"/>
  <c r="M2033" i="3" s="1"/>
  <c r="M2032" i="3" s="1"/>
  <c r="M2029" i="3" s="1"/>
  <c r="M2027" i="3" s="1"/>
  <c r="M2025" i="3" s="1"/>
  <c r="M2024" i="3" s="1"/>
  <c r="M2022" i="3" s="1"/>
  <c r="M2018" i="3" s="1"/>
  <c r="M2015" i="3" s="1"/>
  <c r="M2013" i="3" s="1"/>
  <c r="M2010" i="3" s="1"/>
  <c r="M2008" i="3" s="1"/>
  <c r="M2003" i="3" s="1"/>
  <c r="M2002" i="3" s="1"/>
  <c r="M1974" i="3" s="1"/>
  <c r="M1973" i="3" s="1"/>
  <c r="M1970" i="3" s="1"/>
  <c r="M1969" i="3" s="1"/>
  <c r="M1967" i="3" s="1"/>
  <c r="M1964" i="3" s="1"/>
  <c r="M1963" i="3" s="1"/>
  <c r="M1959" i="3" s="1"/>
  <c r="M1957" i="3" s="1"/>
  <c r="M1955" i="3" s="1"/>
  <c r="M1951" i="3" s="1"/>
  <c r="M1950" i="3" s="1"/>
  <c r="M1948" i="3" s="1"/>
  <c r="M1947" i="3" s="1"/>
  <c r="M1944" i="3" s="1"/>
  <c r="M1941" i="3" s="1"/>
  <c r="M1940" i="3" s="1"/>
  <c r="M1936" i="3" s="1"/>
  <c r="M1929" i="3" s="1"/>
  <c r="M1928" i="3" s="1"/>
  <c r="M1927" i="3" s="1"/>
  <c r="M1925" i="3" s="1"/>
  <c r="M1922" i="3" s="1"/>
  <c r="M1916" i="3" s="1"/>
  <c r="M1914" i="3" s="1"/>
  <c r="M1910" i="3" s="1"/>
  <c r="M1902" i="3" s="1"/>
  <c r="M1901" i="3" s="1"/>
  <c r="M1900" i="3" s="1"/>
  <c r="M1898" i="3" s="1"/>
  <c r="M1895" i="3" s="1"/>
  <c r="M1889" i="3" s="1"/>
  <c r="M1887" i="3" s="1"/>
  <c r="M1883" i="3" s="1"/>
  <c r="M1875" i="3" s="1"/>
  <c r="M1874" i="3" s="1"/>
  <c r="M1871" i="3" s="1"/>
  <c r="M1869" i="3" s="1"/>
  <c r="M1867" i="3" s="1"/>
  <c r="M1866" i="3" s="1"/>
  <c r="M1864" i="3" s="1"/>
  <c r="M1860" i="3" s="1"/>
  <c r="M1858" i="3" s="1"/>
  <c r="M1857" i="3" s="1"/>
  <c r="M1855" i="3" s="1"/>
  <c r="M1851" i="3" s="1"/>
  <c r="M1849" i="3" s="1"/>
  <c r="M1846" i="3" s="1"/>
  <c r="M1845" i="3" s="1"/>
  <c r="M1842" i="3" s="1"/>
  <c r="M1839" i="3" s="1"/>
  <c r="M1838" i="3" s="1"/>
  <c r="M1836" i="3" s="1"/>
  <c r="M1834" i="3" s="1"/>
  <c r="M1832" i="3" s="1"/>
  <c r="M1830" i="3" s="1"/>
  <c r="M1828" i="3" s="1"/>
  <c r="M1825" i="3" s="1"/>
  <c r="M1822" i="3" s="1"/>
  <c r="M1819" i="3" s="1"/>
  <c r="M1818" i="3" s="1"/>
  <c r="M1816" i="3" s="1"/>
  <c r="M1813" i="3" s="1"/>
  <c r="M1810" i="3" s="1"/>
  <c r="M1808" i="3" s="1"/>
  <c r="M1807" i="3" s="1"/>
  <c r="M1804" i="3" s="1"/>
  <c r="M1801" i="3" s="1"/>
  <c r="M1799" i="3" s="1"/>
  <c r="M1797" i="3" s="1"/>
  <c r="M1795" i="3" s="1"/>
  <c r="M1794" i="3" s="1"/>
  <c r="M1789" i="3" s="1"/>
  <c r="M1787" i="3" s="1"/>
  <c r="M1785" i="3" s="1"/>
  <c r="M1784" i="3" s="1"/>
  <c r="M1781" i="3" s="1"/>
  <c r="M1748" i="3" s="1"/>
  <c r="M1746" i="3" s="1"/>
  <c r="M1744" i="3" s="1"/>
  <c r="M1742" i="3" s="1"/>
  <c r="M1741" i="3" s="1"/>
  <c r="M1733" i="3" s="1"/>
  <c r="M1727" i="3" s="1"/>
  <c r="M1717" i="3" s="1"/>
  <c r="M1716" i="3" s="1"/>
  <c r="M1714" i="3" s="1"/>
  <c r="M1706" i="3" s="1"/>
  <c r="M1702" i="3" s="1"/>
  <c r="M1701" i="3" s="1"/>
  <c r="M1698" i="3" s="1"/>
  <c r="M1697" i="3" s="1"/>
  <c r="M1695" i="3" s="1"/>
  <c r="M1693" i="3" s="1"/>
  <c r="M1692" i="3" s="1"/>
  <c r="M1690" i="3" s="1"/>
  <c r="M1687" i="3" s="1"/>
  <c r="M1685" i="3" s="1"/>
  <c r="M1683" i="3" s="1"/>
  <c r="M1682" i="3" s="1"/>
  <c r="M1679" i="3" s="1"/>
  <c r="M1673" i="3" s="1"/>
  <c r="M1672" i="3" s="1"/>
  <c r="M1670" i="3" s="1"/>
  <c r="M1668" i="3" s="1"/>
  <c r="M1666" i="3" s="1"/>
  <c r="M1664" i="3" s="1"/>
  <c r="M1662" i="3" s="1"/>
  <c r="M1659" i="3" s="1"/>
  <c r="M1655" i="3" s="1"/>
  <c r="M1654" i="3" s="1"/>
  <c r="M1651" i="3" s="1"/>
  <c r="M1649" i="3" s="1"/>
  <c r="M1646" i="3" s="1"/>
  <c r="M1644" i="3" s="1"/>
  <c r="M1643" i="3" s="1"/>
  <c r="M1640" i="3" s="1"/>
  <c r="M1635" i="3" s="1"/>
  <c r="M1633" i="3" s="1"/>
  <c r="M1630" i="3" s="1"/>
  <c r="M1625" i="3" s="1"/>
  <c r="M1624" i="3" s="1"/>
  <c r="M1619" i="3" s="1"/>
  <c r="M1617" i="3" s="1"/>
  <c r="M1615" i="3" s="1"/>
  <c r="M1613" i="3" s="1"/>
  <c r="M1612" i="3" s="1"/>
  <c r="M1607" i="3" s="1"/>
  <c r="M1605" i="3" s="1"/>
  <c r="M1603" i="3" s="1"/>
  <c r="M1601" i="3" s="1"/>
  <c r="M1592" i="3" s="1"/>
  <c r="M1584" i="3" s="1"/>
  <c r="M1573" i="3" s="1"/>
  <c r="M1572" i="3" s="1"/>
  <c r="M1570" i="3" s="1"/>
  <c r="M1561" i="3" s="1"/>
  <c r="M1557" i="3" s="1"/>
  <c r="M1556" i="3" s="1"/>
  <c r="M1553" i="3" s="1"/>
  <c r="M1550" i="3" s="1"/>
  <c r="M1549" i="3" s="1"/>
  <c r="M1547" i="3" s="1"/>
  <c r="M1545" i="3" s="1"/>
  <c r="M1544" i="3" s="1"/>
  <c r="M1542" i="3" s="1"/>
  <c r="M1540" i="3" s="1"/>
  <c r="M1538" i="3" s="1"/>
  <c r="M1537" i="3" s="1"/>
  <c r="M1534" i="3" s="1"/>
  <c r="M1531" i="3" s="1"/>
  <c r="M1530" i="3" s="1"/>
  <c r="M1528" i="3" s="1"/>
  <c r="M1526" i="3" s="1"/>
  <c r="M1524" i="3" s="1"/>
  <c r="M1522" i="3" s="1"/>
  <c r="M1520" i="3" s="1"/>
  <c r="M1518" i="3" s="1"/>
  <c r="M1515" i="3" s="1"/>
  <c r="M1511" i="3" s="1"/>
  <c r="M1510" i="3" s="1"/>
  <c r="M1507" i="3" s="1"/>
  <c r="M1505" i="3" s="1"/>
  <c r="M1502" i="3" s="1"/>
  <c r="M1500" i="3" s="1"/>
  <c r="M1499" i="3" s="1"/>
  <c r="M1496" i="3" s="1"/>
  <c r="M1491" i="3" s="1"/>
  <c r="M1489" i="3" s="1"/>
  <c r="M1484" i="3" s="1"/>
  <c r="M1481" i="3" s="1"/>
  <c r="M1480" i="3" s="1"/>
  <c r="M1475" i="3" s="1"/>
  <c r="M1473" i="3" s="1"/>
  <c r="M1471" i="3" s="1"/>
  <c r="M1469" i="3" s="1"/>
  <c r="M1468" i="3" s="1"/>
  <c r="M1465" i="3" s="1"/>
  <c r="M1463" i="3" s="1"/>
  <c r="M1461" i="3" s="1"/>
  <c r="M1459" i="3" s="1"/>
  <c r="M1451" i="3" s="1"/>
  <c r="M1444" i="3" s="1"/>
  <c r="M1433" i="3" s="1"/>
  <c r="M1432" i="3" s="1"/>
  <c r="M1430" i="3" s="1"/>
  <c r="M1421" i="3" s="1"/>
  <c r="M1417" i="3" s="1"/>
  <c r="M1416" i="3" s="1"/>
  <c r="M1413" i="3" s="1"/>
  <c r="M1411" i="3" s="1"/>
  <c r="M1409" i="3" s="1"/>
  <c r="M1408" i="3" s="1"/>
  <c r="M1406" i="3" s="1"/>
  <c r="M1404" i="3" s="1"/>
  <c r="M1402" i="3" s="1"/>
  <c r="M1401" i="3" s="1"/>
  <c r="M1399" i="3" s="1"/>
  <c r="M1397" i="3" s="1"/>
  <c r="M1396" i="3" s="1"/>
  <c r="M1394" i="3" s="1"/>
  <c r="M1390" i="3" s="1"/>
  <c r="M1389" i="3" s="1"/>
  <c r="M1387" i="3" s="1"/>
  <c r="M1373" i="3" s="1"/>
  <c r="M1372" i="3" s="1"/>
  <c r="M1370" i="3" s="1"/>
  <c r="M1369" i="3" s="1"/>
  <c r="M1367" i="3" s="1"/>
  <c r="M1364" i="3" s="1"/>
  <c r="M1363" i="3" s="1"/>
  <c r="M1360" i="3" s="1"/>
  <c r="M1357" i="3" s="1"/>
  <c r="M1356" i="3" s="1"/>
  <c r="M1352" i="3" s="1"/>
  <c r="M1346" i="3" s="1"/>
  <c r="M1345" i="3" s="1"/>
  <c r="M1344" i="3" s="1"/>
  <c r="M1341" i="3" s="1"/>
  <c r="M1338" i="3" s="1"/>
  <c r="M1336" i="3" s="1"/>
  <c r="M1334" i="3" s="1"/>
  <c r="M1328" i="3" s="1"/>
  <c r="M1327" i="3" s="1"/>
  <c r="M1320" i="3" s="1"/>
  <c r="M1314" i="3" s="1"/>
  <c r="M1313" i="3" s="1"/>
  <c r="M1311" i="3" s="1"/>
  <c r="M1309" i="3" s="1"/>
  <c r="M1307" i="3" s="1"/>
  <c r="M1305" i="3" s="1"/>
  <c r="M1303" i="3" s="1"/>
  <c r="M1300" i="3" s="1"/>
  <c r="M1297" i="3" s="1"/>
  <c r="M1296" i="3" s="1"/>
  <c r="M1293" i="3" s="1"/>
  <c r="M1290" i="3" s="1"/>
  <c r="M1289" i="3" s="1"/>
  <c r="M1287" i="3" s="1"/>
  <c r="M1281" i="3" s="1"/>
  <c r="M1278" i="3" s="1"/>
  <c r="M1275" i="3" s="1"/>
  <c r="M1273" i="3" s="1"/>
  <c r="M1272" i="3" s="1"/>
  <c r="M1269" i="3" s="1"/>
  <c r="M1266" i="3" s="1"/>
  <c r="M1265" i="3" s="1"/>
  <c r="M1260" i="3" s="1"/>
  <c r="M1258" i="3" s="1"/>
  <c r="M1255" i="3" s="1"/>
  <c r="M1252" i="3" s="1"/>
  <c r="M1251" i="3" s="1"/>
  <c r="M1246" i="3" s="1"/>
  <c r="M1244" i="3" s="1"/>
  <c r="M1242" i="3" s="1"/>
  <c r="M1240" i="3" s="1"/>
  <c r="M1238" i="3" s="1"/>
  <c r="M1237" i="3" s="1"/>
  <c r="M1233" i="3" s="1"/>
  <c r="M1228" i="3" s="1"/>
  <c r="M1224" i="3" s="1"/>
  <c r="M1219" i="3" s="1"/>
  <c r="M1216" i="3" s="1"/>
  <c r="M1211" i="3" s="1"/>
  <c r="M1208" i="3" s="1"/>
  <c r="M1206" i="3" s="1"/>
  <c r="M1198" i="3" s="1"/>
  <c r="M1197" i="3" s="1"/>
  <c r="M1191" i="3" s="1"/>
  <c r="M1188" i="3" s="1"/>
  <c r="M1183" i="3" s="1"/>
  <c r="M1173" i="3" s="1"/>
  <c r="M1165" i="3" s="1"/>
  <c r="M1157" i="3" s="1"/>
  <c r="M1150" i="3" s="1"/>
  <c r="M1149" i="3" s="1"/>
  <c r="M1146" i="3" s="1"/>
  <c r="M1141" i="3" s="1"/>
  <c r="M1129" i="3" s="1"/>
  <c r="M1120" i="3" s="1"/>
  <c r="M1114" i="3" s="1"/>
  <c r="M1113" i="3" s="1"/>
  <c r="M1112" i="3" s="1"/>
  <c r="M1067" i="3" s="1"/>
  <c r="M1065" i="3" s="1"/>
  <c r="M1063" i="3" s="1"/>
  <c r="M1058" i="3" s="1"/>
  <c r="M1056" i="3" s="1"/>
  <c r="M1054" i="3" s="1"/>
  <c r="M1053" i="3" s="1"/>
  <c r="M1045" i="3" s="1"/>
  <c r="M1036" i="3" s="1"/>
  <c r="M1026" i="3" s="1"/>
  <c r="M1018" i="3" s="1"/>
  <c r="M1007" i="3" s="1"/>
  <c r="M1006" i="3" s="1"/>
  <c r="M1004" i="3" s="1"/>
  <c r="M992" i="3" s="1"/>
  <c r="M988" i="3" s="1"/>
  <c r="M987" i="3" s="1"/>
  <c r="M984" i="3" s="1"/>
  <c r="M981" i="3" s="1"/>
  <c r="M980" i="3" s="1"/>
  <c r="M978" i="3" s="1"/>
  <c r="M976" i="3" s="1"/>
  <c r="M975" i="3" s="1"/>
  <c r="M972" i="3" s="1"/>
  <c r="M970" i="3" s="1"/>
  <c r="M968" i="3" s="1"/>
  <c r="M965" i="3" s="1"/>
  <c r="M963" i="3" s="1"/>
  <c r="M961" i="3" s="1"/>
  <c r="M960" i="3" s="1"/>
  <c r="M958" i="3" s="1"/>
  <c r="M947" i="3" s="1"/>
  <c r="M946" i="3" s="1"/>
  <c r="M944" i="3" s="1"/>
  <c r="M928" i="3" s="1"/>
  <c r="M927" i="3" s="1"/>
  <c r="M925" i="3" s="1"/>
  <c r="M913" i="3" s="1"/>
  <c r="M907" i="3" s="1"/>
  <c r="M904" i="3" s="1"/>
  <c r="M902" i="3" s="1"/>
  <c r="M897" i="3" s="1"/>
  <c r="M890" i="3" s="1"/>
  <c r="M880" i="3" s="1"/>
  <c r="M877" i="3" s="1"/>
  <c r="M874" i="3" s="1"/>
  <c r="M873" i="3" s="1"/>
  <c r="M871" i="3" s="1"/>
  <c r="M868" i="3" s="1"/>
  <c r="M859" i="3" s="1"/>
  <c r="M850" i="3" s="1"/>
  <c r="M841" i="3" s="1"/>
  <c r="M835" i="3" s="1"/>
  <c r="M828" i="3" s="1"/>
  <c r="M827" i="3" s="1"/>
  <c r="M818" i="3" s="1"/>
  <c r="M816" i="3" s="1"/>
  <c r="M812" i="3" s="1"/>
  <c r="M808" i="3" s="1"/>
  <c r="M793" i="3" s="1"/>
  <c r="M784" i="3" s="1"/>
  <c r="M783" i="3" s="1"/>
  <c r="M782" i="3" s="1"/>
  <c r="M779" i="3" s="1"/>
  <c r="M777" i="3" s="1"/>
  <c r="M775" i="3" s="1"/>
  <c r="M774" i="3" s="1"/>
  <c r="M729" i="3" s="1"/>
  <c r="M726" i="3" s="1"/>
  <c r="M724" i="3" s="1"/>
  <c r="M720" i="3" s="1"/>
  <c r="M718" i="3" s="1"/>
  <c r="M716" i="3" s="1"/>
  <c r="M711" i="3" s="1"/>
  <c r="M710" i="3" s="1"/>
  <c r="M698" i="3" s="1"/>
  <c r="M685" i="3" s="1"/>
  <c r="M684" i="3" s="1"/>
  <c r="M655" i="3" s="1"/>
  <c r="M640" i="3" s="1"/>
  <c r="M592" i="3" s="1"/>
  <c r="M550" i="3" s="1"/>
  <c r="M549" i="3" s="1"/>
  <c r="M548" i="3" s="1"/>
  <c r="M535" i="3" s="1"/>
  <c r="M534" i="3" s="1"/>
  <c r="M533" i="3" s="1"/>
  <c r="M530" i="3" s="1"/>
  <c r="M529" i="3" s="1"/>
  <c r="M527" i="3" s="1"/>
  <c r="M519" i="3" s="1"/>
  <c r="M516" i="3" s="1"/>
  <c r="M514" i="3" s="1"/>
  <c r="M512" i="3" s="1"/>
  <c r="M510" i="3" s="1"/>
  <c r="M508" i="3" s="1"/>
  <c r="M506" i="3" s="1"/>
  <c r="M504" i="3" s="1"/>
  <c r="M499" i="3" s="1"/>
  <c r="M498" i="3" s="1"/>
  <c r="M495" i="3" s="1"/>
  <c r="M494" i="3" s="1"/>
  <c r="M492" i="3" s="1"/>
  <c r="M490" i="3" s="1"/>
  <c r="M487" i="3" s="1"/>
  <c r="M481" i="3" s="1"/>
  <c r="M473" i="3" s="1"/>
  <c r="M470" i="3" s="1"/>
  <c r="M468" i="3" s="1"/>
  <c r="M466" i="3" s="1"/>
  <c r="M465" i="3" s="1"/>
  <c r="M463" i="3" s="1"/>
  <c r="M458" i="3" s="1"/>
  <c r="M455" i="3" s="1"/>
  <c r="M452" i="3" s="1"/>
  <c r="M449" i="3" s="1"/>
  <c r="M444" i="3" s="1"/>
  <c r="M438" i="3" s="1"/>
  <c r="M436" i="3" s="1"/>
  <c r="M391" i="3" s="1"/>
  <c r="M389" i="3" s="1"/>
  <c r="M381" i="3" s="1"/>
  <c r="M375" i="3" s="1"/>
  <c r="M369" i="3" s="1"/>
  <c r="M363" i="3" s="1"/>
  <c r="M354" i="3" s="1"/>
  <c r="M353" i="3" s="1"/>
  <c r="M351" i="3" s="1"/>
  <c r="M346" i="3" s="1"/>
  <c r="M345" i="3" s="1"/>
  <c r="M342" i="3" s="1"/>
  <c r="M340" i="3" s="1"/>
  <c r="M338" i="3" s="1"/>
  <c r="M337" i="3" s="1"/>
  <c r="M335" i="3" s="1"/>
  <c r="M334" i="3" s="1"/>
  <c r="M332" i="3" s="1"/>
  <c r="M331" i="3" s="1"/>
  <c r="M328" i="3" s="1"/>
  <c r="M325" i="3" s="1"/>
  <c r="M324" i="3" s="1"/>
  <c r="M320" i="3" s="1"/>
  <c r="M314" i="3" s="1"/>
  <c r="M313" i="3" s="1"/>
  <c r="M312" i="3" s="1"/>
  <c r="M309" i="3" s="1"/>
  <c r="M306" i="3" s="1"/>
  <c r="M303" i="3" s="1"/>
  <c r="M301" i="3" s="1"/>
  <c r="M295" i="3" s="1"/>
  <c r="M294" i="3" s="1"/>
  <c r="M292" i="3" s="1"/>
  <c r="M289" i="3" s="1"/>
  <c r="M287" i="3" s="1"/>
  <c r="M285" i="3" s="1"/>
  <c r="M274" i="3" s="1"/>
  <c r="M273" i="3" s="1"/>
  <c r="M269" i="3" s="1"/>
  <c r="M261" i="3" s="1"/>
  <c r="M257" i="3" s="1"/>
  <c r="M249" i="3" s="1"/>
  <c r="M248" i="3" s="1"/>
  <c r="M247" i="3" s="1"/>
  <c r="M245" i="3" s="1"/>
  <c r="M243" i="3" s="1"/>
  <c r="M240" i="3" s="1"/>
  <c r="M238" i="3" s="1"/>
  <c r="M236" i="3" s="1"/>
  <c r="M235" i="3" s="1"/>
  <c r="M232" i="3" s="1"/>
  <c r="M229" i="3" s="1"/>
  <c r="M228" i="3" s="1"/>
  <c r="M226" i="3" s="1"/>
  <c r="M224" i="3" s="1"/>
  <c r="M222" i="3" s="1"/>
  <c r="M220" i="3" s="1"/>
  <c r="M218" i="3" s="1"/>
  <c r="M215" i="3" s="1"/>
  <c r="M212" i="3" s="1"/>
  <c r="M209" i="3" s="1"/>
  <c r="M208" i="3" s="1"/>
  <c r="M206" i="3" s="1"/>
  <c r="M203" i="3" s="1"/>
  <c r="M200" i="3" s="1"/>
  <c r="M198" i="3" s="1"/>
  <c r="M197" i="3" s="1"/>
  <c r="M194" i="3" s="1"/>
  <c r="M191" i="3" s="1"/>
  <c r="M189" i="3" s="1"/>
  <c r="M187" i="3" s="1"/>
  <c r="M185" i="3" s="1"/>
  <c r="M184" i="3" s="1"/>
  <c r="M179" i="3" s="1"/>
  <c r="M177" i="3" s="1"/>
  <c r="M175" i="3" s="1"/>
  <c r="M174" i="3" s="1"/>
  <c r="M171" i="3" s="1"/>
  <c r="M136" i="3" s="1"/>
  <c r="M134" i="3" s="1"/>
  <c r="M132" i="3" s="1"/>
  <c r="M130" i="3" s="1"/>
  <c r="M129" i="3" s="1"/>
  <c r="M120" i="3" s="1"/>
  <c r="M114" i="3" s="1"/>
  <c r="M104" i="3" s="1"/>
  <c r="M103" i="3" s="1"/>
  <c r="M101" i="3" s="1"/>
  <c r="M92" i="3" s="1"/>
  <c r="M88" i="3" s="1"/>
  <c r="M87" i="3" s="1"/>
  <c r="M84" i="3" s="1"/>
  <c r="M83" i="3" s="1"/>
  <c r="M81" i="3" s="1"/>
  <c r="M79" i="3" s="1"/>
  <c r="M78" i="3" s="1"/>
  <c r="M76" i="3" s="1"/>
  <c r="M74" i="3" s="1"/>
  <c r="M72" i="3" s="1"/>
  <c r="M69" i="3" s="1"/>
  <c r="M67" i="3" s="1"/>
  <c r="M65" i="3" s="1"/>
  <c r="M64" i="3" s="1"/>
  <c r="M61" i="3" s="1"/>
  <c r="M59" i="3" s="1"/>
  <c r="M55" i="3" s="1"/>
  <c r="M54" i="3" s="1"/>
  <c r="M52" i="3" s="1"/>
  <c r="M36" i="3" s="1"/>
  <c r="M35" i="3" s="1"/>
  <c r="M31" i="3" s="1"/>
  <c r="M27" i="3" s="1"/>
  <c r="M24" i="3" s="1"/>
  <c r="M23" i="3" s="1"/>
  <c r="M20" i="3" s="1"/>
  <c r="M18" i="3" s="1"/>
  <c r="M15" i="3" s="1"/>
  <c r="M13" i="3" s="1"/>
  <c r="M12" i="3" s="1"/>
  <c r="T2148" i="3"/>
  <c r="D12" i="2"/>
  <c r="T12" i="3"/>
  <c r="M2150" i="3" l="1"/>
  <c r="T2149" i="3"/>
  <c r="E12" i="2"/>
  <c r="D76" i="2"/>
  <c r="E76" i="2" s="1"/>
  <c r="T2150" i="3" l="1"/>
  <c r="M2152" i="3"/>
  <c r="F47" i="2"/>
  <c r="F34" i="2"/>
  <c r="F49" i="2"/>
  <c r="F66" i="2"/>
  <c r="F33" i="2"/>
  <c r="F50" i="2"/>
  <c r="F68" i="2"/>
  <c r="F59" i="2"/>
  <c r="F58" i="2"/>
  <c r="F39" i="2"/>
  <c r="F38" i="2"/>
  <c r="F73" i="2"/>
  <c r="F42" i="2"/>
  <c r="F36" i="2"/>
  <c r="F44" i="2"/>
  <c r="F69" i="2"/>
  <c r="F75" i="2"/>
  <c r="F46" i="2"/>
  <c r="F53" i="2"/>
  <c r="F62" i="2"/>
  <c r="F63" i="2"/>
  <c r="F61" i="2"/>
  <c r="F43" i="2"/>
  <c r="F72" i="2"/>
  <c r="F74" i="2"/>
  <c r="F35" i="2"/>
  <c r="F37" i="2"/>
  <c r="F70" i="2"/>
  <c r="F48" i="2"/>
  <c r="F56" i="2"/>
  <c r="F51" i="2"/>
  <c r="F64" i="2"/>
  <c r="F45" i="2"/>
  <c r="F71" i="2"/>
  <c r="F55" i="2"/>
  <c r="F60" i="2"/>
  <c r="F54" i="2"/>
  <c r="F67" i="2"/>
  <c r="F52" i="2"/>
  <c r="F57" i="2"/>
  <c r="F41" i="2"/>
  <c r="F65" i="2"/>
  <c r="F40" i="2"/>
  <c r="F32" i="2"/>
  <c r="F31" i="2"/>
  <c r="F30" i="2"/>
  <c r="F29" i="2"/>
  <c r="F28" i="2"/>
  <c r="F27" i="2"/>
  <c r="F26" i="2"/>
  <c r="F25" i="2"/>
  <c r="F24" i="2"/>
  <c r="F23" i="2"/>
  <c r="F22" i="2"/>
  <c r="F21" i="2"/>
  <c r="F20" i="2"/>
  <c r="F19" i="2"/>
  <c r="F18" i="2"/>
  <c r="F17" i="2"/>
  <c r="F16" i="2"/>
  <c r="F15" i="2"/>
  <c r="F14" i="2"/>
  <c r="F13" i="2"/>
  <c r="F12" i="2"/>
  <c r="F76" i="2" l="1"/>
</calcChain>
</file>

<file path=xl/sharedStrings.xml><?xml version="1.0" encoding="utf-8"?>
<sst xmlns="http://schemas.openxmlformats.org/spreadsheetml/2006/main" count="80559" uniqueCount="16105">
  <si>
    <t>ITEM</t>
  </si>
  <si>
    <t>DESCRIÇÃO DOS SERVIÇOS</t>
  </si>
  <si>
    <t>QUANTIDADE</t>
  </si>
  <si>
    <t>CANTEIRO DE OBRAS</t>
  </si>
  <si>
    <t>ADMINISTRATIVO</t>
  </si>
  <si>
    <t>ETAPA 01 - BLOCO 03</t>
  </si>
  <si>
    <t>ETAPA 01 - PÁTIO DESCOBERTO</t>
  </si>
  <si>
    <t>ETAPA 01 - IMPLANTAÇÃO DO BLOCO 05 - 01 SALA DE AULA</t>
  </si>
  <si>
    <t>ETAPA 01 - BLOCO 01 SALA DE AULA - PADRÃO  SEDUC 2023</t>
  </si>
  <si>
    <t>ETAPA 01 - BLOCO 05 - ADAPTAÇÃO PARA COZINHA  E DESPENSA</t>
  </si>
  <si>
    <t>ETAPA 01 - IMPLANTAÇÃO DA PASSARELA 03</t>
  </si>
  <si>
    <t>ETAPA 01 - RAMPA</t>
  </si>
  <si>
    <t>ETAPA 01 - MOVIMENTAÇÃO DE TERRA</t>
  </si>
  <si>
    <t>ETAPA 01 - PISO</t>
  </si>
  <si>
    <t>ETAPA 01 - BANCO</t>
  </si>
  <si>
    <t>ETAPA 01 - CASA DE BOMBAS</t>
  </si>
  <si>
    <t>ETAPA 01 - RESERVATÓRIO ELEVADO  - 12.500 L - 13 M DE ALTURA</t>
  </si>
  <si>
    <t>ETAPA 01 - RESERVATÓRIO ENTERRADO</t>
  </si>
  <si>
    <t>ETAPA 01 - ÁRVORE</t>
  </si>
  <si>
    <t>ETAPA 01 - QUADRA  COBERTA  - ADAPTAÇÃO</t>
  </si>
  <si>
    <t>ETAPA 01 - TAPUME  / BARRACÃO</t>
  </si>
  <si>
    <t>ETAPA 01 - PROJETO  DE COMBATE  A INCÊNDIO</t>
  </si>
  <si>
    <t>ETAPA 01 - INSTALAÇÕES ELÉTRICAS</t>
  </si>
  <si>
    <t>ETAPA 01 - INSTALAÇÕES HIDROSSANITÁRIAS</t>
  </si>
  <si>
    <t>ETAPA 02 - BLOCO 02</t>
  </si>
  <si>
    <t>ETAPA 02 - PÁTIO DESCOBERTO</t>
  </si>
  <si>
    <t>ETAPA 02 - IMPLANTAÇÃO DO BLOCO DE 08 SALAS DE AULA C/ SANITÁRIOS - 02 PAVIMENTOS</t>
  </si>
  <si>
    <t>ETAPA 02 - BLOCO 04 - BLOCO 08 SALAS DE AULA COM SANINTÁRIOS - PADRÃO  SEDUC</t>
  </si>
  <si>
    <t>ETAPA 02 - ESCADA</t>
  </si>
  <si>
    <t>ETAPA 02 - MOVIMENTAÇÃO DE TERRA</t>
  </si>
  <si>
    <t>ETAPA 02 - PISO</t>
  </si>
  <si>
    <t>ETAPA 02 - ESCOAMENTO PLUVIAL</t>
  </si>
  <si>
    <t>ETAPA 02 - TAPUME</t>
  </si>
  <si>
    <t>ETAPA 03 - BLOCO 01</t>
  </si>
  <si>
    <t>ETAPA 03 - RESERVATÓRIO</t>
  </si>
  <si>
    <t>ETAPA 03 - PORTÃO  DE ACESSO  A ESCOLA</t>
  </si>
  <si>
    <t>ETAPA 03 - IMPLANTAÇÃO DO BLOCO 01 - ADMINISTRATIVO</t>
  </si>
  <si>
    <t>ETAPA 03 - BLOCO 01 - PADRÃO  LAJE PLANA ADAPTADO</t>
  </si>
  <si>
    <t>ETAPA 03 - IMPLANTAÇÃO DO BLOCO 02 - BLOCO COZINHA  COM REFEITÓRIO</t>
  </si>
  <si>
    <t>ETAPA 03 - BLOCO 02 COZINHA  COM REFEITÓRIO - PADRÃO  SEDUC 2022 ADAPTADO</t>
  </si>
  <si>
    <t>ETAPA 03 - IMPLANTAÇÃO DO BLOCO 03 - 02 SALAS DE AULA</t>
  </si>
  <si>
    <t>ETAPA 03 - BLOCO 02 SALAS DE AULA - PADRÃO  SEDUC 2023</t>
  </si>
  <si>
    <t>ETAPA 03 - BLOCO 03 - LABORATÓRIO SECO E MOLHADO</t>
  </si>
  <si>
    <t>ETAPA 03 - MIDIATECA</t>
  </si>
  <si>
    <t>ETAPA 03 - IMPLANTAÇÃO DE PASSARELA 01</t>
  </si>
  <si>
    <t>ETAPA 03 - IMPLANTAÇÃO DE PASSARELA 02</t>
  </si>
  <si>
    <t>ETAPA 03 - MOVIMENTAÇÃO DE TERRA</t>
  </si>
  <si>
    <t>ETAPA 03 - PISO</t>
  </si>
  <si>
    <t>ETAPA 03 - ARBUSTO</t>
  </si>
  <si>
    <t>ETAPA 03 - MURO</t>
  </si>
  <si>
    <t>ETAPA 03 - ESCOAMENTO PLUVIAL</t>
  </si>
  <si>
    <t>ETAPA 03 - CENTRAL  DE GÁS - PADRÃO  GOINFRA  (1+1 CILINDRO  P-45)</t>
  </si>
  <si>
    <t>ETAPA 03 - CALÇADA  EXTERNA</t>
  </si>
  <si>
    <t>ETAPA 03 - IMPLANTAÇÃO</t>
  </si>
  <si>
    <t>ETAPA 03 - POSTE</t>
  </si>
  <si>
    <t>ETAPA 03 - HORTA</t>
  </si>
  <si>
    <t>-</t>
  </si>
  <si>
    <t>ETAPA 03 - TAPUMES</t>
  </si>
  <si>
    <t>ETAPA 04 - QUADRA  COBERTA</t>
  </si>
  <si>
    <t>ETAPA 04 - BLOCO 05 - ADAPTAÇÃO PARA USO COMO SALA DE AULA</t>
  </si>
  <si>
    <t>ETAPA 04 - PINTURA</t>
  </si>
  <si>
    <t>ETAPA 04 - CENTRAL  DE GÁS</t>
  </si>
  <si>
    <t>ETAPA 04 - MASTRO  DA BANDEIRA</t>
  </si>
  <si>
    <t>ETAPA 04 - BANCO</t>
  </si>
  <si>
    <t>ETAPA 04 - PERGOLADO</t>
  </si>
  <si>
    <t>ETAPA 04 - GRAMA ESMERALDA</t>
  </si>
  <si>
    <t>ETAPA 04 - ACESSIBILIDADE</t>
  </si>
  <si>
    <t>ETAPA 04 - TAPUMES</t>
  </si>
  <si>
    <t>TOTAL GERAL DO ORÇAMENTO (R$)</t>
  </si>
  <si>
    <t>TRINDADE</t>
  </si>
  <si>
    <t>RUA 35 N°106 , SETOR PAI ETERNO , CEP:75387-106</t>
  </si>
  <si>
    <t>CRE-TRINDADE</t>
  </si>
  <si>
    <t>a.</t>
  </si>
  <si>
    <t>SERVIÇOS PRELIMINARES</t>
  </si>
  <si>
    <t>b.</t>
  </si>
  <si>
    <t>TRANSPORTES</t>
  </si>
  <si>
    <t>c.</t>
  </si>
  <si>
    <t>SERVIÇO EM TERRA</t>
  </si>
  <si>
    <t>d.</t>
  </si>
  <si>
    <t>FUNDAÇÕES E SONDAGENS</t>
  </si>
  <si>
    <t>e.</t>
  </si>
  <si>
    <t>ESTRUTURA</t>
  </si>
  <si>
    <t>f.</t>
  </si>
  <si>
    <t>INSTALAÇÕES ELÉTRICAS</t>
  </si>
  <si>
    <t>g.</t>
  </si>
  <si>
    <t>INSTALAÇÕES HIDROSSANITÁRIAS</t>
  </si>
  <si>
    <t>h</t>
  </si>
  <si>
    <t>INSTALAÇÕES ESPECIAIS</t>
  </si>
  <si>
    <t>i.</t>
  </si>
  <si>
    <t>ALVENARIAS E DIVISÓRIAS</t>
  </si>
  <si>
    <t>k.</t>
  </si>
  <si>
    <t>IMPERMEABILIZAÇÃO</t>
  </si>
  <si>
    <t>n.</t>
  </si>
  <si>
    <t>ESTRUTURAS METÁLICAS</t>
  </si>
  <si>
    <t>o.</t>
  </si>
  <si>
    <t>COBERTURAS</t>
  </si>
  <si>
    <t>p.</t>
  </si>
  <si>
    <t>ESQUADRIAS DE MADEIRA</t>
  </si>
  <si>
    <t>q.</t>
  </si>
  <si>
    <t>ESQUADRIAS METÁLICAS</t>
  </si>
  <si>
    <t>r.</t>
  </si>
  <si>
    <t>VIDROS</t>
  </si>
  <si>
    <t>s.</t>
  </si>
  <si>
    <t>REVESTIMENTO DE PAREDE</t>
  </si>
  <si>
    <t>t.</t>
  </si>
  <si>
    <t>FORROS</t>
  </si>
  <si>
    <t>u.</t>
  </si>
  <si>
    <t>REVESTIMENTO DE PISO</t>
  </si>
  <si>
    <t>v.</t>
  </si>
  <si>
    <t>FERRAGENS</t>
  </si>
  <si>
    <t>w.</t>
  </si>
  <si>
    <t>MARCENARIA</t>
  </si>
  <si>
    <t>x.</t>
  </si>
  <si>
    <t>ADMINISTRAÇÃO</t>
  </si>
  <si>
    <t>y.</t>
  </si>
  <si>
    <t>PINTURA</t>
  </si>
  <si>
    <t>z.</t>
  </si>
  <si>
    <t>DIVERSOS</t>
  </si>
  <si>
    <t>Parcelas:</t>
  </si>
  <si>
    <t>Dias:</t>
  </si>
  <si>
    <t>SERVIÇOS  PRELIMINARES</t>
  </si>
  <si>
    <t>% Período</t>
  </si>
  <si>
    <t>SERVIÇO  EM TERRA</t>
  </si>
  <si>
    <t>INST.ELET/TELEFÔNICA/CABEAMENTO E</t>
  </si>
  <si>
    <t>ALVENARIA E DIVISÓRIAS</t>
  </si>
  <si>
    <t>ESTRUTURA METÁLICA</t>
  </si>
  <si>
    <t>ADMINISTRAÇÃO - MENSALISTAS</t>
  </si>
  <si>
    <t>% PERÍODO</t>
  </si>
  <si>
    <t>VALOR PERÍODO</t>
  </si>
  <si>
    <t>% ACUMULADO</t>
  </si>
  <si>
    <t>VALOR ACUMULADO</t>
  </si>
  <si>
    <t>TOTAL GERAL DO ORÇAMENTO (R$) C/BDI</t>
  </si>
  <si>
    <t>CÓDIGO</t>
  </si>
  <si>
    <t>SERVIÇO</t>
  </si>
  <si>
    <t>DESCRIÇÃO</t>
  </si>
  <si>
    <t>UNID</t>
  </si>
  <si>
    <t>QUANT</t>
  </si>
  <si>
    <t>PREÇO SEM  BDI</t>
  </si>
  <si>
    <t>PREÇO COM BDI</t>
  </si>
  <si>
    <t>PARTICIP. (%)</t>
  </si>
  <si>
    <t xml:space="preserve">UNIDADE ESCOLAR </t>
  </si>
  <si>
    <t>CÓDIGO INEP</t>
  </si>
  <si>
    <t xml:space="preserve">OBRA </t>
  </si>
  <si>
    <t>CIDADE</t>
  </si>
  <si>
    <t>REFORMA E AMPLIAÇÃO</t>
  </si>
  <si>
    <t xml:space="preserve">ENDEREÇO </t>
  </si>
  <si>
    <t>CRE</t>
  </si>
  <si>
    <t xml:space="preserve">REFERÊNCIA </t>
  </si>
  <si>
    <t>DATA</t>
  </si>
  <si>
    <t>ÁREA TOTAL CONSTRUÍDA (M²)</t>
  </si>
  <si>
    <t>GOINFRA E SINAPI - ONERADA</t>
  </si>
  <si>
    <t>RESUMO GERAL DO ORÇAMENTO</t>
  </si>
  <si>
    <t>ESCOLA ESTADUAL PROFESSOR ESMERALDO MONTEIRO</t>
  </si>
  <si>
    <t>TABELA</t>
  </si>
  <si>
    <t>CODIGO</t>
  </si>
  <si>
    <t>QUANT TOTAL</t>
  </si>
  <si>
    <t>MAT</t>
  </si>
  <si>
    <t>MO</t>
  </si>
  <si>
    <t>T.SERVIÇO UNIT</t>
  </si>
  <si>
    <t>VALOR TOTAL</t>
  </si>
  <si>
    <t>UN</t>
  </si>
  <si>
    <t>1.1.</t>
  </si>
  <si>
    <t>1.1.0.0.1.</t>
  </si>
  <si>
    <t>GOINFRA</t>
  </si>
  <si>
    <t>M2</t>
  </si>
  <si>
    <t>1.2.</t>
  </si>
  <si>
    <t>1.2.0.0.1.</t>
  </si>
  <si>
    <t>1.2.0.0.2.</t>
  </si>
  <si>
    <t>DESMOBILIZAÇÃO DO CANTEIRO DE OBRAS - INCLUSIVE CARGA E DESCARGA E A HORA IMPRODUTIVA DO CAMINHÃO - ( EXCLUSO O TRANSPORTE )</t>
  </si>
  <si>
    <t>1.3.</t>
  </si>
  <si>
    <t>1.3.0.0.1.</t>
  </si>
  <si>
    <t>SONDAGENS PARA INTERIOR - (OBRAS CIVIS)</t>
  </si>
  <si>
    <t>M</t>
  </si>
  <si>
    <t>1.4.</t>
  </si>
  <si>
    <t>1.4.0.0.1.</t>
  </si>
  <si>
    <t>LIMPEZA FINAL DE OBRA - (OBRAS CIVIS)</t>
  </si>
  <si>
    <t>1.4.0.0.2.</t>
  </si>
  <si>
    <t>PLACA DE INAUGURAÇÃO AÇO ESCOVADO 60 X 120 CM</t>
  </si>
  <si>
    <t>2.1.</t>
  </si>
  <si>
    <t>2.1.0.0.1.</t>
  </si>
  <si>
    <t>2.1.0.0.2.</t>
  </si>
  <si>
    <t>EPI/PGR/PCMSO/EXAMES/TREINAMENTOS/VISITAS - ÁREAS EDIFICADAS/COBERTAS/FECHADAS</t>
  </si>
  <si>
    <t>2.2.</t>
  </si>
  <si>
    <t>2.2.0.0.1.</t>
  </si>
  <si>
    <t>ENGENHEIRO - (OBRAS CIVIS)</t>
  </si>
  <si>
    <t>H</t>
  </si>
  <si>
    <t>2.2.0.0.2.</t>
  </si>
  <si>
    <t>ENCARREGADO - (OBRAS CIVIS)</t>
  </si>
  <si>
    <t>2.2.0.0.3.</t>
  </si>
  <si>
    <t>ALMOXARIFE - (OBRAS CIVIS)</t>
  </si>
  <si>
    <t>2.3.</t>
  </si>
  <si>
    <t>2.3.0.0.1.</t>
  </si>
  <si>
    <t>CAFE DA MANHA</t>
  </si>
  <si>
    <t>RE</t>
  </si>
  <si>
    <t>2.3.0.0.2.</t>
  </si>
  <si>
    <t>CANTINA - (OBRAS CIVIS)</t>
  </si>
  <si>
    <t>2.3.0.0.3.</t>
  </si>
  <si>
    <t>COMPOSIÇÃO</t>
  </si>
  <si>
    <t>COMP 060_SEE</t>
  </si>
  <si>
    <t>VALE TRANSPORTE (RMTC)</t>
  </si>
  <si>
    <t>3.1.</t>
  </si>
  <si>
    <t>3.1.0.0.1.</t>
  </si>
  <si>
    <t>3.1.0.0.2.</t>
  </si>
  <si>
    <t>DEMOLICAO MANUAL COBERTURA TELHA FIBROCIMENTO/FIBRA DE VIDRO/SIMILARES C/ TRANSP. ATÉ CB. E CARGA</t>
  </si>
  <si>
    <t>3.1.0.0.3.</t>
  </si>
  <si>
    <t>DEMOLIÇÃO MANUAL - COBERTURA TELHA METÁLICA COM TRANSPORTE ATÉ CAÇAMBA E CARGA</t>
  </si>
  <si>
    <t>3.1.0.0.4.</t>
  </si>
  <si>
    <t>3.1.0.0.5.</t>
  </si>
  <si>
    <t>DEMOLIÇÃO MANUAL DE FORRO PVC, INCLUSIVE ESTRUTURA DE SUSTENTAÇÃO COM TRANSPORTE ATÉ CAÇAMBA E CARGA</t>
  </si>
  <si>
    <t>3.1.0.0.6.</t>
  </si>
  <si>
    <t>DEMOLIÇÃO MANUAL ALVENARIA TIJOLO SEM REAPROVEITAMENTO COM TRANSPORTE ATE CAÇAMBA E CARGA</t>
  </si>
  <si>
    <t>M3</t>
  </si>
  <si>
    <t>3.1.0.0.7.</t>
  </si>
  <si>
    <t>3.1.0.0.8.</t>
  </si>
  <si>
    <t>3.1.0.0.9.</t>
  </si>
  <si>
    <t>DEMOLIÇÃO MANUAL EM CONCRETO SIMPLES COM TRANSPORTE ATÉ CAÇAMBA E CARGA</t>
  </si>
  <si>
    <t>3.1.0.0.10.</t>
  </si>
  <si>
    <t>SINAPI</t>
  </si>
  <si>
    <t>3.1.0.0.11.</t>
  </si>
  <si>
    <t>COMP 010_SEE</t>
  </si>
  <si>
    <t>DEMOLIÇÃO DE GRADE/GRELHA/CORRIMÃO/GUARDA CORPO - METÁLICO (GOINFRA)</t>
  </si>
  <si>
    <t>3.1.0.0.12.</t>
  </si>
  <si>
    <t>REMOÇÃO MANUAL DE JANELA OU PORTAL COM TRANSPORTE ATÉ CAÇAMBA E CARGA</t>
  </si>
  <si>
    <t>3.1.0.0.13.</t>
  </si>
  <si>
    <t>REMOÇÃO MANUAL DE BACIA SANITÁRIA COM TRANSPORTE ATÉ CAÇAMBA E CARGA</t>
  </si>
  <si>
    <t>3.1.0.0.14.</t>
  </si>
  <si>
    <t>3.1.0.0.15.</t>
  </si>
  <si>
    <t>REMOÇÃO MANUAL DE LAVATÓRIO COM TRANSPORTE ATÉ CAÇAMBA E CARGA</t>
  </si>
  <si>
    <t>3.2.</t>
  </si>
  <si>
    <t>3.2.0.0.1.</t>
  </si>
  <si>
    <t>TRANSPORTE DE ENTULHO EM CAMINHÃO  INCLUSO A CARGA MANUAL</t>
  </si>
  <si>
    <t>4.1.</t>
  </si>
  <si>
    <t>4.1.0.0.1.</t>
  </si>
  <si>
    <t>4.1.0.0.2.</t>
  </si>
  <si>
    <t>DEMOLIÇÃO MANUAL MEIO FIO SEM REAPROVEITAMENTO COM TRANSPORTE ATÉ CAÇAMBA E CARGA</t>
  </si>
  <si>
    <t>4.1.0.0.3.</t>
  </si>
  <si>
    <t>RASPAGEM E LIMPEZA MANUAL DO TERRENO</t>
  </si>
  <si>
    <t>4.2.</t>
  </si>
  <si>
    <t>4.2.0.0.1.</t>
  </si>
  <si>
    <t>4.3.</t>
  </si>
  <si>
    <t>4.3.0.0.1.</t>
  </si>
  <si>
    <t>REGULARIZAÇÃO DO TERRENO SEM APILOAMENTO COM TRANSPORTE MANUAL DA TERRA ESCAVADA</t>
  </si>
  <si>
    <t>4.3.0.0.2.</t>
  </si>
  <si>
    <t>COMPACTAÇÃO MECÂNICA DE SOLO PARA EXECUÇÃO DE RADIER, PISO DE CONCRETO OU LAJE SOBRE SOLO, COM COMPACTADOR DE SOLOS A PERCUSSÃO. AF_09/2021</t>
  </si>
  <si>
    <t>5.1.</t>
  </si>
  <si>
    <t>5.1.0.0.1.</t>
  </si>
  <si>
    <t>5.2.</t>
  </si>
  <si>
    <t>5.2.0.0.1.</t>
  </si>
  <si>
    <t>5.3.</t>
  </si>
  <si>
    <t>5.3.0.0.1.</t>
  </si>
  <si>
    <t>5.3.0.0.2.</t>
  </si>
  <si>
    <t>5.4.</t>
  </si>
  <si>
    <t>5.4.0.0.1.</t>
  </si>
  <si>
    <t>COMP 200_SEE</t>
  </si>
  <si>
    <t>PAREDE DE CONTENÇÃO COM CANALETA DE CONCRETO 14X19X19 CM, ARMADA COM DUAS BARRAS DE AÇO 50-A 8,0 MM (5/16"), IMPERMEABILIZADA, REBOCADA E PINTADA (1 FACE) - ALTURA MÁXIMA DE 1 M (GOINFRA)</t>
  </si>
  <si>
    <t>5.5.</t>
  </si>
  <si>
    <t>5.5.0.0.1.</t>
  </si>
  <si>
    <t>COMP 085_SEE</t>
  </si>
  <si>
    <t>GUARDA-CORPO - INCLUSO PINTURA - PADRÃO SEDUC (GOINFRA)</t>
  </si>
  <si>
    <t>5.6.</t>
  </si>
  <si>
    <t>5.6.0.0.1.</t>
  </si>
  <si>
    <t>CALHA DE CHAPA GALVANIZADA</t>
  </si>
  <si>
    <t>ETAPA 01 - BLOCO 01 SALA DE AULA - PADRÃO SEDUC 2023</t>
  </si>
  <si>
    <t>6.1.</t>
  </si>
  <si>
    <t>6.1.0.0.1.</t>
  </si>
  <si>
    <t>LOCAÇÃO DA OBRA, EXECUÇÃO DE GABARITO SEM REAPROVEITAMENTO, INCLUSO PINTURA (FACE INTERNA DO RIPÃO 15CM) E PIQUETE COM TESTEMUNHA</t>
  </si>
  <si>
    <t>6.2.</t>
  </si>
  <si>
    <t>6.2.0.0.1.</t>
  </si>
  <si>
    <t>6.3.</t>
  </si>
  <si>
    <t>6.3.1.</t>
  </si>
  <si>
    <t>REGULARIZAÇÃO  DO TERRENO</t>
  </si>
  <si>
    <t>6.3.1.0.1.</t>
  </si>
  <si>
    <t>6.3.1.0.2.</t>
  </si>
  <si>
    <t>6.4.</t>
  </si>
  <si>
    <t>6.4.1.</t>
  </si>
  <si>
    <t>ESTACAS</t>
  </si>
  <si>
    <t>6.4.1.0.1.</t>
  </si>
  <si>
    <t>ESTACA A TRADO DIAM.30 CM SEM FERRO</t>
  </si>
  <si>
    <t>6.4.1.0.2.</t>
  </si>
  <si>
    <t>ACO CA-50A - 10,0 MM (3/8") - (OBRAS CIVIS)</t>
  </si>
  <si>
    <t>KG</t>
  </si>
  <si>
    <t>6.4.1.0.3.</t>
  </si>
  <si>
    <t>ACO CA-60 - 5,0 MM - (OBRAS CIVIS)</t>
  </si>
  <si>
    <t>6.4.2.</t>
  </si>
  <si>
    <t>BLOCOS</t>
  </si>
  <si>
    <t>6.4.2.0.1.</t>
  </si>
  <si>
    <t>ESCAVACAO MANUAL DE VALAS (SAPATAS/BLOCOS)</t>
  </si>
  <si>
    <t>6.4.2.0.2.</t>
  </si>
  <si>
    <t>APILOAMENTO (BLOCOS/SAPATAS)</t>
  </si>
  <si>
    <t>6.4.2.0.3.</t>
  </si>
  <si>
    <t>LASTRO DE CONCRETO MAGRO, APLICADO EM BLOCOS DE COROAMENTO OU SAPATAS. AF_08/2017</t>
  </si>
  <si>
    <t>6.4.2.0.4.</t>
  </si>
  <si>
    <t>CONCRETO USINADO BOMBEÁVEL FCK=25 MPA (O.C.)</t>
  </si>
  <si>
    <t>6.4.2.0.5.</t>
  </si>
  <si>
    <t>LANÇAMENTO/APLICAÇÃO/ADENSAMENTO DE CONCRETO USINADO BOMBEADO EM FUNDAÇÃO</t>
  </si>
  <si>
    <t>6.4.2.0.6.</t>
  </si>
  <si>
    <t>ACO CA 50-A - 8,0 MM (5/16") - (OBRAS CIVIS)</t>
  </si>
  <si>
    <t>6.4.2.0.7.</t>
  </si>
  <si>
    <t>6.4.2.0.8.</t>
  </si>
  <si>
    <t>6.4.3.</t>
  </si>
  <si>
    <t>CONTROLE TECNOLÓGICO</t>
  </si>
  <si>
    <t>6.4.3.0.1.</t>
  </si>
  <si>
    <t>CORPO DE PROVA</t>
  </si>
  <si>
    <t>6.5.</t>
  </si>
  <si>
    <t>6.5.1.</t>
  </si>
  <si>
    <t>VIGAS BALDRAMES</t>
  </si>
  <si>
    <t>6.5.1.0.1.</t>
  </si>
  <si>
    <t>ESCAVACAO MANUAL DE VALAS &lt; 1 MTS. (OBRAS CIVIS)</t>
  </si>
  <si>
    <t>6.5.1.0.2.</t>
  </si>
  <si>
    <t>6.5.1.0.3.</t>
  </si>
  <si>
    <t>6.5.1.0.4.</t>
  </si>
  <si>
    <t>FORMA DE TABUA CINTA BALDRAME U=8 VEZES</t>
  </si>
  <si>
    <t>6.5.1.0.5.</t>
  </si>
  <si>
    <t>6.5.1.0.6.</t>
  </si>
  <si>
    <t>LANÇAMENTO/APLICAÇÃO/ADENSAMENTO DE CONCRETO USINADO BOMBEADO EM ESTRUTURA - (O.C.)</t>
  </si>
  <si>
    <t>6.5.1.0.7.</t>
  </si>
  <si>
    <t>REATERRO COM APILOAMENTO</t>
  </si>
  <si>
    <t>6.5.1.0.8.</t>
  </si>
  <si>
    <t>ACO CA-50 A - 8,0 MM (5/16") - (OBRAS CIVIS)</t>
  </si>
  <si>
    <t>6.5.1.0.9.</t>
  </si>
  <si>
    <t>ARMAÇÃO DE PILAR OU VIGA DE ESTRUTURA CONVENCIONAL DE CONCRETO ARMADO UTILIZANDO AÇO CA-60 DE 5,0 MM - MONTAGEM. AF_06/2022</t>
  </si>
  <si>
    <t>6.5.2.</t>
  </si>
  <si>
    <t>PILARES</t>
  </si>
  <si>
    <t>6.5.2.0.1.</t>
  </si>
  <si>
    <t>FORMA CHAPA DE COMPENSADO PLASTIFICADO 17MM U=7 V - (OBRAS CIVIS)</t>
  </si>
  <si>
    <t>6.5.2.0.2.</t>
  </si>
  <si>
    <t>6.5.2.0.3.</t>
  </si>
  <si>
    <t>6.5.2.0.4.</t>
  </si>
  <si>
    <t>6.5.2.0.5.</t>
  </si>
  <si>
    <t>6.5.3.</t>
  </si>
  <si>
    <t>VIGAS DE COBERTURA</t>
  </si>
  <si>
    <t>6.5.3.0.1.</t>
  </si>
  <si>
    <t>6.5.3.0.2.</t>
  </si>
  <si>
    <t>6.5.3.0.3.</t>
  </si>
  <si>
    <t>6.5.3.0.4.</t>
  </si>
  <si>
    <t>ACO CA-50-A - 6,3 MM (1/4") - (OBRAS CIVIS)</t>
  </si>
  <si>
    <t>6.5.3.0.5.</t>
  </si>
  <si>
    <t>6.5.3.0.6.</t>
  </si>
  <si>
    <t>ARMAÇÃO DE PILAR OU VIGA DE ESTRUTURA CONVENCIONAL DE CONCRETO ARMADO UTILIZANDO AÇO CA-50 DE 10,0 MM - MONTAGEM. AF_06/2022</t>
  </si>
  <si>
    <t>6.5.3.0.7.</t>
  </si>
  <si>
    <t>ARMAÇÃO DE PILAR OU VIGA DE ESTRUTURA CONVENCIONAL DE CONCRETO ARMADO UTILIZANDO AÇO CA-50 DE 12,5 MM - MONTAGEM. AF_06/2022</t>
  </si>
  <si>
    <t>6.5.3.0.8.</t>
  </si>
  <si>
    <t>6.5.4.</t>
  </si>
  <si>
    <t>LAJE</t>
  </si>
  <si>
    <t>6.5.4.1.</t>
  </si>
  <si>
    <t>LAJE PRÉ-MOLDADA</t>
  </si>
  <si>
    <t>6.5.4.1.1.</t>
  </si>
  <si>
    <t>COMP 727_SEE</t>
  </si>
  <si>
    <t>LAJE PRÉ-FABRICADA TRELIÇADA PARA COBERTURA, H=14CM, ENCHIMENTO EM EPS, INCLUSIVE ESCORAMENTO EM MADEIRA ROLIÇA E CAPEAMENTO COM CONCRETO USINADO 25 MPA - FORNECIMENTO E INSTALAÇÃO. (GOINFRA + ORSE)</t>
  </si>
  <si>
    <t>6.5.5.</t>
  </si>
  <si>
    <t>VERGAS E CONTRAVERGAS</t>
  </si>
  <si>
    <t>6.5.5.0.1.</t>
  </si>
  <si>
    <t>VERGA/CONTRAVERGA EM CONCRETO ARMADO FCK = 20 MPA</t>
  </si>
  <si>
    <t>6.5.6.</t>
  </si>
  <si>
    <t>6.5.6.0.1.</t>
  </si>
  <si>
    <t>6.6.</t>
  </si>
  <si>
    <t>6.6.0.0.1.</t>
  </si>
  <si>
    <t>ELETRODUTO EM AÇO ZINCADO DIÂMETRO 3/4"</t>
  </si>
  <si>
    <t>6.6.0.0.2.</t>
  </si>
  <si>
    <t>CURVA 90 GRAUS AÇO ZINCADO DIÂMETRO 3/4"</t>
  </si>
  <si>
    <t>6.6.0.0.3.</t>
  </si>
  <si>
    <t>BRACADEIRA METALICA TIPO "U" DIAM. 3/4"</t>
  </si>
  <si>
    <t>6.6.0.0.4.</t>
  </si>
  <si>
    <t>BUCHA DE NYLON S-6</t>
  </si>
  <si>
    <t>6.6.0.0.5.</t>
  </si>
  <si>
    <t>PARAFUSO P/BUCHA S-6</t>
  </si>
  <si>
    <t>6.6.0.0.6.</t>
  </si>
  <si>
    <t>LUVA EM AÇO GALVANIZADO DIÂMETRO 3/4"</t>
  </si>
  <si>
    <t>6.6.0.0.7.</t>
  </si>
  <si>
    <t>BUCHA E ARRUELA METALICA DIAM. 3/4"</t>
  </si>
  <si>
    <t>PR</t>
  </si>
  <si>
    <t>6.6.0.0.8.</t>
  </si>
  <si>
    <t>ELETRODUTO FLEXÍVEL CORRUGADO REFORÇADO, PVC, DN 25 MM (3/4"), PARA CIRCUITOS TERMINAIS, INSTALADO EM LAJE - FORNECIMENTO E INSTALAÇÃO. AF_03/2023</t>
  </si>
  <si>
    <t>6.6.0.0.9.</t>
  </si>
  <si>
    <t>ELETRODUTO FLEXÍVEL CORRUGADO, PVC, DN 25 MM (3/4"), PARA CIRCUITOS TERMINAIS, INSTALADO EM PAREDE - FORNECIMENTO E INSTALAÇÃO. AF_03/2023</t>
  </si>
  <si>
    <t>6.6.0.0.10.</t>
  </si>
  <si>
    <t>6.6.0.0.11.</t>
  </si>
  <si>
    <t>6.6.0.0.12.</t>
  </si>
  <si>
    <t>6.6.0.0.13.</t>
  </si>
  <si>
    <t>CONDULETE METÁLICO - CAIXA COM 5 ENTRADAS</t>
  </si>
  <si>
    <t>6.6.0.0.14.</t>
  </si>
  <si>
    <t>CONDULETE METÁLICO - ADAPTADOR DE SAÍDA 3/4"</t>
  </si>
  <si>
    <t>6.6.0.0.15.</t>
  </si>
  <si>
    <t>CONDULETE METÁLICO - TAMPÃO DE 3/4"</t>
  </si>
  <si>
    <t>6.6.0.0.16.</t>
  </si>
  <si>
    <t>CAIXA OCTOGONAL 4" X 4", PVC, INSTALADA EM LAJE - FORNECIMENTO E INSTALAÇÃO. AF_03/2023</t>
  </si>
  <si>
    <t>6.6.0.0.17.</t>
  </si>
  <si>
    <t>COMP 693_SEE</t>
  </si>
  <si>
    <t>6.6.0.0.18.</t>
  </si>
  <si>
    <t>6.6.0.0.19.</t>
  </si>
  <si>
    <t>INTERRUPTOR SIMPLES (1 SECAO)</t>
  </si>
  <si>
    <t>6.6.0.0.20.</t>
  </si>
  <si>
    <t>CAIXA RETANGULAR 4" X 2" MÉDIA (1,30 M DO PISO), PVC, INSTALADA EM PAREDE - FORNECIMENTO E INSTALAÇÃO. AF_03/2023</t>
  </si>
  <si>
    <t>6.6.0.0.21.</t>
  </si>
  <si>
    <t>INTERRUPTOR SIMPLES (2 SECOES)</t>
  </si>
  <si>
    <t>6.6.0.0.22.</t>
  </si>
  <si>
    <t>6.6.0.0.23.</t>
  </si>
  <si>
    <t>6.6.0.0.24.</t>
  </si>
  <si>
    <t>CAIXA RETANGULAR 4" X 2" BAIXA (0,30 M DO PISO), PVC, INSTALADA EM PAREDE - FORNECIMENTO E INSTALAÇÃO. AF_03/2023</t>
  </si>
  <si>
    <t>6.6.0.0.25.</t>
  </si>
  <si>
    <t>TOMADA HEXAGONAL 2P + T - 10A - 250V</t>
  </si>
  <si>
    <t>6.6.0.0.26.</t>
  </si>
  <si>
    <t>CAIXA RETANGULAR 4" X 2" ALTA (2,00 M DO PISO), PVC, INSTALADA EM PAREDE - FORNECIMENTO E INSTALAÇÃO. AF_03/2023</t>
  </si>
  <si>
    <t>6.6.0.0.27.</t>
  </si>
  <si>
    <t>6.6.0.0.28.</t>
  </si>
  <si>
    <t>CABO ISOLADO PP 3 X 2,5 MM2</t>
  </si>
  <si>
    <t>6.6.0.0.29.</t>
  </si>
  <si>
    <t>6.6.0.0.30.</t>
  </si>
  <si>
    <t>6.6.0.0.31.</t>
  </si>
  <si>
    <t>DISPOSITIVO DE PROTEÇÃO CONTRA SURTOS (D.P.S.) 275V DE 8 A 40KA</t>
  </si>
  <si>
    <t>6.6.0.0.32.</t>
  </si>
  <si>
    <t>DISJUNTOR MONOPOLAR TIPO DIN, CORRENTE NOMINAL DE 20A - FORNECIMENTO E INSTALAÇÃO. AF_10/2020</t>
  </si>
  <si>
    <t>6.6.0.0.33.</t>
  </si>
  <si>
    <t>DISJUNTOR MONOPOLAR TIPO DIN, CORRENTE NOMINAL DE 16A - FORNECIMENTO E INSTALAÇÃO. AF_10/2020</t>
  </si>
  <si>
    <t>6.6.0.0.34.</t>
  </si>
  <si>
    <t>INTERRUPTOR DIFERENCIAL RESIDUAL (D.R.) BIPOLAR DE 25A-30mA</t>
  </si>
  <si>
    <t>6.7.</t>
  </si>
  <si>
    <t>6.7.0.0.1.</t>
  </si>
  <si>
    <t>6.7.0.0.2.</t>
  </si>
  <si>
    <t>6.8.</t>
  </si>
  <si>
    <t>6.8.1.</t>
  </si>
  <si>
    <t>6.8.1.0.1.</t>
  </si>
  <si>
    <t>IMPERMEABILIZACAO VIGAS BALDRAMES E=2,0 CM</t>
  </si>
  <si>
    <t>6.9.</t>
  </si>
  <si>
    <t>6.9.0.0.1.</t>
  </si>
  <si>
    <t>ESTRUTURA TRELIÇADA DE COBERTURA, TIPO FINK, COM LIGAÇÕES SOLDADAS, INCLUSOS PERFIS METÁLICOS, CHAPAS METÁLICAS, MÃO DE OBRA E TRANSPORTE COM GUINDASTE - FORNECIMENTO E INSTALAÇÃO. AF_01/2020_PSA</t>
  </si>
  <si>
    <t>6.10.</t>
  </si>
  <si>
    <t>6.10.0.0.1.</t>
  </si>
  <si>
    <t>COBERTURA COM TELHA AMERICANA  RESINADA COR VERMELHA</t>
  </si>
  <si>
    <t>6.10.0.0.2.</t>
  </si>
  <si>
    <t>CUMEEIRA PARA TELHA AMERICANA RESINADA COR VERMELHA</t>
  </si>
  <si>
    <t>6.10.0.0.3.</t>
  </si>
  <si>
    <t>EMBOCAMENTO LATERAL  (OITOES)</t>
  </si>
  <si>
    <t>6.10.0.0.4.</t>
  </si>
  <si>
    <t>EMBOCAMENTO DE BEIRAL</t>
  </si>
  <si>
    <t>6.11.</t>
  </si>
  <si>
    <t>6.11.1.</t>
  </si>
  <si>
    <t>PORTA</t>
  </si>
  <si>
    <t>6.11.1.0.1.</t>
  </si>
  <si>
    <t>PORTA DE ABRIR DE 01 FOLHA EM CHAPA METÁLICA PF-1 C/FERRAGENS</t>
  </si>
  <si>
    <t>6.11.2.</t>
  </si>
  <si>
    <t>JANELAS</t>
  </si>
  <si>
    <t>6.11.2.0.1.</t>
  </si>
  <si>
    <t>JANELA DE CORRER CHAPA/VIDRO J9/J10/J12/J13 C/FERRAGENS</t>
  </si>
  <si>
    <t>6.12.</t>
  </si>
  <si>
    <t>6.12.0.0.1.</t>
  </si>
  <si>
    <t>VIDRO LISO 4 MM - COLOCADO</t>
  </si>
  <si>
    <t>6.13.</t>
  </si>
  <si>
    <t>6.13.0.0.1.</t>
  </si>
  <si>
    <t>CHAPISCO ROLADO - (1COLA:10CI:30 ARML)</t>
  </si>
  <si>
    <t>6.13.0.0.2.</t>
  </si>
  <si>
    <t>REBOCO (1 CALH:4 ARFC+100kgCI/M3)</t>
  </si>
  <si>
    <t>6.14.</t>
  </si>
  <si>
    <t>6.14.0.0.1.</t>
  </si>
  <si>
    <t>GESSO CORRIDO EM TETO</t>
  </si>
  <si>
    <t>6.14.0.0.2.</t>
  </si>
  <si>
    <t>FORRO DE GESSO ACARTONADO PARA ÁREAS SECAS ESPESSURA DE 12,5MM</t>
  </si>
  <si>
    <t>6.15.</t>
  </si>
  <si>
    <t>6.15.1.</t>
  </si>
  <si>
    <t>LASTRO IMPERMEABILIZADO</t>
  </si>
  <si>
    <t>6.15.1.0.1.</t>
  </si>
  <si>
    <t>LASTRO DE CONCRETO REGULARIZADO IMPERMEABILIZADO 1:3:6 ESP=5CM (BASE)</t>
  </si>
  <si>
    <t>6.15.2.</t>
  </si>
  <si>
    <t>GRANITINA</t>
  </si>
  <si>
    <t>6.15.2.0.1.</t>
  </si>
  <si>
    <t>COMP 754_SEE</t>
  </si>
  <si>
    <t>GRANITINA 8MM FUNDIDA COM CONTRAPISO (1CI:3ARML) E=2CM, JUNTA PLASTICA 27MM E RESINA ACRÍLICA (GOINFRA + SINAPI)</t>
  </si>
  <si>
    <t>6.15.2.0.2.</t>
  </si>
  <si>
    <t>COMP 757_SEE</t>
  </si>
  <si>
    <t>RODAPÉ FUNDIDO DE GRANITINA 7CM E RESINA ACRÍLICA (GOINFRA + SINAPI)</t>
  </si>
  <si>
    <t>6.15.3.</t>
  </si>
  <si>
    <t>PASSEIO (CALÇADA)</t>
  </si>
  <si>
    <t>6.15.3.0.1.</t>
  </si>
  <si>
    <t>6.15.3.0.2.</t>
  </si>
  <si>
    <t>RODAPE DE MASSA (ICI:3 ARMG)</t>
  </si>
  <si>
    <t>6.16.</t>
  </si>
  <si>
    <t>6.16.0.0.1.</t>
  </si>
  <si>
    <t>BATE CARTEIRA ENVERNIZADO E ASSENT. 2,5 X 12 CM</t>
  </si>
  <si>
    <t>6.17.</t>
  </si>
  <si>
    <t>6.17.1.</t>
  </si>
  <si>
    <t>PINTURA BARRADO - INTERNO</t>
  </si>
  <si>
    <t>6.17.1.0.1.</t>
  </si>
  <si>
    <t>EMASSAMENTO COM MASSA PVA DUAS DEMAOS</t>
  </si>
  <si>
    <t>6.17.1.0.2.</t>
  </si>
  <si>
    <t>PINTURA TINTA ESMALTE SINTETICO PARA PAREDES - 2 DEMÃOS C/SELADOR</t>
  </si>
  <si>
    <t>6.17.2.</t>
  </si>
  <si>
    <t>PINTURA ACIMA BARRADO - INTERNO</t>
  </si>
  <si>
    <t>6.17.2.0.1.</t>
  </si>
  <si>
    <t>6.17.2.0.2.</t>
  </si>
  <si>
    <t>PINTURA LATEX ACRILICO 2 DEMAOS</t>
  </si>
  <si>
    <t>6.17.3.</t>
  </si>
  <si>
    <t>PINTURA  FORRO</t>
  </si>
  <si>
    <t>6.17.3.0.1.</t>
  </si>
  <si>
    <t>6.17.3.0.2.</t>
  </si>
  <si>
    <t>PINTURA PVA LATEX 2 DEMAOS SEM SELADOR</t>
  </si>
  <si>
    <t>6.17.4.</t>
  </si>
  <si>
    <t>PINTURA EXTERNA</t>
  </si>
  <si>
    <t>6.17.4.0.1.</t>
  </si>
  <si>
    <t>PINTURA LATEX ACRILICA 2 DEMAOS C/SELADOR</t>
  </si>
  <si>
    <t>6.17.5.</t>
  </si>
  <si>
    <t>PINTURA CALÇADA DE PROTEÇÃO</t>
  </si>
  <si>
    <t>6.17.5.0.1.</t>
  </si>
  <si>
    <t>PINTURA TINTA POLIESPORTIVA - 2 DEMÃOS (PISOS E CIMENTADOS)</t>
  </si>
  <si>
    <t>6.17.6.</t>
  </si>
  <si>
    <t>PINTURA PORTAS</t>
  </si>
  <si>
    <t>6.17.6.0.1.</t>
  </si>
  <si>
    <t>PINTURA TINTA ESMALTE PARA ESQUADRIAS DE FERRO C  FUNDO ANTICORROSIVO</t>
  </si>
  <si>
    <t>6.17.7.</t>
  </si>
  <si>
    <t>PINTURA JANELAS</t>
  </si>
  <si>
    <t>6.17.7.0.1.</t>
  </si>
  <si>
    <t>6.17.8.</t>
  </si>
  <si>
    <t>PINTURA ESTRUTURA METÁLICA</t>
  </si>
  <si>
    <t>6.17.8.0.1.</t>
  </si>
  <si>
    <t>PINTURA ESMALTE ALQUIDICO ESTRUTURA METALICA 2 DEMAOS</t>
  </si>
  <si>
    <t>6.18.</t>
  </si>
  <si>
    <t>6.18.1.</t>
  </si>
  <si>
    <t>GERAL</t>
  </si>
  <si>
    <t>6.18.1.0.1.</t>
  </si>
  <si>
    <t>COMP 582_SEE</t>
  </si>
  <si>
    <t>QUADRO ESCOLAR MISTO 4,20x1,25M - FÓRMICA BRANCA BRILHANTE (3,08x1,25M) E FELTRO VERDE COM FUNDO EM CORTIÇA 6MM (1,05x1,25M) (GOINFRA + SINAPI)</t>
  </si>
  <si>
    <t>6.18.1.0.2.</t>
  </si>
  <si>
    <t>6.18.2.</t>
  </si>
  <si>
    <t>SINALIZAÇÃO</t>
  </si>
  <si>
    <t>6.18.2.0.1.</t>
  </si>
  <si>
    <t>COMP 498_SEE</t>
  </si>
  <si>
    <t>PLACA DE COMUNICAÇÃO VISUAL SEC XXI, MODELO S - PLACA DE SALA/PORTA, TAMANHO 0,21 X 0,31 M, CHAPA DOBRADA #18, PINTADA E ADESIVADA - FORNECIMENTO E INSTALAÇÃO (GOINFRA + ORSE)</t>
  </si>
  <si>
    <t>6.18.2.0.2.</t>
  </si>
  <si>
    <t>COMP 451_SEE</t>
  </si>
  <si>
    <t>PLACAS EM BRAILE PARA IDENTIFICAÇÃO DE PORTAS/NOMEAR AMBIENTES - FORNECIMENTO E INSTALAÇÃO (GOINFRA + ORSE)</t>
  </si>
  <si>
    <t>ETAPA 01 - BLOCO 05 - ADAPTAÇÃO PARA COZINHA E DESPENSA</t>
  </si>
  <si>
    <t>7.1.</t>
  </si>
  <si>
    <t>7.1.0.0.1.</t>
  </si>
  <si>
    <t>PAREDE COM SISTEMA EM CHAPAS DE GESSO PARA DRYWALL, USO INTERNO, COM DUAS FACES SIMPLES E ESTRUTURA METÁLICA COM GUIAS SIMPLES PARA PAREDES COM ÁREA LÍQUIDA MAIOR OU IGUAL A 6 M2, COM VÃOS. AF_07/2023_PS</t>
  </si>
  <si>
    <t>7.2.</t>
  </si>
  <si>
    <t>7.2.0.0.1.</t>
  </si>
  <si>
    <t>PORTA LISA 90X210 COM PORTAL E ALISAR SEM FERRAGENS</t>
  </si>
  <si>
    <t>7.3.</t>
  </si>
  <si>
    <t>7.3.0.0.1.</t>
  </si>
  <si>
    <t>DOBRADICA 3" X 3 1/2" CROMADA</t>
  </si>
  <si>
    <t>7.3.0.0.2.</t>
  </si>
  <si>
    <t>FECHADURA TIPO ALAVANCA REF.: LAFONTE 6236 E/8766- E17 IMAB OU EQUIV.</t>
  </si>
  <si>
    <t>7.4.</t>
  </si>
  <si>
    <t>7.4.0.0.1.</t>
  </si>
  <si>
    <t>PINTURA VERNIZ EM MADEIRA 2 DEMAOS</t>
  </si>
  <si>
    <t>7.5.</t>
  </si>
  <si>
    <t>7.5.0.0.1.</t>
  </si>
  <si>
    <t>BANCADA DE GRANITO C/ ESPELHO</t>
  </si>
  <si>
    <t>8.1.</t>
  </si>
  <si>
    <t>8.1.1.</t>
  </si>
  <si>
    <t>BLOCOS - RAMPAS</t>
  </si>
  <si>
    <t>8.1.1.0.1.</t>
  </si>
  <si>
    <t>8.1.1.0.2.</t>
  </si>
  <si>
    <t>8.1.1.0.3.</t>
  </si>
  <si>
    <t>8.1.1.0.4.</t>
  </si>
  <si>
    <t>8.1.1.0.5.</t>
  </si>
  <si>
    <t>8.1.1.0.6.</t>
  </si>
  <si>
    <t>LASTRO DE BRITA - (OBRAS CIVIS)</t>
  </si>
  <si>
    <t>8.1.1.0.7.</t>
  </si>
  <si>
    <t>8.1.2.</t>
  </si>
  <si>
    <t>ESTACAS - RAMPAS</t>
  </si>
  <si>
    <t>8.1.2.0.1.</t>
  </si>
  <si>
    <t>8.1.2.0.2.</t>
  </si>
  <si>
    <t>8.1.2.0.3.</t>
  </si>
  <si>
    <t>8.1.3.</t>
  </si>
  <si>
    <t>BLOCOS E PILARETES DE CONCRETO - PASSARELA</t>
  </si>
  <si>
    <t>8.1.3.0.1.</t>
  </si>
  <si>
    <t>8.1.3.0.2.</t>
  </si>
  <si>
    <t>8.1.3.0.3.</t>
  </si>
  <si>
    <t>8.1.3.0.4.</t>
  </si>
  <si>
    <t>8.1.3.0.5.</t>
  </si>
  <si>
    <t>8.1.3.0.6.</t>
  </si>
  <si>
    <t>8.1.3.0.7.</t>
  </si>
  <si>
    <t>8.1.4.</t>
  </si>
  <si>
    <t>ESTACAS - PASSARELA</t>
  </si>
  <si>
    <t>8.1.4.0.1.</t>
  </si>
  <si>
    <t>8.1.4.0.2.</t>
  </si>
  <si>
    <t>8.1.4.0.3.</t>
  </si>
  <si>
    <t>8.2.</t>
  </si>
  <si>
    <t>8.2.1.</t>
  </si>
  <si>
    <t>VIGAS BALDRAME / CONTENÇÃO</t>
  </si>
  <si>
    <t>8.2.1.0.1.</t>
  </si>
  <si>
    <t>8.2.1.0.2.</t>
  </si>
  <si>
    <t>8.2.1.0.3.</t>
  </si>
  <si>
    <t>8.2.1.0.4.</t>
  </si>
  <si>
    <t>8.2.1.0.5.</t>
  </si>
  <si>
    <t>8.2.1.0.6.</t>
  </si>
  <si>
    <t>8.2.1.0.7.</t>
  </si>
  <si>
    <t>8.2.1.0.8.</t>
  </si>
  <si>
    <t>8.2.1.0.9.</t>
  </si>
  <si>
    <t>8.2.1.0.10.</t>
  </si>
  <si>
    <t>8.3.</t>
  </si>
  <si>
    <t>8.3.0.0.1.</t>
  </si>
  <si>
    <t>8.4.</t>
  </si>
  <si>
    <t>8.4.0.0.1.</t>
  </si>
  <si>
    <t>8.5.</t>
  </si>
  <si>
    <t>8.5.0.0.1.</t>
  </si>
  <si>
    <t>8.5.0.0.2.</t>
  </si>
  <si>
    <t>8.6.</t>
  </si>
  <si>
    <t>8.6.0.0.1.</t>
  </si>
  <si>
    <t>9.1.</t>
  </si>
  <si>
    <t>9.1.0.0.1.</t>
  </si>
  <si>
    <t>ESCAVACAO MECANICA</t>
  </si>
  <si>
    <t>9.1.0.0.2.</t>
  </si>
  <si>
    <t>CARGA MECANIZADA</t>
  </si>
  <si>
    <t>9.1.0.0.3.</t>
  </si>
  <si>
    <t>INDENIZAÇÃO DE JAZIDA</t>
  </si>
  <si>
    <t>9.1.0.0.4.</t>
  </si>
  <si>
    <t>TRANSPORTE DE MATERIAL ESCAVADO M3.KM</t>
  </si>
  <si>
    <t>M3KM</t>
  </si>
  <si>
    <t>9.1.0.0.5.</t>
  </si>
  <si>
    <t>COMPACTAÇÃO MECÂNICA COM CONTROLE DA UMIDADE (95% PN)</t>
  </si>
  <si>
    <t>9.2.</t>
  </si>
  <si>
    <t>9.2.0.0.1.</t>
  </si>
  <si>
    <t>9.3.</t>
  </si>
  <si>
    <t>9.3.0.0.1.</t>
  </si>
  <si>
    <t>COMP 084_SEE</t>
  </si>
  <si>
    <t>GUARDA-CORPO COM CORRIMÃO - INCLUSO PINTURA - PADRÃO SEDUC (GOINFRA)</t>
  </si>
  <si>
    <t>9.3.0.0.2.</t>
  </si>
  <si>
    <t>9.4.</t>
  </si>
  <si>
    <t>9.4.0.0.1.</t>
  </si>
  <si>
    <t>9.4.0.0.2.</t>
  </si>
  <si>
    <t>9.5.</t>
  </si>
  <si>
    <t>9.5.0.0.1.</t>
  </si>
  <si>
    <t>LASTRO DE BRITA PARA PISO - (OBRAS CIVIS)</t>
  </si>
  <si>
    <t>9.5.0.0.2.</t>
  </si>
  <si>
    <t>PISO LAMINADO COM CONCRETO USINADO 20MPA E=5CM</t>
  </si>
  <si>
    <t>10.1.</t>
  </si>
  <si>
    <t>10.1.1.</t>
  </si>
  <si>
    <t>CORTE</t>
  </si>
  <si>
    <t>10.1.1.0.1.</t>
  </si>
  <si>
    <t>10.1.1.0.2.</t>
  </si>
  <si>
    <t>TRANSPORTE COM LÂMINA ATE 100 M - (OBRAS CIVIS)</t>
  </si>
  <si>
    <t>10.1.1.0.3.</t>
  </si>
  <si>
    <t>10.1.1.0.4.</t>
  </si>
  <si>
    <t>10.1.1.0.5.</t>
  </si>
  <si>
    <t>10.1.2.</t>
  </si>
  <si>
    <t>BOTA FORA</t>
  </si>
  <si>
    <t>10.1.2.0.1.</t>
  </si>
  <si>
    <t>10.1.2.0.2.</t>
  </si>
  <si>
    <t>10.1.2.0.3.</t>
  </si>
  <si>
    <t>11.1.</t>
  </si>
  <si>
    <t>11.1.0.0.1.</t>
  </si>
  <si>
    <t>11.1.0.0.2.</t>
  </si>
  <si>
    <t>11.2.</t>
  </si>
  <si>
    <t>11.2.0.0.1.</t>
  </si>
  <si>
    <t>11.2.0.0.2.</t>
  </si>
  <si>
    <t>12.1.</t>
  </si>
  <si>
    <t>12.1.0.0.1.</t>
  </si>
  <si>
    <t>13.1.</t>
  </si>
  <si>
    <t>13.1.0.0.1.</t>
  </si>
  <si>
    <t>COMP 041_SEE</t>
  </si>
  <si>
    <t>ETAPA 01 - RESERVATÓRIO ELEVADO - 12.500 L - 13 M DE ALTURA</t>
  </si>
  <si>
    <t>14.1.</t>
  </si>
  <si>
    <t>14.1.0.0.1.</t>
  </si>
  <si>
    <t>14.2.</t>
  </si>
  <si>
    <t>14.2.0.0.1.</t>
  </si>
  <si>
    <t>14.3.</t>
  </si>
  <si>
    <t>14.3.0.0.1.</t>
  </si>
  <si>
    <t>14.3.0.0.2.</t>
  </si>
  <si>
    <t>APILOAMENTO</t>
  </si>
  <si>
    <t>14.4.</t>
  </si>
  <si>
    <t>14.4.1.</t>
  </si>
  <si>
    <t>TUBULÕES</t>
  </si>
  <si>
    <t>14.4.1.0.1.</t>
  </si>
  <si>
    <t>TUBULÃO A CÉU ABERTO, DIÂMETRO DO FUSTE DE 70CM, ESCAVAÇÃO MECÂNICA, SEM ALARGAMENTO DE BASE, CONCRETO USINADO E LANÇADO COM BOMBA OU DIRETAMENTE DO CAMINHÃO (EXCLUSIVE BOMBEAMENTO, MOBILIZAÇÃO E DESMOBILIZAÇÃO). AF_05/2020_PA</t>
  </si>
  <si>
    <t>14.4.1.0.2.</t>
  </si>
  <si>
    <t>ALARGAMENTO DE BASE DE TUBULÃO A CÉU ABERTO, ESCAVAÇÃO MANUAL, CONCRETO USINADO E LANÇADO COM BOMBA OU DIRETAMENTE DO CAMINHÃO (EXCLUSIVE BOMBEAMENTO). AF_05/2020</t>
  </si>
  <si>
    <t>14.4.1.0.3.</t>
  </si>
  <si>
    <t>ACO CA-50A - 6,3 MM (1/4") - (OBRAS CIVIS)</t>
  </si>
  <si>
    <t>14.4.1.0.4.</t>
  </si>
  <si>
    <t>ACO CA 50-A - 12,5 MM (1/2") - (OBRAS CIVIS)</t>
  </si>
  <si>
    <t>14.4.2.</t>
  </si>
  <si>
    <t>14.4.2.0.1.</t>
  </si>
  <si>
    <t>14.5.</t>
  </si>
  <si>
    <t>14.5.1.</t>
  </si>
  <si>
    <t>14.5.1.0.1.</t>
  </si>
  <si>
    <t>14.5.1.0.2.</t>
  </si>
  <si>
    <t>14.5.1.0.3.</t>
  </si>
  <si>
    <t>14.5.1.0.4.</t>
  </si>
  <si>
    <t>14.5.1.0.5.</t>
  </si>
  <si>
    <t>14.5.1.0.6.</t>
  </si>
  <si>
    <t>14.5.1.0.7.</t>
  </si>
  <si>
    <t>14.5.1.0.8.</t>
  </si>
  <si>
    <t>14.5.2.</t>
  </si>
  <si>
    <t>14.5.2.0.1.</t>
  </si>
  <si>
    <t>14.5.2.0.2.</t>
  </si>
  <si>
    <t>14.5.2.0.3.</t>
  </si>
  <si>
    <t>14.5.2.0.4.</t>
  </si>
  <si>
    <t>14.5.2.0.5.</t>
  </si>
  <si>
    <t>14.5.3.</t>
  </si>
  <si>
    <t>VIGAS SUPERIORES</t>
  </si>
  <si>
    <t>14.5.3.0.1.</t>
  </si>
  <si>
    <t>14.5.3.0.2.</t>
  </si>
  <si>
    <t>14.5.3.0.3.</t>
  </si>
  <si>
    <t>14.5.3.0.4.</t>
  </si>
  <si>
    <t>14.5.3.0.5.</t>
  </si>
  <si>
    <t>14.5.4.</t>
  </si>
  <si>
    <t>PAREDE DO RESERVATÓRIO</t>
  </si>
  <si>
    <t>14.5.4.0.1.</t>
  </si>
  <si>
    <t>14.5.4.0.2.</t>
  </si>
  <si>
    <t>14.5.4.0.3.</t>
  </si>
  <si>
    <t>14.5.4.0.4.</t>
  </si>
  <si>
    <t>14.5.4.0.5.</t>
  </si>
  <si>
    <t>14.5.5.</t>
  </si>
  <si>
    <t>LAJES INTERMEDIÁRIAS, FUNDO E TAMPA</t>
  </si>
  <si>
    <t>14.5.5.0.1.</t>
  </si>
  <si>
    <t>14.5.5.0.2.</t>
  </si>
  <si>
    <t>14.5.5.0.3.</t>
  </si>
  <si>
    <t>14.5.5.0.4.</t>
  </si>
  <si>
    <t>14.5.5.0.5.</t>
  </si>
  <si>
    <t>14.5.5.0.6.</t>
  </si>
  <si>
    <t>14.5.5.0.7.</t>
  </si>
  <si>
    <t>14.5.6.</t>
  </si>
  <si>
    <t>14.5.6.0.1.</t>
  </si>
  <si>
    <t>14.6.</t>
  </si>
  <si>
    <t>14.6.0.0.1.</t>
  </si>
  <si>
    <t>REGISTRO DE GAVETA BRUTO DIAMETRO 1"</t>
  </si>
  <si>
    <t>14.6.0.0.2.</t>
  </si>
  <si>
    <t>REGISTRO DE GAVETA BRUTO DIAMETRO 1.1/2"</t>
  </si>
  <si>
    <t>14.6.0.0.3.</t>
  </si>
  <si>
    <t>REGISTRO DE GAVETA BRUTO DIAMETRO 3"</t>
  </si>
  <si>
    <t>14.6.0.0.4.</t>
  </si>
  <si>
    <t>TUBO SOLDAVEL PVC MARROM DIAM. 32 MM</t>
  </si>
  <si>
    <t>14.6.0.0.5.</t>
  </si>
  <si>
    <t>TUBO SOLDAVEL PVC MARROM DIAM. 50 MM</t>
  </si>
  <si>
    <t>14.6.0.0.6.</t>
  </si>
  <si>
    <t>TUBO SOLDAVEL PVC MARROM DIAM. 85 MM</t>
  </si>
  <si>
    <t>14.6.0.0.7.</t>
  </si>
  <si>
    <t>ADAPTADOR COM FLANGES LIVRES, PVC, SOLDÁVEL LONGO, DN 32 MM X 1 , INSTALADO EM RESERVAÇÃO DE ÁGUA DE EDIFICAÇÃO QUE POSSUA RESERVATÓRIO DE FIBRA/FIBROCIMENTO   FORNECIMENTO E INSTALAÇÃO. AF_06/2016</t>
  </si>
  <si>
    <t>14.6.0.0.8.</t>
  </si>
  <si>
    <t>ADAPTADOR PVC SOLDÁVEL LONGO COM FLANGES LIVRES PARA CAIXA D'ÁGUA 50X1.1/2"</t>
  </si>
  <si>
    <t>14.6.0.0.9.</t>
  </si>
  <si>
    <t>ADAPTADOR SOLDÁVEL CURTO C/ BOLSA E ROSCA PARA REGISTRO 32X1"</t>
  </si>
  <si>
    <t>14.6.0.0.10.</t>
  </si>
  <si>
    <t>ADAPTADOR SOLDÁVEL CURTO COM BOLSA E ROSCA PARA REGISTRO 50MMX1.1/2"</t>
  </si>
  <si>
    <t>14.6.0.0.11.</t>
  </si>
  <si>
    <t>ADAPTADOR SOLDAVEL CURTO C/ BOLSA E ROSCA PARA REGISTRO 85 X 3"</t>
  </si>
  <si>
    <t>14.6.0.0.12.</t>
  </si>
  <si>
    <t>ADAPTADOR COM FLANGES LIVRES, PVC, SOLDÁVEL LONGO, DN 85 MM X 3 , INSTALADO EM RESERVAÇÃO DE ÁGUA DE EDIFICAÇÃO QUE POSSUA RESERVATÓRIO DE FIBRA/FIBROCIMENTO   FORNECIMENTO E INSTALAÇÃO. AF_06/2016</t>
  </si>
  <si>
    <t>14.6.0.0.13.</t>
  </si>
  <si>
    <t>LUVA SOLDAVEL DIAMETRO 32 mm</t>
  </si>
  <si>
    <t>14.6.0.0.14.</t>
  </si>
  <si>
    <t>LUVA SOLDAVEL DIAMETRO 50 mm</t>
  </si>
  <si>
    <t>14.6.0.0.15.</t>
  </si>
  <si>
    <t>LUVA SOLDAVEL DIAMETRO 85 mm</t>
  </si>
  <si>
    <t>14.6.0.0.16.</t>
  </si>
  <si>
    <t>LUVA SOLDAVEL C/ROSCA DIAMETRO 32 X 1"</t>
  </si>
  <si>
    <t>14.6.0.0.17.</t>
  </si>
  <si>
    <t>JOELHO 90 GRAUS SOLDAVEL DIAMETRO 32 MM (1")</t>
  </si>
  <si>
    <t>14.6.0.0.18.</t>
  </si>
  <si>
    <t>JOELHO 90 GRAUS SOLDAVEL 50 mm (MARROM)</t>
  </si>
  <si>
    <t>14.6.0.0.19.</t>
  </si>
  <si>
    <t>JOELHO 90 GRAUS SOLDAVEL DIAMETRO 85 mm</t>
  </si>
  <si>
    <t>14.6.0.0.20.</t>
  </si>
  <si>
    <t>TE 90 GRAUS SOLDAVEL DIAMETRO 32 MM</t>
  </si>
  <si>
    <t>14.6.0.0.21.</t>
  </si>
  <si>
    <t>TE 90 GRAUS SOLDAVEL DIAMETRO 85 MM</t>
  </si>
  <si>
    <t>14.6.0.0.22.</t>
  </si>
  <si>
    <t>TE REDUCAO 90 GRAUS SOLDAVEL 50 X 32 mm</t>
  </si>
  <si>
    <t>14.6.0.0.23.</t>
  </si>
  <si>
    <t>TE 90 GRAUS SOLDAVEL COM ROSCA NA BOLSA CENTRAL 32 X 32 X 3/4"</t>
  </si>
  <si>
    <t>14.6.0.0.24.</t>
  </si>
  <si>
    <t>UNIAO SOLDAVEL DIAMETRO 32 mm</t>
  </si>
  <si>
    <t>14.6.0.0.25.</t>
  </si>
  <si>
    <t>UNIAO SOLDAVEL DIAMETRO 50 mm</t>
  </si>
  <si>
    <t>14.6.0.0.26.</t>
  </si>
  <si>
    <t>TORNEIRA BOIA DIAMETRO 1.1/4" - 32 MM</t>
  </si>
  <si>
    <t>14.6.0.0.27.</t>
  </si>
  <si>
    <t>TUBO FERRO GALVANIZADO 1"</t>
  </si>
  <si>
    <t>14.6.0.0.28.</t>
  </si>
  <si>
    <t>14.6.0.0.29.</t>
  </si>
  <si>
    <t>CHAVE DE FLUXO 3/4"</t>
  </si>
  <si>
    <t>14.6.0.0.30.</t>
  </si>
  <si>
    <t>VALVULA DE RETENÇÃO HORIZONTAL 1"</t>
  </si>
  <si>
    <t>14.6.0.0.31.</t>
  </si>
  <si>
    <t>VALVULA DE RETENÇÃO VERTICAL 1"</t>
  </si>
  <si>
    <t>14.6.0.0.32.</t>
  </si>
  <si>
    <t>NIPLE, EM FERRO GALVANIZADO, DN 25 (1"), CONEXÃO ROSQUEADA, INSTALADO EM REDE DE ALIMENTAÇÃO PARA HIDRANTE - FORNECIMENTO E INSTALAÇÃO. AF_10/2020</t>
  </si>
  <si>
    <t>14.6.0.0.33.</t>
  </si>
  <si>
    <t>TÊ, EM FERRO GALVANIZADO, CONEXÃO ROSQUEADA, DN 25 (1"), INSTALADO EM REDE DE ALIMENTAÇÃO PARA SPRINKLER - FORNECIMENTO E INSTALAÇÃO. AF_10/2020</t>
  </si>
  <si>
    <t>14.6.0.0.34.</t>
  </si>
  <si>
    <t>COTOVELO FERRO GALVANIZADO 90º X 1"</t>
  </si>
  <si>
    <t>14.6.0.0.35.</t>
  </si>
  <si>
    <t>COTOVELO 90 GRAUS, EM FERRO GALVANIZADO, CONEXÃO ROSQUEADA, DN 65 (2 1/2), INSTALADO EM RESERVAÇÃO DE ÁGUA DE EDIFICAÇÃO QUE POSSUA RESERVATÓRIO DE FIBRA/FIBROCIMENTO  FORNECIMENTO E INSTALAÇÃO. AF_06/2016</t>
  </si>
  <si>
    <t>14.6.0.0.36.</t>
  </si>
  <si>
    <t>COMP 066_SEE</t>
  </si>
  <si>
    <t>COTOVELO FERRO GALVANIZADO 90º X 1.1/4" (GOINFRA + SINAPI)</t>
  </si>
  <si>
    <t>14.6.0.0.37.</t>
  </si>
  <si>
    <t>UNIÃO, EM FERRO GALVANIZADO, DN 32 (1 1/4"), CONEXÃO ROSQUEADA, INSTALADO EM REDE DE ALIMENTAÇÃO PARA HIDRANTE - FORNECIMENTO E INSTALAÇÃO. AF_10/2020</t>
  </si>
  <si>
    <t>14.6.0.0.38.</t>
  </si>
  <si>
    <t>COMP 331_SEE</t>
  </si>
  <si>
    <t>VALVULA PÉ DE CRIVO 1.1/4" (GOINFRA + SINAPI)</t>
  </si>
  <si>
    <t>14.6.0.0.39.</t>
  </si>
  <si>
    <t>COMP 071_SEE</t>
  </si>
  <si>
    <t>UNIÃO COM ASSENTO MACHO FEMEA 1" (GOINFRA + SINAPI)</t>
  </si>
  <si>
    <t>14.6.0.0.40.</t>
  </si>
  <si>
    <t>COMP 330_SEE</t>
  </si>
  <si>
    <t>LUVA SIMPLES 1" (GOINFRA + SINAPI)</t>
  </si>
  <si>
    <t>14.6.0.0.41.</t>
  </si>
  <si>
    <t>COMP 095_SEE</t>
  </si>
  <si>
    <t>ADAPTADOR PARA MANGOTE 1" (GOINFRA + COT)</t>
  </si>
  <si>
    <t>14.6.0.0.42.</t>
  </si>
  <si>
    <t>COMP 094_SEE</t>
  </si>
  <si>
    <t>MANGUEIRA DE BORRACHA PARA ALTA PRESSÃO 1" - FORNECIMENTO E INSTALAÇÃO (GOINFRA + ORSE)</t>
  </si>
  <si>
    <t>14.6.0.0.43.</t>
  </si>
  <si>
    <t>COMP 092_SEE</t>
  </si>
  <si>
    <t>14.6.0.0.44.</t>
  </si>
  <si>
    <t>COMP 090_SEE</t>
  </si>
  <si>
    <t>CONJUNTO MOTO BOMBA VAZÃO 5 M³/H, HM=20 M, REC. 1", SUCÇÃO 1.1/4" (GOINFRA + SINAPI)</t>
  </si>
  <si>
    <t>14.7.</t>
  </si>
  <si>
    <t>14.7.0.0.1.</t>
  </si>
  <si>
    <t>14.8.</t>
  </si>
  <si>
    <t>14.8.0.0.1.</t>
  </si>
  <si>
    <t>REGULARIZAÇÃO (1:3) E=2 CM</t>
  </si>
  <si>
    <t>14.8.0.0.2.</t>
  </si>
  <si>
    <t>MANTA ASFÁLTICA TIPO III - B ( 3 MM)</t>
  </si>
  <si>
    <t>14.8.0.0.3.</t>
  </si>
  <si>
    <t>PROTECAO MECANICA (1:3) E=2 CM</t>
  </si>
  <si>
    <t>14.8.0.0.4.</t>
  </si>
  <si>
    <t>IMPERMEABILIZACAO-C/CIMENTO CRISTALIZANTE 3 DEMAOS</t>
  </si>
  <si>
    <t>14.8.0.0.5.</t>
  </si>
  <si>
    <t>14.9.</t>
  </si>
  <si>
    <t>14.9.0.0.1.</t>
  </si>
  <si>
    <t>ALÇAPÃO FORMATO COIFA EM CHAPA VINCADA Nº. 18 H=(10+2)CM, C/ALÇAS E PORTA CADEADOS (INCLUSIVE CADEADOS Nº. 30)</t>
  </si>
  <si>
    <t>14.9.0.0.2.</t>
  </si>
  <si>
    <t>PORTA DE ABRIR DE 01 FOLHA EM VENEZIANA PF-4 C/FERRAGENS</t>
  </si>
  <si>
    <t>14.9.0.0.3.</t>
  </si>
  <si>
    <t>ESCADA TIPO MARINHEIRO COM GUARDA CORPO PADRÃO GOINFRA ( H &gt; 3M )</t>
  </si>
  <si>
    <t>14.9.0.0.4.</t>
  </si>
  <si>
    <t>ESCADA TIPO MARINHEIRO SEM GUARDA CORPO PADRÃO GOINFRA ( H &lt;= 3M)</t>
  </si>
  <si>
    <t>14.10.</t>
  </si>
  <si>
    <t>14.10.0.0.1.</t>
  </si>
  <si>
    <t>14.10.0.0.2.</t>
  </si>
  <si>
    <t>14.11.</t>
  </si>
  <si>
    <t>14.11.0.0.1.</t>
  </si>
  <si>
    <t>CHAPISCO ROLADO (1CIM:3 ARML)+(1 COLA:10 CIM)</t>
  </si>
  <si>
    <t>14.11.0.0.2.</t>
  </si>
  <si>
    <t>REBOCO PAULISTA EM FORRO(1CALH:4ARML+150KG CI/M3)</t>
  </si>
  <si>
    <t>14.12.</t>
  </si>
  <si>
    <t>14.12.0.0.1.</t>
  </si>
  <si>
    <t>14.12.0.0.2.</t>
  </si>
  <si>
    <t>14.13.</t>
  </si>
  <si>
    <t>14.13.0.0.1.</t>
  </si>
  <si>
    <t>14.13.0.0.2.</t>
  </si>
  <si>
    <t>14.13.0.0.3.</t>
  </si>
  <si>
    <t>14.13.0.0.4.</t>
  </si>
  <si>
    <t>14.14.</t>
  </si>
  <si>
    <t>14.14.0.0.1.</t>
  </si>
  <si>
    <t>15.1.</t>
  </si>
  <si>
    <t>15.1.0.0.1.</t>
  </si>
  <si>
    <t>15.2.</t>
  </si>
  <si>
    <t>15.2.0.0.1.</t>
  </si>
  <si>
    <t>15.3.</t>
  </si>
  <si>
    <t>15.3.0.0.1.</t>
  </si>
  <si>
    <t>15.3.0.0.2.</t>
  </si>
  <si>
    <t>15.4.</t>
  </si>
  <si>
    <t>15.4.0.0.1.</t>
  </si>
  <si>
    <t>15.4.0.0.2.</t>
  </si>
  <si>
    <t>15.4.0.0.3.</t>
  </si>
  <si>
    <t>15.4.0.0.4.</t>
  </si>
  <si>
    <t>15.4.0.0.5.</t>
  </si>
  <si>
    <t>15.4.0.0.6.</t>
  </si>
  <si>
    <t>15.4.0.0.7.</t>
  </si>
  <si>
    <t>15.5.</t>
  </si>
  <si>
    <t>15.5.0.0.1.</t>
  </si>
  <si>
    <t>15.5.0.0.2.</t>
  </si>
  <si>
    <t>15.5.0.0.3.</t>
  </si>
  <si>
    <t>15.5.0.0.4.</t>
  </si>
  <si>
    <t>15.5.0.0.5.</t>
  </si>
  <si>
    <t>IMPERMEABILIZAÇÃO DE SUPERFÍCIE COM EMULSÃO ASFÁLTICA, 2 DEMÃOS AF_06/2018</t>
  </si>
  <si>
    <t>15.6.</t>
  </si>
  <si>
    <t>15.6.0.0.1.</t>
  </si>
  <si>
    <t>15.6.0.0.2.</t>
  </si>
  <si>
    <t>15.7.</t>
  </si>
  <si>
    <t>15.7.0.0.1.</t>
  </si>
  <si>
    <t>15.8.</t>
  </si>
  <si>
    <t>15.8.0.0.1.</t>
  </si>
  <si>
    <t>16.1.</t>
  </si>
  <si>
    <t>16.1.0.0.1.</t>
  </si>
  <si>
    <t>CORTE, DESTOCAMENTO, RETIRADA E REATERRO (MANUAIS) DE ÁRVORE GRANDE PORTE (H = 8 A 10 M / DIÂMETRO TRONCO 60 A 70CM E COPA DE 10 A 13M ) C/ TRANSPORTE ATE CAÇAMBA E CARGA</t>
  </si>
  <si>
    <t>16.1.0.0.2.</t>
  </si>
  <si>
    <t>PODA EM ALTURA DE ÁRVORE COM DIÂMETRO DE TRONCO MAIOR OU IGUAL A 0,60 M.AF_05/2018</t>
  </si>
  <si>
    <t>ETAPA 01 - QUADRA COBERTA - ADAPTAÇÃO</t>
  </si>
  <si>
    <t>17.1.</t>
  </si>
  <si>
    <t>17.1.0.0.1.</t>
  </si>
  <si>
    <t>17.1.0.0.2.</t>
  </si>
  <si>
    <t>COMP 428_SEE</t>
  </si>
  <si>
    <t>17.1.0.0.3.</t>
  </si>
  <si>
    <t>COMP 012_SEE</t>
  </si>
  <si>
    <t>DEMOLIÇÃO/RETIRADA DAS TRAVES DE FUTEBOL DE SALÃO (GOINFRA)</t>
  </si>
  <si>
    <t>CJ</t>
  </si>
  <si>
    <t>17.1.0.0.4.</t>
  </si>
  <si>
    <t>COMP 001_SEE</t>
  </si>
  <si>
    <t>RETIRADA DA ESTRUTURA/TABELA DE BASQUETE C/ TRANSP ATÉ CB. E CARGA (GOINFRA)</t>
  </si>
  <si>
    <t>17.2.</t>
  </si>
  <si>
    <t>17.2.0.0.1.</t>
  </si>
  <si>
    <t>17.3.</t>
  </si>
  <si>
    <t>17.3.0.0.1.</t>
  </si>
  <si>
    <t>17.4.</t>
  </si>
  <si>
    <t>17.4.0.0.1.</t>
  </si>
  <si>
    <t>17.5.</t>
  </si>
  <si>
    <t>17.5.0.0.1.</t>
  </si>
  <si>
    <t>17.6.</t>
  </si>
  <si>
    <t>17.6.0.0.1.</t>
  </si>
  <si>
    <t>17.7.</t>
  </si>
  <si>
    <t>17.7.0.0.1.</t>
  </si>
  <si>
    <t>17.8.</t>
  </si>
  <si>
    <t>17.8.0.0.1.</t>
  </si>
  <si>
    <t>17.8.0.0.2.</t>
  </si>
  <si>
    <t>17.9.</t>
  </si>
  <si>
    <t>17.9.0.0.1.</t>
  </si>
  <si>
    <t>17.9.0.0.2.</t>
  </si>
  <si>
    <t>17.9.0.0.3.</t>
  </si>
  <si>
    <t>17.9.0.0.4.</t>
  </si>
  <si>
    <t>17.9.0.0.5.</t>
  </si>
  <si>
    <t>17.9.0.0.6.</t>
  </si>
  <si>
    <t>17.9.0.0.7.</t>
  </si>
  <si>
    <t>17.10.</t>
  </si>
  <si>
    <t>17.10.0.0.1.</t>
  </si>
  <si>
    <t>ETAPA 01 - TAPUME / BARRACÃO</t>
  </si>
  <si>
    <t>18.1.</t>
  </si>
  <si>
    <t>18.1.0.0.1.</t>
  </si>
  <si>
    <t>BARRACÃO DE OBRAS PADRÃO GOINFRA ( BLOCOS,COBERTURAS,PASSARELAS E MÓVEIS), SEM ALOJAMENTO E LAVANDERIA , COM PINTURA, EM CONSONÂNCIA COM AS NR's, EM ESPECIAL A NR-18, INCLUSO INSTALAÇÕES ELÉTRICAS E HIDROSSANITÁRIAS - ( COM REAPROVEITAMENTO 1 VEZ ).</t>
  </si>
  <si>
    <t>18.1.0.0.2.</t>
  </si>
  <si>
    <t>TAPUME EM CHAPA COMPENSADA RESINADA 6MM COM PORTÕES E FERRAGENS - PADRÃO GOINFRA</t>
  </si>
  <si>
    <t>ETAPA 01 - PROJETO DE COMBATE A INCÊNDIO</t>
  </si>
  <si>
    <t>19.1.</t>
  </si>
  <si>
    <t>19.1.1.</t>
  </si>
  <si>
    <t>PREVENÇÃO E COMBATE A INCÊNDIO</t>
  </si>
  <si>
    <t>19.1.1.0.1.</t>
  </si>
  <si>
    <t>EXTINTOR PO QUIMICO SECO (6 KG) - CAPACIDADE EXTINTORA 20 BC</t>
  </si>
  <si>
    <t>19.1.1.0.2.</t>
  </si>
  <si>
    <t>EXTINTOR MULTI USO EM PO A B C (6 KG) - CAPACIDADE EXTINTORA 3A 20BC</t>
  </si>
  <si>
    <t>19.1.1.0.3.</t>
  </si>
  <si>
    <t>EXTINTOR CO2 (6 KG) - CAPACIDADE EXTINTORA 5 BC</t>
  </si>
  <si>
    <t>19.1.1.0.4.</t>
  </si>
  <si>
    <t>SIRENE METALICA ALCANCE 500 M</t>
  </si>
  <si>
    <t>19.1.1.0.5.</t>
  </si>
  <si>
    <t>COMP 188_SEE</t>
  </si>
  <si>
    <t>19.1.1.0.6.</t>
  </si>
  <si>
    <t>COMP 190_SEE</t>
  </si>
  <si>
    <t>CENTRAL DE ALARME E DETECÇÃO DE INCENDIO, COM 01 BATERIA, CAPACIDADE: 2 BATERIAS, 8 LAÇOS (20 DISPOSITIVOS CADA), COM 2 LINHAS - FORNECIMENTO E INSTALAÇÃO (GOINFRA + ORSE)</t>
  </si>
  <si>
    <t>19.1.1.0.7.</t>
  </si>
  <si>
    <t>LUMINÁRIA DE EMERGÊNCIA, COM 30 LÂMPADAS LED DE 2 W, SEM REATOR - FORNECIMENTO E INSTALAÇÃO. AF_02/2020</t>
  </si>
  <si>
    <t>19.1.1.0.8.</t>
  </si>
  <si>
    <t>19.1.1.0.9.</t>
  </si>
  <si>
    <t>COMP 024_SEE</t>
  </si>
  <si>
    <t>SINALIZADOR FOTOLUMINESCENTE PARA EXTINTOR (GOINFRA + SINAPI)</t>
  </si>
  <si>
    <t>19.1.1.0.10.</t>
  </si>
  <si>
    <t>COMP 025_SEE</t>
  </si>
  <si>
    <t>SINALIZADOR FOTOLUMINESCENTE DE EMERGÊNCIA (GOINFRA + SINAPI)</t>
  </si>
  <si>
    <t>19.1.1.0.11.</t>
  </si>
  <si>
    <t>COMP 235_SEE</t>
  </si>
  <si>
    <t>PLACA DE SINALIZAÇÃO EM PVC COD 01 - (300X300) PROIBIDO FUMAR (GOINFRA + SINAPI)</t>
  </si>
  <si>
    <t>19.1.1.0.12.</t>
  </si>
  <si>
    <t>COMP 236_SEE</t>
  </si>
  <si>
    <t>20.1.</t>
  </si>
  <si>
    <t>20.1.1.</t>
  </si>
  <si>
    <t>IMPLANTAÇÃO ELÉTRICA</t>
  </si>
  <si>
    <t>20.1.1.0.1.</t>
  </si>
  <si>
    <t>CABO FLEXÍVEL PVC (70° C), 0,6/1 KV, 6 MM2</t>
  </si>
  <si>
    <t>20.1.1.0.2.</t>
  </si>
  <si>
    <t>CABO FLEXÍVEL PVC (70° C), 0,6/1 KV, 10 MM2</t>
  </si>
  <si>
    <t>20.1.1.0.3.</t>
  </si>
  <si>
    <t>CABO FLEXÍVEL PVC (70° C), 0,6/1 KV, 16 MM2</t>
  </si>
  <si>
    <t>20.1.1.0.4.</t>
  </si>
  <si>
    <t>CABO EPR/XLPE (90°C) 1 KV - 70 MM2</t>
  </si>
  <si>
    <t>20.1.1.0.5.</t>
  </si>
  <si>
    <t>ELETRODUTO EM AÇO ZINCADO DIÂMETRO 3"</t>
  </si>
  <si>
    <t>20.1.1.0.6.</t>
  </si>
  <si>
    <t>BRACADEIRA METALICA TIPO "D" DIAM. 3"</t>
  </si>
  <si>
    <t>20.1.1.0.7.</t>
  </si>
  <si>
    <t>CURVA 90 GRAUS AÇO ZINCADO DIÂMETRO 3"</t>
  </si>
  <si>
    <t>20.1.1.0.8.</t>
  </si>
  <si>
    <t>LUVA EM AÇO ZINCADO DIÂMETRO 3"</t>
  </si>
  <si>
    <t>20.1.1.0.9.</t>
  </si>
  <si>
    <t>BUCHA E ARRUELA METALICA DIAM. 3"</t>
  </si>
  <si>
    <t>20.1.1.0.10.</t>
  </si>
  <si>
    <t>ELETRODUTO EM AÇO ZINCADO DIÂMETRO 2"</t>
  </si>
  <si>
    <t>20.1.1.0.11.</t>
  </si>
  <si>
    <t>BRACADEIRA METALICA TIPO "D" DIAM. 2"</t>
  </si>
  <si>
    <t>20.1.1.0.12.</t>
  </si>
  <si>
    <t>CURVA 90 GRAUS AÇO ZINCADO DIÂMETRO 2"</t>
  </si>
  <si>
    <t>20.1.1.0.13.</t>
  </si>
  <si>
    <t>LUVA EM AÇO ZINCADO DIÂMETRO 2"</t>
  </si>
  <si>
    <t>20.1.1.0.14.</t>
  </si>
  <si>
    <t>BUCHA E ARRUELA METALICA DIAM. 2"</t>
  </si>
  <si>
    <t>20.1.1.0.15.</t>
  </si>
  <si>
    <t>ELETRODUTO EM AÇO ZINCADO DIÂMETRO 1.1/2"</t>
  </si>
  <si>
    <t>20.1.1.0.16.</t>
  </si>
  <si>
    <t>BRACADEIRA METALICA TIPO "D" DIAM. 1.1/2"</t>
  </si>
  <si>
    <t>20.1.1.0.17.</t>
  </si>
  <si>
    <t>CURVA 90 GRAUS AÇO ZINCADO DIÂMETRO 1.1/2"</t>
  </si>
  <si>
    <t>20.1.1.0.18.</t>
  </si>
  <si>
    <t>LUVA EM AÇO ZINCADO DIÂMETRO 1.1/2"</t>
  </si>
  <si>
    <t>20.1.1.0.19.</t>
  </si>
  <si>
    <t>BUCHA E ARRUELA METALICA DIAM. 1.1/2"</t>
  </si>
  <si>
    <t>20.1.1.0.20.</t>
  </si>
  <si>
    <t>ELETRODUTO EM AÇO ZINCADO DIÂMETRO 1"</t>
  </si>
  <si>
    <t>20.1.1.0.21.</t>
  </si>
  <si>
    <t>BRACADEIRA METALICA TIPO "D" DIAM. 1"</t>
  </si>
  <si>
    <t>20.1.1.0.22.</t>
  </si>
  <si>
    <t>CURVA 90 GRAUS AÇO ZINCADO DIÂMETRO 1"</t>
  </si>
  <si>
    <t>20.1.1.0.23.</t>
  </si>
  <si>
    <t>LUVA EM AÇO ZINCADO DIÂMETRO 1"</t>
  </si>
  <si>
    <t>20.1.1.0.24.</t>
  </si>
  <si>
    <t>BUCHA E ARRUELA METALICA DIAM. 1"</t>
  </si>
  <si>
    <t>20.1.1.0.25.</t>
  </si>
  <si>
    <t>ELETRODUTO FLEXÍVEL CORRUGADO, PEAD, DN 63 (2"), PARA REDE ENTERRADA DE DISTRIBUIÇÃO DE ENERGIA ELÉTRICA - FORNECIMENTO E INSTALAÇÃO. AF_12/2021</t>
  </si>
  <si>
    <t>20.1.1.0.26.</t>
  </si>
  <si>
    <t>CAIXA DE PASSAGEM METÁLICA DE EMBUTIR 30X30X12 CM</t>
  </si>
  <si>
    <t>20.1.1.0.27.</t>
  </si>
  <si>
    <t>CAIXA ENTERRADA ELÉTRICA RETANGULAR, EM ALVENARIA COM BLOCOS DE CONCRETO, FUNDO COM BRITA, DIMENSÕES INTERNAS: 0,4X0,4X0,4 M. AF_12/2020</t>
  </si>
  <si>
    <t>20.1.1.0.28.</t>
  </si>
  <si>
    <t>COMP 400_SEE</t>
  </si>
  <si>
    <t>TAMPA EM CONCRETO ARMADO 25 MPA E= 5CM (GOINFRA)</t>
  </si>
  <si>
    <t>20.1.1.0.29.</t>
  </si>
  <si>
    <t>20.1.1.0.30.</t>
  </si>
  <si>
    <t>20.1.1.0.31.</t>
  </si>
  <si>
    <t>DISJUNTOR MONOPOLAR TIPO DIN, CORRENTE NOMINAL DE 32A - FORNECIMENTO E INSTALAÇÃO. AF_10/2020</t>
  </si>
  <si>
    <t>20.1.1.0.32.</t>
  </si>
  <si>
    <t>DISJUNTOR TRIPOLAR TIPO DIN, CORRENTE NOMINAL DE 32A - FORNECIMENTO E INSTALAÇÃO. AF_10/2020</t>
  </si>
  <si>
    <t>20.1.1.0.33.</t>
  </si>
  <si>
    <t>20.1.1.0.34.</t>
  </si>
  <si>
    <t>DISJUNTOR TRIPOLAR TIPO DIN, CORRENTE NOMINAL DE 50A - FORNECIMENTO E INSTALAÇÃO. AF_10/2020</t>
  </si>
  <si>
    <t>20.1.1.0.35.</t>
  </si>
  <si>
    <t>DISJUNTOR TRIPOLAR DE 125-A</t>
  </si>
  <si>
    <t>20.1.1.0.36.</t>
  </si>
  <si>
    <t>20.1.1.0.37.</t>
  </si>
  <si>
    <t>INTERRUPTOR DIFERENCIAL RESIDUAL (D.R.) BIPOLAR DE 40A-30mA</t>
  </si>
  <si>
    <t>20.1.1.0.38.</t>
  </si>
  <si>
    <t>DISPOSITIVO DE PROTEÇÃO CONTRA SURTOS (D.P.S.) 275V DE 90KA</t>
  </si>
  <si>
    <t>20.1.1.0.39.</t>
  </si>
  <si>
    <t>QUADRO DE DISTRIBUIÇÃO DE ENERGIA EM CHAPA DE AÇO GALVANIZADO, DE EMBUTIR, COM BARRAMENTO TRIFÁSICO, PARA 30 DISJUNTORES DIN 150A - FORNECIMENTO E INSTALAÇÃO. AF_10/2020</t>
  </si>
  <si>
    <t>20.1.1.0.40.</t>
  </si>
  <si>
    <t>CAIXA METALICA RETANGULAR 4" X 2" X 2"</t>
  </si>
  <si>
    <t>20.1.1.0.41.</t>
  </si>
  <si>
    <t>TAMPA CEGA PARA CONDULETE METÁLICO</t>
  </si>
  <si>
    <t>20.1.2.</t>
  </si>
  <si>
    <t>DISTRIBUIÇÃO ELÉTRICA</t>
  </si>
  <si>
    <t>20.1.2.0.1.</t>
  </si>
  <si>
    <t>20.1.2.0.2.</t>
  </si>
  <si>
    <t>CABO FLEXÍVEL, PVC (70° C), 450/750 V, 4 MM2</t>
  </si>
  <si>
    <t>20.1.2.0.3.</t>
  </si>
  <si>
    <t>CABO FLEXÍVEL, PVC (70° C), 450/750 V, 6 MM2</t>
  </si>
  <si>
    <t>20.1.2.0.4.</t>
  </si>
  <si>
    <t>CABO DE COBRE FLEXÍVEL ISOLADO, 10 MM², ANTI-CHAMA 450/750 V, PARA CIRCUITOS TERMINAIS - FORNECIMENTO E INSTALAÇÃO. AF_03/2023</t>
  </si>
  <si>
    <t>20.1.2.0.5.</t>
  </si>
  <si>
    <t>ELETRODUTO RÍGIDO ROSCÁVEL, PVC, DN 25 MM (3/4"), PARA CIRCUITOS TERMINAIS, INSTALADO EM FORRO - FORNECIMENTO E INSTALAÇÃO. AF_03/2023</t>
  </si>
  <si>
    <t>20.1.2.0.6.</t>
  </si>
  <si>
    <t>BRACADEIRA METALICA TIPO "D" DIAM. 3/4"</t>
  </si>
  <si>
    <t>20.1.2.0.7.</t>
  </si>
  <si>
    <t>20.1.2.0.8.</t>
  </si>
  <si>
    <t>LUVA PVC ROSQUEAVEL DIAMETRO 3/4"</t>
  </si>
  <si>
    <t>20.1.2.0.9.</t>
  </si>
  <si>
    <t>CURVA DE 90 GRAUS DE PVC RIGIDO DIAM. 3/4"</t>
  </si>
  <si>
    <t>20.1.2.0.10.</t>
  </si>
  <si>
    <t>ELETRODUTO DE PVC RIGIDO DIAMETRO 1"</t>
  </si>
  <si>
    <t>20.1.2.0.11.</t>
  </si>
  <si>
    <t>20.1.2.0.12.</t>
  </si>
  <si>
    <t>20.1.2.0.13.</t>
  </si>
  <si>
    <t>LUVA PVC ROSQUEAVEL DIAMETRO 1"</t>
  </si>
  <si>
    <t>20.1.2.0.14.</t>
  </si>
  <si>
    <t>CURVA DE 90 GRAUS DE PVC RIGIDO DIAM. 1"</t>
  </si>
  <si>
    <t>20.1.2.0.15.</t>
  </si>
  <si>
    <t>ELETRODUTO FLEXÍVEL CORRUGADO REFORÇADO, PVC, DN 25 MM (3/4"), PARA CIRCUITOS TERMINAIS, INSTALADO EM FORRO - FORNECIMENTO E INSTALAÇÃO. AF_03/2023</t>
  </si>
  <si>
    <t>20.1.2.0.16.</t>
  </si>
  <si>
    <t>ELETRODUTO FLEXÍVEL CORRUGADO REFORÇADO, PVC, DN 32 MM (1"), PARA CIRCUITOS TERMINAIS, INSTALADO EM FORRO - FORNECIMENTO E INSTALAÇÃO. AF_03/2023</t>
  </si>
  <si>
    <t>20.1.2.0.17.</t>
  </si>
  <si>
    <t>20.1.2.0.18.</t>
  </si>
  <si>
    <t>20.1.2.0.19.</t>
  </si>
  <si>
    <t>20.1.2.0.20.</t>
  </si>
  <si>
    <t>LUVA EM AÇO ZINCADO DIÂMETRO 3/4"</t>
  </si>
  <si>
    <t>20.1.2.0.21.</t>
  </si>
  <si>
    <t>20.1.2.0.22.</t>
  </si>
  <si>
    <t>ELETRODUTO EM AÇO ZINCADO DIÂMETRO 1.1/4"</t>
  </si>
  <si>
    <t>20.1.2.0.23.</t>
  </si>
  <si>
    <t>BUCHA E ARRUELA METALICA DIAM. 1.1/4"</t>
  </si>
  <si>
    <t>20.1.2.0.24.</t>
  </si>
  <si>
    <t>BRACADEIRA METALICA TIPO "D" DIAM. 1.1/4"</t>
  </si>
  <si>
    <t>20.1.2.0.25.</t>
  </si>
  <si>
    <t>LUVA EM AÇO ZINCADO DIÂMETRO 1.1/4"</t>
  </si>
  <si>
    <t>20.1.2.0.26.</t>
  </si>
  <si>
    <t>CURVA 90 GRAUS AÇO ZINCADO DIÂMETRO 1.1/4"</t>
  </si>
  <si>
    <t>20.1.2.0.27.</t>
  </si>
  <si>
    <t>20.1.2.0.28.</t>
  </si>
  <si>
    <t>20.1.2.0.29.</t>
  </si>
  <si>
    <t>CONDULETE DE ALUMÍNIO, TIPO C, PARA ELETRODUTO DE AÇO GALVANIZADO DN 20 MM (3/4''), APARENTE - FORNECIMENTO E INSTALAÇÃO. AF_10/2022</t>
  </si>
  <si>
    <t>20.1.2.0.30.</t>
  </si>
  <si>
    <t>CONDULETE DE ALUMÍNIO, TIPO E, PARA ELETRODUTO DE AÇO GALVANIZADO DN 20 MM (3/4''), APARENTE - FORNECIMENTO E INSTALAÇÃO. AF_10/2022</t>
  </si>
  <si>
    <t>20.1.2.0.31.</t>
  </si>
  <si>
    <t>CONDULETE DE ALUMÍNIO, TIPO LR, PARA ELETRODUTO DE AÇO GALVANIZADO DN 20 MM (3/4''), APARENTE - FORNECIMENTO E INSTALAÇÃO. AF_10/2022</t>
  </si>
  <si>
    <t>20.1.2.0.32.</t>
  </si>
  <si>
    <t>CONDULETE DE ALUMÍNIO, TIPO T, PARA ELETRODUTO DE AÇO GALVANIZADO DN 20 MM (3/4''), APARENTE - FORNECIMENTO E INSTALAÇÃO. AF_10/2022</t>
  </si>
  <si>
    <t>20.1.2.0.33.</t>
  </si>
  <si>
    <t>20.1.2.0.34.</t>
  </si>
  <si>
    <t>TOMADA HEXAGONAL 2P + T - 20A - 250V</t>
  </si>
  <si>
    <t>20.1.2.0.35.</t>
  </si>
  <si>
    <t>20.1.2.0.36.</t>
  </si>
  <si>
    <t>COMP 217_SEE</t>
  </si>
  <si>
    <t>TOMADA INDUSTRIAL NÃO METÁLICA SOBREPOR FÊMEA 3 POLOS + TERRA 32 A 220/240 (COT)</t>
  </si>
  <si>
    <t>20.1.2.0.37.</t>
  </si>
  <si>
    <t>20.1.2.0.38.</t>
  </si>
  <si>
    <t>20.1.2.0.39.</t>
  </si>
  <si>
    <t>20.1.2.0.40.</t>
  </si>
  <si>
    <t>LUMINÁRIA DE SOBREPOR COM ALETAS 2 X 16/18/20 W - FORNECIMENTO E INSTALAÇÃO (GOINFRA + ORSE)</t>
  </si>
  <si>
    <t>20.1.2.0.41.</t>
  </si>
  <si>
    <t>20.1.2.0.42.</t>
  </si>
  <si>
    <t>20.1.2.0.43.</t>
  </si>
  <si>
    <t>CAIXA METALICA OCTOGONAL FUNDO MOVEL DUPLA 4"</t>
  </si>
  <si>
    <t>20.1.2.0.44.</t>
  </si>
  <si>
    <t>LUMINÁRIA ARANDELA TIPO TARTARUGA, COM GRADE, DE SOBREPOR, COM 1 LÂMPADA FLUORESCENTE DE 15 W, SEM REATOR - FORNECIMENTO E INSTALAÇÃO. AF_02/2020</t>
  </si>
  <si>
    <t>20.1.2.0.45.</t>
  </si>
  <si>
    <t>LÂMPADA BULBO LED, BASE E27, BIVOLT 17/20 W, 1500 A 1900 LUMENS, LUZ BRANCA</t>
  </si>
  <si>
    <t>20.1.2.0.46.</t>
  </si>
  <si>
    <t>FITA ISOLANTE, ROLO DE 20,00 M</t>
  </si>
  <si>
    <t>20.1.2.0.47.</t>
  </si>
  <si>
    <t>FITA DE AUTO FUSAO, ROLO E 10,00 MM</t>
  </si>
  <si>
    <t>20.1.3.</t>
  </si>
  <si>
    <t>SDAI</t>
  </si>
  <si>
    <t>20.1.3.0.1.</t>
  </si>
  <si>
    <t>20.1.3.0.2.</t>
  </si>
  <si>
    <t>ELETRODUTO EM AÇO GALVANIZADO A FOGO DIÂMETRO 1" - PESADO</t>
  </si>
  <si>
    <t>20.1.3.0.3.</t>
  </si>
  <si>
    <t>LUVA  EM AÇO GALVANIZADO DIÂMETRO 1"</t>
  </si>
  <si>
    <t>20.1.3.0.4.</t>
  </si>
  <si>
    <t>CURVA DE 90 GRAUS AÇO GALVANIZADO DIAM.1"</t>
  </si>
  <si>
    <t>20.1.3.0.5.</t>
  </si>
  <si>
    <t>20.1.3.0.6.</t>
  </si>
  <si>
    <t>20.1.3.0.7.</t>
  </si>
  <si>
    <t>20.1.3.0.8.</t>
  </si>
  <si>
    <t>20.1.3.0.9.</t>
  </si>
  <si>
    <t>20.1.3.0.10.</t>
  </si>
  <si>
    <t>CONDULETE METÁLICO - ADAPTADOR DE SAÍDA 1"</t>
  </si>
  <si>
    <t>20.1.3.0.11.</t>
  </si>
  <si>
    <t>20.1.3.0.12.</t>
  </si>
  <si>
    <t>20.1.3.0.13.</t>
  </si>
  <si>
    <t>20.1.3.0.14.</t>
  </si>
  <si>
    <t>20.1.4.</t>
  </si>
  <si>
    <t>INSTALAÇÃO PROVISORIA</t>
  </si>
  <si>
    <t>20.1.4.0.1.</t>
  </si>
  <si>
    <t>20.1.4.0.2.</t>
  </si>
  <si>
    <t>20.1.4.0.3.</t>
  </si>
  <si>
    <t>20.1.4.0.4.</t>
  </si>
  <si>
    <t>20.1.4.0.5.</t>
  </si>
  <si>
    <t>20.1.4.0.6.</t>
  </si>
  <si>
    <t>20.1.4.0.7.</t>
  </si>
  <si>
    <t>20.1.4.0.8.</t>
  </si>
  <si>
    <t>20.1.4.0.9.</t>
  </si>
  <si>
    <t>20.1.4.0.10.</t>
  </si>
  <si>
    <t>20.1.4.0.11.</t>
  </si>
  <si>
    <t>20.1.4.0.12.</t>
  </si>
  <si>
    <t>20.1.4.0.13.</t>
  </si>
  <si>
    <t>20.1.4.0.14.</t>
  </si>
  <si>
    <t>TOMADA BAIXA DE EMBUTIR (2 MÓDULOS), 2P+T 10 A, INCLUINDO SUPORTE E PLACA - FORNECIMENTO E INSTALAÇÃO. AF_03/2023</t>
  </si>
  <si>
    <t>20.1.4.0.15.</t>
  </si>
  <si>
    <t>20.1.4.0.16.</t>
  </si>
  <si>
    <t>20.1.4.0.17.</t>
  </si>
  <si>
    <t>20.1.4.0.18.</t>
  </si>
  <si>
    <t>20.1.4.0.19.</t>
  </si>
  <si>
    <t>20.1.4.0.20.</t>
  </si>
  <si>
    <t>LUMINÁRIA TIPO PLAFON CIRCULAR, DE SOBREPOR, COM LED DE 12/13 W - FORNECIMENTO E INSTALAÇÃO. AF_03/2022</t>
  </si>
  <si>
    <t>20.1.4.0.21.</t>
  </si>
  <si>
    <t>20.1.4.0.22.</t>
  </si>
  <si>
    <t>20.1.4.0.23.</t>
  </si>
  <si>
    <t>20.1.4.0.24.</t>
  </si>
  <si>
    <t>20.1.4.0.25.</t>
  </si>
  <si>
    <t>20.1.4.0.26.</t>
  </si>
  <si>
    <t>20.1.4.0.27.</t>
  </si>
  <si>
    <t>DISJUNTOR TRIPOLAR TIPO DIN, CORRENTE NOMINAL DE 40A - FORNECIMENTO E INSTALAÇÃO. AF_10/2020</t>
  </si>
  <si>
    <t>20.1.4.0.28.</t>
  </si>
  <si>
    <t>20.1.5.</t>
  </si>
  <si>
    <t>QUADROS PARA SUBESTAÇÃO DE 112,5 KVA</t>
  </si>
  <si>
    <t>20.1.5.1.</t>
  </si>
  <si>
    <t>QDG PARA SUBESTAÇÃO DE 112,5  KVA</t>
  </si>
  <si>
    <t>20.1.5.1.1.</t>
  </si>
  <si>
    <t>CAIXA METÁLICA PARA PROTEÇÃO GERAL 820X750X266MM DE 250A A 350A</t>
  </si>
  <si>
    <t>20.1.5.1.2.</t>
  </si>
  <si>
    <t>DISJUNTOR TRIPOLAR DE 150 A 175-A</t>
  </si>
  <si>
    <t>20.1.5.1.3.</t>
  </si>
  <si>
    <t>BARRA DE COBRE 3/4" X 3/16" (0,7823 KG/M)</t>
  </si>
  <si>
    <t>20.1.5.1.4.</t>
  </si>
  <si>
    <t>ISOLADOR EPOXI 25X30 (BUJAO)</t>
  </si>
  <si>
    <t>20.1.5.1.5.</t>
  </si>
  <si>
    <t>ISOLADOR EPOXI 40X30 (BUJAO)</t>
  </si>
  <si>
    <t>20.1.5.1.6.</t>
  </si>
  <si>
    <t>TERMINAL DE PRESSAO 70 MMM2</t>
  </si>
  <si>
    <t>20.1.5.1.7.</t>
  </si>
  <si>
    <t>TRILHO OU SUPORTE PARA BORNE TERMINAL</t>
  </si>
  <si>
    <t>20.1.5.1.8.</t>
  </si>
  <si>
    <t>20.1.5.1.9.</t>
  </si>
  <si>
    <t>COMP 718_SEE</t>
  </si>
  <si>
    <t>CANALETA PLÁSTICA 50X80 MM - FORNECIMENTO E INSTALAÇÃO (GOINFRA +ORSE)</t>
  </si>
  <si>
    <t>20.1.5.1.10.</t>
  </si>
  <si>
    <t>DISJUNTOR BIPOLAR TIPO DIN, CORRENTE NOMINAL DE 16A - FORNECIMENTO E INSTALAÇÃO. AF_10/2020</t>
  </si>
  <si>
    <t>20.1.5.1.11.</t>
  </si>
  <si>
    <t>20.1.5.1.12.</t>
  </si>
  <si>
    <t>COMP 719_SEE</t>
  </si>
  <si>
    <t>CHAPA DE ACRÍLICO PARA QUADRO DE DISTRIBUIÇÃO - FORNECIMENTO E INSTALAÇÃO (GOINFRA + ORSE)</t>
  </si>
  <si>
    <t>20.1.5.2.</t>
  </si>
  <si>
    <t>QD PARA SUBESTAÇÃO DE 112,5 KVA</t>
  </si>
  <si>
    <t>20.1.5.2.1.</t>
  </si>
  <si>
    <t>CAIXA PARA QUADRO DE COMANDO METÁLICA DE SOBREPOR 80X60X25 CM</t>
  </si>
  <si>
    <t>20.1.5.2.2.</t>
  </si>
  <si>
    <t>20.1.5.2.3.</t>
  </si>
  <si>
    <t>20.1.5.2.4.</t>
  </si>
  <si>
    <t>20.1.5.2.5.</t>
  </si>
  <si>
    <t>20.1.5.2.6.</t>
  </si>
  <si>
    <t>TERMINAL DE PRESSAO 150 MM2</t>
  </si>
  <si>
    <t>20.1.5.2.7.</t>
  </si>
  <si>
    <t>20.1.5.2.8.</t>
  </si>
  <si>
    <t>20.1.5.2.9.</t>
  </si>
  <si>
    <t>20.1.5.2.10.</t>
  </si>
  <si>
    <t>20.1.5.2.11.</t>
  </si>
  <si>
    <t>20.1.6.</t>
  </si>
  <si>
    <t>SUBESTAÇÃO 112,5 kVA</t>
  </si>
  <si>
    <t>20.1.6.1.</t>
  </si>
  <si>
    <t>SERVIÇOS INICIAIS</t>
  </si>
  <si>
    <t>20.1.6.1.1.</t>
  </si>
  <si>
    <t>20.1.6.1.2.</t>
  </si>
  <si>
    <t>20.1.6.1.3.</t>
  </si>
  <si>
    <t>CAIXA DE PASSAGEM - ESCAVAÇÃO MANUAL / REATERRO/ APILOAMENTO DO FUNDO</t>
  </si>
  <si>
    <t>20.1.6.1.4.</t>
  </si>
  <si>
    <t>CAIXA DE INSPEÇÃO - ESCAVAÇÃO MANUAL / REATERRO/ APILOAMENTO DO FUNDO</t>
  </si>
  <si>
    <t>20.1.6.2.</t>
  </si>
  <si>
    <t>MURO</t>
  </si>
  <si>
    <t>20.1.6.2.1.</t>
  </si>
  <si>
    <t>COMP 272_SEE</t>
  </si>
  <si>
    <t>MURO DE ALVENARIA TIJOLO FURADO 1/2 VEZ ( H=2,50M) COM FUNDAÇÃO - SEM REVESTIMENTOS (PADRÃO GOINFRA) - (GOINFRA)</t>
  </si>
  <si>
    <t>20.1.6.3.</t>
  </si>
  <si>
    <t>PORTÃO</t>
  </si>
  <si>
    <t>20.1.6.3.1.</t>
  </si>
  <si>
    <t>PORTÃO DE ABRIR 02 FOLHAS DE FERRO REDONDO PT-6 C/FERRAGENS</t>
  </si>
  <si>
    <t>20.1.6.4.</t>
  </si>
  <si>
    <t>REVESTIMENTO DE MURO</t>
  </si>
  <si>
    <t>20.1.6.4.1.</t>
  </si>
  <si>
    <t>20.1.6.4.2.</t>
  </si>
  <si>
    <t>20.1.6.4.3.</t>
  </si>
  <si>
    <t>MOLDURA TIPO "U" INVERTIDO EM ARGAMASSA COM 2CM DE ESPESSURA TIPO PINGADEIRA EM MURO/PLATIBANDA ( A PARTE VERTICAL DESCE 2,5CM)</t>
  </si>
  <si>
    <t>20.1.6.5.</t>
  </si>
  <si>
    <t>REVESTIMENTO DE PISO DA SUBESTAÇÃO</t>
  </si>
  <si>
    <t>20.1.6.5.1.</t>
  </si>
  <si>
    <t>PISO CONCRETO DESEMPENADO ESPESSURA = 5 CM  1:2,5:3,5</t>
  </si>
  <si>
    <t>20.1.6.6.</t>
  </si>
  <si>
    <t>PINTURAS</t>
  </si>
  <si>
    <t>20.1.6.6.1.</t>
  </si>
  <si>
    <t>20.1.6.6.2.</t>
  </si>
  <si>
    <t>20.1.6.7.</t>
  </si>
  <si>
    <t>INSTALAÇÕES ELÉTRICAS DA SUBESTAÇÃO</t>
  </si>
  <si>
    <t>20.1.6.7.1.</t>
  </si>
  <si>
    <t>ALÇA PRÉ-FORMADA DE DISTRIBUIÇÃO CA/CAA 4 AWG</t>
  </si>
  <si>
    <t>20.1.6.7.2.</t>
  </si>
  <si>
    <t>ISOLADOR DE ANCORAGEM POLIMÉRICO 15KV</t>
  </si>
  <si>
    <t>20.1.6.7.3.</t>
  </si>
  <si>
    <t>COMP 663_SEE</t>
  </si>
  <si>
    <t>GANCHO OLHAL (SINAPI + GOINFRA)</t>
  </si>
  <si>
    <t>20.1.6.7.4.</t>
  </si>
  <si>
    <t>COMP 114_SEE</t>
  </si>
  <si>
    <t>CRUZETA DE CONCRETO ARMADO  BECO TIPO L - 1.700 mm (GOINFRA + COT)</t>
  </si>
  <si>
    <t>20.1.6.7.5.</t>
  </si>
  <si>
    <t>PARA RAIOS DISTRIBUIDOR POLIMÉRICO ÓXIDO DE ZINCO S/CENTELHADOR C/ DESLIGAMENTO AUTOMÁTICO 15KV,10KA</t>
  </si>
  <si>
    <t>20.1.6.7.6.</t>
  </si>
  <si>
    <t>SUPORTE DE AÇO GALVANIZADO PARA FIXAÇÃO DO PÁRA-RAIO POLIMÉRICO</t>
  </si>
  <si>
    <t>20.1.6.7.7.</t>
  </si>
  <si>
    <t>COMP 047_SEE</t>
  </si>
  <si>
    <t>CAPUZ DE PROTEÇÃO PARA BUCHA DE TRANSFORMADOR (GOINFRA + COT)</t>
  </si>
  <si>
    <t>20.1.6.7.8.</t>
  </si>
  <si>
    <t>COMP 046_SEE</t>
  </si>
  <si>
    <t>CAPUZ PARA PROTEÇÃO DOS PARA RAIOS (GOINFRA + COT)</t>
  </si>
  <si>
    <t>20.1.6.7.9.</t>
  </si>
  <si>
    <t>TRANSFORMADOR DE DISTRIBUIÇÃO, 112,5 KVA, TRIFÁSICO, 60 HZ, CLASSE 15 KV, IMERSO EM ÓLEO MINERAL, INSTALAÇÃO EM POSTE (NÃO INCLUSO SUPORTE) - FORNECIMENTO E INSTALAÇÃO. AF_12/2020</t>
  </si>
  <si>
    <t>20.1.6.7.10.</t>
  </si>
  <si>
    <t>20.1.6.7.11.</t>
  </si>
  <si>
    <t>CABO EPR/XLPE (90°C) 1 KV - 35 MM2</t>
  </si>
  <si>
    <t>20.1.6.7.12.</t>
  </si>
  <si>
    <t>20.1.6.7.13.</t>
  </si>
  <si>
    <t>SUPORTE PARA TRANSFORMADOR EM POSTE DE CONCRETO DUPLO T - FORNECIMENTO E INSTALAÇÃO. AF_12/2020</t>
  </si>
  <si>
    <t>20.1.6.7.14.</t>
  </si>
  <si>
    <t>COMP 081_SEE</t>
  </si>
  <si>
    <t>FITA EM AÇO INOX PARA CINTAR POSTE 19MM COM FECHO (GOINFRA + SINAPI + ORSE)</t>
  </si>
  <si>
    <t>20.1.6.7.15.</t>
  </si>
  <si>
    <t>CABECOTE DE LIGA DE ALUMINIO DIAM. 2.1/2"</t>
  </si>
  <si>
    <t>20.1.6.7.16.</t>
  </si>
  <si>
    <t>ELETRODUTO EM AÇO GALVANIZADO A FOGO DIÂMETRO 2 1/2" - PESADO</t>
  </si>
  <si>
    <t>20.1.6.7.17.</t>
  </si>
  <si>
    <t>ELETRODUTO FLEXÍVEL CORRUGADO, PEAD, DN 90 (3"), PARA REDE ENTERRADA DE DISTRIBUIÇÃO DE ENERGIA ELÉTRICA - FORNECIMENTO E INSTALAÇÃO. AF_12/2021</t>
  </si>
  <si>
    <t>20.1.6.7.18.</t>
  </si>
  <si>
    <t>20.1.6.7.19.</t>
  </si>
  <si>
    <t>ARAME GALVANIZADO 12 BWG</t>
  </si>
  <si>
    <t>20.1.6.7.20.</t>
  </si>
  <si>
    <t>COMP 117_SEE</t>
  </si>
  <si>
    <t>POSTE TIPO DUPLO T 11/600 (m/daN) SEM FUNDAÇÃO (COT)</t>
  </si>
  <si>
    <t>20.1.6.7.21.</t>
  </si>
  <si>
    <t>20.1.6.7.22.</t>
  </si>
  <si>
    <t>POSTE/TRAFO - CAMINHÃO MUNCK 12 TON. (MÍNIMO 4H/DIA)</t>
  </si>
  <si>
    <t>20.1.6.7.23.</t>
  </si>
  <si>
    <t>COMP 309_SEE</t>
  </si>
  <si>
    <t>PLACA DE ADVERTÊNCIA - 'PERIGO - ALTA TENSÃO' (GOINFRA + SINAPI + COT)</t>
  </si>
  <si>
    <t>20.1.6.7.24.</t>
  </si>
  <si>
    <t>20.1.6.7.25.</t>
  </si>
  <si>
    <t>ARMACAO SECUNDARIA PESADA 1 ELEMENTO</t>
  </si>
  <si>
    <t>20.1.6.7.26.</t>
  </si>
  <si>
    <t>20.1.6.7.27.</t>
  </si>
  <si>
    <t>HASTE REV.COBRE(COPPERWELD)  5/8" X 3,00 M C/CONECTOR</t>
  </si>
  <si>
    <t>20.1.6.7.28.</t>
  </si>
  <si>
    <t>ATERRAMENTO - SOLDA EXOTÉRMICA - CARTUCHO 90 G</t>
  </si>
  <si>
    <t>20.1.6.7.29.</t>
  </si>
  <si>
    <t>COMP 501_SEE</t>
  </si>
  <si>
    <t>CONECTOR CUNHA COM ESTRIBO PARA CABO 50MM2 (GOINFRA + COT)</t>
  </si>
  <si>
    <t>20.1.6.7.30.</t>
  </si>
  <si>
    <t>20.1.6.7.31.</t>
  </si>
  <si>
    <t>COMP 567_SEE</t>
  </si>
  <si>
    <t>TAMPA DE FERRO FUNDIDO 300MM PARA CAIXA DE INSPEÇÃO DE ATERRAMENTO (GOINFRA + SINAPI)</t>
  </si>
  <si>
    <t>20.1.6.7.32.</t>
  </si>
  <si>
    <t>CAIXA DE PASSAGEM 60X60X80CM (MEDIDAS INTERNAS) FUNDO DE BRITA SEM TAMPA</t>
  </si>
  <si>
    <t>20.1.6.7.33.</t>
  </si>
  <si>
    <t>TAMPA EM CONCRETO ARMADO 25 MPA E=5CM PARA A CAIXA DE PASSAGEM 60X60CM</t>
  </si>
  <si>
    <t>20.1.6.7.34.</t>
  </si>
  <si>
    <t>20.1.6.7.35.</t>
  </si>
  <si>
    <t>COMP 198_SEE</t>
  </si>
  <si>
    <t>CINTA PARA POSTE 240 MM - FORNECIMENTO E INSTALAÇÃO (GOINFRA + ORSE)</t>
  </si>
  <si>
    <t>20.1.6.7.36.</t>
  </si>
  <si>
    <t>COMP 137_SEE</t>
  </si>
  <si>
    <t>CINTA PARA POSTE 330 MM (GOINFRA + ORSE)</t>
  </si>
  <si>
    <t>20.1.6.7.37.</t>
  </si>
  <si>
    <t>COMP 049_SEE</t>
  </si>
  <si>
    <t>PORCA SEXTAVADA 3/8" (GOINFRA + SINAPI)</t>
  </si>
  <si>
    <t>20.1.6.7.38.</t>
  </si>
  <si>
    <t>PARAFUSO SEXTAVADO D = 3/8" X 3/4"</t>
  </si>
  <si>
    <t>20.1.6.7.39.</t>
  </si>
  <si>
    <t>20.1.6.7.40.</t>
  </si>
  <si>
    <t>20.1.6.7.41.</t>
  </si>
  <si>
    <t>20.1.6.7.42.</t>
  </si>
  <si>
    <t>BARRA DE COBRE 1.1/4" X 3/16" (1,3040 KG/M)</t>
  </si>
  <si>
    <t>20.1.6.7.43.</t>
  </si>
  <si>
    <t>20.1.6.7.44.</t>
  </si>
  <si>
    <t>21.1.</t>
  </si>
  <si>
    <t>21.1.0.0.1.</t>
  </si>
  <si>
    <t>21.2.</t>
  </si>
  <si>
    <t>21.2.0.0.1.</t>
  </si>
  <si>
    <t>21.3.</t>
  </si>
  <si>
    <t>21.3.0.0.1.</t>
  </si>
  <si>
    <t>21.3.0.0.2.</t>
  </si>
  <si>
    <t>21.4.</t>
  </si>
  <si>
    <t>21.4.1.</t>
  </si>
  <si>
    <t>PEÇAS E ACESSÓRIOS</t>
  </si>
  <si>
    <t>21.4.1.1.</t>
  </si>
  <si>
    <t>VASO SANITÁRIO E ACESSÓRIOS</t>
  </si>
  <si>
    <t>21.4.1.1.1.</t>
  </si>
  <si>
    <t>CONJUNTO DE FIXACAO P/VASO SANITARIO (PAR)</t>
  </si>
  <si>
    <t>21.4.1.1.2.</t>
  </si>
  <si>
    <t>ASSENTO EM POLIPROPILENO COM SISTEMA DE FECHAMENTO SUAVE PARA VASO SANITÁRIO</t>
  </si>
  <si>
    <t>21.4.1.1.3.</t>
  </si>
  <si>
    <t>VASO SANITARIO SIFONADO CONVENCIONAL COM  LOUÇA BRANCA - FORNECIMENTO E INSTALAÇÃO. AF_01/2020</t>
  </si>
  <si>
    <t>21.4.1.1.4.</t>
  </si>
  <si>
    <t>21.4.1.1.5.</t>
  </si>
  <si>
    <t>21.4.1.1.6.</t>
  </si>
  <si>
    <t>TUBO PARA VÁLVULA DE DESCARGA ( CURTO 1.1/4" )</t>
  </si>
  <si>
    <t>21.4.1.1.7.</t>
  </si>
  <si>
    <t>TUBO DE LIGACAO PVC CROMADO 1.1/2" / ESPUDE  - (ENTRADA)</t>
  </si>
  <si>
    <t>21.4.1.1.8.</t>
  </si>
  <si>
    <t>ANEL DE VEDAÇÃO PARA VASO SANITÁRIO</t>
  </si>
  <si>
    <t>21.4.1.2.</t>
  </si>
  <si>
    <t>LAVATÓRIO E ACESSÓRIOS</t>
  </si>
  <si>
    <t>21.4.1.2.1.</t>
  </si>
  <si>
    <t>LAVATÓRIO MÉDIO COM COLUNA</t>
  </si>
  <si>
    <t>21.4.1.2.2.</t>
  </si>
  <si>
    <t>FIXACAO P/LAVATORIO (PAR)</t>
  </si>
  <si>
    <t>PAR</t>
  </si>
  <si>
    <t>21.4.1.2.3.</t>
  </si>
  <si>
    <t>LIGAÇÃO FLEXÍVEL PVC DIAM.1/2" (ENGATE)</t>
  </si>
  <si>
    <t>21.4.1.2.4.</t>
  </si>
  <si>
    <t>SIFÃO DO TIPO FLEXÍVEL EM PVC 1  X 1.1/2  - FORNECIMENTO E INSTALAÇÃO. AF_01/2020</t>
  </si>
  <si>
    <t>21.4.1.2.5.</t>
  </si>
  <si>
    <t>COMP 735_SEE</t>
  </si>
  <si>
    <t>TORNEIRA METÁLICA DE MESA, BICA ALTA, 1/4 DE VOLTA (SINAPI + GOINFRA)</t>
  </si>
  <si>
    <t>21.4.1.2.6.</t>
  </si>
  <si>
    <t>VALVULA PARA LAVATORIO OU BEBEDOURO METALICO DIAMETRO 1"</t>
  </si>
  <si>
    <t>21.4.1.2.7.</t>
  </si>
  <si>
    <t>CUBA DE LOUÇA DE EMBUTIR REDONDA</t>
  </si>
  <si>
    <t>21.4.1.2.8.</t>
  </si>
  <si>
    <t>TANQUE (PANELAO) INOX 60 X 70 X 40 CM CH.18</t>
  </si>
  <si>
    <t>21.4.1.2.9.</t>
  </si>
  <si>
    <t>TORNEIRA DE JARDIM COM BICO PARA MANGUEIRA DIÂMETRO DE 1/2" E 3/4"</t>
  </si>
  <si>
    <t>21.4.1.2.10.</t>
  </si>
  <si>
    <t>CAIXA DE ALVENARIA 20x20x25 CM (MEDIDAS INTERNAS) COM REVESTIMENTO IMPERMEABILIZADO, FUNDO DE BRITA SEM TAMPA - PARA REGISTRO/TORNEIRA JARDIM</t>
  </si>
  <si>
    <t>21.4.1.2.11.</t>
  </si>
  <si>
    <t>CUBA INOX 50X40X20CM E=0,7MM-AÇO 304</t>
  </si>
  <si>
    <t>21.4.1.2.12.</t>
  </si>
  <si>
    <t>TANQUE MARMORE/GRANITO SINTÉTICO  / 1 BATEDOR</t>
  </si>
  <si>
    <t>21.4.1.2.13.</t>
  </si>
  <si>
    <t>TORNEIRA DE PAREDE PARA TANQUE COM AREJADOR DIÂMETRO DE 1/2" E 3/4"</t>
  </si>
  <si>
    <t>21.4.1.2.14.</t>
  </si>
  <si>
    <t>VÁLVULA PARA TANQUE METÁLICA DIAM. 1" SEM LADRAO</t>
  </si>
  <si>
    <t>21.4.1.3.</t>
  </si>
  <si>
    <t>PIA E ACESSÓRIOS</t>
  </si>
  <si>
    <t>21.4.1.3.1.</t>
  </si>
  <si>
    <t>TORNEIRA DE PAREDE PARA PIA OU BEBEDOURO DIÂMETRO DE 1/2" E 3/4"</t>
  </si>
  <si>
    <t>21.4.1.3.2.</t>
  </si>
  <si>
    <t>SIFAO PARA PIA 1.1/2" X 2" METAL</t>
  </si>
  <si>
    <t>21.4.1.3.3.</t>
  </si>
  <si>
    <t>VALVULA PARA PIA TIPO AMERICANA DIAMETRO 3.1/2" (METALICA)</t>
  </si>
  <si>
    <t>21.4.1.4.</t>
  </si>
  <si>
    <t>FILTRO E CHUVEIROS</t>
  </si>
  <si>
    <t>21.4.1.4.1.</t>
  </si>
  <si>
    <t>CHUVEIRO ELÉTRICO EM PVC COM BRAÇO METÁLICO</t>
  </si>
  <si>
    <t>21.4.1.4.2.</t>
  </si>
  <si>
    <t>PORTA TOALHA HASTE LONGA EM METAL/ACABAMENTO CROMADO</t>
  </si>
  <si>
    <t>21.4.1.4.3.</t>
  </si>
  <si>
    <t>SABONETEIRA EM METAL / ACABAMENTO CROMADO</t>
  </si>
  <si>
    <t>21.4.1.5.</t>
  </si>
  <si>
    <t>TANQUES / TORNEIRAS</t>
  </si>
  <si>
    <t>21.4.1.5.1.</t>
  </si>
  <si>
    <t>TAMPA T-5 ARTICULADA 20X20</t>
  </si>
  <si>
    <t>21.4.1.6.</t>
  </si>
  <si>
    <t>REGISTROS</t>
  </si>
  <si>
    <t>21.4.1.6.1.</t>
  </si>
  <si>
    <t>REGISTRO DE GAVETA BRUTO DIAMETRO 3/4"</t>
  </si>
  <si>
    <t>21.4.1.6.2.</t>
  </si>
  <si>
    <t>21.4.1.6.3.</t>
  </si>
  <si>
    <t>21.4.1.6.4.</t>
  </si>
  <si>
    <t>REGISTRO DE ESFERA DIAMETRO 3/4"</t>
  </si>
  <si>
    <t>21.4.1.6.5.</t>
  </si>
  <si>
    <t>REGISTRO DE GAVETA C/CANOPLA DIAMETRO 3/4"</t>
  </si>
  <si>
    <t>21.4.1.6.6.</t>
  </si>
  <si>
    <t>REGISTRO DE GAVETA C/CANOPLA DIAMETRO 1"</t>
  </si>
  <si>
    <t>21.4.1.6.7.</t>
  </si>
  <si>
    <t>REGISTRO DE GAVETA C/CANOPLA DIAMETRO 1.1/2"</t>
  </si>
  <si>
    <t>21.4.1.6.8.</t>
  </si>
  <si>
    <t>21.4.2.</t>
  </si>
  <si>
    <t>ÁGUA FRIA</t>
  </si>
  <si>
    <t>21.4.2.1.</t>
  </si>
  <si>
    <t>TUBOS DE PVC SOLDÁVEL</t>
  </si>
  <si>
    <t>21.4.2.1.1.</t>
  </si>
  <si>
    <t>TUBO SOLDAVEL PVC MARROM DIAM. 25 MM</t>
  </si>
  <si>
    <t>21.4.2.1.2.</t>
  </si>
  <si>
    <t>21.4.2.1.3.</t>
  </si>
  <si>
    <t>TUBO SOLDAVEL PVC MARROM DIAM. 60 MM</t>
  </si>
  <si>
    <t>21.4.2.1.4.</t>
  </si>
  <si>
    <t>TUBO, PVC, SOLDÁVEL, DN 50MM, INSTALADO EM PRUMADA DE ÁGUA - FORNECIMENTO E INSTALAÇÃO. AF_06/2022</t>
  </si>
  <si>
    <t>21.4.2.1.5.</t>
  </si>
  <si>
    <t>TUBO SOLDAVEL PVC MARROM DIAM. 75 MM</t>
  </si>
  <si>
    <t>21.4.2.1.6.</t>
  </si>
  <si>
    <t>21.4.2.2.</t>
  </si>
  <si>
    <t>ADAPTADORES DE PVC SOLDÁVEL</t>
  </si>
  <si>
    <t>21.4.2.2.1.</t>
  </si>
  <si>
    <t>ADAPTADOR PVC SOLDÁVEL LONGO COM FLANGES LIVRES PARA CAIXA D'ÁGUA 25X3/4"</t>
  </si>
  <si>
    <t>21.4.2.2.2.</t>
  </si>
  <si>
    <t>ADAPTADOR SOLDÁVEL CURTO C/ BOLSA E ROSCA PARA REGISTRO 25X3/4"</t>
  </si>
  <si>
    <t>21.4.2.2.3.</t>
  </si>
  <si>
    <t>21.4.2.2.4.</t>
  </si>
  <si>
    <t>21.4.2.2.5.</t>
  </si>
  <si>
    <t>21.4.2.3.</t>
  </si>
  <si>
    <t>BUCHAS</t>
  </si>
  <si>
    <t>21.4.2.3.1.</t>
  </si>
  <si>
    <t>BUCHA DE REDUCAO SOLDAVEL LONGA 60 X 32 mm</t>
  </si>
  <si>
    <t>21.4.2.3.2.</t>
  </si>
  <si>
    <t>COMP 057_SEE</t>
  </si>
  <si>
    <t>BUCHA DE REDUCAO SOLDAVEL LONGA 85 X 60 mm (GOINFRA + SINAPI)</t>
  </si>
  <si>
    <t>21.4.2.3.3.</t>
  </si>
  <si>
    <t>BUCHA DE REDUÇÃO SOLDÁVEL LONGA 75 X 50 MM</t>
  </si>
  <si>
    <t>21.4.2.3.4.</t>
  </si>
  <si>
    <t>BUCHA DE REDUCAO SOLDAVEL LONGA 60 X 50 mm</t>
  </si>
  <si>
    <t>21.4.2.3.5.</t>
  </si>
  <si>
    <t>BUCHA DE REDUCAO SOLDAVEL LONGA 60 X 25 mm</t>
  </si>
  <si>
    <t>21.4.2.3.6.</t>
  </si>
  <si>
    <t>LUVA DE REDUÇÃO, PVC, SOLDÁVEL, DN 50MM X 25MM, INSTALADO EM PRUMADA DE ÁGUA   FORNECIMENTO E INSTALAÇÃO. AF_06/2022</t>
  </si>
  <si>
    <t>21.4.2.3.7.</t>
  </si>
  <si>
    <t>BUCHA DE REDUCAO SOLDAVEL LONGA 50 X 32 mm</t>
  </si>
  <si>
    <t>21.4.2.3.8.</t>
  </si>
  <si>
    <t>BUCHA DE REDUCAO SOLDAVEL CURTA 85 X 75 mm</t>
  </si>
  <si>
    <t>21.4.2.4.</t>
  </si>
  <si>
    <t>JOELHO</t>
  </si>
  <si>
    <t>21.4.2.4.1.</t>
  </si>
  <si>
    <t>JOELHO 90 GRAUS, PVC, SOLDÁVEL, DN 25MM, INSTALADO EM PRUMADA DE ÁGUA - FORNECIMENTO E INSTALAÇÃO. AF_06/2022</t>
  </si>
  <si>
    <t>21.4.2.4.2.</t>
  </si>
  <si>
    <t>21.4.2.4.3.</t>
  </si>
  <si>
    <t>JOELHO 90 GRAUS, PVC, SOLDÁVEL, DN 50MM, INSTALADO EM PRUMADA DE ÁGUA - FORNECIMENTO E INSTALAÇÃO. AF_06/2022</t>
  </si>
  <si>
    <t>21.4.2.4.4.</t>
  </si>
  <si>
    <t>21.4.2.4.5.</t>
  </si>
  <si>
    <t>JOELHO 90 GRAUS C/ROSCA E BUCHA LATAO DIAM. 3/4</t>
  </si>
  <si>
    <t>21.4.2.4.6.</t>
  </si>
  <si>
    <t>JOELHO DE REDUCAO 90 GRAUS SOLDAVEL/ROSCAVEL DIAM. 25X1/2"</t>
  </si>
  <si>
    <t>21.4.2.4.7.</t>
  </si>
  <si>
    <t>21.4.2.4.8.</t>
  </si>
  <si>
    <t>JOELHO DE REDUCAO 90 GRAUS SOLDÁVEL COM BUCHA LATAO 25X1/2"</t>
  </si>
  <si>
    <t>21.4.2.5.</t>
  </si>
  <si>
    <t>TÊ</t>
  </si>
  <si>
    <t>21.4.2.5.1.</t>
  </si>
  <si>
    <t>TE, PVC, SOLDÁVEL, DN 25MM, INSTALADO EM PRUMADA DE ÁGUA - FORNECIMENTO E INSTALAÇÃO. AF_06/2022</t>
  </si>
  <si>
    <t>21.4.2.5.2.</t>
  </si>
  <si>
    <t>21.4.2.5.3.</t>
  </si>
  <si>
    <t>TE 90 GRAUS SOLDAVEL DIAMETRO 50 MM</t>
  </si>
  <si>
    <t>21.4.2.5.4.</t>
  </si>
  <si>
    <t>21.4.2.5.5.</t>
  </si>
  <si>
    <t>TE DE REDUCAO 90 GRAUS SOLDAVEL 85 X 60 MM</t>
  </si>
  <si>
    <t>21.4.2.5.6.</t>
  </si>
  <si>
    <t>TE DE REDUCAO 90 GRAUS SOLDAVEL 75 X 50 MM</t>
  </si>
  <si>
    <t>21.4.2.5.7.</t>
  </si>
  <si>
    <t>TE 90 GRAUS SOLDAVEL COM BUCHA DE LATAO NA BOLSA CENTRAL 25X25X3/4"</t>
  </si>
  <si>
    <t>21.4.2.5.8.</t>
  </si>
  <si>
    <t>TE 90 GRAUS SOLDAVEL COM BUCHA DE LATÃO NA BOLSA CENTRAL 25 X 25 X 1/2"</t>
  </si>
  <si>
    <t>21.4.2.6.</t>
  </si>
  <si>
    <t>ADESIVOS</t>
  </si>
  <si>
    <t>21.4.2.6.1.</t>
  </si>
  <si>
    <t>ADESIVO PLASTICO - FRASCO 850 G</t>
  </si>
  <si>
    <t>21.4.2.6.2.</t>
  </si>
  <si>
    <t>SOLUCAO LIMPADORA 1000 CM3</t>
  </si>
  <si>
    <t>21.4.2.7.</t>
  </si>
  <si>
    <t>CRUZETAS</t>
  </si>
  <si>
    <t>21.4.2.7.1.</t>
  </si>
  <si>
    <t>CRUZETA SOLDAVEL DIAMETRO 25 mm</t>
  </si>
  <si>
    <t>21.4.3.</t>
  </si>
  <si>
    <t>ESGOTO SANITÁRIO</t>
  </si>
  <si>
    <t>21.4.3.1.</t>
  </si>
  <si>
    <t>CORPO DE CAIXA SIFONADA / RALO</t>
  </si>
  <si>
    <t>21.4.3.1.1.</t>
  </si>
  <si>
    <t>CORPO CAIXA SIFONADA DIAM. 150 X 150 X 50</t>
  </si>
  <si>
    <t>21.4.3.1.2.</t>
  </si>
  <si>
    <t>CORPO RALO SECO CILINDRICO 100 X 40</t>
  </si>
  <si>
    <t>21.4.3.2.</t>
  </si>
  <si>
    <t>CURVAS</t>
  </si>
  <si>
    <t>21.4.3.2.1.</t>
  </si>
  <si>
    <t>CURVA 90 GRAUS CURTA DIAM. 50 MM (ESGOTO)</t>
  </si>
  <si>
    <t>21.4.3.2.2.</t>
  </si>
  <si>
    <t>CURVA 90 GRAUS CURTA DIAM. 40 MM (ESGOTO)</t>
  </si>
  <si>
    <t>21.4.3.3.</t>
  </si>
  <si>
    <t>JOELHOS</t>
  </si>
  <si>
    <t>21.4.3.3.1.</t>
  </si>
  <si>
    <t>21.4.3.3.2.</t>
  </si>
  <si>
    <t>21.4.3.3.3.</t>
  </si>
  <si>
    <t>JOELHO 45 GRAUS DIAMETRO 75 MM (ESGOTO)</t>
  </si>
  <si>
    <t>21.4.3.3.4.</t>
  </si>
  <si>
    <t>JOELHO 45 GRAUS DIAMETRO 100 MM (ESGOTO)</t>
  </si>
  <si>
    <t>21.4.3.3.5.</t>
  </si>
  <si>
    <t>JOELHO 45 GRAUS, PVC, SERIE R, ÁGUA PLUVIAL, DN 150 MM, JUNTA ELÁSTICA, FORNECIDO E INSTALADO EM CONDUTORES VERTICAIS DE ÁGUAS PLUVIAIS. AF_06/2022</t>
  </si>
  <si>
    <t>21.4.3.3.6.</t>
  </si>
  <si>
    <t>JOELHO 90 GRAUS DIAMETRO 100 MM (ESGOTO)</t>
  </si>
  <si>
    <t>21.4.3.3.7.</t>
  </si>
  <si>
    <t>JOELHO 90 GRAUS DIAMETRO 50 MM (ESGOTO)</t>
  </si>
  <si>
    <t>21.4.3.3.8.</t>
  </si>
  <si>
    <t>JOELHO 90 GRAUS DIAMETRO 75 MM (ESGOTO)</t>
  </si>
  <si>
    <t>21.4.3.3.9.</t>
  </si>
  <si>
    <t>JOELHO 90 GRAUS C/ANEL 40 MM</t>
  </si>
  <si>
    <t>21.4.3.4.</t>
  </si>
  <si>
    <t>JUNÇÕES</t>
  </si>
  <si>
    <t>21.4.3.4.1.</t>
  </si>
  <si>
    <t>JUNCAO 45 GRAUS DIAMETRO 40 MM (ESGOTO)</t>
  </si>
  <si>
    <t>21.4.3.4.2.</t>
  </si>
  <si>
    <t>JUNCAO SIMPLES DIAMETRO 50 X 50 MM (ESGOTO)</t>
  </si>
  <si>
    <t>21.4.3.4.3.</t>
  </si>
  <si>
    <t>JUNCAO SIMPLES DIAM. 100 X 50 MM (ESGOTO)</t>
  </si>
  <si>
    <t>21.4.3.4.4.</t>
  </si>
  <si>
    <t>JUNCAO SIMPLES DIAM. 100 X 100 MM (ESGOTO)</t>
  </si>
  <si>
    <t>21.4.3.4.5.</t>
  </si>
  <si>
    <t>JUNÇÃO DUPLA DIAMETRO 75 MM</t>
  </si>
  <si>
    <t>21.4.3.4.6.</t>
  </si>
  <si>
    <t>JUNÇÃO SIMPLES, PVC, SERIE R, ÁGUA PLUVIAL, DN 150 X 150 MM, JUNTA ELÁSTICA, FORNECIDO E INSTALADO EM CONDUTORES VERTICAIS DE ÁGUAS PLUVIAIS. AF_06/2022</t>
  </si>
  <si>
    <t>21.4.3.5.</t>
  </si>
  <si>
    <t>LUVAS</t>
  </si>
  <si>
    <t>21.4.3.5.1.</t>
  </si>
  <si>
    <t>LUVA SIMPLES DIAMETRO 40 MM - (ESGOTO)</t>
  </si>
  <si>
    <t>21.4.3.5.2.</t>
  </si>
  <si>
    <t>LUVA SIMPLES DIAMETRO 50 MM - (ESGOTO)</t>
  </si>
  <si>
    <t>21.4.3.5.3.</t>
  </si>
  <si>
    <t>LUVA SIMPLES DIAMETRO 75 MM - (ESGOTO)</t>
  </si>
  <si>
    <t>21.4.3.5.4.</t>
  </si>
  <si>
    <t>LUVA SIMPLES DIAMETRO 100 mm - (ESGOTO)</t>
  </si>
  <si>
    <t>21.4.3.6.</t>
  </si>
  <si>
    <t>REDUÇÕES</t>
  </si>
  <si>
    <t>21.4.3.6.1.</t>
  </si>
  <si>
    <t>REDUÇÃO EXCÊNTRICA, PVC, SERIE R, ÁGUA PLUVIAL, DN 150 X 100 MM, JUNTA ELÁSTICA, FORNECIDO E INSTALADO EM RAMAL DE ENCAMINHAMENTO. AF_06/2022</t>
  </si>
  <si>
    <t>21.4.3.7.</t>
  </si>
  <si>
    <t>21.4.3.7.1.</t>
  </si>
  <si>
    <t>TE SANITARIO DIAMETRO 50 X 50 MM (ESGOTO)</t>
  </si>
  <si>
    <t>21.4.3.7.2.</t>
  </si>
  <si>
    <t>TERMINAL DE VENTILACAO DIAMETRO 50 MM (ESGOTO)</t>
  </si>
  <si>
    <t>21.4.3.8.</t>
  </si>
  <si>
    <t>TUBOS</t>
  </si>
  <si>
    <t>21.4.3.8.1.</t>
  </si>
  <si>
    <t>TUBO SOLDAVEL PARA ESGOTO DIAMETRO 40 MM</t>
  </si>
  <si>
    <t>21.4.3.8.2.</t>
  </si>
  <si>
    <t>TUBO PVC, SERIE NORMAL, ESGOTO PREDIAL, DN 50 MM, FORNECIDO E INSTALADO EM PRUMADA DE ESGOTO SANITÁRIO OU VENTILAÇÃO. AF_08/2022</t>
  </si>
  <si>
    <t>21.4.3.8.3.</t>
  </si>
  <si>
    <t>21.4.3.8.4.</t>
  </si>
  <si>
    <t>21.4.3.8.5.</t>
  </si>
  <si>
    <t>TUBO PVC, SERIE NORMAL, ESGOTO PREDIAL, DN 150 MM, FORNECIDO E INSTALADO EM SUBCOLETOR AÉREO DE ESGOTO SANITÁRIO. AF_08/2022</t>
  </si>
  <si>
    <t>21.4.4.</t>
  </si>
  <si>
    <t>EXTRAS</t>
  </si>
  <si>
    <t>21.4.4.0.1.</t>
  </si>
  <si>
    <t>HIDROMETRO DIAM.RAMAL = 25 MM VAZAO =1,5  A 3 M3</t>
  </si>
  <si>
    <t>21.4.4.0.2.</t>
  </si>
  <si>
    <t>KIT CAVALETE D=25MM P/HIDRÔMETRO 1,5-3,0-5,0 M3/MURETA/CAIXA</t>
  </si>
  <si>
    <t>21.4.4.0.3.</t>
  </si>
  <si>
    <t>COLAR DE TOMADA, PVC, COM TRAVAS, DE 75 MM X 1/2" OU 75 MM X 3/4", PARA LIGAÇÃO PREDIAL DE ÁGUA. AF_06/2022</t>
  </si>
  <si>
    <t>21.4.4.0.4.</t>
  </si>
  <si>
    <t>CAIXA DE PASSAGEM 60X60X80 CM (MEDIDAS INTERNAS) SEM TAMPA</t>
  </si>
  <si>
    <t>21.4.4.0.5.</t>
  </si>
  <si>
    <t>21.4.4.0.6.</t>
  </si>
  <si>
    <t>CAIXA DE AREIA 60X60X80CM (MEDIDAS INTERNAS) FUNDO DE BRITA SEM TAMPA</t>
  </si>
  <si>
    <t>21.4.4.0.7.</t>
  </si>
  <si>
    <t>CAIXA DE AREIA - TAMPA EM GRELHA DE CONCRETO ARMADO 25MPA E=5CM</t>
  </si>
  <si>
    <t>21.4.4.0.8.</t>
  </si>
  <si>
    <t>CAIXA DE GORDURA 600 L. CONCRETO PADRÃO GOINFRA IMPERMEABILIZADA</t>
  </si>
  <si>
    <t>21.4.4.0.9.</t>
  </si>
  <si>
    <t>COMP 554_SEE</t>
  </si>
  <si>
    <t>CAIXA DE DECANTAÇÃO (GOINFRA)</t>
  </si>
  <si>
    <t>21.4.4.0.10.</t>
  </si>
  <si>
    <t>COMP 426_SEE</t>
  </si>
  <si>
    <t>POÇO ARTESIANO 80 A 100 M, COMPLETO (COT)</t>
  </si>
  <si>
    <t>21.4.4.0.11.</t>
  </si>
  <si>
    <t>TORNEIRA BOIA DIAMETRO 1" (25 MM )</t>
  </si>
  <si>
    <t>21.5.</t>
  </si>
  <si>
    <t>21.5.0.0.1.</t>
  </si>
  <si>
    <t>22.1.</t>
  </si>
  <si>
    <t>22.1.0.0.1.</t>
  </si>
  <si>
    <t>DEMOLIÇÃO MANUAL DE CAIBRO E RIPA COM TRANSPORTE ATÉ CAÇAMBA E CARGA</t>
  </si>
  <si>
    <t>22.1.0.0.2.</t>
  </si>
  <si>
    <t>22.1.0.0.3.</t>
  </si>
  <si>
    <t>22.1.0.0.4.</t>
  </si>
  <si>
    <t>22.1.0.0.5.</t>
  </si>
  <si>
    <t>22.1.0.0.6.</t>
  </si>
  <si>
    <t>DEMOLIÇÃO MANUAL DE PILAR EM CONCRETO ARMADO COM TRANSPORTE ATE A CAÇAMBA E CARGA</t>
  </si>
  <si>
    <t>22.1.0.0.7.</t>
  </si>
  <si>
    <t>22.1.0.0.8.</t>
  </si>
  <si>
    <t>22.1.0.0.9.</t>
  </si>
  <si>
    <t>22.1.0.0.10.</t>
  </si>
  <si>
    <t>22.1.0.0.11.</t>
  </si>
  <si>
    <t>DEMOLIÇÃO MANUAL DE BANCADA COM TRANSPORTE ATÉ CAÇAMBA E CARGA</t>
  </si>
  <si>
    <t>22.1.0.0.12.</t>
  </si>
  <si>
    <t>REMOÇÃO MANUAL DE METAL SANITÁRIO (VÁLVULAS/SIFÃO/REGISTROS/TORNEIRAS/OUTROS) COM TRANSPORTE ATÉ CAÇAMBA E CARGA</t>
  </si>
  <si>
    <t>22.1.0.0.13.</t>
  </si>
  <si>
    <t>ENCANADOR OU BOMBEIRO HIDRÁULICO COM ENCARGOS COMPLEMENTARES</t>
  </si>
  <si>
    <t>22.1.0.0.14.</t>
  </si>
  <si>
    <t>SERRALHEIRO COM ENCARGOS COMPLEMENTARES</t>
  </si>
  <si>
    <t>22.1.0.0.15.</t>
  </si>
  <si>
    <t>AJUDANTE DE ESTRUTURA METÁLICA COM ENCARGOS COMPLEMENTARES</t>
  </si>
  <si>
    <t>22.2.</t>
  </si>
  <si>
    <t>22.2.0.0.1.</t>
  </si>
  <si>
    <t>23.1.</t>
  </si>
  <si>
    <t>23.1.0.0.1.</t>
  </si>
  <si>
    <t>23.1.0.0.2.</t>
  </si>
  <si>
    <t>23.1.0.0.3.</t>
  </si>
  <si>
    <t>DEMOLIÇÃO MANUAL DE CALHA/RUFO EM CHAPA COM TRANSPORTE ATÉ CAÇAMBA E CARGA</t>
  </si>
  <si>
    <t>23.1.0.0.4.</t>
  </si>
  <si>
    <t>23.1.0.0.5.</t>
  </si>
  <si>
    <t>23.1.0.0.6.</t>
  </si>
  <si>
    <t>23.1.0.0.7.</t>
  </si>
  <si>
    <t>23.1.0.0.8.</t>
  </si>
  <si>
    <t>DEMOLICÃO MANUAL DE ALVENARIA DE TIJOLO COM REAPROVEITAMENTO</t>
  </si>
  <si>
    <t>23.1.0.0.9.</t>
  </si>
  <si>
    <t>23.1.0.0.10.</t>
  </si>
  <si>
    <t>23.2.</t>
  </si>
  <si>
    <t>23.2.0.0.1.</t>
  </si>
  <si>
    <t>24.1.</t>
  </si>
  <si>
    <t>24.1.0.0.1.</t>
  </si>
  <si>
    <t>24.2.</t>
  </si>
  <si>
    <t>24.2.0.0.1.</t>
  </si>
  <si>
    <t>24.3.</t>
  </si>
  <si>
    <t>24.3.0.0.1.</t>
  </si>
  <si>
    <t>24.3.0.0.2.</t>
  </si>
  <si>
    <t>24.4.</t>
  </si>
  <si>
    <t>24.4.0.0.1.</t>
  </si>
  <si>
    <t>24.5.</t>
  </si>
  <si>
    <t>24.5.0.0.1.</t>
  </si>
  <si>
    <t>24.6.</t>
  </si>
  <si>
    <t>24.6.0.0.1.</t>
  </si>
  <si>
    <t>24.6.0.0.2.</t>
  </si>
  <si>
    <t>ETAPA 02 - BLOCO 04 - BLOCO 08 SALAS DE AULA COM SANINTÁRIOS - PADRÃO SEDUC</t>
  </si>
  <si>
    <t>25.1.</t>
  </si>
  <si>
    <t>25.1.0.0.1.</t>
  </si>
  <si>
    <t>25.2.</t>
  </si>
  <si>
    <t>25.2.0.0.1.</t>
  </si>
  <si>
    <t>25.3.</t>
  </si>
  <si>
    <t>25.3.1.</t>
  </si>
  <si>
    <t>25.3.1.0.1.</t>
  </si>
  <si>
    <t>25.3.1.0.2.</t>
  </si>
  <si>
    <t>25.3.2.</t>
  </si>
  <si>
    <t>RASGO - INSTALAÇÕES HIDROSSANITÁRIAS</t>
  </si>
  <si>
    <t>25.3.2.0.1.</t>
  </si>
  <si>
    <t>25.3.2.0.2.</t>
  </si>
  <si>
    <t>REATERRO COM APILOAMENTO MECÂNICO</t>
  </si>
  <si>
    <t>25.4.</t>
  </si>
  <si>
    <t>25.4.1.</t>
  </si>
  <si>
    <t>25.4.1.0.1.</t>
  </si>
  <si>
    <t>25.4.1.0.2.</t>
  </si>
  <si>
    <t>MONTAGEM DE ARMADURA DE ESTACAS, DIÂMETRO = 10,0 MM. AF_09/2021_PS</t>
  </si>
  <si>
    <t>25.4.1.0.3.</t>
  </si>
  <si>
    <t>25.4.2.</t>
  </si>
  <si>
    <t>BLOCOS E ARRANQUES</t>
  </si>
  <si>
    <t>25.4.2.0.1.</t>
  </si>
  <si>
    <t>25.4.2.0.2.</t>
  </si>
  <si>
    <t>25.4.2.0.3.</t>
  </si>
  <si>
    <t>25.4.2.0.4.</t>
  </si>
  <si>
    <t>25.4.2.0.5.</t>
  </si>
  <si>
    <t>25.4.2.0.6.</t>
  </si>
  <si>
    <t>25.4.2.0.7.</t>
  </si>
  <si>
    <t>25.4.2.0.8.</t>
  </si>
  <si>
    <t>25.4.2.0.9.</t>
  </si>
  <si>
    <t>25.4.2.0.10.</t>
  </si>
  <si>
    <t>25.4.2.0.11.</t>
  </si>
  <si>
    <t>ARMAÇÃO DE BLOCO, VIGA BALDRAME OU SAPATA UTILIZANDO AÇO CA-50 DE 16 MM - MONTAGEM. AF_06/2017</t>
  </si>
  <si>
    <t>25.4.3.</t>
  </si>
  <si>
    <t>25.4.3.0.1.</t>
  </si>
  <si>
    <t>25.5.</t>
  </si>
  <si>
    <t>25.5.1.</t>
  </si>
  <si>
    <t>VIGAS BALDRAME</t>
  </si>
  <si>
    <t>25.5.1.0.1.</t>
  </si>
  <si>
    <t>25.5.1.0.2.</t>
  </si>
  <si>
    <t>25.5.1.0.3.</t>
  </si>
  <si>
    <t>25.5.1.0.4.</t>
  </si>
  <si>
    <t>25.5.1.0.5.</t>
  </si>
  <si>
    <t>25.5.1.0.6.</t>
  </si>
  <si>
    <t>25.5.1.0.7.</t>
  </si>
  <si>
    <t>25.5.1.0.8.</t>
  </si>
  <si>
    <t>25.5.1.0.9.</t>
  </si>
  <si>
    <t>25.5.1.0.10.</t>
  </si>
  <si>
    <t>25.5.2.</t>
  </si>
  <si>
    <t>25.5.2.0.1.</t>
  </si>
  <si>
    <t>25.5.2.0.2.</t>
  </si>
  <si>
    <t>25.5.2.0.3.</t>
  </si>
  <si>
    <t>25.5.2.0.4.</t>
  </si>
  <si>
    <t>25.5.2.0.5.</t>
  </si>
  <si>
    <t>25.5.2.0.6.</t>
  </si>
  <si>
    <t>25.5.2.0.7.</t>
  </si>
  <si>
    <t>25.5.3.</t>
  </si>
  <si>
    <t>VIGAS DO PRIMEIRO PAVIMENTO</t>
  </si>
  <si>
    <t>25.5.3.0.1.</t>
  </si>
  <si>
    <t>25.5.3.0.2.</t>
  </si>
  <si>
    <t>25.5.3.0.3.</t>
  </si>
  <si>
    <t>25.5.3.0.4.</t>
  </si>
  <si>
    <t>25.5.3.0.5.</t>
  </si>
  <si>
    <t>25.5.3.0.6.</t>
  </si>
  <si>
    <t>25.5.3.0.7.</t>
  </si>
  <si>
    <t>25.5.3.0.8.</t>
  </si>
  <si>
    <t>ARMAÇÃO DE PILAR OU VIGA DE ESTRUTURA CONVENCIONAL DE CONCRETO ARMADO UTILIZANDO AÇO CA-50 DE 16,0 MM - MONTAGEM. AF_06/2022</t>
  </si>
  <si>
    <t>25.5.3.0.9.</t>
  </si>
  <si>
    <t>25.5.4.</t>
  </si>
  <si>
    <t>VIGAS DA COBERTURA</t>
  </si>
  <si>
    <t>25.5.4.0.1.</t>
  </si>
  <si>
    <t>25.5.4.0.2.</t>
  </si>
  <si>
    <t>25.5.4.0.3.</t>
  </si>
  <si>
    <t>25.5.4.0.4.</t>
  </si>
  <si>
    <t>25.5.4.0.5.</t>
  </si>
  <si>
    <t>25.5.4.0.6.</t>
  </si>
  <si>
    <t>25.5.4.0.7.</t>
  </si>
  <si>
    <t>25.5.4.0.8.</t>
  </si>
  <si>
    <t>25.5.5.</t>
  </si>
  <si>
    <t>ESCADA</t>
  </si>
  <si>
    <t>25.5.5.0.1.</t>
  </si>
  <si>
    <t>25.5.5.0.2.</t>
  </si>
  <si>
    <t>25.5.5.0.3.</t>
  </si>
  <si>
    <t>25.5.5.0.4.</t>
  </si>
  <si>
    <t>25.5.5.0.5.</t>
  </si>
  <si>
    <t>25.5.5.0.6.</t>
  </si>
  <si>
    <t>25.5.5.0.7.</t>
  </si>
  <si>
    <t>25.5.6.</t>
  </si>
  <si>
    <t>LAJE PRÉ MOLDADA</t>
  </si>
  <si>
    <t>25.5.6.1.</t>
  </si>
  <si>
    <t>FORRO</t>
  </si>
  <si>
    <t>25.5.6.1.1.</t>
  </si>
  <si>
    <t>COMP 500_SEE</t>
  </si>
  <si>
    <t>LAJE PRÉ-FABRICADA TRELIÇADA PARA COBERTURA, H=12CM, ENCHIMENTO EM EPS, INCLUSIVE ESCORAMENTO EM MADEIRA ROLIÇA E CAPEAMENTO COM CONCRETO USINADO 25 MPA - FORNECIMENTO E INSTALAÇÃO. (GOINFRA + ORSE)</t>
  </si>
  <si>
    <t>25.5.6.2.</t>
  </si>
  <si>
    <t>PISO</t>
  </si>
  <si>
    <t>25.5.6.2.1.</t>
  </si>
  <si>
    <t>COMP 728_SEE</t>
  </si>
  <si>
    <t>LAJE PRÉ-FABRICADA TRELIÇADA PARA COBERTURA, H=16CM, ENCHIMENTO EM EPS, INCLUSIVE ESCORAMENTO EM MADEIRA ROLIÇA E CAPEAMENTO COM CONCRETO USINADO 25 MPA - FORNECIMENTO E INSTALAÇÃO. (GOINFRA + ORSE)</t>
  </si>
  <si>
    <t>25.5.7.</t>
  </si>
  <si>
    <t>LAJE MACIÇA</t>
  </si>
  <si>
    <t>25.5.7.0.1.</t>
  </si>
  <si>
    <t>25.5.7.0.2.</t>
  </si>
  <si>
    <t>25.5.7.0.3.</t>
  </si>
  <si>
    <t>25.5.7.0.4.</t>
  </si>
  <si>
    <t>25.5.8.</t>
  </si>
  <si>
    <t>25.5.8.0.1.</t>
  </si>
  <si>
    <t>25.5.9.</t>
  </si>
  <si>
    <t>25.5.9.0.1.</t>
  </si>
  <si>
    <t>25.6.</t>
  </si>
  <si>
    <t>25.6.0.0.1.</t>
  </si>
  <si>
    <t>25.6.0.0.2.</t>
  </si>
  <si>
    <t>25.6.0.0.3.</t>
  </si>
  <si>
    <t>25.6.0.0.4.</t>
  </si>
  <si>
    <t>25.6.0.0.5.</t>
  </si>
  <si>
    <t>25.6.0.0.6.</t>
  </si>
  <si>
    <t>25.6.0.0.7.</t>
  </si>
  <si>
    <t>25.6.0.0.8.</t>
  </si>
  <si>
    <t>25.6.0.0.9.</t>
  </si>
  <si>
    <t>25.6.0.0.10.</t>
  </si>
  <si>
    <t>25.6.0.0.11.</t>
  </si>
  <si>
    <t>25.6.0.0.12.</t>
  </si>
  <si>
    <t>25.6.0.0.13.</t>
  </si>
  <si>
    <t>CONECTOR TRIPOLAR EM PORCELANA PARA FIOS DE ATÉ 10MM2 (BORNES) 50A-250V (CHUVEIRO)</t>
  </si>
  <si>
    <t>25.6.0.0.14.</t>
  </si>
  <si>
    <t>DISJUNTOR MONOPOLAR TIPO DIN, CORRENTE NOMINAL DE 10A - FORNECIMENTO E INSTALAÇÃO. AF_10/2020</t>
  </si>
  <si>
    <t>25.6.0.0.15.</t>
  </si>
  <si>
    <t>25.6.0.0.16.</t>
  </si>
  <si>
    <t>25.6.0.0.17.</t>
  </si>
  <si>
    <t>25.6.0.0.18.</t>
  </si>
  <si>
    <t>DISJUNTOR TRIPOLAR DE 60 A 100-A</t>
  </si>
  <si>
    <t>25.6.0.0.19.</t>
  </si>
  <si>
    <t>25.6.0.0.20.</t>
  </si>
  <si>
    <t>25.6.0.0.21.</t>
  </si>
  <si>
    <t>25.6.0.0.22.</t>
  </si>
  <si>
    <t>ELETRODUTO FLEXÍVEL CORRUGADO REFORÇADO, PVC, DN 32 MM (1"), PARA CIRCUITOS TERMINAIS, INSTALADO EM LAJE - FORNECIMENTO E INSTALAÇÃO. AF_03/2023</t>
  </si>
  <si>
    <t>25.6.0.0.23.</t>
  </si>
  <si>
    <t>ELETRODUTO FLEXÍVEL CORRUGADO, PEAD, DN 40 MM (1 1/4"), PARA CIRCUITOS TERMINAIS, INSTALADO EM PAREDE - FORNECIMENTO E INSTALAÇÃO. AF_03/2023</t>
  </si>
  <si>
    <t>25.6.0.0.24.</t>
  </si>
  <si>
    <t>25.6.0.0.25.</t>
  </si>
  <si>
    <t>ELETRODUTO FLEXÍVEL CORRUGADO, PVC, DN 32 MM (1"), PARA CIRCUITOS TERMINAIS, INSTALADO EM PAREDE - FORNECIMENTO E INSTALAÇÃO. AF_03/2023</t>
  </si>
  <si>
    <t>25.6.0.0.26.</t>
  </si>
  <si>
    <t>25.6.0.0.27.</t>
  </si>
  <si>
    <t>25.6.0.0.28.</t>
  </si>
  <si>
    <t>INTERRUPTOR PARALELO SIMPLES (1 SECAO)</t>
  </si>
  <si>
    <t>25.6.0.0.29.</t>
  </si>
  <si>
    <t>25.6.0.0.30.</t>
  </si>
  <si>
    <t>25.6.0.0.31.</t>
  </si>
  <si>
    <t>25.6.0.0.32.</t>
  </si>
  <si>
    <t>25.6.0.0.33.</t>
  </si>
  <si>
    <t>LUMINÁRIA PLAFON LED QUADRADA DE SOBREPOR, 18W, 20X20 CM (MEDIDAS APROXIMADAS)</t>
  </si>
  <si>
    <t>25.6.0.0.34.</t>
  </si>
  <si>
    <t>25.6.0.0.35.</t>
  </si>
  <si>
    <t>25.6.0.0.36.</t>
  </si>
  <si>
    <t>25.6.0.0.37.</t>
  </si>
  <si>
    <t>QUADRO DE DISTRIBUIÇÃO DE ENERGIA EM CHAPA DE AÇO GALVANIZADO, DE EMBUTIR, COM BARRAMENTO TRIFÁSICO, PARA 24 DISJUNTORES DIN 100A - FORNECIMENTO E INSTALAÇÃO. AF_10/2020</t>
  </si>
  <si>
    <t>25.6.0.0.38.</t>
  </si>
  <si>
    <t>QUADRO DE DISTRIBUIÇÃO DE ENERGIA EM CHAPA DE AÇO GALVANIZADO, DE EMBUTIR, COM BARRAMENTO TRIFÁSICO, PARA 40 DISJUNTORES DIN 100A - FORNECIMENTO E INSTALAÇÃO. AF_10/2020</t>
  </si>
  <si>
    <t>25.6.0.0.39.</t>
  </si>
  <si>
    <t>25.6.0.0.40.</t>
  </si>
  <si>
    <t>TAMPA CEGA PLÁSTICA 4"X2" COM FURO CENTRAL (PARA TV/SOM...)</t>
  </si>
  <si>
    <t>25.6.0.0.41.</t>
  </si>
  <si>
    <t>25.6.0.0.42.</t>
  </si>
  <si>
    <t>25.6.0.0.43.</t>
  </si>
  <si>
    <t>25.6.0.0.44.</t>
  </si>
  <si>
    <t>25.7.</t>
  </si>
  <si>
    <t>25.7.1.</t>
  </si>
  <si>
    <t>25.7.1.1.</t>
  </si>
  <si>
    <t>25.7.1.1.1.</t>
  </si>
  <si>
    <t>25.7.1.1.2.</t>
  </si>
  <si>
    <t>25.7.1.1.3.</t>
  </si>
  <si>
    <t>REGISTRO DE PRESSAO C/CANOPLA CROMADA DIAM.3/4"</t>
  </si>
  <si>
    <t>25.7.1.1.4.</t>
  </si>
  <si>
    <t>REGISTRO DE GAVETA BRUTO, LATÃO, ROSCÁVEL, 1", COM ACABAMENTO E CANOPLA CROMADOS - FORNECIMENTO E INSTALAÇÃO. AF_08/2021</t>
  </si>
  <si>
    <t>25.7.1.1.5.</t>
  </si>
  <si>
    <t>25.7.1.2.</t>
  </si>
  <si>
    <t>LAVATÓRIOS E ACESSÓRIOS</t>
  </si>
  <si>
    <t>25.7.1.2.1.</t>
  </si>
  <si>
    <t>CUBA DE LOUCA DE EMBUTIR OVAL MÉDIA</t>
  </si>
  <si>
    <t>25.7.1.2.2.</t>
  </si>
  <si>
    <t>LAVATÓRIO MÉDIO SEM COLUNA</t>
  </si>
  <si>
    <t>25.7.1.2.3.</t>
  </si>
  <si>
    <t>25.7.1.2.4.</t>
  </si>
  <si>
    <t>25.7.1.2.5.</t>
  </si>
  <si>
    <t>25.7.1.2.6.</t>
  </si>
  <si>
    <t>25.7.1.2.7.</t>
  </si>
  <si>
    <t>VÁLVULA EM METAL CROMADO 1.1/2 X 1.1/2 PARA TANQUE OU LAVATÓRIO, COM OU SEM LADRÃO - FORNECIMENTO E INSTALAÇÃO. AF_01/2020</t>
  </si>
  <si>
    <t>25.7.1.2.8.</t>
  </si>
  <si>
    <t>25.7.1.3.</t>
  </si>
  <si>
    <t>VASOS SANITÁRIOS E ACESSÓRIOS</t>
  </si>
  <si>
    <t>25.7.1.3.1.</t>
  </si>
  <si>
    <t>VASO SANITÁRIO CONVENCIONAL (1ª LINHA)</t>
  </si>
  <si>
    <t>25.7.1.3.2.</t>
  </si>
  <si>
    <t>VASO SANITARIO SIFONADO CONVENCIONAL PARA PCD SEM FURO FRONTAL COM  LOUÇA BRANCA SEM ASSENTO -  FORNECIMENTO E INSTALAÇÃO. AF_01/2020</t>
  </si>
  <si>
    <t>25.7.1.3.3.</t>
  </si>
  <si>
    <t>VÁLVULA DE DESCARGA DUPLO ACIONAMENTO COM ACABAMENTO CROMADO ANTIVANDALISMO</t>
  </si>
  <si>
    <t>25.7.1.3.4.</t>
  </si>
  <si>
    <t>VÁLVULA DE DESCARGA PARA PcD COM ACABAMENTO CROMADO ANTIVANDALISMO</t>
  </si>
  <si>
    <t>25.7.1.3.5.</t>
  </si>
  <si>
    <t>25.7.1.3.6.</t>
  </si>
  <si>
    <t>25.7.1.3.7.</t>
  </si>
  <si>
    <t>25.7.1.3.8.</t>
  </si>
  <si>
    <t>25.7.1.3.9.</t>
  </si>
  <si>
    <t>25.7.1.3.10.</t>
  </si>
  <si>
    <t>COMP 586_SEE</t>
  </si>
  <si>
    <t>SUPORTE PARA ROLO DE PAPEL HIGIÊNICO 300 A 600M COM ROLO DE PAPEL HIGIÊNICO INDUSTRIAL 500M INCLUSO (GOINFRA)</t>
  </si>
  <si>
    <t>25.7.1.3.11.</t>
  </si>
  <si>
    <t>COMP 427_SEE</t>
  </si>
  <si>
    <t>DUCHA HIGIENICA PLASTICA COM REGISTRO METALICO 1/2 " (GOINFRA + SINAPI)</t>
  </si>
  <si>
    <t>25.7.1.4.</t>
  </si>
  <si>
    <t>CHUVEIRO ELÉTRICO E ACESSÓRIOS</t>
  </si>
  <si>
    <t>25.7.1.4.1.</t>
  </si>
  <si>
    <t>25.7.1.4.2.</t>
  </si>
  <si>
    <t>25.7.1.4.3.</t>
  </si>
  <si>
    <t>SABONETEIRA DE PAREDE EM METAL CROMADO, INCLUSO FIXAÇÃO. AF_01/2020</t>
  </si>
  <si>
    <t>25.7.1.4.4.</t>
  </si>
  <si>
    <t>BANCO ARTICULADO, EM ACO INOX, PARA PCD, FIXADO NA PAREDE - FORNECIMENTO E INSTALAÇÃO. AF_01/2020</t>
  </si>
  <si>
    <t>25.7.1.5.</t>
  </si>
  <si>
    <t>OUTROS</t>
  </si>
  <si>
    <t>25.7.1.5.1.</t>
  </si>
  <si>
    <t>COMP 584_SEE</t>
  </si>
  <si>
    <t>SABONETEIRA TIPO DISPENSER COM SABONETE LÍQUIDO INCLUSO (GOINFRA)</t>
  </si>
  <si>
    <t>25.7.1.5.2.</t>
  </si>
  <si>
    <t>COMP 209_SEE</t>
  </si>
  <si>
    <t>TOALHEIRO PLÁSTICO TIPO DISPENSER PARA PAPEL TOALHA INTERFOLHADO  (GOINFRA + SINAPI)</t>
  </si>
  <si>
    <t>25.7.2.</t>
  </si>
  <si>
    <t>25.7.2.1.</t>
  </si>
  <si>
    <t>TUBOS PVC SOLDÁVEL</t>
  </si>
  <si>
    <t>25.7.2.1.1.</t>
  </si>
  <si>
    <t>25.7.2.1.2.</t>
  </si>
  <si>
    <t>25.7.2.1.3.</t>
  </si>
  <si>
    <t>25.7.2.1.4.</t>
  </si>
  <si>
    <t>25.7.2.1.5.</t>
  </si>
  <si>
    <t>25.7.2.1.6.</t>
  </si>
  <si>
    <t>25.7.2.2.</t>
  </si>
  <si>
    <t>BUCHA DE REDUÇÃO</t>
  </si>
  <si>
    <t>25.7.2.2.1.</t>
  </si>
  <si>
    <t>BUCHA DE REDUCAO SOLDÁVEL CURTA 32 X 25 MM</t>
  </si>
  <si>
    <t>25.7.2.2.2.</t>
  </si>
  <si>
    <t>BUCHA DE REDUCAO SOLDÁVEL CURTA 60 X 50 mm</t>
  </si>
  <si>
    <t>25.7.2.2.3.</t>
  </si>
  <si>
    <t>BUCHA DE REDUCAO SOLDAVEL CURTA 75 X 60 mm</t>
  </si>
  <si>
    <t>25.7.2.2.4.</t>
  </si>
  <si>
    <t>25.7.2.2.5.</t>
  </si>
  <si>
    <t>BUCHA DE REDUCAO SOLDAVEL LONGA 50 X 25 mm</t>
  </si>
  <si>
    <t>25.7.2.2.6.</t>
  </si>
  <si>
    <t>25.7.2.2.7.</t>
  </si>
  <si>
    <t>25.7.2.3.</t>
  </si>
  <si>
    <t>25.7.2.3.1.</t>
  </si>
  <si>
    <t>25.7.2.3.2.</t>
  </si>
  <si>
    <t>25.7.2.3.3.</t>
  </si>
  <si>
    <t>25.7.2.3.4.</t>
  </si>
  <si>
    <t>JOELHO 90 GRAUS SOLDAVEL DIAMETRO 60 mm</t>
  </si>
  <si>
    <t>25.7.2.3.5.</t>
  </si>
  <si>
    <t>25.7.2.3.6.</t>
  </si>
  <si>
    <t>25.7.2.3.7.</t>
  </si>
  <si>
    <t>JOELHO 90 GRAUS COM BUCHA DE LATÃO, PVC, SOLDÁVEL, DN  25 MM, X 3/4 INSTALADO EM RESERVAÇÃO DE ÁGUA DE EDIFICAÇÃO QUE POSSUA RESERVATÓRIO DE FIBRA/FIBROCIMENTO   FORNECIMENTO E INSTALAÇÃO. AF_06/2016</t>
  </si>
  <si>
    <t>25.7.2.4.</t>
  </si>
  <si>
    <t>25.7.2.4.1.</t>
  </si>
  <si>
    <t>25.7.2.4.2.</t>
  </si>
  <si>
    <t>25.7.2.4.3.</t>
  </si>
  <si>
    <t>TE 90 GRAUS SOLDAVEL DIMETRO 60 MM</t>
  </si>
  <si>
    <t>25.7.2.4.4.</t>
  </si>
  <si>
    <t>25.7.2.4.5.</t>
  </si>
  <si>
    <t>TE REDUCAO 90 GRAUS SOLDAVEL 32 X 25 mm</t>
  </si>
  <si>
    <t>25.7.2.4.6.</t>
  </si>
  <si>
    <t>TE REDUCAO 90 GRAUS SOLDAVEL 50 X 25 mm</t>
  </si>
  <si>
    <t>25.7.2.4.7.</t>
  </si>
  <si>
    <t>25.7.2.4.8.</t>
  </si>
  <si>
    <t>25.7.2.4.9.</t>
  </si>
  <si>
    <t>25.7.2.5.</t>
  </si>
  <si>
    <t>25.7.2.5.1.</t>
  </si>
  <si>
    <t>25.7.2.5.2.</t>
  </si>
  <si>
    <t>25.7.2.5.3.</t>
  </si>
  <si>
    <t>25.7.2.5.4.</t>
  </si>
  <si>
    <t>ADAPTADOR SOLDÁVEL CURTO C/ BOLSA E ROSCA PARA REGISTRO 60X2"</t>
  </si>
  <si>
    <t>25.7.2.6.</t>
  </si>
  <si>
    <t>25.7.2.6.1.</t>
  </si>
  <si>
    <t>25.7.2.6.2.</t>
  </si>
  <si>
    <t>25.7.2.7.</t>
  </si>
  <si>
    <t>LUVA</t>
  </si>
  <si>
    <t>25.7.2.7.1.</t>
  </si>
  <si>
    <t>LUVA SOLDAVEL DIAMETRO 25 mm</t>
  </si>
  <si>
    <t>25.7.2.7.2.</t>
  </si>
  <si>
    <t>25.7.2.7.3.</t>
  </si>
  <si>
    <t>25.7.2.7.4.</t>
  </si>
  <si>
    <t>LUVA SOLDAVEL DIAMETRO 60 mm</t>
  </si>
  <si>
    <t>25.7.2.7.5.</t>
  </si>
  <si>
    <t>25.7.3.</t>
  </si>
  <si>
    <t>25.7.3.1.</t>
  </si>
  <si>
    <t>25.7.3.1.1.</t>
  </si>
  <si>
    <t>25.7.3.1.2.</t>
  </si>
  <si>
    <t>25.7.3.1.3.</t>
  </si>
  <si>
    <t>25.7.3.1.4.</t>
  </si>
  <si>
    <t>25.7.3.1.5.</t>
  </si>
  <si>
    <t>25.7.3.1.6.</t>
  </si>
  <si>
    <t>25.7.3.1.7.</t>
  </si>
  <si>
    <t>25.7.3.2.</t>
  </si>
  <si>
    <t>25.7.3.2.1.</t>
  </si>
  <si>
    <t>25.7.3.3.</t>
  </si>
  <si>
    <t>JUNÇÃO</t>
  </si>
  <si>
    <t>25.7.3.3.1.</t>
  </si>
  <si>
    <t>25.7.3.3.2.</t>
  </si>
  <si>
    <t>25.7.3.4.</t>
  </si>
  <si>
    <t>25.7.3.4.1.</t>
  </si>
  <si>
    <t>25.7.3.4.2.</t>
  </si>
  <si>
    <t>25.7.3.4.3.</t>
  </si>
  <si>
    <t>25.7.3.4.4.</t>
  </si>
  <si>
    <t>25.7.3.5.</t>
  </si>
  <si>
    <t>TÊ SANITÁRIO</t>
  </si>
  <si>
    <t>25.7.3.5.1.</t>
  </si>
  <si>
    <t>25.7.3.5.2.</t>
  </si>
  <si>
    <t>TE SANITARIO DIAMETRO 75 X 50 MM (ESGOTO)</t>
  </si>
  <si>
    <t>25.7.3.6.</t>
  </si>
  <si>
    <t>25.7.3.6.1.</t>
  </si>
  <si>
    <t>25.7.3.6.2.</t>
  </si>
  <si>
    <t>25.7.3.6.3.</t>
  </si>
  <si>
    <t>TUBO PVC, SERIE NORMAL, ESGOTO PREDIAL, DN 75 MM, FORNECIDO E INSTALADO EM PRUMADA DE ESGOTO SANITÁRIO OU VENTILAÇÃO. AF_08/2022</t>
  </si>
  <si>
    <t>25.7.3.6.4.</t>
  </si>
  <si>
    <t>25.7.3.7.</t>
  </si>
  <si>
    <t>CAIXA SIFONADA</t>
  </si>
  <si>
    <t>25.7.3.7.1.</t>
  </si>
  <si>
    <t>CORPO RALO SIFONADO CILINDRICO 100 X 40</t>
  </si>
  <si>
    <t>25.7.3.7.2.</t>
  </si>
  <si>
    <t>25.7.3.7.3.</t>
  </si>
  <si>
    <t>CAIXA SIFONADA, PVC, DN 150 X 185 X 75 MM, JUNTA ELÁSTICA, FORNECIDA E INSTALADA EM RAMAL DE DESCARGA OU EM RAMAL DE ESGOTO SANITÁRIO. AF_08/2022</t>
  </si>
  <si>
    <t>25.7.4.</t>
  </si>
  <si>
    <t>25.7.4.0.1.</t>
  </si>
  <si>
    <t>25.7.4.0.2.</t>
  </si>
  <si>
    <t>25.7.4.0.3.</t>
  </si>
  <si>
    <t>TAMPA  PARA CAIXA PASSAGEM FERRO FUNDIDO T-33 - TRÁFEGO LEVE</t>
  </si>
  <si>
    <t>25.7.4.0.4.</t>
  </si>
  <si>
    <t>25.8.</t>
  </si>
  <si>
    <t>25.8.0.0.1.</t>
  </si>
  <si>
    <t>25.8.0.0.2.</t>
  </si>
  <si>
    <t>25.8.0.0.3.</t>
  </si>
  <si>
    <t>DIVISORIA DE GRANITO POLIDO</t>
  </si>
  <si>
    <t>25.9.</t>
  </si>
  <si>
    <t>25.9.1.</t>
  </si>
  <si>
    <t>25.9.1.0.1.</t>
  </si>
  <si>
    <t>25.9.2.</t>
  </si>
  <si>
    <t>ALVENARIAS ÁREAS MOLHADAS</t>
  </si>
  <si>
    <t>25.9.2.0.1.</t>
  </si>
  <si>
    <t>25.9.3.</t>
  </si>
  <si>
    <t>IMPERMEABILIZAÇÃO DE PISO ÁREA MOLHADA</t>
  </si>
  <si>
    <t>25.9.3.0.1.</t>
  </si>
  <si>
    <t>25.10.</t>
  </si>
  <si>
    <t>25.10.0.0.1.</t>
  </si>
  <si>
    <t>25.11.</t>
  </si>
  <si>
    <t>25.11.0.0.1.</t>
  </si>
  <si>
    <t>25.11.0.0.2.</t>
  </si>
  <si>
    <t>25.11.0.0.3.</t>
  </si>
  <si>
    <t>25.11.0.0.4.</t>
  </si>
  <si>
    <t>25.12.</t>
  </si>
  <si>
    <t>25.12.1.</t>
  </si>
  <si>
    <t>PORTAS</t>
  </si>
  <si>
    <t>25.12.1.0.1.</t>
  </si>
  <si>
    <t>25.12.1.0.2.</t>
  </si>
  <si>
    <t>PORTA DE ABRIR DE 01 FOLHA EM CHAPA DE AÇO PARA SANITÁRIO PF-10 C/FERRAGENS</t>
  </si>
  <si>
    <t>25.12.2.</t>
  </si>
  <si>
    <t>25.12.2.0.1.</t>
  </si>
  <si>
    <t>JANELA MAXIM AR CHAPA/VIDRO J3/J5/J6/J8 C/FERRAGENS</t>
  </si>
  <si>
    <t>25.12.2.0.2.</t>
  </si>
  <si>
    <t>25.13.</t>
  </si>
  <si>
    <t>25.13.0.0.1.</t>
  </si>
  <si>
    <t>25.14.</t>
  </si>
  <si>
    <t>25.14.0.0.1.</t>
  </si>
  <si>
    <t>25.14.0.0.2.</t>
  </si>
  <si>
    <t>EMBOÇO, PARA RECEBIMENTO DE CERÂMICA, EM ARGAMASSA TRAÇO 1:2:8, PREPARO MECÂNICO COM BETONEIRA 400L, APLICADO MANUALMENTE EM FACES INTERNAS DE PAREDES, PARA AMBIENTE COM ÁREA MAIOR QUE 10M2, ESPESSURA DE 10MM, COM EXECUÇÃO DE TALISCAS. AF_06/2014</t>
  </si>
  <si>
    <t>25.14.0.0.3.</t>
  </si>
  <si>
    <t>25.14.0.0.4.</t>
  </si>
  <si>
    <t>25.15.</t>
  </si>
  <si>
    <t>25.15.1.</t>
  </si>
  <si>
    <t>ÁREA MOLHADA</t>
  </si>
  <si>
    <t>25.15.1.0.1.</t>
  </si>
  <si>
    <t>FORRO DE GESSO ACARTONADO PARA ÁREAS MOLHADAS, ESPESSURA DE 12,5 MM</t>
  </si>
  <si>
    <t>25.15.1.0.2.</t>
  </si>
  <si>
    <t>TABICA PARA FORRO DE GESSO COMUM</t>
  </si>
  <si>
    <t>25.15.2.</t>
  </si>
  <si>
    <t>ÁREA COMUM</t>
  </si>
  <si>
    <t>25.15.2.0.1.</t>
  </si>
  <si>
    <t>25.15.2.0.2.</t>
  </si>
  <si>
    <t>25.16.</t>
  </si>
  <si>
    <t>25.16.1.</t>
  </si>
  <si>
    <t>25.16.1.0.1.</t>
  </si>
  <si>
    <t>25.16.2.</t>
  </si>
  <si>
    <t>25.16.2.0.1.</t>
  </si>
  <si>
    <t>25.16.2.0.2.</t>
  </si>
  <si>
    <t>25.16.3.</t>
  </si>
  <si>
    <t>25.16.3.0.1.</t>
  </si>
  <si>
    <t>PASSEIO PROTECAO EM CONC.DESEMPEN.5 CM 1:2,5:3,5 (INCLUSO ESPELHO DE 30CM/ESCAVAÇÃO/REATERRO/APILOAMENTO/ATERRO INTERNO)</t>
  </si>
  <si>
    <t>25.16.3.0.2.</t>
  </si>
  <si>
    <t>25.17.</t>
  </si>
  <si>
    <t>25.17.0.0.1.</t>
  </si>
  <si>
    <t>BARRA DE APOIO EM AÇO INOX - 40 CM</t>
  </si>
  <si>
    <t>25.17.0.0.2.</t>
  </si>
  <si>
    <t>BARRA DE APOIO EM AÇO INOX - 80 CM</t>
  </si>
  <si>
    <t>25.17.0.0.3.</t>
  </si>
  <si>
    <t>COMP 082_SEE</t>
  </si>
  <si>
    <t>CORRIMÃO DE PAREDE - INCLUSO PINTURA - PADRÃO SEDUC (GOINFRA)</t>
  </si>
  <si>
    <t>25.17.0.0.4.</t>
  </si>
  <si>
    <t>25.17.0.0.5.</t>
  </si>
  <si>
    <t>25.18.</t>
  </si>
  <si>
    <t>25.18.0.0.1.</t>
  </si>
  <si>
    <t>25.19.</t>
  </si>
  <si>
    <t>25.19.1.</t>
  </si>
  <si>
    <t>25.19.1.0.1.</t>
  </si>
  <si>
    <t>25.19.1.0.2.</t>
  </si>
  <si>
    <t>25.19.2.</t>
  </si>
  <si>
    <t>25.19.2.0.1.</t>
  </si>
  <si>
    <t>25.19.2.0.2.</t>
  </si>
  <si>
    <t>25.19.3.</t>
  </si>
  <si>
    <t>PINTURA FORRO</t>
  </si>
  <si>
    <t>25.19.3.1.</t>
  </si>
  <si>
    <t>25.19.3.1.1.</t>
  </si>
  <si>
    <t>25.19.3.1.2.</t>
  </si>
  <si>
    <t>25.19.3.2.</t>
  </si>
  <si>
    <t>25.19.3.2.1.</t>
  </si>
  <si>
    <t>25.19.3.2.2.</t>
  </si>
  <si>
    <t>25.19.4.</t>
  </si>
  <si>
    <t>25.19.4.0.1.</t>
  </si>
  <si>
    <t>25.19.5.</t>
  </si>
  <si>
    <t>CALÇADA DE PROTEÇÃO</t>
  </si>
  <si>
    <t>25.19.5.0.1.</t>
  </si>
  <si>
    <t>25.19.6.</t>
  </si>
  <si>
    <t>25.19.6.0.1.</t>
  </si>
  <si>
    <t>25.19.7.</t>
  </si>
  <si>
    <t>25.19.7.0.1.</t>
  </si>
  <si>
    <t>25.19.8.</t>
  </si>
  <si>
    <t>25.19.8.0.1.</t>
  </si>
  <si>
    <t>25.20.</t>
  </si>
  <si>
    <t>25.20.1.</t>
  </si>
  <si>
    <t>25.20.1.0.1.</t>
  </si>
  <si>
    <t>25.20.1.0.2.</t>
  </si>
  <si>
    <t>COMP 128_SEE</t>
  </si>
  <si>
    <t>ESPELHO CRISTAL, ESPESSURA 4M, COM PARAFUSOS DE FIXAÇÃO, SEM MOLDURA (SINAPI)</t>
  </si>
  <si>
    <t>25.20.1.0.3.</t>
  </si>
  <si>
    <t>25.20.1.0.4.</t>
  </si>
  <si>
    <t>COMP 086_SEE</t>
  </si>
  <si>
    <t>ELEVADOR (PLATAFORMA VERTICAL) MODELO HERA OU EQUIVALENTE 02 PARADAS - CAPACIDADE 280KG (INSTALADO) (COT)</t>
  </si>
  <si>
    <t>25.20.1.0.5.</t>
  </si>
  <si>
    <t>25.20.2.</t>
  </si>
  <si>
    <t>SINALIZAÇÕES</t>
  </si>
  <si>
    <t>25.20.2.0.1.</t>
  </si>
  <si>
    <t>COMP 499_SEE</t>
  </si>
  <si>
    <t>PLACA DE COMUNICAÇÃO VISUAL SEC XXI, MODELO P - PLACA DE PAREDE, TAMANHO 0,30 X 0,40 M, CHAPA DOBRADA #18, PINTADA E ADESIVADA - FORNECIMENTO E INSTALAÇÃO (GOINFRA + ORSE)</t>
  </si>
  <si>
    <t>25.20.2.0.2.</t>
  </si>
  <si>
    <t>25.20.2.0.3.</t>
  </si>
  <si>
    <t>COMP 450_SEE</t>
  </si>
  <si>
    <t>PLACAS EM BRAILE PARA CORRIMÃO (GOINFRA + COT)</t>
  </si>
  <si>
    <t>25.20.2.0.4.</t>
  </si>
  <si>
    <t>25.20.2.0.5.</t>
  </si>
  <si>
    <t>COMP 635_SEE</t>
  </si>
  <si>
    <t>SINALIZADOR/SIRENE AUDIOVISUAL COM 01 ACIONADOR/BOTOEIRA - FORNECIMENTO E INSTALAÇÃO (GOINFRA + CPOS)</t>
  </si>
  <si>
    <t>25.20.2.0.6.</t>
  </si>
  <si>
    <t>COMP 641_SEE</t>
  </si>
  <si>
    <t>SINALIZAÇÃO DE DEGRAUS FOTOLUMINESCENTE 7X3CM - FORNECIMENTO E INSTALAÇÃO (GOINFRA + ORSE)</t>
  </si>
  <si>
    <t>26.1.</t>
  </si>
  <si>
    <t>26.1.0.0.1.</t>
  </si>
  <si>
    <t>26.1.0.0.2.</t>
  </si>
  <si>
    <t>26.1.0.0.3.</t>
  </si>
  <si>
    <t>26.1.0.0.4.</t>
  </si>
  <si>
    <t>26.1.0.0.5.</t>
  </si>
  <si>
    <t>26.2.</t>
  </si>
  <si>
    <t>26.2.0.0.1.</t>
  </si>
  <si>
    <t>26.3.</t>
  </si>
  <si>
    <t>26.3.0.0.1.</t>
  </si>
  <si>
    <t>COMP 083_SEE</t>
  </si>
  <si>
    <t>CORRIMÃO DE PISO - INCLUSO PINTURA - PADRÃO SEDUC (GOINFRA)</t>
  </si>
  <si>
    <t>26.4.</t>
  </si>
  <si>
    <t>26.4.0.0.1.</t>
  </si>
  <si>
    <t>26.4.0.0.2.</t>
  </si>
  <si>
    <t>26.5.</t>
  </si>
  <si>
    <t>26.5.0.0.1.</t>
  </si>
  <si>
    <t>26.5.0.0.2.</t>
  </si>
  <si>
    <t>27.1.</t>
  </si>
  <si>
    <t>27.1.1.</t>
  </si>
  <si>
    <t>27.1.1.0.1.</t>
  </si>
  <si>
    <t>27.1.1.0.2.</t>
  </si>
  <si>
    <t>27.1.1.0.3.</t>
  </si>
  <si>
    <t>27.1.1.0.4.</t>
  </si>
  <si>
    <t>27.1.1.0.5.</t>
  </si>
  <si>
    <t>27.1.2.</t>
  </si>
  <si>
    <t>27.1.2.0.1.</t>
  </si>
  <si>
    <t>27.1.2.0.2.</t>
  </si>
  <si>
    <t>27.1.2.0.3.</t>
  </si>
  <si>
    <t>28.1.</t>
  </si>
  <si>
    <t>28.1.0.0.1.</t>
  </si>
  <si>
    <t>28.1.0.0.2.</t>
  </si>
  <si>
    <t>28.2.</t>
  </si>
  <si>
    <t>28.2.0.0.1.</t>
  </si>
  <si>
    <t>28.2.0.0.2.</t>
  </si>
  <si>
    <t>29.1.</t>
  </si>
  <si>
    <t>29.1.0.0.1.</t>
  </si>
  <si>
    <t>CANALETA CONCRETO DESEMPENADO 5 CM PADRÃO GOINFRA (MEIA CANA)</t>
  </si>
  <si>
    <t>29.1.0.0.2.</t>
  </si>
  <si>
    <t>29.2.</t>
  </si>
  <si>
    <t>29.2.0.0.1.</t>
  </si>
  <si>
    <t>30.1.</t>
  </si>
  <si>
    <t>30.1.0.0.1.</t>
  </si>
  <si>
    <t>31.1.</t>
  </si>
  <si>
    <t>31.1.0.0.1.</t>
  </si>
  <si>
    <t>31.1.0.0.2.</t>
  </si>
  <si>
    <t>31.1.0.0.3.</t>
  </si>
  <si>
    <t>31.1.0.0.4.</t>
  </si>
  <si>
    <t>31.1.0.0.5.</t>
  </si>
  <si>
    <t>31.1.0.0.6.</t>
  </si>
  <si>
    <t>31.1.0.0.7.</t>
  </si>
  <si>
    <t>31.1.0.0.8.</t>
  </si>
  <si>
    <t>31.1.0.0.9.</t>
  </si>
  <si>
    <t>31.1.0.0.10.</t>
  </si>
  <si>
    <t>31.1.0.0.11.</t>
  </si>
  <si>
    <t>31.1.0.0.12.</t>
  </si>
  <si>
    <t>31.1.0.0.13.</t>
  </si>
  <si>
    <t>31.2.</t>
  </si>
  <si>
    <t>31.2.0.0.1.</t>
  </si>
  <si>
    <t>32.1.</t>
  </si>
  <si>
    <t>32.1.0.0.1.</t>
  </si>
  <si>
    <t>32.1.0.0.2.</t>
  </si>
  <si>
    <t>32.1.0.0.3.</t>
  </si>
  <si>
    <t>32.2.</t>
  </si>
  <si>
    <t>32.2.0.0.1.</t>
  </si>
  <si>
    <t>ETAPA 03 - PORTÃO DE ACESSO A ESCOLA</t>
  </si>
  <si>
    <t>33.1.</t>
  </si>
  <si>
    <t>33.1.0.0.1.</t>
  </si>
  <si>
    <t>PORTÃO DE ABRIR 01 FOLHA CHAPA 14  PT-4 C/FERRAGENS</t>
  </si>
  <si>
    <t>33.2.</t>
  </si>
  <si>
    <t>33.2.0.0.1.</t>
  </si>
  <si>
    <t>34.1.</t>
  </si>
  <si>
    <t>34.1.0.0.1.</t>
  </si>
  <si>
    <t>34.2.</t>
  </si>
  <si>
    <t>34.2.0.0.1.</t>
  </si>
  <si>
    <t>34.3.</t>
  </si>
  <si>
    <t>34.3.0.0.1.</t>
  </si>
  <si>
    <t>ETAPA 03 - BLOCO 01 - PADRÃO LAJE PLANA ADAPTADO</t>
  </si>
  <si>
    <t>35.1.</t>
  </si>
  <si>
    <t>35.1.0.0.1.</t>
  </si>
  <si>
    <t>35.2.</t>
  </si>
  <si>
    <t>35.2.0.0.1.</t>
  </si>
  <si>
    <t>35.3.</t>
  </si>
  <si>
    <t>35.3.0.0.1.</t>
  </si>
  <si>
    <t>35.3.0.0.2.</t>
  </si>
  <si>
    <t>35.4.</t>
  </si>
  <si>
    <t>35.4.1.</t>
  </si>
  <si>
    <t>ESTACAS - BLOCO 01 (ADM)</t>
  </si>
  <si>
    <t>35.4.1.0.1.</t>
  </si>
  <si>
    <t>35.4.1.0.2.</t>
  </si>
  <si>
    <t>35.4.1.0.3.</t>
  </si>
  <si>
    <t>35.4.2.</t>
  </si>
  <si>
    <t>BLOCOS - BLOCO 01 (ADM)</t>
  </si>
  <si>
    <t>35.4.2.0.1.</t>
  </si>
  <si>
    <t>35.4.2.0.2.</t>
  </si>
  <si>
    <t>35.4.2.0.3.</t>
  </si>
  <si>
    <t>35.4.2.0.4.</t>
  </si>
  <si>
    <t>35.4.2.0.5.</t>
  </si>
  <si>
    <t>35.4.2.0.6.</t>
  </si>
  <si>
    <t>35.4.2.0.7.</t>
  </si>
  <si>
    <t>35.4.2.0.8.</t>
  </si>
  <si>
    <t>35.4.3.</t>
  </si>
  <si>
    <t>35.4.3.0.1.</t>
  </si>
  <si>
    <t>35.5.</t>
  </si>
  <si>
    <t>35.5.1.</t>
  </si>
  <si>
    <t>VIGAS BALDRAMES - BLOCO 01 (ADM)</t>
  </si>
  <si>
    <t>35.5.1.0.1.</t>
  </si>
  <si>
    <t>35.5.1.0.2.</t>
  </si>
  <si>
    <t>35.5.1.0.3.</t>
  </si>
  <si>
    <t>35.5.1.0.4.</t>
  </si>
  <si>
    <t>35.5.1.0.5.</t>
  </si>
  <si>
    <t>35.5.1.0.6.</t>
  </si>
  <si>
    <t>35.5.1.0.7.</t>
  </si>
  <si>
    <t>35.5.1.0.8.</t>
  </si>
  <si>
    <t>35.5.1.0.9.</t>
  </si>
  <si>
    <t>35.5.1.0.10.</t>
  </si>
  <si>
    <t>35.5.2.</t>
  </si>
  <si>
    <t>PILARES - BLOCO 01 (ADM)</t>
  </si>
  <si>
    <t>35.5.2.0.1.</t>
  </si>
  <si>
    <t>35.5.2.0.2.</t>
  </si>
  <si>
    <t>35.5.2.0.3.</t>
  </si>
  <si>
    <t>35.5.2.0.4.</t>
  </si>
  <si>
    <t>35.5.2.0.5.</t>
  </si>
  <si>
    <t>35.5.2.0.6.</t>
  </si>
  <si>
    <t>35.5.3.</t>
  </si>
  <si>
    <t>VIGAS DA COBERTURA - BLOCO 01 (ADM)</t>
  </si>
  <si>
    <t>35.5.3.0.1.</t>
  </si>
  <si>
    <t>35.5.3.0.2.</t>
  </si>
  <si>
    <t>35.5.3.0.3.</t>
  </si>
  <si>
    <t>35.5.3.0.4.</t>
  </si>
  <si>
    <t>35.5.3.0.5.</t>
  </si>
  <si>
    <t>35.5.3.0.6.</t>
  </si>
  <si>
    <t>35.5.3.0.7.</t>
  </si>
  <si>
    <t>35.5.4.</t>
  </si>
  <si>
    <t>LAJE PRE-MOLDADA DA COBERTURA - BLOCO 01 (ADM)</t>
  </si>
  <si>
    <t>35.5.4.0.1.</t>
  </si>
  <si>
    <t>35.5.5.</t>
  </si>
  <si>
    <t>35.5.5.0.1.</t>
  </si>
  <si>
    <t>35.5.6.</t>
  </si>
  <si>
    <t>35.5.6.0.1.</t>
  </si>
  <si>
    <t>35.6.</t>
  </si>
  <si>
    <t>35.6.0.0.1.</t>
  </si>
  <si>
    <t>35.6.0.0.2.</t>
  </si>
  <si>
    <t>FIXAÇÃO (ENCUNHAMENTO) DE ALVENARIA DE VEDAÇÃO COM ARGAMASSA APLICADA COM COLHER. AF_03/2016</t>
  </si>
  <si>
    <t>35.7.</t>
  </si>
  <si>
    <t>35.7.1.</t>
  </si>
  <si>
    <t>35.7.1.0.1.</t>
  </si>
  <si>
    <t>35.7.2.</t>
  </si>
  <si>
    <t>35.7.2.0.1.</t>
  </si>
  <si>
    <t>35.8.</t>
  </si>
  <si>
    <t>35.8.0.0.1.</t>
  </si>
  <si>
    <t>35.9.</t>
  </si>
  <si>
    <t>35.9.0.0.1.</t>
  </si>
  <si>
    <t>35.9.0.0.2.</t>
  </si>
  <si>
    <t>35.9.0.0.3.</t>
  </si>
  <si>
    <t>35.9.0.0.4.</t>
  </si>
  <si>
    <t>35.10.</t>
  </si>
  <si>
    <t>35.10.1.</t>
  </si>
  <si>
    <t>35.10.1.0.1.</t>
  </si>
  <si>
    <t>35.10.1.0.2.</t>
  </si>
  <si>
    <t>GRADE DE FRENTE/TUBO DE AÇO COM ESTACA D=25CM ARMADA - GF-2</t>
  </si>
  <si>
    <t>35.10.2.</t>
  </si>
  <si>
    <t>35.10.2.0.1.</t>
  </si>
  <si>
    <t>35.10.2.0.2.</t>
  </si>
  <si>
    <t>JANELA MAXIM AR CHAPA/VIDRO J4 C/FERRAGENS</t>
  </si>
  <si>
    <t>35.10.2.0.3.</t>
  </si>
  <si>
    <t>GRADE DE PROTECAO/TUBO INDUSTRIAL/FERRO REDONDO-GP5</t>
  </si>
  <si>
    <t>35.10.2.0.4.</t>
  </si>
  <si>
    <t>35.11.</t>
  </si>
  <si>
    <t>35.11.0.0.1.</t>
  </si>
  <si>
    <t>VIDRO MINI-BOREAL - COLOCADO</t>
  </si>
  <si>
    <t>35.12.</t>
  </si>
  <si>
    <t>35.12.0.0.1.</t>
  </si>
  <si>
    <t>35.12.0.0.2.</t>
  </si>
  <si>
    <t>EMBOÇO (1CI:4 ARML)</t>
  </si>
  <si>
    <t>35.12.0.0.3.</t>
  </si>
  <si>
    <t>35.12.0.0.4.</t>
  </si>
  <si>
    <t>REVESTIMENTO COM CERÂMICA</t>
  </si>
  <si>
    <t>35.13.</t>
  </si>
  <si>
    <t>35.13.0.0.1.</t>
  </si>
  <si>
    <t>35.13.0.0.2.</t>
  </si>
  <si>
    <t>35.14.</t>
  </si>
  <si>
    <t>35.14.1.</t>
  </si>
  <si>
    <t>35.14.1.0.1.</t>
  </si>
  <si>
    <t>35.14.2.</t>
  </si>
  <si>
    <t>35.14.2.0.1.</t>
  </si>
  <si>
    <t>35.14.2.0.2.</t>
  </si>
  <si>
    <t>35.14.3.</t>
  </si>
  <si>
    <t>35.14.3.0.1.</t>
  </si>
  <si>
    <t>35.15.</t>
  </si>
  <si>
    <t>35.15.0.0.1.</t>
  </si>
  <si>
    <t>35.15.0.0.2.</t>
  </si>
  <si>
    <t>35.16.</t>
  </si>
  <si>
    <t>35.16.1.</t>
  </si>
  <si>
    <t>PAREDES</t>
  </si>
  <si>
    <t>35.16.1.0.1.</t>
  </si>
  <si>
    <t>35.16.1.0.2.</t>
  </si>
  <si>
    <t>35.16.1.0.3.</t>
  </si>
  <si>
    <t>35.16.2.</t>
  </si>
  <si>
    <t>TETO</t>
  </si>
  <si>
    <t>35.16.2.0.1.</t>
  </si>
  <si>
    <t>35.16.2.0.2.</t>
  </si>
  <si>
    <t>35.16.3.</t>
  </si>
  <si>
    <t>EXTERNA</t>
  </si>
  <si>
    <t>35.16.3.0.1.</t>
  </si>
  <si>
    <t>35.16.4.</t>
  </si>
  <si>
    <t>PISO DE CONCRETO</t>
  </si>
  <si>
    <t>35.16.4.0.1.</t>
  </si>
  <si>
    <t>35.16.5.</t>
  </si>
  <si>
    <t>35.16.5.0.1.</t>
  </si>
  <si>
    <t>35.16.6.</t>
  </si>
  <si>
    <t>35.16.6.0.1.</t>
  </si>
  <si>
    <t>35.16.7.</t>
  </si>
  <si>
    <t>GRADES</t>
  </si>
  <si>
    <t>35.16.7.0.1.</t>
  </si>
  <si>
    <t>35.16.8.</t>
  </si>
  <si>
    <t>35.16.8.0.1.</t>
  </si>
  <si>
    <t>35.17.</t>
  </si>
  <si>
    <t>35.17.1.</t>
  </si>
  <si>
    <t>35.17.1.0.1.</t>
  </si>
  <si>
    <t>35.17.1.0.2.</t>
  </si>
  <si>
    <t>35.17.2.</t>
  </si>
  <si>
    <t>35.17.2.0.1.</t>
  </si>
  <si>
    <t>35.17.2.0.2.</t>
  </si>
  <si>
    <t>ETAPA 03 - IMPLANTAÇÃO DO BLOCO 02 - BLOCO COZINHA COM REFEITÓRIO</t>
  </si>
  <si>
    <t>36.1.</t>
  </si>
  <si>
    <t>36.1.0.0.1.</t>
  </si>
  <si>
    <t>36.2.</t>
  </si>
  <si>
    <t>36.2.0.0.1.</t>
  </si>
  <si>
    <t>36.3.</t>
  </si>
  <si>
    <t>36.3.0.0.1.</t>
  </si>
  <si>
    <t>ETAPA 03 - BLOCO 02 COZINHA COM REFEITÓRIO - PADRÃO SEDUC 2022 ADAPTADO</t>
  </si>
  <si>
    <t>37.1.</t>
  </si>
  <si>
    <t>37.1.0.0.1.</t>
  </si>
  <si>
    <t>37.2.</t>
  </si>
  <si>
    <t>37.2.0.0.1.</t>
  </si>
  <si>
    <t>37.3.</t>
  </si>
  <si>
    <t>37.3.1.</t>
  </si>
  <si>
    <t>37.3.1.0.1.</t>
  </si>
  <si>
    <t>37.3.1.0.2.</t>
  </si>
  <si>
    <t>37.3.2.</t>
  </si>
  <si>
    <t>37.3.2.0.1.</t>
  </si>
  <si>
    <t>37.3.2.0.2.</t>
  </si>
  <si>
    <t>37.4.</t>
  </si>
  <si>
    <t>37.4.1.</t>
  </si>
  <si>
    <t>37.4.1.0.1.</t>
  </si>
  <si>
    <t>37.4.1.0.2.</t>
  </si>
  <si>
    <t>37.4.1.0.3.</t>
  </si>
  <si>
    <t>37.4.2.</t>
  </si>
  <si>
    <t>37.4.2.0.1.</t>
  </si>
  <si>
    <t>37.4.2.0.2.</t>
  </si>
  <si>
    <t>37.4.2.0.3.</t>
  </si>
  <si>
    <t>37.4.2.0.4.</t>
  </si>
  <si>
    <t>37.4.2.0.5.</t>
  </si>
  <si>
    <t>37.4.2.0.6.</t>
  </si>
  <si>
    <t>37.4.2.0.7.</t>
  </si>
  <si>
    <t>37.4.2.0.8.</t>
  </si>
  <si>
    <t>37.4.3.</t>
  </si>
  <si>
    <t>37.4.3.0.1.</t>
  </si>
  <si>
    <t>37.5.</t>
  </si>
  <si>
    <t>37.5.1.</t>
  </si>
  <si>
    <t>37.5.1.0.1.</t>
  </si>
  <si>
    <t>37.5.1.0.2.</t>
  </si>
  <si>
    <t>37.5.1.0.3.</t>
  </si>
  <si>
    <t>37.5.1.0.4.</t>
  </si>
  <si>
    <t>37.5.1.0.5.</t>
  </si>
  <si>
    <t>37.5.1.0.6.</t>
  </si>
  <si>
    <t>37.5.1.0.7.</t>
  </si>
  <si>
    <t>37.5.1.0.8.</t>
  </si>
  <si>
    <t>37.5.1.0.9.</t>
  </si>
  <si>
    <t>37.5.1.0.10.</t>
  </si>
  <si>
    <t>37.5.2.</t>
  </si>
  <si>
    <t>37.5.2.0.1.</t>
  </si>
  <si>
    <t>37.5.2.0.2.</t>
  </si>
  <si>
    <t>37.5.2.0.3.</t>
  </si>
  <si>
    <t>37.5.2.0.4.</t>
  </si>
  <si>
    <t>37.5.2.0.5.</t>
  </si>
  <si>
    <t>37.5.2.0.6.</t>
  </si>
  <si>
    <t>37.5.2.0.7.</t>
  </si>
  <si>
    <t>ACO CA-50 - 16,0 MM (5/8") - (OBRAS CIVIS)</t>
  </si>
  <si>
    <t>37.5.3.</t>
  </si>
  <si>
    <t>37.5.3.0.1.</t>
  </si>
  <si>
    <t>37.5.3.0.2.</t>
  </si>
  <si>
    <t>37.5.3.0.3.</t>
  </si>
  <si>
    <t>37.5.3.0.4.</t>
  </si>
  <si>
    <t>37.5.3.0.5.</t>
  </si>
  <si>
    <t>37.5.3.0.6.</t>
  </si>
  <si>
    <t>37.5.3.0.7.</t>
  </si>
  <si>
    <t>37.5.3.0.8.</t>
  </si>
  <si>
    <t>37.5.4.</t>
  </si>
  <si>
    <t>LAJE PRE-MOLDADA DA COBERTURA</t>
  </si>
  <si>
    <t>37.5.4.0.1.</t>
  </si>
  <si>
    <t>37.5.5.</t>
  </si>
  <si>
    <t>37.5.5.0.1.</t>
  </si>
  <si>
    <t>37.5.6.</t>
  </si>
  <si>
    <t>37.5.6.0.1.</t>
  </si>
  <si>
    <t>37.6.</t>
  </si>
  <si>
    <t>37.6.0.0.1.</t>
  </si>
  <si>
    <t>ALVENARIA DE TIJOLO COMUM 1/2 VEZ - ARGAMASSA (1CI : 2CH : 8ARML)</t>
  </si>
  <si>
    <t>37.6.0.0.2.</t>
  </si>
  <si>
    <t>37.6.0.0.3.</t>
  </si>
  <si>
    <t>37.6.0.0.4.</t>
  </si>
  <si>
    <t>ELEMENTO VAZADO DE CONCRETO (MODELO COPINHO)</t>
  </si>
  <si>
    <t>37.7.</t>
  </si>
  <si>
    <t>37.7.1.</t>
  </si>
  <si>
    <t>37.7.1.0.1.</t>
  </si>
  <si>
    <t>37.7.2.</t>
  </si>
  <si>
    <t>37.7.2.0.1.</t>
  </si>
  <si>
    <t>37.8.</t>
  </si>
  <si>
    <t>37.8.0.0.1.</t>
  </si>
  <si>
    <t>37.9.</t>
  </si>
  <si>
    <t>37.9.0.0.1.</t>
  </si>
  <si>
    <t>37.9.0.0.2.</t>
  </si>
  <si>
    <t>37.9.0.0.3.</t>
  </si>
  <si>
    <t>37.9.0.0.4.</t>
  </si>
  <si>
    <t>37.10.</t>
  </si>
  <si>
    <t>37.10.1.</t>
  </si>
  <si>
    <t>37.10.1.0.1.</t>
  </si>
  <si>
    <t>37.10.1.0.2.</t>
  </si>
  <si>
    <t>PORTA DE ENROLAR C/FERRAGENS</t>
  </si>
  <si>
    <t>37.10.1.0.3.</t>
  </si>
  <si>
    <t>37.10.1.0.4.</t>
  </si>
  <si>
    <t>PORTA DE ABRIR DE 02 FOLHAS EM VENEZIANA PF-5 C/FERRAGENS</t>
  </si>
  <si>
    <t>37.10.2.</t>
  </si>
  <si>
    <t>37.10.2.0.1.</t>
  </si>
  <si>
    <t>37.10.2.0.2.</t>
  </si>
  <si>
    <t>37.11.</t>
  </si>
  <si>
    <t>37.11.0.0.1.</t>
  </si>
  <si>
    <t>37.12.</t>
  </si>
  <si>
    <t>37.12.0.0.1.</t>
  </si>
  <si>
    <t>37.12.0.0.2.</t>
  </si>
  <si>
    <t>37.12.0.0.3.</t>
  </si>
  <si>
    <t>37.12.0.0.4.</t>
  </si>
  <si>
    <t>37.13.</t>
  </si>
  <si>
    <t>37.13.0.0.1.</t>
  </si>
  <si>
    <t>37.13.0.0.2.</t>
  </si>
  <si>
    <t>ACABAMENTOS PARA FORRO (MOLDURA DE GESSO). AF_08/2023</t>
  </si>
  <si>
    <t>37.14.</t>
  </si>
  <si>
    <t>37.14.1.</t>
  </si>
  <si>
    <t>37.14.1.0.1.</t>
  </si>
  <si>
    <t>37.14.2.</t>
  </si>
  <si>
    <t>37.14.2.0.1.</t>
  </si>
  <si>
    <t>37.14.2.0.2.</t>
  </si>
  <si>
    <t>37.14.3.</t>
  </si>
  <si>
    <t>CONCRETO DESEMPENADO</t>
  </si>
  <si>
    <t>37.14.3.0.1.</t>
  </si>
  <si>
    <t>37.14.4.</t>
  </si>
  <si>
    <t>37.14.4.0.1.</t>
  </si>
  <si>
    <t>37.14.4.0.2.</t>
  </si>
  <si>
    <t>37.15.</t>
  </si>
  <si>
    <t>37.15.1.</t>
  </si>
  <si>
    <t>37.15.1.0.1.</t>
  </si>
  <si>
    <t>37.15.1.0.2.</t>
  </si>
  <si>
    <t>37.15.1.0.3.</t>
  </si>
  <si>
    <t>37.15.2.</t>
  </si>
  <si>
    <t>37.15.2.0.1.</t>
  </si>
  <si>
    <t>37.15.2.0.2.</t>
  </si>
  <si>
    <t>37.15.3.</t>
  </si>
  <si>
    <t>37.15.3.0.1.</t>
  </si>
  <si>
    <t>37.15.4.</t>
  </si>
  <si>
    <t>37.15.4.0.1.</t>
  </si>
  <si>
    <t>37.15.5.</t>
  </si>
  <si>
    <t>37.15.5.0.1.</t>
  </si>
  <si>
    <t>37.15.6.</t>
  </si>
  <si>
    <t>37.15.6.0.1.</t>
  </si>
  <si>
    <t>37.15.7.</t>
  </si>
  <si>
    <t>37.15.7.0.1.</t>
  </si>
  <si>
    <t>37.16.</t>
  </si>
  <si>
    <t>37.16.1.</t>
  </si>
  <si>
    <t>37.16.1.0.1.</t>
  </si>
  <si>
    <t>37.16.1.0.2.</t>
  </si>
  <si>
    <t>37.16.1.0.3.</t>
  </si>
  <si>
    <t>37.16.1.0.4.</t>
  </si>
  <si>
    <t>37.16.1.0.5.</t>
  </si>
  <si>
    <t>37.16.2.</t>
  </si>
  <si>
    <t>37.16.2.0.1.</t>
  </si>
  <si>
    <t>37.16.2.0.2.</t>
  </si>
  <si>
    <t>38.1.</t>
  </si>
  <si>
    <t>38.1.0.0.1.</t>
  </si>
  <si>
    <t>38.2.</t>
  </si>
  <si>
    <t>38.2.0.0.1.</t>
  </si>
  <si>
    <t>38.3.</t>
  </si>
  <si>
    <t>38.3.0.0.1.</t>
  </si>
  <si>
    <t>38.3.0.0.2.</t>
  </si>
  <si>
    <t>38.4.</t>
  </si>
  <si>
    <t>38.4.0.0.1.</t>
  </si>
  <si>
    <t>ETAPA 03 - BLOCO 02 SALAS DE AULA - PADRÃO SEDUC 2023</t>
  </si>
  <si>
    <t>39.1.</t>
  </si>
  <si>
    <t>39.1.0.0.1.</t>
  </si>
  <si>
    <t>39.2.</t>
  </si>
  <si>
    <t>39.2.0.0.1.</t>
  </si>
  <si>
    <t>39.3.</t>
  </si>
  <si>
    <t>39.3.1.</t>
  </si>
  <si>
    <t>39.3.1.0.1.</t>
  </si>
  <si>
    <t>39.3.1.0.2.</t>
  </si>
  <si>
    <t>39.4.</t>
  </si>
  <si>
    <t>39.4.1.</t>
  </si>
  <si>
    <t>39.4.1.0.1.</t>
  </si>
  <si>
    <t>39.4.1.0.2.</t>
  </si>
  <si>
    <t>39.4.1.0.3.</t>
  </si>
  <si>
    <t>39.4.2.</t>
  </si>
  <si>
    <t>39.4.2.0.1.</t>
  </si>
  <si>
    <t>39.4.2.0.2.</t>
  </si>
  <si>
    <t>39.4.2.0.3.</t>
  </si>
  <si>
    <t>39.4.2.0.4.</t>
  </si>
  <si>
    <t>39.4.2.0.5.</t>
  </si>
  <si>
    <t>39.4.2.0.6.</t>
  </si>
  <si>
    <t>39.4.2.0.7.</t>
  </si>
  <si>
    <t>39.4.3.</t>
  </si>
  <si>
    <t>39.4.3.0.1.</t>
  </si>
  <si>
    <t>39.5.</t>
  </si>
  <si>
    <t>39.5.1.</t>
  </si>
  <si>
    <t>39.5.1.0.1.</t>
  </si>
  <si>
    <t>39.5.1.0.2.</t>
  </si>
  <si>
    <t>39.5.1.0.3.</t>
  </si>
  <si>
    <t>39.5.1.0.4.</t>
  </si>
  <si>
    <t>39.5.1.0.5.</t>
  </si>
  <si>
    <t>39.5.1.0.6.</t>
  </si>
  <si>
    <t>39.5.1.0.7.</t>
  </si>
  <si>
    <t>39.5.1.0.8.</t>
  </si>
  <si>
    <t>39.5.1.0.9.</t>
  </si>
  <si>
    <t>39.5.2.</t>
  </si>
  <si>
    <t>39.5.2.0.1.</t>
  </si>
  <si>
    <t>39.5.2.0.2.</t>
  </si>
  <si>
    <t>39.5.2.0.3.</t>
  </si>
  <si>
    <t>39.5.2.0.4.</t>
  </si>
  <si>
    <t>39.5.2.0.5.</t>
  </si>
  <si>
    <t>39.5.3.</t>
  </si>
  <si>
    <t>39.5.3.0.1.</t>
  </si>
  <si>
    <t>39.5.3.0.2.</t>
  </si>
  <si>
    <t>39.5.3.0.3.</t>
  </si>
  <si>
    <t>39.5.3.0.4.</t>
  </si>
  <si>
    <t>39.5.3.0.5.</t>
  </si>
  <si>
    <t>39.5.3.0.6.</t>
  </si>
  <si>
    <t>39.5.3.0.7.</t>
  </si>
  <si>
    <t>39.5.4.</t>
  </si>
  <si>
    <t>39.5.4.1.</t>
  </si>
  <si>
    <t>39.5.4.1.1.</t>
  </si>
  <si>
    <t>39.5.5.</t>
  </si>
  <si>
    <t>39.5.5.0.1.</t>
  </si>
  <si>
    <t>39.5.6.</t>
  </si>
  <si>
    <t>39.5.6.0.1.</t>
  </si>
  <si>
    <t>39.6.</t>
  </si>
  <si>
    <t>39.6.0.0.1.</t>
  </si>
  <si>
    <t>39.6.0.0.2.</t>
  </si>
  <si>
    <t>39.6.0.0.3.</t>
  </si>
  <si>
    <t>39.6.0.0.4.</t>
  </si>
  <si>
    <t>39.6.0.0.5.</t>
  </si>
  <si>
    <t>39.6.0.0.6.</t>
  </si>
  <si>
    <t>39.6.0.0.7.</t>
  </si>
  <si>
    <t>39.6.0.0.8.</t>
  </si>
  <si>
    <t>39.6.0.0.9.</t>
  </si>
  <si>
    <t>39.6.0.0.10.</t>
  </si>
  <si>
    <t>39.6.0.0.11.</t>
  </si>
  <si>
    <t>39.6.0.0.12.</t>
  </si>
  <si>
    <t>39.6.0.0.13.</t>
  </si>
  <si>
    <t>39.6.0.0.14.</t>
  </si>
  <si>
    <t>39.6.0.0.15.</t>
  </si>
  <si>
    <t>39.6.0.0.16.</t>
  </si>
  <si>
    <t>ELETRODUTO FLEXÍVEL CORRUGADO, PEAD, DN 40 MM (1 1/4"), PARA CIRCUITOS TERMINAIS, INSTALADO EM LAJE - FORNECIMENTO E INSTALAÇÃO. AF_03/2023</t>
  </si>
  <si>
    <t>39.6.0.0.17.</t>
  </si>
  <si>
    <t>CABO DE COBRE FLEXÍVEL ISOLADO, 2,5 MM², ANTI-CHAMA 450/750 V, PARA CIRCUITOS TERMINAIS - FORNECIMENTO E INSTALAÇÃO. AF_03/2023</t>
  </si>
  <si>
    <t>39.6.0.0.18.</t>
  </si>
  <si>
    <t>39.6.0.0.19.</t>
  </si>
  <si>
    <t>39.6.0.0.20.</t>
  </si>
  <si>
    <t>39.6.0.0.21.</t>
  </si>
  <si>
    <t>39.6.0.0.22.</t>
  </si>
  <si>
    <t>39.6.0.0.23.</t>
  </si>
  <si>
    <t>39.6.0.0.24.</t>
  </si>
  <si>
    <t>39.6.0.0.25.</t>
  </si>
  <si>
    <t>39.6.0.0.26.</t>
  </si>
  <si>
    <t>39.6.0.0.27.</t>
  </si>
  <si>
    <t>39.6.0.0.28.</t>
  </si>
  <si>
    <t>39.6.0.0.29.</t>
  </si>
  <si>
    <t>39.6.0.0.30.</t>
  </si>
  <si>
    <t>39.6.0.0.31.</t>
  </si>
  <si>
    <t>DISJUNTOR TRIPOLAR TIPO DIN, CORRENTE NOMINAL DE 25A - FORNECIMENTO E INSTALAÇÃO. AF_10/2020</t>
  </si>
  <si>
    <t>39.6.0.0.32.</t>
  </si>
  <si>
    <t>39.7.</t>
  </si>
  <si>
    <t>39.7.0.0.1.</t>
  </si>
  <si>
    <t>39.7.0.0.2.</t>
  </si>
  <si>
    <t>39.8.</t>
  </si>
  <si>
    <t>39.8.1.</t>
  </si>
  <si>
    <t>39.8.1.0.1.</t>
  </si>
  <si>
    <t>39.9.</t>
  </si>
  <si>
    <t>39.9.0.0.1.</t>
  </si>
  <si>
    <t>39.10.</t>
  </si>
  <si>
    <t>39.10.0.0.1.</t>
  </si>
  <si>
    <t>39.10.0.0.2.</t>
  </si>
  <si>
    <t>39.10.0.0.3.</t>
  </si>
  <si>
    <t>39.10.0.0.4.</t>
  </si>
  <si>
    <t>39.11.</t>
  </si>
  <si>
    <t>39.11.1.</t>
  </si>
  <si>
    <t>39.11.1.0.1.</t>
  </si>
  <si>
    <t>39.11.2.</t>
  </si>
  <si>
    <t>39.11.2.0.1.</t>
  </si>
  <si>
    <t>39.12.</t>
  </si>
  <si>
    <t>39.12.0.0.1.</t>
  </si>
  <si>
    <t>39.13.</t>
  </si>
  <si>
    <t>39.13.0.0.1.</t>
  </si>
  <si>
    <t>39.13.0.0.2.</t>
  </si>
  <si>
    <t>39.14.</t>
  </si>
  <si>
    <t>39.14.0.0.1.</t>
  </si>
  <si>
    <t>39.14.0.0.2.</t>
  </si>
  <si>
    <t>39.15.</t>
  </si>
  <si>
    <t>39.15.1.</t>
  </si>
  <si>
    <t>39.15.1.0.1.</t>
  </si>
  <si>
    <t>39.15.2.</t>
  </si>
  <si>
    <t>39.15.2.0.1.</t>
  </si>
  <si>
    <t>39.15.2.0.2.</t>
  </si>
  <si>
    <t>39.15.3.</t>
  </si>
  <si>
    <t>39.15.3.0.1.</t>
  </si>
  <si>
    <t>39.15.3.0.2.</t>
  </si>
  <si>
    <t>39.16.</t>
  </si>
  <si>
    <t>39.16.0.0.1.</t>
  </si>
  <si>
    <t>39.17.</t>
  </si>
  <si>
    <t>39.17.1.</t>
  </si>
  <si>
    <t>39.17.1.0.1.</t>
  </si>
  <si>
    <t>39.17.1.0.2.</t>
  </si>
  <si>
    <t>39.17.2.</t>
  </si>
  <si>
    <t>39.17.2.0.1.</t>
  </si>
  <si>
    <t>39.17.2.0.2.</t>
  </si>
  <si>
    <t>39.17.3.</t>
  </si>
  <si>
    <t>39.17.3.0.1.</t>
  </si>
  <si>
    <t>39.17.3.0.2.</t>
  </si>
  <si>
    <t>39.17.4.</t>
  </si>
  <si>
    <t>39.17.4.0.1.</t>
  </si>
  <si>
    <t>39.17.5.</t>
  </si>
  <si>
    <t>39.17.5.0.1.</t>
  </si>
  <si>
    <t>39.17.6.</t>
  </si>
  <si>
    <t>39.17.6.0.1.</t>
  </si>
  <si>
    <t>39.17.7.</t>
  </si>
  <si>
    <t>39.17.7.0.1.</t>
  </si>
  <si>
    <t>39.17.8.</t>
  </si>
  <si>
    <t>39.17.8.0.1.</t>
  </si>
  <si>
    <t>39.18.</t>
  </si>
  <si>
    <t>39.18.1.</t>
  </si>
  <si>
    <t>39.18.1.0.1.</t>
  </si>
  <si>
    <t>39.18.1.0.2.</t>
  </si>
  <si>
    <t>39.18.2.</t>
  </si>
  <si>
    <t>39.18.2.0.1.</t>
  </si>
  <si>
    <t>39.18.2.0.2.</t>
  </si>
  <si>
    <t>40.1.</t>
  </si>
  <si>
    <t>40.1.0.0.1.</t>
  </si>
  <si>
    <t>40.1.0.0.2.</t>
  </si>
  <si>
    <t>TORNEIRA DE MESA PARA PIA DIÂMETRO DE 1/2" - BICA MÓVEL</t>
  </si>
  <si>
    <t>40.2.</t>
  </si>
  <si>
    <t>40.2.0.0.1.</t>
  </si>
  <si>
    <t>40.3.</t>
  </si>
  <si>
    <t>40.3.0.0.1.</t>
  </si>
  <si>
    <t>40.3.0.0.2.</t>
  </si>
  <si>
    <t>40.3.0.0.3.</t>
  </si>
  <si>
    <t>40.4.</t>
  </si>
  <si>
    <t>40.4.0.0.1.</t>
  </si>
  <si>
    <t>41.1.</t>
  </si>
  <si>
    <t>41.1.0.0.1.</t>
  </si>
  <si>
    <t>41.2.</t>
  </si>
  <si>
    <t>41.2.0.0.1.</t>
  </si>
  <si>
    <t>41.2.0.0.2.</t>
  </si>
  <si>
    <t>41.2.0.0.3.</t>
  </si>
  <si>
    <t>41.3.</t>
  </si>
  <si>
    <t>41.3.0.0.1.</t>
  </si>
  <si>
    <t>42.1.</t>
  </si>
  <si>
    <t>42.1.0.0.1.</t>
  </si>
  <si>
    <t>42.2.</t>
  </si>
  <si>
    <t>42.2.0.0.1.</t>
  </si>
  <si>
    <t>42.3.</t>
  </si>
  <si>
    <t>42.3.0.0.1.</t>
  </si>
  <si>
    <t>42.3.0.0.2.</t>
  </si>
  <si>
    <t>42.4.</t>
  </si>
  <si>
    <t>42.4.1.</t>
  </si>
  <si>
    <t>BLOCOS E PILARETES DE CONCRETO</t>
  </si>
  <si>
    <t>42.4.1.0.1.</t>
  </si>
  <si>
    <t>42.4.1.0.2.</t>
  </si>
  <si>
    <t>42.4.1.0.3.</t>
  </si>
  <si>
    <t>42.4.1.0.4.</t>
  </si>
  <si>
    <t>42.4.1.0.5.</t>
  </si>
  <si>
    <t>42.4.1.0.6.</t>
  </si>
  <si>
    <t>42.4.1.0.7.</t>
  </si>
  <si>
    <t>42.4.2.</t>
  </si>
  <si>
    <t>42.4.2.0.1.</t>
  </si>
  <si>
    <t>42.4.2.0.2.</t>
  </si>
  <si>
    <t>42.4.2.0.3.</t>
  </si>
  <si>
    <t>42.5.</t>
  </si>
  <si>
    <t>42.5.0.0.1.</t>
  </si>
  <si>
    <t>42.6.</t>
  </si>
  <si>
    <t>42.6.0.0.1.</t>
  </si>
  <si>
    <t>42.6.0.0.2.</t>
  </si>
  <si>
    <t>42.6.0.0.3.</t>
  </si>
  <si>
    <t>42.6.0.0.4.</t>
  </si>
  <si>
    <t>42.6.0.0.5.</t>
  </si>
  <si>
    <t>42.7.</t>
  </si>
  <si>
    <t>42.7.0.0.1.</t>
  </si>
  <si>
    <t>42.7.0.0.2.</t>
  </si>
  <si>
    <t>42.8.</t>
  </si>
  <si>
    <t>42.8.0.0.1.</t>
  </si>
  <si>
    <t>43.1.</t>
  </si>
  <si>
    <t>43.1.1.</t>
  </si>
  <si>
    <t>43.1.1.0.1.</t>
  </si>
  <si>
    <t>43.1.1.0.2.</t>
  </si>
  <si>
    <t>43.1.1.0.3.</t>
  </si>
  <si>
    <t>43.1.1.0.4.</t>
  </si>
  <si>
    <t>43.1.1.0.5.</t>
  </si>
  <si>
    <t>43.1.1.0.6.</t>
  </si>
  <si>
    <t>43.1.1.0.7.</t>
  </si>
  <si>
    <t>43.1.2.</t>
  </si>
  <si>
    <t>43.1.2.0.1.</t>
  </si>
  <si>
    <t>43.1.2.0.2.</t>
  </si>
  <si>
    <t>43.1.2.0.3.</t>
  </si>
  <si>
    <t>43.2.</t>
  </si>
  <si>
    <t>43.2.0.0.1.</t>
  </si>
  <si>
    <t>43.3.</t>
  </si>
  <si>
    <t>43.3.0.0.1.</t>
  </si>
  <si>
    <t>43.3.0.0.2.</t>
  </si>
  <si>
    <t>43.3.0.0.3.</t>
  </si>
  <si>
    <t>43.3.0.0.4.</t>
  </si>
  <si>
    <t>43.3.0.0.5.</t>
  </si>
  <si>
    <t>43.4.</t>
  </si>
  <si>
    <t>43.4.0.0.1.</t>
  </si>
  <si>
    <t>43.4.0.0.2.</t>
  </si>
  <si>
    <t>43.5.</t>
  </si>
  <si>
    <t>43.5.0.0.1.</t>
  </si>
  <si>
    <t>44.1.</t>
  </si>
  <si>
    <t>44.1.1.</t>
  </si>
  <si>
    <t>44.1.1.0.1.</t>
  </si>
  <si>
    <t>44.1.1.0.2.</t>
  </si>
  <si>
    <t>44.1.1.0.3.</t>
  </si>
  <si>
    <t>44.1.1.0.4.</t>
  </si>
  <si>
    <t>44.1.1.0.5.</t>
  </si>
  <si>
    <t>44.1.1.0.6.</t>
  </si>
  <si>
    <t>44.1.2.</t>
  </si>
  <si>
    <t>44.1.2.0.1.</t>
  </si>
  <si>
    <t>44.1.2.0.2.</t>
  </si>
  <si>
    <t>44.1.2.0.3.</t>
  </si>
  <si>
    <t>45.1.</t>
  </si>
  <si>
    <t>45.1.0.0.1.</t>
  </si>
  <si>
    <t>45.1.0.0.2.</t>
  </si>
  <si>
    <t>45.2.</t>
  </si>
  <si>
    <t>45.2.0.0.1.</t>
  </si>
  <si>
    <t>45.2.0.0.2.</t>
  </si>
  <si>
    <t>46.1.</t>
  </si>
  <si>
    <t>46.1.0.0.1.</t>
  </si>
  <si>
    <t>PLANTIO DE ARBUSTO OU  CERCA VIVA. AF_05/2018</t>
  </si>
  <si>
    <t>47.1.</t>
  </si>
  <si>
    <t>47.1.0.0.1.</t>
  </si>
  <si>
    <t>47.1.0.0.2.</t>
  </si>
  <si>
    <t>47.1.0.0.3.</t>
  </si>
  <si>
    <t>DEMOLIÇÃO DE ARGAMASSAS, DE FORMA MANUAL, SEM REAPROVEITAMENTO. AF_12/2017</t>
  </si>
  <si>
    <t>47.2.</t>
  </si>
  <si>
    <t>47.2.0.0.1.</t>
  </si>
  <si>
    <t>47.3.</t>
  </si>
  <si>
    <t>47.3.0.0.1.</t>
  </si>
  <si>
    <t>COMP 271_SEE</t>
  </si>
  <si>
    <t>47.4.</t>
  </si>
  <si>
    <t>47.4.0.0.1.</t>
  </si>
  <si>
    <t>47.4.0.0.2.</t>
  </si>
  <si>
    <t>47.4.0.0.3.</t>
  </si>
  <si>
    <t>48.1.</t>
  </si>
  <si>
    <t>48.1.0.0.1.</t>
  </si>
  <si>
    <t>48.1.0.0.2.</t>
  </si>
  <si>
    <t>48.2.</t>
  </si>
  <si>
    <t>48.2.0.0.1.</t>
  </si>
  <si>
    <t>ETAPA 03 - CENTRAL DE GÁS - PADRÃO GOINFRA (1+1 CILINDRO P-45)</t>
  </si>
  <si>
    <t>49.1.</t>
  </si>
  <si>
    <t>49.1.0.0.1.</t>
  </si>
  <si>
    <t>49.1.0.0.2.</t>
  </si>
  <si>
    <t>49.2.</t>
  </si>
  <si>
    <t>49.2.1.</t>
  </si>
  <si>
    <t>PEÇAS E ACESSÓRIOS 2 CILINDROS</t>
  </si>
  <si>
    <t>49.2.1.0.1.</t>
  </si>
  <si>
    <t>49.2.1.0.2.</t>
  </si>
  <si>
    <t>49.2.1.0.3.</t>
  </si>
  <si>
    <t>COMP 382_SEE</t>
  </si>
  <si>
    <t>TE DE REDUCAO DE FERRO GALVANIZADO, COM ROSCA BSP, DE 3/4" X 1/2" (GOINFRA + SINAPI)</t>
  </si>
  <si>
    <t>49.2.1.0.4.</t>
  </si>
  <si>
    <t>COMP 383_SEE</t>
  </si>
  <si>
    <t>49.2.1.0.5.</t>
  </si>
  <si>
    <t>49.2.1.0.6.</t>
  </si>
  <si>
    <t>NIPLE, EM FERRO GALVANIZADO, CONEXÃO ROSQUEADA, DN 15 (1/2"), INSTALADO EM RAMAIS E SUB-RAMAIS DE GÁS - FORNECIMENTO E INSTALAÇÃO. AF_10/2020</t>
  </si>
  <si>
    <t>49.2.1.0.7.</t>
  </si>
  <si>
    <t>NIPLE DUPLO DE FERRO MALEÁVEL GALVANIZADO 3/4" CLASSE 300 ROSCA NPT - NBR 6925</t>
  </si>
  <si>
    <t>49.2.1.0.8.</t>
  </si>
  <si>
    <t>COMP 212_SEE</t>
  </si>
  <si>
    <t>NIPLE DE REDUÇÃO 1/2" X 1/4" BSP (GOINFRA + SINAPI)</t>
  </si>
  <si>
    <t>49.2.1.0.9.</t>
  </si>
  <si>
    <t>COMP 213_SEE</t>
  </si>
  <si>
    <t>NIPLE DE REDUÇÃO 3/4" X 1/2" BSP (GOINFRA + SINAPI)</t>
  </si>
  <si>
    <t>49.2.1.0.10.</t>
  </si>
  <si>
    <t>TUBO DE AÇO GALVANIZADO COM COSTURA, CLASSE MÉDIA, CONEXÃO ROSQUEADA, DN 20 (3/4"), INSTALADO EM RAMAIS E SUB-RAMAIS DE GÁS - FORNECIMENTO E INSTALAÇÃO. AF_10/2020</t>
  </si>
  <si>
    <t>49.2.1.0.11.</t>
  </si>
  <si>
    <t>JOELHO 90 GRAUS, EM FERRO GALVANIZADO, CONEXÃO ROSQUEADA, DN 20 (3/4"), INSTALADO EM RAMAIS E SUB-RAMAIS DE GÁS - FORNECIMENTO E INSTALAÇÃO. AF_10/2020</t>
  </si>
  <si>
    <t>49.2.1.0.12.</t>
  </si>
  <si>
    <t>COMP 237_SEE</t>
  </si>
  <si>
    <t>FITA ANTICORROSIVA (GOINFRA + SINAPI)</t>
  </si>
  <si>
    <t>49.2.1.0.13.</t>
  </si>
  <si>
    <t>VÁLVULA DE ESFERA TRIPARTIDA 3/4", PASSAGEM PLENA, ROSCA NPT, CLASSE 300 - NORMA ASME B16.34</t>
  </si>
  <si>
    <t>49.2.1.0.14.</t>
  </si>
  <si>
    <t>TE DE FERRO MALEÁVEL GALVANIZADO 3/4" CLASSE 150 ROSCA NPT NBR 6925</t>
  </si>
  <si>
    <t>49.2.1.0.15.</t>
  </si>
  <si>
    <t>COMP 542_SEE</t>
  </si>
  <si>
    <t>VÁLVULA UGV-1 3/4" - FORNECIMENTO E INSTALAÇÃO (GOINFRA + ORSE)</t>
  </si>
  <si>
    <t>49.2.1.0.16.</t>
  </si>
  <si>
    <t>COMP 543_SEE</t>
  </si>
  <si>
    <t>VÁLVULA UGV-1 1/2" - FORNECIMENTO E INSTALAÇÃO (GOINFRA + ORSE)</t>
  </si>
  <si>
    <t>49.2.1.0.17.</t>
  </si>
  <si>
    <t>VÁLVULA DE RETENÇÃO EM LATÃO 7/16" NS (I) X 1/2" NPT (E)</t>
  </si>
  <si>
    <t>49.2.1.0.18.</t>
  </si>
  <si>
    <t>COMP 210_SEE</t>
  </si>
  <si>
    <t>REGULADOR DE 1º ESTÁGIO 60KG/H MODELO AP-40 COM MANÔMETRO (GOINFRA + ORSE)</t>
  </si>
  <si>
    <t>49.2.1.0.19.</t>
  </si>
  <si>
    <t>49.2.1.0.20.</t>
  </si>
  <si>
    <t>49.2.1.0.21.</t>
  </si>
  <si>
    <t>49.2.1.0.22.</t>
  </si>
  <si>
    <t>49.2.1.0.23.</t>
  </si>
  <si>
    <t>PARAFUSO P/BUCHA S-10</t>
  </si>
  <si>
    <t>49.2.1.0.24.</t>
  </si>
  <si>
    <t>BUCHA DE NYLON S-10</t>
  </si>
  <si>
    <t>49.2.1.0.25.</t>
  </si>
  <si>
    <t>CHICOTE "PIGTAIL" FLEXÍVEL PARA P-45 DE MANGUEIRA NITRÍLICA COM COMPRIMENTO DE 500 MM E ROSCA DAS CONEXÕES DE 7/8" R.E. X 7/16"NS OU M20 X 7/16" NS - NBR 13419</t>
  </si>
  <si>
    <t>49.2.1.0.26.</t>
  </si>
  <si>
    <t>SUPORTE "L" , EM FERRO CHATO 1/8" X 1" PINTADO (42CM) PARA TUBO DE AÇO GALVANIZADO 3/4" -  INCLUSO ABRAÇADEIRA TIPO "U" 3/4"/PARAFUSOS/PORCAS/ARRUELAS, BEM COMO A FIXAÇÃO NA PAREDE COM BUCHAS/PARAFUSOS.</t>
  </si>
  <si>
    <t>49.2.1.0.27.</t>
  </si>
  <si>
    <t>COMP 045_SEE</t>
  </si>
  <si>
    <t>LAUDO DE ESTANQUEIDADE (GOINFRA)</t>
  </si>
  <si>
    <t>ETAPA 03 - CALÇADA EXTERNA</t>
  </si>
  <si>
    <t>50.1.</t>
  </si>
  <si>
    <t>50.1.0.0.1.</t>
  </si>
  <si>
    <t>50.1.0.0.2.</t>
  </si>
  <si>
    <t>50.1.0.0.3.</t>
  </si>
  <si>
    <t>50.1.0.0.4.</t>
  </si>
  <si>
    <t>50.2.</t>
  </si>
  <si>
    <t>50.2.0.0.1.</t>
  </si>
  <si>
    <t>50.3.</t>
  </si>
  <si>
    <t>50.3.0.0.1.</t>
  </si>
  <si>
    <t>50.3.0.0.2.</t>
  </si>
  <si>
    <t>50.4.</t>
  </si>
  <si>
    <t>50.4.0.0.1.</t>
  </si>
  <si>
    <t>ALVENARIA DE TIJOLO FURADO 1/2 VEZ 14X29X9 - 6 FUROS -  ARG. (1CALH:4ARML+100KG DE CI/M3)</t>
  </si>
  <si>
    <t>50.5.</t>
  </si>
  <si>
    <t>50.5.0.0.1.</t>
  </si>
  <si>
    <t>50.5.0.0.2.</t>
  </si>
  <si>
    <t>50.6.</t>
  </si>
  <si>
    <t>50.6.0.0.1.</t>
  </si>
  <si>
    <t>50.6.0.0.2.</t>
  </si>
  <si>
    <t>50.6.0.0.3.</t>
  </si>
  <si>
    <t>PISO DE LADRILHO HIDRÁULICO COLORIDO MODELO TÁTIL ( ALERTA OU DIRECIONAL) SEM LASTRO</t>
  </si>
  <si>
    <t>50.7.</t>
  </si>
  <si>
    <t>50.7.0.0.1.</t>
  </si>
  <si>
    <t>MEIO FIO PD. GOINFRA EM CONC. PRÉ MOLD. RETO/CURVO (9v12X30X100CM),  FC28=30MPA COM ARGAM.(1CI:3ARMLC) P/ARREMATE DO REJUNT. - INCLUSO ESCAV./APILOAM./REATERRO E CONC.FC28= 10MPA P/ ASSENTAM. E CHUMBAMENTO</t>
  </si>
  <si>
    <t>51.1.</t>
  </si>
  <si>
    <t>51.1.0.0.1.</t>
  </si>
  <si>
    <t>51.2.</t>
  </si>
  <si>
    <t>51.2.0.0.1.</t>
  </si>
  <si>
    <t>51.3.</t>
  </si>
  <si>
    <t>51.3.0.0.1.</t>
  </si>
  <si>
    <t>51.3.0.0.2.</t>
  </si>
  <si>
    <t>52.1.</t>
  </si>
  <si>
    <t>52.1.0.0.1.</t>
  </si>
  <si>
    <t>COMP 699_SEE</t>
  </si>
  <si>
    <t>POSTE EM AÇO GALVANIZADO H=3,00M, COM 02 LUMINÁRIAS LED DE 33W ATE 50W - FORNECIMENTO E INSTALAÇÃO. INCLUSO BASE DE CONCRETO (SINAPI + GOINFRA)</t>
  </si>
  <si>
    <t>53.1.</t>
  </si>
  <si>
    <t>53.1.0.0.1.</t>
  </si>
  <si>
    <t>53.2.</t>
  </si>
  <si>
    <t>53.2.0.0.1.</t>
  </si>
  <si>
    <t>54.1.</t>
  </si>
  <si>
    <t>54.1.0.0.1.</t>
  </si>
  <si>
    <t>ETAPA 04 - QUADRA COBERTA</t>
  </si>
  <si>
    <t>55.1.</t>
  </si>
  <si>
    <t>55.1.0.0.1.</t>
  </si>
  <si>
    <t>55.1.0.0.2.</t>
  </si>
  <si>
    <t>55.1.0.0.3.</t>
  </si>
  <si>
    <t>REMOÇÃO DE FORROS DE DRYWALL, PVC E FIBROMINERAL, DE FORMA MANUAL, SEM REAPROVEITAMENTO. AF_12/2017</t>
  </si>
  <si>
    <t>55.1.0.0.4.</t>
  </si>
  <si>
    <t>55.2.</t>
  </si>
  <si>
    <t>55.2.0.0.1.</t>
  </si>
  <si>
    <t>55.3.</t>
  </si>
  <si>
    <t>55.3.0.0.1.</t>
  </si>
  <si>
    <t>COMP 063_SEE</t>
  </si>
  <si>
    <t>MURETA P/ QUAD. POLIESP. ALV. DE TIJ. FURADO - 1/2 VEZ - C/ CHP. E PEDRISCO (GOINFRA)</t>
  </si>
  <si>
    <t>55.4.</t>
  </si>
  <si>
    <t>55.4.0.0.1.</t>
  </si>
  <si>
    <t>55.4.0.0.2.</t>
  </si>
  <si>
    <t>55.5.</t>
  </si>
  <si>
    <t>55.5.0.0.1.</t>
  </si>
  <si>
    <t>55.5.0.0.2.</t>
  </si>
  <si>
    <t>55.6.</t>
  </si>
  <si>
    <t>55.6.0.0.1.</t>
  </si>
  <si>
    <t>55.6.0.0.2.</t>
  </si>
  <si>
    <t>COMP 002_SEE</t>
  </si>
  <si>
    <t>55.6.0.0.3.</t>
  </si>
  <si>
    <t>PISO LAMINADO COM CONCRETO USINADO 20MPA E=7 CM</t>
  </si>
  <si>
    <t>55.7.</t>
  </si>
  <si>
    <t>55.7.0.0.1.</t>
  </si>
  <si>
    <t>55.7.0.0.2.</t>
  </si>
  <si>
    <t>PINTURA DE DEMARCAÇÃO DE QUADRA POLIESPORTIVA COM TINTA EPÓXI, E = 5 CM, APLICAÇÃO MANUAL. AF_05/2021</t>
  </si>
  <si>
    <t>55.7.0.0.3.</t>
  </si>
  <si>
    <t>55.7.0.0.4.</t>
  </si>
  <si>
    <t>55.7.0.0.5.</t>
  </si>
  <si>
    <t>55.7.0.0.6.</t>
  </si>
  <si>
    <t>55.8.</t>
  </si>
  <si>
    <t>55.8.0.0.1.</t>
  </si>
  <si>
    <t>55.8.0.0.2.</t>
  </si>
  <si>
    <t>TABELA PARA BASQUETE ESTRUTURA METÁLICA MADEIRA DE LEI (ASSENT./PINTADAS) ARO METÁLICO - 2 UNID.</t>
  </si>
  <si>
    <t>55.8.0.0.3.</t>
  </si>
  <si>
    <t>CONJUNTO PARA VOLEIBOL EM FERRO GALVANIZADO COM PINTURA (2 SUPORTES)</t>
  </si>
  <si>
    <t>55.8.0.0.4.</t>
  </si>
  <si>
    <t>TRAVES FERRO GALVANIZADO PARA FUTEBOL DE SALÃO PINTADAS - 3,00 x 2,00M - 2 UNID.</t>
  </si>
  <si>
    <t>56.1.</t>
  </si>
  <si>
    <t>56.1.0.0.1.</t>
  </si>
  <si>
    <t>56.1.0.0.2.</t>
  </si>
  <si>
    <t>56.1.0.0.3.</t>
  </si>
  <si>
    <t>REMOÇÃO DE CHAPAS E PERFIS DE DRYWALL, DE FORMA MANUAL, SEM REAPROVEITAMENTO. AF_12/2017</t>
  </si>
  <si>
    <t>56.1.0.0.4.</t>
  </si>
  <si>
    <t>56.1.0.0.5.</t>
  </si>
  <si>
    <t>56.1.0.0.6.</t>
  </si>
  <si>
    <t>REMOCAO DE PINTURA ANTIGA A LATEX</t>
  </si>
  <si>
    <t>56.2.</t>
  </si>
  <si>
    <t>56.2.0.0.1.</t>
  </si>
  <si>
    <t>56.3.</t>
  </si>
  <si>
    <t>56.3.0.0.1.</t>
  </si>
  <si>
    <t>56.3.0.0.2.</t>
  </si>
  <si>
    <t>56.3.0.0.3.</t>
  </si>
  <si>
    <t>56.4.</t>
  </si>
  <si>
    <t>56.4.0.0.1.</t>
  </si>
  <si>
    <t>56.4.0.0.2.</t>
  </si>
  <si>
    <t>56.4.0.0.3.</t>
  </si>
  <si>
    <t>56.4.0.0.4.</t>
  </si>
  <si>
    <t>56.4.0.0.5.</t>
  </si>
  <si>
    <t>56.4.0.0.6.</t>
  </si>
  <si>
    <t>PINTURA ESMALTE 2 DEMÃOS PARA ESQUADRIAS DE FERRO (SEM FUNDO ANTICORROSIVO)</t>
  </si>
  <si>
    <t>57.1.</t>
  </si>
  <si>
    <t>57.1.0.0.1.</t>
  </si>
  <si>
    <t>57.1.0.0.2.</t>
  </si>
  <si>
    <t>LETREIRO MÉDIO A GRANDE PORTE EM PAREDE FEITO A PINCEL</t>
  </si>
  <si>
    <t>57.1.0.0.3.</t>
  </si>
  <si>
    <t>PINTURA C/VERNIZ ACRILICO-02 DEMAOS</t>
  </si>
  <si>
    <t>57.1.0.0.4.</t>
  </si>
  <si>
    <t>CAIAÇAO 2 DEMAOS EM POSTE/ VIGAS E MEIO FIO(OC)</t>
  </si>
  <si>
    <t>57.1.0.0.5.</t>
  </si>
  <si>
    <t>57.1.0.0.6.</t>
  </si>
  <si>
    <t>ETAPA 04 - CENTRAL DE GÁS</t>
  </si>
  <si>
    <t>58.1.</t>
  </si>
  <si>
    <t>58.1.0.0.1.</t>
  </si>
  <si>
    <t>58.1.0.0.2.</t>
  </si>
  <si>
    <t>58.2.</t>
  </si>
  <si>
    <t>58.2.0.0.1.</t>
  </si>
  <si>
    <t>ETAPA 04 - MASTRO DA BANDEIRA</t>
  </si>
  <si>
    <t>59.1.</t>
  </si>
  <si>
    <t>59.1.0.0.1.</t>
  </si>
  <si>
    <t>60.1.</t>
  </si>
  <si>
    <t>60.1.0.0.1.</t>
  </si>
  <si>
    <t>61.1.</t>
  </si>
  <si>
    <t>61.1.1.</t>
  </si>
  <si>
    <t>61.1.1.0.1.</t>
  </si>
  <si>
    <t>61.1.1.0.2.</t>
  </si>
  <si>
    <t>61.1.1.0.3.</t>
  </si>
  <si>
    <t>61.2.</t>
  </si>
  <si>
    <t>61.2.0.0.1.</t>
  </si>
  <si>
    <t>61.3.</t>
  </si>
  <si>
    <t>61.3.0.0.1.</t>
  </si>
  <si>
    <t>62.1.</t>
  </si>
  <si>
    <t>62.1.0.0.1.</t>
  </si>
  <si>
    <t>62.2.</t>
  </si>
  <si>
    <t>62.2.0.0.1.</t>
  </si>
  <si>
    <t>62.3.</t>
  </si>
  <si>
    <t>62.3.0.0.1.</t>
  </si>
  <si>
    <t>62.3.0.0.2.</t>
  </si>
  <si>
    <t>62.3.0.0.3.</t>
  </si>
  <si>
    <t>62.3.0.0.4.</t>
  </si>
  <si>
    <t>62.3.0.0.5.</t>
  </si>
  <si>
    <t>62.4.</t>
  </si>
  <si>
    <t>62.4.0.0.1.</t>
  </si>
  <si>
    <t>63.1.</t>
  </si>
  <si>
    <t>63.1.0.0.1.</t>
  </si>
  <si>
    <t>63.1.0.0.2.</t>
  </si>
  <si>
    <t>PISO PODOTÁTIL DE ALERTA OU DIRECIONAL, DE BORRACHA, ASSENTADO SOBRE ARGAMASSA. AF_05/2020</t>
  </si>
  <si>
    <t>63.1.0.0.3.</t>
  </si>
  <si>
    <t>COMP 476_SEE</t>
  </si>
  <si>
    <t>MAPA TÁTIL EM CHAPA DE ACRÍLICO 70X50 CM - FORNECIMENTO E INSTALAÇÃO (GOINFRA + ORSE)</t>
  </si>
  <si>
    <t>64.1.</t>
  </si>
  <si>
    <t>64.1.0.0.1.</t>
  </si>
  <si>
    <t>VALOR BDI (22,33%)</t>
  </si>
  <si>
    <t>TOTAL ORÇAMENTO</t>
  </si>
  <si>
    <t>CUSTO POR M2 ³</t>
  </si>
  <si>
    <t>MATERIAL S/ BDI</t>
  </si>
  <si>
    <t>MÃO DE OBRA S/ BDI</t>
  </si>
  <si>
    <r>
      <rPr>
        <sz val="9"/>
        <rFont val="Calibri"/>
        <family val="2"/>
        <scheme val="minor"/>
      </rPr>
      <t>PLACA DE OBRA PLOTADA EM CHAPA METÁLICA 26 , AFIXADA EM CAVALETES DE
MADEIRA DE LEI (VIGOTAS 6X12CM) - PADRÃO GOINFRA</t>
    </r>
  </si>
  <si>
    <r>
      <rPr>
        <sz val="9"/>
        <rFont val="Calibri"/>
        <family val="2"/>
        <scheme val="minor"/>
      </rPr>
      <t>MOBILIZAÇÃO DO CANTEIRO DE OBRAS - INCLUSIVE CARGA E DESCARGA E A HORA
IMPRODUTIVA DO CAMINHÃO - ( EXCLUSO O TRANSPORTE )</t>
    </r>
  </si>
  <si>
    <r>
      <rPr>
        <sz val="9"/>
        <rFont val="Calibri"/>
        <family val="2"/>
        <scheme val="minor"/>
      </rPr>
      <t>FERRAMENTAS (MANUAIS/ELÉTRICAS) E MATERIAL DE LIMPEZA PERMANENTE DA OBRA -
ÁREAS EDIFICADAS/COBERTAS/FECHADAS</t>
    </r>
  </si>
  <si>
    <r>
      <rPr>
        <sz val="9"/>
        <rFont val="Calibri"/>
        <family val="2"/>
        <scheme val="minor"/>
      </rPr>
      <t>DEMOLIÇÃO MANUAL ESTRUTURA EM MADEIRA TELHADO COM TRANSPORTE ATÉ
CAÇAMBA E CARGA</t>
    </r>
  </si>
  <si>
    <r>
      <rPr>
        <sz val="9"/>
        <rFont val="Calibri"/>
        <family val="2"/>
        <scheme val="minor"/>
      </rPr>
      <t>DEMOLIÇÃO MANUAL DE CALHA/RUFO EM CHAPA COM TRANSPORTE ATÉ CAÇAMBA E
CARGA</t>
    </r>
  </si>
  <si>
    <r>
      <rPr>
        <sz val="9"/>
        <rFont val="Calibri"/>
        <family val="2"/>
        <scheme val="minor"/>
      </rPr>
      <t>DEMOLIÇÃO MANUAL EM MURO/PAREDE PLACA PRÉ-MOLDADA COM TRANSPORTE ATÉ
CAÇAMBA E CARGA</t>
    </r>
  </si>
  <si>
    <r>
      <rPr>
        <sz val="9"/>
        <rFont val="Calibri"/>
        <family val="2"/>
        <scheme val="minor"/>
      </rPr>
      <t>DEMOLIÇÃO MANUAL DE PILAR EM CONCRETO ARMADO COM TRANSPORTE ATE A
CAÇAMBA E CARGA</t>
    </r>
  </si>
  <si>
    <r>
      <rPr>
        <sz val="9"/>
        <rFont val="Calibri"/>
        <family val="2"/>
        <scheme val="minor"/>
      </rPr>
      <t>DEMOLIÇÃO DE PILARES E VIGAS EM CONCRETO ARMADO, DE FORMA MECANIZADA COM
MARTELETE, SEM REAPROVEITAMENTO. AF_12/2017</t>
    </r>
  </si>
  <si>
    <r>
      <rPr>
        <sz val="9"/>
        <rFont val="Calibri"/>
        <family val="2"/>
        <scheme val="minor"/>
      </rPr>
      <t>REMOÇÃO MANUAL DE METAL SANITÁRIO (VÁLVULAS/SIFÃO/REGISTROS/TORNEIRAS/OUTROS) COM TRANSPORTE ATÉ CAÇAMBA E
CARGA</t>
    </r>
  </si>
  <si>
    <r>
      <rPr>
        <sz val="9"/>
        <rFont val="Calibri"/>
        <family val="2"/>
        <scheme val="minor"/>
      </rPr>
      <t>LASTRO DE CONCRETO MAGRO, APLICADO EM BLOCOS DE COROAMENTO OU SAPATAS.
AF_08/2017</t>
    </r>
  </si>
  <si>
    <r>
      <rPr>
        <sz val="9"/>
        <rFont val="Calibri"/>
        <family val="2"/>
        <scheme val="minor"/>
      </rPr>
      <t>ARMAÇÃO DE PILAR OU VIGA DE ESTRUTURA CONVENCIONAL DE CONCRETO ARMADO
UTILIZANDO AÇO CA-50 DE 10,0 MM - MONTAGEM. AF_06/2022</t>
    </r>
  </si>
  <si>
    <r>
      <rPr>
        <sz val="9"/>
        <rFont val="Calibri"/>
        <family val="2"/>
        <scheme val="minor"/>
      </rPr>
      <t>ARMAÇÃO DE PILAR OU VIGA DE ESTRUTURA CONVENCIONAL DE CONCRETO ARMADO
UTILIZANDO AÇO CA-60 DE 5,0 MM - MONTAGEM. AF_06/2022</t>
    </r>
  </si>
  <si>
    <r>
      <rPr>
        <sz val="9"/>
        <rFont val="Calibri"/>
        <family val="2"/>
        <scheme val="minor"/>
      </rPr>
      <t>LANÇAMENTO/APLICAÇÃO/ADENSAMENTO DE CONCRETO USINADO BOMBEADO EM
ESTRUTURA - (O.C.)</t>
    </r>
  </si>
  <si>
    <r>
      <rPr>
        <sz val="9"/>
        <rFont val="Calibri"/>
        <family val="2"/>
        <scheme val="minor"/>
      </rPr>
      <t>LUMINÁRIA DE SOBREPOR COM ALETAS 2 X 16/18/20 W - FORNECIMENTO E INSTALAÇÃO
(GOINFRA + ORSE)</t>
    </r>
  </si>
  <si>
    <r>
      <rPr>
        <sz val="9"/>
        <rFont val="Calibri"/>
        <family val="2"/>
        <scheme val="minor"/>
      </rPr>
      <t>LÂMPADA TUBULAR LED DE 18/20 W, BASE G13 - FORNECIMENTO E INSTALAÇÃO.
AF_02/2020_PS</t>
    </r>
  </si>
  <si>
    <r>
      <rPr>
        <sz val="9"/>
        <rFont val="Calibri"/>
        <family val="2"/>
        <scheme val="minor"/>
      </rPr>
      <t>TOMADA BAIXA DE EMBUTIR (2 MÓDULOS), 2P+T 10 A, INCLUINDO SUPORTE E PLACA -
FORNECIMENTO E INSTALAÇÃO. AF_03/2023</t>
    </r>
  </si>
  <si>
    <r>
      <rPr>
        <sz val="9"/>
        <rFont val="Calibri"/>
        <family val="2"/>
        <scheme val="minor"/>
      </rPr>
      <t>CABO DE COBRE FLEXÍVEL ISOLADO, 2,5 MM², ANTI-CHAMA 450/750 V, PARA CIRCUITOS
TERMINAIS - FORNECIMENTO E INSTALAÇÃO. AF_03/2023</t>
    </r>
  </si>
  <si>
    <r>
      <rPr>
        <sz val="9"/>
        <rFont val="Calibri"/>
        <family val="2"/>
        <scheme val="minor"/>
      </rPr>
      <t>QUADRO DE DISTRIBUIÇÃO DE ENERGIA EM CHAPA DE AÇO GALVANIZADO, DE EMBUTIR, COM BARRAMENTO TRIFÁSICO, PARA 18 DISJUNTORES DIN 100A - FORNECIMENTO E
INSTALAÇÃO. AF_10/2020</t>
    </r>
  </si>
  <si>
    <r>
      <rPr>
        <sz val="9"/>
        <rFont val="Calibri"/>
        <family val="2"/>
        <scheme val="minor"/>
      </rPr>
      <t>DISJUNTOR TRIPOLAR TIPO DIN, CORRENTE NOMINAL DE 25A - FORNECIMENTO E
INSTALAÇÃO. AF_10/2020</t>
    </r>
  </si>
  <si>
    <r>
      <rPr>
        <sz val="9"/>
        <rFont val="Calibri"/>
        <family val="2"/>
        <scheme val="minor"/>
      </rPr>
      <t>ALVENARIA DE TIJOLO FURADO 1/2 VEZ 14X29X9 - 6 FUROS -  ARG. (1CALH:4ARML+100KG
DE CI/M3)</t>
    </r>
  </si>
  <si>
    <r>
      <rPr>
        <sz val="9"/>
        <rFont val="Calibri"/>
        <family val="2"/>
        <scheme val="minor"/>
      </rPr>
      <t>FIXAÇÃO (ENCUNHAMENTO) DE ALVENARIA DE VEDAÇÃO COM ARGAMASSA APLICADA
COM COLHER. AF_03/2016</t>
    </r>
  </si>
  <si>
    <r>
      <rPr>
        <sz val="9"/>
        <rFont val="Calibri"/>
        <family val="2"/>
        <scheme val="minor"/>
      </rPr>
      <t>PASSEIO PROTECAO EM CONC.DESEMPEN.5 CM 1:2,5:3,5 (INCLUSO ESPELHO DE
30CM/ESCAVAÇÃO/REATERRO/APILOAMENTO/ATERRO INTERNO)</t>
    </r>
  </si>
  <si>
    <r>
      <rPr>
        <sz val="9"/>
        <rFont val="Calibri"/>
        <family val="2"/>
        <scheme val="minor"/>
      </rPr>
      <t>LANÇAMENTO/APLICAÇÃO/ADENSAMENTO DE CONCRETO USINADO BOMBEADO EM
FUNDAÇÃO</t>
    </r>
  </si>
  <si>
    <r>
      <rPr>
        <sz val="9"/>
        <rFont val="Calibri"/>
        <family val="2"/>
        <scheme val="minor"/>
      </rPr>
      <t>PAREDE DE CONTENÇÃO COM CANALETA DE CONCRETO 14X19X19 CM, ARMADA COM DUAS BARRAS DE AÇO 50-A 8,0 MM (5/16"), IMPERMEABILIZADA, REBOCADA E PINTADA (1
FACE) - ALTURA MÁXIMA DE 1 M (GOINFRA)</t>
    </r>
  </si>
  <si>
    <r>
      <rPr>
        <sz val="9"/>
        <rFont val="Calibri"/>
        <family val="2"/>
        <scheme val="minor"/>
      </rPr>
      <t>REGULARIZAÇÃO DO TERRENO SEM APILOAMENTO COM TRANSPORTE MANUAL DA
TERRA ESCAVADA</t>
    </r>
  </si>
  <si>
    <r>
      <rPr>
        <sz val="9"/>
        <rFont val="Calibri"/>
        <family val="2"/>
        <scheme val="minor"/>
      </rPr>
      <t>BANCO DE CONCRETO POLIDO BASE EM ALVENARIA REBOCADA E PINTADA - PADRÃO
GOINFRA</t>
    </r>
  </si>
  <si>
    <r>
      <rPr>
        <sz val="9"/>
        <rFont val="Calibri"/>
        <family val="2"/>
        <scheme val="minor"/>
      </rPr>
      <t>CASA DE BOMBAS - EXCLUSO INSTALAÇÕES ELÉTRICAS, HIDROSANITÁRIAS E ESPECIAIS
(GOINFRA + SINAPI)</t>
    </r>
  </si>
  <si>
    <r>
      <rPr>
        <sz val="9"/>
        <rFont val="Calibri"/>
        <family val="2"/>
        <scheme val="minor"/>
      </rPr>
      <t>ARMAÇÃO DE PILAR OU VIGA DE ESTRUTURA CONVENCIONAL DE CONCRETO ARMADO
UTILIZANDO AÇO CA-50 DE 12,5 MM - MONTAGEM. AF_06/2022</t>
    </r>
  </si>
  <si>
    <r>
      <rPr>
        <sz val="9"/>
        <rFont val="Calibri"/>
        <family val="2"/>
        <scheme val="minor"/>
      </rPr>
      <t>TUBO DE AÇO GALVANIZADO COM COSTURA, CLASSE MÉDIA, DN 32 (1 1/4"), CONEXÃO ROSQUEADA, INSTALADO EM REDE DE ALIMENTAÇÃO PARA HIDRANTE - FORNECIMENTO
E INSTALAÇÃO. AF_10/2020</t>
    </r>
  </si>
  <si>
    <r>
      <rPr>
        <sz val="9"/>
        <rFont val="Calibri"/>
        <family val="2"/>
        <scheme val="minor"/>
      </rPr>
      <t>CONJUNTO MOTO BOMBA ELÉTRICA PARA VAZÃO 2,8 M³/H, HM=11,70 MCA (GOINFRA +
SINAPI)</t>
    </r>
  </si>
  <si>
    <r>
      <rPr>
        <sz val="9"/>
        <rFont val="Calibri"/>
        <family val="2"/>
        <scheme val="minor"/>
      </rPr>
      <t>ALÇAPÃO FORMATO COIFA EM CHAPA VINCADA Nº. 18 H=(10+2)CM, C/ALÇAS E PORTA
CADEADOS (INCLUSIVE CADEADOS Nº. 30)</t>
    </r>
  </si>
  <si>
    <r>
      <rPr>
        <sz val="9"/>
        <rFont val="Calibri"/>
        <family val="2"/>
        <scheme val="minor"/>
      </rPr>
      <t>DEMOLIÇÃO DE ALAMBRADO COM TUBO GALVANIZADO C/ TR. ATE CB. E CARGA
(GOINFRA)</t>
    </r>
  </si>
  <si>
    <r>
      <rPr>
        <sz val="9"/>
        <rFont val="Calibri"/>
        <family val="2"/>
        <scheme val="minor"/>
      </rPr>
      <t>ACIONADOR MANUAL DE ALARME CONVENCIONAL, TIPO "APERTE AQUI" -
FORNECIMENTO E INSTALAÇÃO (GOINFRA + ORSE)</t>
    </r>
  </si>
  <si>
    <r>
      <rPr>
        <sz val="9"/>
        <rFont val="Calibri"/>
        <family val="2"/>
        <scheme val="minor"/>
      </rPr>
      <t>PLACA DE SINALIZAÇÃO EM PVC COD 06 - (300X300) PERIGO INFLAMÁVEL  (GOINFRA +
SINAPI)</t>
    </r>
  </si>
  <si>
    <r>
      <rPr>
        <sz val="9"/>
        <rFont val="Calibri"/>
        <family val="2"/>
        <scheme val="minor"/>
      </rPr>
      <t>DISJUNTOR MONOPOLAR TIPO DIN, CORRENTE NOMINAL DE 20A - FORNECIMENTO E
INSTALAÇÃO. AF_10/2020</t>
    </r>
  </si>
  <si>
    <r>
      <rPr>
        <sz val="9"/>
        <rFont val="Calibri"/>
        <family val="2"/>
        <scheme val="minor"/>
      </rPr>
      <t>DISJUNTOR TRIPOLAR TIPO DIN, CORRENTE NOMINAL DE 40A - FORNECIMENTO E
INSTALAÇÃO. AF_10/2020</t>
    </r>
  </si>
  <si>
    <r>
      <rPr>
        <sz val="9"/>
        <rFont val="Calibri"/>
        <family val="2"/>
        <scheme val="minor"/>
      </rPr>
      <t>LUMINÁRIA TIPO PLAFON CIRCULAR, DE SOBREPOR, COM LED DE 12/13 W -
FORNECIMENTO E INSTALAÇÃO. AF_03/2022</t>
    </r>
  </si>
  <si>
    <r>
      <rPr>
        <sz val="9"/>
        <rFont val="Calibri"/>
        <family val="2"/>
        <scheme val="minor"/>
      </rPr>
      <t>TOMADA INDUSTRIAL NÃO METÁLICA SOBREPOR FÊMEA 3 POLOS + TERRA 32 A 220/240
(COT)</t>
    </r>
  </si>
  <si>
    <r>
      <rPr>
        <sz val="9"/>
        <rFont val="Calibri"/>
        <family val="2"/>
        <scheme val="minor"/>
      </rPr>
      <t>DISJUNTOR MONOPOLAR TIPO DIN, CORRENTE NOMINAL DE 32A - FORNECIMENTO E
INSTALAÇÃO. AF_10/2020</t>
    </r>
  </si>
  <si>
    <r>
      <rPr>
        <sz val="9"/>
        <rFont val="Calibri"/>
        <family val="2"/>
        <scheme val="minor"/>
      </rPr>
      <t>DISJUNTOR TRIPOLAR TIPO DIN, CORRENTE NOMINAL DE 32A - FORNECIMENTO E
INSTALAÇÃO. AF_10/2020</t>
    </r>
  </si>
  <si>
    <r>
      <rPr>
        <sz val="9"/>
        <rFont val="Calibri"/>
        <family val="2"/>
        <scheme val="minor"/>
      </rPr>
      <t>DISJUNTOR BIPOLAR TIPO DIN, CORRENTE NOMINAL DE 16A - FORNECIMENTO E
INSTALAÇÃO. AF_10/2020</t>
    </r>
  </si>
  <si>
    <r>
      <rPr>
        <sz val="9"/>
        <rFont val="Calibri"/>
        <family val="2"/>
        <scheme val="minor"/>
      </rPr>
      <t>CHAPA DE ACRÍLICO PARA QUADRO DE DISTRIBUIÇÃO - FORNECIMENTO E INSTALAÇÃO
(GOINFRA + ORSE)</t>
    </r>
  </si>
  <si>
    <r>
      <rPr>
        <sz val="9"/>
        <rFont val="Calibri"/>
        <family val="2"/>
        <scheme val="minor"/>
      </rPr>
      <t>CORDOALHA DE COBRE NU 50 MM², ENTERRADA - FORNECIMENTO E INSTALAÇÃO.
AF_08/2023</t>
    </r>
  </si>
  <si>
    <r>
      <rPr>
        <sz val="9"/>
        <rFont val="Calibri"/>
        <family val="2"/>
        <scheme val="minor"/>
      </rPr>
      <t>POSTE - FUNDAÇÃO EM CONCRETO SIMPLES DA BASE DOS POSTES 11/600 PARA TRAFO (
DIAM. 1000MM)</t>
    </r>
  </si>
  <si>
    <r>
      <rPr>
        <sz val="9"/>
        <rFont val="Calibri"/>
        <family val="2"/>
        <scheme val="minor"/>
      </rPr>
      <t>ISOLADOR, TIPO ROLDANA, PARA BAIXA TENSÃO - FORNECIMENTO E INSTALAÇÃO.
AF_07/2020</t>
    </r>
  </si>
  <si>
    <r>
      <rPr>
        <sz val="9"/>
        <rFont val="Calibri"/>
        <family val="2"/>
        <scheme val="minor"/>
      </rPr>
      <t>CAIXA DE INSPEÇÃO PARA ATERRAMENTO, CIRCULAR, EM POLIETILENO, DIÂMETRO
INTERNO = 0,3 M. AF_12/2020</t>
    </r>
  </si>
  <si>
    <r>
      <rPr>
        <sz val="9"/>
        <rFont val="Calibri"/>
        <family val="2"/>
        <scheme val="minor"/>
      </rPr>
      <t>VÁLVULA DE DESCARGA DUPLO ACIONAMENTO COM ACABAMENTO CROMADO
ANTIVANDALISMO</t>
    </r>
  </si>
  <si>
    <r>
      <rPr>
        <sz val="9"/>
        <rFont val="Calibri"/>
        <family val="2"/>
        <scheme val="minor"/>
      </rPr>
      <t>REGISTRO DE PRESSÃO BRUTO, LATÃO,  ROSCÁVEL, 3/4'' - FORNECIMENTO E INSTALAÇÃO.
AF_08/2021</t>
    </r>
  </si>
  <si>
    <r>
      <rPr>
        <sz val="9"/>
        <rFont val="Calibri"/>
        <family val="2"/>
        <scheme val="minor"/>
      </rPr>
      <t>TUBO, PVC, SOLDÁVEL, DN 32MM, INSTALADO EM PRUMADA DE ÁGUA - FORNECIMENTO E
INSTALAÇÃO. AF_06/2022</t>
    </r>
  </si>
  <si>
    <r>
      <rPr>
        <sz val="9"/>
        <rFont val="Calibri"/>
        <family val="2"/>
        <scheme val="minor"/>
      </rPr>
      <t>JOELHO 45 GRAUS, PVC, SERIE NORMAL, ESGOTO PREDIAL, DN 40 MM, JUNTA SOLDÁVEL, FORNECIDO E INSTALADO EM RAMAL DE DESCARGA OU RAMAL DE ESGOTO SANITÁRIO.
AF_08/2022</t>
    </r>
  </si>
  <si>
    <r>
      <rPr>
        <sz val="9"/>
        <rFont val="Calibri"/>
        <family val="2"/>
        <scheme val="minor"/>
      </rPr>
      <t>JOELHO 45 GRAUS, PVC, SERIE NORMAL, ESGOTO PREDIAL, DN 50 MM, JUNTA ELÁSTICA, FORNECIDO E INSTALADO EM PRUMADA DE ESGOTO SANITÁRIO OU VENTILAÇÃO.
AF_08/2022</t>
    </r>
  </si>
  <si>
    <r>
      <rPr>
        <sz val="9"/>
        <rFont val="Calibri"/>
        <family val="2"/>
        <scheme val="minor"/>
      </rPr>
      <t>TUBO PVC, SERIE NORMAL, ESGOTO PREDIAL, DN 75 MM, FORNECIDO E INSTALADO EM
PRUMADA DE ESGOTO SANITÁRIO OU VENTILAÇÃO. AF_08/2022</t>
    </r>
  </si>
  <si>
    <r>
      <rPr>
        <sz val="9"/>
        <rFont val="Calibri"/>
        <family val="2"/>
        <scheme val="minor"/>
      </rPr>
      <t>TUBO PVC, SERIE NORMAL, ESGOTO PREDIAL, DN 100 MM, FORNECIDO E INSTALADO EM
PRUMADA DE ESGOTO SANITÁRIO OU VENTILAÇÃO. AF_08/2022</t>
    </r>
  </si>
  <si>
    <r>
      <rPr>
        <sz val="9"/>
        <rFont val="Calibri"/>
        <family val="2"/>
        <scheme val="minor"/>
      </rPr>
      <t>DEMOLICAO MANUAL COBERTURA TELHA FIBROCIMENTO/FIBRA DE VIDRO/SIMILARES C/
TRANSP. ATÉ CB. E CARGA</t>
    </r>
  </si>
  <si>
    <r>
      <rPr>
        <sz val="9"/>
        <rFont val="Calibri"/>
        <family val="2"/>
        <scheme val="minor"/>
      </rPr>
      <t>DEMOLIÇÃO MANUAL ALVENARIA TIJOLO SEM REAPROVEITAMENTO COM TRANSPORTE
ATE CAÇAMBA E CARGA</t>
    </r>
  </si>
  <si>
    <r>
      <rPr>
        <sz val="9"/>
        <rFont val="Calibri"/>
        <family val="2"/>
        <scheme val="minor"/>
      </rPr>
      <t>ARMAÇÃO DE BLOCO, VIGA BALDRAME OU SAPATA UTILIZANDO AÇO CA-50 DE 12,5 MM -
MONTAGEM. AF_06/2017</t>
    </r>
  </si>
  <si>
    <r>
      <rPr>
        <sz val="9"/>
        <rFont val="Calibri"/>
        <family val="2"/>
        <scheme val="minor"/>
      </rPr>
      <t>ARMAÇÃO DE PILAR OU VIGA DE ESTRUTURA CONVENCIONAL DE CONCRETO ARMADO
UTILIZANDO AÇO CA-50 DE 16,0 MM - MONTAGEM. AF_06/2022</t>
    </r>
  </si>
  <si>
    <r>
      <rPr>
        <sz val="9"/>
        <rFont val="Calibri"/>
        <family val="2"/>
        <scheme val="minor"/>
      </rPr>
      <t>CABO DE COBRE FLEXÍVEL ISOLADO, 1,5 MM², ANTI-CHAMA 450/750 V, PARA CIRCUITOS
TERMINAIS - FORNECIMENTO E INSTALAÇÃO. AF_03/2023</t>
    </r>
  </si>
  <si>
    <r>
      <rPr>
        <sz val="9"/>
        <rFont val="Calibri"/>
        <family val="2"/>
        <scheme val="minor"/>
      </rPr>
      <t>CAIXA OCTOGONAL 4" X 4", PVC, INSTALADA EM LAJE - FORNECIMENTO E INSTALAÇÃO.
AF_03/2023</t>
    </r>
  </si>
  <si>
    <r>
      <rPr>
        <sz val="9"/>
        <rFont val="Calibri"/>
        <family val="2"/>
        <scheme val="minor"/>
      </rPr>
      <t>CAIXA RETANGULAR 4" X 2" BAIXA (0,30 M DO PISO), PVC, INSTALADA EM PAREDE -
FORNECIMENTO E INSTALAÇÃO. AF_03/2023</t>
    </r>
  </si>
  <si>
    <r>
      <rPr>
        <sz val="9"/>
        <rFont val="Calibri"/>
        <family val="2"/>
        <scheme val="minor"/>
      </rPr>
      <t>CAIXA RETANGULAR 4" X 2" MÉDIA (1,30 M DO PISO), PVC, INSTALADA EM PAREDE -
FORNECIMENTO E INSTALAÇÃO. AF_03/2023</t>
    </r>
  </si>
  <si>
    <r>
      <rPr>
        <sz val="9"/>
        <rFont val="Calibri"/>
        <family val="2"/>
        <scheme val="minor"/>
      </rPr>
      <t>DISJUNTOR MONOPOLAR TIPO DIN, CORRENTE NOMINAL DE 16A - FORNECIMENTO E
INSTALAÇÃO. AF_10/2020</t>
    </r>
  </si>
  <si>
    <r>
      <rPr>
        <sz val="9"/>
        <rFont val="Calibri"/>
        <family val="2"/>
        <scheme val="minor"/>
      </rPr>
      <t>DISJUNTOR TRIPOLAR TIPO DIN, CORRENTE NOMINAL DE 50A - FORNECIMENTO E
INSTALAÇÃO. AF_10/2020</t>
    </r>
  </si>
  <si>
    <r>
      <rPr>
        <sz val="9"/>
        <rFont val="Calibri"/>
        <family val="2"/>
        <scheme val="minor"/>
      </rPr>
      <t>REGISTRO DE GAVETA BRUTO, LATÃO, ROSCÁVEL, 3/4", COM ACABAMENTO E CANOPLA
CROMADOS - FORNECIMENTO E INSTALAÇÃO. AF_08/2021</t>
    </r>
  </si>
  <si>
    <r>
      <rPr>
        <sz val="9"/>
        <rFont val="Calibri"/>
        <family val="2"/>
        <scheme val="minor"/>
      </rPr>
      <t>REGISTRO DE GAVETA BRUTO, LATÃO, ROSCÁVEL, 1 1/2", COM ACABAMENTO E CANOPLA
CROMADOS - FORNECIMENTO E INSTALAÇÃO. AF_08/2021</t>
    </r>
  </si>
  <si>
    <r>
      <rPr>
        <sz val="9"/>
        <rFont val="Calibri"/>
        <family val="2"/>
        <scheme val="minor"/>
      </rPr>
      <t>REGISTRO DE GAVETA BRUTO, LATÃO, ROSCÁVEL, 2" - FORNECIMENTO E INSTALAÇÃO.
AF_08/2021</t>
    </r>
  </si>
  <si>
    <r>
      <rPr>
        <sz val="9"/>
        <rFont val="Calibri"/>
        <family val="2"/>
        <scheme val="minor"/>
      </rPr>
      <t>TORNEIRA DE MESA COM FECHAMENTO AUTOMÁTICO TEMPORIZADO PARA LAVATÓRIO
DIÂMETRO DE 1/2"</t>
    </r>
  </si>
  <si>
    <r>
      <rPr>
        <sz val="9"/>
        <rFont val="Calibri"/>
        <family val="2"/>
        <scheme val="minor"/>
      </rPr>
      <t>TORNEIRA DE MESA PARA PcD COM FECHAMENTO AUTOMÁTICO TEMPORIZADO PARA
LAVATÓRIO DIÂMETRO DE 1/2"</t>
    </r>
  </si>
  <si>
    <r>
      <rPr>
        <sz val="9"/>
        <rFont val="Calibri"/>
        <family val="2"/>
        <scheme val="minor"/>
      </rPr>
      <t>ASSENTO EM POLIPROPILENO COM SISTEMA DE FECHAMENTO SUAVE PARA VASO
SANITÁRIO</t>
    </r>
  </si>
  <si>
    <r>
      <rPr>
        <sz val="9"/>
        <rFont val="Calibri"/>
        <family val="2"/>
        <scheme val="minor"/>
      </rPr>
      <t>PORTA TOALHA BANHO EM METAL CROMADO, TIPO BARRA, INCLUSO FIXAÇÃO.
AF_01/2020</t>
    </r>
  </si>
  <si>
    <r>
      <rPr>
        <sz val="9"/>
        <rFont val="Calibri"/>
        <family val="2"/>
        <scheme val="minor"/>
      </rPr>
      <t>TE DE REDUÇÃO, PVC, SOLDÁVEL, DN 75MM X 50MM, INSTALADO EM PRUMADA DE ÁGUA -
FORNECIMENTO E INSTALAÇÃO. AF_06/2022</t>
    </r>
  </si>
  <si>
    <r>
      <rPr>
        <sz val="9"/>
        <rFont val="Calibri"/>
        <family val="2"/>
        <scheme val="minor"/>
      </rPr>
      <t>LUVA DE CORRER, PVC, SOLDÁVEL, DN 32MM, INSTALADO EM PRUMADA DE ÁGUA -
FORNECIMENTO E INSTALAÇÃO. AF_06/2022</t>
    </r>
  </si>
  <si>
    <r>
      <rPr>
        <sz val="9"/>
        <rFont val="Calibri"/>
        <family val="2"/>
        <scheme val="minor"/>
      </rPr>
      <t>JOELHO 45 GRAUS, PVC, SERIE NORMAL, ESGOTO PREDIAL, DN 50 MM, JUNTA ELÁSTICA,
FORNECIDO E INSTALADO EM PRUMADA DE ESGOTO SANITÁRIO OU VENTILAÇÃO. AF_08/2022</t>
    </r>
  </si>
  <si>
    <r>
      <rPr>
        <sz val="9"/>
        <rFont val="Calibri"/>
        <family val="2"/>
        <scheme val="minor"/>
      </rPr>
      <t>REVESTIMENTO CERÂMICO PARA PAREDES INTERNAS COM PLACAS TIPO ESMALTADA EXTRA  DE DIMENSÕES 33X45 CM APLICADAS NA ALTURA INTEIRA DAS PAREDES.
AF_02/2023_PE</t>
    </r>
  </si>
  <si>
    <r>
      <rPr>
        <sz val="9"/>
        <rFont val="Calibri"/>
        <family val="2"/>
        <scheme val="minor"/>
      </rPr>
      <t>PINTURA DE SÍMBOLOS E TEXTOS COM TINTA ACRÍLICA, DEMARCAÇÃO COM FITA
ADESIVA E APLICAÇÃO COM ROLO. AF_05/2021</t>
    </r>
  </si>
  <si>
    <r>
      <rPr>
        <sz val="9"/>
        <rFont val="Calibri"/>
        <family val="2"/>
        <scheme val="minor"/>
      </rPr>
      <t>GRELHA PADRÃO GOINFRA DE FERRO CHATO COM BERÇO ( ESPAÇAMENTO ENTRE EIXOS =
2 CM)</t>
    </r>
  </si>
  <si>
    <r>
      <rPr>
        <sz val="9"/>
        <rFont val="Calibri"/>
        <family val="2"/>
        <scheme val="minor"/>
      </rPr>
      <t>DEMOLIÇÃO MANUAL DE COBERTURA EM TELHA CERAMICA COM TRANSPORTE ATÉ
CAÇAMBA E CARGA</t>
    </r>
  </si>
  <si>
    <r>
      <rPr>
        <sz val="9"/>
        <rFont val="Calibri"/>
        <family val="2"/>
        <scheme val="minor"/>
      </rPr>
      <t>AUXILIAR DE ENCANADOR OU BOMBEIRO HIDRÁULICO COM ENCARGOS
COMPLEMENTARES</t>
    </r>
  </si>
  <si>
    <r>
      <rPr>
        <sz val="9"/>
        <rFont val="Calibri"/>
        <family val="2"/>
        <scheme val="minor"/>
      </rPr>
      <t>GRANITINA 8MM FUNDIDA COM CONTRAPISO (1CI:3ARML) E=2CM, JUNTA PLASTICA 27MM
E RESINA ACRÍLICA (GOINFRA + SINAPI)</t>
    </r>
  </si>
  <si>
    <r>
      <rPr>
        <sz val="9"/>
        <rFont val="Calibri"/>
        <family val="2"/>
        <scheme val="minor"/>
      </rPr>
      <t>MURO DE ALVENARIA TIJOLO FURADO 1/2 VEZ ( H=2,00M) COM FUNDAÇÃO - SEM
REVESTIMENTOS (PADRÃO GOINFRA) - (GOINFRA)</t>
    </r>
  </si>
  <si>
    <r>
      <rPr>
        <sz val="9"/>
        <rFont val="Calibri"/>
        <family val="2"/>
        <scheme val="minor"/>
      </rPr>
      <t>MOLDURA TIPO "U" INVERTIDO EM ARGAMASSA COM 2CM DE ESPESSURA TIPO
PINGADEIRA EM MURO/PLATIBANDA ( A PARTE VERTICAL DESCE 2,5CM)</t>
    </r>
  </si>
  <si>
    <r>
      <rPr>
        <sz val="9"/>
        <rFont val="Calibri"/>
        <family val="2"/>
        <scheme val="minor"/>
      </rPr>
      <t>CENTRAL DE GÁS PADRÃO GOINFRA/2019 COMPLETA, EXCLUSO AS INSTALAÇÕES
MECÂNICAS (1+1 CILINDRO P-45)</t>
    </r>
  </si>
  <si>
    <r>
      <rPr>
        <sz val="9"/>
        <rFont val="Calibri"/>
        <family val="2"/>
        <scheme val="minor"/>
      </rPr>
      <t>UNIÃO DE FERRO MALEÁVEL GALVANIZADO 3/4", ASSENTO BRONZE , CLASSE 150, ROSCA
NPT - NBR 6925</t>
    </r>
  </si>
  <si>
    <r>
      <rPr>
        <sz val="9"/>
        <rFont val="Calibri"/>
        <family val="2"/>
        <scheme val="minor"/>
      </rPr>
      <t>BUCHA DE REDUCAO DE FERRO GALVANIZADO, COM ROSCA BSP, DE 1/2" X 1/4" (GOINFRA +
SINAPI)</t>
    </r>
  </si>
  <si>
    <r>
      <rPr>
        <sz val="9"/>
        <rFont val="Calibri"/>
        <family val="2"/>
        <scheme val="minor"/>
      </rPr>
      <t>LUVA REDUÇÃO DE FERRO MALEÁVEL GALVANIZADO 3/4" X 1/2", CLASSE 150, ROSCA NPT -
NBR 6925</t>
    </r>
  </si>
  <si>
    <r>
      <rPr>
        <sz val="9"/>
        <rFont val="Calibri"/>
        <family val="2"/>
        <scheme val="minor"/>
      </rPr>
      <t>DEMOLIÇÃO MANUAL MEIO FIO SEM REAPROVEITAMENTO COM TRANSPORTE ATÉ
CAÇAMBA E CARGA</t>
    </r>
  </si>
  <si>
    <r>
      <rPr>
        <sz val="9"/>
        <rFont val="Calibri"/>
        <family val="2"/>
        <scheme val="minor"/>
      </rPr>
      <t>TAPUME EM CHAPA COMPENSADA RESINADA 6MM COM PORTÕES E FERRAGENS - PADRÃO
GOINFRA</t>
    </r>
  </si>
  <si>
    <r>
      <rPr>
        <sz val="9"/>
        <rFont val="Calibri"/>
        <family val="2"/>
        <scheme val="minor"/>
      </rPr>
      <t>REMOÇÃO DE CHAPAS E PERFIS DE DRYWALL, DE FORMA MANUAL, SEM
REAPROVEITAMENTO. AF_12/2017</t>
    </r>
  </si>
  <si>
    <r>
      <rPr>
        <sz val="9"/>
        <rFont val="Calibri"/>
        <family val="2"/>
        <scheme val="minor"/>
      </rPr>
      <t>ALAMBRADO EM TUBO INDUSTRIAL 2"#2,28 E TELA MALHA 4" FIO 12 (QUADRA ESPORTE
EXISTENTE) SEM PINTURA</t>
    </r>
  </si>
  <si>
    <r>
      <rPr>
        <sz val="9"/>
        <rFont val="Calibri"/>
        <family val="2"/>
        <scheme val="minor"/>
      </rPr>
      <t>ARMAÇÃO EM TELA DE AÇO SOLDADA NERVURADA Q-92, AÇO-60, 4,2 mm, MALHA 15x15 CM
(GOINFRA + SINAPI)</t>
    </r>
  </si>
  <si>
    <r>
      <rPr>
        <sz val="9"/>
        <rFont val="Calibri"/>
        <family val="2"/>
        <scheme val="minor"/>
      </rPr>
      <t>PINTURA DE PISO COM TINTA EPÓXI, APLICAÇÃO MANUAL, 2 DEMÃOS, INCLUSO PRIMER
EPÓXI. AF_05/2021</t>
    </r>
  </si>
  <si>
    <r>
      <rPr>
        <sz val="9"/>
        <rFont val="Calibri"/>
        <family val="2"/>
        <scheme val="minor"/>
      </rPr>
      <t>PINTURA ESMALTE 2 DEMÃOS PARA ESQUADRIAS DE FERRO (SEM FUNDO
ANTICORROSIVO)</t>
    </r>
  </si>
  <si>
    <r>
      <rPr>
        <sz val="9"/>
        <rFont val="Calibri"/>
        <family val="2"/>
        <scheme val="minor"/>
      </rPr>
      <t>SUPORTE EM TUBO INDUSTRIAL REMOVÍVEL PARA TABELA DE BASQUETE - 2
UNID.(ASSENT./PINTADOS)</t>
    </r>
  </si>
  <si>
    <r>
      <rPr>
        <b/>
        <sz val="9"/>
        <rFont val="Calibri"/>
        <family val="2"/>
        <scheme val="minor"/>
      </rPr>
      <t xml:space="preserve">OBS: </t>
    </r>
    <r>
      <rPr>
        <sz val="9"/>
        <rFont val="Calibri"/>
        <family val="2"/>
        <scheme val="minor"/>
      </rPr>
      <t>OS QUANTITATIVOS DE MATERIAIS  DAS INSTALAÇÕES HIDROSSANITÁRIAS, ELÉTRICAS E ESPECIAIS SÃO FORNECIDOS PELOS PROFISSIONAIS RESPONSÁVEIS PELOS RESPECTIVOS PROJETOS.</t>
    </r>
  </si>
  <si>
    <r>
      <rPr>
        <b/>
        <sz val="9"/>
        <rFont val="Calibri"/>
        <family val="2"/>
        <scheme val="minor"/>
      </rPr>
      <t xml:space="preserve">(1) </t>
    </r>
    <r>
      <rPr>
        <i/>
        <sz val="9"/>
        <rFont val="Calibri"/>
        <family val="2"/>
        <scheme val="minor"/>
      </rPr>
      <t xml:space="preserve">Conforme previsto pelo DECRETO Nº 7.983, DE 8 DE ABRIL DE 2013, os preços adotados são aqueles constantes dos sistemas de referência indicados. Justifica-se o uso dos preços destas composições de custos unitários devido ao seu valor ser menor à mediana de seus correspondentes na tabela SINAPI;
(2) Optou-se pelo uso das composições de custos da GOINFRA para itens não presentes na SINAPI;
(3) Para itens da GOINFRA, os vidros não estão inclusos nas esquadrias e já foram considerados os custos de contramarco para as esquadrias de alumínio;
(4) Nos casos em que houver execução de granitina e omissão do item GOINFRA 221102, considerou-se que o quantitativo para o rodapé, de altura igual a 7cm, foi incorporado na área de piso;
</t>
    </r>
    <r>
      <rPr>
        <b/>
        <sz val="9"/>
        <rFont val="Calibri"/>
        <family val="2"/>
        <scheme val="minor"/>
      </rPr>
      <t xml:space="preserve">(5) </t>
    </r>
    <r>
      <rPr>
        <i/>
        <sz val="9"/>
        <rFont val="Calibri"/>
        <family val="2"/>
        <scheme val="minor"/>
      </rPr>
      <t>O custo unitário aproximado por metro quadrado é calculado dividindo-se o valor total do orçamento pela área total de construção.</t>
    </r>
  </si>
  <si>
    <t>0001</t>
  </si>
  <si>
    <t>0002</t>
  </si>
  <si>
    <t>0003</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</si>
  <si>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</si>
  <si>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</si>
  <si>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</si>
  <si>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</si>
  <si>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</si>
  <si>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</si>
  <si>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</si>
  <si>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</si>
  <si>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</si>
  <si>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</si>
  <si>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</si>
  <si>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</si>
  <si>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</si>
  <si>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</si>
  <si>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</si>
  <si>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</si>
  <si>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</si>
  <si>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</si>
  <si>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</si>
  <si>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</si>
  <si>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</si>
  <si>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</si>
  <si>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</si>
  <si>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</si>
  <si>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0028</t>
  </si>
  <si>
    <t>0029</t>
  </si>
  <si>
    <t>0030</t>
  </si>
  <si>
    <t>0031</t>
  </si>
  <si>
    <t>0032</t>
  </si>
  <si>
    <t>0033</t>
  </si>
  <si>
    <t>0034</t>
  </si>
  <si>
    <t>0035</t>
  </si>
  <si>
    <t>0036</t>
  </si>
  <si>
    <t>0037</t>
  </si>
  <si>
    <t>0038</t>
  </si>
  <si>
    <t>0039</t>
  </si>
  <si>
    <t>0040</t>
  </si>
  <si>
    <t>0041</t>
  </si>
  <si>
    <t>0042</t>
  </si>
  <si>
    <t>0043</t>
  </si>
  <si>
    <t>0044</t>
  </si>
  <si>
    <t>0045</t>
  </si>
  <si>
    <t>0046</t>
  </si>
  <si>
    <t>0047</t>
  </si>
  <si>
    <t>0048</t>
  </si>
  <si>
    <t>0049</t>
  </si>
  <si>
    <t>0050</t>
  </si>
  <si>
    <t>0051</t>
  </si>
  <si>
    <t>0052</t>
  </si>
  <si>
    <t>0053</t>
  </si>
  <si>
    <t>0054</t>
  </si>
  <si>
    <t>0055</t>
  </si>
  <si>
    <t>0056</t>
  </si>
  <si>
    <t>0057</t>
  </si>
  <si>
    <t>0058</t>
  </si>
  <si>
    <t>0059</t>
  </si>
  <si>
    <t>0060</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</si>
  <si>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</si>
  <si>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</si>
  <si>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</si>
  <si>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</si>
  <si>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</si>
  <si>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</si>
  <si>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</si>
  <si>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</si>
  <si>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</si>
  <si>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</si>
  <si>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</si>
  <si>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</si>
  <si>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</si>
  <si>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</si>
  <si>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</si>
  <si>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</si>
  <si>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</si>
  <si>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</si>
  <si>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</si>
  <si>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</si>
  <si>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</si>
  <si>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</si>
  <si>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</si>
  <si>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</si>
  <si>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</si>
  <si>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</si>
  <si>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</si>
  <si>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</si>
  <si>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</si>
  <si>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</si>
  <si>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</si>
  <si>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</si>
  <si>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</si>
  <si>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</si>
  <si>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</si>
  <si>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</si>
  <si>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</si>
  <si>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</si>
  <si>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</si>
  <si>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</si>
  <si>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</si>
  <si>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</si>
  <si>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</si>
  <si>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</si>
  <si>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</si>
  <si>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</si>
  <si>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</si>
  <si>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</si>
  <si>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</si>
  <si>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</si>
  <si>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</si>
  <si>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</si>
  <si>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</si>
  <si>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</si>
  <si>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</si>
  <si>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</si>
  <si>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</si>
  <si>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</si>
  <si>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</si>
  <si>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</si>
  <si>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</si>
  <si>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</si>
  <si>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</si>
  <si>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</si>
  <si>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</si>
  <si>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</si>
  <si>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</si>
  <si>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</si>
  <si>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</si>
  <si>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</si>
  <si>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</si>
  <si>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0132</t>
  </si>
  <si>
    <t>0133</t>
  </si>
  <si>
    <t>0134</t>
  </si>
  <si>
    <t>0135</t>
  </si>
  <si>
    <t>0136</t>
  </si>
  <si>
    <t>0137</t>
  </si>
  <si>
    <t>0138</t>
  </si>
  <si>
    <t>0139</t>
  </si>
  <si>
    <t>0140</t>
  </si>
  <si>
    <t>0141</t>
  </si>
  <si>
    <t>0142</t>
  </si>
  <si>
    <t>0143</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</si>
  <si>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</si>
  <si>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</si>
  <si>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</si>
  <si>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</si>
  <si>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</si>
  <si>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</si>
  <si>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</si>
  <si>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</si>
  <si>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</si>
  <si>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</si>
  <si>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</si>
  <si>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</si>
  <si>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</si>
  <si>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</si>
  <si>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</si>
  <si>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</si>
  <si>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</si>
  <si>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</si>
  <si>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</si>
  <si>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</si>
  <si>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</si>
  <si>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</si>
  <si>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</si>
  <si>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</si>
  <si>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</si>
  <si>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</si>
  <si>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</si>
  <si>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</si>
  <si>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</si>
  <si>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</si>
  <si>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</si>
  <si>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</si>
  <si>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</si>
  <si>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</si>
  <si>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</si>
  <si>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</si>
  <si>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</si>
  <si>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</si>
  <si>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</si>
  <si>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</si>
  <si>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</si>
  <si>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</si>
  <si>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</si>
  <si>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</si>
  <si>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</si>
  <si>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</si>
  <si>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</si>
  <si>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</si>
  <si>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</si>
  <si>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</si>
  <si>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</si>
  <si>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</si>
  <si>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</si>
  <si>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</si>
  <si>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</si>
  <si>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</si>
  <si>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</si>
  <si>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</si>
  <si>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</si>
  <si>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</si>
  <si>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</si>
  <si>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</si>
  <si>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</si>
  <si>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</si>
  <si>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</si>
  <si>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</si>
  <si>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</si>
  <si>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</si>
  <si>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</si>
  <si>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</si>
  <si>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</si>
  <si>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</si>
  <si>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</si>
  <si>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</si>
  <si>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</si>
  <si>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</si>
  <si>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</si>
  <si>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</si>
  <si>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</si>
  <si>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</si>
  <si>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</si>
  <si>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</si>
  <si>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</si>
  <si>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</si>
  <si>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</si>
  <si>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</si>
  <si>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</si>
  <si>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</si>
  <si>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</si>
  <si>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</si>
  <si>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</si>
  <si>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</si>
  <si>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</si>
  <si>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</si>
  <si>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</si>
  <si>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</si>
  <si>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</si>
  <si>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</si>
  <si>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</si>
  <si>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</si>
  <si>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</si>
  <si>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</si>
  <si>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</si>
  <si>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</si>
  <si>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</si>
  <si>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</si>
  <si>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</si>
  <si>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</si>
  <si>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</si>
  <si>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</si>
  <si>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</si>
  <si>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</si>
  <si>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</si>
  <si>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</si>
  <si>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</si>
  <si>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</si>
  <si>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0260</t>
  </si>
  <si>
    <t>0261</t>
  </si>
  <si>
    <t>0262</t>
  </si>
  <si>
    <t>0263</t>
  </si>
  <si>
    <t>0264</t>
  </si>
  <si>
    <t>0265</t>
  </si>
  <si>
    <t>0266</t>
  </si>
  <si>
    <t>0267</t>
  </si>
  <si>
    <t>0268</t>
  </si>
  <si>
    <t>0269</t>
  </si>
  <si>
    <t>0270</t>
  </si>
  <si>
    <t>0271</t>
  </si>
  <si>
    <t>0272</t>
  </si>
  <si>
    <t>0273</t>
  </si>
  <si>
    <t>0274</t>
  </si>
  <si>
    <t>0275</t>
  </si>
  <si>
    <t>0276</t>
  </si>
  <si>
    <t>0277</t>
  </si>
  <si>
    <t>0278</t>
  </si>
  <si>
    <t>0279</t>
  </si>
  <si>
    <t>0280</t>
  </si>
  <si>
    <t>0281</t>
  </si>
  <si>
    <t>0282</t>
  </si>
  <si>
    <t>0283</t>
  </si>
  <si>
    <t>0284</t>
  </si>
  <si>
    <t>0285</t>
  </si>
  <si>
    <t>0286</t>
  </si>
  <si>
    <t>0287</t>
  </si>
  <si>
    <t>0288</t>
  </si>
  <si>
    <t>0289</t>
  </si>
  <si>
    <t>0290</t>
  </si>
  <si>
    <t>0291</t>
  </si>
  <si>
    <t>0292</t>
  </si>
  <si>
    <t>0293</t>
  </si>
  <si>
    <t>0294</t>
  </si>
  <si>
    <t>0295</t>
  </si>
  <si>
    <t>0296</t>
  </si>
  <si>
    <t>0297</t>
  </si>
  <si>
    <t>0298</t>
  </si>
  <si>
    <t>0299</t>
  </si>
  <si>
    <t>0300</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</si>
  <si>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</si>
  <si>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</si>
  <si>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</si>
  <si>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</si>
  <si>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</si>
  <si>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</si>
  <si>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</si>
  <si>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</si>
  <si>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</si>
  <si>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</si>
  <si>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</si>
  <si>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</si>
  <si>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</si>
  <si>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</si>
  <si>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</si>
  <si>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</si>
  <si>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</si>
  <si>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</si>
  <si>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</si>
  <si>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</si>
  <si>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</si>
  <si>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</si>
  <si>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</si>
  <si>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</si>
  <si>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</si>
  <si>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</si>
  <si>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</si>
  <si>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</si>
  <si>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</si>
  <si>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</si>
  <si>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</si>
  <si>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0332</t>
  </si>
  <si>
    <t>0333</t>
  </si>
  <si>
    <t>0334</t>
  </si>
  <si>
    <t>0335</t>
  </si>
  <si>
    <t>0336</t>
  </si>
  <si>
    <t>0337</t>
  </si>
  <si>
    <t>0338</t>
  </si>
  <si>
    <t>0339</t>
  </si>
  <si>
    <t>0340</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</si>
  <si>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</si>
  <si>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</si>
  <si>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</si>
  <si>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</si>
  <si>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</si>
  <si>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</si>
  <si>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</si>
  <si>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</si>
  <si>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</si>
  <si>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</si>
  <si>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</si>
  <si>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</si>
  <si>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</si>
  <si>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</si>
  <si>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</si>
  <si>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</si>
  <si>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</si>
  <si>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</si>
  <si>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</si>
  <si>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</si>
  <si>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</si>
  <si>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</si>
  <si>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</si>
  <si>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</si>
  <si>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</si>
  <si>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</si>
  <si>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</si>
  <si>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</si>
  <si>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</si>
  <si>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</si>
  <si>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</si>
  <si>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</si>
  <si>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</si>
  <si>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</si>
  <si>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</si>
  <si>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</si>
  <si>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</si>
  <si>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</si>
  <si>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</si>
  <si>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</si>
  <si>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</si>
  <si>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</si>
  <si>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</si>
  <si>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</si>
  <si>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</si>
  <si>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</si>
  <si>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</si>
  <si>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</si>
  <si>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</si>
  <si>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</si>
  <si>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</si>
  <si>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</si>
  <si>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</si>
  <si>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</si>
  <si>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</si>
  <si>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</si>
  <si>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</si>
  <si>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</si>
  <si>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</si>
  <si>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</si>
  <si>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</si>
  <si>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</si>
  <si>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</si>
  <si>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</si>
  <si>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</si>
  <si>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</si>
  <si>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</si>
  <si>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</si>
  <si>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</si>
  <si>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</si>
  <si>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</si>
  <si>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</si>
  <si>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</si>
  <si>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</si>
  <si>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</si>
  <si>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</si>
  <si>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</si>
  <si>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</si>
  <si>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</si>
  <si>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</si>
  <si>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</si>
  <si>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</si>
  <si>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</si>
  <si>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</si>
  <si>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</si>
  <si>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</si>
  <si>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</si>
  <si>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</si>
  <si>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</si>
  <si>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</si>
  <si>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</si>
  <si>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</si>
  <si>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</si>
  <si>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</si>
  <si>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</si>
  <si>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</si>
  <si>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</si>
  <si>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</si>
  <si>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</si>
  <si>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</si>
  <si>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</si>
  <si>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</si>
  <si>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</si>
  <si>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</si>
  <si>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</si>
  <si>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</si>
  <si>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</si>
  <si>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</si>
  <si>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</si>
  <si>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</si>
  <si>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</si>
  <si>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</si>
  <si>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</si>
  <si>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</si>
  <si>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</si>
  <si>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</si>
  <si>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</si>
  <si>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</si>
  <si>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</si>
  <si>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</si>
  <si>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</si>
  <si>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</si>
  <si>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</si>
  <si>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</si>
  <si>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</si>
  <si>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</si>
  <si>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</si>
  <si>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</si>
  <si>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</si>
  <si>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</si>
  <si>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</si>
  <si>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</si>
  <si>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</si>
  <si>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</si>
  <si>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</si>
  <si>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</si>
  <si>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</si>
  <si>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</si>
  <si>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</si>
  <si>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</si>
  <si>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</si>
  <si>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</si>
  <si>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</si>
  <si>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0484</t>
  </si>
  <si>
    <t>0485</t>
  </si>
  <si>
    <t>0486</t>
  </si>
  <si>
    <t>0487</t>
  </si>
  <si>
    <t>0488</t>
  </si>
  <si>
    <t>0489</t>
  </si>
  <si>
    <t>0491</t>
  </si>
  <si>
    <t>0492</t>
  </si>
  <si>
    <t>0493</t>
  </si>
  <si>
    <t>0494</t>
  </si>
  <si>
    <t>0495</t>
  </si>
  <si>
    <t>0496</t>
  </si>
  <si>
    <t>0497</t>
  </si>
  <si>
    <t>0498</t>
  </si>
  <si>
    <t>0499</t>
  </si>
  <si>
    <t>0500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</si>
  <si>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</si>
  <si>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</si>
  <si>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</si>
  <si>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</si>
  <si>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</si>
  <si>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</si>
  <si>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</si>
  <si>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</si>
  <si>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</si>
  <si>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</si>
  <si>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</si>
  <si>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</si>
  <si>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</si>
  <si>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</si>
  <si>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</si>
  <si>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</si>
  <si>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</si>
  <si>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</si>
  <si>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</si>
  <si>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</si>
  <si>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</si>
  <si>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</si>
  <si>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</si>
  <si>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</si>
  <si>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</si>
  <si>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</si>
  <si>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</si>
  <si>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</si>
  <si>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</si>
  <si>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</si>
  <si>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</si>
  <si>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0532</t>
  </si>
  <si>
    <t>0533</t>
  </si>
  <si>
    <t>0534</t>
  </si>
  <si>
    <t>0535</t>
  </si>
  <si>
    <t>0536</t>
  </si>
  <si>
    <t>0537</t>
  </si>
  <si>
    <t>0538</t>
  </si>
  <si>
    <t>0539</t>
  </si>
  <si>
    <t>0540</t>
  </si>
  <si>
    <t>0541</t>
  </si>
  <si>
    <t>0542</t>
  </si>
  <si>
    <t>0543</t>
  </si>
  <si>
    <t>0544</t>
  </si>
  <si>
    <t>0545</t>
  </si>
  <si>
    <t>0546</t>
  </si>
  <si>
    <t>0547</t>
  </si>
  <si>
    <t>0548</t>
  </si>
  <si>
    <t>0549</t>
  </si>
  <si>
    <t>0550</t>
  </si>
  <si>
    <t>0551</t>
  </si>
  <si>
    <t>0552</t>
  </si>
  <si>
    <t>0553</t>
  </si>
  <si>
    <t>0554</t>
  </si>
  <si>
    <t>0555</t>
  </si>
  <si>
    <t>0556</t>
  </si>
  <si>
    <t>0557</t>
  </si>
  <si>
    <t>0558</t>
  </si>
  <si>
    <t>0559</t>
  </si>
  <si>
    <t>0560</t>
  </si>
  <si>
    <t>0561</t>
  </si>
  <si>
    <t>0562</t>
  </si>
  <si>
    <t>0564</t>
  </si>
  <si>
    <t>0565</t>
  </si>
  <si>
    <t>0566</t>
  </si>
  <si>
    <t>0567</t>
  </si>
  <si>
    <t>0568</t>
  </si>
  <si>
    <t>0569</t>
  </si>
  <si>
    <t>0570</t>
  </si>
  <si>
    <t>0571</t>
  </si>
  <si>
    <t>0572</t>
  </si>
  <si>
    <t>0573</t>
  </si>
  <si>
    <t>0574</t>
  </si>
  <si>
    <t>0575</t>
  </si>
  <si>
    <t>0576</t>
  </si>
  <si>
    <t>0577</t>
  </si>
  <si>
    <t>0578</t>
  </si>
  <si>
    <t>0579</t>
  </si>
  <si>
    <t>0580</t>
  </si>
  <si>
    <t>0581</t>
  </si>
  <si>
    <t>0582</t>
  </si>
  <si>
    <t>0583</t>
  </si>
  <si>
    <t>0584</t>
  </si>
  <si>
    <t>0585</t>
  </si>
  <si>
    <t>0586</t>
  </si>
  <si>
    <t>0587</t>
  </si>
  <si>
    <t>0588</t>
  </si>
  <si>
    <t>0589</t>
  </si>
  <si>
    <t>0590</t>
  </si>
  <si>
    <t>0591</t>
  </si>
  <si>
    <t>0592</t>
  </si>
  <si>
    <t>0593</t>
  </si>
  <si>
    <t>0594</t>
  </si>
  <si>
    <t>0595</t>
  </si>
  <si>
    <t>0596</t>
  </si>
  <si>
    <t>0597</t>
  </si>
  <si>
    <t>0598</t>
  </si>
  <si>
    <t>0599</t>
  </si>
  <si>
    <t>0600</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</si>
  <si>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</si>
  <si>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</si>
  <si>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</si>
  <si>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</si>
  <si>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</si>
  <si>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</si>
  <si>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</si>
  <si>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</si>
  <si>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</si>
  <si>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</si>
  <si>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</si>
  <si>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</si>
  <si>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</si>
  <si>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</si>
  <si>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</si>
  <si>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</si>
  <si>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</si>
  <si>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</si>
  <si>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</si>
  <si>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</si>
  <si>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</si>
  <si>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</si>
  <si>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</si>
  <si>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</si>
  <si>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</si>
  <si>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</si>
  <si>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0628</t>
  </si>
  <si>
    <t>0629</t>
  </si>
  <si>
    <t>0630</t>
  </si>
  <si>
    <t>0631</t>
  </si>
  <si>
    <t>0632</t>
  </si>
  <si>
    <t>0633</t>
  </si>
  <si>
    <t>0634</t>
  </si>
  <si>
    <t>0635</t>
  </si>
  <si>
    <t>0636</t>
  </si>
  <si>
    <t>0637</t>
  </si>
  <si>
    <t>0638</t>
  </si>
  <si>
    <t>0639</t>
  </si>
  <si>
    <t>0640</t>
  </si>
  <si>
    <t>0641</t>
  </si>
  <si>
    <t>0642</t>
  </si>
  <si>
    <t>0643</t>
  </si>
  <si>
    <t>0644</t>
  </si>
  <si>
    <t>0645</t>
  </si>
  <si>
    <t>0646</t>
  </si>
  <si>
    <t>0647</t>
  </si>
  <si>
    <t>0648</t>
  </si>
  <si>
    <t>0649</t>
  </si>
  <si>
    <t>0650</t>
  </si>
  <si>
    <t>0651</t>
  </si>
  <si>
    <t>0652</t>
  </si>
  <si>
    <t>0653</t>
  </si>
  <si>
    <t>0654</t>
  </si>
  <si>
    <t>0655</t>
  </si>
  <si>
    <t>0656</t>
  </si>
  <si>
    <t>0657</t>
  </si>
  <si>
    <t>0658</t>
  </si>
  <si>
    <t>0659</t>
  </si>
  <si>
    <t>0660</t>
  </si>
  <si>
    <t>0661</t>
  </si>
  <si>
    <t>0662</t>
  </si>
  <si>
    <t>0663</t>
  </si>
  <si>
    <t>0664</t>
  </si>
  <si>
    <t>0665</t>
  </si>
  <si>
    <t>0666</t>
  </si>
  <si>
    <t>0667</t>
  </si>
  <si>
    <t>0668</t>
  </si>
  <si>
    <t>0669</t>
  </si>
  <si>
    <t>0670</t>
  </si>
  <si>
    <t>0671</t>
  </si>
  <si>
    <t>0672</t>
  </si>
  <si>
    <t>0673</t>
  </si>
  <si>
    <t>0674</t>
  </si>
  <si>
    <t>0675</t>
  </si>
  <si>
    <t>0676</t>
  </si>
  <si>
    <t>0677</t>
  </si>
  <si>
    <t>0678</t>
  </si>
  <si>
    <t>0679</t>
  </si>
  <si>
    <t>0680</t>
  </si>
  <si>
    <t>0681</t>
  </si>
  <si>
    <t>0682</t>
  </si>
  <si>
    <t>0683</t>
  </si>
  <si>
    <t>0684</t>
  </si>
  <si>
    <t>0685</t>
  </si>
  <si>
    <t>0686</t>
  </si>
  <si>
    <t>0687</t>
  </si>
  <si>
    <t>0688</t>
  </si>
  <si>
    <t>0689</t>
  </si>
  <si>
    <t>0690</t>
  </si>
  <si>
    <t>0691</t>
  </si>
  <si>
    <t>0692</t>
  </si>
  <si>
    <t>0693</t>
  </si>
  <si>
    <t>0694</t>
  </si>
  <si>
    <t>0695</t>
  </si>
  <si>
    <t>0696</t>
  </si>
  <si>
    <t>0697</t>
  </si>
  <si>
    <t>0698</t>
  </si>
  <si>
    <t>0699</t>
  </si>
  <si>
    <t>0700</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</si>
  <si>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</si>
  <si>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</si>
  <si>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</si>
  <si>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</si>
  <si>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</si>
  <si>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</si>
  <si>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</si>
  <si>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</si>
  <si>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</si>
  <si>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</si>
  <si>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</si>
  <si>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</si>
  <si>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</si>
  <si>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</si>
  <si>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</si>
  <si>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</si>
  <si>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</si>
  <si>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</si>
  <si>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</si>
  <si>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</si>
  <si>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</si>
  <si>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</si>
  <si>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</si>
  <si>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</si>
  <si>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</si>
  <si>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</si>
  <si>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</si>
  <si>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</si>
  <si>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</si>
  <si>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</si>
  <si>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0732</t>
  </si>
  <si>
    <t>0733</t>
  </si>
  <si>
    <t>0734</t>
  </si>
  <si>
    <t>0735</t>
  </si>
  <si>
    <t>0736</t>
  </si>
  <si>
    <t>0737</t>
  </si>
  <si>
    <t>0738</t>
  </si>
  <si>
    <t>0739</t>
  </si>
  <si>
    <t>0740</t>
  </si>
  <si>
    <t>0741</t>
  </si>
  <si>
    <t>0742</t>
  </si>
  <si>
    <t>0743</t>
  </si>
  <si>
    <t>0744</t>
  </si>
  <si>
    <t>0745</t>
  </si>
  <si>
    <t>0746</t>
  </si>
  <si>
    <t>0747</t>
  </si>
  <si>
    <t>0748</t>
  </si>
  <si>
    <t>0749</t>
  </si>
  <si>
    <t>0750</t>
  </si>
  <si>
    <t>0751</t>
  </si>
  <si>
    <t>0752</t>
  </si>
  <si>
    <t>0753</t>
  </si>
  <si>
    <t>0754</t>
  </si>
  <si>
    <t>0755</t>
  </si>
  <si>
    <t>0756</t>
  </si>
  <si>
    <t>0757</t>
  </si>
  <si>
    <t>0758</t>
  </si>
  <si>
    <t>0759</t>
  </si>
  <si>
    <t>0760</t>
  </si>
  <si>
    <t>0761</t>
  </si>
  <si>
    <t>0762</t>
  </si>
  <si>
    <t>0763</t>
  </si>
  <si>
    <t>0764</t>
  </si>
  <si>
    <t>0765</t>
  </si>
  <si>
    <t>0766</t>
  </si>
  <si>
    <t>0767</t>
  </si>
  <si>
    <t>0768</t>
  </si>
  <si>
    <t>0769</t>
  </si>
  <si>
    <t>0770</t>
  </si>
  <si>
    <t>0771</t>
  </si>
  <si>
    <t>0773</t>
  </si>
  <si>
    <t>0774</t>
  </si>
  <si>
    <t>0775</t>
  </si>
  <si>
    <t>0776</t>
  </si>
  <si>
    <t>0777</t>
  </si>
  <si>
    <t>0778</t>
  </si>
  <si>
    <t>0779</t>
  </si>
  <si>
    <t>0780</t>
  </si>
  <si>
    <t>0781</t>
  </si>
  <si>
    <t>0782</t>
  </si>
  <si>
    <t>0783</t>
  </si>
  <si>
    <t>0784</t>
  </si>
  <si>
    <t>0785</t>
  </si>
  <si>
    <t>0786</t>
  </si>
  <si>
    <t>0787</t>
  </si>
  <si>
    <t>0788</t>
  </si>
  <si>
    <t>0789</t>
  </si>
  <si>
    <t>0790</t>
  </si>
  <si>
    <t>0791</t>
  </si>
  <si>
    <t>0792</t>
  </si>
  <si>
    <t>0793</t>
  </si>
  <si>
    <t>0794</t>
  </si>
  <si>
    <t>0795</t>
  </si>
  <si>
    <t>0796</t>
  </si>
  <si>
    <t>0797</t>
  </si>
  <si>
    <t>0798</t>
  </si>
  <si>
    <t>0799</t>
  </si>
  <si>
    <t>0800</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</si>
  <si>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</si>
  <si>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</si>
  <si>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</si>
  <si>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</si>
  <si>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</si>
  <si>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</si>
  <si>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</si>
  <si>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</si>
  <si>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</si>
  <si>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</si>
  <si>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</si>
  <si>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</si>
  <si>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</si>
  <si>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</si>
  <si>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</si>
  <si>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</si>
  <si>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</si>
  <si>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</si>
  <si>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</si>
  <si>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</si>
  <si>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</si>
  <si>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</si>
  <si>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</si>
  <si>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</si>
  <si>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</si>
  <si>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</si>
  <si>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</si>
  <si>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</si>
  <si>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</si>
  <si>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</si>
  <si>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</si>
  <si>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0832</t>
  </si>
  <si>
    <t>0833</t>
  </si>
  <si>
    <t>0834</t>
  </si>
  <si>
    <t>0835</t>
  </si>
  <si>
    <t>0836</t>
  </si>
  <si>
    <t>0837</t>
  </si>
  <si>
    <t>0838</t>
  </si>
  <si>
    <t>0839</t>
  </si>
  <si>
    <t>0840</t>
  </si>
  <si>
    <t>0841</t>
  </si>
  <si>
    <t>0842</t>
  </si>
  <si>
    <t>0843</t>
  </si>
  <si>
    <t>0844</t>
  </si>
  <si>
    <t>0845</t>
  </si>
  <si>
    <t>0846</t>
  </si>
  <si>
    <t>0847</t>
  </si>
  <si>
    <t>0848</t>
  </si>
  <si>
    <t>0849</t>
  </si>
  <si>
    <t>0850</t>
  </si>
  <si>
    <t>0851</t>
  </si>
  <si>
    <t>0852</t>
  </si>
  <si>
    <t>0853</t>
  </si>
  <si>
    <t>0854</t>
  </si>
  <si>
    <t>0855</t>
  </si>
  <si>
    <t>0856</t>
  </si>
  <si>
    <t>0857</t>
  </si>
  <si>
    <t>0858</t>
  </si>
  <si>
    <t>0859</t>
  </si>
  <si>
    <t>0860</t>
  </si>
  <si>
    <t>0861</t>
  </si>
  <si>
    <t>0862</t>
  </si>
  <si>
    <t>0863</t>
  </si>
  <si>
    <t>0864</t>
  </si>
  <si>
    <t>0865</t>
  </si>
  <si>
    <t>0866</t>
  </si>
  <si>
    <t>0867</t>
  </si>
  <si>
    <t>0868</t>
  </si>
  <si>
    <t>0869</t>
  </si>
  <si>
    <t>0870</t>
  </si>
  <si>
    <t>0871</t>
  </si>
  <si>
    <t>0872</t>
  </si>
  <si>
    <t>0873</t>
  </si>
  <si>
    <t>0874</t>
  </si>
  <si>
    <t>0875</t>
  </si>
  <si>
    <t>0876</t>
  </si>
  <si>
    <t>0877</t>
  </si>
  <si>
    <t>0878</t>
  </si>
  <si>
    <t>0879</t>
  </si>
  <si>
    <t>0880</t>
  </si>
  <si>
    <t>0881</t>
  </si>
  <si>
    <t>0882</t>
  </si>
  <si>
    <t>0883</t>
  </si>
  <si>
    <t>0884</t>
  </si>
  <si>
    <t>0885</t>
  </si>
  <si>
    <t>0886</t>
  </si>
  <si>
    <t>0887</t>
  </si>
  <si>
    <t>0888</t>
  </si>
  <si>
    <t>0889</t>
  </si>
  <si>
    <t>0890</t>
  </si>
  <si>
    <t>0891</t>
  </si>
  <si>
    <t>0892</t>
  </si>
  <si>
    <t>0893</t>
  </si>
  <si>
    <t>0894</t>
  </si>
  <si>
    <t>0895</t>
  </si>
  <si>
    <t>0896</t>
  </si>
  <si>
    <t>0897</t>
  </si>
  <si>
    <t>0898</t>
  </si>
  <si>
    <t>0899</t>
  </si>
  <si>
    <t>0900</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</si>
  <si>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</si>
  <si>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</si>
  <si>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</si>
  <si>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</si>
  <si>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</si>
  <si>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</si>
  <si>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</si>
  <si>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</si>
  <si>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</si>
  <si>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</si>
  <si>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</si>
  <si>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</si>
  <si>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</si>
  <si>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</si>
  <si>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</si>
  <si>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</si>
  <si>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</si>
  <si>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</si>
  <si>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</si>
  <si>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</si>
  <si>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</si>
  <si>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</si>
  <si>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</si>
  <si>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</si>
  <si>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</si>
  <si>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</si>
  <si>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</si>
  <si>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</si>
  <si>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</si>
  <si>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</si>
  <si>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0931</t>
  </si>
  <si>
    <t>0932</t>
  </si>
  <si>
    <t>0933</t>
  </si>
  <si>
    <t>0934</t>
  </si>
  <si>
    <t>0935</t>
  </si>
  <si>
    <t>0936</t>
  </si>
  <si>
    <t>0937</t>
  </si>
  <si>
    <t>0938</t>
  </si>
  <si>
    <t>0939</t>
  </si>
  <si>
    <t>0940</t>
  </si>
  <si>
    <t>0941</t>
  </si>
  <si>
    <t>0942</t>
  </si>
  <si>
    <t>0943</t>
  </si>
  <si>
    <t>0944</t>
  </si>
  <si>
    <t>0945</t>
  </si>
  <si>
    <t>0946</t>
  </si>
  <si>
    <t>0947</t>
  </si>
  <si>
    <t>0948</t>
  </si>
  <si>
    <t>0949</t>
  </si>
  <si>
    <t>0950</t>
  </si>
  <si>
    <t>0951</t>
  </si>
  <si>
    <t>0952</t>
  </si>
  <si>
    <t>0953</t>
  </si>
  <si>
    <t>0954</t>
  </si>
  <si>
    <t>0955</t>
  </si>
  <si>
    <t>0956</t>
  </si>
  <si>
    <t>0957</t>
  </si>
  <si>
    <t>0958</t>
  </si>
  <si>
    <t>0959</t>
  </si>
  <si>
    <t>0960</t>
  </si>
  <si>
    <t>0961</t>
  </si>
  <si>
    <t>0962</t>
  </si>
  <si>
    <t>0963</t>
  </si>
  <si>
    <t>0964</t>
  </si>
  <si>
    <t>0965</t>
  </si>
  <si>
    <t>0966</t>
  </si>
  <si>
    <t>0967</t>
  </si>
  <si>
    <t>0968</t>
  </si>
  <si>
    <t>0969</t>
  </si>
  <si>
    <t>0970</t>
  </si>
  <si>
    <t>0971</t>
  </si>
  <si>
    <t>0972</t>
  </si>
  <si>
    <t>0973</t>
  </si>
  <si>
    <t>0974</t>
  </si>
  <si>
    <t>0975</t>
  </si>
  <si>
    <t>0976</t>
  </si>
  <si>
    <t>0977</t>
  </si>
  <si>
    <t>0978</t>
  </si>
  <si>
    <t>0979</t>
  </si>
  <si>
    <t>0980</t>
  </si>
  <si>
    <t>0981</t>
  </si>
  <si>
    <t>0982</t>
  </si>
  <si>
    <t>0983</t>
  </si>
  <si>
    <t>0984</t>
  </si>
  <si>
    <t>0985</t>
  </si>
  <si>
    <t>0986</t>
  </si>
  <si>
    <t>0987</t>
  </si>
  <si>
    <t>0988</t>
  </si>
  <si>
    <t>0989</t>
  </si>
  <si>
    <t>0990</t>
  </si>
  <si>
    <t>0991</t>
  </si>
  <si>
    <t>0992</t>
  </si>
  <si>
    <t>0993</t>
  </si>
  <si>
    <t>0994</t>
  </si>
  <si>
    <t>0995</t>
  </si>
  <si>
    <t>0996</t>
  </si>
  <si>
    <t>0997</t>
  </si>
  <si>
    <t>0998</t>
  </si>
  <si>
    <t>0999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</si>
  <si>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</si>
  <si>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</si>
  <si>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</si>
  <si>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</si>
  <si>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</si>
  <si>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</si>
  <si>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</si>
  <si>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</si>
  <si>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</si>
  <si>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</si>
  <si>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</si>
  <si>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</si>
  <si>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</si>
  <si>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</si>
  <si>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</si>
  <si>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</si>
  <si>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</si>
  <si>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</si>
  <si>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</si>
  <si>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</si>
  <si>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</si>
  <si>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</si>
  <si>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</si>
  <si>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</si>
  <si>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</si>
  <si>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</si>
  <si>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</si>
  <si>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</si>
  <si>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</si>
  <si>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</si>
  <si>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</si>
  <si>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</si>
  <si>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</si>
  <si>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</si>
  <si>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</si>
  <si>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</si>
  <si>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</si>
  <si>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</si>
  <si>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</si>
  <si>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</si>
  <si>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</si>
  <si>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</si>
  <si>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</si>
  <si>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</si>
  <si>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</si>
  <si>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</si>
  <si>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</si>
  <si>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</si>
  <si>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</si>
  <si>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</si>
  <si>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</si>
  <si>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</si>
  <si>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</si>
  <si>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</si>
  <si>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</si>
  <si>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</si>
  <si>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</si>
  <si>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</si>
  <si>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</si>
  <si>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</si>
  <si>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</si>
  <si>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</si>
  <si>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</si>
  <si>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</si>
  <si>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</si>
  <si>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</si>
  <si>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</si>
  <si>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</si>
  <si>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</si>
  <si>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</si>
  <si>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</si>
  <si>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</si>
  <si>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</si>
  <si>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</si>
  <si>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</si>
  <si>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</si>
  <si>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</si>
  <si>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</si>
  <si>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</si>
  <si>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</si>
  <si>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</si>
  <si>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</si>
  <si>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</si>
  <si>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</si>
  <si>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</si>
  <si>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</si>
  <si>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</si>
  <si>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</si>
  <si>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</si>
  <si>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</si>
  <si>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</si>
  <si>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</si>
  <si>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</si>
  <si>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</si>
  <si>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</si>
  <si>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</si>
  <si>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</si>
  <si>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</si>
  <si>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</si>
  <si>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</si>
  <si>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</si>
  <si>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</si>
  <si>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</si>
  <si>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</si>
  <si>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</si>
  <si>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</si>
  <si>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</si>
  <si>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</si>
  <si>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</si>
  <si>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</si>
  <si>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</si>
  <si>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</si>
  <si>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</si>
  <si>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</si>
  <si>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</si>
  <si>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</si>
  <si>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</si>
  <si>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</si>
  <si>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</si>
  <si>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</si>
  <si>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</si>
  <si>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</si>
  <si>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</si>
  <si>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</si>
  <si>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</si>
  <si>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</si>
  <si>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</si>
  <si>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</si>
  <si>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</si>
  <si>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</si>
  <si>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</si>
  <si>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</si>
  <si>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</si>
  <si>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</si>
  <si>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</si>
  <si>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</si>
  <si>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</si>
  <si>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</si>
  <si>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</si>
  <si>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</si>
  <si>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</si>
  <si>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</si>
  <si>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</si>
  <si>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</si>
  <si>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</si>
  <si>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</si>
  <si>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</si>
  <si>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</si>
  <si>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</si>
  <si>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</si>
  <si>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</si>
  <si>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</si>
  <si>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</si>
  <si>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</si>
  <si>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</si>
  <si>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</si>
  <si>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</si>
  <si>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</si>
  <si>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</si>
  <si>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</si>
  <si>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</si>
  <si>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</si>
  <si>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</si>
  <si>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</si>
  <si>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</si>
  <si>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</si>
  <si>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</si>
  <si>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</si>
  <si>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</si>
  <si>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</si>
  <si>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</si>
  <si>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</si>
  <si>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</si>
  <si>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</si>
  <si>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</si>
  <si>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</si>
  <si>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</si>
  <si>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</si>
  <si>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</si>
  <si>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</si>
  <si>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</si>
  <si>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</si>
  <si>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</si>
  <si>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</si>
  <si>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</si>
  <si>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</si>
  <si>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</si>
  <si>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</si>
  <si>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</si>
  <si>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</si>
  <si>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</si>
  <si>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</si>
  <si>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</si>
  <si>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</si>
  <si>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</si>
  <si>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</si>
  <si>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</si>
  <si>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</si>
  <si>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</si>
  <si>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</si>
  <si>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</si>
  <si>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</si>
  <si>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</si>
  <si>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</si>
  <si>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</si>
  <si>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</si>
  <si>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</si>
  <si>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</si>
  <si>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</si>
  <si>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</si>
  <si>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</si>
  <si>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</si>
  <si>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</si>
  <si>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</si>
  <si>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</si>
  <si>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</si>
  <si>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</si>
  <si>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</si>
  <si>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</si>
  <si>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</si>
  <si>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</si>
  <si>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</si>
  <si>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</si>
  <si>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</si>
  <si>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</si>
  <si>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</si>
  <si>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</si>
  <si>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</si>
  <si>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</si>
  <si>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</si>
  <si>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</si>
  <si>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</si>
  <si>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</si>
  <si>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</si>
  <si>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</si>
  <si>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</si>
  <si>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</si>
  <si>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</si>
  <si>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</si>
  <si>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</si>
  <si>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</si>
  <si>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</si>
  <si>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</si>
  <si>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</si>
  <si>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</si>
  <si>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</si>
  <si>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</si>
  <si>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</si>
  <si>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</si>
  <si>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</si>
  <si>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</si>
  <si>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</si>
  <si>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</si>
  <si>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</si>
  <si>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</si>
  <si>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</si>
  <si>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</si>
  <si>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</si>
  <si>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</si>
  <si>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</si>
  <si>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</si>
  <si>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</si>
  <si>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</si>
  <si>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</si>
  <si>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</si>
  <si>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</si>
  <si>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</si>
  <si>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</si>
  <si>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</si>
  <si>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</si>
  <si>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</si>
  <si>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</si>
  <si>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</si>
  <si>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</si>
  <si>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</si>
  <si>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</si>
  <si>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</si>
  <si>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</si>
  <si>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</si>
  <si>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</si>
  <si>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</si>
  <si>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</si>
  <si>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</si>
  <si>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</si>
  <si>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</si>
  <si>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</si>
  <si>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</si>
  <si>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</si>
  <si>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</si>
  <si>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</si>
  <si>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</si>
  <si>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</si>
  <si>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</si>
  <si>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</si>
  <si>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</si>
  <si>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</si>
  <si>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</si>
  <si>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</si>
  <si>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</si>
  <si>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</si>
  <si>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</si>
  <si>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</si>
  <si>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</si>
  <si>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</si>
  <si>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</si>
  <si>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</si>
  <si>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</si>
  <si>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</si>
  <si>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</si>
  <si>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</si>
  <si>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</si>
  <si>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</si>
  <si>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</si>
  <si>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</si>
  <si>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</si>
  <si>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</si>
  <si>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</si>
  <si>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</si>
  <si>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</si>
  <si>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</si>
  <si>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</si>
  <si>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</si>
  <si>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</si>
  <si>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</si>
  <si>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</si>
  <si>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</si>
  <si>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</si>
  <si>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</si>
  <si>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</si>
  <si>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</si>
  <si>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</si>
  <si>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</si>
  <si>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</si>
  <si>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</si>
  <si>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</si>
  <si>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</si>
  <si>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</si>
  <si>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</si>
  <si>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</si>
  <si>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</si>
  <si>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</si>
  <si>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</si>
  <si>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</si>
  <si>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</si>
  <si>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</si>
  <si>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</si>
  <si>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</si>
  <si>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</si>
  <si>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</si>
  <si>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</si>
  <si>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</si>
  <si>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</si>
  <si>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</si>
  <si>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</si>
  <si>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</si>
  <si>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</si>
  <si>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</si>
  <si>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</si>
  <si>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</si>
  <si>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</si>
  <si>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</si>
  <si>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</si>
  <si>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</si>
  <si>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</si>
  <si>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</si>
  <si>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</si>
  <si>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</si>
  <si>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</si>
  <si>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</si>
  <si>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</si>
  <si>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</si>
  <si>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</si>
  <si>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</si>
  <si>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</si>
  <si>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</si>
  <si>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</si>
  <si>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</si>
  <si>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</si>
  <si>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</si>
  <si>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</si>
  <si>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</si>
  <si>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</si>
  <si>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</si>
  <si>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</si>
  <si>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</si>
  <si>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</si>
  <si>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</si>
  <si>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</si>
  <si>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</si>
  <si>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</si>
  <si>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</si>
  <si>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</si>
  <si>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</si>
  <si>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</si>
  <si>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</si>
  <si>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</si>
  <si>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</si>
  <si>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</si>
  <si>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</si>
  <si>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</si>
  <si>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</si>
  <si>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</si>
  <si>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</si>
  <si>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</si>
  <si>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</si>
  <si>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</si>
  <si>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</si>
  <si>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</si>
  <si>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</si>
  <si>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</si>
  <si>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</si>
  <si>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</si>
  <si>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</si>
  <si>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</si>
  <si>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</si>
  <si>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</si>
  <si>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</si>
  <si>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</si>
  <si>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</si>
  <si>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</si>
  <si>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</si>
  <si>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</si>
  <si>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</si>
  <si>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</si>
  <si>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</si>
  <si>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</si>
  <si>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</si>
  <si>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</si>
  <si>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</si>
  <si>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</si>
  <si>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</si>
  <si>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</si>
  <si>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</si>
  <si>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</si>
  <si>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</si>
  <si>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</si>
  <si>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</si>
  <si>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</si>
  <si>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</si>
  <si>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</si>
  <si>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</si>
  <si>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</si>
  <si>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</si>
  <si>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</si>
  <si>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</si>
  <si>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</si>
  <si>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</si>
  <si>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</si>
  <si>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</si>
  <si>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</si>
  <si>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</si>
  <si>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</si>
  <si>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</si>
  <si>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</si>
  <si>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</si>
  <si>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</si>
  <si>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</si>
  <si>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</si>
  <si>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</si>
  <si>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</si>
  <si>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</si>
  <si>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</si>
  <si>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</si>
  <si>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</si>
  <si>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</si>
  <si>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</si>
  <si>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</si>
  <si>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</si>
  <si>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</si>
  <si>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</si>
  <si>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</si>
  <si>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</si>
  <si>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</si>
  <si>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</si>
  <si>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</si>
  <si>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</si>
  <si>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</si>
  <si>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</si>
  <si>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</si>
  <si>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</si>
  <si>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</si>
  <si>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</si>
  <si>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</si>
  <si>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</si>
  <si>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</si>
  <si>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</si>
  <si>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</si>
  <si>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</si>
  <si>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</si>
  <si>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</si>
  <si>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</si>
  <si>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</si>
  <si>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</si>
  <si>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</si>
  <si>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</si>
  <si>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</si>
  <si>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</si>
  <si>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</si>
  <si>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</si>
  <si>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</si>
  <si>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</si>
  <si>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</si>
  <si>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</si>
  <si>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</si>
  <si>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</si>
  <si>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</si>
  <si>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</si>
  <si>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</si>
  <si>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</si>
  <si>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</si>
  <si>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</si>
  <si>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</si>
  <si>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</si>
  <si>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</si>
  <si>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</si>
  <si>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</si>
  <si>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</si>
  <si>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</si>
  <si>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</si>
  <si>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</si>
  <si>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</si>
  <si>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</si>
  <si>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</si>
  <si>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</si>
  <si>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</si>
  <si>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</si>
  <si>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</si>
  <si>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</si>
  <si>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</si>
  <si>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</si>
  <si>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</si>
  <si>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</si>
  <si>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</si>
  <si>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</si>
  <si>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</si>
  <si>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</si>
  <si>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</si>
  <si>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</si>
  <si>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</si>
  <si>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</si>
  <si>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</si>
  <si>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</si>
  <si>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</si>
  <si>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</si>
  <si>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</si>
  <si>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</si>
  <si>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</si>
  <si>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</si>
  <si>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</si>
  <si>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</si>
  <si>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</si>
  <si>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</si>
  <si>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</si>
  <si>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</si>
  <si>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</si>
  <si>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</si>
  <si>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</si>
  <si>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</si>
  <si>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</si>
  <si>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</si>
  <si>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</si>
  <si>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</si>
  <si>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</si>
  <si>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</si>
  <si>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</si>
  <si>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</si>
  <si>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</si>
  <si>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</si>
  <si>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</si>
  <si>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</si>
  <si>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</si>
  <si>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</si>
  <si>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</si>
  <si>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</si>
  <si>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</si>
  <si>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</si>
  <si>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</si>
  <si>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</si>
  <si>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</si>
  <si>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</si>
  <si>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</si>
  <si>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</si>
  <si>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</si>
  <si>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</si>
  <si>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</si>
  <si>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</si>
  <si>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</si>
  <si>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</si>
  <si>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</si>
  <si>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</si>
  <si>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</si>
  <si>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</si>
  <si>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</si>
  <si>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</si>
  <si>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</si>
  <si>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</si>
  <si>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</si>
  <si>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</si>
  <si>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</si>
  <si>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</si>
  <si>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</si>
  <si>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</si>
  <si>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</si>
  <si>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</si>
  <si>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</si>
  <si>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</si>
  <si>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</si>
  <si>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</si>
  <si>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</si>
  <si>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</si>
  <si>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</si>
  <si>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</si>
  <si>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</si>
  <si>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</si>
  <si>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</si>
  <si>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</si>
  <si>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</si>
  <si>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</si>
  <si>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</si>
  <si>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</si>
  <si>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</si>
  <si>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</si>
  <si>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</si>
  <si>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</si>
  <si>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</si>
  <si>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</si>
  <si>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</si>
  <si>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</si>
  <si>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</si>
  <si>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</si>
  <si>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</si>
  <si>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</si>
  <si>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</si>
  <si>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</si>
  <si>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</si>
  <si>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</si>
  <si>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</si>
  <si>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</si>
  <si>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</si>
  <si>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</si>
  <si>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</si>
  <si>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</si>
  <si>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</si>
  <si>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</si>
  <si>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</si>
  <si>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</si>
  <si>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</si>
  <si>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</si>
  <si>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</si>
  <si>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</si>
  <si>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</si>
  <si>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</si>
  <si>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</si>
  <si>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</si>
  <si>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</si>
  <si>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</si>
  <si>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</si>
  <si>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</si>
  <si>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</si>
  <si>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</si>
  <si>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</si>
  <si>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</si>
  <si>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</si>
  <si>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</si>
  <si>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</si>
  <si>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</si>
  <si>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</si>
  <si>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</si>
  <si>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</si>
  <si>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</si>
  <si>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</si>
  <si>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</si>
  <si>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</si>
  <si>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</si>
  <si>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</si>
  <si>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</si>
  <si>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</si>
  <si>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</si>
  <si>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</si>
  <si>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</si>
  <si>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</si>
  <si>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</si>
  <si>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</si>
  <si>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</si>
  <si>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</si>
  <si>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</si>
  <si>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</si>
  <si>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</si>
  <si>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</si>
  <si>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</si>
  <si>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</si>
  <si>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</si>
  <si>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</si>
  <si>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</si>
  <si>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</si>
  <si>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</si>
  <si>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</si>
  <si>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</si>
  <si>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</si>
  <si>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</si>
  <si>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</si>
  <si>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</si>
  <si>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</si>
  <si>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</si>
  <si>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</si>
  <si>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</si>
  <si>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</si>
  <si>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</si>
  <si>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</si>
  <si>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</si>
  <si>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</si>
  <si>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</si>
  <si>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</si>
  <si>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</si>
  <si>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</si>
  <si>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</si>
  <si>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</si>
  <si>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</si>
  <si>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</si>
  <si>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</si>
  <si>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</si>
  <si>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</si>
  <si>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</si>
  <si>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</si>
  <si>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</si>
  <si>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</si>
  <si>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</si>
  <si>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</si>
  <si>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</si>
  <si>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</si>
  <si>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</si>
  <si>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</si>
  <si>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</si>
  <si>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</si>
  <si>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</si>
  <si>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</si>
  <si>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</si>
  <si>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</si>
  <si>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</si>
  <si>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</si>
  <si>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</si>
  <si>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</si>
  <si>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</si>
  <si>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</si>
  <si>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</si>
  <si>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</si>
  <si>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</si>
  <si>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</si>
  <si>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</si>
  <si>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</si>
  <si>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</si>
  <si>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</si>
  <si>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</si>
  <si>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</si>
  <si>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</si>
  <si>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</si>
  <si>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</si>
  <si>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</si>
  <si>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</si>
  <si>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</si>
  <si>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</si>
  <si>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</si>
  <si>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</si>
  <si>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</si>
  <si>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</si>
  <si>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</si>
  <si>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</si>
  <si>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</si>
  <si>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</si>
  <si>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</si>
  <si>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</si>
  <si>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</si>
  <si>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</si>
  <si>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</si>
  <si>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</si>
  <si>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</si>
  <si>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</si>
  <si>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</si>
  <si>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</si>
  <si>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</si>
  <si>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</si>
  <si>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</si>
  <si>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</si>
  <si>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</si>
  <si>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</si>
  <si>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</si>
  <si>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</si>
  <si>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</si>
  <si>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</si>
  <si>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</si>
  <si>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</si>
  <si>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</si>
  <si>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</si>
  <si>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</si>
  <si>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</si>
  <si>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</si>
  <si>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</si>
  <si>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</si>
  <si>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</si>
  <si>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</si>
  <si>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</si>
  <si>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</si>
  <si>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</si>
  <si>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</si>
  <si>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</si>
  <si>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</si>
  <si>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</si>
  <si>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</si>
  <si>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</si>
  <si>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</si>
  <si>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</si>
  <si>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</si>
  <si>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</si>
  <si>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</si>
  <si>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</si>
  <si>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</si>
  <si>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</si>
  <si>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</si>
  <si>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</si>
  <si>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</si>
  <si>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</si>
  <si>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</si>
  <si>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</si>
  <si>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</si>
  <si>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</si>
  <si>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</si>
  <si>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</si>
  <si>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</si>
  <si>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</si>
  <si>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</si>
  <si>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</si>
  <si>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</si>
  <si>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</si>
  <si>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</si>
  <si>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</si>
  <si>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</si>
  <si>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</si>
  <si>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</si>
  <si>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</si>
  <si>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</si>
  <si>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</si>
  <si>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</si>
  <si>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</si>
  <si>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</si>
  <si>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</si>
  <si>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</si>
  <si>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</si>
  <si>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</si>
  <si>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</si>
  <si>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</si>
  <si>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</si>
  <si>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</si>
  <si>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</si>
  <si>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</si>
  <si>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</si>
  <si>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</si>
  <si>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</si>
  <si>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</si>
  <si>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</si>
  <si>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</si>
  <si>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</si>
  <si>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</si>
  <si>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</si>
  <si>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</si>
  <si>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</si>
  <si>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</si>
  <si>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</si>
  <si>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</si>
  <si>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</si>
  <si>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</si>
  <si>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</si>
  <si>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</si>
  <si>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</si>
  <si>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</si>
  <si>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</si>
  <si>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</si>
  <si>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</si>
  <si>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</si>
  <si>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</si>
  <si>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</si>
  <si>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</si>
  <si>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</si>
  <si>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</si>
  <si>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</si>
  <si>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</si>
  <si>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</si>
  <si>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</si>
  <si>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</si>
  <si>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</si>
  <si>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</si>
  <si>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</si>
  <si>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</si>
  <si>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</si>
  <si>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</si>
  <si>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</si>
  <si>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</si>
  <si>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</si>
  <si>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</si>
  <si>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</si>
  <si>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</si>
  <si>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</si>
  <si>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</si>
  <si>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</si>
  <si>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</si>
  <si>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</si>
  <si>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</si>
  <si>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</si>
  <si>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</si>
  <si>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</si>
  <si>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</si>
  <si>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</si>
  <si>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</si>
  <si>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</si>
  <si>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</si>
  <si>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</si>
  <si>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</si>
  <si>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</si>
  <si>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</si>
  <si>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</si>
  <si>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</si>
  <si>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</si>
  <si>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</si>
  <si>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</si>
  <si>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</si>
  <si>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</si>
  <si>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</si>
  <si>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</si>
  <si>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</si>
  <si>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</si>
  <si>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</si>
  <si>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</si>
  <si>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</si>
  <si>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</si>
  <si>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</si>
  <si>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</si>
  <si>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</si>
  <si>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</si>
  <si>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</si>
  <si>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</si>
  <si>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</si>
  <si>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</si>
  <si>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</si>
  <si>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</si>
  <si>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</si>
  <si>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</si>
  <si>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</si>
  <si>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</si>
  <si>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</si>
  <si>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</si>
  <si>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</si>
  <si>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</si>
  <si>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</si>
  <si>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</si>
  <si>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</si>
  <si>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</si>
  <si>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</si>
  <si>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</si>
  <si>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</si>
  <si>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</si>
  <si>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</si>
  <si>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</si>
  <si>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</si>
  <si>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</si>
  <si>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</si>
  <si>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</si>
  <si>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</si>
  <si>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</si>
  <si>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</si>
  <si>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</si>
  <si>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</si>
  <si>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</si>
  <si>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</si>
  <si>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</si>
  <si>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</si>
  <si>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</si>
  <si>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</si>
  <si>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</si>
  <si>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</si>
  <si>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</si>
  <si>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</si>
  <si>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</si>
  <si>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</si>
  <si>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</si>
  <si>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</si>
  <si>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</si>
  <si>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</si>
  <si>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</si>
  <si>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</si>
  <si>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</si>
  <si>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</si>
  <si>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</si>
  <si>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</si>
  <si>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</si>
  <si>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</si>
  <si>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</si>
  <si>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</si>
  <si>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</si>
  <si>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</si>
  <si>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</si>
  <si>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</si>
  <si>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</si>
  <si>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</si>
  <si>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</si>
  <si>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</si>
  <si>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</si>
  <si>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</si>
  <si>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</si>
  <si>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</si>
  <si>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</si>
  <si>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</si>
  <si>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</si>
  <si>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</si>
  <si>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</si>
  <si>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</si>
  <si>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</si>
  <si>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</si>
  <si>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</si>
  <si>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</si>
  <si>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</si>
  <si>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</si>
  <si>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</si>
  <si>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</si>
  <si>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</si>
  <si>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</si>
  <si>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</si>
  <si>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</si>
  <si>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</si>
  <si>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</si>
  <si>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</si>
  <si>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</si>
  <si>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</si>
  <si>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</si>
  <si>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</si>
  <si>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</si>
  <si>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</si>
  <si>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</si>
  <si>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</si>
  <si>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</si>
  <si>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</si>
  <si>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</si>
  <si>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</si>
  <si>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</si>
  <si>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</si>
  <si>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</si>
  <si>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</si>
  <si>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</si>
  <si>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</si>
  <si>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</si>
  <si>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</si>
  <si>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</si>
  <si>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</si>
  <si>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</si>
  <si>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</si>
  <si>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</si>
  <si>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</si>
  <si>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</si>
  <si>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</si>
  <si>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</si>
  <si>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</si>
  <si>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</si>
  <si>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</si>
  <si>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</si>
  <si>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</si>
  <si>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</si>
  <si>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</si>
  <si>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</si>
  <si>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</si>
  <si>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</si>
  <si>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</si>
  <si>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</si>
  <si>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</si>
  <si>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</si>
  <si>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</si>
  <si>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</si>
  <si>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</si>
  <si>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</si>
  <si>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</si>
  <si>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</si>
  <si>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</si>
  <si>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</si>
  <si>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</si>
  <si>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</si>
  <si>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</si>
  <si>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</si>
  <si>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</si>
  <si>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</si>
  <si>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</si>
  <si>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</si>
  <si>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</si>
  <si>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</si>
  <si>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</si>
  <si>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</si>
  <si>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</si>
  <si>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</si>
  <si>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</si>
  <si>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</si>
  <si>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</si>
  <si>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</si>
  <si>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</si>
  <si>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</si>
  <si>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</si>
  <si>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</si>
  <si>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</si>
  <si>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</si>
  <si>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</si>
  <si>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</si>
  <si>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</si>
  <si>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</si>
  <si>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</si>
  <si>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</si>
  <si>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</si>
  <si>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</si>
  <si>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</si>
  <si>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</si>
  <si>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</si>
  <si>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</si>
  <si>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</si>
  <si>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</si>
  <si>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</si>
  <si>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</si>
  <si>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</si>
  <si>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</si>
  <si>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</si>
  <si>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</si>
  <si>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</si>
  <si>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</si>
  <si>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</si>
  <si>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</si>
  <si>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</si>
  <si>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</si>
  <si>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</si>
  <si>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</si>
  <si>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</si>
  <si>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</si>
  <si>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</si>
  <si>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PLANTIO GRAMA ESMERALDA PLACA C/ M.O. IRRIG., ADUBO,TERRA VEGETAL (O.C.) A&lt;11.000,00M2</t>
  </si>
  <si>
    <t>MASTROS PARA BANDEIRAS EM  FERRO GALVANIZADO (ASSENTADOS/PINTADOS) -  3 UNIDADES</t>
  </si>
  <si>
    <t>BANCO CONCRETO POLIDO BASE EM ALVENARIA TIJOLO APARENTE PINTADA - PADRÃO GOINFRA</t>
  </si>
  <si>
    <t>UNIDADEESCOLAR</t>
  </si>
  <si>
    <t>OBRA</t>
  </si>
  <si>
    <t>REFERÊNCIA GOINFRA</t>
  </si>
  <si>
    <t>REFERÊNCIA SINAPI</t>
  </si>
  <si>
    <t>ONERADA</t>
  </si>
  <si>
    <t xml:space="preserve"> ONERADA</t>
  </si>
  <si>
    <t>ÁREAEXISTENTE(M²)</t>
  </si>
  <si>
    <t>ÁREA A CONSTRUIR (M²)</t>
  </si>
  <si>
    <t>ÁREA A DEMOLIR (M²)</t>
  </si>
  <si>
    <t>PLANILHAORÇAMENTÁRIA</t>
  </si>
  <si>
    <t>0490</t>
  </si>
  <si>
    <t>0563</t>
  </si>
  <si>
    <t>0627</t>
  </si>
  <si>
    <t>0701</t>
  </si>
  <si>
    <t>0772</t>
  </si>
  <si>
    <t>1398</t>
  </si>
  <si>
    <t>PREÇO  SEM BDI (R$)</t>
  </si>
  <si>
    <t>PREÇO  COM BDI (R$)</t>
  </si>
  <si>
    <t>PARTIC.   ( % )</t>
  </si>
  <si>
    <t>TOTAL  GERAL DO ORÇAMENTO</t>
  </si>
  <si>
    <t>SOMATÓRIO DE SERVIÇOS</t>
  </si>
  <si>
    <t>VALOR</t>
  </si>
  <si>
    <t>NÚMERO DE PARCELAS</t>
  </si>
  <si>
    <t>PRAZO</t>
  </si>
  <si>
    <t>dias corridos</t>
  </si>
  <si>
    <t>LOCAL</t>
  </si>
  <si>
    <t>CRONOGRAMA FÍSICO-FINANCEIRO</t>
  </si>
  <si>
    <t>ETAPA</t>
  </si>
  <si>
    <t>PREÇO   (R$) C/ BDI</t>
  </si>
  <si>
    <t>PARTIC   ( % )</t>
  </si>
  <si>
    <t>RELATÓRIO CENTRAL</t>
  </si>
  <si>
    <t>PARC. MAIOR RELEV  (100%)</t>
  </si>
  <si>
    <t>SUBESTAÇÃO (01 TRANSFORMADOR DE 112,5 KVA)</t>
  </si>
  <si>
    <t>KVA</t>
  </si>
  <si>
    <t>PARC. MAIOR RELEV  (50%)</t>
  </si>
  <si>
    <t>CONCRETO</t>
  </si>
  <si>
    <t>COBERTURA CERÂMICA</t>
  </si>
  <si>
    <t>PISO DE GRANITINA</t>
  </si>
  <si>
    <t>PARCELA DE MAIOR RELEVÂNCIA</t>
  </si>
  <si>
    <t>FONTE</t>
  </si>
  <si>
    <t>UNIDADE</t>
  </si>
  <si>
    <t>COEFIC.</t>
  </si>
  <si>
    <t>CUSTO UNITÁRIO</t>
  </si>
  <si>
    <t>CUSTO  TOTAL (A) + (B) + (C) + (D) + (E)</t>
  </si>
  <si>
    <t>DESONERADO</t>
  </si>
  <si>
    <t>NÃO DESONER.</t>
  </si>
  <si>
    <t>GOINFRA_I</t>
  </si>
  <si>
    <t>SERVENTE</t>
  </si>
  <si>
    <t>2,5000</t>
  </si>
  <si>
    <t>PEDREIRO</t>
  </si>
  <si>
    <t>2,0000</t>
  </si>
  <si>
    <t>MÃO DE OBRA (B) - TOTAL</t>
  </si>
  <si>
    <t>MATERIAL (C) - TOTAL</t>
  </si>
  <si>
    <t>0,0410</t>
  </si>
  <si>
    <t>ARMADOR</t>
  </si>
  <si>
    <t>0,0250</t>
  </si>
  <si>
    <t>SINAPI_I</t>
  </si>
  <si>
    <t>1,0300</t>
  </si>
  <si>
    <t>ARAME RECOZIDO 18 BWG</t>
  </si>
  <si>
    <t>Kg</t>
  </si>
  <si>
    <t>0,0150</t>
  </si>
  <si>
    <t>m2</t>
  </si>
  <si>
    <t>1,0000</t>
  </si>
  <si>
    <t>AJUDANTE</t>
  </si>
  <si>
    <t>1,8841</t>
  </si>
  <si>
    <t>0,0900</t>
  </si>
  <si>
    <t>un</t>
  </si>
  <si>
    <t>PLACA DE SINALIZACAO DE SEGURANCA CONTRA INCENDIO, FOTOLUMINESCENTE, QUADRADA, *20 X 20* CM, EM PVC *2* MM ANTI-CHAMAS (SIMBOLOS, CORES E PICTOGRAMAS CONFORME NBR 16820)</t>
  </si>
  <si>
    <t>3,0000</t>
  </si>
  <si>
    <t>m3</t>
  </si>
  <si>
    <t>0,2100</t>
  </si>
  <si>
    <t>0,8200</t>
  </si>
  <si>
    <t>0,4800</t>
  </si>
  <si>
    <t>4,9000</t>
  </si>
  <si>
    <t>ATERRO INTERNO SEM APILOAMENTO COM TRANSPORTE EM CARRINHO MÃO</t>
  </si>
  <si>
    <t>1,4700</t>
  </si>
  <si>
    <t>0,3600</t>
  </si>
  <si>
    <t>PREPARO COM BETONEIRA E TRANSPORTE MANUAL DE CONCRETO FCK=25 MPA</t>
  </si>
  <si>
    <t>0,6400</t>
  </si>
  <si>
    <t>LANÇAMENTO/APLICAÇÃO/ADENSAMENTO MANUAL DE CONCRETO - (O.C.)</t>
  </si>
  <si>
    <t>11,2000</t>
  </si>
  <si>
    <t>20,0000</t>
  </si>
  <si>
    <t>6,6000</t>
  </si>
  <si>
    <t>5,9800</t>
  </si>
  <si>
    <t>12,3200</t>
  </si>
  <si>
    <t>0,9800</t>
  </si>
  <si>
    <t>LANÇAMENTO/APLICAÇÃO/ADENSAMENTO MANUAL DE CONCRETO - (OBRAS CIVIS)</t>
  </si>
  <si>
    <t>23,9000</t>
  </si>
  <si>
    <t>43,4000</t>
  </si>
  <si>
    <t>ACO CA - 60 - 5,0 MM - (OBRAS CIVIS)</t>
  </si>
  <si>
    <t>22,6000</t>
  </si>
  <si>
    <t>4,0200</t>
  </si>
  <si>
    <t>14,7600</t>
  </si>
  <si>
    <t>5,9000</t>
  </si>
  <si>
    <t>1,0200</t>
  </si>
  <si>
    <t>29,5200</t>
  </si>
  <si>
    <t>3,1000</t>
  </si>
  <si>
    <t>3,0500</t>
  </si>
  <si>
    <t>38,8800</t>
  </si>
  <si>
    <t>6,4400</t>
  </si>
  <si>
    <t>16,0000</t>
  </si>
  <si>
    <t>0,0333</t>
  </si>
  <si>
    <t>ELETRICISTA</t>
  </si>
  <si>
    <t>COTAÇÃO</t>
  </si>
  <si>
    <t>COT 010_SEE</t>
  </si>
  <si>
    <t>CAPUZ PARA PROTEÇÃO DOS PARA RAIOS</t>
  </si>
  <si>
    <t>COT 011_SEE</t>
  </si>
  <si>
    <t>CAPUZ DE PROTEÇÃO PARA BUCHA DE TRANSFORMADOR</t>
  </si>
  <si>
    <t>0,0090</t>
  </si>
  <si>
    <t>PORCA ZINCADA, SEXTAVADA, DIAMETRO 3/8"</t>
  </si>
  <si>
    <t>0,1850</t>
  </si>
  <si>
    <t>ENCANADOR</t>
  </si>
  <si>
    <t>H125</t>
  </si>
  <si>
    <t>BUCHA DE REDUÇÃO SOLDAVEL CURTA DIAM. 75 X 60 MM</t>
  </si>
  <si>
    <t>H126</t>
  </si>
  <si>
    <t>BUCHA DE REDUÇÃO SOLDAVEL CURTA DIAM. 85 X 75 MM</t>
  </si>
  <si>
    <t>VALE TRANSPORTE</t>
  </si>
  <si>
    <t>0,6356</t>
  </si>
  <si>
    <t>0,2848</t>
  </si>
  <si>
    <t>OPERADOR DE BETONEIRA</t>
  </si>
  <si>
    <t>0,0456</t>
  </si>
  <si>
    <t>0,2159</t>
  </si>
  <si>
    <t>0,1431</t>
  </si>
  <si>
    <t>CARPINTEIRO</t>
  </si>
  <si>
    <t>0,0694</t>
  </si>
  <si>
    <t>AREIA MÉDIA</t>
  </si>
  <si>
    <t>0,0281</t>
  </si>
  <si>
    <t>0,0373</t>
  </si>
  <si>
    <t>ARAME GALVANIZADO Nº 12 BWG</t>
  </si>
  <si>
    <t>0,0032</t>
  </si>
  <si>
    <t>AÇO CA-60 B - 5,0 MM</t>
  </si>
  <si>
    <t>0,6309</t>
  </si>
  <si>
    <t>AÇO CA-50 - 6,3 MM (1/4")</t>
  </si>
  <si>
    <t>0,4125</t>
  </si>
  <si>
    <t>AÇO CA-50 - 8,0 MM (5/16")</t>
  </si>
  <si>
    <t>1,0057</t>
  </si>
  <si>
    <t>BRITA Nº 1</t>
  </si>
  <si>
    <t>0,0209</t>
  </si>
  <si>
    <t>BRITA Nº 2</t>
  </si>
  <si>
    <t>CAL HIDRATADA</t>
  </si>
  <si>
    <t>0,8448</t>
  </si>
  <si>
    <t>CIMENTO PORTLAND CPII-32</t>
  </si>
  <si>
    <t>8,3432</t>
  </si>
  <si>
    <t>TIJOLO FURADO 9x19x19 CM</t>
  </si>
  <si>
    <t>10,4624</t>
  </si>
  <si>
    <t>TABUA PARA FORMA (30CM)</t>
  </si>
  <si>
    <t>m</t>
  </si>
  <si>
    <t>0,2218</t>
  </si>
  <si>
    <t>PREGO 18x24</t>
  </si>
  <si>
    <t>0,0161</t>
  </si>
  <si>
    <t>PONTALETE 3x3"</t>
  </si>
  <si>
    <t>0,1423</t>
  </si>
  <si>
    <t>0,9200</t>
  </si>
  <si>
    <t>COTOVELO 90 GRAUS DE FERRO GALVANIZADO, COM ROSCA BSP, DE 1 1/4"</t>
  </si>
  <si>
    <t>H689</t>
  </si>
  <si>
    <t>FITA VEDAROSCA 18 MM</t>
  </si>
  <si>
    <t>0,4000</t>
  </si>
  <si>
    <t>UNIAO DE FERRO GALVANIZADO, COM ROSCA BSP, COM ASSENTO PLANO, DE 1"</t>
  </si>
  <si>
    <t>0,2000</t>
  </si>
  <si>
    <t>FITA ACO INOX PARA CINTAR POSTE, L = 19 MM, E = 0,5 MM (ROLO DE 30M)</t>
  </si>
  <si>
    <t>0,0557</t>
  </si>
  <si>
    <t>COT 337_SEE</t>
  </si>
  <si>
    <t>(03443/ORSE) FECHO PARA FITA DE AÇO INOX</t>
  </si>
  <si>
    <t>OFICIAL "B"</t>
  </si>
  <si>
    <t>TUBO INDUSTRIAL 2" CHAPA 13 (2,25 MM)</t>
  </si>
  <si>
    <t>5,5248</t>
  </si>
  <si>
    <t>TUBO INDUSTRIAL REDONDO 1" CHAPA 13 (2,25 MM)</t>
  </si>
  <si>
    <t>1,1000</t>
  </si>
  <si>
    <t>MASSA PLASTICA</t>
  </si>
  <si>
    <t>0,2041</t>
  </si>
  <si>
    <t>ELETRODO 2.5 OK</t>
  </si>
  <si>
    <t>0,1146</t>
  </si>
  <si>
    <t>LIXA PARA FERRO Nº 100</t>
  </si>
  <si>
    <t>0,1250</t>
  </si>
  <si>
    <t>DISCO DE DESBASTE 7/8" PARA CONCRETO/FERRO (1/4" X 7")</t>
  </si>
  <si>
    <t>DISCO DE CORTE DIAM. 5/8"- 10"</t>
  </si>
  <si>
    <t>0,1865</t>
  </si>
  <si>
    <t>FABRICAÇÃO / MONTAGEM</t>
  </si>
  <si>
    <t>CHAPA PERFILADA 3/16"</t>
  </si>
  <si>
    <t>0,7200</t>
  </si>
  <si>
    <t>AÇO CA-25 - 6,3 MM (1/4") - BARRA LISA A-36</t>
  </si>
  <si>
    <t>0,2500</t>
  </si>
  <si>
    <t>0,3000</t>
  </si>
  <si>
    <t>8,2198</t>
  </si>
  <si>
    <t>CHAPA DE AÇO DOBRADA Nº 13 (2,25 MM)</t>
  </si>
  <si>
    <t>0,4352</t>
  </si>
  <si>
    <t>1,1644</t>
  </si>
  <si>
    <t>0,4815</t>
  </si>
  <si>
    <t>0,4400</t>
  </si>
  <si>
    <t>7,7778</t>
  </si>
  <si>
    <t>4,6320</t>
  </si>
  <si>
    <t>TUBO INDUSTRIAL 40X40 CHAPA 13 (2,25 MM)</t>
  </si>
  <si>
    <t>6,3420</t>
  </si>
  <si>
    <t>TUBO INDUSTRIAL 1.1/2" CHAPA 13 (2,25 MM)</t>
  </si>
  <si>
    <t>1,4862</t>
  </si>
  <si>
    <t>0,2551</t>
  </si>
  <si>
    <t>0,0510</t>
  </si>
  <si>
    <t>0,3730</t>
  </si>
  <si>
    <t>1,0980</t>
  </si>
  <si>
    <t>0,3813</t>
  </si>
  <si>
    <t>0,7800</t>
  </si>
  <si>
    <t>0,2334</t>
  </si>
  <si>
    <t>0,3391</t>
  </si>
  <si>
    <t>0,3463</t>
  </si>
  <si>
    <t>0,1803</t>
  </si>
  <si>
    <t>COT 016_SEE</t>
  </si>
  <si>
    <t>ELEVADOR (PLATAFORMA VERTICAL) MODELO HERA OU EQUIVALENTE 02 PARADAS - CAPACIDADE 280KG (INSTALADO)</t>
  </si>
  <si>
    <t>8,0000</t>
  </si>
  <si>
    <t>COT 022_SEE</t>
  </si>
  <si>
    <t>(01581/ORSE) MANGUEIRA DE BORRACHA PARA ALTA PRESSÃO 1" - 300 PSI</t>
  </si>
  <si>
    <t>COT 023_SEE</t>
  </si>
  <si>
    <t>ADAPTADOR PARA MANGUEIRA 1"</t>
  </si>
  <si>
    <t>COT 339_SEE</t>
  </si>
  <si>
    <t>CRUZETA DE CONCRETO ARMADO  BECO TIPO L - 1.700 mm</t>
  </si>
  <si>
    <t>COT 340_SEE</t>
  </si>
  <si>
    <t>POSTE TIPO DUPLO T 11/600 (m/daN)</t>
  </si>
  <si>
    <t>SERVENTE COM ENCARGOS COMPLEMENTARES</t>
  </si>
  <si>
    <t>VIDRACEIRO COM ENCARGOS COMPLEMENTARES</t>
  </si>
  <si>
    <t>ESPELHO CRISTAL E = 4 MM</t>
  </si>
  <si>
    <t>4,0000</t>
  </si>
  <si>
    <t>COT 457_SEE</t>
  </si>
  <si>
    <t>(04642/ORSE) CINTA AÇO GALVANIZADO PARA POSTE 330 MM</t>
  </si>
  <si>
    <t>UND</t>
  </si>
  <si>
    <t>0,8000</t>
  </si>
  <si>
    <t>COT 090_SEE</t>
  </si>
  <si>
    <t>COT 092_SEE</t>
  </si>
  <si>
    <t>COT 503_SEE</t>
  </si>
  <si>
    <t>(00276/ORSE) Bateria de 12v x 7a para centrais de alarme</t>
  </si>
  <si>
    <t>COT 462_SEE</t>
  </si>
  <si>
    <t>(10512/ORSE) Cinta aço galvanizado 250mm</t>
  </si>
  <si>
    <t>CORTINA CANALETA CONCRETO 14X19X19 PARA SER CHEIA CONCRETO ARMADO (0,0568M3/M2) - EXCLUSO O CONCRETO</t>
  </si>
  <si>
    <t>CONCRETO USINADO CONVENCIONAL FCK=25 MPA COM TRANSPORTE MANUAL (O.C.)</t>
  </si>
  <si>
    <t>0,0568</t>
  </si>
  <si>
    <t>LANÇAMENTO/APLICAÇÃO/ADENSAMENTO DE CONCRETO EM FUNDAÇÃO- (O.C.)</t>
  </si>
  <si>
    <t>3,9500</t>
  </si>
  <si>
    <t>IMPERMEABILIZAÇÃO  MURO DE ARRIMO COM 4 DEMÃOS DE EMULSÃO ASFÁLTICA</t>
  </si>
  <si>
    <t>TOALHEIRO PLASTICO TIPO DISPENSER PARA PAPEL TOALHA INTERFOLHADO</t>
  </si>
  <si>
    <t>PARAFUSO COM BUCHA S-8</t>
  </si>
  <si>
    <t>1,1500</t>
  </si>
  <si>
    <t>COT 101_SEE</t>
  </si>
  <si>
    <t>2,8200</t>
  </si>
  <si>
    <t>0,1600</t>
  </si>
  <si>
    <t>NIPLE DE REDUCAO DE FERRO GALVANIZADO, COM ROSCA BSP, DE 1/2" X 1/4"</t>
  </si>
  <si>
    <t>NIPLE DE REDUCAO DE FERRO GALVANIZADO, COM ROSCA BSP, DE 3/4" X 1/2"</t>
  </si>
  <si>
    <t>COT 463_SEE</t>
  </si>
  <si>
    <t>1,2712</t>
  </si>
  <si>
    <t>0,0914</t>
  </si>
  <si>
    <t>0,5697</t>
  </si>
  <si>
    <t>0,2864</t>
  </si>
  <si>
    <t>0,4318</t>
  </si>
  <si>
    <t>0,1389</t>
  </si>
  <si>
    <t>0,4436</t>
  </si>
  <si>
    <t>20,9248</t>
  </si>
  <si>
    <t>0,2846</t>
  </si>
  <si>
    <t>0,0321</t>
  </si>
  <si>
    <t>16,6864</t>
  </si>
  <si>
    <t>1,6896</t>
  </si>
  <si>
    <t>0,8250</t>
  </si>
  <si>
    <t>2,0114</t>
  </si>
  <si>
    <t>1,2618</t>
  </si>
  <si>
    <t>0,0064</t>
  </si>
  <si>
    <t>0,0746</t>
  </si>
  <si>
    <t>0,0561</t>
  </si>
  <si>
    <t>0,1257</t>
  </si>
  <si>
    <t>0,3974</t>
  </si>
  <si>
    <t>0,2663</t>
  </si>
  <si>
    <t>0,5722</t>
  </si>
  <si>
    <t>0,0897</t>
  </si>
  <si>
    <t>1,3094</t>
  </si>
  <si>
    <t>0,0204</t>
  </si>
  <si>
    <t>0,0691</t>
  </si>
  <si>
    <t>0,0063</t>
  </si>
  <si>
    <t>1,1543</t>
  </si>
  <si>
    <t>1,9914</t>
  </si>
  <si>
    <t>0,6600</t>
  </si>
  <si>
    <t>1,7377</t>
  </si>
  <si>
    <t>16,3854</t>
  </si>
  <si>
    <t>0,0286</t>
  </si>
  <si>
    <t>0,2277</t>
  </si>
  <si>
    <t>21,5227</t>
  </si>
  <si>
    <t>0,4103</t>
  </si>
  <si>
    <t>BUCHA DE NYLON SEM ABA S6, COM PARAFUSO DE 4,20 X 40 MM EM ACO ZINCADO COM ROSCA SOBERBA, CABECA CHATA E FENDA PHILLIPS</t>
  </si>
  <si>
    <t>COT 135_SEE</t>
  </si>
  <si>
    <t>PLACA DE ADVERTÊNCIA - 'PERIGO - ALTA TENSÃO'</t>
  </si>
  <si>
    <t>0,3500</t>
  </si>
  <si>
    <t>LUVA DE FERRO GALVANIZADO, COM ROSCA BSP, DE 1"</t>
  </si>
  <si>
    <t>0,5500</t>
  </si>
  <si>
    <t>0,0240</t>
  </si>
  <si>
    <t>1,3000</t>
  </si>
  <si>
    <t>0,6000</t>
  </si>
  <si>
    <t>0,6105</t>
  </si>
  <si>
    <t>FITA VEDA ROSCA EM ROLOS DE 18 MM X 10 M (L X C)</t>
  </si>
  <si>
    <t>0,1208</t>
  </si>
  <si>
    <t>TE DE REDUCAO DE FERRO GALVANIZADO, COM ROSCA BSP, DE 3/4" X 1/2"</t>
  </si>
  <si>
    <t>1,2000</t>
  </si>
  <si>
    <t>BUCHA DE REDUCAO DE FERRO GALVANIZADO, COM ROSCA BSP, DE 1/2" X 1/4"</t>
  </si>
  <si>
    <t>0,3700</t>
  </si>
  <si>
    <t>0,4600</t>
  </si>
  <si>
    <t>0,0700</t>
  </si>
  <si>
    <t>AREIA GROSSA</t>
  </si>
  <si>
    <t>0,0330</t>
  </si>
  <si>
    <t>COMPENSADO RESINADO COLA FENÓLICA 12 MM 2,20X1,10 M</t>
  </si>
  <si>
    <t>16,2000</t>
  </si>
  <si>
    <t>5,2700</t>
  </si>
  <si>
    <t>0,0400</t>
  </si>
  <si>
    <t>0,2533</t>
  </si>
  <si>
    <t>0,0124</t>
  </si>
  <si>
    <t>COT 208_SEE</t>
  </si>
  <si>
    <t>DUCHA HIGIENICA PLASTICA COM REGISTRO METALICO 1/2 "</t>
  </si>
  <si>
    <t>COT 381_SEE</t>
  </si>
  <si>
    <t>PLACAS EM BRAILE PARA CORRIMÃO</t>
  </si>
  <si>
    <t>COT 382_SEE</t>
  </si>
  <si>
    <t>(13294/ORSE) Placa indicativa em acrílico e=2mm, em braille, com esferas em inox e texto em alto rêlevo, dim.: 8 x 28 cm, fornecimento e instalação</t>
  </si>
  <si>
    <t>0,7500</t>
  </si>
  <si>
    <t>COT 408_SEE</t>
  </si>
  <si>
    <t>(09092/ORSE) Mapa Tátil em acrílico 70 x 50cm</t>
  </si>
  <si>
    <t>0,2924</t>
  </si>
  <si>
    <t>0,1368</t>
  </si>
  <si>
    <t>PINTOR</t>
  </si>
  <si>
    <t>0,1157</t>
  </si>
  <si>
    <t>SERRALHEIRO</t>
  </si>
  <si>
    <t>ESTRUTURA METALICA MR250 / ASTM A36  - COTAÇÃO (FABRICAÇÃO E MONTAGEM)</t>
  </si>
  <si>
    <t>1,6720</t>
  </si>
  <si>
    <t>COT 509_SEE</t>
  </si>
  <si>
    <t>(11392/ORSE) Adesivo em vinil para plotagem em letreiro de chapa galvanizada (c/aplicação)</t>
  </si>
  <si>
    <t>0,0800</t>
  </si>
  <si>
    <t>ZARCAO/CROMATO DE ZINCO</t>
  </si>
  <si>
    <t>l</t>
  </si>
  <si>
    <t>0,0309</t>
  </si>
  <si>
    <t>BUCHA DE NYLON S-8</t>
  </si>
  <si>
    <t>PARAFUSO P/BUCHA S-8</t>
  </si>
  <si>
    <t>TINTA ESMALTE</t>
  </si>
  <si>
    <t>0,0262</t>
  </si>
  <si>
    <t>DILUENTE AGUARRÁS</t>
  </si>
  <si>
    <t>0,0172</t>
  </si>
  <si>
    <t>0,0432</t>
  </si>
  <si>
    <t>0,0013</t>
  </si>
  <si>
    <t>0,3335</t>
  </si>
  <si>
    <t>0,1881</t>
  </si>
  <si>
    <t>2,5960</t>
  </si>
  <si>
    <t>0,1400</t>
  </si>
  <si>
    <t>0,0502</t>
  </si>
  <si>
    <t>PARAFUSO AUTO-ATARRAXANTE, CABEÇA CHATA, FENDA SIMPLES, 1/4' (6,35MM) X 25MM</t>
  </si>
  <si>
    <t>0,0425</t>
  </si>
  <si>
    <t>0,0279</t>
  </si>
  <si>
    <t>0,0702</t>
  </si>
  <si>
    <t>0,0021</t>
  </si>
  <si>
    <t>1,8800</t>
  </si>
  <si>
    <t>COT 522_SEE</t>
  </si>
  <si>
    <t>(01286/ORSE) Laje pré-fabricada treliçada para piso ou cobertura, h=12cm, el. enchimento em bloco EPS, h=8cm</t>
  </si>
  <si>
    <t>0,5600</t>
  </si>
  <si>
    <t>SARRAFO DE MADEIRA 10 CM</t>
  </si>
  <si>
    <t>0,9700</t>
  </si>
  <si>
    <t>PREGO 19x27</t>
  </si>
  <si>
    <t>0,0300</t>
  </si>
  <si>
    <t>ESCORA ROLIÇA (TIPO EUCALIPTO)</t>
  </si>
  <si>
    <t>1,7100</t>
  </si>
  <si>
    <t>CONCRETO USINADO BOMBEÁVEL FCK=25 MPA</t>
  </si>
  <si>
    <t>0,0500</t>
  </si>
  <si>
    <t>VIBRADOR 2 HP COM MANGOTE 32MM E MANGUEIRA DE 5M ( MANUTENÇÃO E DEPRECIAÇÃO DO EQUIPAMENTO) - PREÇO DO EQUIPAMENTO NOVO DIVIDIDO POR 1.000</t>
  </si>
  <si>
    <t>0,0468</t>
  </si>
  <si>
    <t>COT 209_SEE</t>
  </si>
  <si>
    <t>CONECTOR CUNHA COM ESTRIBO PARA CABO 50MM2</t>
  </si>
  <si>
    <t>0,4320</t>
  </si>
  <si>
    <t>COT 281_SEE</t>
  </si>
  <si>
    <t>(10479/ORSE) Válvula UGV-1 3/4"</t>
  </si>
  <si>
    <t>COT 282_SEE</t>
  </si>
  <si>
    <t>(10480/ORSE) Válvula UGV-1 1/2"</t>
  </si>
  <si>
    <t>Un</t>
  </si>
  <si>
    <t>TE SANITARIO DIAMETRO 100 X 100 MM (ESGOTO)</t>
  </si>
  <si>
    <t>TUBO SOLDAVEL PARA ESGOTO DIAMETRO 100 MM</t>
  </si>
  <si>
    <t>LASTRO DE CONCRETO REGULARIZADO SEM IMPERMEAB. 1:3:6 ESP= 5CM (BASE)</t>
  </si>
  <si>
    <t>0,9494</t>
  </si>
  <si>
    <t>21,8625</t>
  </si>
  <si>
    <t>7,3851</t>
  </si>
  <si>
    <t>0,4222</t>
  </si>
  <si>
    <t>MARCENEIRO</t>
  </si>
  <si>
    <t>18,6424</t>
  </si>
  <si>
    <t>5,2000</t>
  </si>
  <si>
    <t>COLA FÓRMICA (1L = 0,83KG)</t>
  </si>
  <si>
    <t>4,4732</t>
  </si>
  <si>
    <t>LIXA PARA PAREDE Nº 100</t>
  </si>
  <si>
    <t>3,8536</t>
  </si>
  <si>
    <t>CORTIÇA 60X90CMX6MM</t>
  </si>
  <si>
    <t>2,4305</t>
  </si>
  <si>
    <t>FELTRO</t>
  </si>
  <si>
    <t>1,3100</t>
  </si>
  <si>
    <t>MADEIRA DE LEI PARA TELHADO (ANGELIM VERMELHO)</t>
  </si>
  <si>
    <t>0,0253</t>
  </si>
  <si>
    <t>75,0000</t>
  </si>
  <si>
    <t>MASSA A OLEO</t>
  </si>
  <si>
    <t>3,1500</t>
  </si>
  <si>
    <t>0,0929</t>
  </si>
  <si>
    <t>0,3988</t>
  </si>
  <si>
    <t>VERNIZ ACRILICO</t>
  </si>
  <si>
    <t>0,6920</t>
  </si>
  <si>
    <t>0,3162</t>
  </si>
  <si>
    <t>0,0996</t>
  </si>
  <si>
    <t>SUPORTE DISPENSER - PARA SABONETE OU ÁLCOOL</t>
  </si>
  <si>
    <t>SABONETE LÍQUIDO (D= 1,00)</t>
  </si>
  <si>
    <t>0,2275</t>
  </si>
  <si>
    <t>0,0966</t>
  </si>
  <si>
    <t>SUPORTE PARA ROLO DE PAPEL HIGIÊNICO 300 A 600M EM ABS</t>
  </si>
  <si>
    <t>ROLO DE PAPEL HIGIÊNICO INDUSTRIAL DE 500M</t>
  </si>
  <si>
    <t>RL</t>
  </si>
  <si>
    <t>0,5000</t>
  </si>
  <si>
    <t>COT 508_SEE</t>
  </si>
  <si>
    <t>COT 452_SEE</t>
  </si>
  <si>
    <t>(12515/ORSE) FITA AUTO-ADESIVA FOTOLUMINESCENTE 5,0CM X 9M</t>
  </si>
  <si>
    <t>0,0710</t>
  </si>
  <si>
    <t>GANCHO OLHAL EM ACO GALVANIZADO, ESPESSURA 16MM, ABERTURA 21MM</t>
  </si>
  <si>
    <t>0,3866</t>
  </si>
  <si>
    <t>COT 496_SEE</t>
  </si>
  <si>
    <t>1,2672</t>
  </si>
  <si>
    <t>0,0898</t>
  </si>
  <si>
    <t>0,2783</t>
  </si>
  <si>
    <t>0,8952</t>
  </si>
  <si>
    <t>3,4634</t>
  </si>
  <si>
    <t>0,0882</t>
  </si>
  <si>
    <t>0,8351</t>
  </si>
  <si>
    <t>0,0039</t>
  </si>
  <si>
    <t>SUPORTE PARA 2 PÉTALAS PARA LUMINÁRIA DE ILUMINAÇÃO PÚBLICA</t>
  </si>
  <si>
    <t>FITA ISOLANTE ADESIVA ANTICHAMA, USO ATE 750 V, EM ROLO DE 19 MM X 5 M</t>
  </si>
  <si>
    <t>0,0280</t>
  </si>
  <si>
    <t>19,3799</t>
  </si>
  <si>
    <t>0,0242</t>
  </si>
  <si>
    <t>0,0218</t>
  </si>
  <si>
    <t>3,2780</t>
  </si>
  <si>
    <t>0,6270</t>
  </si>
  <si>
    <t>0,0159</t>
  </si>
  <si>
    <t>0,2140</t>
  </si>
  <si>
    <t>0,0263</t>
  </si>
  <si>
    <t>0,4237</t>
  </si>
  <si>
    <t>0,0431</t>
  </si>
  <si>
    <t>0,1000</t>
  </si>
  <si>
    <t>COT 520_SEE</t>
  </si>
  <si>
    <t>(11731/ORSE) Canaleta plástica 50 x 80mm</t>
  </si>
  <si>
    <t>COT 521_SEE</t>
  </si>
  <si>
    <t>(09496/ORSE) Chapa de acrilico</t>
  </si>
  <si>
    <t>6,0000</t>
  </si>
  <si>
    <t>2,1900</t>
  </si>
  <si>
    <t>0,5100</t>
  </si>
  <si>
    <t>0,6500</t>
  </si>
  <si>
    <t>0,0655</t>
  </si>
  <si>
    <t>0,5800</t>
  </si>
  <si>
    <t>COT 526_SEE</t>
  </si>
  <si>
    <t>0,7400</t>
  </si>
  <si>
    <t>0,2800</t>
  </si>
  <si>
    <t>0,5569</t>
  </si>
  <si>
    <t>0,7091</t>
  </si>
  <si>
    <t>17,7200</t>
  </si>
  <si>
    <t>0,0243</t>
  </si>
  <si>
    <t>TINTA/RESINA ACRILICA PREMIUM PARA CERAMICA, PEDRAS E OUTROS</t>
  </si>
  <si>
    <t>L</t>
  </si>
  <si>
    <t>0,0100</t>
  </si>
  <si>
    <t>RODAPE FUNDIDO DE GRANITINA 7 CM</t>
  </si>
  <si>
    <t>0,0040</t>
  </si>
  <si>
    <r>
      <rPr>
        <b/>
        <sz val="9"/>
        <rFont val="Calibri"/>
        <family val="2"/>
        <scheme val="minor"/>
      </rPr>
      <t>DEMOLIÇÃO DE GRADE/GRELHA/CORRIMÃO/GUARDA CORPO - METÁLICO
(GOINFRA)</t>
    </r>
  </si>
  <si>
    <r>
      <rPr>
        <sz val="9"/>
        <rFont val="Calibri"/>
        <family val="2"/>
        <scheme val="minor"/>
      </rPr>
      <t>PLACA DE SINALIZACAO DE SEGURANCA CONTRA INCENDIO, FOTOLUMINESCENTE, QUADRADA, *20 X 20* CM, EM PVC *2* MM ANTI-CHAMAS (SIMBOLOS, CORES E
PICTOGRAMAS CONFORME NBR 16820)</t>
    </r>
  </si>
  <si>
    <r>
      <rPr>
        <b/>
        <sz val="9"/>
        <rFont val="Calibri"/>
        <family val="2"/>
        <scheme val="minor"/>
      </rPr>
      <t>CASA DE BOMBAS - EXCLUSO INSTALAÇÕES ELÉTRICAS, HIDROSANITÁRIAS E
ESPECIAIS (GOINFRA + SINAPI)</t>
    </r>
  </si>
  <si>
    <r>
      <rPr>
        <sz val="9"/>
        <rFont val="Calibri"/>
        <family val="2"/>
        <scheme val="minor"/>
      </rPr>
      <t>FORRO EM LAJE PRE-MOLDADA INCLUSO CAPEAMENTO/ARMADURA DE
DISTRIBUIÇÃO/ESCORAMENTO E FORMA/DESFORMA</t>
    </r>
  </si>
  <si>
    <r>
      <rPr>
        <sz val="9"/>
        <rFont val="Calibri"/>
        <family val="2"/>
        <scheme val="minor"/>
      </rPr>
      <t>ALVENARIA DE TIJOLO FURADO 1/2 VEZ 14X29X9 - 6 FUROS -  ARG.
(1CALH:4ARML+100KG DE CI/M3)</t>
    </r>
  </si>
  <si>
    <r>
      <rPr>
        <sz val="9"/>
        <rFont val="Calibri"/>
        <family val="2"/>
        <scheme val="minor"/>
      </rPr>
      <t>IMPERMEABILIZAÇÃO DE SUPERFÍCIE COM ARGAMASSA POLIMÉRICA / MEMBRANA
ACRÍLICA, 3 DEMÃOS. AF_06/2018</t>
    </r>
  </si>
  <si>
    <r>
      <rPr>
        <b/>
        <sz val="9"/>
        <rFont val="Calibri"/>
        <family val="2"/>
        <scheme val="minor"/>
      </rPr>
      <t>MURETA P/ QUAD. POLIESP. ALV. DE TIJ. FURADO - 1/2 VEZ - C/ CHP. E PEDRISCO
(GOINFRA)</t>
    </r>
  </si>
  <si>
    <r>
      <rPr>
        <b/>
        <sz val="9"/>
        <rFont val="Calibri"/>
        <family val="2"/>
        <scheme val="minor"/>
      </rPr>
      <t>FITA EM AÇO INOX PARA CINTAR POSTE 19MM COM FECHO (GOINFRA + SINAPI
+ ORSE)</t>
    </r>
  </si>
  <si>
    <r>
      <rPr>
        <b/>
        <sz val="9"/>
        <rFont val="Calibri"/>
        <family val="2"/>
        <scheme val="minor"/>
      </rPr>
      <t>GUARDA-CORPO COM CORRIMÃO - INCLUSO PINTURA - PADRÃO SEDUC
(GOINFRA)</t>
    </r>
  </si>
  <si>
    <r>
      <rPr>
        <b/>
        <sz val="9"/>
        <rFont val="Calibri"/>
        <family val="2"/>
        <scheme val="minor"/>
      </rPr>
      <t>ELEVADOR (PLATAFORMA VERTICAL) MODELO HERA OU EQUIVALENTE 02
PARADAS - CAPACIDADE 280KG (INSTALADO) (COT)</t>
    </r>
  </si>
  <si>
    <r>
      <rPr>
        <b/>
        <sz val="9"/>
        <rFont val="Calibri"/>
        <family val="2"/>
        <scheme val="minor"/>
      </rPr>
      <t>CONJUNTO MOTO BOMBA VAZÃO 5 M³/H, HM=20 M, REC. 1", SUCÇÃO 1.1/4"
(GOINFRA + SINAPI)</t>
    </r>
  </si>
  <si>
    <r>
      <rPr>
        <b/>
        <sz val="9"/>
        <rFont val="Calibri"/>
        <family val="2"/>
        <scheme val="minor"/>
      </rPr>
      <t>CONJUNTO MOTO BOMBA ELÉTRICA PARA VAZÃO 2,8 M³/H, HM=11,70 MCA
(GOINFRA + SINAPI)</t>
    </r>
  </si>
  <si>
    <r>
      <rPr>
        <b/>
        <sz val="9"/>
        <rFont val="Calibri"/>
        <family val="2"/>
        <scheme val="minor"/>
      </rPr>
      <t>MANGUEIRA DE BORRACHA PARA ALTA PRESSÃO 1" - FORNECIMENTO E
INSTALAÇÃO (GOINFRA + ORSE)</t>
    </r>
  </si>
  <si>
    <r>
      <rPr>
        <sz val="9"/>
        <rFont val="Calibri"/>
        <family val="2"/>
        <scheme val="minor"/>
      </rPr>
      <t>OBS.: - MakroService (62) 3216-4000 - 16/12/20 -&gt;  Material não comercializado na data cotada.
- A caso do eletricista (62) 3091-2200 - 17/12/20 -&gt; Material não comercializado na data cotada.
- Maxx led atacadista (62) 3212-4666 -17/12/20 -&gt; Material não comercializado na data cotada.
- Adeel elétrica (62) 3092-1414 - 17/12/20 -&gt; Material não comercializado na data cotada.
- ALR elétrica (62) 3597-3599 - 17/12/20 -&gt; Material não comercializado na data cotada.
- Eletro Transol (62) 3531-2200 - 17/12/20 -&gt; Material não comercializado na data cotada.
- MT média tensão (11) 2384-0155 - 16/12/20 -&gt; Material não comercializado na data cotada.
- Mundial Materiais Elétricos (62) 3928-5500 - 17/12/20 -&gt; Material não comercializado na data cotada.</t>
    </r>
  </si>
  <si>
    <r>
      <rPr>
        <b/>
        <sz val="9"/>
        <rFont val="Calibri"/>
        <family val="2"/>
        <scheme val="minor"/>
      </rPr>
      <t>ESPELHO CRISTAL, ESPESSURA 4M, COM PARAFUSOS DE FIXAÇÃO, SEM
MOLDURA (SINAPI)</t>
    </r>
  </si>
  <si>
    <r>
      <rPr>
        <sz val="9"/>
        <rFont val="Calibri"/>
        <family val="2"/>
        <scheme val="minor"/>
      </rPr>
      <t>PARAFUSO FRANCES M16 EM ACO GALVANIZADO, COMPRIMENTO = 45 MM,
DIAMETRO = 16 MM, CABECA ABAULADA</t>
    </r>
  </si>
  <si>
    <r>
      <rPr>
        <b/>
        <sz val="9"/>
        <rFont val="Calibri"/>
        <family val="2"/>
        <scheme val="minor"/>
      </rPr>
      <t>ACIONADOR MANUAL DE ALARME CONVENCIONAL, TIPO "APERTE AQUI" -
FORNECIMENTO E INSTALAÇÃO (GOINFRA + ORSE)</t>
    </r>
  </si>
  <si>
    <r>
      <rPr>
        <sz val="9"/>
        <rFont val="Calibri"/>
        <family val="2"/>
        <scheme val="minor"/>
      </rPr>
      <t>(12850/ORSE) Acionador Manual Convencional - Modelo AM-2 da Verin ou similar, tipo "Aperte
aqui"</t>
    </r>
  </si>
  <si>
    <r>
      <rPr>
        <b/>
        <sz val="9"/>
        <rFont val="Calibri"/>
        <family val="2"/>
        <scheme val="minor"/>
      </rPr>
      <t>CENTRAL DE ALARME E DETECÇÃO DE INCENDIO, COM 01 BATERIA,
CAPACIDADE: 2 BATERIAS, 8 LAÇOS (20 DISPOSITIVOS CADA), COM 2 LINHAS - FORNECIMENTO E INSTALAÇÃO (GOINFRA + ORSE)</t>
    </r>
  </si>
  <si>
    <r>
      <rPr>
        <b/>
        <sz val="9"/>
        <rFont val="Calibri"/>
        <family val="2"/>
        <scheme val="minor"/>
      </rPr>
      <t>TOALHEIRO PLÁSTICO TIPO DISPENSER PARA PAPEL TOALHA INTERFOLHADO
(GOINFRA + SINAPI)</t>
    </r>
  </si>
  <si>
    <r>
      <rPr>
        <b/>
        <sz val="9"/>
        <rFont val="Calibri"/>
        <family val="2"/>
        <scheme val="minor"/>
      </rPr>
      <t>REGULADOR DE 1º ESTÁGIO 60KG/H MODELO AP-40 COM MANÔMETRO
(GOINFRA + ORSE)</t>
    </r>
  </si>
  <si>
    <r>
      <rPr>
        <sz val="9"/>
        <rFont val="Calibri"/>
        <family val="2"/>
        <scheme val="minor"/>
      </rPr>
      <t>(07975/ORSE) Regulador de 1º estágio dotado de O.P.S.O. (shut-off) PE 400kpa (AP-40 com
manômetro)</t>
    </r>
  </si>
  <si>
    <r>
      <rPr>
        <b/>
        <sz val="9"/>
        <rFont val="Calibri"/>
        <family val="2"/>
        <scheme val="minor"/>
      </rPr>
      <t>PLACA DE SINALIZAÇÃO EM PVC COD 06 - (300X300) PERIGO INFLAMÁVEL
(GOINFRA + SINAPI)</t>
    </r>
  </si>
  <si>
    <r>
      <rPr>
        <b/>
        <sz val="9"/>
        <rFont val="Calibri"/>
        <family val="2"/>
        <scheme val="minor"/>
      </rPr>
      <t>MURO DE ALVENARIA TIJOLO FURADO 1/2 VEZ ( H=2,00M) COM FUNDAÇÃO - SEM
REVESTIMENTOS (PADRÃO GOINFRA) - (GOINFRA)</t>
    </r>
  </si>
  <si>
    <r>
      <rPr>
        <b/>
        <sz val="9"/>
        <rFont val="Calibri"/>
        <family val="2"/>
        <scheme val="minor"/>
      </rPr>
      <t>MURO DE ALVENARIA TIJOLO FURADO 1/2 VEZ ( H=2,50M) COM FUNDAÇÃO - SEM
REVESTIMENTOS (PADRÃO GOINFRA) - (GOINFRA)</t>
    </r>
  </si>
  <si>
    <r>
      <rPr>
        <sz val="9"/>
        <rFont val="Calibri"/>
        <family val="2"/>
        <scheme val="minor"/>
      </rPr>
      <t>PASTA VEDA JUNTAS/ROSCA, EMBALAGEM DE *500* G, PARA INSTALACOES DE AGUA,
GAS E OUTROS</t>
    </r>
  </si>
  <si>
    <r>
      <rPr>
        <sz val="9"/>
        <rFont val="Calibri"/>
        <family val="2"/>
        <scheme val="minor"/>
      </rPr>
      <t>VALVULA DE RETENCAO DE BRONZE, PE COM CRIVOS, EXTREMIDADE COM ROSCA,
DE 1 1/4", PARA FUNDO DE POCO</t>
    </r>
  </si>
  <si>
    <r>
      <rPr>
        <b/>
        <sz val="9"/>
        <rFont val="Calibri"/>
        <family val="2"/>
        <scheme val="minor"/>
      </rPr>
      <t>TE DE REDUCAO DE FERRO GALVANIZADO, COM ROSCA BSP, DE 3/4" X 1/2"
(GOINFRA + SINAPI)</t>
    </r>
  </si>
  <si>
    <r>
      <rPr>
        <b/>
        <sz val="9"/>
        <rFont val="Calibri"/>
        <family val="2"/>
        <scheme val="minor"/>
      </rPr>
      <t>BUCHA DE REDUCAO DE FERRO GALVANIZADO, COM ROSCA BSP, DE 1/2" X 1/4"
(GOINFRA + SINAPI)</t>
    </r>
  </si>
  <si>
    <r>
      <rPr>
        <sz val="9"/>
        <rFont val="Calibri"/>
        <family val="2"/>
        <scheme val="minor"/>
      </rPr>
      <t>Poço Artesiano com profundidade estimada entre 80 (oitenta) e 100 (cem) metros. Diâmetro de Perfuração de 8” (polegadas) na parte superior do solo, o poço será revestido com tubos e filtros em PVC geomecânico no diâmetro de 6” até a rocha de sustentação, ou total em PVC geomecânico de 4’’. O espaço anelar formado entre o tubo de revestimento e a perfuração será cimentado 10 (dez) metros (a contar solo) com uma pasta de cimento e areia (traço 3x1). Uma vez concluídos os serviços do poço, deverá ser construída uma laje de concreto (traço 3x1), com 1,00 x 1,00 x 0,30 cm de lado envolvendo a boca de revestimento. A laje terá declividade de 2%, do poço para a borda e ter um ressalto periférico de 50 (cinquenta) centímetros sobre a superfície do terreno.
Pré-filtro: Pré-filtro com granulometria de 1 a 3 mm, de Quartzo (lavado, calcinado e embalado), por ser um material filtrante de mineralogia comprovada, proporcionando ao cliente excelente resultado na filtragem e vazão da água.
Moto – bomba: O poço deverá ser entregue com a moto – bomba tubular submersa mínima de 4’,’ de no mínimo 1 hp, com o mínimo de instalação bifásica 220 v, tubo edutor de PVC rígido de 1 ¼ , quadro de comando para proteção e acionamento da moto bomba, selo sanitário anelar em concreto, tubo alimentador de pré-filtro.</t>
    </r>
  </si>
  <si>
    <r>
      <rPr>
        <b/>
        <sz val="9"/>
        <rFont val="Calibri"/>
        <family val="2"/>
        <scheme val="minor"/>
      </rPr>
      <t>DUCHA HIGIENICA PLASTICA COM REGISTRO METALICO 1/2 " (GOINFRA +
SINAPI)</t>
    </r>
  </si>
  <si>
    <r>
      <rPr>
        <b/>
        <sz val="9"/>
        <rFont val="Calibri"/>
        <family val="2"/>
        <scheme val="minor"/>
      </rPr>
      <t>DEMOLIÇÃO DE ALAMBRADO COM TUBO GALVANIZADO C/ TR. ATE CB. E
CARGA (GOINFRA)</t>
    </r>
  </si>
  <si>
    <r>
      <rPr>
        <b/>
        <sz val="9"/>
        <rFont val="Calibri"/>
        <family val="2"/>
        <scheme val="minor"/>
      </rPr>
      <t>PLACAS EM BRAILE PARA IDENTIFICAÇÃO DE PORTAS/NOMEAR AMBIENTES -
FORNECIMENTO E INSTALAÇÃO (GOINFRA + ORSE)</t>
    </r>
  </si>
  <si>
    <r>
      <rPr>
        <b/>
        <sz val="9"/>
        <rFont val="Calibri"/>
        <family val="2"/>
        <scheme val="minor"/>
      </rPr>
      <t>MAPA TÁTIL EM CHAPA DE ACRÍLICO 70X50 CM - FORNECIMENTO E
INSTALAÇÃO (GOINFRA + ORSE)</t>
    </r>
  </si>
  <si>
    <r>
      <rPr>
        <b/>
        <sz val="9"/>
        <rFont val="Calibri"/>
        <family val="2"/>
        <scheme val="minor"/>
      </rPr>
      <t>PLACA DE COMUNICAÇÃO VISUAL SEC XXI, MODELO S - PLACA DE SALA/PORTA, TAMANHO 0,21 X 0,31 M, CHAPA DOBRADA #18, PINTADA E ADESIVADA -
FORNECIMENTO E INSTALAÇÃO (GOINFRA + ORSE)</t>
    </r>
  </si>
  <si>
    <r>
      <rPr>
        <sz val="9"/>
        <rFont val="Calibri"/>
        <family val="2"/>
        <scheme val="minor"/>
      </rPr>
      <t>PARAFUSO AUTO-ATARRAXANTE, CABEÇA CHATA, FENDA SIMPLES, 1/4' (6,35MM) X
25MM</t>
    </r>
  </si>
  <si>
    <r>
      <rPr>
        <sz val="9"/>
        <rFont val="Calibri"/>
        <family val="2"/>
        <scheme val="minor"/>
      </rPr>
      <t>COMPRESSOR DE 1,5HP-70L-140LB COM PISTOLA DE RESERVATÓRIO SUPERIOR E MANGUEIRA (MANUTENÇÃO E DEPRECIAÇÃO DO EQUIPAMENTO) - PREÇO DO
EQUIPAMENTO NOVO DIVIDIDO POR 1.000</t>
    </r>
  </si>
  <si>
    <r>
      <rPr>
        <b/>
        <sz val="9"/>
        <rFont val="Calibri"/>
        <family val="2"/>
        <scheme val="minor"/>
      </rPr>
      <t>PLACA DE COMUNICAÇÃO VISUAL SEC XXI, MODELO P - PLACA DE PAREDE, TAMANHO 0,30 X 0,40 M, CHAPA DOBRADA #18, PINTADA E ADESIVADA -
FORNECIMENTO E INSTALAÇÃO (GOINFRA + ORSE)</t>
    </r>
  </si>
  <si>
    <r>
      <rPr>
        <b/>
        <sz val="9"/>
        <rFont val="Calibri"/>
        <family val="2"/>
        <scheme val="minor"/>
      </rPr>
      <t>LAJE PRÉ-FABRICADA TRELIÇADA PARA COBERTURA, H=12CM, ENCHIMENTO EM EPS, INCLUSIVE ESCORAMENTO EM MADEIRA ROLIÇA E CAPEAMENTO COM CONCRETO USINADO 25 MPA - FORNECIMENTO E INSTALAÇÃO. (GOINFRA +
ORSE)</t>
    </r>
  </si>
  <si>
    <r>
      <rPr>
        <b/>
        <sz val="9"/>
        <rFont val="Calibri"/>
        <family val="2"/>
        <scheme val="minor"/>
      </rPr>
      <t>TAMPA DE FERRO FUNDIDO 300MM PARA CAIXA DE INSPEÇÃO DE
ATERRAMENTO  (GOINFRA + SINAPI)</t>
    </r>
  </si>
  <si>
    <r>
      <rPr>
        <sz val="9"/>
        <rFont val="Calibri"/>
        <family val="2"/>
        <scheme val="minor"/>
      </rPr>
      <t>TAMPAO FOFO SIMPLES COM BASE / REQUADRO, CLASSE A15 CARGA MAX. 1,5 T, 300
X 300 MM (COM INSCRICAO EM RELEVO DO TIPO DE REDE)</t>
    </r>
  </si>
  <si>
    <r>
      <rPr>
        <b/>
        <sz val="9"/>
        <rFont val="Calibri"/>
        <family val="2"/>
        <scheme val="minor"/>
      </rPr>
      <t>QUADRO ESCOLAR MISTO 4,20x1,25M - FÓRMICA BRANCA BRILHANTE (3,08x1,25M) E FELTRO VERDE COM FUNDO EM CORTIÇA 6MM (1,05x1,25M)
(GOINFRA + SINAPI)</t>
    </r>
  </si>
  <si>
    <r>
      <rPr>
        <sz val="9"/>
        <rFont val="Calibri"/>
        <family val="2"/>
        <scheme val="minor"/>
      </rPr>
      <t>COMPENSADO 10 MM MOVELEIRO COLA BRANCA 2,20X1,60 M - VIROLINHA OU
EQUIVALENTE</t>
    </r>
  </si>
  <si>
    <r>
      <rPr>
        <sz val="9"/>
        <rFont val="Calibri"/>
        <family val="2"/>
        <scheme val="minor"/>
      </rPr>
      <t>CHAPA DE LAMINADO MELAMINICO, LISO BRILHANTE, DE 1,25 X 3,08 METROS,
ESPESSURA = 0,8 MILIMETROS</t>
    </r>
  </si>
  <si>
    <r>
      <rPr>
        <b/>
        <sz val="9"/>
        <rFont val="Calibri"/>
        <family val="2"/>
        <scheme val="minor"/>
      </rPr>
      <t>SUPORTE PARA ROLO DE PAPEL HIGIÊNICO 300 A 600M COM ROLO DE PAPEL
HIGIÊNICO INDUSTRIAL 500M INCLUSO (GOINFRA)</t>
    </r>
  </si>
  <si>
    <r>
      <rPr>
        <b/>
        <sz val="9"/>
        <rFont val="Calibri"/>
        <family val="2"/>
        <scheme val="minor"/>
      </rPr>
      <t>SINALIZAÇÃO DE DEGRAUS FOTOLUMINESCENTE 7X3CM - FORNECIMENTO E
INSTALAÇÃO (GOINFRA + ORSE)</t>
    </r>
  </si>
  <si>
    <r>
      <rPr>
        <b/>
        <sz val="9"/>
        <rFont val="Calibri"/>
        <family val="2"/>
        <scheme val="minor"/>
      </rPr>
      <t>LUMINÁRIA DE SOBREPOR COM ALETAS 2 X 16/18/20 W - FORNECIMENTO E
INSTALAÇÃO (GOINFRA + ORSE)</t>
    </r>
  </si>
  <si>
    <r>
      <rPr>
        <sz val="9"/>
        <rFont val="Calibri"/>
        <family val="2"/>
        <scheme val="minor"/>
      </rPr>
      <t>(07294/ORSE) LUMINÁRIA DE SOBREPOR COM ALETAS 2 X 16/18/20 W, REF: A01,
ABALUX OU SIMILAR</t>
    </r>
  </si>
  <si>
    <r>
      <rPr>
        <b/>
        <sz val="9"/>
        <rFont val="Calibri"/>
        <family val="2"/>
        <scheme val="minor"/>
      </rPr>
      <t>POSTE EM AÇO GALVANIZADO H=3,00M, COM 02 LUMINÁRIAS LED DE 33W ATE
50W - FORNECIMENTO E INSTALAÇÃO. INCLUSO BASE DE CONCRETO (SINAPI + GOINFRA)</t>
    </r>
  </si>
  <si>
    <r>
      <rPr>
        <sz val="9"/>
        <rFont val="Calibri"/>
        <family val="2"/>
        <scheme val="minor"/>
      </rPr>
      <t>POSTE CONICO CONTINUO EM ACO GALVANIZADO, RETO, FLANGEADO,  H = 3 M,
DIAMETRO INFERIOR = *95* MM</t>
    </r>
  </si>
  <si>
    <r>
      <rPr>
        <b/>
        <sz val="9"/>
        <rFont val="Calibri"/>
        <family val="2"/>
        <scheme val="minor"/>
      </rPr>
      <t>CANALETA PLÁSTICA 50X80 MM - FORNECIMENTO E INSTALAÇÃO (GOINFRA
+ORSE)</t>
    </r>
  </si>
  <si>
    <r>
      <rPr>
        <b/>
        <sz val="9"/>
        <rFont val="Calibri"/>
        <family val="2"/>
        <scheme val="minor"/>
      </rPr>
      <t>CHAPA DE ACRÍLICO PARA QUADRO DE DISTRIBUIÇÃO - FORNECIMENTO E
INSTALAÇÃO (GOINFRA + ORSE)</t>
    </r>
  </si>
  <si>
    <r>
      <rPr>
        <b/>
        <sz val="9"/>
        <rFont val="Calibri"/>
        <family val="2"/>
        <scheme val="minor"/>
      </rPr>
      <t>LAJE PRÉ-FABRICADA TRELIÇADA PARA COBERTURA, H=14CM, ENCHIMENTO EM EPS, INCLUSIVE ESCORAMENTO EM MADEIRA ROLIÇA E CAPEAMENTO COM CONCRETO USINADO 25 MPA - FORNECIMENTO E INSTALAÇÃO. (GOINFRA +
ORSE)</t>
    </r>
  </si>
  <si>
    <r>
      <rPr>
        <sz val="9"/>
        <rFont val="Calibri"/>
        <family val="2"/>
        <scheme val="minor"/>
      </rPr>
      <t>(01286/ORSE) Laje pré-fabricada treliçada para piso ou cobertura, h=12cm, el. enchimento em bloco
EPS, h=8cm</t>
    </r>
  </si>
  <si>
    <r>
      <rPr>
        <b/>
        <sz val="9"/>
        <rFont val="Calibri"/>
        <family val="2"/>
        <scheme val="minor"/>
      </rPr>
      <t>LAJE PRÉ-FABRICADA TRELIÇADA PARA COBERTURA, H=16CM, ENCHIMENTO EM EPS, INCLUSIVE ESCORAMENTO EM MADEIRA ROLIÇA E CAPEAMENTO COM CONCRETO USINADO 25 MPA - FORNECIMENTO E INSTALAÇÃO. (GOINFRA +
ORSE)</t>
    </r>
  </si>
  <si>
    <r>
      <rPr>
        <sz val="9"/>
        <rFont val="Calibri"/>
        <family val="2"/>
        <scheme val="minor"/>
      </rPr>
      <t>TORNEIRA METALICA CROMADA DE MESA PARA LAVATORIO, BICA ALTA, COM
AREJADOR (REF 1195)</t>
    </r>
  </si>
  <si>
    <r>
      <rPr>
        <b/>
        <sz val="9"/>
        <rFont val="Calibri"/>
        <family val="2"/>
        <scheme val="minor"/>
      </rPr>
      <t>GRANITINA 8MM FUNDIDA COM CONTRAPISO (1CI:3ARML) E=2CM, JUNTA
PLASTICA 27MM E RESINA ACRÍLICA (GOINFRA + SINAPI)</t>
    </r>
  </si>
  <si>
    <t/>
  </si>
  <si>
    <t>COMPOSIÇÕES DE PREÇOS UNITÁRIOS</t>
  </si>
  <si>
    <t>TELA DE ACO SOLDADA NERVURADA, CA-60, Q-92, (1,48 KG/M2), DIAMETRO DO FIO = 4,2 MM, LARGURA = 2,45 X 60 M DE COMPRIMENTO, ESPACAMENTO DA MALHA = 15  X 15 CM</t>
  </si>
  <si>
    <t>DETALHAMENTO DA COMPOSIÇÃO DE BDI</t>
  </si>
  <si>
    <t>COMPOSIÇÃO BDI PARA OBRAS CIVIS</t>
  </si>
  <si>
    <t>COEF.</t>
  </si>
  <si>
    <t>TAXA % (a.m)</t>
  </si>
  <si>
    <t>% no preço de venda</t>
  </si>
  <si>
    <t>1) COFINS</t>
  </si>
  <si>
    <t>2) PIS</t>
  </si>
  <si>
    <t>3) ISSQN</t>
  </si>
  <si>
    <t>4) CPRB</t>
  </si>
  <si>
    <t>5) Administração Central</t>
  </si>
  <si>
    <t>6) Despesas Financeiras</t>
  </si>
  <si>
    <t>7) Seguros + Garantias</t>
  </si>
  <si>
    <t>8) Risco</t>
  </si>
  <si>
    <t>9) Lucro</t>
  </si>
  <si>
    <t>BDI - FINAL</t>
  </si>
  <si>
    <t>Notas:
(1) e (2) Alíquota definida por lei.
(3) Alíquota e base de cálculo definidas pela legislação municipal.
(4) Alíquota definida pelas leis 12.546/11, 12844/13 e 13.161/15 (CPRB – contribuição previdenciária sobre a receita bruta).
(5) Valores definidos a partir dos limites no Acórdão nº 2.622/2013 - TCU – Plenário. Valores entre o 1º e 3º quartis.
(6) Valor calculado pela expressão matemática do acórdão 2.369/2011 – TCU – Plenário e disponibilizado pela AGETOP em dezembro de 2018. (Foi utilizado para o cálculo a média da Taxa SELIC no período de 11/2017 a 10/2018)</t>
  </si>
  <si>
    <t>(7) Valores definidos pela AGETOP a partir dos limites no Acórdão nº 2.622/2013 - TCU – Plenário. Valores médios.</t>
  </si>
  <si>
    <t>Observação da AGETOP: (Seguros contra erros de execução, incêndio e explosão, danos da natureza (vendaval, destelhamento, alagamento, inundação, desmoronamento, geadas etc.), emprego de material defeituoso ou inadequado, roubo e/ou furto qualificado, quebra de equipamentos, desmoronamento de estrutura, nas modalidades de Obras Civis em Construção (OCC); Instalação e Montagem (IM); e Obras Civis em Construção e Instalação e Montagem (OCC/IM). Bem como coberturas adicionais para ampliação dessas coberturas básicas, como: cobertura de responsabilidade civil geral, cobertura de responsabilidade civil cruzada, cobertura de despesas extraordinárias, cobertura de tumultos, cobertura de desentulho do local, cobertura de riscos do fabricante, dentre outras, incluindo o seguro de vida em grupo regido pela convenção coletiva dos trabalhadores na indústria da construção civil). A partir de 24/02/2015 por intermédio da Portaria 449/2015 a Presidência da AGETOP, na pessoa do Senhor Jayme Eduardo Rincon, determinou a exclusão dos valores referentes aos Seguros de Risco de Engenharia e Responsabilidade Civil do Profissional na composição do cálculo do B.D.I..</t>
  </si>
  <si>
    <t>(8) Valores definidos a partir dos limites no Acórdão nº 2.622/2013 - TCU – Plenário. Valores entre 1º e 3° quartis.
(9) Valores definidos a partir dos limites definidos no Acórdão nº 2.622/2013 - TCU – Plenário. Valores adotados e praticados no mercado ( “ ex ante ” ) ou aqueles entre os 1º e 3º quartis.</t>
  </si>
  <si>
    <r>
      <rPr>
        <b/>
        <sz val="9"/>
        <rFont val="Calibri"/>
        <family val="2"/>
        <scheme val="minor"/>
      </rPr>
      <t xml:space="preserve">(*) </t>
    </r>
    <r>
      <rPr>
        <sz val="9"/>
        <rFont val="Calibri"/>
        <family val="2"/>
        <scheme val="minor"/>
      </rPr>
      <t>A fórmula para estipulação da taxa de BDI estimado adotado é a mesma que foi aplicada para a obtenção das tabelas contidas no Acórdão n. 2.622/2013 – TCUPlenário</t>
    </r>
  </si>
  <si>
    <t>(07534/ORSE) Laje pré-fabricada treliçada para piso ou cobertura, h=16cm, el. enchimento em bloco EPS, h=12cm</t>
  </si>
  <si>
    <t>PARAFUSO AUTO-ATARRAXANTE, CABEÇA CHATA, FENDA SIMPLES, 1/4' (6,35MM)  X 25MM</t>
  </si>
  <si>
    <t>LUMINARIA DE LED PARA ILUMINACAO PUBLICA, DE 33 W ATE 50 W, INVOLUCRO EM ALUMINIO OU ACO INOX</t>
  </si>
  <si>
    <t xml:space="preserve"> </t>
  </si>
  <si>
    <t xml:space="preserve"> 1.1.0.0.1. </t>
  </si>
  <si>
    <t>Código</t>
  </si>
  <si>
    <t>Banco</t>
  </si>
  <si>
    <t>Descrição</t>
  </si>
  <si>
    <t>Tipo</t>
  </si>
  <si>
    <t>Und</t>
  </si>
  <si>
    <t>Quant.</t>
  </si>
  <si>
    <t>Valor Unit</t>
  </si>
  <si>
    <t>Total</t>
  </si>
  <si>
    <t>Composição</t>
  </si>
  <si>
    <t xml:space="preserve"> 021301 </t>
  </si>
  <si>
    <t>AGETOP CIVIL</t>
  </si>
  <si>
    <t>PLACA DE OBRA PLOTADA EM CHAPA METÁLICA 26 , AFIXADA EM CAVALETES DE
MADEIRA DE LEI (VIGOTAS 6X12CM) - PADRÃO GOINFRA</t>
  </si>
  <si>
    <t>m²</t>
  </si>
  <si>
    <t>Insumo</t>
  </si>
  <si>
    <t xml:space="preserve"> 0008 </t>
  </si>
  <si>
    <t>Mão de Obra</t>
  </si>
  <si>
    <t xml:space="preserve"> 1215 </t>
  </si>
  <si>
    <t>Material</t>
  </si>
  <si>
    <t xml:space="preserve"> 1890 </t>
  </si>
  <si>
    <t>PLACA DE OBRA PLOTADA NA CHAPA 26 (0,50 MM)</t>
  </si>
  <si>
    <t xml:space="preserve"> 0010 </t>
  </si>
  <si>
    <t xml:space="preserve"> 1374 </t>
  </si>
  <si>
    <t>CHAPA DE EMENDA PARA MADEIRAMENTO</t>
  </si>
  <si>
    <t xml:space="preserve"> 1893 </t>
  </si>
  <si>
    <t>PARAFUSO 8x110 MM</t>
  </si>
  <si>
    <t xml:space="preserve"> 2491 </t>
  </si>
  <si>
    <t>PARAFUSO DIAM.3/8" - 10 CM</t>
  </si>
  <si>
    <t xml:space="preserve"> 1862 </t>
  </si>
  <si>
    <t xml:space="preserve"> 2133 </t>
  </si>
  <si>
    <t>VIGOTA DE MADEIRA 6x12</t>
  </si>
  <si>
    <t xml:space="preserve"> 1968 </t>
  </si>
  <si>
    <t xml:space="preserve"> 1.2.0.0.1. </t>
  </si>
  <si>
    <t xml:space="preserve"> 030114 </t>
  </si>
  <si>
    <t>MOBILIZAÇÃO DO CANTEIRO DE OBRAS - INCLUSIVE CARGA E DESCARGA E A HORA
IMPRODUTIVA DO CAMINHÃO - ( EXCLUSO O TRANSPORTE )</t>
  </si>
  <si>
    <t xml:space="preserve"> 0005 </t>
  </si>
  <si>
    <t xml:space="preserve"> 2872 </t>
  </si>
  <si>
    <t>HORA IMPRODUTIVA DO CAMINHÃO CARROCERIA MADEIRA 15 T (O. RODOV. )</t>
  </si>
  <si>
    <t xml:space="preserve"> 1.2.0.0.2. </t>
  </si>
  <si>
    <t xml:space="preserve"> 030116 </t>
  </si>
  <si>
    <t xml:space="preserve"> 1.3.0.0.1. </t>
  </si>
  <si>
    <t xml:space="preserve"> 050101 </t>
  </si>
  <si>
    <t xml:space="preserve"> 2537 </t>
  </si>
  <si>
    <t>CAFÉ DA MANHA (COMP. AUXILIAR)**</t>
  </si>
  <si>
    <t xml:space="preserve"> 2454 </t>
  </si>
  <si>
    <t>PERNOITE EM QUARTO SOLTEIRO C/ AR CONDICIONADO OU VENTILADOR</t>
  </si>
  <si>
    <t xml:space="preserve"> 2460 </t>
  </si>
  <si>
    <t>SONDAGEM A PERCUSSÃO (SPT) - COTAÇÃO COM FIRMAS ESPECIALIZADAS</t>
  </si>
  <si>
    <t xml:space="preserve"> 1941 </t>
  </si>
  <si>
    <t>REFEICAO</t>
  </si>
  <si>
    <t xml:space="preserve"> 1.4.0.0.1. </t>
  </si>
  <si>
    <t xml:space="preserve"> 270501 </t>
  </si>
  <si>
    <t xml:space="preserve"> 0110 </t>
  </si>
  <si>
    <t>ÁCIDO MURIÁTICO (D=1,2 KG/L)</t>
  </si>
  <si>
    <t xml:space="preserve"> 2840 </t>
  </si>
  <si>
    <t>DETERGENTE AMONIACAL (D=1,01 KG/L)</t>
  </si>
  <si>
    <t xml:space="preserve"> 1971 </t>
  </si>
  <si>
    <t>SABAO EM PO</t>
  </si>
  <si>
    <t xml:space="preserve"> 1.4.0.0.2. </t>
  </si>
  <si>
    <t xml:space="preserve"> 270804 </t>
  </si>
  <si>
    <t xml:space="preserve"> 0004 </t>
  </si>
  <si>
    <t xml:space="preserve"> 1174 </t>
  </si>
  <si>
    <t>BUCHA DE NYLON COM PARAFUSO - S6</t>
  </si>
  <si>
    <t xml:space="preserve"> 2822 </t>
  </si>
  <si>
    <t>PLACA DE INAUGURACAO ACO ESCOVADO 60X120CM</t>
  </si>
  <si>
    <t xml:space="preserve"> 2.1.0.0.1. </t>
  </si>
  <si>
    <t xml:space="preserve"> 020200 </t>
  </si>
  <si>
    <t>FERRAMENTAS (MANUAIS/ELÉTRICAS) E MATERIAL DE LIMPEZA PERMANENTE DA OBRA -
ÁREAS EDIFICADAS/COBERTAS/FECHADAS</t>
  </si>
  <si>
    <t xml:space="preserve"> 2758 </t>
  </si>
  <si>
    <t>FERRAMENTAS/EQUIPAMENTOS E MATERIAL DE LIMPEZA PERMANENTE (COMPOSIÇÃO AUXILIAR )</t>
  </si>
  <si>
    <t xml:space="preserve"> 2.1.0.0.2. </t>
  </si>
  <si>
    <t xml:space="preserve"> 021602 </t>
  </si>
  <si>
    <t xml:space="preserve"> 2538 </t>
  </si>
  <si>
    <t>EPI/PGR/PCMSO / EXAMES/TREINAMENTOS/VISITAS  (COMP. AUXILIAR)</t>
  </si>
  <si>
    <t xml:space="preserve"> 2.2.0.0.1. </t>
  </si>
  <si>
    <t xml:space="preserve"> 250101 </t>
  </si>
  <si>
    <t xml:space="preserve"> 0001 </t>
  </si>
  <si>
    <t>ENGENHEIRO</t>
  </si>
  <si>
    <t xml:space="preserve"> 2.2.0.0.2. </t>
  </si>
  <si>
    <t xml:space="preserve"> 250103 </t>
  </si>
  <si>
    <t xml:space="preserve"> 0002 </t>
  </si>
  <si>
    <t>ENCARREGADO</t>
  </si>
  <si>
    <t xml:space="preserve"> 2.2.0.0.3. </t>
  </si>
  <si>
    <t xml:space="preserve"> 250105 </t>
  </si>
  <si>
    <t xml:space="preserve"> 0017 </t>
  </si>
  <si>
    <t>ALMOXARIFE/APONTADOR</t>
  </si>
  <si>
    <t xml:space="preserve"> 2.3.0.0.1. </t>
  </si>
  <si>
    <t xml:space="preserve"> 271500 </t>
  </si>
  <si>
    <t xml:space="preserve"> 2.3.0.0.2. </t>
  </si>
  <si>
    <t xml:space="preserve"> 271502 </t>
  </si>
  <si>
    <t xml:space="preserve"> 3.1.0.0.1. </t>
  </si>
  <si>
    <t xml:space="preserve"> 020103 </t>
  </si>
  <si>
    <t>DEMOLIÇÃO MANUAL ESTRUTURA EM MADEIRA TELHADO COM TRANSPORTE ATÉ
CAÇAMBA E CARGA</t>
  </si>
  <si>
    <t xml:space="preserve"> 3.1.0.0.2. </t>
  </si>
  <si>
    <t xml:space="preserve"> 020102 </t>
  </si>
  <si>
    <t xml:space="preserve"> 3.1.0.0.3. </t>
  </si>
  <si>
    <t xml:space="preserve"> 020100 </t>
  </si>
  <si>
    <t xml:space="preserve"> 3.1.0.0.4. </t>
  </si>
  <si>
    <t xml:space="preserve"> 020157 </t>
  </si>
  <si>
    <t>DEMOLIÇÃO MANUAL DE CALHA/RUFO EM CHAPA COM TRANSPORTE ATÉ CAÇAMBA E
CARGA</t>
  </si>
  <si>
    <t xml:space="preserve"> 3.1.0.0.5. </t>
  </si>
  <si>
    <t xml:space="preserve"> 020147 </t>
  </si>
  <si>
    <t xml:space="preserve"> 0025 </t>
  </si>
  <si>
    <t xml:space="preserve"> 3.1.0.0.6. </t>
  </si>
  <si>
    <t xml:space="preserve"> 020118 </t>
  </si>
  <si>
    <t>m³</t>
  </si>
  <si>
    <t xml:space="preserve"> 3.1.0.0.7. </t>
  </si>
  <si>
    <t xml:space="preserve"> 020155 </t>
  </si>
  <si>
    <t>DEMOLIÇÃO MANUAL EM MURO/PAREDE PLACA PRÉ-MOLDADA COM TRANSPORTE ATÉ
CAÇAMBA E CARGA</t>
  </si>
  <si>
    <t xml:space="preserve"> 3.1.0.0.8. </t>
  </si>
  <si>
    <t xml:space="preserve"> 020128 </t>
  </si>
  <si>
    <t>DEMOLIÇÃO MANUAL DE PILAR EM CONCRETO ARMADO COM TRANSPORTE ATE A
CAÇAMBA E CARGA</t>
  </si>
  <si>
    <t xml:space="preserve"> 3.1.0.0.9. </t>
  </si>
  <si>
    <t xml:space="preserve"> 020121 </t>
  </si>
  <si>
    <t xml:space="preserve"> 3.1.0.0.10. </t>
  </si>
  <si>
    <t xml:space="preserve"> 97627 </t>
  </si>
  <si>
    <t>DEMOLIÇÃO DE PILARES E VIGAS EM CONCRETO ARMADO, DE FORMA MECANIZADA COM
MARTELETE, SEM REAPROVEITAMENTO. AF_12/2017</t>
  </si>
  <si>
    <t>SERP - SERVIÇOS PRELIMINARES</t>
  </si>
  <si>
    <t>Composição Auxiliar</t>
  </si>
  <si>
    <t xml:space="preserve"> 5795 </t>
  </si>
  <si>
    <t>MARTELETE OU ROMPEDOR PNEUMÁTICO MANUAL, 28 KG, COM SILENCIADOR - CHP DIURNO. AF_07/2016</t>
  </si>
  <si>
    <t>CHOR - CUSTOS HORÁRIOS DE MÁQUINAS E EQUIPAMENTOS</t>
  </si>
  <si>
    <t>CHP</t>
  </si>
  <si>
    <t xml:space="preserve"> 5952 </t>
  </si>
  <si>
    <t>MARTELETE OU ROMPEDOR PNEUMÁTICO MANUAL, 28 KG, COM SILENCIADOR - CHI DIURNO. AF_07/2016</t>
  </si>
  <si>
    <t>CHI</t>
  </si>
  <si>
    <t xml:space="preserve"> 88309 </t>
  </si>
  <si>
    <t>PEDREIRO COM ENCARGOS COMPLEMENTARES</t>
  </si>
  <si>
    <t>SEDI - SERVIÇOS DIVERSOS</t>
  </si>
  <si>
    <t xml:space="preserve"> 88316 </t>
  </si>
  <si>
    <t xml:space="preserve"> 00041954 </t>
  </si>
  <si>
    <t>CABO DE ACO GALVANIZADO, DIAMETRO 9,53 MM (3/8"), COM ALMA DE FIBRA 6 X 25 F</t>
  </si>
  <si>
    <t xml:space="preserve"> 3.1.0.0.12. </t>
  </si>
  <si>
    <t xml:space="preserve"> 020106 </t>
  </si>
  <si>
    <t xml:space="preserve"> 3.1.0.0.13. </t>
  </si>
  <si>
    <t xml:space="preserve"> 020137 </t>
  </si>
  <si>
    <t xml:space="preserve"> 0011 </t>
  </si>
  <si>
    <t xml:space="preserve"> 3.1.0.0.14. </t>
  </si>
  <si>
    <t xml:space="preserve"> 020140 </t>
  </si>
  <si>
    <t>REMOÇÃO MANUAL DE METAL SANITÁRIO (VÁLVULAS/SIFÃO/REGISTROS/TORNEIRAS/OUTROS) COM TRANSPORTE ATÉ CAÇAMBA E
CARGA</t>
  </si>
  <si>
    <t xml:space="preserve"> 3.1.0.0.15. </t>
  </si>
  <si>
    <t xml:space="preserve"> 020138 </t>
  </si>
  <si>
    <t xml:space="preserve"> 3.2.0.0.1. </t>
  </si>
  <si>
    <t xml:space="preserve"> 030101 </t>
  </si>
  <si>
    <t xml:space="preserve"> 1220 </t>
  </si>
  <si>
    <t>CAMINHAO BASCULANTE 6 M3 - POR HORA (O. RODOV.) (0,3HP+0,7HI)</t>
  </si>
  <si>
    <t xml:space="preserve"> 4.1.0.0.1. </t>
  </si>
  <si>
    <t xml:space="preserve"> 4.1.0.0.2. </t>
  </si>
  <si>
    <t xml:space="preserve"> 020143 </t>
  </si>
  <si>
    <t xml:space="preserve"> 4.1.0.0.3. </t>
  </si>
  <si>
    <t xml:space="preserve"> 020202 </t>
  </si>
  <si>
    <t xml:space="preserve"> 4.2.0.0.1. </t>
  </si>
  <si>
    <t xml:space="preserve"> 4.3.0.0.1. </t>
  </si>
  <si>
    <t xml:space="preserve"> 041140 </t>
  </si>
  <si>
    <t xml:space="preserve"> 4.3.0.0.2. </t>
  </si>
  <si>
    <t xml:space="preserve"> 97083 </t>
  </si>
  <si>
    <t>FUES - FUNDAÇÕES E ESTRUTURAS</t>
  </si>
  <si>
    <t xml:space="preserve"> 95264 </t>
  </si>
  <si>
    <t>COMPACTADOR DE SOLOS DE PERCUSÃO (SOQUETE) COM MOTOR A GASOLINA, POTÊNCIA 3 CV - CHP DIURNO. AF_09/2016</t>
  </si>
  <si>
    <t xml:space="preserve"> 95265 </t>
  </si>
  <si>
    <t>COMPACTADOR DE SOLOS DE PERCUSÃO (SOQUETE) COM MOTOR A GASOLINA, POTÊNCIA 3 CV - CHI DIURNO. AF_09/2016</t>
  </si>
  <si>
    <t xml:space="preserve"> 5.1.0.0.1. </t>
  </si>
  <si>
    <t xml:space="preserve"> 5.2.0.0.1. </t>
  </si>
  <si>
    <t xml:space="preserve"> 5.3.0.0.1. </t>
  </si>
  <si>
    <t xml:space="preserve"> 5.3.0.0.2. </t>
  </si>
  <si>
    <t xml:space="preserve"> 5.6.0.0.1. </t>
  </si>
  <si>
    <t xml:space="preserve"> 160601 </t>
  </si>
  <si>
    <t xml:space="preserve"> 0020 </t>
  </si>
  <si>
    <t>CALHEIRO</t>
  </si>
  <si>
    <t xml:space="preserve"> 1234 </t>
  </si>
  <si>
    <t>CHAPA GALVANIZADA 60 CM (Nº 26)</t>
  </si>
  <si>
    <t xml:space="preserve"> 6.1.0.0.1. </t>
  </si>
  <si>
    <t xml:space="preserve"> 020701 </t>
  </si>
  <si>
    <t xml:space="preserve"> 0102 </t>
  </si>
  <si>
    <t xml:space="preserve"> 1858 </t>
  </si>
  <si>
    <t xml:space="preserve"> 1861 </t>
  </si>
  <si>
    <t xml:space="preserve"> 1967 </t>
  </si>
  <si>
    <t>RIPAO DE MADEIRA 15 CM</t>
  </si>
  <si>
    <t xml:space="preserve"> 2842 </t>
  </si>
  <si>
    <t>TINTA LATEX ACRÍLICA 2ª LINHA/ECONÔMICA</t>
  </si>
  <si>
    <t xml:space="preserve"> 6.2.0.0.1. </t>
  </si>
  <si>
    <t xml:space="preserve"> 6.3.1.0.1. </t>
  </si>
  <si>
    <t xml:space="preserve"> 6.3.1.0.2. </t>
  </si>
  <si>
    <t xml:space="preserve"> 6.4.1.0.1. </t>
  </si>
  <si>
    <t xml:space="preserve"> 050302 </t>
  </si>
  <si>
    <t xml:space="preserve"> 0032 </t>
  </si>
  <si>
    <t xml:space="preserve"> 2804 </t>
  </si>
  <si>
    <t xml:space="preserve"> 2386 </t>
  </si>
  <si>
    <t xml:space="preserve"> 2497 </t>
  </si>
  <si>
    <t xml:space="preserve"> 6.4.1.0.2. </t>
  </si>
  <si>
    <t xml:space="preserve"> 052005 </t>
  </si>
  <si>
    <t xml:space="preserve"> 0006 </t>
  </si>
  <si>
    <t xml:space="preserve"> 2439 </t>
  </si>
  <si>
    <t>AÇO CA-50 10,0 MM (3/8")</t>
  </si>
  <si>
    <t xml:space="preserve"> 6.4.1.0.3. </t>
  </si>
  <si>
    <t xml:space="preserve"> 052014 </t>
  </si>
  <si>
    <t xml:space="preserve"> 2448 </t>
  </si>
  <si>
    <t xml:space="preserve"> 6.4.2.0.1. </t>
  </si>
  <si>
    <t xml:space="preserve"> 050901 </t>
  </si>
  <si>
    <t xml:space="preserve"> 6.4.2.0.2. </t>
  </si>
  <si>
    <t xml:space="preserve"> 050902 </t>
  </si>
  <si>
    <t xml:space="preserve"> 6.4.2.0.3. </t>
  </si>
  <si>
    <t xml:space="preserve"> 96616 </t>
  </si>
  <si>
    <t xml:space="preserve"> 94968 </t>
  </si>
  <si>
    <t>CONCRETO MAGRO PARA LASTRO, TRAÇO 1:4,5:4,5 (EM MASSA SECA DE CIMENTO/ AREIA MÉDIA/ BRITA 1) - PREPARO MECÂNICO COM BETONEIRA 600 L. AF_05/2021</t>
  </si>
  <si>
    <t xml:space="preserve"> 6.4.2.0.4. </t>
  </si>
  <si>
    <t xml:space="preserve"> 051036 </t>
  </si>
  <si>
    <t xml:space="preserve"> 2666 </t>
  </si>
  <si>
    <t xml:space="preserve"> 6.4.2.0.5. </t>
  </si>
  <si>
    <t xml:space="preserve"> 051060 </t>
  </si>
  <si>
    <t xml:space="preserve"> 2149 </t>
  </si>
  <si>
    <t xml:space="preserve"> 6.4.2.0.6. </t>
  </si>
  <si>
    <t xml:space="preserve"> 052004 </t>
  </si>
  <si>
    <t xml:space="preserve"> 2438 </t>
  </si>
  <si>
    <t xml:space="preserve"> 6.4.2.0.7. </t>
  </si>
  <si>
    <t xml:space="preserve"> 6.4.2.0.8. </t>
  </si>
  <si>
    <t xml:space="preserve"> 6.4.3.0.1. </t>
  </si>
  <si>
    <t xml:space="preserve"> 050251 </t>
  </si>
  <si>
    <t xml:space="preserve"> 2757 </t>
  </si>
  <si>
    <t xml:space="preserve"> 6.5.1.0.1. </t>
  </si>
  <si>
    <t xml:space="preserve"> 040101 </t>
  </si>
  <si>
    <t xml:space="preserve"> 6.5.1.0.2. </t>
  </si>
  <si>
    <t xml:space="preserve"> 6.5.1.0.3. </t>
  </si>
  <si>
    <t>LASTRO DE CONCRETO MAGRO, APLICADO EM BLOCOS DE COROAMENTO OU SAPATAS.
AF_08/2017</t>
  </si>
  <si>
    <t xml:space="preserve"> 6.5.1.0.4. </t>
  </si>
  <si>
    <t xml:space="preserve"> 060191 </t>
  </si>
  <si>
    <t xml:space="preserve"> 2023 </t>
  </si>
  <si>
    <t xml:space="preserve"> 6.5.1.0.5. </t>
  </si>
  <si>
    <t xml:space="preserve"> 060524 </t>
  </si>
  <si>
    <t xml:space="preserve"> 6.5.1.0.6. </t>
  </si>
  <si>
    <t xml:space="preserve"> 060800 </t>
  </si>
  <si>
    <t xml:space="preserve"> 6.5.1.0.7. </t>
  </si>
  <si>
    <t xml:space="preserve"> 040902 </t>
  </si>
  <si>
    <t xml:space="preserve"> 6.5.1.0.8. </t>
  </si>
  <si>
    <t xml:space="preserve"> 060304 </t>
  </si>
  <si>
    <t xml:space="preserve"> 6.5.1.0.9. </t>
  </si>
  <si>
    <t xml:space="preserve"> 92759 </t>
  </si>
  <si>
    <t xml:space="preserve"> 88238 </t>
  </si>
  <si>
    <t>AJUDANTE DE ARMADOR COM ENCARGOS COMPLEMENTARES</t>
  </si>
  <si>
    <t xml:space="preserve"> 88245 </t>
  </si>
  <si>
    <t>ARMADOR COM ENCARGOS COMPLEMENTARES</t>
  </si>
  <si>
    <t xml:space="preserve"> 92800 </t>
  </si>
  <si>
    <t>CORTE E DOBRA DE AÇO CA-60, DIÂMETRO DE 5,0 MM. AF_06/2022</t>
  </si>
  <si>
    <t xml:space="preserve"> 00039017 </t>
  </si>
  <si>
    <t>ESPACADOR / DISTANCIADOR CIRCULAR COM ENTRADA LATERAL, EM PLASTICO, PARA VERGALHAO *4,2 A 12,5* MM, COBRIMENTO 20 MM</t>
  </si>
  <si>
    <t xml:space="preserve"> 00043132 </t>
  </si>
  <si>
    <t>ARAME RECOZIDO 16 BWG, D = 1,65 MM (0,016 KG/M) OU 18 BWG, D = 1,25 MM (0,01 KG/M)</t>
  </si>
  <si>
    <t xml:space="preserve"> 6.5.2.0.1. </t>
  </si>
  <si>
    <t xml:space="preserve"> 060205 </t>
  </si>
  <si>
    <t xml:space="preserve"> 2380 </t>
  </si>
  <si>
    <t xml:space="preserve"> 1702 </t>
  </si>
  <si>
    <t>COMPENSADO PLASTIFICADO 17 MM 2,20X1,10 M</t>
  </si>
  <si>
    <t xml:space="preserve"> 6.5.2.0.2. </t>
  </si>
  <si>
    <t xml:space="preserve"> 6.5.2.0.3. </t>
  </si>
  <si>
    <t xml:space="preserve"> 6.5.2.0.4. </t>
  </si>
  <si>
    <t xml:space="preserve"> 92762 </t>
  </si>
  <si>
    <t>ARMAÇÃO DE PILAR OU VIGA DE ESTRUTURA CONVENCIONAL DE CONCRETO ARMADO
UTILIZANDO AÇO CA-50 DE 10,0 MM - MONTAGEM. AF_06/2022</t>
  </si>
  <si>
    <t xml:space="preserve"> 92803 </t>
  </si>
  <si>
    <t>CORTE E DOBRA DE AÇO CA-50, DIÂMETRO DE 10,0 MM. AF_06/2022</t>
  </si>
  <si>
    <t xml:space="preserve"> 6.5.2.0.5. </t>
  </si>
  <si>
    <t>ARMAÇÃO DE PILAR OU VIGA DE ESTRUTURA CONVENCIONAL DE CONCRETO ARMADO
UTILIZANDO AÇO CA-60 DE 5,0 MM - MONTAGEM. AF_06/2022</t>
  </si>
  <si>
    <t xml:space="preserve"> 6.5.3.0.1. </t>
  </si>
  <si>
    <t xml:space="preserve"> 6.5.3.0.2. </t>
  </si>
  <si>
    <t xml:space="preserve"> 6.5.3.0.3. </t>
  </si>
  <si>
    <t>LANÇAMENTO/APLICAÇÃO/ADENSAMENTO DE CONCRETO USINADO BOMBEADO EM
ESTRUTURA - (O.C.)</t>
  </si>
  <si>
    <t xml:space="preserve"> 6.5.3.0.4. </t>
  </si>
  <si>
    <t xml:space="preserve"> 060303 </t>
  </si>
  <si>
    <t xml:space="preserve"> 2437 </t>
  </si>
  <si>
    <t xml:space="preserve"> 6.5.3.0.5. </t>
  </si>
  <si>
    <t xml:space="preserve"> 6.5.3.0.6. </t>
  </si>
  <si>
    <t xml:space="preserve"> 6.5.3.0.7. </t>
  </si>
  <si>
    <t xml:space="preserve"> 92763 </t>
  </si>
  <si>
    <t xml:space="preserve"> 92804 </t>
  </si>
  <si>
    <t>CORTE E DOBRA DE AÇO CA-50, DIÂMETRO DE 12,5 MM. AF_06/2022</t>
  </si>
  <si>
    <t xml:space="preserve"> 6.5.3.0.8. </t>
  </si>
  <si>
    <t xml:space="preserve"> 6.5.5.0.1. </t>
  </si>
  <si>
    <t xml:space="preserve"> 060010 </t>
  </si>
  <si>
    <t xml:space="preserve"> 2426 </t>
  </si>
  <si>
    <t xml:space="preserve"> 6.5.6.0.1. </t>
  </si>
  <si>
    <t xml:space="preserve"> 060487 </t>
  </si>
  <si>
    <t xml:space="preserve"> 6.6.0.0.1. </t>
  </si>
  <si>
    <t xml:space="preserve"> 071251 </t>
  </si>
  <si>
    <t xml:space="preserve"> 0012 </t>
  </si>
  <si>
    <t xml:space="preserve"> 3300 </t>
  </si>
  <si>
    <t>ELETRODUTO  EM AÇO ZINCADO DIAMETRO 3/4"</t>
  </si>
  <si>
    <t xml:space="preserve"> 6.6.0.0.2. </t>
  </si>
  <si>
    <t xml:space="preserve"> 071121 </t>
  </si>
  <si>
    <t xml:space="preserve"> 3229 </t>
  </si>
  <si>
    <t>CURVA 90 GRAUS AÇO ZINCADO DIAMETRO 3/4"</t>
  </si>
  <si>
    <t xml:space="preserve"> 6.6.0.0.3. </t>
  </si>
  <si>
    <t xml:space="preserve"> 070351 </t>
  </si>
  <si>
    <t xml:space="preserve"> 3055 </t>
  </si>
  <si>
    <t>BRACADEIRA METALICA TIPO "U" DIÂMETRO 3/4"</t>
  </si>
  <si>
    <t xml:space="preserve"> 6.6.0.0.4. </t>
  </si>
  <si>
    <t xml:space="preserve"> 070391 </t>
  </si>
  <si>
    <t xml:space="preserve"> 3070 </t>
  </si>
  <si>
    <t xml:space="preserve"> 6.6.0.0.5. </t>
  </si>
  <si>
    <t xml:space="preserve"> 071861 </t>
  </si>
  <si>
    <t xml:space="preserve"> 3393 </t>
  </si>
  <si>
    <t xml:space="preserve"> 6.6.0.0.6. </t>
  </si>
  <si>
    <t xml:space="preserve"> 071701 </t>
  </si>
  <si>
    <t xml:space="preserve"> 3367 </t>
  </si>
  <si>
    <t>LUVA EM AÇO GALVANIZADO A FOGO DIAMETRO 3/4"</t>
  </si>
  <si>
    <t xml:space="preserve"> 6.6.0.0.7. </t>
  </si>
  <si>
    <t xml:space="preserve"> 070421 </t>
  </si>
  <si>
    <t xml:space="preserve"> 3079 </t>
  </si>
  <si>
    <t xml:space="preserve"> 6.6.0.0.8. </t>
  </si>
  <si>
    <t xml:space="preserve"> 91845 </t>
  </si>
  <si>
    <t>INEL - INSTALAÇÃO ELÉTRICA/ELETRIFICAÇÃO E ILUMINAÇÃO EXTERNA</t>
  </si>
  <si>
    <t xml:space="preserve"> 88247 </t>
  </si>
  <si>
    <t>AUXILIAR DE ELETRICISTA COM ENCARGOS COMPLEMENTARES</t>
  </si>
  <si>
    <t xml:space="preserve"> 88264 </t>
  </si>
  <si>
    <t>ELETRICISTA COM ENCARGOS COMPLEMENTARES</t>
  </si>
  <si>
    <t xml:space="preserve"> 00039244 </t>
  </si>
  <si>
    <t>ELETRODUTO PVC FLEXIVEL CORRUGADO, REFORCADO, COR LARANJA, DE 25 MM, PARA LAJES E PISOS</t>
  </si>
  <si>
    <t xml:space="preserve"> 6.6.0.0.9. </t>
  </si>
  <si>
    <t xml:space="preserve"> 91854 </t>
  </si>
  <si>
    <t xml:space="preserve"> 00002688 </t>
  </si>
  <si>
    <t>ELETRODUTO PVC FLEXIVEL CORRUGADO, COR AMARELA, DE 25 MM</t>
  </si>
  <si>
    <t xml:space="preserve"> 6.6.0.0.10. </t>
  </si>
  <si>
    <t xml:space="preserve"> 6.6.0.0.11. </t>
  </si>
  <si>
    <t xml:space="preserve"> 6.6.0.0.12. </t>
  </si>
  <si>
    <t xml:space="preserve"> 6.6.0.0.13. </t>
  </si>
  <si>
    <t xml:space="preserve"> 070929 </t>
  </si>
  <si>
    <t xml:space="preserve"> 4028 </t>
  </si>
  <si>
    <t xml:space="preserve"> 6.6.0.0.14. </t>
  </si>
  <si>
    <t xml:space="preserve"> 070930 </t>
  </si>
  <si>
    <t xml:space="preserve"> 4029 </t>
  </si>
  <si>
    <t>ADAPTADOR DE SAÍDA 3/4" PARA CONDULETE METÁLICO</t>
  </si>
  <si>
    <t xml:space="preserve"> 6.6.0.0.15. </t>
  </si>
  <si>
    <t xml:space="preserve"> 070932 </t>
  </si>
  <si>
    <t xml:space="preserve"> 4031 </t>
  </si>
  <si>
    <t>TAMPÃO DE 3/4" PARA CONDULETE METÁLICO</t>
  </si>
  <si>
    <t xml:space="preserve"> 6.6.0.0.16. </t>
  </si>
  <si>
    <t xml:space="preserve"> 91936 </t>
  </si>
  <si>
    <t xml:space="preserve"> 00012001 </t>
  </si>
  <si>
    <t>CAIXA OCTOGONAL DE FUNDO MOVEL, EM PVC, DE 4" X 4", PARA ELETRODUTO FLEXIVEL CORRUGADO</t>
  </si>
  <si>
    <t xml:space="preserve"> 6.6.0.0.18. </t>
  </si>
  <si>
    <t xml:space="preserve"> 100903 </t>
  </si>
  <si>
    <t>LÂMPADA TUBULAR LED DE 18/20 W, BASE G13 - FORNECIMENTO E INSTALAÇÃO.
AF_02/2020_PS</t>
  </si>
  <si>
    <t xml:space="preserve"> 00012295 </t>
  </si>
  <si>
    <t>SOQUETE DE BAQUELITE BASE E27, PARA LAMPADAS</t>
  </si>
  <si>
    <t xml:space="preserve"> 00039387 </t>
  </si>
  <si>
    <t>LAMPADA LED TUBULAR BIVOLT 18/20 W, BASE G13</t>
  </si>
  <si>
    <t xml:space="preserve"> 6.6.0.0.19. </t>
  </si>
  <si>
    <t xml:space="preserve"> 071440 </t>
  </si>
  <si>
    <t xml:space="preserve"> 3337 </t>
  </si>
  <si>
    <t>INTERRUPTOR SIMPLES (1 SECAO) - (SUPORTE+MÓDULO+ESPELHO)</t>
  </si>
  <si>
    <t xml:space="preserve"> 6.6.0.0.20. </t>
  </si>
  <si>
    <t xml:space="preserve"> 91940 </t>
  </si>
  <si>
    <t xml:space="preserve"> 88629 </t>
  </si>
  <si>
    <t>ARGAMASSA TRAÇO 1:3 (EM VOLUME DE CIMENTO E AREIA MÉDIA ÚMIDA), PREPARO MANUAL. AF_08/2019</t>
  </si>
  <si>
    <t xml:space="preserve"> 00001872 </t>
  </si>
  <si>
    <t>CAIXA DE PASSAGEM, EM PVC, DE 4" X 2", PARA ELETRODUTO FLEXIVEL CORRUGADO</t>
  </si>
  <si>
    <t xml:space="preserve"> 6.6.0.0.21. </t>
  </si>
  <si>
    <t xml:space="preserve"> 071441 </t>
  </si>
  <si>
    <t xml:space="preserve"> 3338 </t>
  </si>
  <si>
    <t>INTERRUPTOR SIMPLES (2 SECOES) - (SUPORTE+MÓDULOS+ESPELHO)</t>
  </si>
  <si>
    <t xml:space="preserve"> 6.6.0.0.22. </t>
  </si>
  <si>
    <t xml:space="preserve"> 6.6.0.0.23. </t>
  </si>
  <si>
    <t xml:space="preserve"> 92008 </t>
  </si>
  <si>
    <t>TOMADA BAIXA DE EMBUTIR (2 MÓDULOS), 2P+T 10 A, INCLUINDO SUPORTE E PLACA -
FORNECIMENTO E INSTALAÇÃO. AF_03/2023</t>
  </si>
  <si>
    <t xml:space="preserve"> 91946 </t>
  </si>
  <si>
    <t>SUPORTE PARAFUSADO COM PLACA DE ENCAIXE 4" X 2" MÉDIO (1,30 M DO PISO) PARA PONTO ELÉTRICO - FORNECIMENTO E INSTALAÇÃO. AF_03/2023</t>
  </si>
  <si>
    <t xml:space="preserve"> 92006 </t>
  </si>
  <si>
    <t>TOMADA BAIXA DE EMBUTIR (2 MÓDULOS), 2P+T 10 A, SEM SUPORTE E SEM PLACA - FORNECIMENTO E INSTALAÇÃO. AF_03/2023</t>
  </si>
  <si>
    <t xml:space="preserve"> 6.6.0.0.24. </t>
  </si>
  <si>
    <t xml:space="preserve"> 91941 </t>
  </si>
  <si>
    <t xml:space="preserve"> 6.6.0.0.25. </t>
  </si>
  <si>
    <t xml:space="preserve"> 072578 </t>
  </si>
  <si>
    <t xml:space="preserve"> 3475 </t>
  </si>
  <si>
    <t>TOMADA HEXAGONAL 2P + T - 10A - 250V (SUPORTE+MÓDULO+ESPELHO)</t>
  </si>
  <si>
    <t xml:space="preserve"> 6.6.0.0.26. </t>
  </si>
  <si>
    <t xml:space="preserve"> 91939 </t>
  </si>
  <si>
    <t xml:space="preserve"> 6.6.0.0.27. </t>
  </si>
  <si>
    <t xml:space="preserve"> 91926 </t>
  </si>
  <si>
    <t>CABO DE COBRE FLEXÍVEL ISOLADO, 2,5 MM², ANTI-CHAMA 450/750 V, PARA CIRCUITOS
TERMINAIS - FORNECIMENTO E INSTALAÇÃO. AF_03/2023</t>
  </si>
  <si>
    <t xml:space="preserve"> 00001014 </t>
  </si>
  <si>
    <t>CABO DE COBRE, FLEXIVEL, CLASSE 4 OU 5, ISOLACAO EM PVC/A, ANTICHAMA BWF-B, 1 CONDUTOR, 450/750 V, SECAO NOMINAL 2,5 MM2</t>
  </si>
  <si>
    <t xml:space="preserve"> 00021127 </t>
  </si>
  <si>
    <t xml:space="preserve"> 6.6.0.0.28. </t>
  </si>
  <si>
    <t xml:space="preserve"> 070561 </t>
  </si>
  <si>
    <t xml:space="preserve"> 3831 </t>
  </si>
  <si>
    <t xml:space="preserve"> 6.6.0.0.29. </t>
  </si>
  <si>
    <t xml:space="preserve"> 101883 </t>
  </si>
  <si>
    <t>QUADRO DE DISTRIBUIÇÃO DE ENERGIA EM CHAPA DE AÇO GALVANIZADO, DE EMBUTIR, COM BARRAMENTO TRIFÁSICO, PARA 18 DISJUNTORES DIN 100A - FORNECIMENTO E
INSTALAÇÃO. AF_10/2020</t>
  </si>
  <si>
    <t xml:space="preserve"> 87367 </t>
  </si>
  <si>
    <t>ARGAMASSA TRAÇO 1:1:6 (EM VOLUME DE CIMENTO, CAL E AREIA MÉDIA ÚMIDA) PARA EMBOÇO/MASSA ÚNICA/ASSENTAMENTO DE ALVENARIA DE VEDAÇÃO, PREPARO MANUAL. AF_08/2019</t>
  </si>
  <si>
    <t xml:space="preserve"> 00013395 </t>
  </si>
  <si>
    <t>QUADRO DE DISTRIBUICAO COM BARRAMENTO TRIFASICO, DE EMBUTIR, EM CHAPA DE ACO GALVANIZADO, PARA 18 DISJUNTORES DIN, 100 A, INCLUINDO BARRAMENTO</t>
  </si>
  <si>
    <t xml:space="preserve"> 6.6.0.0.30. </t>
  </si>
  <si>
    <t xml:space="preserve"> 93670 </t>
  </si>
  <si>
    <t>DISJUNTOR TRIPOLAR TIPO DIN, CORRENTE NOMINAL DE 25A - FORNECIMENTO E
INSTALAÇÃO. AF_10/2020</t>
  </si>
  <si>
    <t xml:space="preserve"> 00001571 </t>
  </si>
  <si>
    <t>TERMINAL A COMPRESSAO EM COBRE ESTANHADO PARA CABO 4 MM2, 1 FURO E 1 COMPRESSAO, PARA PARAFUSO DE FIXACAO M5</t>
  </si>
  <si>
    <t xml:space="preserve"> 00034709 </t>
  </si>
  <si>
    <t>DISJUNTOR TIPO DIN/IEC, TRIPOLAR DE 10 ATE 50A</t>
  </si>
  <si>
    <t xml:space="preserve"> 6.6.0.0.31. </t>
  </si>
  <si>
    <t xml:space="preserve"> 071184 </t>
  </si>
  <si>
    <t xml:space="preserve"> 3939 </t>
  </si>
  <si>
    <t>DISPOSITIVO DE PROTEÇÃO CONTRA SURTOS(DPS) 275V DE 8 A 40KA</t>
  </si>
  <si>
    <t xml:space="preserve"> 6.6.0.0.32. </t>
  </si>
  <si>
    <t xml:space="preserve"> 93655 </t>
  </si>
  <si>
    <t xml:space="preserve"> 00034653 </t>
  </si>
  <si>
    <t>DISJUNTOR TIPO DIN/IEC, MONOPOLAR DE 6  ATE  32A</t>
  </si>
  <si>
    <t xml:space="preserve"> 6.6.0.0.33. </t>
  </si>
  <si>
    <t xml:space="preserve"> 93654 </t>
  </si>
  <si>
    <t xml:space="preserve"> 00001570 </t>
  </si>
  <si>
    <t>TERMINAL A COMPRESSAO EM COBRE ESTANHADO PARA CABO 2,5 MM2, 1 FURO E 1 COMPRESSAO, PARA PARAFUSO DE FIXACAO M5</t>
  </si>
  <si>
    <t xml:space="preserve"> 6.6.0.0.34. </t>
  </si>
  <si>
    <t xml:space="preserve"> 071450 </t>
  </si>
  <si>
    <t xml:space="preserve"> 3944 </t>
  </si>
  <si>
    <t>INTERRUPTOR DIFERENCIAL RESIDUAL (DR) BIPOLAR DE 25A-30MA</t>
  </si>
  <si>
    <t xml:space="preserve"> 6.7.0.0.1. </t>
  </si>
  <si>
    <t xml:space="preserve"> 100160 </t>
  </si>
  <si>
    <t>ALVENARIA DE TIJOLO FURADO 1/2 VEZ 14X29X9 - 6 FUROS -  ARG. (1CALH:4ARML+100KG
DE CI/M3)</t>
  </si>
  <si>
    <t xml:space="preserve"> 1221 </t>
  </si>
  <si>
    <t xml:space="preserve"> 0104 </t>
  </si>
  <si>
    <t xml:space="preserve"> 2710 </t>
  </si>
  <si>
    <t>TIJOLO FURADO 9X14X29 CM 6 FUROS</t>
  </si>
  <si>
    <t xml:space="preserve"> 6.7.0.0.2. </t>
  </si>
  <si>
    <t xml:space="preserve"> 93201 </t>
  </si>
  <si>
    <t>FIXAÇÃO (ENCUNHAMENTO) DE ALVENARIA DE VEDAÇÃO COM ARGAMASSA APLICADA
COM COLHER. AF_03/2016</t>
  </si>
  <si>
    <t xml:space="preserve"> 87294 </t>
  </si>
  <si>
    <t>ARGAMASSA TRAÇO 1:2:9 (EM VOLUME DE CIMENTO, CAL E AREIA MÉDIA ÚMIDA) PARA EMBOÇO/MASSA ÚNICA/ASSENTAMENTO DE ALVENARIA DE VEDAÇÃO, PREPARO MECÂNICO COM BETONEIRA 600 L. AF_08/2019</t>
  </si>
  <si>
    <t xml:space="preserve"> 6.8.1.0.1. </t>
  </si>
  <si>
    <t xml:space="preserve"> 120902 </t>
  </si>
  <si>
    <t xml:space="preserve"> 1973 </t>
  </si>
  <si>
    <t>ADITIVO IMPERMEABILIZANTE DE PEGA NORMAL PARA ARGAMASSA E CONCRETO REF.: SIKA 1 / VEDACIT (D=1,00) OU EQUIVALENTE</t>
  </si>
  <si>
    <t xml:space="preserve"> 6.9.0.0.1. </t>
  </si>
  <si>
    <t xml:space="preserve"> 100775 </t>
  </si>
  <si>
    <t xml:space="preserve"> 100716 </t>
  </si>
  <si>
    <t>JATEAMENTO ABRASIVO COM GRANALHA DE AÇO EM PERFIL METÁLICO EM FÁBRICA. AF_01/2020</t>
  </si>
  <si>
    <t>PINT - PINTURAS</t>
  </si>
  <si>
    <t xml:space="preserve"> 100719 </t>
  </si>
  <si>
    <t>PINTURA COM TINTA ALQUÍDICA DE FUNDO (TIPO ZARCÃO) PULVERIZADA SOBRE PERFIL METÁLICO EXECUTADO EM FÁBRICA (POR DEMÃO). AF_01/2020_PE</t>
  </si>
  <si>
    <t xml:space="preserve"> 88240 </t>
  </si>
  <si>
    <t xml:space="preserve"> 88278 </t>
  </si>
  <si>
    <t>MONTADOR DE ESTRUTURA METÁLICA COM ENCARGOS COMPLEMENTARES</t>
  </si>
  <si>
    <t xml:space="preserve"> 88317 </t>
  </si>
  <si>
    <t>SOLDADOR COM ENCARGOS COMPLEMENTARES</t>
  </si>
  <si>
    <t xml:space="preserve"> 93287 </t>
  </si>
  <si>
    <t>GUINDASTE HIDRÁULICO AUTOPROPELIDO, COM LANÇA TELESCÓPICA 40 M, CAPACIDADE MÁXIMA 60 T, POTÊNCIA 260 KW - CHP DIURNO. AF_03/2016</t>
  </si>
  <si>
    <t xml:space="preserve"> 93288 </t>
  </si>
  <si>
    <t>GUINDASTE HIDRÁULICO AUTOPROPELIDO, COM LANÇA TELESCÓPICA 40 M, CAPACIDADE MÁXIMA 60 T, POTÊNCIA 260 KW - CHI DIURNO. AF_03/2016</t>
  </si>
  <si>
    <t xml:space="preserve"> 00001332 </t>
  </si>
  <si>
    <t>CHAPA DE ACO GROSSA, ASTM A36, E = 3/8 " (9,53 MM) 74,69 KG/M2</t>
  </si>
  <si>
    <t xml:space="preserve"> 00001333 </t>
  </si>
  <si>
    <t>CHAPA DE ACO GROSSA, ASTM A36, E = 1/2 " (12,70 MM) 99,59 KG/M2</t>
  </si>
  <si>
    <t xml:space="preserve"> 00004777 </t>
  </si>
  <si>
    <t>CANTONEIRA ACO ABAS IGUAIS (QUALQUER BITOLA), ESPESSURA ENTRE 1/8" E 1/4"</t>
  </si>
  <si>
    <t xml:space="preserve"> 00010966 </t>
  </si>
  <si>
    <t>PERFIL "U" DE ACO LAMINADO, "U" 152 X 15,6</t>
  </si>
  <si>
    <t xml:space="preserve"> 00010997 </t>
  </si>
  <si>
    <t>ELETRODO REVESTIDO AWS - E7018, DIAMETRO IGUAL A 4,00 MM</t>
  </si>
  <si>
    <t xml:space="preserve"> 6.10.0.0.1. </t>
  </si>
  <si>
    <t xml:space="preserve"> 160100 </t>
  </si>
  <si>
    <t xml:space="preserve"> 2874 </t>
  </si>
  <si>
    <t>TELHA AMERICANA RESINADA COR VERMELHA</t>
  </si>
  <si>
    <t xml:space="preserve"> 6.10.0.0.2. </t>
  </si>
  <si>
    <t xml:space="preserve"> 160101 </t>
  </si>
  <si>
    <t xml:space="preserve"> 2873 </t>
  </si>
  <si>
    <t xml:space="preserve"> 6.10.0.0.3. </t>
  </si>
  <si>
    <t xml:space="preserve"> 160403 </t>
  </si>
  <si>
    <t xml:space="preserve"> 2031 </t>
  </si>
  <si>
    <t>TELHA COLONIAL RESINADA COR VERMELHA ( "SUPER" )</t>
  </si>
  <si>
    <t xml:space="preserve"> 6.10.0.0.4. </t>
  </si>
  <si>
    <t xml:space="preserve"> 160404 </t>
  </si>
  <si>
    <t xml:space="preserve"> 6.11.1.0.1. </t>
  </si>
  <si>
    <t xml:space="preserve"> 180501 </t>
  </si>
  <si>
    <t xml:space="preserve"> 1264 </t>
  </si>
  <si>
    <t xml:space="preserve"> 1265 </t>
  </si>
  <si>
    <t>DOBRADIÇA FERRO POLIDO 3.1/2 x 3" COM PARAFUSO</t>
  </si>
  <si>
    <t xml:space="preserve"> 2926 </t>
  </si>
  <si>
    <t xml:space="preserve"> 2801 </t>
  </si>
  <si>
    <t>CHAPA LISA Nº 16 TIPO BANDEJA  (CORTADA/DOBRADA)</t>
  </si>
  <si>
    <t xml:space="preserve"> 2372 </t>
  </si>
  <si>
    <t>CHAPA PERFILADA Nº 18</t>
  </si>
  <si>
    <t xml:space="preserve"> 1334 </t>
  </si>
  <si>
    <t xml:space="preserve"> 1672 </t>
  </si>
  <si>
    <t xml:space="preserve"> 2417 </t>
  </si>
  <si>
    <t xml:space="preserve"> 2246 </t>
  </si>
  <si>
    <t xml:space="preserve"> 1377 </t>
  </si>
  <si>
    <t>FECHADURA TIPO ALAVANCA 6236 E LAFONTE /8766 E-17 IMAB OU EQUIVALENTE</t>
  </si>
  <si>
    <t xml:space="preserve"> 6.11.2.0.1. </t>
  </si>
  <si>
    <t xml:space="preserve"> 180401 </t>
  </si>
  <si>
    <t xml:space="preserve"> 2811 </t>
  </si>
  <si>
    <t>ALAVANCA PARA BASCULAR TIPO BOLA</t>
  </si>
  <si>
    <t xml:space="preserve"> 2918 </t>
  </si>
  <si>
    <t xml:space="preserve"> 2819 </t>
  </si>
  <si>
    <t>FECHO LATERAL (TIPO ORELHA ) PARA JANELA DE CORRER</t>
  </si>
  <si>
    <t xml:space="preserve"> 2810 </t>
  </si>
  <si>
    <t>PUXADOR/FECHO DE FERRO CROMADO PARA ESQUADRIA MÁXIM-AR</t>
  </si>
  <si>
    <t xml:space="preserve"> 2816 </t>
  </si>
  <si>
    <t>PUXADOR TIPO PUNHO DE AÇO GALVANIZADO PARA JANELA CORRER</t>
  </si>
  <si>
    <t xml:space="preserve"> 2813 </t>
  </si>
  <si>
    <t>RODÍZIO SIMPLES 1 1/4" COM PINO</t>
  </si>
  <si>
    <t xml:space="preserve"> 6.12.0.0.1. </t>
  </si>
  <si>
    <t xml:space="preserve"> 190102 </t>
  </si>
  <si>
    <t xml:space="preserve"> 2135 </t>
  </si>
  <si>
    <t>VIDRO LISO 4 MM - CORTADO E COLOCADO</t>
  </si>
  <si>
    <t xml:space="preserve"> 6.13.0.0.1. </t>
  </si>
  <si>
    <t xml:space="preserve"> 200150 </t>
  </si>
  <si>
    <t xml:space="preserve"> 0018 </t>
  </si>
  <si>
    <t xml:space="preserve"> 2360 </t>
  </si>
  <si>
    <t>COLA BRANCA (1L = 1,2 KG)</t>
  </si>
  <si>
    <t xml:space="preserve"> 6.13.0.0.2. </t>
  </si>
  <si>
    <t xml:space="preserve"> 200403 </t>
  </si>
  <si>
    <t xml:space="preserve"> 2502 </t>
  </si>
  <si>
    <t>AREIA FINA</t>
  </si>
  <si>
    <t xml:space="preserve"> 6.14.0.0.1. </t>
  </si>
  <si>
    <t xml:space="preserve"> 210515 </t>
  </si>
  <si>
    <t xml:space="preserve"> 2700 </t>
  </si>
  <si>
    <t>GESSO EM PÓ</t>
  </si>
  <si>
    <t xml:space="preserve"> 6.14.0.0.2. </t>
  </si>
  <si>
    <t xml:space="preserve"> 210498 </t>
  </si>
  <si>
    <t xml:space="preserve"> 2702 </t>
  </si>
  <si>
    <t>ARAME GALVANIZADO Nº 10 BWG</t>
  </si>
  <si>
    <t xml:space="preserve"> 0015 </t>
  </si>
  <si>
    <t>MONTADOR DE ESTRUTURA METALICA</t>
  </si>
  <si>
    <t xml:space="preserve"> 2875 </t>
  </si>
  <si>
    <t>CHAPA DE GESSO ACARTONADO, E=12,5MM, 1200X2400 MM</t>
  </si>
  <si>
    <t xml:space="preserve"> 2770 </t>
  </si>
  <si>
    <t>PARAFUSO AUTO BROCANTE 4,2 X 19MM</t>
  </si>
  <si>
    <t xml:space="preserve"> 2967 </t>
  </si>
  <si>
    <t>FITA DE PAPEL REFORÇADA COM LAMINA DE METAL PARA CANTOS DE DRYWALL</t>
  </si>
  <si>
    <t xml:space="preserve"> 2970 </t>
  </si>
  <si>
    <t>PARAFUSO DRYWALL 4,2 X 13MM, ZINCADO, CABEÇA LENTILHA E PONTA BROCA (LB)</t>
  </si>
  <si>
    <t xml:space="preserve"> 2965 </t>
  </si>
  <si>
    <t>PERFIL CANALETA, FORMATO C (MODELO F530), EM AÇO ZINCADO, E=0,5MM, 46 X 18 (L X H)</t>
  </si>
  <si>
    <t xml:space="preserve"> 2968 </t>
  </si>
  <si>
    <t>MASSA DE REJUNTE EM PÓ PARA DRYWALL (C/ ADIÇÃO DE ÁGUA)</t>
  </si>
  <si>
    <t xml:space="preserve"> 2969 </t>
  </si>
  <si>
    <t>PARAFUSO DRYWALL 25MM, CABEÇA TROMBETA E PONTA AGULHA (TA)</t>
  </si>
  <si>
    <t xml:space="preserve"> 2966 </t>
  </si>
  <si>
    <t>PENDURAL REGULADOR, EM AÇO GALVANIZADO, PARA PERFIL CANALETA MODELO F530</t>
  </si>
  <si>
    <t xml:space="preserve"> 6.15.1.0.1. </t>
  </si>
  <si>
    <t xml:space="preserve"> 220101 </t>
  </si>
  <si>
    <t xml:space="preserve"> 6.15.3.0.1. </t>
  </si>
  <si>
    <t xml:space="preserve"> 220100 </t>
  </si>
  <si>
    <t>PASSEIO PROTECAO EM CONC.DESEMPEN.5 CM 1:2,5:3,5 (INCLUSO ESPELHO DE
30CM/ESCAVAÇÃO/REATERRO/APILOAMENTO/ATERRO INTERNO)</t>
  </si>
  <si>
    <t xml:space="preserve"> 1540 </t>
  </si>
  <si>
    <t>EMULSÃO ASFÁLTICA À BASE D'ÁGUA REF.: NEUTROL (ISOL 2) / IGOL 2 OU EQUIVALENTE</t>
  </si>
  <si>
    <t xml:space="preserve"> 6.15.3.0.2. </t>
  </si>
  <si>
    <t xml:space="preserve"> 220902 </t>
  </si>
  <si>
    <t xml:space="preserve"> 1803 </t>
  </si>
  <si>
    <t>OXIDO DE FERRO</t>
  </si>
  <si>
    <t xml:space="preserve"> 6.16.0.0.1. </t>
  </si>
  <si>
    <t xml:space="preserve"> 240106 </t>
  </si>
  <si>
    <t xml:space="preserve"> 0024 </t>
  </si>
  <si>
    <t xml:space="preserve"> 2698 </t>
  </si>
  <si>
    <t>MADEIRA DE LEI/MAO OBRA/FAB./VERNIZ.(I=1,6)</t>
  </si>
  <si>
    <t xml:space="preserve"> 2221 </t>
  </si>
  <si>
    <t xml:space="preserve"> 2427 </t>
  </si>
  <si>
    <t>PREGO 17 X 21</t>
  </si>
  <si>
    <t xml:space="preserve"> 6.17.1.0.1. </t>
  </si>
  <si>
    <t xml:space="preserve"> 261300 </t>
  </si>
  <si>
    <t xml:space="preserve"> 1674 </t>
  </si>
  <si>
    <t xml:space="preserve"> 1706 </t>
  </si>
  <si>
    <t>MASSA CORRIDA PVA</t>
  </si>
  <si>
    <t xml:space="preserve"> 6.17.1.0.2. </t>
  </si>
  <si>
    <t xml:space="preserve"> 261550 </t>
  </si>
  <si>
    <t xml:space="preserve"> 1970 </t>
  </si>
  <si>
    <t xml:space="preserve"> 2294 </t>
  </si>
  <si>
    <t>SELADOR ACRILICO</t>
  </si>
  <si>
    <t xml:space="preserve"> 2055 </t>
  </si>
  <si>
    <t xml:space="preserve"> 6.17.2.0.1. </t>
  </si>
  <si>
    <t xml:space="preserve"> 6.17.2.0.2. </t>
  </si>
  <si>
    <t xml:space="preserve"> 261001 </t>
  </si>
  <si>
    <t xml:space="preserve"> 2051 </t>
  </si>
  <si>
    <t>TINTA LATEX ACRILICA - SEMI BRILHO</t>
  </si>
  <si>
    <t xml:space="preserve"> 6.17.3.0.1. </t>
  </si>
  <si>
    <t xml:space="preserve"> 6.17.3.0.2. </t>
  </si>
  <si>
    <t xml:space="preserve"> 261307 </t>
  </si>
  <si>
    <t xml:space="preserve"> 2052 </t>
  </si>
  <si>
    <t>TINTA PVA LATEX</t>
  </si>
  <si>
    <t xml:space="preserve"> 6.17.4.0.1. </t>
  </si>
  <si>
    <t xml:space="preserve"> 261000 </t>
  </si>
  <si>
    <t xml:space="preserve"> 6.17.5.0.1. </t>
  </si>
  <si>
    <t xml:space="preserve"> 261703 </t>
  </si>
  <si>
    <t xml:space="preserve"> 1227 </t>
  </si>
  <si>
    <t>TINTA PARA PISO (POLIESPORTIVA)</t>
  </si>
  <si>
    <t xml:space="preserve"> 6.17.6.0.1. </t>
  </si>
  <si>
    <t xml:space="preserve"> 261602 </t>
  </si>
  <si>
    <t xml:space="preserve"> 2788 </t>
  </si>
  <si>
    <t>COMPRESSOR DE 1,5HP-70L-140LB COM PISTOLA DE RESERVATÓRIO SUPERIOR E MANGUEIRA (MANUTENÇÃO E DEPRECIAÇÃO DO EQUIPAMENTO) - PREÇO DO EQUIPAMENTO NOVO DIVIDIDO POR 1.000</t>
  </si>
  <si>
    <t xml:space="preserve"> 2212 </t>
  </si>
  <si>
    <t xml:space="preserve"> 6.17.7.0.1. </t>
  </si>
  <si>
    <t xml:space="preserve"> 6.17.8.0.1. </t>
  </si>
  <si>
    <t xml:space="preserve"> 261609 </t>
  </si>
  <si>
    <t xml:space="preserve"> 2073 </t>
  </si>
  <si>
    <t>DILUENTE NR 938 SUMARE/ DILUENTE NR410 RENNER  OU EQUIVALENTE</t>
  </si>
  <si>
    <t xml:space="preserve"> 2072 </t>
  </si>
  <si>
    <t>TINTA ADMIRAL ESMALTE SUMARE / REKOMAR FBR RENNER - (AMARELO/AZUL/VERDE) OU EQUIVALENTE</t>
  </si>
  <si>
    <t xml:space="preserve"> 6.18.1.0.2. </t>
  </si>
  <si>
    <t xml:space="preserve"> 7.1.0.0.1. </t>
  </si>
  <si>
    <t xml:space="preserve"> 96359 </t>
  </si>
  <si>
    <t>PARE - PAREDES/PAINEIS</t>
  </si>
  <si>
    <t xml:space="preserve"> 00037586 </t>
  </si>
  <si>
    <t>PINO DE ACO COM ARRUELA CONICA, DIAMETRO ARRUELA = *23* MM E COMP HASTE = *27* MM (ACAO INDIRETA)</t>
  </si>
  <si>
    <t>CENTO</t>
  </si>
  <si>
    <t xml:space="preserve"> 00039413 </t>
  </si>
  <si>
    <t>PLACA / CHAPA DE GESSO ACARTONADO, STANDARD (ST), COR BRANCA, E = 12,5 MM, 1200 X 2400 MM (L X C)</t>
  </si>
  <si>
    <t xml:space="preserve"> 00039419 </t>
  </si>
  <si>
    <t>PERFIL GUIA, FORMATO U, EM ACO ZINCADO, PARA ESTRUTURA PAREDE DRYWALL, E = 0,5 MM, 70 X 3000 MM (L X C)</t>
  </si>
  <si>
    <t xml:space="preserve"> 00039422 </t>
  </si>
  <si>
    <t>PERFIL MONTANTE, FORMATO C, EM ACO ZINCADO, PARA ESTRUTURA PAREDE DRYWALL, E = 0,5 MM, 70 X 3000 MM (L X C)</t>
  </si>
  <si>
    <t xml:space="preserve"> 00039431 </t>
  </si>
  <si>
    <t>FITA DE PAPEL MICROPERFURADO, 50 X 150 MM, PARA TRATAMENTO DE JUNTAS DE CHAPA DE GESSO PARA DRYWALL</t>
  </si>
  <si>
    <t xml:space="preserve"> 00039432 </t>
  </si>
  <si>
    <t>FITA DE PAPEL REFORCADA COM LAMINA DE METAL PARA REFORCO DE CANTOS DE CHAPA DE GESSO PARA DRYWALL</t>
  </si>
  <si>
    <t xml:space="preserve"> 00039434 </t>
  </si>
  <si>
    <t>MASSA DE REJUNTE EM PO PARA DRYWALL, A BASE DE GESSO, SECAGEM RAPIDA, PARA TRATAMENTO DE JUNTAS DE CHAPA DE GESSO (NECESSITA ADICAO DE AGUA)</t>
  </si>
  <si>
    <t xml:space="preserve"> 00039435 </t>
  </si>
  <si>
    <t>PARAFUSO DRY WALL, EM ACO FOSFATIZADO, CABECA TROMBETA E PONTA AGULHA (TA), COMPRIMENTO 25 MM</t>
  </si>
  <si>
    <t xml:space="preserve"> 00039443 </t>
  </si>
  <si>
    <t>PARAFUSO DRY WALL, EM ACO ZINCADO, CABECA LENTILHA E PONTA BROCA (LB), LARGURA 4,2 MM, COMPRIMENTO 13 MM</t>
  </si>
  <si>
    <t xml:space="preserve"> 7.2.0.0.1. </t>
  </si>
  <si>
    <t xml:space="preserve"> 170110 </t>
  </si>
  <si>
    <t xml:space="preserve"> 0106 </t>
  </si>
  <si>
    <t>ALIZAR DE MADEIRA (MEIA CANA)</t>
  </si>
  <si>
    <t xml:space="preserve"> 1885 </t>
  </si>
  <si>
    <t>PORTA LISA 90x210/DURADOR/COSTELO/FUCK</t>
  </si>
  <si>
    <t xml:space="preserve"> 1168 </t>
  </si>
  <si>
    <t>PORTAL DE MADEIRA</t>
  </si>
  <si>
    <t>Jg</t>
  </si>
  <si>
    <t xml:space="preserve"> 1865 </t>
  </si>
  <si>
    <t>PREGO 22x48</t>
  </si>
  <si>
    <t xml:space="preserve"> 7.3.0.0.1. </t>
  </si>
  <si>
    <t xml:space="preserve"> 230202 </t>
  </si>
  <si>
    <t xml:space="preserve"> 1266 </t>
  </si>
  <si>
    <t>DOBRADIÇA CROMADA 3 1/2 x 3"</t>
  </si>
  <si>
    <t xml:space="preserve"> 7.3.0.0.2. </t>
  </si>
  <si>
    <t xml:space="preserve"> 230101 </t>
  </si>
  <si>
    <t xml:space="preserve"> 7.4.0.0.1. </t>
  </si>
  <si>
    <t xml:space="preserve"> 260901 </t>
  </si>
  <si>
    <t xml:space="preserve"> 2050 </t>
  </si>
  <si>
    <t>TINTA A BASE VERNIZ POLIURETANO</t>
  </si>
  <si>
    <t xml:space="preserve"> 7.5.0.0.1. </t>
  </si>
  <si>
    <t xml:space="preserve"> 271608 </t>
  </si>
  <si>
    <t xml:space="preserve"> 1421 </t>
  </si>
  <si>
    <t>GRANITO POLIDO PARA BANCADA 2 CM</t>
  </si>
  <si>
    <t xml:space="preserve"> 8.1.1.0.1. </t>
  </si>
  <si>
    <t xml:space="preserve"> 8.1.1.0.2. </t>
  </si>
  <si>
    <t xml:space="preserve"> 8.1.1.0.3. </t>
  </si>
  <si>
    <t xml:space="preserve"> 8.1.1.0.4. </t>
  </si>
  <si>
    <t xml:space="preserve"> 8.1.1.0.5. </t>
  </si>
  <si>
    <t xml:space="preserve"> 8.1.1.0.6. </t>
  </si>
  <si>
    <t xml:space="preserve"> 060470 </t>
  </si>
  <si>
    <t xml:space="preserve"> 2387 </t>
  </si>
  <si>
    <t>BRITA Nº 0</t>
  </si>
  <si>
    <t xml:space="preserve"> 8.1.1.0.7. </t>
  </si>
  <si>
    <t>LANÇAMENTO/APLICAÇÃO/ADENSAMENTO DE CONCRETO USINADO BOMBEADO EM
FUNDAÇÃO</t>
  </si>
  <si>
    <t xml:space="preserve"> 8.1.2.0.1. </t>
  </si>
  <si>
    <t xml:space="preserve"> 8.1.2.0.2. </t>
  </si>
  <si>
    <t xml:space="preserve"> 8.1.2.0.3. </t>
  </si>
  <si>
    <t xml:space="preserve"> 8.1.3.0.1. </t>
  </si>
  <si>
    <t xml:space="preserve"> 8.1.3.0.2. </t>
  </si>
  <si>
    <t xml:space="preserve"> 8.1.3.0.3. </t>
  </si>
  <si>
    <t xml:space="preserve"> 8.1.3.0.4. </t>
  </si>
  <si>
    <t xml:space="preserve"> 8.1.3.0.5. </t>
  </si>
  <si>
    <t xml:space="preserve"> 8.1.3.0.6. </t>
  </si>
  <si>
    <t xml:space="preserve"> 8.1.3.0.7. </t>
  </si>
  <si>
    <t xml:space="preserve"> 8.1.4.0.1. </t>
  </si>
  <si>
    <t xml:space="preserve"> 8.1.4.0.2. </t>
  </si>
  <si>
    <t xml:space="preserve"> 8.1.4.0.3. </t>
  </si>
  <si>
    <t xml:space="preserve"> 8.2.1.0.1. </t>
  </si>
  <si>
    <t xml:space="preserve"> 8.2.1.0.2. </t>
  </si>
  <si>
    <t xml:space="preserve"> 8.2.1.0.3. </t>
  </si>
  <si>
    <t xml:space="preserve"> 8.2.1.0.4. </t>
  </si>
  <si>
    <t xml:space="preserve"> 8.2.1.0.5. </t>
  </si>
  <si>
    <t xml:space="preserve"> 8.2.1.0.6. </t>
  </si>
  <si>
    <t xml:space="preserve"> 8.2.1.0.7. </t>
  </si>
  <si>
    <t xml:space="preserve"> 8.2.1.0.8. </t>
  </si>
  <si>
    <t xml:space="preserve"> 8.2.1.0.9. </t>
  </si>
  <si>
    <t xml:space="preserve"> 8.2.1.0.10. </t>
  </si>
  <si>
    <t xml:space="preserve"> 8.3.0.0.1. </t>
  </si>
  <si>
    <t xml:space="preserve"> 8.4.0.0.1. </t>
  </si>
  <si>
    <t xml:space="preserve"> 8.5.0.0.1. </t>
  </si>
  <si>
    <t xml:space="preserve"> 8.5.0.0.2. </t>
  </si>
  <si>
    <t xml:space="preserve"> 8.6.0.0.1. </t>
  </si>
  <si>
    <t xml:space="preserve"> 9.1.0.0.1. </t>
  </si>
  <si>
    <t xml:space="preserve"> 041004 </t>
  </si>
  <si>
    <t xml:space="preserve"> 2453 </t>
  </si>
  <si>
    <t>ESCAVACAO MECANICA (O. RODOV.)</t>
  </si>
  <si>
    <t xml:space="preserve"> 9.1.0.0.2. </t>
  </si>
  <si>
    <t xml:space="preserve"> 041005 </t>
  </si>
  <si>
    <t xml:space="preserve"> 2451 </t>
  </si>
  <si>
    <t>CARGA MECANIZADA (O. RODOV.)</t>
  </si>
  <si>
    <t xml:space="preserve"> 9.1.0.0.3. </t>
  </si>
  <si>
    <t xml:space="preserve"> 041012 </t>
  </si>
  <si>
    <t xml:space="preserve"> 2878 </t>
  </si>
  <si>
    <t xml:space="preserve"> 9.1.0.0.4. </t>
  </si>
  <si>
    <t xml:space="preserve"> 041006 </t>
  </si>
  <si>
    <t>m3km</t>
  </si>
  <si>
    <t xml:space="preserve"> 2409 </t>
  </si>
  <si>
    <t>TRANSPORTE DE MATERIAL ESCAVADO EM CAMINHÃO BASCULANTE (M3XKM) (O. RODOV.)</t>
  </si>
  <si>
    <t xml:space="preserve"> 9.1.0.0.5. </t>
  </si>
  <si>
    <t xml:space="preserve"> 041008 </t>
  </si>
  <si>
    <t xml:space="preserve"> 2407 </t>
  </si>
  <si>
    <t>COMPACTACAO MECANICA COM CONTROLE DA UMIDADE (95% PN) - (O.RODOV.)</t>
  </si>
  <si>
    <t xml:space="preserve"> 9.4.0.0.1. </t>
  </si>
  <si>
    <t xml:space="preserve"> 9.4.0.0.2. </t>
  </si>
  <si>
    <t xml:space="preserve"> 9.5.0.0.1. </t>
  </si>
  <si>
    <t xml:space="preserve"> 220107 </t>
  </si>
  <si>
    <t xml:space="preserve"> 9.5.0.0.2. </t>
  </si>
  <si>
    <t xml:space="preserve"> 220059 </t>
  </si>
  <si>
    <t xml:space="preserve"> 1247 </t>
  </si>
  <si>
    <t>CONCRETO USINADO CONVENCIONAL FCK=20 MPA</t>
  </si>
  <si>
    <t xml:space="preserve"> 2750 </t>
  </si>
  <si>
    <t>CORTE MECÂNICO EM PISOS (ESPES. = 3MM E H=10 A 25 MM) - (COMP. AUXILIAR)**</t>
  </si>
  <si>
    <t xml:space="preserve"> 2870 </t>
  </si>
  <si>
    <t>POLIMENTO DE PISO EM CONCRETO COM ALISADORA DE PISO COM HÉLICE (TIPO "BAMBOLÊ") - COMP. AUXILIAR**</t>
  </si>
  <si>
    <t xml:space="preserve"> 2475 </t>
  </si>
  <si>
    <t>SELANTE ELASTICO REF.: SIKAFLEX-1A PLUS, VEDAFLEX OU EQUIVALENTE</t>
  </si>
  <si>
    <t>cm3</t>
  </si>
  <si>
    <t xml:space="preserve"> 10.1.1.0.1. </t>
  </si>
  <si>
    <t xml:space="preserve"> 10.1.1.0.2. </t>
  </si>
  <si>
    <t xml:space="preserve"> 041010 </t>
  </si>
  <si>
    <t xml:space="preserve"> 2458 </t>
  </si>
  <si>
    <t>TRANSPORTE C/ LAMINA ATE 100 M (O. RODOV.)</t>
  </si>
  <si>
    <t xml:space="preserve"> 10.1.1.0.3. </t>
  </si>
  <si>
    <t xml:space="preserve"> 10.1.1.0.4. </t>
  </si>
  <si>
    <t xml:space="preserve"> 10.1.1.0.5. </t>
  </si>
  <si>
    <t xml:space="preserve"> 10.1.2.0.1. </t>
  </si>
  <si>
    <t xml:space="preserve"> 10.1.2.0.2. </t>
  </si>
  <si>
    <t xml:space="preserve"> 10.1.2.0.3. </t>
  </si>
  <si>
    <t xml:space="preserve"> 11.1.0.0.1. </t>
  </si>
  <si>
    <t>REGULARIZAÇÃO DO TERRENO SEM APILOAMENTO COM TRANSPORTE MANUAL DA
TERRA ESCAVADA</t>
  </si>
  <si>
    <t xml:space="preserve"> 11.1.0.0.2. </t>
  </si>
  <si>
    <t xml:space="preserve"> 11.2.0.0.1. </t>
  </si>
  <si>
    <t xml:space="preserve"> 11.2.0.0.2. </t>
  </si>
  <si>
    <t xml:space="preserve"> 12.1.0.0.1. </t>
  </si>
  <si>
    <t xml:space="preserve"> 271303 </t>
  </si>
  <si>
    <t>BANCO DE CONCRETO POLIDO BASE EM ALVENARIA REBOCADA E PINTADA - PADRÃO
GOINFRA</t>
  </si>
  <si>
    <t xml:space="preserve"> 1896 </t>
  </si>
  <si>
    <t>POLIMENTO DE PISO GRANITINA/CONCRETO/ASSOALHO (COM POLITRIZ) - COMP. AUXILIAR**</t>
  </si>
  <si>
    <t xml:space="preserve"> 2033 </t>
  </si>
  <si>
    <t>TIJOLO COMUM MACIÇO (4,5x9x19cm)</t>
  </si>
  <si>
    <t xml:space="preserve"> 14.1.0.0.1. </t>
  </si>
  <si>
    <t xml:space="preserve"> 14.2.0.0.1. </t>
  </si>
  <si>
    <t xml:space="preserve"> 14.3.0.0.1. </t>
  </si>
  <si>
    <t xml:space="preserve"> 14.3.0.0.2. </t>
  </si>
  <si>
    <t xml:space="preserve"> 041002 </t>
  </si>
  <si>
    <t xml:space="preserve"> 14.4.1.0.1. </t>
  </si>
  <si>
    <t xml:space="preserve"> 101108 </t>
  </si>
  <si>
    <t xml:space="preserve"> 100973 </t>
  </si>
  <si>
    <t>CARGA, MANOBRA E DESCARGA DE SOLOS E MATERIAIS GRANULARES EM CAMINHÃO BASCULANTE 6 M³ - CARGA COM PÁ CARREGADEIRA (CAÇAMBA DE 1,7 A 2,8 M³ / 128 HP) E DESCARGA LIVRE (UNIDADE: M3). AF_07/2020</t>
  </si>
  <si>
    <t>TRAN - TRANSPORTES, CARGAS E DESCARGAS</t>
  </si>
  <si>
    <t xml:space="preserve"> 90680 </t>
  </si>
  <si>
    <t>PERFURATRIZ HIDRÁULICA SOBRE CAMINHÃO COM TRADO CURTO ACOPLADO, PROFUNDIDADE MÁXIMA DE 20 M, DIÂMETRO MÁXIMO DE 1500 MM, POTÊNCIA INSTALADA DE 137 HP, MESA ROTATIVA COM TORQUE MÁXIMO DE 30 KNM - CHP DIURNO. AF_06/2015</t>
  </si>
  <si>
    <t xml:space="preserve"> 90681 </t>
  </si>
  <si>
    <t>PERFURATRIZ HIDRÁULICA SOBRE CAMINHÃO COM TRADO CURTO ACOPLADO, PROFUNDIDADE MÁXIMA DE 20 M, DIÂMETRO MÁXIMO DE 1500 MM, POTÊNCIA INSTALADA DE 137 HP, MESA ROTATIVA COM TORQUE MÁXIMO DE 30 KNM - CHI DIURNO. AF_06/2015</t>
  </si>
  <si>
    <t xml:space="preserve"> 90776 </t>
  </si>
  <si>
    <t>ENCARREGADO GERAL COM ENCARGOS COMPLEMENTARES</t>
  </si>
  <si>
    <t xml:space="preserve"> 90778 </t>
  </si>
  <si>
    <t>ENGENHEIRO CIVIL DE OBRA PLENO COM ENCARGOS COMPLEMENTARES</t>
  </si>
  <si>
    <t xml:space="preserve"> 95576 </t>
  </si>
  <si>
    <t>MONTAGEM DE ARMADURA DE ESTACAS, DIÂMETRO = 8,0 MM. AF_09/2021_PS</t>
  </si>
  <si>
    <t xml:space="preserve"> 95579 </t>
  </si>
  <si>
    <t>MONTAGEM DE ARMADURA DE ESTACAS, DIÂMETRO = 16,0 MM. AF_09/2021_PS</t>
  </si>
  <si>
    <t xml:space="preserve"> 97913 </t>
  </si>
  <si>
    <t>TRANSPORTE COM CAMINHÃO BASCULANTE DE 6 M³, EM VIA URBANA EM REVESTIMENTO PRIMÁRIO (UNIDADE: M3XKM). AF_07/2020</t>
  </si>
  <si>
    <t>M3XKM</t>
  </si>
  <si>
    <t xml:space="preserve"> 00038405 </t>
  </si>
  <si>
    <t>CONCRETO USINADO BOMBEAVEL, CLASSE DE RESISTENCIA C25, COM BRITA 0 E 1, SLUMP = 130 +/- 20 MM, EXCLUI SERVICO DE BOMBEAMENTO (NBR 8953)</t>
  </si>
  <si>
    <t xml:space="preserve"> 14.4.1.0.2. </t>
  </si>
  <si>
    <t xml:space="preserve"> 101113 </t>
  </si>
  <si>
    <t xml:space="preserve"> 100206 </t>
  </si>
  <si>
    <t>TRANSPORTE HORIZONTAL COM JERICA DE 90 L, DE MASSA/ GRANEL (UNIDADE: M3XKM). AF_07/2019</t>
  </si>
  <si>
    <t xml:space="preserve"> 88313 </t>
  </si>
  <si>
    <t>POCEIRO COM ENCARGOS COMPLEMENTARES</t>
  </si>
  <si>
    <t xml:space="preserve"> 14.4.1.0.3. </t>
  </si>
  <si>
    <t xml:space="preserve"> 052003 </t>
  </si>
  <si>
    <t xml:space="preserve"> 14.4.1.0.4. </t>
  </si>
  <si>
    <t xml:space="preserve"> 052006 </t>
  </si>
  <si>
    <t xml:space="preserve"> 2440 </t>
  </si>
  <si>
    <t>AÇO CA-50 12,5 MM (1/2")</t>
  </si>
  <si>
    <t xml:space="preserve"> 14.4.2.0.1. </t>
  </si>
  <si>
    <t xml:space="preserve"> 14.5.1.0.1. </t>
  </si>
  <si>
    <t xml:space="preserve"> 14.5.1.0.2. </t>
  </si>
  <si>
    <t xml:space="preserve"> 14.5.1.0.3. </t>
  </si>
  <si>
    <t xml:space="preserve"> 14.5.1.0.4. </t>
  </si>
  <si>
    <t xml:space="preserve"> 14.5.1.0.5. </t>
  </si>
  <si>
    <t xml:space="preserve"> 14.5.1.0.6. </t>
  </si>
  <si>
    <t xml:space="preserve"> 14.5.1.0.7. </t>
  </si>
  <si>
    <t xml:space="preserve"> 14.5.1.0.8. </t>
  </si>
  <si>
    <t xml:space="preserve"> 14.5.2.0.1. </t>
  </si>
  <si>
    <t xml:space="preserve"> 14.5.2.0.2. </t>
  </si>
  <si>
    <t xml:space="preserve"> 14.5.2.0.3. </t>
  </si>
  <si>
    <t xml:space="preserve"> 14.5.2.0.4. </t>
  </si>
  <si>
    <t xml:space="preserve"> 14.5.2.0.5. </t>
  </si>
  <si>
    <t>ARMAÇÃO DE PILAR OU VIGA DE ESTRUTURA CONVENCIONAL DE CONCRETO ARMADO
UTILIZANDO AÇO CA-50 DE 12,5 MM - MONTAGEM. AF_06/2022</t>
  </si>
  <si>
    <t xml:space="preserve"> 14.5.3.0.1. </t>
  </si>
  <si>
    <t xml:space="preserve"> 14.5.3.0.2. </t>
  </si>
  <si>
    <t xml:space="preserve"> 14.5.3.0.3. </t>
  </si>
  <si>
    <t xml:space="preserve"> 14.5.3.0.4. </t>
  </si>
  <si>
    <t xml:space="preserve"> 14.5.3.0.5. </t>
  </si>
  <si>
    <t xml:space="preserve"> 14.5.4.0.1. </t>
  </si>
  <si>
    <t xml:space="preserve"> 14.5.4.0.2. </t>
  </si>
  <si>
    <t xml:space="preserve"> 14.5.4.0.3. </t>
  </si>
  <si>
    <t xml:space="preserve"> 14.5.4.0.4. </t>
  </si>
  <si>
    <t xml:space="preserve"> 14.5.4.0.5. </t>
  </si>
  <si>
    <t xml:space="preserve"> 14.5.5.0.1. </t>
  </si>
  <si>
    <t xml:space="preserve"> 14.5.5.0.2. </t>
  </si>
  <si>
    <t xml:space="preserve"> 14.5.5.0.3. </t>
  </si>
  <si>
    <t xml:space="preserve"> 14.5.5.0.4. </t>
  </si>
  <si>
    <t xml:space="preserve"> 14.5.5.0.5. </t>
  </si>
  <si>
    <t xml:space="preserve"> 14.5.5.0.6. </t>
  </si>
  <si>
    <t xml:space="preserve"> 14.5.5.0.7. </t>
  </si>
  <si>
    <t>2136</t>
  </si>
  <si>
    <t>2140</t>
  </si>
  <si>
    <t xml:space="preserve"> 14.5.6.0.1. </t>
  </si>
  <si>
    <t>2141</t>
  </si>
  <si>
    <t>2142</t>
  </si>
  <si>
    <t>2146</t>
  </si>
  <si>
    <t xml:space="preserve"> 14.6.0.0.1. </t>
  </si>
  <si>
    <t>2147</t>
  </si>
  <si>
    <t xml:space="preserve"> 080903 </t>
  </si>
  <si>
    <t>2148</t>
  </si>
  <si>
    <t>2149</t>
  </si>
  <si>
    <t>2150</t>
  </si>
  <si>
    <t xml:space="preserve"> H689 </t>
  </si>
  <si>
    <t>2151</t>
  </si>
  <si>
    <t xml:space="preserve"> H201 </t>
  </si>
  <si>
    <t>2155</t>
  </si>
  <si>
    <t xml:space="preserve"> 14.6.0.0.2. </t>
  </si>
  <si>
    <t>2156</t>
  </si>
  <si>
    <t xml:space="preserve"> 080905 </t>
  </si>
  <si>
    <t>2157</t>
  </si>
  <si>
    <t>2158</t>
  </si>
  <si>
    <t>2159</t>
  </si>
  <si>
    <t>2160</t>
  </si>
  <si>
    <t xml:space="preserve"> H202 </t>
  </si>
  <si>
    <t>2164</t>
  </si>
  <si>
    <t xml:space="preserve"> 14.6.0.0.3. </t>
  </si>
  <si>
    <t>2165</t>
  </si>
  <si>
    <t xml:space="preserve"> 080911 </t>
  </si>
  <si>
    <t>2166</t>
  </si>
  <si>
    <t>2167</t>
  </si>
  <si>
    <t>2168</t>
  </si>
  <si>
    <t>2169</t>
  </si>
  <si>
    <t xml:space="preserve"> H206 </t>
  </si>
  <si>
    <t>2173</t>
  </si>
  <si>
    <t xml:space="preserve"> 14.6.0.0.4. </t>
  </si>
  <si>
    <t>2174</t>
  </si>
  <si>
    <t xml:space="preserve"> 081004 </t>
  </si>
  <si>
    <t>2175</t>
  </si>
  <si>
    <t>2176</t>
  </si>
  <si>
    <t>2177</t>
  </si>
  <si>
    <t xml:space="preserve"> H249 </t>
  </si>
  <si>
    <t>2181</t>
  </si>
  <si>
    <t xml:space="preserve"> 14.6.0.0.5. </t>
  </si>
  <si>
    <t>2182</t>
  </si>
  <si>
    <t xml:space="preserve"> 081006 </t>
  </si>
  <si>
    <t>2183</t>
  </si>
  <si>
    <t>2184</t>
  </si>
  <si>
    <t>2185</t>
  </si>
  <si>
    <t xml:space="preserve"> H244 </t>
  </si>
  <si>
    <t>2189</t>
  </si>
  <si>
    <t xml:space="preserve"> 14.6.0.0.6. </t>
  </si>
  <si>
    <t>2190</t>
  </si>
  <si>
    <t xml:space="preserve"> 081009 </t>
  </si>
  <si>
    <t>2191</t>
  </si>
  <si>
    <t>2192</t>
  </si>
  <si>
    <t>2193</t>
  </si>
  <si>
    <t xml:space="preserve"> H247 </t>
  </si>
  <si>
    <t>2197</t>
  </si>
  <si>
    <t xml:space="preserve"> 14.6.0.0.7. </t>
  </si>
  <si>
    <t>2198</t>
  </si>
  <si>
    <t xml:space="preserve"> 94785 </t>
  </si>
  <si>
    <t>INHI - INSTALAÇÕES HIDROS SANITÁRIAS</t>
  </si>
  <si>
    <t>2199</t>
  </si>
  <si>
    <t xml:space="preserve"> 88248 </t>
  </si>
  <si>
    <t>AUXILIAR DE ENCANADOR OU BOMBEIRO HIDRÁULICO COM ENCARGOS COMPLEMENTARES</t>
  </si>
  <si>
    <t>2200</t>
  </si>
  <si>
    <t xml:space="preserve"> 88267 </t>
  </si>
  <si>
    <t>2201</t>
  </si>
  <si>
    <t xml:space="preserve"> 00000088 </t>
  </si>
  <si>
    <t>ADAPTADOR PVC SOLDAVEL, LONGO, COM FLANGE LIVRE,  32 MM X 1", PARA CAIXA D' AGUA</t>
  </si>
  <si>
    <t>2202</t>
  </si>
  <si>
    <t xml:space="preserve"> 00020080 </t>
  </si>
  <si>
    <t>ADESIVO PLASTICO PARA PVC, FRASCO COM 175 GR</t>
  </si>
  <si>
    <t>2203</t>
  </si>
  <si>
    <t xml:space="preserve"> 00020083 </t>
  </si>
  <si>
    <t>SOLUCAO PREPARADORA / LIMPADORA PARA PVC, FRASCO COM 1000 CM3</t>
  </si>
  <si>
    <t>2204</t>
  </si>
  <si>
    <t xml:space="preserve"> 00038383 </t>
  </si>
  <si>
    <t>LIXA D'AGUA EM FOLHA, GRAO 100</t>
  </si>
  <si>
    <t>2208</t>
  </si>
  <si>
    <t xml:space="preserve"> 14.6.0.0.8. </t>
  </si>
  <si>
    <t>2209</t>
  </si>
  <si>
    <t xml:space="preserve"> 081058 </t>
  </si>
  <si>
    <t>2210</t>
  </si>
  <si>
    <t>2211</t>
  </si>
  <si>
    <t>2212</t>
  </si>
  <si>
    <t xml:space="preserve"> H520 </t>
  </si>
  <si>
    <t>ADAPTADOR SOLDÁVEL COM FLANGES LIVRES PARA CAIXA D'ÁGUA 50X1.1/2</t>
  </si>
  <si>
    <t>2216</t>
  </si>
  <si>
    <t xml:space="preserve"> 14.6.0.0.9. </t>
  </si>
  <si>
    <t>2217</t>
  </si>
  <si>
    <t xml:space="preserve"> 081067 </t>
  </si>
  <si>
    <t>2218</t>
  </si>
  <si>
    <t>2219</t>
  </si>
  <si>
    <t>2220</t>
  </si>
  <si>
    <t xml:space="preserve"> H102 </t>
  </si>
  <si>
    <t>ADAPTADOR SOLDÁVEL CURTO COM BOLSA E ROSCA PARA REGISTRO 32X1"</t>
  </si>
  <si>
    <t>2221</t>
  </si>
  <si>
    <t>2225</t>
  </si>
  <si>
    <t xml:space="preserve"> 14.6.0.0.10. </t>
  </si>
  <si>
    <t>2226</t>
  </si>
  <si>
    <t xml:space="preserve"> 081069 </t>
  </si>
  <si>
    <t>2227</t>
  </si>
  <si>
    <t>2228</t>
  </si>
  <si>
    <t>2229</t>
  </si>
  <si>
    <t>2230</t>
  </si>
  <si>
    <t xml:space="preserve"> H104 </t>
  </si>
  <si>
    <t>2234</t>
  </si>
  <si>
    <t xml:space="preserve"> 14.6.0.0.11. </t>
  </si>
  <si>
    <t>2235</t>
  </si>
  <si>
    <t xml:space="preserve"> 081072 </t>
  </si>
  <si>
    <t>2236</t>
  </si>
  <si>
    <t>2237</t>
  </si>
  <si>
    <t>2238</t>
  </si>
  <si>
    <t xml:space="preserve"> H297 </t>
  </si>
  <si>
    <t>ADAPTADOR SOLDÁVEL CURTO COM BOLSA E ROSCA PARA REGISTRO 85X3"</t>
  </si>
  <si>
    <t>2239</t>
  </si>
  <si>
    <t>2243</t>
  </si>
  <si>
    <t xml:space="preserve"> 14.6.0.0.12. </t>
  </si>
  <si>
    <t>2244</t>
  </si>
  <si>
    <t xml:space="preserve"> 94790 </t>
  </si>
  <si>
    <t>2245</t>
  </si>
  <si>
    <t>2246</t>
  </si>
  <si>
    <t>2247</t>
  </si>
  <si>
    <t xml:space="preserve"> 00000105 </t>
  </si>
  <si>
    <t>ADAPTADOR PVC SOLDAVEL, LONGO, COM FLANGE LIVRE,  85 MM X 3", PARA CAIXA D' AGUA</t>
  </si>
  <si>
    <t>2248</t>
  </si>
  <si>
    <t>2249</t>
  </si>
  <si>
    <t>2250</t>
  </si>
  <si>
    <t>2254</t>
  </si>
  <si>
    <t xml:space="preserve"> 14.6.0.0.13. </t>
  </si>
  <si>
    <t>2255</t>
  </si>
  <si>
    <t xml:space="preserve"> 081103 </t>
  </si>
  <si>
    <t>2256</t>
  </si>
  <si>
    <t>2257</t>
  </si>
  <si>
    <t>2258</t>
  </si>
  <si>
    <t xml:space="preserve"> H320 </t>
  </si>
  <si>
    <t>LUVA SOLDAVEL 32 MM</t>
  </si>
  <si>
    <t>2262</t>
  </si>
  <si>
    <t xml:space="preserve"> 14.6.0.0.14. </t>
  </si>
  <si>
    <t>2263</t>
  </si>
  <si>
    <t xml:space="preserve"> 081105 </t>
  </si>
  <si>
    <t>2264</t>
  </si>
  <si>
    <t>2265</t>
  </si>
  <si>
    <t>2266</t>
  </si>
  <si>
    <t xml:space="preserve"> H318 </t>
  </si>
  <si>
    <t>LUVA SOLDAVEL 50 MM</t>
  </si>
  <si>
    <t>2270</t>
  </si>
  <si>
    <t xml:space="preserve"> 14.6.0.0.15. </t>
  </si>
  <si>
    <t>2271</t>
  </si>
  <si>
    <t xml:space="preserve"> 081108 </t>
  </si>
  <si>
    <t>2272</t>
  </si>
  <si>
    <t>2273</t>
  </si>
  <si>
    <t>2274</t>
  </si>
  <si>
    <t xml:space="preserve"> H314 </t>
  </si>
  <si>
    <t>LUVA SOLDAVEL 85 MM</t>
  </si>
  <si>
    <t>2278</t>
  </si>
  <si>
    <t xml:space="preserve"> 14.6.0.0.16. </t>
  </si>
  <si>
    <t>2279</t>
  </si>
  <si>
    <t xml:space="preserve"> 081132 </t>
  </si>
  <si>
    <t>2280</t>
  </si>
  <si>
    <t>2281</t>
  </si>
  <si>
    <t>2282</t>
  </si>
  <si>
    <t>2283</t>
  </si>
  <si>
    <t xml:space="preserve"> H308 </t>
  </si>
  <si>
    <t>LUVA SOLDAVEL COM ROSCA 32 X 1"</t>
  </si>
  <si>
    <t>2287</t>
  </si>
  <si>
    <t xml:space="preserve"> 14.6.0.0.17. </t>
  </si>
  <si>
    <t>2288</t>
  </si>
  <si>
    <t xml:space="preserve"> 081322 </t>
  </si>
  <si>
    <t>2289</t>
  </si>
  <si>
    <t>2290</t>
  </si>
  <si>
    <t>2291</t>
  </si>
  <si>
    <t xml:space="preserve"> H165 </t>
  </si>
  <si>
    <t>JOELHO 90 GRAUS SOLDAVEL DIAMETRO 32 MM</t>
  </si>
  <si>
    <t>2295</t>
  </si>
  <si>
    <t xml:space="preserve"> 14.6.0.0.18. </t>
  </si>
  <si>
    <t>2296</t>
  </si>
  <si>
    <t xml:space="preserve"> 081324 </t>
  </si>
  <si>
    <t>2297</t>
  </si>
  <si>
    <t>2298</t>
  </si>
  <si>
    <t>2299</t>
  </si>
  <si>
    <t xml:space="preserve"> H167 </t>
  </si>
  <si>
    <t>JOELHO 90 GRAUS SOLDAVEL DIAMETRO 50 MM</t>
  </si>
  <si>
    <t>2303</t>
  </si>
  <si>
    <t xml:space="preserve"> 14.6.0.0.19. </t>
  </si>
  <si>
    <t>2304</t>
  </si>
  <si>
    <t xml:space="preserve"> 081327 </t>
  </si>
  <si>
    <t>2305</t>
  </si>
  <si>
    <t>2306</t>
  </si>
  <si>
    <t>2307</t>
  </si>
  <si>
    <t xml:space="preserve"> H170 </t>
  </si>
  <si>
    <t>JOELHO 90 GRAUS SOLDAVEL DIAMETRO 85 MM</t>
  </si>
  <si>
    <t>2311</t>
  </si>
  <si>
    <t xml:space="preserve"> 14.6.0.0.20. </t>
  </si>
  <si>
    <t>2312</t>
  </si>
  <si>
    <t xml:space="preserve"> 081403 </t>
  </si>
  <si>
    <t>2313</t>
  </si>
  <si>
    <t>2314</t>
  </si>
  <si>
    <t>2315</t>
  </si>
  <si>
    <t xml:space="preserve"> H222 </t>
  </si>
  <si>
    <t>2319</t>
  </si>
  <si>
    <t xml:space="preserve"> 14.6.0.0.21. </t>
  </si>
  <si>
    <t>2320</t>
  </si>
  <si>
    <t xml:space="preserve"> 081408 </t>
  </si>
  <si>
    <t>2321</t>
  </si>
  <si>
    <t>2322</t>
  </si>
  <si>
    <t>2323</t>
  </si>
  <si>
    <t xml:space="preserve"> H227 </t>
  </si>
  <si>
    <t>2327</t>
  </si>
  <si>
    <t xml:space="preserve"> 14.6.0.0.22. </t>
  </si>
  <si>
    <t>2328</t>
  </si>
  <si>
    <t xml:space="preserve"> 081425 </t>
  </si>
  <si>
    <t>2329</t>
  </si>
  <si>
    <t>2330</t>
  </si>
  <si>
    <t>2331</t>
  </si>
  <si>
    <t xml:space="preserve"> H232 </t>
  </si>
  <si>
    <t>TE DE REDUCAO 90 GRAUS SOLDAVEL 50 X 32 MM</t>
  </si>
  <si>
    <t>2335</t>
  </si>
  <si>
    <t xml:space="preserve"> 14.6.0.0.23. </t>
  </si>
  <si>
    <t>2336</t>
  </si>
  <si>
    <t xml:space="preserve"> 081439 </t>
  </si>
  <si>
    <t>2337</t>
  </si>
  <si>
    <t>2338</t>
  </si>
  <si>
    <t>2339</t>
  </si>
  <si>
    <t>2340</t>
  </si>
  <si>
    <t xml:space="preserve"> H590 </t>
  </si>
  <si>
    <t>2344</t>
  </si>
  <si>
    <t xml:space="preserve"> 14.6.0.0.24. </t>
  </si>
  <si>
    <t>2345</t>
  </si>
  <si>
    <t xml:space="preserve"> 081463 </t>
  </si>
  <si>
    <t>2346</t>
  </si>
  <si>
    <t>2347</t>
  </si>
  <si>
    <t>2348</t>
  </si>
  <si>
    <t xml:space="preserve"> H272 </t>
  </si>
  <si>
    <t>UNIAO SOLDAVEL DIAMETRO 32 MM</t>
  </si>
  <si>
    <t>2352</t>
  </si>
  <si>
    <t xml:space="preserve"> 14.6.0.0.25. </t>
  </si>
  <si>
    <t>2353</t>
  </si>
  <si>
    <t xml:space="preserve"> 081465 </t>
  </si>
  <si>
    <t>2354</t>
  </si>
  <si>
    <t>2355</t>
  </si>
  <si>
    <t>2356</t>
  </si>
  <si>
    <t xml:space="preserve"> H255 </t>
  </si>
  <si>
    <t>UNIAO SOLDAVEL DIAMETRO 50 MM</t>
  </si>
  <si>
    <t>2360</t>
  </si>
  <si>
    <t xml:space="preserve"> 14.6.0.0.26. </t>
  </si>
  <si>
    <t>2361</t>
  </si>
  <si>
    <t xml:space="preserve"> 081890 </t>
  </si>
  <si>
    <t>2362</t>
  </si>
  <si>
    <t>2363</t>
  </si>
  <si>
    <t>2364</t>
  </si>
  <si>
    <t xml:space="preserve"> H475 </t>
  </si>
  <si>
    <t>TORNEIRA BOIA DIAMETRO 1.1/4"  (32 MM)</t>
  </si>
  <si>
    <t>2368</t>
  </si>
  <si>
    <t xml:space="preserve"> 14.6.0.0.27. </t>
  </si>
  <si>
    <t>2369</t>
  </si>
  <si>
    <t xml:space="preserve"> 082375 </t>
  </si>
  <si>
    <t>2370</t>
  </si>
  <si>
    <t>2371</t>
  </si>
  <si>
    <t>2372</t>
  </si>
  <si>
    <t>2373</t>
  </si>
  <si>
    <t xml:space="preserve"> H693 </t>
  </si>
  <si>
    <t>2377</t>
  </si>
  <si>
    <t xml:space="preserve"> 14.6.0.0.28. </t>
  </si>
  <si>
    <t>2378</t>
  </si>
  <si>
    <t xml:space="preserve"> 92364 </t>
  </si>
  <si>
    <t>TUBO DE AÇO GALVANIZADO COM COSTURA, CLASSE MÉDIA, DN 32 (1 1/4"), CONEXÃO ROSQUEADA, INSTALADO EM REDE DE ALIMENTAÇÃO PARA HIDRANTE - FORNECIMENTO
E INSTALAÇÃO. AF_10/2020</t>
  </si>
  <si>
    <t>2379</t>
  </si>
  <si>
    <t>2380</t>
  </si>
  <si>
    <t>2381</t>
  </si>
  <si>
    <t xml:space="preserve"> 00007698 </t>
  </si>
  <si>
    <t>TUBO ACO GALVANIZADO COM COSTURA, CLASSE MEDIA, DN 1.1/4", E = *3,25* MM, PESO *3,14* KG/M (NBR 5580)</t>
  </si>
  <si>
    <t>2385</t>
  </si>
  <si>
    <t xml:space="preserve"> 14.6.0.0.29. </t>
  </si>
  <si>
    <t>2386</t>
  </si>
  <si>
    <t xml:space="preserve"> 085082 </t>
  </si>
  <si>
    <t>2387</t>
  </si>
  <si>
    <t>2388</t>
  </si>
  <si>
    <t>2389</t>
  </si>
  <si>
    <t xml:space="preserve"> H610 </t>
  </si>
  <si>
    <t>2390</t>
  </si>
  <si>
    <t>2394</t>
  </si>
  <si>
    <t xml:space="preserve"> 14.6.0.0.30. </t>
  </si>
  <si>
    <t>2395</t>
  </si>
  <si>
    <t xml:space="preserve"> 085076 </t>
  </si>
  <si>
    <t>2396</t>
  </si>
  <si>
    <t>2397</t>
  </si>
  <si>
    <t>2398</t>
  </si>
  <si>
    <t>2399</t>
  </si>
  <si>
    <t xml:space="preserve"> H611 </t>
  </si>
  <si>
    <t>2403</t>
  </si>
  <si>
    <t xml:space="preserve"> 14.6.0.0.31. </t>
  </si>
  <si>
    <t>2404</t>
  </si>
  <si>
    <t xml:space="preserve"> 085080 </t>
  </si>
  <si>
    <t>2405</t>
  </si>
  <si>
    <t>2406</t>
  </si>
  <si>
    <t>2407</t>
  </si>
  <si>
    <t>2408</t>
  </si>
  <si>
    <t xml:space="preserve"> H612 </t>
  </si>
  <si>
    <t>VALVULA DE RETENÇAO VERTICAL 1"</t>
  </si>
  <si>
    <t>2412</t>
  </si>
  <si>
    <t xml:space="preserve"> 14.6.0.0.32. </t>
  </si>
  <si>
    <t>2413</t>
  </si>
  <si>
    <t xml:space="preserve"> 92369 </t>
  </si>
  <si>
    <t>2414</t>
  </si>
  <si>
    <t>2415</t>
  </si>
  <si>
    <t>2416</t>
  </si>
  <si>
    <t xml:space="preserve"> 00003148 </t>
  </si>
  <si>
    <t>FITA VEDA ROSCA EM ROLOS DE 18 MM X 50 M (L X C)</t>
  </si>
  <si>
    <t>2417</t>
  </si>
  <si>
    <t xml:space="preserve"> 00004179 </t>
  </si>
  <si>
    <t>NIPLE DE FERRO GALVANIZADO, COM ROSCA BSP, DE 1"</t>
  </si>
  <si>
    <t>2418</t>
  </si>
  <si>
    <t xml:space="preserve"> 00007307 </t>
  </si>
  <si>
    <t>FUNDO ANTICORROSIVO PARA METAIS FERROSOS (ZARCAO)</t>
  </si>
  <si>
    <t>2422</t>
  </si>
  <si>
    <t xml:space="preserve"> 14.6.0.0.33. </t>
  </si>
  <si>
    <t>2423</t>
  </si>
  <si>
    <t xml:space="preserve"> 92681 </t>
  </si>
  <si>
    <t>2424</t>
  </si>
  <si>
    <t>2425</t>
  </si>
  <si>
    <t>2426</t>
  </si>
  <si>
    <t>2427</t>
  </si>
  <si>
    <t xml:space="preserve"> 00006323 </t>
  </si>
  <si>
    <t>TE DE FERRO GALVANIZADO, DE 1"</t>
  </si>
  <si>
    <t>2428</t>
  </si>
  <si>
    <t>2432</t>
  </si>
  <si>
    <t xml:space="preserve"> 14.6.0.0.34. </t>
  </si>
  <si>
    <t>2433</t>
  </si>
  <si>
    <t xml:space="preserve"> 085061 </t>
  </si>
  <si>
    <t>2434</t>
  </si>
  <si>
    <t>2435</t>
  </si>
  <si>
    <t>2436</t>
  </si>
  <si>
    <t xml:space="preserve"> H592 </t>
  </si>
  <si>
    <t>2437</t>
  </si>
  <si>
    <t>2441</t>
  </si>
  <si>
    <t xml:space="preserve"> 14.6.0.0.35. </t>
  </si>
  <si>
    <t>2442</t>
  </si>
  <si>
    <t xml:space="preserve"> 94473 </t>
  </si>
  <si>
    <t>2443</t>
  </si>
  <si>
    <t>2444</t>
  </si>
  <si>
    <t>2445</t>
  </si>
  <si>
    <t>2446</t>
  </si>
  <si>
    <t xml:space="preserve"> 00003470 </t>
  </si>
  <si>
    <t>COTOVELO 90 GRAUS DE FERRO GALVANIZADO, COM ROSCA BSP, DE 2 1/2"</t>
  </si>
  <si>
    <t>2447</t>
  </si>
  <si>
    <t>2451</t>
  </si>
  <si>
    <t xml:space="preserve"> 14.6.0.0.37. </t>
  </si>
  <si>
    <t>2452</t>
  </si>
  <si>
    <t xml:space="preserve"> 92893 </t>
  </si>
  <si>
    <t>2453</t>
  </si>
  <si>
    <t>2454</t>
  </si>
  <si>
    <t>2455</t>
  </si>
  <si>
    <t>2456</t>
  </si>
  <si>
    <t>2457</t>
  </si>
  <si>
    <t xml:space="preserve"> 00009888 </t>
  </si>
  <si>
    <t>UNIAO DE FERRO GALVANIZADO, COM ROSCA BSP, COM ASSENTO PLANO, DE 1 1/4"</t>
  </si>
  <si>
    <t>2461</t>
  </si>
  <si>
    <t xml:space="preserve"> 14.7.0.0.1. </t>
  </si>
  <si>
    <t>2462</t>
  </si>
  <si>
    <t>2463</t>
  </si>
  <si>
    <t>2464</t>
  </si>
  <si>
    <t>2465</t>
  </si>
  <si>
    <t>2466</t>
  </si>
  <si>
    <t>2467</t>
  </si>
  <si>
    <t>2468</t>
  </si>
  <si>
    <t>2472</t>
  </si>
  <si>
    <t xml:space="preserve"> 14.8.0.0.1. </t>
  </si>
  <si>
    <t>2473</t>
  </si>
  <si>
    <t xml:space="preserve"> 120101 </t>
  </si>
  <si>
    <t>2474</t>
  </si>
  <si>
    <t>2475</t>
  </si>
  <si>
    <t>2476</t>
  </si>
  <si>
    <t>2477</t>
  </si>
  <si>
    <t>2481</t>
  </si>
  <si>
    <t xml:space="preserve"> 14.8.0.0.2. </t>
  </si>
  <si>
    <t>2482</t>
  </si>
  <si>
    <t xml:space="preserve"> 120107 </t>
  </si>
  <si>
    <t>2483</t>
  </si>
  <si>
    <t>2484</t>
  </si>
  <si>
    <t>2485</t>
  </si>
  <si>
    <t xml:space="preserve"> 2975 </t>
  </si>
  <si>
    <t>GÁS DE COZINHA - GLP**</t>
  </si>
  <si>
    <t>2486</t>
  </si>
  <si>
    <t xml:space="preserve"> 1541 </t>
  </si>
  <si>
    <t>MANTA ASFÁLTICA TIPO III-B 3MM</t>
  </si>
  <si>
    <t>2487</t>
  </si>
  <si>
    <t xml:space="preserve"> 2974 </t>
  </si>
  <si>
    <t>PRIMER PARA MANTA ASFÁLTICA</t>
  </si>
  <si>
    <t>2491</t>
  </si>
  <si>
    <t xml:space="preserve"> 14.8.0.0.3. </t>
  </si>
  <si>
    <t>2492</t>
  </si>
  <si>
    <t xml:space="preserve"> 120207 </t>
  </si>
  <si>
    <t>2493</t>
  </si>
  <si>
    <t>2494</t>
  </si>
  <si>
    <t>2495</t>
  </si>
  <si>
    <t>2496</t>
  </si>
  <si>
    <t>2500</t>
  </si>
  <si>
    <t xml:space="preserve"> 14.8.0.0.4. </t>
  </si>
  <si>
    <t>2501</t>
  </si>
  <si>
    <t xml:space="preserve"> 120209 </t>
  </si>
  <si>
    <t>2502</t>
  </si>
  <si>
    <t>2503</t>
  </si>
  <si>
    <t>2504</t>
  </si>
  <si>
    <t xml:space="preserve"> 1538 </t>
  </si>
  <si>
    <t>IMPERMEABILIZANTE PARA RESERVATÓRIO D'ÁGUA REF.: K11+KZ OU EQUIVALENTE</t>
  </si>
  <si>
    <t>2508</t>
  </si>
  <si>
    <t xml:space="preserve"> 14.8.0.0.5. </t>
  </si>
  <si>
    <t>2509</t>
  </si>
  <si>
    <t>2510</t>
  </si>
  <si>
    <t>2511</t>
  </si>
  <si>
    <t>2512</t>
  </si>
  <si>
    <t>2513</t>
  </si>
  <si>
    <t>2514</t>
  </si>
  <si>
    <t>2518</t>
  </si>
  <si>
    <t xml:space="preserve"> 14.9.0.0.1. </t>
  </si>
  <si>
    <t>2519</t>
  </si>
  <si>
    <t xml:space="preserve"> 180710 </t>
  </si>
  <si>
    <t>2520</t>
  </si>
  <si>
    <t>2521</t>
  </si>
  <si>
    <t xml:space="preserve"> 2256 </t>
  </si>
  <si>
    <t>CADEADO SIMPLES EM LATÃO Nº 30</t>
  </si>
  <si>
    <t>2522</t>
  </si>
  <si>
    <t xml:space="preserve"> 2803 </t>
  </si>
  <si>
    <t>CHAPA VINCADA  Nº 18 TIPO BANDEJA  (CORTADA/DOBRADA)</t>
  </si>
  <si>
    <t>2523</t>
  </si>
  <si>
    <t>2524</t>
  </si>
  <si>
    <t>2525</t>
  </si>
  <si>
    <t>2526</t>
  </si>
  <si>
    <t xml:space="preserve"> 2942 </t>
  </si>
  <si>
    <t>2527</t>
  </si>
  <si>
    <t>2528</t>
  </si>
  <si>
    <t>2532</t>
  </si>
  <si>
    <t xml:space="preserve"> 14.9.0.0.2. </t>
  </si>
  <si>
    <t>2533</t>
  </si>
  <si>
    <t xml:space="preserve"> 180504 </t>
  </si>
  <si>
    <t>2534</t>
  </si>
  <si>
    <t>2535</t>
  </si>
  <si>
    <t>2536</t>
  </si>
  <si>
    <t>2537</t>
  </si>
  <si>
    <t>2538</t>
  </si>
  <si>
    <t>2539</t>
  </si>
  <si>
    <t>2540</t>
  </si>
  <si>
    <t>2541</t>
  </si>
  <si>
    <t>2542</t>
  </si>
  <si>
    <t>2543</t>
  </si>
  <si>
    <t>2544</t>
  </si>
  <si>
    <t>2545</t>
  </si>
  <si>
    <t xml:space="preserve"> 2929 </t>
  </si>
  <si>
    <t>2546</t>
  </si>
  <si>
    <t>2550</t>
  </si>
  <si>
    <t xml:space="preserve"> 14.9.0.0.3. </t>
  </si>
  <si>
    <t>2551</t>
  </si>
  <si>
    <t xml:space="preserve"> 180701 </t>
  </si>
  <si>
    <t>2552</t>
  </si>
  <si>
    <t>2553</t>
  </si>
  <si>
    <t>2554</t>
  </si>
  <si>
    <t>2555</t>
  </si>
  <si>
    <t xml:space="preserve"> 1120 </t>
  </si>
  <si>
    <t>AÇO CA-25</t>
  </si>
  <si>
    <t>2556</t>
  </si>
  <si>
    <t>2557</t>
  </si>
  <si>
    <t>2558</t>
  </si>
  <si>
    <t>2559</t>
  </si>
  <si>
    <t xml:space="preserve"> 2481 </t>
  </si>
  <si>
    <t>CHAPA DE AÇO 1/4"</t>
  </si>
  <si>
    <t>2560</t>
  </si>
  <si>
    <t>2561</t>
  </si>
  <si>
    <t>2562</t>
  </si>
  <si>
    <t>2563</t>
  </si>
  <si>
    <t>2564</t>
  </si>
  <si>
    <t xml:space="preserve"> 2939 </t>
  </si>
  <si>
    <t>2565</t>
  </si>
  <si>
    <t xml:space="preserve"> 2794 </t>
  </si>
  <si>
    <t>FERRO CHATO 1/2" X 4"</t>
  </si>
  <si>
    <t>2566</t>
  </si>
  <si>
    <t xml:space="preserve"> 2373 </t>
  </si>
  <si>
    <t>FERRO CHATO 1/4 X 1.1/4</t>
  </si>
  <si>
    <t>2567</t>
  </si>
  <si>
    <t xml:space="preserve"> 2307 </t>
  </si>
  <si>
    <t>FERRO CHATO 1/4" X 2"</t>
  </si>
  <si>
    <t>2568</t>
  </si>
  <si>
    <t xml:space="preserve"> 2793 </t>
  </si>
  <si>
    <t>FERRO CHATO 3/8" X 3"</t>
  </si>
  <si>
    <t>2569</t>
  </si>
  <si>
    <t>2570</t>
  </si>
  <si>
    <t>2571</t>
  </si>
  <si>
    <t xml:space="preserve"> 2795 </t>
  </si>
  <si>
    <t>PARABOLT 6,3MMX82,5MM</t>
  </si>
  <si>
    <t>2575</t>
  </si>
  <si>
    <t xml:space="preserve"> 14.9.0.0.4. </t>
  </si>
  <si>
    <t>2576</t>
  </si>
  <si>
    <t xml:space="preserve"> 180703 </t>
  </si>
  <si>
    <t>2577</t>
  </si>
  <si>
    <t>2578</t>
  </si>
  <si>
    <t>2579</t>
  </si>
  <si>
    <t>2580</t>
  </si>
  <si>
    <t>2581</t>
  </si>
  <si>
    <t>2582</t>
  </si>
  <si>
    <t>2583</t>
  </si>
  <si>
    <t>2584</t>
  </si>
  <si>
    <t>2585</t>
  </si>
  <si>
    <t>2586</t>
  </si>
  <si>
    <t>2587</t>
  </si>
  <si>
    <t>2588</t>
  </si>
  <si>
    <t xml:space="preserve"> 2940 </t>
  </si>
  <si>
    <t>2589</t>
  </si>
  <si>
    <t>2590</t>
  </si>
  <si>
    <t>2591</t>
  </si>
  <si>
    <t>2592</t>
  </si>
  <si>
    <t>2593</t>
  </si>
  <si>
    <t>2597</t>
  </si>
  <si>
    <t xml:space="preserve"> 14.10.0.0.1. </t>
  </si>
  <si>
    <t>2598</t>
  </si>
  <si>
    <t>2599</t>
  </si>
  <si>
    <t>2600</t>
  </si>
  <si>
    <t>2601</t>
  </si>
  <si>
    <t>2602</t>
  </si>
  <si>
    <t>2606</t>
  </si>
  <si>
    <t xml:space="preserve"> 14.10.0.0.2. </t>
  </si>
  <si>
    <t>2607</t>
  </si>
  <si>
    <t>2608</t>
  </si>
  <si>
    <t>2609</t>
  </si>
  <si>
    <t>2610</t>
  </si>
  <si>
    <t>2611</t>
  </si>
  <si>
    <t>2612</t>
  </si>
  <si>
    <t>2616</t>
  </si>
  <si>
    <t xml:space="preserve"> 14.11.0.0.1. </t>
  </si>
  <si>
    <t>2617</t>
  </si>
  <si>
    <t xml:space="preserve"> 210102 </t>
  </si>
  <si>
    <t>2618</t>
  </si>
  <si>
    <t>2619</t>
  </si>
  <si>
    <t>2620</t>
  </si>
  <si>
    <t>2621</t>
  </si>
  <si>
    <t>2625</t>
  </si>
  <si>
    <t xml:space="preserve"> 14.11.0.0.2. </t>
  </si>
  <si>
    <t>2626</t>
  </si>
  <si>
    <t xml:space="preserve"> 210401 </t>
  </si>
  <si>
    <t>2627</t>
  </si>
  <si>
    <t>2628</t>
  </si>
  <si>
    <t>2629</t>
  </si>
  <si>
    <t>2630</t>
  </si>
  <si>
    <t>2631</t>
  </si>
  <si>
    <t>2635</t>
  </si>
  <si>
    <t xml:space="preserve"> 14.12.0.0.1. </t>
  </si>
  <si>
    <t>2636</t>
  </si>
  <si>
    <t>2637</t>
  </si>
  <si>
    <t>2638</t>
  </si>
  <si>
    <t>2639</t>
  </si>
  <si>
    <t>2640</t>
  </si>
  <si>
    <t>2641</t>
  </si>
  <si>
    <t>2642</t>
  </si>
  <si>
    <t>2643</t>
  </si>
  <si>
    <t>2644</t>
  </si>
  <si>
    <t>2645</t>
  </si>
  <si>
    <t>2646</t>
  </si>
  <si>
    <t>2647</t>
  </si>
  <si>
    <t>2648</t>
  </si>
  <si>
    <t>2652</t>
  </si>
  <si>
    <t xml:space="preserve"> 14.12.0.0.2. </t>
  </si>
  <si>
    <t>2653</t>
  </si>
  <si>
    <t>2654</t>
  </si>
  <si>
    <t>2655</t>
  </si>
  <si>
    <t>2656</t>
  </si>
  <si>
    <t>2657</t>
  </si>
  <si>
    <t>2658</t>
  </si>
  <si>
    <t>2662</t>
  </si>
  <si>
    <t xml:space="preserve"> 14.13.0.0.1. </t>
  </si>
  <si>
    <t>2663</t>
  </si>
  <si>
    <t>2664</t>
  </si>
  <si>
    <t>2665</t>
  </si>
  <si>
    <t>2666</t>
  </si>
  <si>
    <t>2667</t>
  </si>
  <si>
    <t>2671</t>
  </si>
  <si>
    <t xml:space="preserve"> 14.13.0.0.2. </t>
  </si>
  <si>
    <t>2672</t>
  </si>
  <si>
    <t>2673</t>
  </si>
  <si>
    <t>2674</t>
  </si>
  <si>
    <t>2675</t>
  </si>
  <si>
    <t>2676</t>
  </si>
  <si>
    <t>2680</t>
  </si>
  <si>
    <t xml:space="preserve"> 14.13.0.0.3. </t>
  </si>
  <si>
    <t>2681</t>
  </si>
  <si>
    <t>2682</t>
  </si>
  <si>
    <t>2683</t>
  </si>
  <si>
    <t>2684</t>
  </si>
  <si>
    <t>2685</t>
  </si>
  <si>
    <t>2686</t>
  </si>
  <si>
    <t>2690</t>
  </si>
  <si>
    <t xml:space="preserve"> 14.13.0.0.4. </t>
  </si>
  <si>
    <t>2691</t>
  </si>
  <si>
    <t>2692</t>
  </si>
  <si>
    <t>2693</t>
  </si>
  <si>
    <t>2694</t>
  </si>
  <si>
    <t>2695</t>
  </si>
  <si>
    <t>2696</t>
  </si>
  <si>
    <t>2697</t>
  </si>
  <si>
    <t>2698</t>
  </si>
  <si>
    <t>2702</t>
  </si>
  <si>
    <t xml:space="preserve"> 14.14.0.0.1. </t>
  </si>
  <si>
    <t>2703</t>
  </si>
  <si>
    <t>2704</t>
  </si>
  <si>
    <t>2705</t>
  </si>
  <si>
    <t>2706</t>
  </si>
  <si>
    <t>2707</t>
  </si>
  <si>
    <t>2711</t>
  </si>
  <si>
    <t xml:space="preserve"> 15.1.0.0.1. </t>
  </si>
  <si>
    <t>2712</t>
  </si>
  <si>
    <t>2713</t>
  </si>
  <si>
    <t>2714</t>
  </si>
  <si>
    <t>2715</t>
  </si>
  <si>
    <t>2716</t>
  </si>
  <si>
    <t>2717</t>
  </si>
  <si>
    <t>2718</t>
  </si>
  <si>
    <t>2719</t>
  </si>
  <si>
    <t>2723</t>
  </si>
  <si>
    <t xml:space="preserve"> 15.2.0.0.1. </t>
  </si>
  <si>
    <t>2724</t>
  </si>
  <si>
    <t>2725</t>
  </si>
  <si>
    <t>2726</t>
  </si>
  <si>
    <t>2730</t>
  </si>
  <si>
    <t xml:space="preserve"> 15.3.0.0.1. </t>
  </si>
  <si>
    <t>2731</t>
  </si>
  <si>
    <t>2732</t>
  </si>
  <si>
    <t>2736</t>
  </si>
  <si>
    <t xml:space="preserve"> 15.3.0.0.2. </t>
  </si>
  <si>
    <t>2737</t>
  </si>
  <si>
    <t>2738</t>
  </si>
  <si>
    <t>2742</t>
  </si>
  <si>
    <t xml:space="preserve"> 15.4.0.0.1. </t>
  </si>
  <si>
    <t>2743</t>
  </si>
  <si>
    <t>2744</t>
  </si>
  <si>
    <t>2745</t>
  </si>
  <si>
    <t>2746</t>
  </si>
  <si>
    <t>2747</t>
  </si>
  <si>
    <t>2748</t>
  </si>
  <si>
    <t>2749</t>
  </si>
  <si>
    <t>2750</t>
  </si>
  <si>
    <t>2754</t>
  </si>
  <si>
    <t xml:space="preserve"> 15.4.0.0.2. </t>
  </si>
  <si>
    <t>2755</t>
  </si>
  <si>
    <t>2756</t>
  </si>
  <si>
    <t>2760</t>
  </si>
  <si>
    <t xml:space="preserve"> 15.4.0.0.3. </t>
  </si>
  <si>
    <t>2761</t>
  </si>
  <si>
    <t>2762</t>
  </si>
  <si>
    <t>2763</t>
  </si>
  <si>
    <t>2764</t>
  </si>
  <si>
    <t>2768</t>
  </si>
  <si>
    <t xml:space="preserve"> 15.4.0.0.4. </t>
  </si>
  <si>
    <t>2769</t>
  </si>
  <si>
    <t>2770</t>
  </si>
  <si>
    <t>2771</t>
  </si>
  <si>
    <t>2772</t>
  </si>
  <si>
    <t>2773</t>
  </si>
  <si>
    <t>2774</t>
  </si>
  <si>
    <t>2778</t>
  </si>
  <si>
    <t xml:space="preserve"> 15.4.0.0.5. </t>
  </si>
  <si>
    <t>2779</t>
  </si>
  <si>
    <t>2780</t>
  </si>
  <si>
    <t>2781</t>
  </si>
  <si>
    <t>2782</t>
  </si>
  <si>
    <t>2783</t>
  </si>
  <si>
    <t>2787</t>
  </si>
  <si>
    <t xml:space="preserve"> 15.4.0.0.6. </t>
  </si>
  <si>
    <t>2788</t>
  </si>
  <si>
    <t>2789</t>
  </si>
  <si>
    <t>2790</t>
  </si>
  <si>
    <t>2791</t>
  </si>
  <si>
    <t>2792</t>
  </si>
  <si>
    <t>2796</t>
  </si>
  <si>
    <t xml:space="preserve"> 15.4.0.0.7. </t>
  </si>
  <si>
    <t>2797</t>
  </si>
  <si>
    <t>2798</t>
  </si>
  <si>
    <t>2802</t>
  </si>
  <si>
    <t xml:space="preserve"> 15.5.0.0.1. </t>
  </si>
  <si>
    <t>2803</t>
  </si>
  <si>
    <t>2804</t>
  </si>
  <si>
    <t>2805</t>
  </si>
  <si>
    <t>2806</t>
  </si>
  <si>
    <t>2807</t>
  </si>
  <si>
    <t>2811</t>
  </si>
  <si>
    <t xml:space="preserve"> 15.5.0.0.2. </t>
  </si>
  <si>
    <t>2812</t>
  </si>
  <si>
    <t>2813</t>
  </si>
  <si>
    <t>2814</t>
  </si>
  <si>
    <t>2815</t>
  </si>
  <si>
    <t>2816</t>
  </si>
  <si>
    <t>2817</t>
  </si>
  <si>
    <t>2821</t>
  </si>
  <si>
    <t xml:space="preserve"> 15.5.0.0.3. </t>
  </si>
  <si>
    <t>2822</t>
  </si>
  <si>
    <t>2823</t>
  </si>
  <si>
    <t>2824</t>
  </si>
  <si>
    <t>2825</t>
  </si>
  <si>
    <t>2826</t>
  </si>
  <si>
    <t>2830</t>
  </si>
  <si>
    <t xml:space="preserve"> 15.5.0.0.4. </t>
  </si>
  <si>
    <t>2831</t>
  </si>
  <si>
    <t>2832</t>
  </si>
  <si>
    <t>2833</t>
  </si>
  <si>
    <t>2834</t>
  </si>
  <si>
    <t>2838</t>
  </si>
  <si>
    <t xml:space="preserve"> 15.5.0.0.5. </t>
  </si>
  <si>
    <t>2839</t>
  </si>
  <si>
    <t xml:space="preserve"> 98557 </t>
  </si>
  <si>
    <t>IMPE - IMPERMEABILIZAÇÕES E PROTEÇÕES DIVERSAS</t>
  </si>
  <si>
    <t>2840</t>
  </si>
  <si>
    <t xml:space="preserve"> 88243 </t>
  </si>
  <si>
    <t>AJUDANTE ESPECIALIZADO COM ENCARGOS COMPLEMENTARES</t>
  </si>
  <si>
    <t>2841</t>
  </si>
  <si>
    <t xml:space="preserve"> 88270 </t>
  </si>
  <si>
    <t>IMPERMEABILIZADOR COM ENCARGOS COMPLEMENTARES</t>
  </si>
  <si>
    <t>2842</t>
  </si>
  <si>
    <t xml:space="preserve"> 00000626 </t>
  </si>
  <si>
    <t>MANTA LIQUIDA DE BASE ASFALTICA MODIFICADA COM A ADICAO DE ELASTOMEROS DILUIDOS EM SOLVENTE ORGANICO, APLICACAO A FRIO (MEMBRANA IMPERMEABILIZANTE ASFASTICA)</t>
  </si>
  <si>
    <t>2846</t>
  </si>
  <si>
    <t xml:space="preserve"> 15.6.0.0.1. </t>
  </si>
  <si>
    <t>2847</t>
  </si>
  <si>
    <t>ALÇAPÃO FORMATO COIFA EM CHAPA VINCADA Nº. 18 H=(10+2)CM, C/ALÇAS E PORTA
CADEADOS (INCLUSIVE CADEADOS Nº. 30)</t>
  </si>
  <si>
    <t>2848</t>
  </si>
  <si>
    <t>2849</t>
  </si>
  <si>
    <t>2850</t>
  </si>
  <si>
    <t>2851</t>
  </si>
  <si>
    <t>2852</t>
  </si>
  <si>
    <t>2853</t>
  </si>
  <si>
    <t>2854</t>
  </si>
  <si>
    <t>2855</t>
  </si>
  <si>
    <t>2856</t>
  </si>
  <si>
    <t>2860</t>
  </si>
  <si>
    <t xml:space="preserve"> 15.6.0.0.2. </t>
  </si>
  <si>
    <t>2861</t>
  </si>
  <si>
    <t>2862</t>
  </si>
  <si>
    <t>2863</t>
  </si>
  <si>
    <t>2864</t>
  </si>
  <si>
    <t>2865</t>
  </si>
  <si>
    <t>2866</t>
  </si>
  <si>
    <t>2867</t>
  </si>
  <si>
    <t>2868</t>
  </si>
  <si>
    <t>2869</t>
  </si>
  <si>
    <t>2870</t>
  </si>
  <si>
    <t>2871</t>
  </si>
  <si>
    <t>2872</t>
  </si>
  <si>
    <t>2873</t>
  </si>
  <si>
    <t>2874</t>
  </si>
  <si>
    <t>2875</t>
  </si>
  <si>
    <t>2876</t>
  </si>
  <si>
    <t>2877</t>
  </si>
  <si>
    <t>2878</t>
  </si>
  <si>
    <t>2882</t>
  </si>
  <si>
    <t xml:space="preserve"> 15.7.0.0.1. </t>
  </si>
  <si>
    <t>2883</t>
  </si>
  <si>
    <t>2884</t>
  </si>
  <si>
    <t>2885</t>
  </si>
  <si>
    <t>2886</t>
  </si>
  <si>
    <t>2887</t>
  </si>
  <si>
    <t>2888</t>
  </si>
  <si>
    <t>2889</t>
  </si>
  <si>
    <t>2890</t>
  </si>
  <si>
    <t>2894</t>
  </si>
  <si>
    <t xml:space="preserve"> 15.8.0.0.1. </t>
  </si>
  <si>
    <t>2895</t>
  </si>
  <si>
    <t>2896</t>
  </si>
  <si>
    <t>2897</t>
  </si>
  <si>
    <t>2898</t>
  </si>
  <si>
    <t>2899</t>
  </si>
  <si>
    <t>2903</t>
  </si>
  <si>
    <t xml:space="preserve"> 16.1.0.0.1. </t>
  </si>
  <si>
    <t>2904</t>
  </si>
  <si>
    <t xml:space="preserve"> 020107 </t>
  </si>
  <si>
    <t>2905</t>
  </si>
  <si>
    <t>2906</t>
  </si>
  <si>
    <t>2910</t>
  </si>
  <si>
    <t xml:space="preserve"> 16.1.0.0.2. </t>
  </si>
  <si>
    <t>2911</t>
  </si>
  <si>
    <t xml:space="preserve"> 98535 </t>
  </si>
  <si>
    <t>URBA - URBANIZAÇÃO</t>
  </si>
  <si>
    <t>2912</t>
  </si>
  <si>
    <t xml:space="preserve"> 5928 </t>
  </si>
  <si>
    <t>GUINDAUTO HIDRÁULICO, CAPACIDADE MÁXIMA DE CARGA 6200 KG, MOMENTO MÁXIMO DE CARGA 11,7 TM, ALCANCE MÁXIMO HORIZONTAL 9,70 M, INCLUSIVE CAMINHÃO TOCO PBT 16.000 KG, POTÊNCIA DE 189 CV - CHP DIURNO. AF_06/2014</t>
  </si>
  <si>
    <t>2913</t>
  </si>
  <si>
    <t xml:space="preserve"> 5930 </t>
  </si>
  <si>
    <t>GUINDAUTO HIDRÁULICO, CAPACIDADE MÁXIMA DE CARGA 6200 KG, MOMENTO MÁXIMO DE CARGA 11,7 TM, ALCANCE MÁXIMO HORIZONTAL 9,70 M, INCLUSIVE CAMINHÃO TOCO PBT 16.000 KG, POTÊNCIA DE 189 CV - CHI DIURNO. AF_06/2014</t>
  </si>
  <si>
    <t>2914</t>
  </si>
  <si>
    <t>2915</t>
  </si>
  <si>
    <t xml:space="preserve"> 88441 </t>
  </si>
  <si>
    <t>JARDINEIRO COM ENCARGOS COMPLEMENTARES</t>
  </si>
  <si>
    <t>2919</t>
  </si>
  <si>
    <t xml:space="preserve"> 17.1.0.0.1. </t>
  </si>
  <si>
    <t>2920</t>
  </si>
  <si>
    <t>2921</t>
  </si>
  <si>
    <t>2922</t>
  </si>
  <si>
    <t>2926</t>
  </si>
  <si>
    <t xml:space="preserve"> 17.2.0.0.1. </t>
  </si>
  <si>
    <t>2927</t>
  </si>
  <si>
    <t>2928</t>
  </si>
  <si>
    <t>2929</t>
  </si>
  <si>
    <t>2933</t>
  </si>
  <si>
    <t xml:space="preserve"> 17.3.0.0.1. </t>
  </si>
  <si>
    <t>2934</t>
  </si>
  <si>
    <t>2935</t>
  </si>
  <si>
    <t>2936</t>
  </si>
  <si>
    <t>2937</t>
  </si>
  <si>
    <t>2938</t>
  </si>
  <si>
    <t>2939</t>
  </si>
  <si>
    <t>2940</t>
  </si>
  <si>
    <t>2941</t>
  </si>
  <si>
    <t>2942</t>
  </si>
  <si>
    <t>2943</t>
  </si>
  <si>
    <t>2944</t>
  </si>
  <si>
    <t>2945</t>
  </si>
  <si>
    <t>2949</t>
  </si>
  <si>
    <t xml:space="preserve"> 17.4.0.0.1. </t>
  </si>
  <si>
    <t>2950</t>
  </si>
  <si>
    <t>2951</t>
  </si>
  <si>
    <t>2952</t>
  </si>
  <si>
    <t>2953</t>
  </si>
  <si>
    <t>2954</t>
  </si>
  <si>
    <t>2955</t>
  </si>
  <si>
    <t>2956</t>
  </si>
  <si>
    <t>2957</t>
  </si>
  <si>
    <t>2958</t>
  </si>
  <si>
    <t>2959</t>
  </si>
  <si>
    <t>2960</t>
  </si>
  <si>
    <t>2964</t>
  </si>
  <si>
    <t xml:space="preserve"> 17.5.0.0.1. </t>
  </si>
  <si>
    <t>2965</t>
  </si>
  <si>
    <t>2966</t>
  </si>
  <si>
    <t>2967</t>
  </si>
  <si>
    <t>2968</t>
  </si>
  <si>
    <t>2969</t>
  </si>
  <si>
    <t>2970</t>
  </si>
  <si>
    <t>2971</t>
  </si>
  <si>
    <t>2972</t>
  </si>
  <si>
    <t>2973</t>
  </si>
  <si>
    <t>2974</t>
  </si>
  <si>
    <t>2975</t>
  </si>
  <si>
    <t>2976</t>
  </si>
  <si>
    <t>2977</t>
  </si>
  <si>
    <t>2978</t>
  </si>
  <si>
    <t>2979</t>
  </si>
  <si>
    <t>2980</t>
  </si>
  <si>
    <t>2981</t>
  </si>
  <si>
    <t>2985</t>
  </si>
  <si>
    <t xml:space="preserve"> 17.6.0.0.1. </t>
  </si>
  <si>
    <t>2986</t>
  </si>
  <si>
    <t>2987</t>
  </si>
  <si>
    <t>2991</t>
  </si>
  <si>
    <t xml:space="preserve"> 17.7.0.0.1. </t>
  </si>
  <si>
    <t>2992</t>
  </si>
  <si>
    <t>2993</t>
  </si>
  <si>
    <t>2994</t>
  </si>
  <si>
    <t>2995</t>
  </si>
  <si>
    <t>2996</t>
  </si>
  <si>
    <t>2997</t>
  </si>
  <si>
    <t>2998</t>
  </si>
  <si>
    <t>2999</t>
  </si>
  <si>
    <t>3000</t>
  </si>
  <si>
    <t>3001</t>
  </si>
  <si>
    <t>3002</t>
  </si>
  <si>
    <t>3003</t>
  </si>
  <si>
    <t>3007</t>
  </si>
  <si>
    <t xml:space="preserve"> 17.8.0.0.1. </t>
  </si>
  <si>
    <t>3008</t>
  </si>
  <si>
    <t>3009</t>
  </si>
  <si>
    <t>3010</t>
  </si>
  <si>
    <t>3011</t>
  </si>
  <si>
    <t>3015</t>
  </si>
  <si>
    <t xml:space="preserve"> 17.8.0.0.2. </t>
  </si>
  <si>
    <t>3016</t>
  </si>
  <si>
    <t>3017</t>
  </si>
  <si>
    <t>3018</t>
  </si>
  <si>
    <t>3022</t>
  </si>
  <si>
    <t xml:space="preserve"> 17.9.0.0.1. </t>
  </si>
  <si>
    <t>3023</t>
  </si>
  <si>
    <t>3024</t>
  </si>
  <si>
    <t>3025</t>
  </si>
  <si>
    <t>3026</t>
  </si>
  <si>
    <t>3027</t>
  </si>
  <si>
    <t>3028</t>
  </si>
  <si>
    <t>3032</t>
  </si>
  <si>
    <t xml:space="preserve"> 17.9.0.0.2. </t>
  </si>
  <si>
    <t>3033</t>
  </si>
  <si>
    <t>3034</t>
  </si>
  <si>
    <t>3035</t>
  </si>
  <si>
    <t>3036</t>
  </si>
  <si>
    <t>3037</t>
  </si>
  <si>
    <t>3038</t>
  </si>
  <si>
    <t>3039</t>
  </si>
  <si>
    <t>3040</t>
  </si>
  <si>
    <t>3044</t>
  </si>
  <si>
    <t xml:space="preserve"> 17.9.0.0.3. </t>
  </si>
  <si>
    <t>3045</t>
  </si>
  <si>
    <t>3046</t>
  </si>
  <si>
    <t>3047</t>
  </si>
  <si>
    <t>3048</t>
  </si>
  <si>
    <t>3049</t>
  </si>
  <si>
    <t>3053</t>
  </si>
  <si>
    <t xml:space="preserve"> 17.9.0.0.4. </t>
  </si>
  <si>
    <t>3054</t>
  </si>
  <si>
    <t>3055</t>
  </si>
  <si>
    <t>3056</t>
  </si>
  <si>
    <t>3057</t>
  </si>
  <si>
    <t>3058</t>
  </si>
  <si>
    <t>3062</t>
  </si>
  <si>
    <t xml:space="preserve"> 17.9.0.0.5. </t>
  </si>
  <si>
    <t>3063</t>
  </si>
  <si>
    <t>3064</t>
  </si>
  <si>
    <t>3065</t>
  </si>
  <si>
    <t>3066</t>
  </si>
  <si>
    <t>3067</t>
  </si>
  <si>
    <t>3068</t>
  </si>
  <si>
    <t>3069</t>
  </si>
  <si>
    <t>3073</t>
  </si>
  <si>
    <t xml:space="preserve"> 17.9.0.0.6. </t>
  </si>
  <si>
    <t>3074</t>
  </si>
  <si>
    <t>3075</t>
  </si>
  <si>
    <t>3076</t>
  </si>
  <si>
    <t>3077</t>
  </si>
  <si>
    <t>3078</t>
  </si>
  <si>
    <t>3082</t>
  </si>
  <si>
    <t xml:space="preserve"> 17.9.0.0.7. </t>
  </si>
  <si>
    <t>3083</t>
  </si>
  <si>
    <t>3084</t>
  </si>
  <si>
    <t>3085</t>
  </si>
  <si>
    <t>3086</t>
  </si>
  <si>
    <t>3087</t>
  </si>
  <si>
    <t>3088</t>
  </si>
  <si>
    <t>3092</t>
  </si>
  <si>
    <t xml:space="preserve"> 18.1.0.0.1. </t>
  </si>
  <si>
    <t>3093</t>
  </si>
  <si>
    <t xml:space="preserve"> 020212 </t>
  </si>
  <si>
    <t>3094</t>
  </si>
  <si>
    <t>3095</t>
  </si>
  <si>
    <t>3096</t>
  </si>
  <si>
    <t>3097</t>
  </si>
  <si>
    <t xml:space="preserve"> 2861 </t>
  </si>
  <si>
    <t>ÁLCOOL GEL ( D=1,00)</t>
  </si>
  <si>
    <t>3098</t>
  </si>
  <si>
    <t xml:space="preserve"> 2847 </t>
  </si>
  <si>
    <t>CHAPA GALVANIZADA Nº 26</t>
  </si>
  <si>
    <t>3099</t>
  </si>
  <si>
    <t>3100</t>
  </si>
  <si>
    <t xml:space="preserve"> 1694 </t>
  </si>
  <si>
    <t>COMPENSADO RESINADO COLA FENÓLICA 10 MM 2,20X1,10 M</t>
  </si>
  <si>
    <t>3101</t>
  </si>
  <si>
    <t>3102</t>
  </si>
  <si>
    <t xml:space="preserve"> 1218 </t>
  </si>
  <si>
    <t>CAIBRO 5x6 CM</t>
  </si>
  <si>
    <t>3103</t>
  </si>
  <si>
    <t xml:space="preserve"> 1703 </t>
  </si>
  <si>
    <t>COMPENSADO PLASTIFICADO 12 MM 2,20X1,10 M</t>
  </si>
  <si>
    <t>3104</t>
  </si>
  <si>
    <t xml:space="preserve"> 1225 </t>
  </si>
  <si>
    <t>CONJUNTO VEDAÇÃO (ARRUELA E BUCHA) PARA TELHA FIBROCIMENTO</t>
  </si>
  <si>
    <t>3105</t>
  </si>
  <si>
    <t>3106</t>
  </si>
  <si>
    <t xml:space="preserve"> 2846 </t>
  </si>
  <si>
    <t>DOBRADIÇA DE PRESSÃO PARA ARMÁRIO DE MADEIRA</t>
  </si>
  <si>
    <t>3107</t>
  </si>
  <si>
    <t>3108</t>
  </si>
  <si>
    <t xml:space="preserve"> 0023 </t>
  </si>
  <si>
    <t>APLICADOR DE EPOXI</t>
  </si>
  <si>
    <t>3109</t>
  </si>
  <si>
    <t>3110</t>
  </si>
  <si>
    <t>3111</t>
  </si>
  <si>
    <t>3112</t>
  </si>
  <si>
    <t>3113</t>
  </si>
  <si>
    <t xml:space="preserve"> 2493 </t>
  </si>
  <si>
    <t>ARRUELA PARA PARAFUSO 3/8"</t>
  </si>
  <si>
    <t>3114</t>
  </si>
  <si>
    <t>3115</t>
  </si>
  <si>
    <t>3116</t>
  </si>
  <si>
    <t xml:space="preserve"> 2779 </t>
  </si>
  <si>
    <t>COMPACTADOR DE PLACA VIBRATÓRIA A GASOLINA POTÊNCIA 3HP</t>
  </si>
  <si>
    <t>3117</t>
  </si>
  <si>
    <t>3118</t>
  </si>
  <si>
    <t>3119</t>
  </si>
  <si>
    <t xml:space="preserve"> 2866 </t>
  </si>
  <si>
    <t>FOGÃO A GÁS DE 6 BOCAS, ESMALTEC, DAKO, CONTINENTAL OU EQUIVALENTE</t>
  </si>
  <si>
    <t>3120</t>
  </si>
  <si>
    <t xml:space="preserve"> 2699 </t>
  </si>
  <si>
    <t>FUNDO BRANCO FOSCO</t>
  </si>
  <si>
    <t>3121</t>
  </si>
  <si>
    <t xml:space="preserve"> 2859 </t>
  </si>
  <si>
    <t>PACOTE COM 1.000 FOLHAS DUAS DOBRAS DE PAPEL TOALHA INTERFOLHAS BRANCA</t>
  </si>
  <si>
    <t>PAC</t>
  </si>
  <si>
    <t>3122</t>
  </si>
  <si>
    <t xml:space="preserve"> 2864 </t>
  </si>
  <si>
    <t>GELADEIRA FROST FREE DE APROXIMADAMENTE 300L CONSUL,ELETROLUX OU EQUIVALENTE</t>
  </si>
  <si>
    <t>3123</t>
  </si>
  <si>
    <t xml:space="preserve"> 1704 </t>
  </si>
  <si>
    <t>3124</t>
  </si>
  <si>
    <t xml:space="preserve"> 2856 </t>
  </si>
  <si>
    <t>PACOTE COM 100 UNIDADES DE COPO DESCARTÁVEL DE 300ML</t>
  </si>
  <si>
    <t>3125</t>
  </si>
  <si>
    <t>3126</t>
  </si>
  <si>
    <t>3127</t>
  </si>
  <si>
    <t>3128</t>
  </si>
  <si>
    <t>3129</t>
  </si>
  <si>
    <t xml:space="preserve"> 2867 </t>
  </si>
  <si>
    <t>BOTIJÃO DE GÁS P13 (VASILHAME + GÁS LIQUEFEITO)**</t>
  </si>
  <si>
    <t>3130</t>
  </si>
  <si>
    <t>3131</t>
  </si>
  <si>
    <t xml:space="preserve"> 2782 </t>
  </si>
  <si>
    <t>GASOLINA</t>
  </si>
  <si>
    <t>3132</t>
  </si>
  <si>
    <t>3133</t>
  </si>
  <si>
    <t xml:space="preserve"> 2384 </t>
  </si>
  <si>
    <t>LIXA PARA MADEIRA Nº 240</t>
  </si>
  <si>
    <t>3134</t>
  </si>
  <si>
    <t xml:space="preserve"> 2857 </t>
  </si>
  <si>
    <t>PORTA COPOS DESCARTÁVEIS PARA COPOS DE 300ML</t>
  </si>
  <si>
    <t>3135</t>
  </si>
  <si>
    <t xml:space="preserve"> 1863 </t>
  </si>
  <si>
    <t>PREGO 18x30</t>
  </si>
  <si>
    <t>3136</t>
  </si>
  <si>
    <t>3137</t>
  </si>
  <si>
    <t xml:space="preserve"> 1964 </t>
  </si>
  <si>
    <t>RIPA DE MADEIRA 5x1</t>
  </si>
  <si>
    <t>3138</t>
  </si>
  <si>
    <t>3139</t>
  </si>
  <si>
    <t xml:space="preserve"> 2024 </t>
  </si>
  <si>
    <t>TELHA VOGATEX 4 MM (L=0,50 M)</t>
  </si>
  <si>
    <t>3140</t>
  </si>
  <si>
    <t xml:space="preserve"> 1860 </t>
  </si>
  <si>
    <t>PREGO 15x15</t>
  </si>
  <si>
    <t>3141</t>
  </si>
  <si>
    <t>3142</t>
  </si>
  <si>
    <t>3143</t>
  </si>
  <si>
    <t xml:space="preserve"> 4056 </t>
  </si>
  <si>
    <t>CALHA DE SOBREPOR PARA 2 LAMPADAS TUBULARES 60 CM 8/10 W</t>
  </si>
  <si>
    <t>3144</t>
  </si>
  <si>
    <t xml:space="preserve"> 1892 </t>
  </si>
  <si>
    <t>PREGO GALVANIZADO 18 X 27 (TELHEIRO)</t>
  </si>
  <si>
    <t>3145</t>
  </si>
  <si>
    <t xml:space="preserve"> 2854 </t>
  </si>
  <si>
    <t>3146</t>
  </si>
  <si>
    <t xml:space="preserve"> 2862 </t>
  </si>
  <si>
    <t>3147</t>
  </si>
  <si>
    <t>3148</t>
  </si>
  <si>
    <t xml:space="preserve"> 2860 </t>
  </si>
  <si>
    <t>3149</t>
  </si>
  <si>
    <t xml:space="preserve"> 2853 </t>
  </si>
  <si>
    <t>3150</t>
  </si>
  <si>
    <t>3151</t>
  </si>
  <si>
    <t xml:space="preserve"> 2855 </t>
  </si>
  <si>
    <t>SACO PLÁSTICO PARA LIXO DE 50 LITROS</t>
  </si>
  <si>
    <t>3152</t>
  </si>
  <si>
    <t xml:space="preserve"> 2858 </t>
  </si>
  <si>
    <t>SUPORTE PARA PAPEL TOALHA INTERFOLHA</t>
  </si>
  <si>
    <t>3153</t>
  </si>
  <si>
    <t>3154</t>
  </si>
  <si>
    <t xml:space="preserve"> 2868 </t>
  </si>
  <si>
    <t>TELEVISÃO LED PLANA 32 POLEGADAS DA SAMSUNG, PHILCO OU EQUIVALENTE</t>
  </si>
  <si>
    <t>3155</t>
  </si>
  <si>
    <t xml:space="preserve"> 1273 </t>
  </si>
  <si>
    <t>TINTA EPOXI COM CATALISADOR</t>
  </si>
  <si>
    <t>3156</t>
  </si>
  <si>
    <t xml:space="preserve"> 3065 </t>
  </si>
  <si>
    <t>BRACADEIRA METALICA TIPO "D" DIÂMETRO 3/4"</t>
  </si>
  <si>
    <t>3157</t>
  </si>
  <si>
    <t xml:space="preserve"> 4057 </t>
  </si>
  <si>
    <t>CALHA DE SOBREPOR PARA 2 LAMPADAS TUBULARES 120 CM 15/20 W</t>
  </si>
  <si>
    <t>3158</t>
  </si>
  <si>
    <t xml:space="preserve"> 3135 </t>
  </si>
  <si>
    <t>CAIXA DE PASSAGEM METALICA OCTOGONAL FUNDO MOVEL SIMPLES 2"</t>
  </si>
  <si>
    <t>3159</t>
  </si>
  <si>
    <t xml:space="preserve"> 3138 </t>
  </si>
  <si>
    <t>CAIXA METALICA RETANGULAR 4"X2"X2"</t>
  </si>
  <si>
    <t>3160</t>
  </si>
  <si>
    <t xml:space="preserve"> 3259 </t>
  </si>
  <si>
    <t>DISJUNTOR MONOPOLAR DE 10 A 32-A</t>
  </si>
  <si>
    <t>3161</t>
  </si>
  <si>
    <t xml:space="preserve"> 3923 </t>
  </si>
  <si>
    <t>ELETRODUTO PVC FLEXÍVEL (MANGUEIRA CORRUGADA LEVE) DIAM. 25MM</t>
  </si>
  <si>
    <t>3162</t>
  </si>
  <si>
    <t xml:space="preserve"> 4053 </t>
  </si>
  <si>
    <t>LÂMPADA TUBULAR LED, BASE G13, BIVOLT 8/10 W, 900 A 1000 LUMENS, LUZ BRANCA</t>
  </si>
  <si>
    <t>3163</t>
  </si>
  <si>
    <t>3164</t>
  </si>
  <si>
    <t>3165</t>
  </si>
  <si>
    <t xml:space="preserve"> H108 </t>
  </si>
  <si>
    <t>ADAPTADOR SOLDÁVEL LONGO COM FLANGES LIVRES PARA CAIXA D'ÁGUA 32X1"</t>
  </si>
  <si>
    <t>3166</t>
  </si>
  <si>
    <t xml:space="preserve"> H181 </t>
  </si>
  <si>
    <t>3167</t>
  </si>
  <si>
    <t xml:space="preserve"> H134 </t>
  </si>
  <si>
    <t>BUCHA DE REDUÇÃO SOLDAVEL CURTA 32 X 25 MM</t>
  </si>
  <si>
    <t>3168</t>
  </si>
  <si>
    <t xml:space="preserve"> H145 </t>
  </si>
  <si>
    <t>CHUVEIRO ELETRICO EM PVC (3 TEMPERATURAS)</t>
  </si>
  <si>
    <t>3169</t>
  </si>
  <si>
    <t xml:space="preserve"> H336 </t>
  </si>
  <si>
    <t>CORPO CAIXA SIFONADA 150 X 150 X 50 MM</t>
  </si>
  <si>
    <t>3170</t>
  </si>
  <si>
    <t xml:space="preserve"> 3948 </t>
  </si>
  <si>
    <t>EXTINTOR DE PÓ ABC (6 KG) -  CAPACIDADE EXTINTORA 3A 20 BC COM PRESILHA/SETA E SUPORTE</t>
  </si>
  <si>
    <t>3171</t>
  </si>
  <si>
    <t xml:space="preserve"> 3334 </t>
  </si>
  <si>
    <t>INTERRUPTOR INTERMEDIARIO (FOUR-WAY) - (SUPORTE+MÓDULOS+ESPELHO)</t>
  </si>
  <si>
    <t>3172</t>
  </si>
  <si>
    <t xml:space="preserve"> 3422 </t>
  </si>
  <si>
    <t>QUADRO DE DISTRIBUICAO DE EMBUTIR EM PVC SB-12E</t>
  </si>
  <si>
    <t>3173</t>
  </si>
  <si>
    <t xml:space="preserve"> H585 </t>
  </si>
  <si>
    <t>CAIXA DE DESCARGA (PVC) 9 LITROS</t>
  </si>
  <si>
    <t>3174</t>
  </si>
  <si>
    <t xml:space="preserve"> H363 </t>
  </si>
  <si>
    <t>GRELHA QUADRADO BRANCA 150 MM - (ESGOTO)</t>
  </si>
  <si>
    <t>3175</t>
  </si>
  <si>
    <t xml:space="preserve"> 3314 </t>
  </si>
  <si>
    <t>FIO ISOLADO 750 V, PIRASTIC 2,5 MM2</t>
  </si>
  <si>
    <t>3176</t>
  </si>
  <si>
    <t xml:space="preserve"> 3321 </t>
  </si>
  <si>
    <t>FITA ISOLANTE, ROLO DE 5,00 M</t>
  </si>
  <si>
    <t>3177</t>
  </si>
  <si>
    <t xml:space="preserve"> 3477 </t>
  </si>
  <si>
    <t>TOMADA HEXAGONAL 2P + T - 20A - 250V (SUPORTE+MÓDULO+ESPELHO)</t>
  </si>
  <si>
    <t>3178</t>
  </si>
  <si>
    <t xml:space="preserve"> H111 </t>
  </si>
  <si>
    <t>ADESIVO PLASTICO - BISNAGA 75 G</t>
  </si>
  <si>
    <t>3179</t>
  </si>
  <si>
    <t xml:space="preserve"> H587 </t>
  </si>
  <si>
    <t>ASSENTO SIMPLES EM POLIPROPILENO PARA VASO SANITÁRIO</t>
  </si>
  <si>
    <t>3180</t>
  </si>
  <si>
    <t xml:space="preserve"> H676 </t>
  </si>
  <si>
    <t>CAIXA D'ÁGUA POLIETILENO 1000 LTS. COM TAMPA</t>
  </si>
  <si>
    <t>3181</t>
  </si>
  <si>
    <t xml:space="preserve"> H338 </t>
  </si>
  <si>
    <t>CORPO CAIXA SIFONADA 250 X 172 X 50 MM</t>
  </si>
  <si>
    <t>3182</t>
  </si>
  <si>
    <t xml:space="preserve"> 3335 </t>
  </si>
  <si>
    <t>INTERRUPTOR PARALELO DUPLO (2 SECOES) - (SUPORTE+MÓDULOS+ESPELHO)</t>
  </si>
  <si>
    <t>3183</t>
  </si>
  <si>
    <t>3184</t>
  </si>
  <si>
    <t xml:space="preserve"> 3774 </t>
  </si>
  <si>
    <t>SIRENE ELETROMECANICA METALICA ALCANCE 500 M</t>
  </si>
  <si>
    <t>3185</t>
  </si>
  <si>
    <t xml:space="preserve"> 3602 </t>
  </si>
  <si>
    <t>SOQUETE ANTIVIBRATORIO PARA LAMPADA TUBULAR</t>
  </si>
  <si>
    <t>3186</t>
  </si>
  <si>
    <t xml:space="preserve"> H687 </t>
  </si>
  <si>
    <t>BEBEDOURO (PURIFICADOR) ELÉTRICO DE PRESSÃO (IBBL BAG 40 OU EQUIVALENTE)</t>
  </si>
  <si>
    <t>3187</t>
  </si>
  <si>
    <t xml:space="preserve"> H117 </t>
  </si>
  <si>
    <t>BRAÇO METÁLICO PARA CHUVEIRO 30 CM</t>
  </si>
  <si>
    <t>3188</t>
  </si>
  <si>
    <t xml:space="preserve"> H350 </t>
  </si>
  <si>
    <t>CURVA 45° DIAMETRO 40 MM (ESGOTO)</t>
  </si>
  <si>
    <t>3189</t>
  </si>
  <si>
    <t xml:space="preserve"> H311 </t>
  </si>
  <si>
    <t>LUVA SOLDAVEL COM ROSCA 25 X 3/4"</t>
  </si>
  <si>
    <t>3190</t>
  </si>
  <si>
    <t xml:space="preserve"> H198 </t>
  </si>
  <si>
    <t>REGISTRO DE GAVETA C/CANOPLA DIAM.1.1/4"</t>
  </si>
  <si>
    <t>3191</t>
  </si>
  <si>
    <t xml:space="preserve"> H266 </t>
  </si>
  <si>
    <t>REGISTRO DE PRESSAO C/CANOPLA CROMADO 1/2"</t>
  </si>
  <si>
    <t>3192</t>
  </si>
  <si>
    <t xml:space="preserve"> H539 </t>
  </si>
  <si>
    <t>SIFAO FLEXIVEL UNIVERSAL (SANFONADO) EM PVC PARA LAVATORIO</t>
  </si>
  <si>
    <t>3193</t>
  </si>
  <si>
    <t xml:space="preserve"> H212 </t>
  </si>
  <si>
    <t>SIFAO METALICO P/PIA 1.1/2X2"</t>
  </si>
  <si>
    <t>3194</t>
  </si>
  <si>
    <t xml:space="preserve"> H221 </t>
  </si>
  <si>
    <t>TE 90 GRAUS SOLDAVEL DIAMETRO 25 MM</t>
  </si>
  <si>
    <t>3195</t>
  </si>
  <si>
    <t xml:space="preserve"> H238 </t>
  </si>
  <si>
    <t>TORNEIRA DE PAREDE PARA PIA OU BEBEDOURO DIÂMETRO 1/2" E 3/4"</t>
  </si>
  <si>
    <t>3196</t>
  </si>
  <si>
    <t xml:space="preserve"> H241 </t>
  </si>
  <si>
    <t>TUBO DE LIGACAO PVC CROMADO DE 1.1/2"</t>
  </si>
  <si>
    <t>3197</t>
  </si>
  <si>
    <t xml:space="preserve"> H286 </t>
  </si>
  <si>
    <t>TUBO SOLDAVEL PARA ESGOTO DIAMETRO 50 MM</t>
  </si>
  <si>
    <t>3198</t>
  </si>
  <si>
    <t xml:space="preserve"> H248 </t>
  </si>
  <si>
    <t>3199</t>
  </si>
  <si>
    <t>3200</t>
  </si>
  <si>
    <t xml:space="preserve"> H261 </t>
  </si>
  <si>
    <t>VALVULA PARA LAVATORIO PVC 1"</t>
  </si>
  <si>
    <t>3201</t>
  </si>
  <si>
    <t xml:space="preserve"> H264 </t>
  </si>
  <si>
    <t>VASO SANITARIO CONVENCIONAL</t>
  </si>
  <si>
    <t>3202</t>
  </si>
  <si>
    <t xml:space="preserve"> H164 </t>
  </si>
  <si>
    <t>JOELHO 90 GRAUS SOLDAVEL DIAMETRO 25 MM</t>
  </si>
  <si>
    <t>3203</t>
  </si>
  <si>
    <t xml:space="preserve"> H177 </t>
  </si>
  <si>
    <t>3204</t>
  </si>
  <si>
    <t xml:space="preserve"> H178 </t>
  </si>
  <si>
    <t>LIGACAO FLEXIVEL (ENGATE) PVC 1/2"</t>
  </si>
  <si>
    <t>3205</t>
  </si>
  <si>
    <t xml:space="preserve"> H401 </t>
  </si>
  <si>
    <t>PORTA GRELHA QUADRADO BRANCO DIAM. 150 mm (ESGOTO)</t>
  </si>
  <si>
    <t>3206</t>
  </si>
  <si>
    <t>3207</t>
  </si>
  <si>
    <t xml:space="preserve"> H265 </t>
  </si>
  <si>
    <t>PARAFUSO DE FIXACAO PARA LAVATORIO COM BUCHA PLASTICA 8 MM</t>
  </si>
  <si>
    <t>3208</t>
  </si>
  <si>
    <t xml:space="preserve"> H581 </t>
  </si>
  <si>
    <t>PIA MARMORE/GRANITO SINTÉTICO 1,00 X 0,54 M (DIMENSÕES APROXIMADAS)</t>
  </si>
  <si>
    <t>3209</t>
  </si>
  <si>
    <t xml:space="preserve"> H215 </t>
  </si>
  <si>
    <t>SOLUCAO LIMPADORA 200 CM3 (FRASCO PLASTICO)</t>
  </si>
  <si>
    <t>3210</t>
  </si>
  <si>
    <t xml:space="preserve"> H606 </t>
  </si>
  <si>
    <t>TAMPA CEGA REDONDA BRANCA PVC 250 MM</t>
  </si>
  <si>
    <t>3211</t>
  </si>
  <si>
    <t xml:space="preserve"> H239 </t>
  </si>
  <si>
    <t>TUBO DE DESCIDA PARA CAIXA DE DESCARGA (LONGO 1.1/4")</t>
  </si>
  <si>
    <t>3212</t>
  </si>
  <si>
    <t xml:space="preserve"> H285 </t>
  </si>
  <si>
    <t>3213</t>
  </si>
  <si>
    <t xml:space="preserve"> H258 </t>
  </si>
  <si>
    <t>VALVULA 1" PARA MICTORIO TIPO COCHO (PVC)</t>
  </si>
  <si>
    <t>3214</t>
  </si>
  <si>
    <t xml:space="preserve"> H440 </t>
  </si>
  <si>
    <t>TORNEIRA DE BOIA DIAMETRO 3/4" (20 MM)</t>
  </si>
  <si>
    <t>3215</t>
  </si>
  <si>
    <t xml:space="preserve"> H237 </t>
  </si>
  <si>
    <t>TORNEIRA DE MESA PARA LAVATORIO DIAMETRO 1/2"</t>
  </si>
  <si>
    <t>3216</t>
  </si>
  <si>
    <t xml:space="preserve"> H631 </t>
  </si>
  <si>
    <t>TUBO DE DESPEJO PARA VÁLVULA (PIA/TANQUE)</t>
  </si>
  <si>
    <t>3217</t>
  </si>
  <si>
    <t xml:space="preserve"> H284 </t>
  </si>
  <si>
    <t>3218</t>
  </si>
  <si>
    <t>3219</t>
  </si>
  <si>
    <t xml:space="preserve"> H262 </t>
  </si>
  <si>
    <t>3223</t>
  </si>
  <si>
    <t xml:space="preserve"> 18.1.0.0.2. </t>
  </si>
  <si>
    <t>3224</t>
  </si>
  <si>
    <t xml:space="preserve"> 020600 </t>
  </si>
  <si>
    <t>3225</t>
  </si>
  <si>
    <t>3226</t>
  </si>
  <si>
    <t>3227</t>
  </si>
  <si>
    <t xml:space="preserve"> 2516 </t>
  </si>
  <si>
    <t>CORRENTE EM AÇO GALVANIZADO COM ELO CURTO DIAMETRO 4 MM</t>
  </si>
  <si>
    <t>3228</t>
  </si>
  <si>
    <t xml:space="preserve"> 2818 </t>
  </si>
  <si>
    <t>DOBRADIÇA TIPO FERRADURA NÚMERO 2</t>
  </si>
  <si>
    <t>3229</t>
  </si>
  <si>
    <t>3230</t>
  </si>
  <si>
    <t>3231</t>
  </si>
  <si>
    <t xml:space="preserve"> 1695 </t>
  </si>
  <si>
    <t>COMPENSADO RESINADO COLA FENÓLICA 6 MM 2,20X1,10 M</t>
  </si>
  <si>
    <t>3232</t>
  </si>
  <si>
    <t>3233</t>
  </si>
  <si>
    <t>3234</t>
  </si>
  <si>
    <t>3235</t>
  </si>
  <si>
    <t>3236</t>
  </si>
  <si>
    <t>3237</t>
  </si>
  <si>
    <t xml:space="preserve"> 2492 </t>
  </si>
  <si>
    <t>PORCA P/PARAFUSO 3/8"</t>
  </si>
  <si>
    <t>3238</t>
  </si>
  <si>
    <t>3239</t>
  </si>
  <si>
    <t>3240</t>
  </si>
  <si>
    <t>3241</t>
  </si>
  <si>
    <t>3242</t>
  </si>
  <si>
    <t>3243</t>
  </si>
  <si>
    <t xml:space="preserve"> 2132 </t>
  </si>
  <si>
    <t>VIGOTA DE MADEIRA 6x16</t>
  </si>
  <si>
    <t>3247</t>
  </si>
  <si>
    <t xml:space="preserve"> 19.1.1.0.1. </t>
  </si>
  <si>
    <t>3248</t>
  </si>
  <si>
    <t xml:space="preserve"> 085003 </t>
  </si>
  <si>
    <t>3249</t>
  </si>
  <si>
    <t>3250</t>
  </si>
  <si>
    <t>3251</t>
  </si>
  <si>
    <t>3252</t>
  </si>
  <si>
    <t xml:space="preserve"> 3772 </t>
  </si>
  <si>
    <t>EXTINTOR DE PÓ QUIMICO SECO-6 KG CAPACIDADE EXTINTORA 20 BC COM PRESILHA/SETA/SUPORTE</t>
  </si>
  <si>
    <t>3256</t>
  </si>
  <si>
    <t xml:space="preserve"> 19.1.1.0.2. </t>
  </si>
  <si>
    <t>3257</t>
  </si>
  <si>
    <t xml:space="preserve"> 085006 </t>
  </si>
  <si>
    <t>3258</t>
  </si>
  <si>
    <t>3259</t>
  </si>
  <si>
    <t>3260</t>
  </si>
  <si>
    <t>3261</t>
  </si>
  <si>
    <t>3265</t>
  </si>
  <si>
    <t xml:space="preserve"> 19.1.1.0.3. </t>
  </si>
  <si>
    <t>3266</t>
  </si>
  <si>
    <t xml:space="preserve"> 085001 </t>
  </si>
  <si>
    <t>3267</t>
  </si>
  <si>
    <t>3268</t>
  </si>
  <si>
    <t>3269</t>
  </si>
  <si>
    <t>3270</t>
  </si>
  <si>
    <t xml:space="preserve"> 3771 </t>
  </si>
  <si>
    <t>EXTINTOR DE CO2 6 KG CAPACIDADE EXTINTORA 5 BC COM PRESILHA/SETA/SUPORTE</t>
  </si>
  <si>
    <t>3274</t>
  </si>
  <si>
    <t xml:space="preserve"> 19.1.1.0.4. </t>
  </si>
  <si>
    <t>3275</t>
  </si>
  <si>
    <t xml:space="preserve"> 072338 </t>
  </si>
  <si>
    <t>3276</t>
  </si>
  <si>
    <t>3277</t>
  </si>
  <si>
    <t>3278</t>
  </si>
  <si>
    <t>3282</t>
  </si>
  <si>
    <t xml:space="preserve"> 19.1.1.0.7. </t>
  </si>
  <si>
    <t>3283</t>
  </si>
  <si>
    <t xml:space="preserve"> 97599 </t>
  </si>
  <si>
    <t>3284</t>
  </si>
  <si>
    <t>3285</t>
  </si>
  <si>
    <t>3286</t>
  </si>
  <si>
    <t xml:space="preserve"> 00038774 </t>
  </si>
  <si>
    <t>LUMINARIA DE EMERGENCIA 30 LEDS, POTENCIA 2 W, BATERIA DE LITIO, AUTONOMIA DE 6 HORAS</t>
  </si>
  <si>
    <t>3290</t>
  </si>
  <si>
    <t xml:space="preserve"> 20.1.1.0.1. </t>
  </si>
  <si>
    <t>3291</t>
  </si>
  <si>
    <t xml:space="preserve"> 070583 </t>
  </si>
  <si>
    <t>3292</t>
  </si>
  <si>
    <t>3293</t>
  </si>
  <si>
    <t>3294</t>
  </si>
  <si>
    <t xml:space="preserve"> 3123 </t>
  </si>
  <si>
    <t>CABO FLEXÍVEL PVC (70° C), 0,6/1 KV, SINTENAX 6 MM2</t>
  </si>
  <si>
    <t>3298</t>
  </si>
  <si>
    <t xml:space="preserve"> 20.1.1.0.2. </t>
  </si>
  <si>
    <t>3299</t>
  </si>
  <si>
    <t xml:space="preserve"> 070584 </t>
  </si>
  <si>
    <t>3300</t>
  </si>
  <si>
    <t>3301</t>
  </si>
  <si>
    <t>3302</t>
  </si>
  <si>
    <t xml:space="preserve"> 3114 </t>
  </si>
  <si>
    <t>CABO FLEXÍVEL PVC (70° C), 0,6/1 KV, SINTENAX 10 MM2</t>
  </si>
  <si>
    <t>3306</t>
  </si>
  <si>
    <t xml:space="preserve"> 20.1.1.0.3. </t>
  </si>
  <si>
    <t>3307</t>
  </si>
  <si>
    <t xml:space="preserve"> 070585 </t>
  </si>
  <si>
    <t>3308</t>
  </si>
  <si>
    <t>3309</t>
  </si>
  <si>
    <t>3310</t>
  </si>
  <si>
    <t xml:space="preserve"> 3117 </t>
  </si>
  <si>
    <t>CABO FLEXÍVEL PVC (70° C), 0,6/1 KV, SINTENAX 16 MM2</t>
  </si>
  <si>
    <t>3314</t>
  </si>
  <si>
    <t xml:space="preserve"> 20.1.1.0.4. </t>
  </si>
  <si>
    <t>3315</t>
  </si>
  <si>
    <t xml:space="preserve"> 070514 </t>
  </si>
  <si>
    <t>3316</t>
  </si>
  <si>
    <t>3317</t>
  </si>
  <si>
    <t>3318</t>
  </si>
  <si>
    <t xml:space="preserve"> 3934 </t>
  </si>
  <si>
    <t>CABO FLEXÍVEL EPR/XLPE (90°C), 0,6/1 KV, 70 MM2</t>
  </si>
  <si>
    <t>3322</t>
  </si>
  <si>
    <t xml:space="preserve"> 20.1.1.0.5. </t>
  </si>
  <si>
    <t>3323</t>
  </si>
  <si>
    <t xml:space="preserve"> 071257 </t>
  </si>
  <si>
    <t>3324</t>
  </si>
  <si>
    <t>3325</t>
  </si>
  <si>
    <t>3326</t>
  </si>
  <si>
    <t xml:space="preserve"> 3306 </t>
  </si>
  <si>
    <t>ELETRODUTO EM AÇO ZINCADO DIAMETRO 3"</t>
  </si>
  <si>
    <t>3330</t>
  </si>
  <si>
    <t xml:space="preserve"> 20.1.1.0.6. </t>
  </si>
  <si>
    <t>3331</t>
  </si>
  <si>
    <t xml:space="preserve"> 070377 </t>
  </si>
  <si>
    <t>3332</t>
  </si>
  <si>
    <t>3333</t>
  </si>
  <si>
    <t>3334</t>
  </si>
  <si>
    <t xml:space="preserve"> 3064 </t>
  </si>
  <si>
    <t>BRACADEIRA METALICA TIPO "D" DIÂMETRO 3"</t>
  </si>
  <si>
    <t>3338</t>
  </si>
  <si>
    <t xml:space="preserve"> 20.1.1.0.7. </t>
  </si>
  <si>
    <t>3339</t>
  </si>
  <si>
    <t xml:space="preserve"> 071127 </t>
  </si>
  <si>
    <t>3340</t>
  </si>
  <si>
    <t>3341</t>
  </si>
  <si>
    <t>3342</t>
  </si>
  <si>
    <t xml:space="preserve"> 3228 </t>
  </si>
  <si>
    <t>CURVA 90 GRAUS AÇO ZINCADO DIAMETRO 3"</t>
  </si>
  <si>
    <t>3346</t>
  </si>
  <si>
    <t xml:space="preserve"> 20.1.1.0.8. </t>
  </si>
  <si>
    <t>3347</t>
  </si>
  <si>
    <t xml:space="preserve"> 071727 </t>
  </si>
  <si>
    <t>3348</t>
  </si>
  <si>
    <t>3349</t>
  </si>
  <si>
    <t>3350</t>
  </si>
  <si>
    <t xml:space="preserve"> 3375 </t>
  </si>
  <si>
    <t>LUVA EM AÇO ZINCADO (ELETROLITICO) DIAMETRO 3"</t>
  </si>
  <si>
    <t>3354</t>
  </si>
  <si>
    <t xml:space="preserve"> 20.1.1.0.9. </t>
  </si>
  <si>
    <t>3355</t>
  </si>
  <si>
    <t xml:space="preserve"> 070427 </t>
  </si>
  <si>
    <t>3356</t>
  </si>
  <si>
    <t>3357</t>
  </si>
  <si>
    <t>3358</t>
  </si>
  <si>
    <t xml:space="preserve"> 3078 </t>
  </si>
  <si>
    <t>3362</t>
  </si>
  <si>
    <t xml:space="preserve"> 20.1.1.0.10. </t>
  </si>
  <si>
    <t>3363</t>
  </si>
  <si>
    <t xml:space="preserve"> 071255 </t>
  </si>
  <si>
    <t>3364</t>
  </si>
  <si>
    <t>3365</t>
  </si>
  <si>
    <t>3366</t>
  </si>
  <si>
    <t xml:space="preserve"> 3304 </t>
  </si>
  <si>
    <t>ELETRODUTO  EM AÇO ZINCADO DIAMETRO 2"</t>
  </si>
  <si>
    <t>3370</t>
  </si>
  <si>
    <t xml:space="preserve"> 20.1.1.0.11. </t>
  </si>
  <si>
    <t>3371</t>
  </si>
  <si>
    <t xml:space="preserve"> 070375 </t>
  </si>
  <si>
    <t>3372</t>
  </si>
  <si>
    <t>3373</t>
  </si>
  <si>
    <t>3374</t>
  </si>
  <si>
    <t xml:space="preserve"> 3062 </t>
  </si>
  <si>
    <t>BRAÇADEIRA METÁLICA TIPO "D" DIÂMETRO 2"</t>
  </si>
  <si>
    <t>3378</t>
  </si>
  <si>
    <t xml:space="preserve"> 20.1.1.0.12. </t>
  </si>
  <si>
    <t>3379</t>
  </si>
  <si>
    <t xml:space="preserve"> 071125 </t>
  </si>
  <si>
    <t>3380</t>
  </si>
  <si>
    <t>3381</t>
  </si>
  <si>
    <t>3382</t>
  </si>
  <si>
    <t xml:space="preserve"> 3226 </t>
  </si>
  <si>
    <t>CURVA 90 GRAUS AÇO ZINCADO DIAMETRO 2"</t>
  </si>
  <si>
    <t>3386</t>
  </si>
  <si>
    <t xml:space="preserve"> 20.1.1.0.13. </t>
  </si>
  <si>
    <t>3387</t>
  </si>
  <si>
    <t xml:space="preserve"> 071725 </t>
  </si>
  <si>
    <t>3388</t>
  </si>
  <si>
    <t>3389</t>
  </si>
  <si>
    <t>3390</t>
  </si>
  <si>
    <t xml:space="preserve"> 3373 </t>
  </si>
  <si>
    <t>LUVA EM AÇO ZINCADO (ELETROLITICO) DIAMETRO 2"</t>
  </si>
  <si>
    <t>3394</t>
  </si>
  <si>
    <t xml:space="preserve"> 20.1.1.0.14. </t>
  </si>
  <si>
    <t>3395</t>
  </si>
  <si>
    <t xml:space="preserve"> 070425 </t>
  </si>
  <si>
    <t>3396</t>
  </si>
  <si>
    <t>3397</t>
  </si>
  <si>
    <t>3398</t>
  </si>
  <si>
    <t xml:space="preserve"> 3076 </t>
  </si>
  <si>
    <t>3402</t>
  </si>
  <si>
    <t xml:space="preserve"> 20.1.1.0.15. </t>
  </si>
  <si>
    <t>3403</t>
  </si>
  <si>
    <t xml:space="preserve"> 071254 </t>
  </si>
  <si>
    <t>3404</t>
  </si>
  <si>
    <t>3405</t>
  </si>
  <si>
    <t>3406</t>
  </si>
  <si>
    <t xml:space="preserve"> 3301 </t>
  </si>
  <si>
    <t>ELETRODUTO EM AÇO ZINCADO DIAMETRO 1.1/2"</t>
  </si>
  <si>
    <t>3410</t>
  </si>
  <si>
    <t xml:space="preserve"> 20.1.1.0.16. </t>
  </si>
  <si>
    <t>3411</t>
  </si>
  <si>
    <t xml:space="preserve"> 070374 </t>
  </si>
  <si>
    <t>3412</t>
  </si>
  <si>
    <t>3413</t>
  </si>
  <si>
    <t>3414</t>
  </si>
  <si>
    <t xml:space="preserve"> 3059 </t>
  </si>
  <si>
    <t>BRAÇADEIRA METÁLICA TIPO "D" DIÂMETRO 1.1/2"</t>
  </si>
  <si>
    <t>3418</t>
  </si>
  <si>
    <t xml:space="preserve"> 20.1.1.0.17. </t>
  </si>
  <si>
    <t>3419</t>
  </si>
  <si>
    <t xml:space="preserve"> 071124 </t>
  </si>
  <si>
    <t>3420</t>
  </si>
  <si>
    <t>3421</t>
  </si>
  <si>
    <t>3422</t>
  </si>
  <si>
    <t xml:space="preserve"> 3224 </t>
  </si>
  <si>
    <t>CURVA 90 GRAUS AÇO ZINCADO DIAMETRO 1.1/2"</t>
  </si>
  <si>
    <t>3426</t>
  </si>
  <si>
    <t xml:space="preserve"> 20.1.1.0.18. </t>
  </si>
  <si>
    <t>3427</t>
  </si>
  <si>
    <t xml:space="preserve"> 071724 </t>
  </si>
  <si>
    <t>3428</t>
  </si>
  <si>
    <t>3429</t>
  </si>
  <si>
    <t>3430</t>
  </si>
  <si>
    <t xml:space="preserve"> 3370 </t>
  </si>
  <si>
    <t>LUVA EM AÇO ZINCADO (ELETROLITICO) DIAMETRO 1.1/2"</t>
  </si>
  <si>
    <t>3434</t>
  </si>
  <si>
    <t xml:space="preserve"> 20.1.1.0.19. </t>
  </si>
  <si>
    <t>3435</t>
  </si>
  <si>
    <t xml:space="preserve"> 070424 </t>
  </si>
  <si>
    <t>3436</t>
  </si>
  <si>
    <t>3437</t>
  </si>
  <si>
    <t>3438</t>
  </si>
  <si>
    <t xml:space="preserve"> 3073 </t>
  </si>
  <si>
    <t>3442</t>
  </si>
  <si>
    <t xml:space="preserve"> 20.1.1.0.20. </t>
  </si>
  <si>
    <t>3443</t>
  </si>
  <si>
    <t xml:space="preserve"> 071252 </t>
  </si>
  <si>
    <t>3444</t>
  </si>
  <si>
    <t>3445</t>
  </si>
  <si>
    <t>3446</t>
  </si>
  <si>
    <t xml:space="preserve"> 3302 </t>
  </si>
  <si>
    <t>ELETRODUTO  EM AÇO ZINCADO DIAMETRO 1"</t>
  </si>
  <si>
    <t>3450</t>
  </si>
  <si>
    <t xml:space="preserve"> 20.1.1.0.21. </t>
  </si>
  <si>
    <t>3451</t>
  </si>
  <si>
    <t xml:space="preserve"> 070372 </t>
  </si>
  <si>
    <t>3452</t>
  </si>
  <si>
    <t>3453</t>
  </si>
  <si>
    <t>3454</t>
  </si>
  <si>
    <t xml:space="preserve"> 3058 </t>
  </si>
  <si>
    <t>BRAÇADEIRA METÁLICA TIPO "D" DIÂMETRO 1"</t>
  </si>
  <si>
    <t>3458</t>
  </si>
  <si>
    <t xml:space="preserve"> 20.1.1.0.22. </t>
  </si>
  <si>
    <t>3459</t>
  </si>
  <si>
    <t xml:space="preserve"> 071122 </t>
  </si>
  <si>
    <t>3460</t>
  </si>
  <si>
    <t>3461</t>
  </si>
  <si>
    <t>3462</t>
  </si>
  <si>
    <t xml:space="preserve"> 3223 </t>
  </si>
  <si>
    <t>CURVA 90 GRAUS AÇO ZINCADO DIAMETRO 1"</t>
  </si>
  <si>
    <t>3466</t>
  </si>
  <si>
    <t xml:space="preserve"> 20.1.1.0.23. </t>
  </si>
  <si>
    <t>3467</t>
  </si>
  <si>
    <t xml:space="preserve"> 071721 </t>
  </si>
  <si>
    <t>3468</t>
  </si>
  <si>
    <t>3469</t>
  </si>
  <si>
    <t>3470</t>
  </si>
  <si>
    <t xml:space="preserve"> 3369 </t>
  </si>
  <si>
    <t>LUVA EM AÇO ZINCADO (ELETROLITICO) DIAMETRO 1"</t>
  </si>
  <si>
    <t>3474</t>
  </si>
  <si>
    <t xml:space="preserve"> 20.1.1.0.24. </t>
  </si>
  <si>
    <t>3475</t>
  </si>
  <si>
    <t xml:space="preserve"> 070422 </t>
  </si>
  <si>
    <t>3476</t>
  </si>
  <si>
    <t>3477</t>
  </si>
  <si>
    <t>3478</t>
  </si>
  <si>
    <t xml:space="preserve"> 3072 </t>
  </si>
  <si>
    <t>3482</t>
  </si>
  <si>
    <t xml:space="preserve"> 20.1.1.0.25. </t>
  </si>
  <si>
    <t>3483</t>
  </si>
  <si>
    <t xml:space="preserve"> 97668 </t>
  </si>
  <si>
    <t>3484</t>
  </si>
  <si>
    <t>3485</t>
  </si>
  <si>
    <t>3486</t>
  </si>
  <si>
    <t xml:space="preserve"> 00002446 </t>
  </si>
  <si>
    <t>ELETRODUTO/DUTO PEAD FLEXIVEL PAREDE SIMPLES, CORRUGACAO HELICOIDAL, COR PRETA, SEM ROSCA, DE 2",  PARA CABEAMENTO SUBTERRANEO (NBR 15715)</t>
  </si>
  <si>
    <t>3490</t>
  </si>
  <si>
    <t xml:space="preserve"> 20.1.1.0.26. </t>
  </si>
  <si>
    <t>3491</t>
  </si>
  <si>
    <t xml:space="preserve"> 070647 </t>
  </si>
  <si>
    <t>3492</t>
  </si>
  <si>
    <t>3493</t>
  </si>
  <si>
    <t>3494</t>
  </si>
  <si>
    <t xml:space="preserve"> 3130 </t>
  </si>
  <si>
    <t>CAIXA DE PASSAGEM METALICA DE EMBUTIR 30X30X12 CM</t>
  </si>
  <si>
    <t>3498</t>
  </si>
  <si>
    <t xml:space="preserve"> 20.1.1.0.27. </t>
  </si>
  <si>
    <t>3499</t>
  </si>
  <si>
    <t xml:space="preserve"> 97891 </t>
  </si>
  <si>
    <t>3500</t>
  </si>
  <si>
    <t xml:space="preserve"> 100475 </t>
  </si>
  <si>
    <t>ARGAMASSA TRAÇO 1:3 (EM VOLUME DE CIMENTO E AREIA MÉDIA ÚMIDA) COM ADIÇÃO DE IMPERMEABILIZANTE, PREPARO MECÂNICO COM BETONEIRA 400 L. AF_08/2019</t>
  </si>
  <si>
    <t>3501</t>
  </si>
  <si>
    <t xml:space="preserve"> 101619 </t>
  </si>
  <si>
    <t>PREPARO DE FUNDO DE VALA COM LARGURA MENOR QUE 1,5 M, COM CAMADA DE BRITA, LANÇAMENTO MANUAL. AF_08/2020</t>
  </si>
  <si>
    <t>MOVT - MOVIMENTO DE TERRA</t>
  </si>
  <si>
    <t>3502</t>
  </si>
  <si>
    <t xml:space="preserve"> 87316 </t>
  </si>
  <si>
    <t>ARGAMASSA TRAÇO 1:4 (EM VOLUME DE CIMENTO E AREIA GROSSA ÚMIDA) PARA CHAPISCO CONVENCIONAL, PREPARO MECÂNICO COM BETONEIRA 400 L. AF_08/2019</t>
  </si>
  <si>
    <t>3503</t>
  </si>
  <si>
    <t>3504</t>
  </si>
  <si>
    <t>3505</t>
  </si>
  <si>
    <t xml:space="preserve"> 97734 </t>
  </si>
  <si>
    <t>PEÇA RETANGULAR PRÉ-MOLDADA, VOLUME DE CONCRETO DE 10 A 30 LITROS, TAXA DE AÇO APROXIMADA DE 30KG/M³. AF_01/2018</t>
  </si>
  <si>
    <t>3506</t>
  </si>
  <si>
    <t xml:space="preserve"> 00000650 </t>
  </si>
  <si>
    <t>BLOCO DE VEDACAO DE CONCRETO, 9 X 19 X 39 CM (CLASSE C - NBR 6136)</t>
  </si>
  <si>
    <t>3510</t>
  </si>
  <si>
    <t xml:space="preserve"> 20.1.1.0.29. </t>
  </si>
  <si>
    <t>3511</t>
  </si>
  <si>
    <t>3512</t>
  </si>
  <si>
    <t>3513</t>
  </si>
  <si>
    <t>3514</t>
  </si>
  <si>
    <t>3515</t>
  </si>
  <si>
    <t>3519</t>
  </si>
  <si>
    <t xml:space="preserve"> 20.1.1.0.30. </t>
  </si>
  <si>
    <t>3520</t>
  </si>
  <si>
    <t>DISJUNTOR MONOPOLAR TIPO DIN, CORRENTE NOMINAL DE 20A - FORNECIMENTO E
INSTALAÇÃO. AF_10/2020</t>
  </si>
  <si>
    <t>3521</t>
  </si>
  <si>
    <t>3522</t>
  </si>
  <si>
    <t>3523</t>
  </si>
  <si>
    <t>3524</t>
  </si>
  <si>
    <t>3528</t>
  </si>
  <si>
    <t xml:space="preserve"> 20.1.1.0.31. </t>
  </si>
  <si>
    <t>3529</t>
  </si>
  <si>
    <t xml:space="preserve"> 93657 </t>
  </si>
  <si>
    <t>3530</t>
  </si>
  <si>
    <t>3531</t>
  </si>
  <si>
    <t>3532</t>
  </si>
  <si>
    <t xml:space="preserve"> 00001573 </t>
  </si>
  <si>
    <t>TERMINAL A COMPRESSAO EM COBRE ESTANHADO PARA CABO 6 MM2, 1 FURO E 1 COMPRESSAO, PARA PARAFUSO DE FIXACAO M6</t>
  </si>
  <si>
    <t>3533</t>
  </si>
  <si>
    <t>3537</t>
  </si>
  <si>
    <t xml:space="preserve"> 20.1.1.0.32. </t>
  </si>
  <si>
    <t>3538</t>
  </si>
  <si>
    <t xml:space="preserve"> 93671 </t>
  </si>
  <si>
    <t>3539</t>
  </si>
  <si>
    <t>3540</t>
  </si>
  <si>
    <t>3541</t>
  </si>
  <si>
    <t>3542</t>
  </si>
  <si>
    <t>3546</t>
  </si>
  <si>
    <t xml:space="preserve"> 20.1.1.0.33. </t>
  </si>
  <si>
    <t>3547</t>
  </si>
  <si>
    <t xml:space="preserve"> 93672 </t>
  </si>
  <si>
    <t>DISJUNTOR TRIPOLAR TIPO DIN, CORRENTE NOMINAL DE 40A - FORNECIMENTO E
INSTALAÇÃO. AF_10/2020</t>
  </si>
  <si>
    <t>3548</t>
  </si>
  <si>
    <t>3549</t>
  </si>
  <si>
    <t>3550</t>
  </si>
  <si>
    <t xml:space="preserve"> 00001574 </t>
  </si>
  <si>
    <t>TERMINAL A COMPRESSAO EM COBRE ESTANHADO PARA CABO 10 MM2, 1 FURO E 1 COMPRESSAO, PARA PARAFUSO DE FIXACAO M6</t>
  </si>
  <si>
    <t>3551</t>
  </si>
  <si>
    <t>3555</t>
  </si>
  <si>
    <t xml:space="preserve"> 20.1.1.0.34. </t>
  </si>
  <si>
    <t>3556</t>
  </si>
  <si>
    <t xml:space="preserve"> 93673 </t>
  </si>
  <si>
    <t>3557</t>
  </si>
  <si>
    <t>3558</t>
  </si>
  <si>
    <t>3559</t>
  </si>
  <si>
    <t xml:space="preserve"> 00001575 </t>
  </si>
  <si>
    <t>TERMINAL A COMPRESSAO EM COBRE ESTANHADO PARA CABO 16 MM2, 1 FURO E 1 COMPRESSAO, PARA PARAFUSO DE FIXACAO M6</t>
  </si>
  <si>
    <t>3560</t>
  </si>
  <si>
    <t>3564</t>
  </si>
  <si>
    <t xml:space="preserve"> 20.1.1.0.35. </t>
  </si>
  <si>
    <t>3565</t>
  </si>
  <si>
    <t xml:space="preserve"> 071176 </t>
  </si>
  <si>
    <t>3566</t>
  </si>
  <si>
    <t>3567</t>
  </si>
  <si>
    <t>3568</t>
  </si>
  <si>
    <t xml:space="preserve"> 3263 </t>
  </si>
  <si>
    <t>3572</t>
  </si>
  <si>
    <t xml:space="preserve"> 20.1.1.0.36. </t>
  </si>
  <si>
    <t>3573</t>
  </si>
  <si>
    <t>3574</t>
  </si>
  <si>
    <t>3575</t>
  </si>
  <si>
    <t>3576</t>
  </si>
  <si>
    <t>3580</t>
  </si>
  <si>
    <t xml:space="preserve"> 20.1.1.0.37. </t>
  </si>
  <si>
    <t>3581</t>
  </si>
  <si>
    <t xml:space="preserve"> 071451 </t>
  </si>
  <si>
    <t>3582</t>
  </si>
  <si>
    <t>3583</t>
  </si>
  <si>
    <t>3584</t>
  </si>
  <si>
    <t xml:space="preserve"> 3945 </t>
  </si>
  <si>
    <t>INTERRUPTOR DIFERENCIAL RESIDUAL (DR) BIPOLAR DE 40A-30mA</t>
  </si>
  <si>
    <t>3588</t>
  </si>
  <si>
    <t xml:space="preserve"> 20.1.1.0.38. </t>
  </si>
  <si>
    <t>3589</t>
  </si>
  <si>
    <t xml:space="preserve"> 071186 </t>
  </si>
  <si>
    <t>3590</t>
  </si>
  <si>
    <t>3591</t>
  </si>
  <si>
    <t>3592</t>
  </si>
  <si>
    <t xml:space="preserve"> 3940 </t>
  </si>
  <si>
    <t>DISPOSITIVO DE PROTEÇÃO CONTRA SURTOS (DPS) 275V 90 KA</t>
  </si>
  <si>
    <t>3596</t>
  </si>
  <si>
    <t xml:space="preserve"> 20.1.1.0.39. </t>
  </si>
  <si>
    <t>3597</t>
  </si>
  <si>
    <t xml:space="preserve"> 101880 </t>
  </si>
  <si>
    <t>3598</t>
  </si>
  <si>
    <t>3599</t>
  </si>
  <si>
    <t>3600</t>
  </si>
  <si>
    <t>3601</t>
  </si>
  <si>
    <t xml:space="preserve"> 00012041 </t>
  </si>
  <si>
    <t>QUADRO DE DISTRIBUICAO COM BARRAMENTO TRIFASICO, DE EMBUTIR, EM CHAPA DE ACO GALVANIZADO, PARA 30 DISJUNTORES DIN, 150 A</t>
  </si>
  <si>
    <t>3605</t>
  </si>
  <si>
    <t xml:space="preserve"> 20.1.1.0.40. </t>
  </si>
  <si>
    <t>3606</t>
  </si>
  <si>
    <t xml:space="preserve"> 070691 </t>
  </si>
  <si>
    <t>3607</t>
  </si>
  <si>
    <t>3608</t>
  </si>
  <si>
    <t>3609</t>
  </si>
  <si>
    <t>3613</t>
  </si>
  <si>
    <t xml:space="preserve"> 20.1.1.0.41. </t>
  </si>
  <si>
    <t>3614</t>
  </si>
  <si>
    <t xml:space="preserve"> 072395 </t>
  </si>
  <si>
    <t>3615</t>
  </si>
  <si>
    <t>3616</t>
  </si>
  <si>
    <t>3617</t>
  </si>
  <si>
    <t xml:space="preserve"> 3446 </t>
  </si>
  <si>
    <t>3621</t>
  </si>
  <si>
    <t xml:space="preserve"> 20.1.2.0.1. </t>
  </si>
  <si>
    <t>3622</t>
  </si>
  <si>
    <t>3623</t>
  </si>
  <si>
    <t>3624</t>
  </si>
  <si>
    <t>3625</t>
  </si>
  <si>
    <t>3626</t>
  </si>
  <si>
    <t>3630</t>
  </si>
  <si>
    <t xml:space="preserve"> 20.1.2.0.2. </t>
  </si>
  <si>
    <t>3631</t>
  </si>
  <si>
    <t xml:space="preserve"> 070564 </t>
  </si>
  <si>
    <t>3632</t>
  </si>
  <si>
    <t>3633</t>
  </si>
  <si>
    <t>3634</t>
  </si>
  <si>
    <t xml:space="preserve"> 4015 </t>
  </si>
  <si>
    <t>3638</t>
  </si>
  <si>
    <t xml:space="preserve"> 20.1.2.0.3. </t>
  </si>
  <si>
    <t>3639</t>
  </si>
  <si>
    <t xml:space="preserve"> 070565 </t>
  </si>
  <si>
    <t>3640</t>
  </si>
  <si>
    <t>3641</t>
  </si>
  <si>
    <t>3642</t>
  </si>
  <si>
    <t xml:space="preserve"> 4016 </t>
  </si>
  <si>
    <t>3646</t>
  </si>
  <si>
    <t xml:space="preserve"> 20.1.2.0.4. </t>
  </si>
  <si>
    <t>3647</t>
  </si>
  <si>
    <t xml:space="preserve"> 91932 </t>
  </si>
  <si>
    <t>3648</t>
  </si>
  <si>
    <t>3649</t>
  </si>
  <si>
    <t>3650</t>
  </si>
  <si>
    <t xml:space="preserve"> 00000980 </t>
  </si>
  <si>
    <t>CABO DE COBRE, FLEXIVEL, CLASSE 4 OU 5, ISOLACAO EM PVC/A, ANTICHAMA BWF-B, 1 CONDUTOR, 450/750 V, SECAO NOMINAL 10 MM2</t>
  </si>
  <si>
    <t>3651</t>
  </si>
  <si>
    <t>3655</t>
  </si>
  <si>
    <t xml:space="preserve"> 20.1.2.0.5. </t>
  </si>
  <si>
    <t>3656</t>
  </si>
  <si>
    <t xml:space="preserve"> 91863 </t>
  </si>
  <si>
    <t>3657</t>
  </si>
  <si>
    <t>3658</t>
  </si>
  <si>
    <t>3659</t>
  </si>
  <si>
    <t xml:space="preserve"> 00002674 </t>
  </si>
  <si>
    <t>ELETRODUTO DE PVC RIGIDO ROSCAVEL DE 3/4 ", SEM LUVA</t>
  </si>
  <si>
    <t>3663</t>
  </si>
  <si>
    <t xml:space="preserve"> 20.1.2.0.6. </t>
  </si>
  <si>
    <t>3664</t>
  </si>
  <si>
    <t xml:space="preserve"> 070371 </t>
  </si>
  <si>
    <t>3665</t>
  </si>
  <si>
    <t>3666</t>
  </si>
  <si>
    <t>3667</t>
  </si>
  <si>
    <t>3671</t>
  </si>
  <si>
    <t xml:space="preserve"> 20.1.2.0.7. </t>
  </si>
  <si>
    <t>3672</t>
  </si>
  <si>
    <t>3673</t>
  </si>
  <si>
    <t>3674</t>
  </si>
  <si>
    <t>3675</t>
  </si>
  <si>
    <t>3679</t>
  </si>
  <si>
    <t xml:space="preserve"> 20.1.2.0.8. </t>
  </si>
  <si>
    <t>3680</t>
  </si>
  <si>
    <t xml:space="preserve"> 071741 </t>
  </si>
  <si>
    <t>3681</t>
  </si>
  <si>
    <t>3682</t>
  </si>
  <si>
    <t>3683</t>
  </si>
  <si>
    <t xml:space="preserve"> 3385 </t>
  </si>
  <si>
    <t>3687</t>
  </si>
  <si>
    <t xml:space="preserve"> 20.1.2.0.9. </t>
  </si>
  <si>
    <t>3688</t>
  </si>
  <si>
    <t xml:space="preserve"> 071141 </t>
  </si>
  <si>
    <t>3689</t>
  </si>
  <si>
    <t>3690</t>
  </si>
  <si>
    <t>3691</t>
  </si>
  <si>
    <t xml:space="preserve"> 3246 </t>
  </si>
  <si>
    <t>3695</t>
  </si>
  <si>
    <t xml:space="preserve"> 20.1.2.0.10. </t>
  </si>
  <si>
    <t>3696</t>
  </si>
  <si>
    <t xml:space="preserve"> 071202 </t>
  </si>
  <si>
    <t>3697</t>
  </si>
  <si>
    <t>3698</t>
  </si>
  <si>
    <t>3699</t>
  </si>
  <si>
    <t xml:space="preserve"> 3279 </t>
  </si>
  <si>
    <t>3703</t>
  </si>
  <si>
    <t xml:space="preserve"> 20.1.2.0.11. </t>
  </si>
  <si>
    <t>3704</t>
  </si>
  <si>
    <t>3705</t>
  </si>
  <si>
    <t>3706</t>
  </si>
  <si>
    <t>3707</t>
  </si>
  <si>
    <t>3711</t>
  </si>
  <si>
    <t xml:space="preserve"> 20.1.2.0.12. </t>
  </si>
  <si>
    <t>3712</t>
  </si>
  <si>
    <t>3713</t>
  </si>
  <si>
    <t>3714</t>
  </si>
  <si>
    <t>3715</t>
  </si>
  <si>
    <t>3719</t>
  </si>
  <si>
    <t xml:space="preserve"> 20.1.2.0.13. </t>
  </si>
  <si>
    <t>3720</t>
  </si>
  <si>
    <t xml:space="preserve"> 071742 </t>
  </si>
  <si>
    <t>3721</t>
  </si>
  <si>
    <t>3722</t>
  </si>
  <si>
    <t>3723</t>
  </si>
  <si>
    <t xml:space="preserve"> 3378 </t>
  </si>
  <si>
    <t>3727</t>
  </si>
  <si>
    <t xml:space="preserve"> 20.1.2.0.14. </t>
  </si>
  <si>
    <t>3728</t>
  </si>
  <si>
    <t xml:space="preserve"> 071142 </t>
  </si>
  <si>
    <t>3729</t>
  </si>
  <si>
    <t>3730</t>
  </si>
  <si>
    <t>3731</t>
  </si>
  <si>
    <t xml:space="preserve"> 3240 </t>
  </si>
  <si>
    <t>3735</t>
  </si>
  <si>
    <t xml:space="preserve"> 20.1.2.0.15. </t>
  </si>
  <si>
    <t>3736</t>
  </si>
  <si>
    <t xml:space="preserve"> 91835 </t>
  </si>
  <si>
    <t>3737</t>
  </si>
  <si>
    <t>3738</t>
  </si>
  <si>
    <t>3739</t>
  </si>
  <si>
    <t xml:space="preserve"> 91170 </t>
  </si>
  <si>
    <t>FIXAÇÃO DE TUBOS HORIZONTAIS DE PVC, CPVC OU COBRE DIÂMETROS MENORES OU IGUAIS A 40 MM OU ELETROCALHAS ATÉ 150MM DE LARGURA, COM ABRAÇADEIRA METÁLICA RÍGIDA TIPO D 1/2, FIXADA EM PERFILADO EM LAJE. AF_05/2015</t>
  </si>
  <si>
    <t>3740</t>
  </si>
  <si>
    <t>3744</t>
  </si>
  <si>
    <t xml:space="preserve"> 20.1.2.0.16. </t>
  </si>
  <si>
    <t>3745</t>
  </si>
  <si>
    <t xml:space="preserve"> 91837 </t>
  </si>
  <si>
    <t>3746</t>
  </si>
  <si>
    <t>3747</t>
  </si>
  <si>
    <t>3748</t>
  </si>
  <si>
    <t>3749</t>
  </si>
  <si>
    <t xml:space="preserve"> 00039245 </t>
  </si>
  <si>
    <t>ELETRODUTO PVC FLEXIVEL CORRUGADO, REFORCADO, COR LARANJA, DE 32 MM, PARA LAJES E PISOS</t>
  </si>
  <si>
    <t>3753</t>
  </si>
  <si>
    <t xml:space="preserve"> 20.1.2.0.17. </t>
  </si>
  <si>
    <t>3754</t>
  </si>
  <si>
    <t>3755</t>
  </si>
  <si>
    <t>3756</t>
  </si>
  <si>
    <t>3757</t>
  </si>
  <si>
    <t>3761</t>
  </si>
  <si>
    <t xml:space="preserve"> 20.1.2.0.18. </t>
  </si>
  <si>
    <t>3762</t>
  </si>
  <si>
    <t>3763</t>
  </si>
  <si>
    <t>3764</t>
  </si>
  <si>
    <t>3765</t>
  </si>
  <si>
    <t>3769</t>
  </si>
  <si>
    <t xml:space="preserve"> 20.1.2.0.19. </t>
  </si>
  <si>
    <t>3770</t>
  </si>
  <si>
    <t>3771</t>
  </si>
  <si>
    <t>3772</t>
  </si>
  <si>
    <t>3773</t>
  </si>
  <si>
    <t>3777</t>
  </si>
  <si>
    <t xml:space="preserve"> 20.1.2.0.20. </t>
  </si>
  <si>
    <t>3778</t>
  </si>
  <si>
    <t xml:space="preserve"> 071722 </t>
  </si>
  <si>
    <t>3779</t>
  </si>
  <si>
    <t>3780</t>
  </si>
  <si>
    <t>3781</t>
  </si>
  <si>
    <t xml:space="preserve"> 3376 </t>
  </si>
  <si>
    <t>LUVA EM AÇO ZINCADO (ELETROLITICO) DIAMETRO 3/4"</t>
  </si>
  <si>
    <t>3785</t>
  </si>
  <si>
    <t xml:space="preserve"> 20.1.2.0.21. </t>
  </si>
  <si>
    <t>3786</t>
  </si>
  <si>
    <t>3787</t>
  </si>
  <si>
    <t>3788</t>
  </si>
  <si>
    <t>3789</t>
  </si>
  <si>
    <t>3793</t>
  </si>
  <si>
    <t xml:space="preserve"> 20.1.2.0.22. </t>
  </si>
  <si>
    <t>3794</t>
  </si>
  <si>
    <t xml:space="preserve"> 071253 </t>
  </si>
  <si>
    <t>3795</t>
  </si>
  <si>
    <t>3796</t>
  </si>
  <si>
    <t>3797</t>
  </si>
  <si>
    <t xml:space="preserve"> 3303 </t>
  </si>
  <si>
    <t>ELETRODUTO EM AÇO ZINCADO DIAMETRO 1.1/4"</t>
  </si>
  <si>
    <t>3801</t>
  </si>
  <si>
    <t xml:space="preserve"> 20.1.2.0.23. </t>
  </si>
  <si>
    <t>3802</t>
  </si>
  <si>
    <t xml:space="preserve"> 070423 </t>
  </si>
  <si>
    <t>3803</t>
  </si>
  <si>
    <t>3804</t>
  </si>
  <si>
    <t>3805</t>
  </si>
  <si>
    <t xml:space="preserve"> 3074 </t>
  </si>
  <si>
    <t>3809</t>
  </si>
  <si>
    <t xml:space="preserve"> 20.1.2.0.24. </t>
  </si>
  <si>
    <t>3810</t>
  </si>
  <si>
    <t xml:space="preserve"> 070373 </t>
  </si>
  <si>
    <t>3811</t>
  </si>
  <si>
    <t>3812</t>
  </si>
  <si>
    <t>3813</t>
  </si>
  <si>
    <t xml:space="preserve"> 3060 </t>
  </si>
  <si>
    <t>BRAÇADEIRA METÁLICA TIPO "D" DIÂMETRO 1.1/4"</t>
  </si>
  <si>
    <t>3817</t>
  </si>
  <si>
    <t xml:space="preserve"> 20.1.2.0.25. </t>
  </si>
  <si>
    <t>3818</t>
  </si>
  <si>
    <t xml:space="preserve"> 071723 </t>
  </si>
  <si>
    <t>3819</t>
  </si>
  <si>
    <t>3820</t>
  </si>
  <si>
    <t>3821</t>
  </si>
  <si>
    <t xml:space="preserve"> 3371 </t>
  </si>
  <si>
    <t>LUVA EM AÇO ZINCADO (ELETROLITICO) DIAMETRO 1.1/4"</t>
  </si>
  <si>
    <t>3825</t>
  </si>
  <si>
    <t xml:space="preserve"> 20.1.2.0.26. </t>
  </si>
  <si>
    <t>3826</t>
  </si>
  <si>
    <t xml:space="preserve"> 071123 </t>
  </si>
  <si>
    <t>3827</t>
  </si>
  <si>
    <t>3828</t>
  </si>
  <si>
    <t>3829</t>
  </si>
  <si>
    <t xml:space="preserve"> 3225 </t>
  </si>
  <si>
    <t>CURVA 90 GRAUS AÇO ZINCADO DIAMETRO 1.1/4"</t>
  </si>
  <si>
    <t>3833</t>
  </si>
  <si>
    <t xml:space="preserve"> 20.1.2.0.27. </t>
  </si>
  <si>
    <t>3834</t>
  </si>
  <si>
    <t>3835</t>
  </si>
  <si>
    <t>3836</t>
  </si>
  <si>
    <t>3837</t>
  </si>
  <si>
    <t>3841</t>
  </si>
  <si>
    <t xml:space="preserve"> 20.1.2.0.28. </t>
  </si>
  <si>
    <t>3842</t>
  </si>
  <si>
    <t>3843</t>
  </si>
  <si>
    <t>3844</t>
  </si>
  <si>
    <t>3845</t>
  </si>
  <si>
    <t>3849</t>
  </si>
  <si>
    <t xml:space="preserve"> 20.1.2.0.29. </t>
  </si>
  <si>
    <t>3850</t>
  </si>
  <si>
    <t xml:space="preserve"> 95778 </t>
  </si>
  <si>
    <t>3851</t>
  </si>
  <si>
    <t>3852</t>
  </si>
  <si>
    <t>3853</t>
  </si>
  <si>
    <t xml:space="preserve"> 00002559 </t>
  </si>
  <si>
    <t>CONDULETE DE ALUMINIO TIPO C, PARA ELETRODUTO ROSCAVEL DE 3/4", COM TAMPA CEGA</t>
  </si>
  <si>
    <t>3854</t>
  </si>
  <si>
    <t xml:space="preserve"> 00011950 </t>
  </si>
  <si>
    <t>3858</t>
  </si>
  <si>
    <t xml:space="preserve"> 20.1.2.0.30. </t>
  </si>
  <si>
    <t>3859</t>
  </si>
  <si>
    <t xml:space="preserve"> 95779 </t>
  </si>
  <si>
    <t>3860</t>
  </si>
  <si>
    <t>3861</t>
  </si>
  <si>
    <t>3862</t>
  </si>
  <si>
    <t xml:space="preserve"> 00002565 </t>
  </si>
  <si>
    <t>CONDULETE DE ALUMINIO TIPO E, PARA ELETRODUTO ROSCAVEL DE 3/4", COM TAMPA CEGA</t>
  </si>
  <si>
    <t>3863</t>
  </si>
  <si>
    <t>3867</t>
  </si>
  <si>
    <t xml:space="preserve"> 20.1.2.0.31. </t>
  </si>
  <si>
    <t>3868</t>
  </si>
  <si>
    <t xml:space="preserve"> 95787 </t>
  </si>
  <si>
    <t>3869</t>
  </si>
  <si>
    <t>3870</t>
  </si>
  <si>
    <t>3871</t>
  </si>
  <si>
    <t xml:space="preserve"> 00002593 </t>
  </si>
  <si>
    <t>CONDULETE DE ALUMINIO TIPO LR, PARA ELETRODUTO ROSCAVEL DE 3/4", COM TAMPA CEGA</t>
  </si>
  <si>
    <t>3872</t>
  </si>
  <si>
    <t>3876</t>
  </si>
  <si>
    <t xml:space="preserve"> 20.1.2.0.32. </t>
  </si>
  <si>
    <t>3877</t>
  </si>
  <si>
    <t xml:space="preserve"> 95795 </t>
  </si>
  <si>
    <t>3878</t>
  </si>
  <si>
    <t>3879</t>
  </si>
  <si>
    <t>3880</t>
  </si>
  <si>
    <t xml:space="preserve"> 00002574 </t>
  </si>
  <si>
    <t>CONDULETE DE ALUMINIO TIPO T, PARA ELETRODUTO ROSCAVEL DE 3/4", COM TAMPA CEGA</t>
  </si>
  <si>
    <t>3881</t>
  </si>
  <si>
    <t>3885</t>
  </si>
  <si>
    <t xml:space="preserve"> 20.1.2.0.33. </t>
  </si>
  <si>
    <t>3886</t>
  </si>
  <si>
    <t>3887</t>
  </si>
  <si>
    <t>3888</t>
  </si>
  <si>
    <t>3892</t>
  </si>
  <si>
    <t xml:space="preserve"> 20.1.2.0.34. </t>
  </si>
  <si>
    <t>3893</t>
  </si>
  <si>
    <t xml:space="preserve"> 072585 </t>
  </si>
  <si>
    <t>3894</t>
  </si>
  <si>
    <t>3895</t>
  </si>
  <si>
    <t>3896</t>
  </si>
  <si>
    <t>3900</t>
  </si>
  <si>
    <t xml:space="preserve"> 20.1.2.0.35. </t>
  </si>
  <si>
    <t>3901</t>
  </si>
  <si>
    <t>3902</t>
  </si>
  <si>
    <t>3903</t>
  </si>
  <si>
    <t>3904</t>
  </si>
  <si>
    <t>3908</t>
  </si>
  <si>
    <t xml:space="preserve"> 20.1.2.0.37. </t>
  </si>
  <si>
    <t>3909</t>
  </si>
  <si>
    <t>3910</t>
  </si>
  <si>
    <t>3911</t>
  </si>
  <si>
    <t>3912</t>
  </si>
  <si>
    <t>3916</t>
  </si>
  <si>
    <t xml:space="preserve"> 20.1.2.0.38. </t>
  </si>
  <si>
    <t>3917</t>
  </si>
  <si>
    <t>3918</t>
  </si>
  <si>
    <t>3919</t>
  </si>
  <si>
    <t>3920</t>
  </si>
  <si>
    <t>3924</t>
  </si>
  <si>
    <t xml:space="preserve"> 20.1.2.0.39. </t>
  </si>
  <si>
    <t>3925</t>
  </si>
  <si>
    <t>3926</t>
  </si>
  <si>
    <t>3927</t>
  </si>
  <si>
    <t>3928</t>
  </si>
  <si>
    <t>3932</t>
  </si>
  <si>
    <t xml:space="preserve"> 20.1.2.0.41. </t>
  </si>
  <si>
    <t>3933</t>
  </si>
  <si>
    <t>3934</t>
  </si>
  <si>
    <t>3935</t>
  </si>
  <si>
    <t>3936</t>
  </si>
  <si>
    <t>3937</t>
  </si>
  <si>
    <t>3941</t>
  </si>
  <si>
    <t xml:space="preserve"> 20.1.2.0.42. </t>
  </si>
  <si>
    <t>3942</t>
  </si>
  <si>
    <t xml:space="preserve"> 103782 </t>
  </si>
  <si>
    <t>LUMINÁRIA TIPO PLAFON CIRCULAR, DE SOBREPOR, COM LED DE 12/13 W -
FORNECIMENTO E INSTALAÇÃO. AF_03/2022</t>
  </si>
  <si>
    <t>3943</t>
  </si>
  <si>
    <t>3944</t>
  </si>
  <si>
    <t>3945</t>
  </si>
  <si>
    <t xml:space="preserve"> 00039385 </t>
  </si>
  <si>
    <t>LUMINARIA LED PLAFON REDONDO DE SOBREPOR BIVOLT 12/13 W,  D = *17* CM</t>
  </si>
  <si>
    <t>3949</t>
  </si>
  <si>
    <t xml:space="preserve"> 20.1.2.0.43. </t>
  </si>
  <si>
    <t>3950</t>
  </si>
  <si>
    <t xml:space="preserve"> 070682 </t>
  </si>
  <si>
    <t>3951</t>
  </si>
  <si>
    <t>3952</t>
  </si>
  <si>
    <t>3953</t>
  </si>
  <si>
    <t xml:space="preserve"> 3136 </t>
  </si>
  <si>
    <t>CAIXA DE PASSAGEM METALICA OCTOGONAL FUNDO MOVEL DUPLA 4"</t>
  </si>
  <si>
    <t>3957</t>
  </si>
  <si>
    <t xml:space="preserve"> 20.1.2.0.44. </t>
  </si>
  <si>
    <t>3958</t>
  </si>
  <si>
    <t xml:space="preserve"> 97608 </t>
  </si>
  <si>
    <t>3959</t>
  </si>
  <si>
    <t>3960</t>
  </si>
  <si>
    <t>3961</t>
  </si>
  <si>
    <t xml:space="preserve"> 00038191 </t>
  </si>
  <si>
    <t>LAMPADA FLUORESCENTE COMPACTA 2U BRANCA 15 W, BASE E27 (127/220 V)</t>
  </si>
  <si>
    <t>3962</t>
  </si>
  <si>
    <t xml:space="preserve"> 00038775 </t>
  </si>
  <si>
    <t>LUMINARIA TIPO TARTARUGA PARA AREA EXTERNA EM ALUMINIO, COM GRADE, PARA 1 LAMPADA, BASE E27, POTENCIA MAXIMA 40/60 W (NAO INCLUI LAMPADA)</t>
  </si>
  <si>
    <t>3966</t>
  </si>
  <si>
    <t xml:space="preserve"> 20.1.2.0.45. </t>
  </si>
  <si>
    <t>3967</t>
  </si>
  <si>
    <t xml:space="preserve"> 071539 </t>
  </si>
  <si>
    <t>3968</t>
  </si>
  <si>
    <t>3969</t>
  </si>
  <si>
    <t>3970</t>
  </si>
  <si>
    <t xml:space="preserve"> 4051 </t>
  </si>
  <si>
    <t>3974</t>
  </si>
  <si>
    <t xml:space="preserve"> 20.1.2.0.46. </t>
  </si>
  <si>
    <t>3975</t>
  </si>
  <si>
    <t xml:space="preserve"> 071331 </t>
  </si>
  <si>
    <t>3976</t>
  </si>
  <si>
    <t>3977</t>
  </si>
  <si>
    <t>3978</t>
  </si>
  <si>
    <t xml:space="preserve"> 3320 </t>
  </si>
  <si>
    <t>3982</t>
  </si>
  <si>
    <t xml:space="preserve"> 20.1.2.0.47. </t>
  </si>
  <si>
    <t>3983</t>
  </si>
  <si>
    <t xml:space="preserve"> 071321 </t>
  </si>
  <si>
    <t>3984</t>
  </si>
  <si>
    <t>3985</t>
  </si>
  <si>
    <t>3986</t>
  </si>
  <si>
    <t xml:space="preserve"> 3318 </t>
  </si>
  <si>
    <t>FITA DE AUTO FUSAO, ROLO DE 10,00 M</t>
  </si>
  <si>
    <t>3990</t>
  </si>
  <si>
    <t xml:space="preserve"> 20.1.3.0.1. </t>
  </si>
  <si>
    <t>3991</t>
  </si>
  <si>
    <t>3992</t>
  </si>
  <si>
    <t>3993</t>
  </si>
  <si>
    <t>3994</t>
  </si>
  <si>
    <t>3998</t>
  </si>
  <si>
    <t xml:space="preserve"> 20.1.3.0.2. </t>
  </si>
  <si>
    <t>3999</t>
  </si>
  <si>
    <t xml:space="preserve"> 071212 </t>
  </si>
  <si>
    <t>4000</t>
  </si>
  <si>
    <t>4001</t>
  </si>
  <si>
    <t>4002</t>
  </si>
  <si>
    <t xml:space="preserve"> 3270 </t>
  </si>
  <si>
    <t>4006</t>
  </si>
  <si>
    <t xml:space="preserve"> 20.1.3.0.3. </t>
  </si>
  <si>
    <t>4007</t>
  </si>
  <si>
    <t xml:space="preserve"> 071702 </t>
  </si>
  <si>
    <t>4008</t>
  </si>
  <si>
    <t>4009</t>
  </si>
  <si>
    <t>4010</t>
  </si>
  <si>
    <t xml:space="preserve"> 3360 </t>
  </si>
  <si>
    <t>LUVA EM AÇO GALVANIZADO A FOGO DIAMETRO 1"</t>
  </si>
  <si>
    <t>4014</t>
  </si>
  <si>
    <t xml:space="preserve"> 20.1.3.0.4. </t>
  </si>
  <si>
    <t>4015</t>
  </si>
  <si>
    <t xml:space="preserve"> 071152 </t>
  </si>
  <si>
    <t>4016</t>
  </si>
  <si>
    <t>4017</t>
  </si>
  <si>
    <t>4018</t>
  </si>
  <si>
    <t xml:space="preserve"> 3250 </t>
  </si>
  <si>
    <t>CURVA DE 90 GRAUS AÇO GALVANIZADO DIAM. 1"</t>
  </si>
  <si>
    <t>4022</t>
  </si>
  <si>
    <t xml:space="preserve"> 20.1.3.0.5. </t>
  </si>
  <si>
    <t>4023</t>
  </si>
  <si>
    <t>4024</t>
  </si>
  <si>
    <t>4025</t>
  </si>
  <si>
    <t>4026</t>
  </si>
  <si>
    <t>4030</t>
  </si>
  <si>
    <t xml:space="preserve"> 20.1.3.0.6. </t>
  </si>
  <si>
    <t>4031</t>
  </si>
  <si>
    <t>4032</t>
  </si>
  <si>
    <t>4033</t>
  </si>
  <si>
    <t>4034</t>
  </si>
  <si>
    <t>4038</t>
  </si>
  <si>
    <t xml:space="preserve"> 20.1.3.0.7. </t>
  </si>
  <si>
    <t>4039</t>
  </si>
  <si>
    <t>4040</t>
  </si>
  <si>
    <t>4041</t>
  </si>
  <si>
    <t>4042</t>
  </si>
  <si>
    <t>4046</t>
  </si>
  <si>
    <t xml:space="preserve"> 20.1.3.0.8. </t>
  </si>
  <si>
    <t>4047</t>
  </si>
  <si>
    <t>4048</t>
  </si>
  <si>
    <t>4049</t>
  </si>
  <si>
    <t>4050</t>
  </si>
  <si>
    <t>4054</t>
  </si>
  <si>
    <t xml:space="preserve"> 20.1.3.0.9. </t>
  </si>
  <si>
    <t>4055</t>
  </si>
  <si>
    <t>4056</t>
  </si>
  <si>
    <t>4057</t>
  </si>
  <si>
    <t>4058</t>
  </si>
  <si>
    <t>4062</t>
  </si>
  <si>
    <t xml:space="preserve"> 20.1.3.0.10. </t>
  </si>
  <si>
    <t>4063</t>
  </si>
  <si>
    <t xml:space="preserve"> 070931 </t>
  </si>
  <si>
    <t>4064</t>
  </si>
  <si>
    <t>4065</t>
  </si>
  <si>
    <t>4066</t>
  </si>
  <si>
    <t xml:space="preserve"> 4030 </t>
  </si>
  <si>
    <t>ADAPTADOR DE SAÍDA 1" PARA CONDULETE METÁLICO</t>
  </si>
  <si>
    <t>4070</t>
  </si>
  <si>
    <t xml:space="preserve"> 20.1.3.0.11. </t>
  </si>
  <si>
    <t>4071</t>
  </si>
  <si>
    <t>4072</t>
  </si>
  <si>
    <t>4073</t>
  </si>
  <si>
    <t>4074</t>
  </si>
  <si>
    <t>4078</t>
  </si>
  <si>
    <t xml:space="preserve"> 20.1.3.0.12. </t>
  </si>
  <si>
    <t>4079</t>
  </si>
  <si>
    <t>4080</t>
  </si>
  <si>
    <t>4081</t>
  </si>
  <si>
    <t>4082</t>
  </si>
  <si>
    <t>4086</t>
  </si>
  <si>
    <t xml:space="preserve"> 20.1.3.0.13. </t>
  </si>
  <si>
    <t>4087</t>
  </si>
  <si>
    <t>4088</t>
  </si>
  <si>
    <t>4089</t>
  </si>
  <si>
    <t>4090</t>
  </si>
  <si>
    <t>4094</t>
  </si>
  <si>
    <t xml:space="preserve"> 20.1.3.0.14. </t>
  </si>
  <si>
    <t>4095</t>
  </si>
  <si>
    <t>4096</t>
  </si>
  <si>
    <t>4097</t>
  </si>
  <si>
    <t>4098</t>
  </si>
  <si>
    <t>4102</t>
  </si>
  <si>
    <t xml:space="preserve"> 20.1.4.0.1. </t>
  </si>
  <si>
    <t>4103</t>
  </si>
  <si>
    <t>4104</t>
  </si>
  <si>
    <t>4105</t>
  </si>
  <si>
    <t>4106</t>
  </si>
  <si>
    <t>4107</t>
  </si>
  <si>
    <t>4111</t>
  </si>
  <si>
    <t xml:space="preserve"> 20.1.4.0.2. </t>
  </si>
  <si>
    <t>4112</t>
  </si>
  <si>
    <t>4113</t>
  </si>
  <si>
    <t>4114</t>
  </si>
  <si>
    <t>4115</t>
  </si>
  <si>
    <t>4119</t>
  </si>
  <si>
    <t xml:space="preserve"> 20.1.4.0.3. </t>
  </si>
  <si>
    <t>4120</t>
  </si>
  <si>
    <t>4121</t>
  </si>
  <si>
    <t>4122</t>
  </si>
  <si>
    <t>4123</t>
  </si>
  <si>
    <t>4127</t>
  </si>
  <si>
    <t xml:space="preserve"> 20.1.4.0.4. </t>
  </si>
  <si>
    <t>4128</t>
  </si>
  <si>
    <t>4129</t>
  </si>
  <si>
    <t>4130</t>
  </si>
  <si>
    <t>4131</t>
  </si>
  <si>
    <t>4135</t>
  </si>
  <si>
    <t xml:space="preserve"> 20.1.4.0.5. </t>
  </si>
  <si>
    <t>4136</t>
  </si>
  <si>
    <t>4137</t>
  </si>
  <si>
    <t>4138</t>
  </si>
  <si>
    <t>4139</t>
  </si>
  <si>
    <t>4143</t>
  </si>
  <si>
    <t xml:space="preserve"> 20.1.4.0.6. </t>
  </si>
  <si>
    <t>4144</t>
  </si>
  <si>
    <t>4145</t>
  </si>
  <si>
    <t>4146</t>
  </si>
  <si>
    <t>4147</t>
  </si>
  <si>
    <t>4151</t>
  </si>
  <si>
    <t xml:space="preserve"> 20.1.4.0.7. </t>
  </si>
  <si>
    <t>4152</t>
  </si>
  <si>
    <t>4153</t>
  </si>
  <si>
    <t>4154</t>
  </si>
  <si>
    <t>4155</t>
  </si>
  <si>
    <t>4159</t>
  </si>
  <si>
    <t xml:space="preserve"> 20.1.4.0.8. </t>
  </si>
  <si>
    <t>4160</t>
  </si>
  <si>
    <t>4161</t>
  </si>
  <si>
    <t>4162</t>
  </si>
  <si>
    <t>4163</t>
  </si>
  <si>
    <t>4167</t>
  </si>
  <si>
    <t xml:space="preserve"> 20.1.4.0.9. </t>
  </si>
  <si>
    <t>4168</t>
  </si>
  <si>
    <t>4169</t>
  </si>
  <si>
    <t>4170</t>
  </si>
  <si>
    <t>4171</t>
  </si>
  <si>
    <t>4175</t>
  </si>
  <si>
    <t xml:space="preserve"> 20.1.4.0.10. </t>
  </si>
  <si>
    <t>4176</t>
  </si>
  <si>
    <t>4177</t>
  </si>
  <si>
    <t>4178</t>
  </si>
  <si>
    <t>4179</t>
  </si>
  <si>
    <t>4183</t>
  </si>
  <si>
    <t xml:space="preserve"> 20.1.4.0.11. </t>
  </si>
  <si>
    <t>4184</t>
  </si>
  <si>
    <t>4185</t>
  </si>
  <si>
    <t>4186</t>
  </si>
  <si>
    <t>4187</t>
  </si>
  <si>
    <t>4191</t>
  </si>
  <si>
    <t xml:space="preserve"> 20.1.4.0.12. </t>
  </si>
  <si>
    <t>4192</t>
  </si>
  <si>
    <t>4193</t>
  </si>
  <si>
    <t>4194</t>
  </si>
  <si>
    <t>4195</t>
  </si>
  <si>
    <t>4199</t>
  </si>
  <si>
    <t xml:space="preserve"> 20.1.4.0.13. </t>
  </si>
  <si>
    <t>4200</t>
  </si>
  <si>
    <t>4201</t>
  </si>
  <si>
    <t>4202</t>
  </si>
  <si>
    <t>4203</t>
  </si>
  <si>
    <t>4207</t>
  </si>
  <si>
    <t xml:space="preserve"> 20.1.4.0.14. </t>
  </si>
  <si>
    <t>4208</t>
  </si>
  <si>
    <t>4209</t>
  </si>
  <si>
    <t>4210</t>
  </si>
  <si>
    <t>4214</t>
  </si>
  <si>
    <t xml:space="preserve"> 20.1.4.0.15. </t>
  </si>
  <si>
    <t>4215</t>
  </si>
  <si>
    <t>4216</t>
  </si>
  <si>
    <t>4217</t>
  </si>
  <si>
    <t>4218</t>
  </si>
  <si>
    <t>4222</t>
  </si>
  <si>
    <t xml:space="preserve"> 20.1.4.0.16. </t>
  </si>
  <si>
    <t>4223</t>
  </si>
  <si>
    <t>4224</t>
  </si>
  <si>
    <t>4225</t>
  </si>
  <si>
    <t>4226</t>
  </si>
  <si>
    <t>4230</t>
  </si>
  <si>
    <t xml:space="preserve"> 20.1.4.0.17. </t>
  </si>
  <si>
    <t>4231</t>
  </si>
  <si>
    <t>4232</t>
  </si>
  <si>
    <t>4233</t>
  </si>
  <si>
    <t>4234</t>
  </si>
  <si>
    <t>4238</t>
  </si>
  <si>
    <t xml:space="preserve"> 20.1.4.0.18. </t>
  </si>
  <si>
    <t>4239</t>
  </si>
  <si>
    <t>4240</t>
  </si>
  <si>
    <t>4241</t>
  </si>
  <si>
    <t>4242</t>
  </si>
  <si>
    <t>4246</t>
  </si>
  <si>
    <t xml:space="preserve"> 20.1.4.0.19. </t>
  </si>
  <si>
    <t>4247</t>
  </si>
  <si>
    <t>4248</t>
  </si>
  <si>
    <t>4249</t>
  </si>
  <si>
    <t>4250</t>
  </si>
  <si>
    <t>4254</t>
  </si>
  <si>
    <t xml:space="preserve"> 20.1.4.0.20. </t>
  </si>
  <si>
    <t>4255</t>
  </si>
  <si>
    <t>4256</t>
  </si>
  <si>
    <t>4257</t>
  </si>
  <si>
    <t>4258</t>
  </si>
  <si>
    <t>4262</t>
  </si>
  <si>
    <t xml:space="preserve"> 20.1.4.0.21. </t>
  </si>
  <si>
    <t>4263</t>
  </si>
  <si>
    <t>4264</t>
  </si>
  <si>
    <t>4265</t>
  </si>
  <si>
    <t>4266</t>
  </si>
  <si>
    <t>4270</t>
  </si>
  <si>
    <t xml:space="preserve"> 20.1.4.0.23. </t>
  </si>
  <si>
    <t>4271</t>
  </si>
  <si>
    <t>4272</t>
  </si>
  <si>
    <t>4273</t>
  </si>
  <si>
    <t>4274</t>
  </si>
  <si>
    <t>4275</t>
  </si>
  <si>
    <t>4279</t>
  </si>
  <si>
    <t xml:space="preserve"> 20.1.4.0.24. </t>
  </si>
  <si>
    <t>4280</t>
  </si>
  <si>
    <t>4281</t>
  </si>
  <si>
    <t>4282</t>
  </si>
  <si>
    <t>4283</t>
  </si>
  <si>
    <t>4284</t>
  </si>
  <si>
    <t>4288</t>
  </si>
  <si>
    <t xml:space="preserve"> 20.1.4.0.25. </t>
  </si>
  <si>
    <t>4289</t>
  </si>
  <si>
    <t>DISJUNTOR MONOPOLAR TIPO DIN, CORRENTE NOMINAL DE 32A - FORNECIMENTO E
INSTALAÇÃO. AF_10/2020</t>
  </si>
  <si>
    <t>4290</t>
  </si>
  <si>
    <t>4291</t>
  </si>
  <si>
    <t>4292</t>
  </si>
  <si>
    <t>4293</t>
  </si>
  <si>
    <t>4297</t>
  </si>
  <si>
    <t xml:space="preserve"> 20.1.4.0.26. </t>
  </si>
  <si>
    <t>4298</t>
  </si>
  <si>
    <t>DISJUNTOR TRIPOLAR TIPO DIN, CORRENTE NOMINAL DE 32A - FORNECIMENTO E
INSTALAÇÃO. AF_10/2020</t>
  </si>
  <si>
    <t>4299</t>
  </si>
  <si>
    <t>4300</t>
  </si>
  <si>
    <t>4301</t>
  </si>
  <si>
    <t>4302</t>
  </si>
  <si>
    <t>4306</t>
  </si>
  <si>
    <t xml:space="preserve"> 20.1.4.0.27. </t>
  </si>
  <si>
    <t>4307</t>
  </si>
  <si>
    <t>4308</t>
  </si>
  <si>
    <t>4309</t>
  </si>
  <si>
    <t>4310</t>
  </si>
  <si>
    <t>4311</t>
  </si>
  <si>
    <t>4315</t>
  </si>
  <si>
    <t xml:space="preserve"> 20.1.4.0.28. </t>
  </si>
  <si>
    <t>4316</t>
  </si>
  <si>
    <t>4317</t>
  </si>
  <si>
    <t>4318</t>
  </si>
  <si>
    <t>4319</t>
  </si>
  <si>
    <t>4323</t>
  </si>
  <si>
    <t xml:space="preserve"> 20.1.5.1.1. </t>
  </si>
  <si>
    <t>4324</t>
  </si>
  <si>
    <t xml:space="preserve"> 070696 </t>
  </si>
  <si>
    <t>4325</t>
  </si>
  <si>
    <t>4326</t>
  </si>
  <si>
    <t>4327</t>
  </si>
  <si>
    <t>4328</t>
  </si>
  <si>
    <t>4329</t>
  </si>
  <si>
    <t>4330</t>
  </si>
  <si>
    <t>4331</t>
  </si>
  <si>
    <t xml:space="preserve"> 3844 </t>
  </si>
  <si>
    <t>CAIXA METÁLICA PARA PROTEÇÃO GERAL 750X820X266MM DE 250A A 350A</t>
  </si>
  <si>
    <t>4332</t>
  </si>
  <si>
    <t>4336</t>
  </si>
  <si>
    <t xml:space="preserve"> 20.1.5.1.2. </t>
  </si>
  <si>
    <t>4337</t>
  </si>
  <si>
    <t xml:space="preserve"> 071177 </t>
  </si>
  <si>
    <t>4338</t>
  </si>
  <si>
    <t>4339</t>
  </si>
  <si>
    <t>4340</t>
  </si>
  <si>
    <t xml:space="preserve"> 3264 </t>
  </si>
  <si>
    <t>4344</t>
  </si>
  <si>
    <t xml:space="preserve"> 20.1.5.1.3. </t>
  </si>
  <si>
    <t>4345</t>
  </si>
  <si>
    <t xml:space="preserve"> 070269 </t>
  </si>
  <si>
    <t>4346</t>
  </si>
  <si>
    <t>4347</t>
  </si>
  <si>
    <t>4348</t>
  </si>
  <si>
    <t xml:space="preserve"> 3020 </t>
  </si>
  <si>
    <t>4352</t>
  </si>
  <si>
    <t xml:space="preserve"> 20.1.5.1.4. </t>
  </si>
  <si>
    <t>4353</t>
  </si>
  <si>
    <t xml:space="preserve"> 071460 </t>
  </si>
  <si>
    <t>4354</t>
  </si>
  <si>
    <t>4355</t>
  </si>
  <si>
    <t>4356</t>
  </si>
  <si>
    <t xml:space="preserve"> 3341 </t>
  </si>
  <si>
    <t>4360</t>
  </si>
  <si>
    <t xml:space="preserve"> 20.1.5.1.5. </t>
  </si>
  <si>
    <t>4361</t>
  </si>
  <si>
    <t xml:space="preserve"> 071462 </t>
  </si>
  <si>
    <t>4362</t>
  </si>
  <si>
    <t>4363</t>
  </si>
  <si>
    <t>4364</t>
  </si>
  <si>
    <t xml:space="preserve"> 3343 </t>
  </si>
  <si>
    <t>4368</t>
  </si>
  <si>
    <t xml:space="preserve"> 20.1.5.1.6. </t>
  </si>
  <si>
    <t>4369</t>
  </si>
  <si>
    <t xml:space="preserve"> 072535 </t>
  </si>
  <si>
    <t>4370</t>
  </si>
  <si>
    <t>4371</t>
  </si>
  <si>
    <t>4372</t>
  </si>
  <si>
    <t xml:space="preserve"> 3471 </t>
  </si>
  <si>
    <t>TERMINAL DE PRESSAO 70 MM2</t>
  </si>
  <si>
    <t>4376</t>
  </si>
  <si>
    <t xml:space="preserve"> 20.1.5.1.7. </t>
  </si>
  <si>
    <t>4377</t>
  </si>
  <si>
    <t xml:space="preserve"> 072630 </t>
  </si>
  <si>
    <t>4378</t>
  </si>
  <si>
    <t>4379</t>
  </si>
  <si>
    <t>4380</t>
  </si>
  <si>
    <t xml:space="preserve"> 3481 </t>
  </si>
  <si>
    <t>4384</t>
  </si>
  <si>
    <t xml:space="preserve"> 20.1.5.1.8. </t>
  </si>
  <si>
    <t>4385</t>
  </si>
  <si>
    <t>4386</t>
  </si>
  <si>
    <t>4387</t>
  </si>
  <si>
    <t>4388</t>
  </si>
  <si>
    <t>4392</t>
  </si>
  <si>
    <t xml:space="preserve"> 20.1.5.1.10. </t>
  </si>
  <si>
    <t>4393</t>
  </si>
  <si>
    <t xml:space="preserve"> 93661 </t>
  </si>
  <si>
    <t>4394</t>
  </si>
  <si>
    <t>4395</t>
  </si>
  <si>
    <t>4396</t>
  </si>
  <si>
    <t>4397</t>
  </si>
  <si>
    <t xml:space="preserve"> 00034616 </t>
  </si>
  <si>
    <t>DISJUNTOR TIPO DIN/IEC, BIPOLAR DE 6 ATE 32A</t>
  </si>
  <si>
    <t>4401</t>
  </si>
  <si>
    <t xml:space="preserve"> 20.1.5.1.11. </t>
  </si>
  <si>
    <t>4402</t>
  </si>
  <si>
    <t>4403</t>
  </si>
  <si>
    <t>4404</t>
  </si>
  <si>
    <t>4405</t>
  </si>
  <si>
    <t>4409</t>
  </si>
  <si>
    <t xml:space="preserve"> 20.1.5.2.1. </t>
  </si>
  <si>
    <t>4410</t>
  </si>
  <si>
    <t xml:space="preserve"> 070706 </t>
  </si>
  <si>
    <t>4411</t>
  </si>
  <si>
    <t>4412</t>
  </si>
  <si>
    <t>4413</t>
  </si>
  <si>
    <t xml:space="preserve"> 4017 </t>
  </si>
  <si>
    <t>4417</t>
  </si>
  <si>
    <t xml:space="preserve"> 20.1.5.2.2. </t>
  </si>
  <si>
    <t>4418</t>
  </si>
  <si>
    <t>4419</t>
  </si>
  <si>
    <t>4420</t>
  </si>
  <si>
    <t>4421</t>
  </si>
  <si>
    <t>4425</t>
  </si>
  <si>
    <t xml:space="preserve"> 20.1.5.2.3. </t>
  </si>
  <si>
    <t>4426</t>
  </si>
  <si>
    <t>4427</t>
  </si>
  <si>
    <t>4428</t>
  </si>
  <si>
    <t>4429</t>
  </si>
  <si>
    <t>4433</t>
  </si>
  <si>
    <t xml:space="preserve"> 20.1.5.2.4. </t>
  </si>
  <si>
    <t>4434</t>
  </si>
  <si>
    <t>4435</t>
  </si>
  <si>
    <t>4436</t>
  </si>
  <si>
    <t>4437</t>
  </si>
  <si>
    <t>4441</t>
  </si>
  <si>
    <t xml:space="preserve"> 20.1.5.2.5. </t>
  </si>
  <si>
    <t>4442</t>
  </si>
  <si>
    <t>4443</t>
  </si>
  <si>
    <t>4444</t>
  </si>
  <si>
    <t>4445</t>
  </si>
  <si>
    <t>4449</t>
  </si>
  <si>
    <t xml:space="preserve"> 20.1.5.2.6. </t>
  </si>
  <si>
    <t>4450</t>
  </si>
  <si>
    <t xml:space="preserve"> 072550 </t>
  </si>
  <si>
    <t>4451</t>
  </si>
  <si>
    <t>4452</t>
  </si>
  <si>
    <t>4453</t>
  </si>
  <si>
    <t xml:space="preserve"> 3463 </t>
  </si>
  <si>
    <t>4457</t>
  </si>
  <si>
    <t xml:space="preserve"> 20.1.5.2.7. </t>
  </si>
  <si>
    <t>4458</t>
  </si>
  <si>
    <t>4459</t>
  </si>
  <si>
    <t>4460</t>
  </si>
  <si>
    <t>4461</t>
  </si>
  <si>
    <t>4465</t>
  </si>
  <si>
    <t xml:space="preserve"> 20.1.5.2.8. </t>
  </si>
  <si>
    <t>4466</t>
  </si>
  <si>
    <t>4467</t>
  </si>
  <si>
    <t>4468</t>
  </si>
  <si>
    <t>4469</t>
  </si>
  <si>
    <t>4473</t>
  </si>
  <si>
    <t xml:space="preserve"> 20.1.5.2.9. </t>
  </si>
  <si>
    <t>4474</t>
  </si>
  <si>
    <t>DISJUNTOR BIPOLAR TIPO DIN, CORRENTE NOMINAL DE 16A - FORNECIMENTO E
INSTALAÇÃO. AF_10/2020</t>
  </si>
  <si>
    <t>4475</t>
  </si>
  <si>
    <t>4476</t>
  </si>
  <si>
    <t>4477</t>
  </si>
  <si>
    <t>4478</t>
  </si>
  <si>
    <t>4482</t>
  </si>
  <si>
    <t xml:space="preserve"> 20.1.5.2.10. </t>
  </si>
  <si>
    <t>4483</t>
  </si>
  <si>
    <t>4484</t>
  </si>
  <si>
    <t>4485</t>
  </si>
  <si>
    <t>4486</t>
  </si>
  <si>
    <t>4490</t>
  </si>
  <si>
    <t xml:space="preserve"> 20.1.6.1.1. </t>
  </si>
  <si>
    <t>4491</t>
  </si>
  <si>
    <t>4492</t>
  </si>
  <si>
    <t>4496</t>
  </si>
  <si>
    <t xml:space="preserve"> 20.1.6.1.2. </t>
  </si>
  <si>
    <t>4497</t>
  </si>
  <si>
    <t>4498</t>
  </si>
  <si>
    <t>4502</t>
  </si>
  <si>
    <t xml:space="preserve"> 20.1.6.1.3. </t>
  </si>
  <si>
    <t>4503</t>
  </si>
  <si>
    <t xml:space="preserve"> 070633 </t>
  </si>
  <si>
    <t>4504</t>
  </si>
  <si>
    <t>4508</t>
  </si>
  <si>
    <t xml:space="preserve"> 20.1.6.1.4. </t>
  </si>
  <si>
    <t>4509</t>
  </si>
  <si>
    <t xml:space="preserve"> 081833 </t>
  </si>
  <si>
    <t>4510</t>
  </si>
  <si>
    <t>4514</t>
  </si>
  <si>
    <t xml:space="preserve"> 20.1.6.3.1. </t>
  </si>
  <si>
    <t>4515</t>
  </si>
  <si>
    <t xml:space="preserve"> 180302 </t>
  </si>
  <si>
    <t>4516</t>
  </si>
  <si>
    <t>4517</t>
  </si>
  <si>
    <t>4518</t>
  </si>
  <si>
    <t>4519</t>
  </si>
  <si>
    <t>4520</t>
  </si>
  <si>
    <t>4521</t>
  </si>
  <si>
    <t>4522</t>
  </si>
  <si>
    <t xml:space="preserve"> 2764 </t>
  </si>
  <si>
    <t>CANTONEIRA 1 1/4"X1 1/4" CH. 1/4"</t>
  </si>
  <si>
    <t>4523</t>
  </si>
  <si>
    <t>4524</t>
  </si>
  <si>
    <t>4525</t>
  </si>
  <si>
    <t>4526</t>
  </si>
  <si>
    <t>4527</t>
  </si>
  <si>
    <t>4528</t>
  </si>
  <si>
    <t xml:space="preserve"> 2892 </t>
  </si>
  <si>
    <t>4529</t>
  </si>
  <si>
    <t xml:space="preserve"> 2529 </t>
  </si>
  <si>
    <t>FECHO FIO REDONDO 4" ZINCADO C/PARAFUSO REF.: SOPRANO OU EQUIVALENTE</t>
  </si>
  <si>
    <t>4530</t>
  </si>
  <si>
    <t>4531</t>
  </si>
  <si>
    <t xml:space="preserve"> 1393 </t>
  </si>
  <si>
    <t>FERRO REDONDO 1/2" (CHEIO)</t>
  </si>
  <si>
    <t>4532</t>
  </si>
  <si>
    <t>4533</t>
  </si>
  <si>
    <t>4534</t>
  </si>
  <si>
    <t xml:space="preserve"> H690 </t>
  </si>
  <si>
    <t>TUBO FERRO GALVANIZADO 1.1/2"</t>
  </si>
  <si>
    <t>4538</t>
  </si>
  <si>
    <t xml:space="preserve"> 20.1.6.4.1. </t>
  </si>
  <si>
    <t>4539</t>
  </si>
  <si>
    <t>4540</t>
  </si>
  <si>
    <t>4541</t>
  </si>
  <si>
    <t>4542</t>
  </si>
  <si>
    <t>4543</t>
  </si>
  <si>
    <t>4547</t>
  </si>
  <si>
    <t xml:space="preserve"> 20.1.6.4.2. </t>
  </si>
  <si>
    <t>4548</t>
  </si>
  <si>
    <t>4549</t>
  </si>
  <si>
    <t>4550</t>
  </si>
  <si>
    <t>4551</t>
  </si>
  <si>
    <t>4552</t>
  </si>
  <si>
    <t>4553</t>
  </si>
  <si>
    <t>4557</t>
  </si>
  <si>
    <t xml:space="preserve"> 20.1.6.4.3. </t>
  </si>
  <si>
    <t>4558</t>
  </si>
  <si>
    <t xml:space="preserve"> 201410 </t>
  </si>
  <si>
    <t>4559</t>
  </si>
  <si>
    <t>4560</t>
  </si>
  <si>
    <t>4561</t>
  </si>
  <si>
    <t>4562</t>
  </si>
  <si>
    <t>4563</t>
  </si>
  <si>
    <t>4567</t>
  </si>
  <si>
    <t xml:space="preserve"> 20.1.6.5.1. </t>
  </si>
  <si>
    <t>4568</t>
  </si>
  <si>
    <t xml:space="preserve"> 220102 </t>
  </si>
  <si>
    <t>4569</t>
  </si>
  <si>
    <t>4570</t>
  </si>
  <si>
    <t>4571</t>
  </si>
  <si>
    <t>4572</t>
  </si>
  <si>
    <t>4573</t>
  </si>
  <si>
    <t>4574</t>
  </si>
  <si>
    <t>4575</t>
  </si>
  <si>
    <t>4576</t>
  </si>
  <si>
    <t>4580</t>
  </si>
  <si>
    <t xml:space="preserve"> 20.1.6.6.1. </t>
  </si>
  <si>
    <t>4581</t>
  </si>
  <si>
    <t>4582</t>
  </si>
  <si>
    <t>4583</t>
  </si>
  <si>
    <t>4584</t>
  </si>
  <si>
    <t>4585</t>
  </si>
  <si>
    <t>4586</t>
  </si>
  <si>
    <t>4590</t>
  </si>
  <si>
    <t xml:space="preserve"> 20.1.6.6.2. </t>
  </si>
  <si>
    <t>4591</t>
  </si>
  <si>
    <t>4592</t>
  </si>
  <si>
    <t>4593</t>
  </si>
  <si>
    <t>4594</t>
  </si>
  <si>
    <t>4595</t>
  </si>
  <si>
    <t>4596</t>
  </si>
  <si>
    <t>4597</t>
  </si>
  <si>
    <t>4598</t>
  </si>
  <si>
    <t>4602</t>
  </si>
  <si>
    <t xml:space="preserve"> 20.1.6.7.1. </t>
  </si>
  <si>
    <t>4603</t>
  </si>
  <si>
    <t xml:space="preserve"> 070204 </t>
  </si>
  <si>
    <t>4604</t>
  </si>
  <si>
    <t>4605</t>
  </si>
  <si>
    <t>4606</t>
  </si>
  <si>
    <t xml:space="preserve"> 3713 </t>
  </si>
  <si>
    <t>4610</t>
  </si>
  <si>
    <t xml:space="preserve"> 20.1.6.7.2. </t>
  </si>
  <si>
    <t>4611</t>
  </si>
  <si>
    <t xml:space="preserve"> 071476 </t>
  </si>
  <si>
    <t>4612</t>
  </si>
  <si>
    <t>4613</t>
  </si>
  <si>
    <t>4614</t>
  </si>
  <si>
    <t xml:space="preserve"> 3971 </t>
  </si>
  <si>
    <t>ISOLADOR DE ANCORAGEM POLIMÉRICO 15 KV</t>
  </si>
  <si>
    <t>4618</t>
  </si>
  <si>
    <t xml:space="preserve"> 20.1.6.7.5. </t>
  </si>
  <si>
    <t>4619</t>
  </si>
  <si>
    <t xml:space="preserve"> 071833 </t>
  </si>
  <si>
    <t>4620</t>
  </si>
  <si>
    <t>4621</t>
  </si>
  <si>
    <t>4622</t>
  </si>
  <si>
    <t xml:space="preserve"> 3916 </t>
  </si>
  <si>
    <t>PARA RAIOS DISTRIBUIDOR POLIMÉRICO ÓXIDO DE ZINCO S/CENTELHADOR C/ DESLIGAMENTO AUTOMÁTICO 15KV 10KA</t>
  </si>
  <si>
    <t>4626</t>
  </si>
  <si>
    <t xml:space="preserve"> 20.1.6.7.6. </t>
  </si>
  <si>
    <t>4627</t>
  </si>
  <si>
    <t xml:space="preserve"> 072372 </t>
  </si>
  <si>
    <t>4628</t>
  </si>
  <si>
    <t>4629</t>
  </si>
  <si>
    <t>4630</t>
  </si>
  <si>
    <t xml:space="preserve"> 3967 </t>
  </si>
  <si>
    <t>4634</t>
  </si>
  <si>
    <t xml:space="preserve"> 20.1.6.7.9. </t>
  </si>
  <si>
    <t>4635</t>
  </si>
  <si>
    <t xml:space="preserve"> 102105 </t>
  </si>
  <si>
    <t>4636</t>
  </si>
  <si>
    <t>4637</t>
  </si>
  <si>
    <t>4638</t>
  </si>
  <si>
    <t>4639</t>
  </si>
  <si>
    <t xml:space="preserve"> 00007619 </t>
  </si>
  <si>
    <t>TRANSFORMADOR TRIFASICO DE DISTRIBUICAO, POTENCIA DE 112,5 KVA, TENSAO NOMINAL DE 15 KV, TENSAO SECUNDARIA DE 220/127V, EM OLEO ISOLANTE TIPO MINERAL</t>
  </si>
  <si>
    <t>4643</t>
  </si>
  <si>
    <t xml:space="preserve"> 20.1.6.7.10. </t>
  </si>
  <si>
    <t>4644</t>
  </si>
  <si>
    <t>4645</t>
  </si>
  <si>
    <t>4646</t>
  </si>
  <si>
    <t>4647</t>
  </si>
  <si>
    <t>4651</t>
  </si>
  <si>
    <t xml:space="preserve"> 20.1.6.7.11. </t>
  </si>
  <si>
    <t>4652</t>
  </si>
  <si>
    <t xml:space="preserve"> 070512 </t>
  </si>
  <si>
    <t>4653</t>
  </si>
  <si>
    <t>4654</t>
  </si>
  <si>
    <t>4655</t>
  </si>
  <si>
    <t xml:space="preserve"> 3932 </t>
  </si>
  <si>
    <t>CABO FLEXÍVEL EPR/XLPE (90°C), 0,6/1 KV, 35 MM2</t>
  </si>
  <si>
    <t>4659</t>
  </si>
  <si>
    <t xml:space="preserve"> 20.1.6.7.12. </t>
  </si>
  <si>
    <t>4660</t>
  </si>
  <si>
    <t>4661</t>
  </si>
  <si>
    <t>4662</t>
  </si>
  <si>
    <t>4663</t>
  </si>
  <si>
    <t>4667</t>
  </si>
  <si>
    <t xml:space="preserve"> 20.1.6.7.13. </t>
  </si>
  <si>
    <t>4668</t>
  </si>
  <si>
    <t xml:space="preserve"> 102110 </t>
  </si>
  <si>
    <t>4669</t>
  </si>
  <si>
    <t>4670</t>
  </si>
  <si>
    <t>4671</t>
  </si>
  <si>
    <t xml:space="preserve"> 00007576 </t>
  </si>
  <si>
    <t>SUPORTE EM ACO GALVANIZADO PARA TRANSFORMADOR PARA POSTE DUPLO T 185 X 95 MM, CHAPA DE 5/16"</t>
  </si>
  <si>
    <t>4675</t>
  </si>
  <si>
    <t xml:space="preserve"> 20.1.6.7.15. </t>
  </si>
  <si>
    <t>4676</t>
  </si>
  <si>
    <t xml:space="preserve"> 070505 </t>
  </si>
  <si>
    <t>4677</t>
  </si>
  <si>
    <t>4678</t>
  </si>
  <si>
    <t>4679</t>
  </si>
  <si>
    <t xml:space="preserve"> 3084 </t>
  </si>
  <si>
    <t>CABECOTE DE LIGA DE ALUMINIO DIAM. 2 1/2"</t>
  </si>
  <si>
    <t>4683</t>
  </si>
  <si>
    <t xml:space="preserve"> 20.1.6.7.16. </t>
  </si>
  <si>
    <t>4684</t>
  </si>
  <si>
    <t xml:space="preserve"> 071216 </t>
  </si>
  <si>
    <t>4685</t>
  </si>
  <si>
    <t>4686</t>
  </si>
  <si>
    <t>4687</t>
  </si>
  <si>
    <t xml:space="preserve"> 3275 </t>
  </si>
  <si>
    <t>4691</t>
  </si>
  <si>
    <t xml:space="preserve"> 20.1.6.7.17. </t>
  </si>
  <si>
    <t>4692</t>
  </si>
  <si>
    <t xml:space="preserve"> 97669 </t>
  </si>
  <si>
    <t>4693</t>
  </si>
  <si>
    <t>4694</t>
  </si>
  <si>
    <t>4695</t>
  </si>
  <si>
    <t xml:space="preserve"> 00002442 </t>
  </si>
  <si>
    <t>ELETRODUTO/DUTO PEAD FLEXIVEL PAREDE SIMPLES, CORRUGACAO HELICOIDAL, COR PRETA, SEM ROSCA, DE 3",  PARA CABEAMENTO SUBTERRANEO (NBR 15715)</t>
  </si>
  <si>
    <t>4699</t>
  </si>
  <si>
    <t xml:space="preserve"> 20.1.6.7.18. </t>
  </si>
  <si>
    <t>4700</t>
  </si>
  <si>
    <t xml:space="preserve"> 96977 </t>
  </si>
  <si>
    <t>CORDOALHA DE COBRE NU 50 MM², ENTERRADA - FORNECIMENTO E INSTALAÇÃO.
AF_08/2023</t>
  </si>
  <si>
    <t>4701</t>
  </si>
  <si>
    <t>4702</t>
  </si>
  <si>
    <t>4703</t>
  </si>
  <si>
    <t xml:space="preserve"> 00000867 </t>
  </si>
  <si>
    <t>CABO DE COBRE NU 50 MM2 MEIO-DURO</t>
  </si>
  <si>
    <t>4707</t>
  </si>
  <si>
    <t xml:space="preserve"> 20.1.6.7.19. </t>
  </si>
  <si>
    <t>4708</t>
  </si>
  <si>
    <t xml:space="preserve"> 070229 </t>
  </si>
  <si>
    <t>4709</t>
  </si>
  <si>
    <t>4710</t>
  </si>
  <si>
    <t>4711</t>
  </si>
  <si>
    <t>4715</t>
  </si>
  <si>
    <t xml:space="preserve"> 20.1.6.7.21. </t>
  </si>
  <si>
    <t>4716</t>
  </si>
  <si>
    <t xml:space="preserve"> 071997 </t>
  </si>
  <si>
    <t>POSTE - FUNDAÇÃO EM CONCRETO SIMPLES DA BASE DOS POSTES 11/600 PARA TRAFO (
DIAM. 1000MM)</t>
  </si>
  <si>
    <t>4717</t>
  </si>
  <si>
    <t>4718</t>
  </si>
  <si>
    <t>4719</t>
  </si>
  <si>
    <t>4720</t>
  </si>
  <si>
    <t>4721</t>
  </si>
  <si>
    <t>4722</t>
  </si>
  <si>
    <t>4723</t>
  </si>
  <si>
    <t>4724</t>
  </si>
  <si>
    <t>4725</t>
  </si>
  <si>
    <t>4726</t>
  </si>
  <si>
    <t>4727</t>
  </si>
  <si>
    <t>4728</t>
  </si>
  <si>
    <t>4732</t>
  </si>
  <si>
    <t xml:space="preserve"> 20.1.6.7.22. </t>
  </si>
  <si>
    <t>4733</t>
  </si>
  <si>
    <t xml:space="preserve"> 072080 </t>
  </si>
  <si>
    <t>4734</t>
  </si>
  <si>
    <t xml:space="preserve"> 3679 </t>
  </si>
  <si>
    <t>CAMINHAO MUNCK 12 TON. ( MÍNIMO 4 HORAS)</t>
  </si>
  <si>
    <t>4738</t>
  </si>
  <si>
    <t xml:space="preserve"> 20.1.6.7.24. </t>
  </si>
  <si>
    <t>4739</t>
  </si>
  <si>
    <t>4740</t>
  </si>
  <si>
    <t>4741</t>
  </si>
  <si>
    <t>4742</t>
  </si>
  <si>
    <t>4746</t>
  </si>
  <si>
    <t xml:space="preserve"> 20.1.6.7.25. </t>
  </si>
  <si>
    <t>4747</t>
  </si>
  <si>
    <t xml:space="preserve"> 070240 </t>
  </si>
  <si>
    <t>4748</t>
  </si>
  <si>
    <t>4749</t>
  </si>
  <si>
    <t>4750</t>
  </si>
  <si>
    <t xml:space="preserve"> 3007 </t>
  </si>
  <si>
    <t>ARMAÇÃO SECUNDÁRIA PESADA 1 ELEMENTO</t>
  </si>
  <si>
    <t>4754</t>
  </si>
  <si>
    <t xml:space="preserve"> 20.1.6.7.26. </t>
  </si>
  <si>
    <t>4755</t>
  </si>
  <si>
    <t xml:space="preserve"> 101548 </t>
  </si>
  <si>
    <t>ISOLADOR, TIPO ROLDANA, PARA BAIXA TENSÃO - FORNECIMENTO E INSTALAÇÃO.
AF_07/2020</t>
  </si>
  <si>
    <t>4756</t>
  </si>
  <si>
    <t>4757</t>
  </si>
  <si>
    <t>4758</t>
  </si>
  <si>
    <t xml:space="preserve"> 00003398 </t>
  </si>
  <si>
    <t>ISOLADOR DE PORCELANA, TIPO ROLDANA, DIMENSOES DE *72* X *72* MM, PARA USO EM BAIXA TENSAO</t>
  </si>
  <si>
    <t>4762</t>
  </si>
  <si>
    <t xml:space="preserve"> 20.1.6.7.27. </t>
  </si>
  <si>
    <t>4763</t>
  </si>
  <si>
    <t xml:space="preserve"> 071381 </t>
  </si>
  <si>
    <t>4764</t>
  </si>
  <si>
    <t>4765</t>
  </si>
  <si>
    <t>4766</t>
  </si>
  <si>
    <t xml:space="preserve"> 3330 </t>
  </si>
  <si>
    <t>HASTE COPPERWELD  5/8" X 3,00 M COM CONECTOR</t>
  </si>
  <si>
    <t>4770</t>
  </si>
  <si>
    <t xml:space="preserve"> 20.1.6.7.28. </t>
  </si>
  <si>
    <t>4771</t>
  </si>
  <si>
    <t xml:space="preserve"> 070255 </t>
  </si>
  <si>
    <t>4772</t>
  </si>
  <si>
    <t>4773</t>
  </si>
  <si>
    <t>4774</t>
  </si>
  <si>
    <t xml:space="preserve"> 3978 </t>
  </si>
  <si>
    <t>CARTUCHO PARA SOLDA EXOTÉRMICA 90 G</t>
  </si>
  <si>
    <t>4775</t>
  </si>
  <si>
    <t xml:space="preserve"> 4080 </t>
  </si>
  <si>
    <t>MOLDE DE GRAFITE PARA CONEXÃO EXOTÉRMICA</t>
  </si>
  <si>
    <t>4779</t>
  </si>
  <si>
    <t xml:space="preserve"> 20.1.6.7.30. </t>
  </si>
  <si>
    <t>4780</t>
  </si>
  <si>
    <t xml:space="preserve"> 98111 </t>
  </si>
  <si>
    <t>CAIXA DE INSPEÇÃO PARA ATERRAMENTO, CIRCULAR, EM POLIETILENO, DIÂMETRO
INTERNO = 0,3 M. AF_12/2020</t>
  </si>
  <si>
    <t>4781</t>
  </si>
  <si>
    <t xml:space="preserve"> 101618 </t>
  </si>
  <si>
    <t>PREPARO DE FUNDO DE VALA COM LARGURA MENOR QUE 1,5 M, COM CAMADA DE AREIA, LANÇAMENTO MANUAL. AF_08/2020</t>
  </si>
  <si>
    <t>4782</t>
  </si>
  <si>
    <t>4783</t>
  </si>
  <si>
    <t>4784</t>
  </si>
  <si>
    <t xml:space="preserve"> 00034643 </t>
  </si>
  <si>
    <t>CAIXA DE INSPECAO PARA ATERRAMENTO E PARA RAIOS, EM POLIPROPILENO,  DIAMETRO = 300 MM X ALTURA = 400 MM</t>
  </si>
  <si>
    <t>4788</t>
  </si>
  <si>
    <t xml:space="preserve"> 20.1.6.7.32. </t>
  </si>
  <si>
    <t>4789</t>
  </si>
  <si>
    <t xml:space="preserve"> 070715 </t>
  </si>
  <si>
    <t>4790</t>
  </si>
  <si>
    <t>4791</t>
  </si>
  <si>
    <t>4792</t>
  </si>
  <si>
    <t>4793</t>
  </si>
  <si>
    <t>4794</t>
  </si>
  <si>
    <t>4795</t>
  </si>
  <si>
    <t>4796</t>
  </si>
  <si>
    <t>4797</t>
  </si>
  <si>
    <t>4801</t>
  </si>
  <si>
    <t xml:space="preserve"> 20.1.6.7.33. </t>
  </si>
  <si>
    <t>4802</t>
  </si>
  <si>
    <t xml:space="preserve"> 081826 </t>
  </si>
  <si>
    <t>4803</t>
  </si>
  <si>
    <t>4804</t>
  </si>
  <si>
    <t>4805</t>
  </si>
  <si>
    <t>4806</t>
  </si>
  <si>
    <t>4807</t>
  </si>
  <si>
    <t>4808</t>
  </si>
  <si>
    <t>4809</t>
  </si>
  <si>
    <t>4810</t>
  </si>
  <si>
    <t>4811</t>
  </si>
  <si>
    <t>4812</t>
  </si>
  <si>
    <t>4813</t>
  </si>
  <si>
    <t>4814</t>
  </si>
  <si>
    <t>4815</t>
  </si>
  <si>
    <t>4816</t>
  </si>
  <si>
    <t xml:space="preserve"> 1696 </t>
  </si>
  <si>
    <t>4817</t>
  </si>
  <si>
    <t>4818</t>
  </si>
  <si>
    <t>4822</t>
  </si>
  <si>
    <t xml:space="preserve"> 20.1.6.7.34. </t>
  </si>
  <si>
    <t>4823</t>
  </si>
  <si>
    <t>4824</t>
  </si>
  <si>
    <t>4825</t>
  </si>
  <si>
    <t>4826</t>
  </si>
  <si>
    <t>4830</t>
  </si>
  <si>
    <t xml:space="preserve"> 20.1.6.7.38. </t>
  </si>
  <si>
    <t>4831</t>
  </si>
  <si>
    <t xml:space="preserve"> 071871 </t>
  </si>
  <si>
    <t>4832</t>
  </si>
  <si>
    <t>4833</t>
  </si>
  <si>
    <t>4834</t>
  </si>
  <si>
    <t xml:space="preserve"> 3822 </t>
  </si>
  <si>
    <t>PARAFUSO SEXTAVADO D=3/8" X 3/4"</t>
  </si>
  <si>
    <t>4838</t>
  </si>
  <si>
    <t xml:space="preserve"> 20.1.6.7.40. </t>
  </si>
  <si>
    <t>4839</t>
  </si>
  <si>
    <t>4840</t>
  </si>
  <si>
    <t>4841</t>
  </si>
  <si>
    <t>4842</t>
  </si>
  <si>
    <t>4846</t>
  </si>
  <si>
    <t xml:space="preserve"> 20.1.6.7.41. </t>
  </si>
  <si>
    <t>4847</t>
  </si>
  <si>
    <t>4848</t>
  </si>
  <si>
    <t>4849</t>
  </si>
  <si>
    <t>4850</t>
  </si>
  <si>
    <t>4854</t>
  </si>
  <si>
    <t xml:space="preserve"> 20.1.6.7.42. </t>
  </si>
  <si>
    <t>4855</t>
  </si>
  <si>
    <t xml:space="preserve"> 070265 </t>
  </si>
  <si>
    <t>4856</t>
  </si>
  <si>
    <t>4857</t>
  </si>
  <si>
    <t>4858</t>
  </si>
  <si>
    <t xml:space="preserve"> 3016 </t>
  </si>
  <si>
    <t>4862</t>
  </si>
  <si>
    <t xml:space="preserve"> 20.1.6.7.43. </t>
  </si>
  <si>
    <t>4863</t>
  </si>
  <si>
    <t>4864</t>
  </si>
  <si>
    <t>4865</t>
  </si>
  <si>
    <t>4866</t>
  </si>
  <si>
    <t>4870</t>
  </si>
  <si>
    <t xml:space="preserve"> 21.1.0.0.1. </t>
  </si>
  <si>
    <t>4871</t>
  </si>
  <si>
    <t>4872</t>
  </si>
  <si>
    <t>4873</t>
  </si>
  <si>
    <t>4877</t>
  </si>
  <si>
    <t xml:space="preserve"> 21.2.0.0.1. </t>
  </si>
  <si>
    <t>4878</t>
  </si>
  <si>
    <t>4879</t>
  </si>
  <si>
    <t>4880</t>
  </si>
  <si>
    <t>4884</t>
  </si>
  <si>
    <t xml:space="preserve"> 21.3.0.0.1. </t>
  </si>
  <si>
    <t>4885</t>
  </si>
  <si>
    <t>4886</t>
  </si>
  <si>
    <t>4890</t>
  </si>
  <si>
    <t xml:space="preserve"> 21.3.0.0.2. </t>
  </si>
  <si>
    <t>4891</t>
  </si>
  <si>
    <t>4892</t>
  </si>
  <si>
    <t>4896</t>
  </si>
  <si>
    <t xml:space="preserve"> 21.4.1.1.1. </t>
  </si>
  <si>
    <t>4897</t>
  </si>
  <si>
    <t xml:space="preserve"> 080520 </t>
  </si>
  <si>
    <t>4898</t>
  </si>
  <si>
    <t>4899</t>
  </si>
  <si>
    <t>4900</t>
  </si>
  <si>
    <t xml:space="preserve"> H147 </t>
  </si>
  <si>
    <t>CONJUNTO DE FIXAÇÃO COM BUCHA PLÁSTICA 10MM PARA VASO SANITÁRIO</t>
  </si>
  <si>
    <t>4904</t>
  </si>
  <si>
    <t xml:space="preserve"> 21.4.1.1.2. </t>
  </si>
  <si>
    <t>4905</t>
  </si>
  <si>
    <t xml:space="preserve"> 080526 </t>
  </si>
  <si>
    <t>4906</t>
  </si>
  <si>
    <t>4907</t>
  </si>
  <si>
    <t>4908</t>
  </si>
  <si>
    <t xml:space="preserve"> H586 </t>
  </si>
  <si>
    <t>ASSENTO EM POLIPROPILENO E INJETADO DE ALTA DURABILIDADE COM SISTEMA DE FECHAMENTO SUAVE (TIPO SLOW CLOSE OU EQUIVALENTE) PARA VASO SANITÁRIO</t>
  </si>
  <si>
    <t>4912</t>
  </si>
  <si>
    <t xml:space="preserve"> 21.4.1.1.3. </t>
  </si>
  <si>
    <t>4913</t>
  </si>
  <si>
    <t xml:space="preserve"> 95469 </t>
  </si>
  <si>
    <t>4914</t>
  </si>
  <si>
    <t>4915</t>
  </si>
  <si>
    <t>4916</t>
  </si>
  <si>
    <t xml:space="preserve"> 00004384 </t>
  </si>
  <si>
    <t>PARAFUSO NIQUELADO COM ACABAMENTO CROMADO PARA FIXAR PECA SANITARIA, INCLUI PORCA CEGA, ARRUELA E BUCHA DE NYLON TAMANHO S-10</t>
  </si>
  <si>
    <t>4917</t>
  </si>
  <si>
    <t xml:space="preserve"> 00006138 </t>
  </si>
  <si>
    <t>ANEL DE VEDACAO, PVC FLEXIVEL, 100 MM, PARA SAIDA DE BACIA / VASO SANITARIO</t>
  </si>
  <si>
    <t>4918</t>
  </si>
  <si>
    <t xml:space="preserve"> 00010420 </t>
  </si>
  <si>
    <t>BACIA SANITARIA (VASO) CONVENCIONAL, DE LOUCA BRANCA, SIFAO APARENTE, SAIDA VERTICAL (SEM ASSENTO)</t>
  </si>
  <si>
    <t>4919</t>
  </si>
  <si>
    <t xml:space="preserve"> 00037329 </t>
  </si>
  <si>
    <t>REJUNTE EPOXI, QUALQUER COR</t>
  </si>
  <si>
    <t>4923</t>
  </si>
  <si>
    <t xml:space="preserve"> 21.4.1.1.4. </t>
  </si>
  <si>
    <t>4924</t>
  </si>
  <si>
    <t xml:space="preserve"> 080517 </t>
  </si>
  <si>
    <t>VÁLVULA DE DESCARGA DUPLO ACIONAMENTO COM ACABAMENTO CROMADO
ANTIVANDALISMO</t>
  </si>
  <si>
    <t>4925</t>
  </si>
  <si>
    <t>4926</t>
  </si>
  <si>
    <t>4927</t>
  </si>
  <si>
    <t>4928</t>
  </si>
  <si>
    <t xml:space="preserve"> H664 </t>
  </si>
  <si>
    <t>VÁLVULA DE DESCARGA DUPLO ACIONAMENTO HIDRA/DOCOL ( BASE E ACABAMENTO CROMADO ANTIVANDALISMO)</t>
  </si>
  <si>
    <t>4932</t>
  </si>
  <si>
    <t xml:space="preserve"> 21.4.1.1.5. </t>
  </si>
  <si>
    <t>4933</t>
  </si>
  <si>
    <t>4934</t>
  </si>
  <si>
    <t>4935</t>
  </si>
  <si>
    <t>4936</t>
  </si>
  <si>
    <t>4940</t>
  </si>
  <si>
    <t xml:space="preserve"> 21.4.1.1.6. </t>
  </si>
  <si>
    <t>4941</t>
  </si>
  <si>
    <t xml:space="preserve"> 080513 </t>
  </si>
  <si>
    <t>4942</t>
  </si>
  <si>
    <t>4943</t>
  </si>
  <si>
    <t>4944</t>
  </si>
  <si>
    <t xml:space="preserve"> H240 </t>
  </si>
  <si>
    <t>TUBO PARA VÁLVULA DE DESCARGA (CURTO 1.1/4")</t>
  </si>
  <si>
    <t>4948</t>
  </si>
  <si>
    <t xml:space="preserve"> 21.4.1.1.7. </t>
  </si>
  <si>
    <t>4949</t>
  </si>
  <si>
    <t xml:space="preserve"> 080514 </t>
  </si>
  <si>
    <t>4950</t>
  </si>
  <si>
    <t>4951</t>
  </si>
  <si>
    <t>4952</t>
  </si>
  <si>
    <t xml:space="preserve"> H700 </t>
  </si>
  <si>
    <t>ESPUDE PARA LIGAÇÃO DE VASO SANITÁRIO</t>
  </si>
  <si>
    <t>4953</t>
  </si>
  <si>
    <t>4957</t>
  </si>
  <si>
    <t xml:space="preserve"> 21.4.1.1.8. </t>
  </si>
  <si>
    <t>4958</t>
  </si>
  <si>
    <t xml:space="preserve"> 080510 </t>
  </si>
  <si>
    <t>4959</t>
  </si>
  <si>
    <t>4960</t>
  </si>
  <si>
    <t>4961</t>
  </si>
  <si>
    <t>4965</t>
  </si>
  <si>
    <t xml:space="preserve"> 21.4.1.2.1. </t>
  </si>
  <si>
    <t>4966</t>
  </si>
  <si>
    <t xml:space="preserve"> 080541 </t>
  </si>
  <si>
    <t>4967</t>
  </si>
  <si>
    <t>4968</t>
  </si>
  <si>
    <t>4969</t>
  </si>
  <si>
    <t xml:space="preserve"> H176 </t>
  </si>
  <si>
    <t>4973</t>
  </si>
  <si>
    <t xml:space="preserve"> 21.4.1.2.2. </t>
  </si>
  <si>
    <t>4974</t>
  </si>
  <si>
    <t xml:space="preserve"> 080550 </t>
  </si>
  <si>
    <t>4975</t>
  </si>
  <si>
    <t>4976</t>
  </si>
  <si>
    <t>4977</t>
  </si>
  <si>
    <t>4981</t>
  </si>
  <si>
    <t xml:space="preserve"> 21.4.1.2.3. </t>
  </si>
  <si>
    <t>4982</t>
  </si>
  <si>
    <t xml:space="preserve"> 080556 </t>
  </si>
  <si>
    <t>4983</t>
  </si>
  <si>
    <t>4984</t>
  </si>
  <si>
    <t>4985</t>
  </si>
  <si>
    <t>4986</t>
  </si>
  <si>
    <t>4990</t>
  </si>
  <si>
    <t xml:space="preserve"> 21.4.1.2.4. </t>
  </si>
  <si>
    <t>4991</t>
  </si>
  <si>
    <t xml:space="preserve"> 86883 </t>
  </si>
  <si>
    <t>4992</t>
  </si>
  <si>
    <t>4993</t>
  </si>
  <si>
    <t>4994</t>
  </si>
  <si>
    <t xml:space="preserve"> 00003146 </t>
  </si>
  <si>
    <t>4995</t>
  </si>
  <si>
    <t xml:space="preserve"> 00044945 </t>
  </si>
  <si>
    <t>SIFAO / TUBO SINFONADO EXTENSIVEL/SANFONADO, UNIVERSAL/ SIMPLES, ENTRE *50 A 70* CM, DE PLASTICO BRANCO</t>
  </si>
  <si>
    <t>4999</t>
  </si>
  <si>
    <t xml:space="preserve"> 21.4.1.2.6. </t>
  </si>
  <si>
    <t>5000</t>
  </si>
  <si>
    <t xml:space="preserve"> 080580 </t>
  </si>
  <si>
    <t>5001</t>
  </si>
  <si>
    <t>5002</t>
  </si>
  <si>
    <t>5003</t>
  </si>
  <si>
    <t xml:space="preserve"> H260 </t>
  </si>
  <si>
    <t>5007</t>
  </si>
  <si>
    <t xml:space="preserve"> 21.4.1.2.7. </t>
  </si>
  <si>
    <t>5008</t>
  </si>
  <si>
    <t xml:space="preserve"> 080587 </t>
  </si>
  <si>
    <t>5009</t>
  </si>
  <si>
    <t>5010</t>
  </si>
  <si>
    <t>5011</t>
  </si>
  <si>
    <t xml:space="preserve"> H702 </t>
  </si>
  <si>
    <t>5015</t>
  </si>
  <si>
    <t xml:space="preserve"> 21.4.1.2.8. </t>
  </si>
  <si>
    <t>5016</t>
  </si>
  <si>
    <t xml:space="preserve"> 080693 </t>
  </si>
  <si>
    <t>5017</t>
  </si>
  <si>
    <t>5018</t>
  </si>
  <si>
    <t>5019</t>
  </si>
  <si>
    <t xml:space="preserve"> H556 </t>
  </si>
  <si>
    <t>TANQUE PANELAO INOX 60 X 70 X 40 CH.18 / 304</t>
  </si>
  <si>
    <t>5023</t>
  </si>
  <si>
    <t xml:space="preserve"> 21.4.1.2.9. </t>
  </si>
  <si>
    <t>5024</t>
  </si>
  <si>
    <t xml:space="preserve"> 080811 </t>
  </si>
  <si>
    <t>5025</t>
  </si>
  <si>
    <t>5026</t>
  </si>
  <si>
    <t>5027</t>
  </si>
  <si>
    <t>5028</t>
  </si>
  <si>
    <t xml:space="preserve"> H484 </t>
  </si>
  <si>
    <t>TORNEIRA DE JARDIM DIAMETRO 1/2 E 3/4" COM BICO</t>
  </si>
  <si>
    <t>5032</t>
  </si>
  <si>
    <t xml:space="preserve"> 21.4.1.2.10. </t>
  </si>
  <si>
    <t>5033</t>
  </si>
  <si>
    <t xml:space="preserve"> 080845 </t>
  </si>
  <si>
    <t>5034</t>
  </si>
  <si>
    <t>5035</t>
  </si>
  <si>
    <t>5036</t>
  </si>
  <si>
    <t>5037</t>
  </si>
  <si>
    <t>5038</t>
  </si>
  <si>
    <t>5039</t>
  </si>
  <si>
    <t>5040</t>
  </si>
  <si>
    <t>5041</t>
  </si>
  <si>
    <t>5042</t>
  </si>
  <si>
    <t>5046</t>
  </si>
  <si>
    <t xml:space="preserve"> 21.4.1.2.11. </t>
  </si>
  <si>
    <t>5047</t>
  </si>
  <si>
    <t xml:space="preserve"> 080689 </t>
  </si>
  <si>
    <t>5048</t>
  </si>
  <si>
    <t>5049</t>
  </si>
  <si>
    <t>5050</t>
  </si>
  <si>
    <t xml:space="preserve"> H554 </t>
  </si>
  <si>
    <t>5054</t>
  </si>
  <si>
    <t xml:space="preserve"> 21.4.1.2.12. </t>
  </si>
  <si>
    <t>5055</t>
  </si>
  <si>
    <t xml:space="preserve"> 080803 </t>
  </si>
  <si>
    <t>5056</t>
  </si>
  <si>
    <t>5057</t>
  </si>
  <si>
    <t>5058</t>
  </si>
  <si>
    <t xml:space="preserve"> H515 </t>
  </si>
  <si>
    <t>TANQUE MARMORE/GRANITO SINTÉTICO 1 BATEDOR</t>
  </si>
  <si>
    <t>5062</t>
  </si>
  <si>
    <t xml:space="preserve"> 21.4.1.2.13. </t>
  </si>
  <si>
    <t>5063</t>
  </si>
  <si>
    <t xml:space="preserve"> 080810 </t>
  </si>
  <si>
    <t>5064</t>
  </si>
  <si>
    <t>5065</t>
  </si>
  <si>
    <t>5066</t>
  </si>
  <si>
    <t>5067</t>
  </si>
  <si>
    <t xml:space="preserve"> H236 </t>
  </si>
  <si>
    <t>TORNEIRA DE PAREDE COM AREJADOR PARA TANQUE DIAM. 1/2" E 3/4"</t>
  </si>
  <si>
    <t>5071</t>
  </si>
  <si>
    <t xml:space="preserve"> 21.4.1.2.14. </t>
  </si>
  <si>
    <t>5072</t>
  </si>
  <si>
    <t xml:space="preserve"> 080830 </t>
  </si>
  <si>
    <t>5073</t>
  </si>
  <si>
    <t>5074</t>
  </si>
  <si>
    <t>5075</t>
  </si>
  <si>
    <t xml:space="preserve"> H514 </t>
  </si>
  <si>
    <t>5079</t>
  </si>
  <si>
    <t xml:space="preserve"> 21.4.1.3.1. </t>
  </si>
  <si>
    <t>5080</t>
  </si>
  <si>
    <t xml:space="preserve"> 080660 </t>
  </si>
  <si>
    <t>5081</t>
  </si>
  <si>
    <t>5082</t>
  </si>
  <si>
    <t>5083</t>
  </si>
  <si>
    <t>5084</t>
  </si>
  <si>
    <t>5088</t>
  </si>
  <si>
    <t xml:space="preserve"> 21.4.1.3.2. </t>
  </si>
  <si>
    <t>5089</t>
  </si>
  <si>
    <t xml:space="preserve"> 080670 </t>
  </si>
  <si>
    <t>5090</t>
  </si>
  <si>
    <t>5091</t>
  </si>
  <si>
    <t>5092</t>
  </si>
  <si>
    <t>5093</t>
  </si>
  <si>
    <t>5097</t>
  </si>
  <si>
    <t xml:space="preserve"> 21.4.1.3.3. </t>
  </si>
  <si>
    <t>5098</t>
  </si>
  <si>
    <t xml:space="preserve"> 080680 </t>
  </si>
  <si>
    <t>5099</t>
  </si>
  <si>
    <t>5100</t>
  </si>
  <si>
    <t>5101</t>
  </si>
  <si>
    <t>5102</t>
  </si>
  <si>
    <t>5106</t>
  </si>
  <si>
    <t xml:space="preserve"> 21.4.1.4.1. </t>
  </si>
  <si>
    <t>5107</t>
  </si>
  <si>
    <t xml:space="preserve"> 080721 </t>
  </si>
  <si>
    <t>5108</t>
  </si>
  <si>
    <t>5109</t>
  </si>
  <si>
    <t>5110</t>
  </si>
  <si>
    <t>5111</t>
  </si>
  <si>
    <t>5112</t>
  </si>
  <si>
    <t>5116</t>
  </si>
  <si>
    <t xml:space="preserve"> 21.4.1.4.2. </t>
  </si>
  <si>
    <t>5117</t>
  </si>
  <si>
    <t xml:space="preserve"> 080732 </t>
  </si>
  <si>
    <t>5118</t>
  </si>
  <si>
    <t>5119</t>
  </si>
  <si>
    <t>5120</t>
  </si>
  <si>
    <t xml:space="preserve"> H545 </t>
  </si>
  <si>
    <t>PORTA TOALHA HASTE LONGA EM METAL/ACABAMENTO CROMADO C/ BUCHA E PARAFUSO</t>
  </si>
  <si>
    <t>5124</t>
  </si>
  <si>
    <t xml:space="preserve"> 21.4.1.4.3. </t>
  </si>
  <si>
    <t>5125</t>
  </si>
  <si>
    <t xml:space="preserve"> 080741 </t>
  </si>
  <si>
    <t>5126</t>
  </si>
  <si>
    <t>5127</t>
  </si>
  <si>
    <t>5128</t>
  </si>
  <si>
    <t xml:space="preserve"> H544 </t>
  </si>
  <si>
    <t>SABONETEIRA EM METAL / ACABAMENTO CROMADO C/ BUCHA/PARAFUSO</t>
  </si>
  <si>
    <t>5132</t>
  </si>
  <si>
    <t xml:space="preserve"> 21.4.1.5.1. </t>
  </si>
  <si>
    <t>5133</t>
  </si>
  <si>
    <t xml:space="preserve"> 080840 </t>
  </si>
  <si>
    <t>5134</t>
  </si>
  <si>
    <t>5135</t>
  </si>
  <si>
    <t xml:space="preserve"> H486 </t>
  </si>
  <si>
    <t>TAMPA T-5 ARTICULADA 20 X 20 CM</t>
  </si>
  <si>
    <t>5139</t>
  </si>
  <si>
    <t xml:space="preserve"> 21.4.1.6.1. </t>
  </si>
  <si>
    <t>5140</t>
  </si>
  <si>
    <t xml:space="preserve"> 080902 </t>
  </si>
  <si>
    <t>5141</t>
  </si>
  <si>
    <t>5142</t>
  </si>
  <si>
    <t>5143</t>
  </si>
  <si>
    <t>5144</t>
  </si>
  <si>
    <t xml:space="preserve"> H192 </t>
  </si>
  <si>
    <t>5148</t>
  </si>
  <si>
    <t xml:space="preserve"> 21.4.1.6.2. </t>
  </si>
  <si>
    <t>5149</t>
  </si>
  <si>
    <t>5150</t>
  </si>
  <si>
    <t>5151</t>
  </si>
  <si>
    <t>5152</t>
  </si>
  <si>
    <t>5153</t>
  </si>
  <si>
    <t>5157</t>
  </si>
  <si>
    <t xml:space="preserve"> 21.4.1.6.3. </t>
  </si>
  <si>
    <t>5158</t>
  </si>
  <si>
    <t>5159</t>
  </si>
  <si>
    <t>5160</t>
  </si>
  <si>
    <t>5161</t>
  </si>
  <si>
    <t>5162</t>
  </si>
  <si>
    <t>5166</t>
  </si>
  <si>
    <t xml:space="preserve"> 21.4.1.6.4. </t>
  </si>
  <si>
    <t>5167</t>
  </si>
  <si>
    <t xml:space="preserve"> 080976 </t>
  </si>
  <si>
    <t>5168</t>
  </si>
  <si>
    <t>5169</t>
  </si>
  <si>
    <t>5170</t>
  </si>
  <si>
    <t>5171</t>
  </si>
  <si>
    <t xml:space="preserve"> H558 </t>
  </si>
  <si>
    <t>REGISTRO DE ESFERA DIAM.3/4" (METAL)</t>
  </si>
  <si>
    <t>5175</t>
  </si>
  <si>
    <t xml:space="preserve"> 21.4.1.6.5. </t>
  </si>
  <si>
    <t>5176</t>
  </si>
  <si>
    <t xml:space="preserve"> 080926 </t>
  </si>
  <si>
    <t>5177</t>
  </si>
  <si>
    <t>5178</t>
  </si>
  <si>
    <t>5179</t>
  </si>
  <si>
    <t>5180</t>
  </si>
  <si>
    <t xml:space="preserve"> H200 </t>
  </si>
  <si>
    <t>REGISTRO DE GAVETA C/CANOPLA DIAM.3/4"</t>
  </si>
  <si>
    <t>5184</t>
  </si>
  <si>
    <t xml:space="preserve"> 21.4.1.6.6. </t>
  </si>
  <si>
    <t>5185</t>
  </si>
  <si>
    <t xml:space="preserve"> 080927 </t>
  </si>
  <si>
    <t>5186</t>
  </si>
  <si>
    <t>5187</t>
  </si>
  <si>
    <t>5188</t>
  </si>
  <si>
    <t>5189</t>
  </si>
  <si>
    <t xml:space="preserve"> H196 </t>
  </si>
  <si>
    <t>REGISTRO DE GAVETA C/CANOPLA DIAM. 1"</t>
  </si>
  <si>
    <t>5193</t>
  </si>
  <si>
    <t xml:space="preserve"> 21.4.1.6.7. </t>
  </si>
  <si>
    <t>5194</t>
  </si>
  <si>
    <t xml:space="preserve"> 080929 </t>
  </si>
  <si>
    <t>5195</t>
  </si>
  <si>
    <t>5196</t>
  </si>
  <si>
    <t>5197</t>
  </si>
  <si>
    <t>5198</t>
  </si>
  <si>
    <t xml:space="preserve"> H197 </t>
  </si>
  <si>
    <t>REGISTRO DE GAVETA C/CANOPLA DIAM.1.1/2"</t>
  </si>
  <si>
    <t>5202</t>
  </si>
  <si>
    <t xml:space="preserve"> 21.4.1.6.8. </t>
  </si>
  <si>
    <t>5203</t>
  </si>
  <si>
    <t xml:space="preserve"> 89351 </t>
  </si>
  <si>
    <t>REGISTRO DE PRESSÃO BRUTO, LATÃO,  ROSCÁVEL, 3/4'' - FORNECIMENTO E INSTALAÇÃO.
AF_08/2021</t>
  </si>
  <si>
    <t>5204</t>
  </si>
  <si>
    <t>5205</t>
  </si>
  <si>
    <t>5206</t>
  </si>
  <si>
    <t>5207</t>
  </si>
  <si>
    <t xml:space="preserve"> 00011753 </t>
  </si>
  <si>
    <t>REGISTRO PRESSAO BRUTO EM LATAO FORJADO, BITOLA 3/4 " (REF 1400)</t>
  </si>
  <si>
    <t>5211</t>
  </si>
  <si>
    <t xml:space="preserve"> 21.4.2.1.1. </t>
  </si>
  <si>
    <t>5212</t>
  </si>
  <si>
    <t xml:space="preserve"> 081003 </t>
  </si>
  <si>
    <t>5213</t>
  </si>
  <si>
    <t>5214</t>
  </si>
  <si>
    <t>5215</t>
  </si>
  <si>
    <t>5219</t>
  </si>
  <si>
    <t xml:space="preserve"> 21.4.2.1.2. </t>
  </si>
  <si>
    <t>5220</t>
  </si>
  <si>
    <t xml:space="preserve"> 89447 </t>
  </si>
  <si>
    <t>TUBO, PVC, SOLDÁVEL, DN 32MM, INSTALADO EM PRUMADA DE ÁGUA - FORNECIMENTO E
INSTALAÇÃO. AF_06/2022</t>
  </si>
  <si>
    <t>5221</t>
  </si>
  <si>
    <t>5222</t>
  </si>
  <si>
    <t>5223</t>
  </si>
  <si>
    <t xml:space="preserve"> 00009869 </t>
  </si>
  <si>
    <t>TUBO PVC, SOLDAVEL, DE 32 MM, AGUA FRIA (NBR-5648)</t>
  </si>
  <si>
    <t>5224</t>
  </si>
  <si>
    <t>5228</t>
  </si>
  <si>
    <t xml:space="preserve"> 21.4.2.1.3. </t>
  </si>
  <si>
    <t>5229</t>
  </si>
  <si>
    <t xml:space="preserve"> 081007 </t>
  </si>
  <si>
    <t>5230</t>
  </si>
  <si>
    <t>5231</t>
  </si>
  <si>
    <t>5232</t>
  </si>
  <si>
    <t xml:space="preserve"> H245 </t>
  </si>
  <si>
    <t>5236</t>
  </si>
  <si>
    <t xml:space="preserve"> 21.4.2.1.4. </t>
  </si>
  <si>
    <t>5237</t>
  </si>
  <si>
    <t xml:space="preserve"> 89449 </t>
  </si>
  <si>
    <t>5238</t>
  </si>
  <si>
    <t>5239</t>
  </si>
  <si>
    <t>5240</t>
  </si>
  <si>
    <t xml:space="preserve"> 00009875 </t>
  </si>
  <si>
    <t>TUBO PVC, SOLDAVEL, DE 50 MM, AGUA FRIA (NBR-5648)</t>
  </si>
  <si>
    <t>5241</t>
  </si>
  <si>
    <t>5245</t>
  </si>
  <si>
    <t xml:space="preserve"> 21.4.2.1.5. </t>
  </si>
  <si>
    <t>5246</t>
  </si>
  <si>
    <t xml:space="preserve"> 081008 </t>
  </si>
  <si>
    <t>5247</t>
  </si>
  <si>
    <t>5248</t>
  </si>
  <si>
    <t>5249</t>
  </si>
  <si>
    <t xml:space="preserve"> H246 </t>
  </si>
  <si>
    <t>5253</t>
  </si>
  <si>
    <t xml:space="preserve"> 21.4.2.1.6. </t>
  </si>
  <si>
    <t>5254</t>
  </si>
  <si>
    <t>5255</t>
  </si>
  <si>
    <t>5256</t>
  </si>
  <si>
    <t>5257</t>
  </si>
  <si>
    <t>5261</t>
  </si>
  <si>
    <t xml:space="preserve"> 21.4.2.2.1. </t>
  </si>
  <si>
    <t>5262</t>
  </si>
  <si>
    <t xml:space="preserve"> 081041 </t>
  </si>
  <si>
    <t>5263</t>
  </si>
  <si>
    <t>5264</t>
  </si>
  <si>
    <t>5265</t>
  </si>
  <si>
    <t>5266</t>
  </si>
  <si>
    <t xml:space="preserve"> H107 </t>
  </si>
  <si>
    <t>ADAPTADOR SOLDÁVEL LONGO COM FLANGES LIVRES PARA CAIXA D'ÁGUA 25X3/4"</t>
  </si>
  <si>
    <t>5270</t>
  </si>
  <si>
    <t xml:space="preserve"> 21.4.2.2.2. </t>
  </si>
  <si>
    <t>5271</t>
  </si>
  <si>
    <t xml:space="preserve"> 081066 </t>
  </si>
  <si>
    <t>5272</t>
  </si>
  <si>
    <t>5273</t>
  </si>
  <si>
    <t>5274</t>
  </si>
  <si>
    <t>5275</t>
  </si>
  <si>
    <t xml:space="preserve"> H101 </t>
  </si>
  <si>
    <t>ADAPTADOR SOLDÁVEL CURTO COM BOLSA E ROSCA PARA REGISTRO 25X3/4"</t>
  </si>
  <si>
    <t>5279</t>
  </si>
  <si>
    <t xml:space="preserve"> 21.4.2.2.3. </t>
  </si>
  <si>
    <t>5280</t>
  </si>
  <si>
    <t>5281</t>
  </si>
  <si>
    <t>5282</t>
  </si>
  <si>
    <t>5283</t>
  </si>
  <si>
    <t>5284</t>
  </si>
  <si>
    <t>5288</t>
  </si>
  <si>
    <t xml:space="preserve"> 21.4.2.2.4. </t>
  </si>
  <si>
    <t>5289</t>
  </si>
  <si>
    <t>5290</t>
  </si>
  <si>
    <t>5291</t>
  </si>
  <si>
    <t>5292</t>
  </si>
  <si>
    <t>5293</t>
  </si>
  <si>
    <t>5297</t>
  </si>
  <si>
    <t xml:space="preserve"> 21.4.2.2.5. </t>
  </si>
  <si>
    <t>5298</t>
  </si>
  <si>
    <t>5299</t>
  </si>
  <si>
    <t>5300</t>
  </si>
  <si>
    <t>5301</t>
  </si>
  <si>
    <t>5302</t>
  </si>
  <si>
    <t>5306</t>
  </si>
  <si>
    <t xml:space="preserve"> 21.4.2.3.1. </t>
  </si>
  <si>
    <t>5307</t>
  </si>
  <si>
    <t xml:space="preserve"> 081182 </t>
  </si>
  <si>
    <t>5308</t>
  </si>
  <si>
    <t>5309</t>
  </si>
  <si>
    <t>5310</t>
  </si>
  <si>
    <t xml:space="preserve"> H268 </t>
  </si>
  <si>
    <t>BUCHA DE REDUÇÃO SOLDAVEL LONGA 60 X 32 MM</t>
  </si>
  <si>
    <t>5314</t>
  </si>
  <si>
    <t xml:space="preserve"> 21.4.2.3.3. </t>
  </si>
  <si>
    <t>5315</t>
  </si>
  <si>
    <t xml:space="preserve"> 081185 </t>
  </si>
  <si>
    <t>5316</t>
  </si>
  <si>
    <t>5317</t>
  </si>
  <si>
    <t>5318</t>
  </si>
  <si>
    <t xml:space="preserve"> H595 </t>
  </si>
  <si>
    <t>BUCHA DE REDUÇÃO SOLDAVEL LONGA 75 X 50 MM</t>
  </si>
  <si>
    <t>5322</t>
  </si>
  <si>
    <t xml:space="preserve"> 21.4.2.3.4. </t>
  </si>
  <si>
    <t>5323</t>
  </si>
  <si>
    <t xml:space="preserve"> 081184 </t>
  </si>
  <si>
    <t>5324</t>
  </si>
  <si>
    <t>5325</t>
  </si>
  <si>
    <t>5326</t>
  </si>
  <si>
    <t xml:space="preserve"> H132 </t>
  </si>
  <si>
    <t>BUCHA DE REDUÇÃO SOLDAVEL LONGA 60 X 50 MM</t>
  </si>
  <si>
    <t>5330</t>
  </si>
  <si>
    <t xml:space="preserve"> 21.4.2.3.5. </t>
  </si>
  <si>
    <t>5331</t>
  </si>
  <si>
    <t xml:space="preserve"> 081181 </t>
  </si>
  <si>
    <t>5332</t>
  </si>
  <si>
    <t>5333</t>
  </si>
  <si>
    <t>5334</t>
  </si>
  <si>
    <t xml:space="preserve"> H119 </t>
  </si>
  <si>
    <t>BUCHA DE REDUÇÃO SOLDAVEL LONGA 60 X 25 MM</t>
  </si>
  <si>
    <t>5338</t>
  </si>
  <si>
    <t xml:space="preserve"> 21.4.2.3.6. </t>
  </si>
  <si>
    <t>5339</t>
  </si>
  <si>
    <t xml:space="preserve"> 89579 </t>
  </si>
  <si>
    <t>5340</t>
  </si>
  <si>
    <t>5341</t>
  </si>
  <si>
    <t>5342</t>
  </si>
  <si>
    <t xml:space="preserve"> 00000122 </t>
  </si>
  <si>
    <t>ADESIVO PLASTICO PARA PVC, FRASCO COM *850* GR</t>
  </si>
  <si>
    <t>5343</t>
  </si>
  <si>
    <t>5344</t>
  </si>
  <si>
    <t xml:space="preserve"> 00038023 </t>
  </si>
  <si>
    <t>LUVA DE REDUCAO, SOLDAVEL, PVC, 50 X 25 MM, PARA AGUA FRIA PREDIAL</t>
  </si>
  <si>
    <t>5345</t>
  </si>
  <si>
    <t>5349</t>
  </si>
  <si>
    <t xml:space="preserve"> 21.4.2.3.7. </t>
  </si>
  <si>
    <t>5350</t>
  </si>
  <si>
    <t xml:space="preserve"> 081180 </t>
  </si>
  <si>
    <t>5351</t>
  </si>
  <si>
    <t>5352</t>
  </si>
  <si>
    <t>5353</t>
  </si>
  <si>
    <t xml:space="preserve"> H118 </t>
  </si>
  <si>
    <t>BUCHA DE REDUÇÃO SOLDAVEL LONGA 50 X 32 MM</t>
  </si>
  <si>
    <t>5357</t>
  </si>
  <si>
    <t xml:space="preserve"> 21.4.2.3.8. </t>
  </si>
  <si>
    <t>5358</t>
  </si>
  <si>
    <t xml:space="preserve"> 081167 </t>
  </si>
  <si>
    <t>5359</t>
  </si>
  <si>
    <t>5360</t>
  </si>
  <si>
    <t>5361</t>
  </si>
  <si>
    <t xml:space="preserve"> H126 </t>
  </si>
  <si>
    <t>5365</t>
  </si>
  <si>
    <t xml:space="preserve"> 21.4.2.4.1. </t>
  </si>
  <si>
    <t>5366</t>
  </si>
  <si>
    <t xml:space="preserve"> 89481 </t>
  </si>
  <si>
    <t>5367</t>
  </si>
  <si>
    <t>5368</t>
  </si>
  <si>
    <t>5369</t>
  </si>
  <si>
    <t>5370</t>
  </si>
  <si>
    <t xml:space="preserve"> 00003529 </t>
  </si>
  <si>
    <t>JOELHO PVC, SOLDAVEL, 90 GRAUS, 25 MM, COR MARROM, PARA AGUA FRIA PREDIAL</t>
  </si>
  <si>
    <t>5371</t>
  </si>
  <si>
    <t>5372</t>
  </si>
  <si>
    <t>5376</t>
  </si>
  <si>
    <t xml:space="preserve"> 21.4.2.4.2. </t>
  </si>
  <si>
    <t>5377</t>
  </si>
  <si>
    <t>5378</t>
  </si>
  <si>
    <t>5379</t>
  </si>
  <si>
    <t>5380</t>
  </si>
  <si>
    <t>5384</t>
  </si>
  <si>
    <t xml:space="preserve"> 21.4.2.4.3. </t>
  </si>
  <si>
    <t>5385</t>
  </si>
  <si>
    <t xml:space="preserve"> 89501 </t>
  </si>
  <si>
    <t>5386</t>
  </si>
  <si>
    <t>5387</t>
  </si>
  <si>
    <t>5388</t>
  </si>
  <si>
    <t>5389</t>
  </si>
  <si>
    <t xml:space="preserve"> 00003540 </t>
  </si>
  <si>
    <t>JOELHO PVC, SOLDAVEL, 90 GRAUS, 50 MM, COR MARROM, PARA AGUA FRIA PREDIAL</t>
  </si>
  <si>
    <t>5390</t>
  </si>
  <si>
    <t>5391</t>
  </si>
  <si>
    <t>5395</t>
  </si>
  <si>
    <t xml:space="preserve"> 21.4.2.4.4. </t>
  </si>
  <si>
    <t>5396</t>
  </si>
  <si>
    <t>5397</t>
  </si>
  <si>
    <t>5398</t>
  </si>
  <si>
    <t>5399</t>
  </si>
  <si>
    <t>5403</t>
  </si>
  <si>
    <t xml:space="preserve"> 21.4.2.4.5. </t>
  </si>
  <si>
    <t>5404</t>
  </si>
  <si>
    <t xml:space="preserve"> 081381 </t>
  </si>
  <si>
    <t>5405</t>
  </si>
  <si>
    <t>5406</t>
  </si>
  <si>
    <t>5407</t>
  </si>
  <si>
    <t>5408</t>
  </si>
  <si>
    <t xml:space="preserve"> H281 </t>
  </si>
  <si>
    <t>JOELHO 90 GRAUS C/ROSCA E BUCHA LATAO 3/4"</t>
  </si>
  <si>
    <t>5412</t>
  </si>
  <si>
    <t xml:space="preserve"> 21.4.2.4.6. </t>
  </si>
  <si>
    <t>5413</t>
  </si>
  <si>
    <t xml:space="preserve"> 081361 </t>
  </si>
  <si>
    <t>5414</t>
  </si>
  <si>
    <t>5415</t>
  </si>
  <si>
    <t>5416</t>
  </si>
  <si>
    <t>5417</t>
  </si>
  <si>
    <t xml:space="preserve"> H174 </t>
  </si>
  <si>
    <t>JOELHO DE REDUCAO 90 GRAUS SOLDAVEL/ROSCA DIAM. 25X1/2"</t>
  </si>
  <si>
    <t>5421</t>
  </si>
  <si>
    <t xml:space="preserve"> 21.4.2.4.7. </t>
  </si>
  <si>
    <t>5422</t>
  </si>
  <si>
    <t>5423</t>
  </si>
  <si>
    <t>5424</t>
  </si>
  <si>
    <t>5425</t>
  </si>
  <si>
    <t>5426</t>
  </si>
  <si>
    <t>5430</t>
  </si>
  <si>
    <t xml:space="preserve"> 21.4.2.4.8. </t>
  </si>
  <si>
    <t>5431</t>
  </si>
  <si>
    <t xml:space="preserve"> 081360 </t>
  </si>
  <si>
    <t>5432</t>
  </si>
  <si>
    <t>5433</t>
  </si>
  <si>
    <t>5434</t>
  </si>
  <si>
    <t>5435</t>
  </si>
  <si>
    <t xml:space="preserve"> H173 </t>
  </si>
  <si>
    <t>5439</t>
  </si>
  <si>
    <t xml:space="preserve"> 21.4.2.5.1. </t>
  </si>
  <si>
    <t>5440</t>
  </si>
  <si>
    <t xml:space="preserve"> 89617 </t>
  </si>
  <si>
    <t>5441</t>
  </si>
  <si>
    <t>5442</t>
  </si>
  <si>
    <t>5443</t>
  </si>
  <si>
    <t>5444</t>
  </si>
  <si>
    <t xml:space="preserve"> 00007139 </t>
  </si>
  <si>
    <t>TE SOLDAVEL, PVC, 90 GRAUS, 25 MM, PARA AGUA FRIA PREDIAL (NBR 5648)</t>
  </si>
  <si>
    <t>5445</t>
  </si>
  <si>
    <t>5446</t>
  </si>
  <si>
    <t>5450</t>
  </si>
  <si>
    <t xml:space="preserve"> 21.4.2.5.2. </t>
  </si>
  <si>
    <t>5451</t>
  </si>
  <si>
    <t>5452</t>
  </si>
  <si>
    <t>5453</t>
  </si>
  <si>
    <t>5454</t>
  </si>
  <si>
    <t>5458</t>
  </si>
  <si>
    <t xml:space="preserve"> 21.4.2.5.3. </t>
  </si>
  <si>
    <t>5459</t>
  </si>
  <si>
    <t xml:space="preserve"> 081405 </t>
  </si>
  <si>
    <t>5460</t>
  </si>
  <si>
    <t>5461</t>
  </si>
  <si>
    <t>5462</t>
  </si>
  <si>
    <t xml:space="preserve"> H224 </t>
  </si>
  <si>
    <t>5466</t>
  </si>
  <si>
    <t xml:space="preserve"> 21.4.2.5.4. </t>
  </si>
  <si>
    <t>5467</t>
  </si>
  <si>
    <t>5468</t>
  </si>
  <si>
    <t>5469</t>
  </si>
  <si>
    <t>5470</t>
  </si>
  <si>
    <t>5474</t>
  </si>
  <si>
    <t xml:space="preserve"> 21.4.2.5.5. </t>
  </si>
  <si>
    <t>5475</t>
  </si>
  <si>
    <t xml:space="preserve"> 081428 </t>
  </si>
  <si>
    <t>5476</t>
  </si>
  <si>
    <t>5477</t>
  </si>
  <si>
    <t>5478</t>
  </si>
  <si>
    <t xml:space="preserve"> H523 </t>
  </si>
  <si>
    <t>TE REDUCAO 90 GRAUS SOLDAVEL 85 X 60 MM</t>
  </si>
  <si>
    <t>5482</t>
  </si>
  <si>
    <t xml:space="preserve"> 21.4.2.5.6. </t>
  </si>
  <si>
    <t>5483</t>
  </si>
  <si>
    <t xml:space="preserve"> 081427 </t>
  </si>
  <si>
    <t>5484</t>
  </si>
  <si>
    <t>5485</t>
  </si>
  <si>
    <t>5486</t>
  </si>
  <si>
    <t xml:space="preserve"> H522 </t>
  </si>
  <si>
    <t>TE DE REDUCAO 90 GRAUS SOLDAVEL 75X50 MM</t>
  </si>
  <si>
    <t>5490</t>
  </si>
  <si>
    <t xml:space="preserve"> 21.4.2.5.7. </t>
  </si>
  <si>
    <t>5491</t>
  </si>
  <si>
    <t xml:space="preserve"> 081444 </t>
  </si>
  <si>
    <t>5492</t>
  </si>
  <si>
    <t>5493</t>
  </si>
  <si>
    <t>5494</t>
  </si>
  <si>
    <t>5495</t>
  </si>
  <si>
    <t xml:space="preserve"> H302 </t>
  </si>
  <si>
    <t>5499</t>
  </si>
  <si>
    <t xml:space="preserve"> 21.4.2.5.8. </t>
  </si>
  <si>
    <t>5500</t>
  </si>
  <si>
    <t xml:space="preserve"> 081445 </t>
  </si>
  <si>
    <t>5501</t>
  </si>
  <si>
    <t>5502</t>
  </si>
  <si>
    <t>5503</t>
  </si>
  <si>
    <t>5504</t>
  </si>
  <si>
    <t xml:space="preserve"> H300 </t>
  </si>
  <si>
    <t>5508</t>
  </si>
  <si>
    <t xml:space="preserve"> 21.4.2.6.1. </t>
  </si>
  <si>
    <t>5509</t>
  </si>
  <si>
    <t xml:space="preserve"> 081501 </t>
  </si>
  <si>
    <t>5510</t>
  </si>
  <si>
    <t xml:space="preserve"> H112 </t>
  </si>
  <si>
    <t>5514</t>
  </si>
  <si>
    <t xml:space="preserve"> 21.4.2.6.2. </t>
  </si>
  <si>
    <t>5515</t>
  </si>
  <si>
    <t xml:space="preserve"> 081504 </t>
  </si>
  <si>
    <t>5516</t>
  </si>
  <si>
    <t xml:space="preserve"> H214 </t>
  </si>
  <si>
    <t>SOLUCAO LIMPADORA 1000 CM3 (FRASCO PLASTICO)</t>
  </si>
  <si>
    <t>5520</t>
  </si>
  <si>
    <t xml:space="preserve"> 21.4.2.7.1. </t>
  </si>
  <si>
    <t>5521</t>
  </si>
  <si>
    <t xml:space="preserve"> 081571 </t>
  </si>
  <si>
    <t>5522</t>
  </si>
  <si>
    <t>5523</t>
  </si>
  <si>
    <t>5524</t>
  </si>
  <si>
    <t xml:space="preserve"> H322 </t>
  </si>
  <si>
    <t>CRUZETA SOLDAVEL 25 MM</t>
  </si>
  <si>
    <t>5528</t>
  </si>
  <si>
    <t xml:space="preserve"> 21.4.3.1.1. </t>
  </si>
  <si>
    <t>5529</t>
  </si>
  <si>
    <t xml:space="preserve"> 081663 </t>
  </si>
  <si>
    <t>5530</t>
  </si>
  <si>
    <t>5531</t>
  </si>
  <si>
    <t>5532</t>
  </si>
  <si>
    <t>5536</t>
  </si>
  <si>
    <t xml:space="preserve"> 21.4.3.1.2. </t>
  </si>
  <si>
    <t>5537</t>
  </si>
  <si>
    <t xml:space="preserve"> 081681 </t>
  </si>
  <si>
    <t>5538</t>
  </si>
  <si>
    <t>5539</t>
  </si>
  <si>
    <t>5540</t>
  </si>
  <si>
    <t xml:space="preserve"> H331 </t>
  </si>
  <si>
    <t>CORPO RALO SECO CILINDRICO 100 X 40 MM</t>
  </si>
  <si>
    <t>5544</t>
  </si>
  <si>
    <t xml:space="preserve"> 21.4.3.2.1. </t>
  </si>
  <si>
    <t>5545</t>
  </si>
  <si>
    <t xml:space="preserve"> 081731 </t>
  </si>
  <si>
    <t>5546</t>
  </si>
  <si>
    <t>5547</t>
  </si>
  <si>
    <t>5548</t>
  </si>
  <si>
    <t xml:space="preserve"> H347 </t>
  </si>
  <si>
    <t>CURVA 90 GRAUS CURTA DIAMETRO 50 mm (ESGOTO)</t>
  </si>
  <si>
    <t>5552</t>
  </si>
  <si>
    <t xml:space="preserve"> 21.4.3.2.2. </t>
  </si>
  <si>
    <t>5553</t>
  </si>
  <si>
    <t xml:space="preserve"> 081730 </t>
  </si>
  <si>
    <t>5554</t>
  </si>
  <si>
    <t>5555</t>
  </si>
  <si>
    <t>5556</t>
  </si>
  <si>
    <t xml:space="preserve"> H346 </t>
  </si>
  <si>
    <t>CURVA 90 GRAUS CURTA DIAMETRO 40 mm (ESGOTO)</t>
  </si>
  <si>
    <t>5560</t>
  </si>
  <si>
    <t xml:space="preserve"> 21.4.3.3.1. </t>
  </si>
  <si>
    <t>5561</t>
  </si>
  <si>
    <t xml:space="preserve"> 89726 </t>
  </si>
  <si>
    <t>JOELHO 45 GRAUS, PVC, SERIE NORMAL, ESGOTO PREDIAL, DN 40 MM, JUNTA SOLDÁVEL, FORNECIDO E INSTALADO EM RAMAL DE DESCARGA OU RAMAL DE ESGOTO SANITÁRIO.
AF_08/2022</t>
  </si>
  <si>
    <t>5562</t>
  </si>
  <si>
    <t>5563</t>
  </si>
  <si>
    <t>5564</t>
  </si>
  <si>
    <t>5565</t>
  </si>
  <si>
    <t xml:space="preserve"> 00003516 </t>
  </si>
  <si>
    <t>JOELHO PVC, SOLDAVEL, BB, 45 GRAUS, DN 40 MM, PARA ESGOTO PREDIAL</t>
  </si>
  <si>
    <t>5566</t>
  </si>
  <si>
    <t>5567</t>
  </si>
  <si>
    <t>5571</t>
  </si>
  <si>
    <t xml:space="preserve"> 21.4.3.3.2. </t>
  </si>
  <si>
    <t>5572</t>
  </si>
  <si>
    <t xml:space="preserve"> 89802 </t>
  </si>
  <si>
    <t>JOELHO 45 GRAUS, PVC, SERIE NORMAL, ESGOTO PREDIAL, DN 50 MM, JUNTA ELÁSTICA, FORNECIDO E INSTALADO EM PRUMADA DE ESGOTO SANITÁRIO OU VENTILAÇÃO.
AF_08/2022</t>
  </si>
  <si>
    <t>5573</t>
  </si>
  <si>
    <t>5574</t>
  </si>
  <si>
    <t>5575</t>
  </si>
  <si>
    <t xml:space="preserve"> 00000296 </t>
  </si>
  <si>
    <t>ANEL BORRACHA PARA TUBO ESGOTO PREDIAL, DN 50 MM (NBR 5688)</t>
  </si>
  <si>
    <t>5576</t>
  </si>
  <si>
    <t xml:space="preserve"> 00003518 </t>
  </si>
  <si>
    <t>JOELHO PVC, SOLDAVEL, PB, 45 GRAUS, DN 50 MM, PARA ESGOTO PREDIAL</t>
  </si>
  <si>
    <t>5577</t>
  </si>
  <si>
    <t xml:space="preserve"> 00020078 </t>
  </si>
  <si>
    <t>PASTA LUBRIFICANTE PARA TUBOS E CONEXOES COM JUNTA ELASTICA, EMBALAGEM DE *400* GR (USO EM PVC, ACO, POLIETILENO E OUTROS)</t>
  </si>
  <si>
    <t>5581</t>
  </si>
  <si>
    <t xml:space="preserve"> 21.4.3.3.3. </t>
  </si>
  <si>
    <t>5582</t>
  </si>
  <si>
    <t xml:space="preserve"> 081923 </t>
  </si>
  <si>
    <t>5583</t>
  </si>
  <si>
    <t>5584</t>
  </si>
  <si>
    <t>5585</t>
  </si>
  <si>
    <t xml:space="preserve"> H382 </t>
  </si>
  <si>
    <t>JOELHO 45 GRAUS DIAMETRO 75 mm (ESGOTO)</t>
  </si>
  <si>
    <t>5589</t>
  </si>
  <si>
    <t xml:space="preserve"> 21.4.3.3.4. </t>
  </si>
  <si>
    <t>5590</t>
  </si>
  <si>
    <t xml:space="preserve"> 081924 </t>
  </si>
  <si>
    <t>5591</t>
  </si>
  <si>
    <t>5592</t>
  </si>
  <si>
    <t>5593</t>
  </si>
  <si>
    <t xml:space="preserve"> H379 </t>
  </si>
  <si>
    <t>JOELHO 45 GRAUS DIAMETRO 100 mm  - (ESGOTO)</t>
  </si>
  <si>
    <t>5597</t>
  </si>
  <si>
    <t xml:space="preserve"> 21.4.3.3.5. </t>
  </si>
  <si>
    <t>5598</t>
  </si>
  <si>
    <t xml:space="preserve"> 89591 </t>
  </si>
  <si>
    <t>5599</t>
  </si>
  <si>
    <t>5600</t>
  </si>
  <si>
    <t>5601</t>
  </si>
  <si>
    <t xml:space="preserve"> 00000300 </t>
  </si>
  <si>
    <t>ANEL BORRACHA, DN 150 MM, PARA TUBO SERIE REFORCADA ESGOTO PREDIAL</t>
  </si>
  <si>
    <t>5602</t>
  </si>
  <si>
    <t>5603</t>
  </si>
  <si>
    <t xml:space="preserve"> 00020152 </t>
  </si>
  <si>
    <t>JOELHO, PVC SERIE R, 45 GRAUS, DN 150 MM, PARA ESGOTO PREDIAL</t>
  </si>
  <si>
    <t>5607</t>
  </si>
  <si>
    <t xml:space="preserve"> 21.4.3.3.6. </t>
  </si>
  <si>
    <t>5608</t>
  </si>
  <si>
    <t xml:space="preserve"> 081938 </t>
  </si>
  <si>
    <t>5609</t>
  </si>
  <si>
    <t>5610</t>
  </si>
  <si>
    <t>5611</t>
  </si>
  <si>
    <t xml:space="preserve"> H377 </t>
  </si>
  <si>
    <t>JOELHO 90 GRAUS DIAMETRO 100 mm (ESGOTO)</t>
  </si>
  <si>
    <t>5615</t>
  </si>
  <si>
    <t xml:space="preserve"> 21.4.3.3.7. </t>
  </si>
  <si>
    <t>5616</t>
  </si>
  <si>
    <t xml:space="preserve"> 081936 </t>
  </si>
  <si>
    <t>5617</t>
  </si>
  <si>
    <t>5618</t>
  </si>
  <si>
    <t>5619</t>
  </si>
  <si>
    <t xml:space="preserve"> H371 </t>
  </si>
  <si>
    <t>JOELHO 90 GRAUS DIAMETRO 50 mm (ESGOTO)</t>
  </si>
  <si>
    <t>5623</t>
  </si>
  <si>
    <t xml:space="preserve"> 21.4.3.3.8. </t>
  </si>
  <si>
    <t>5624</t>
  </si>
  <si>
    <t xml:space="preserve"> 081937 </t>
  </si>
  <si>
    <t>5625</t>
  </si>
  <si>
    <t>5626</t>
  </si>
  <si>
    <t>5627</t>
  </si>
  <si>
    <t xml:space="preserve"> H372 </t>
  </si>
  <si>
    <t>JOELHO 90 GRAUS DIAMETRO 75 mm (ESGOTO)</t>
  </si>
  <si>
    <t>5631</t>
  </si>
  <si>
    <t xml:space="preserve"> 21.4.3.3.9. </t>
  </si>
  <si>
    <t>5632</t>
  </si>
  <si>
    <t xml:space="preserve"> 081927 </t>
  </si>
  <si>
    <t>5633</t>
  </si>
  <si>
    <t>5634</t>
  </si>
  <si>
    <t>5635</t>
  </si>
  <si>
    <t xml:space="preserve"> H442 </t>
  </si>
  <si>
    <t>5639</t>
  </si>
  <si>
    <t xml:space="preserve"> 21.4.3.4.1. </t>
  </si>
  <si>
    <t>5640</t>
  </si>
  <si>
    <t xml:space="preserve"> 081961 </t>
  </si>
  <si>
    <t>5641</t>
  </si>
  <si>
    <t>5642</t>
  </si>
  <si>
    <t>5643</t>
  </si>
  <si>
    <t xml:space="preserve"> H374 </t>
  </si>
  <si>
    <t>JUNCAO 45 GRAUS DIAMETRO 40 mm (ESGOTO)</t>
  </si>
  <si>
    <t>5647</t>
  </si>
  <si>
    <t xml:space="preserve"> 21.4.3.4.2. </t>
  </si>
  <si>
    <t>5648</t>
  </si>
  <si>
    <t xml:space="preserve"> 081970 </t>
  </si>
  <si>
    <t>5649</t>
  </si>
  <si>
    <t>5650</t>
  </si>
  <si>
    <t>5651</t>
  </si>
  <si>
    <t xml:space="preserve"> H387 </t>
  </si>
  <si>
    <t>5655</t>
  </si>
  <si>
    <t xml:space="preserve"> 21.4.3.4.3. </t>
  </si>
  <si>
    <t>5656</t>
  </si>
  <si>
    <t xml:space="preserve"> 081973 </t>
  </si>
  <si>
    <t>5657</t>
  </si>
  <si>
    <t>5658</t>
  </si>
  <si>
    <t>5659</t>
  </si>
  <si>
    <t xml:space="preserve"> H386 </t>
  </si>
  <si>
    <t>JUNCAO SIMPLES DIAMETRO 100 X 50 MM - (ESGOTO)</t>
  </si>
  <si>
    <t>5663</t>
  </si>
  <si>
    <t xml:space="preserve"> 21.4.3.4.4. </t>
  </si>
  <si>
    <t>5664</t>
  </si>
  <si>
    <t xml:space="preserve"> 081975 </t>
  </si>
  <si>
    <t>5665</t>
  </si>
  <si>
    <t>5666</t>
  </si>
  <si>
    <t>5667</t>
  </si>
  <si>
    <t xml:space="preserve"> H384 </t>
  </si>
  <si>
    <t>JUNCAO SIMPLES DIAMETRO 100 X 100 mm (ESGOTO)</t>
  </si>
  <si>
    <t>5671</t>
  </si>
  <si>
    <t xml:space="preserve"> 21.4.3.4.5. </t>
  </si>
  <si>
    <t>5672</t>
  </si>
  <si>
    <t xml:space="preserve"> 081981 </t>
  </si>
  <si>
    <t>5673</t>
  </si>
  <si>
    <t>5674</t>
  </si>
  <si>
    <t>5675</t>
  </si>
  <si>
    <t xml:space="preserve"> H605 </t>
  </si>
  <si>
    <t>5679</t>
  </si>
  <si>
    <t xml:space="preserve"> 21.4.3.4.6. </t>
  </si>
  <si>
    <t>5680</t>
  </si>
  <si>
    <t xml:space="preserve"> 89698 </t>
  </si>
  <si>
    <t>5681</t>
  </si>
  <si>
    <t>5682</t>
  </si>
  <si>
    <t>5683</t>
  </si>
  <si>
    <t>5684</t>
  </si>
  <si>
    <t>5685</t>
  </si>
  <si>
    <t xml:space="preserve"> 00020146 </t>
  </si>
  <si>
    <t>JUNCAO SIMPLES, PVC SERIE R, DN 150 X 150 MM, PARA ESGOTO PREDIAL</t>
  </si>
  <si>
    <t>5689</t>
  </si>
  <si>
    <t xml:space="preserve"> 21.4.3.5.1. </t>
  </si>
  <si>
    <t>5690</t>
  </si>
  <si>
    <t xml:space="preserve"> 082001 </t>
  </si>
  <si>
    <t>5691</t>
  </si>
  <si>
    <t>5692</t>
  </si>
  <si>
    <t>5693</t>
  </si>
  <si>
    <t xml:space="preserve"> H389 </t>
  </si>
  <si>
    <t>LUVA SIMPLES DIAMETRO 40 mm (ESGOTO)</t>
  </si>
  <si>
    <t>5697</t>
  </si>
  <si>
    <t xml:space="preserve"> 21.4.3.5.2. </t>
  </si>
  <si>
    <t>5698</t>
  </si>
  <si>
    <t xml:space="preserve"> 082002 </t>
  </si>
  <si>
    <t>5699</t>
  </si>
  <si>
    <t>5700</t>
  </si>
  <si>
    <t>5701</t>
  </si>
  <si>
    <t xml:space="preserve"> H390 </t>
  </si>
  <si>
    <t>LUVA SIMPLES DIAMETRO 50 mm (ESGOTO)</t>
  </si>
  <si>
    <t>5705</t>
  </si>
  <si>
    <t xml:space="preserve"> 21.4.3.5.3. </t>
  </si>
  <si>
    <t>5706</t>
  </si>
  <si>
    <t xml:space="preserve"> 082003 </t>
  </si>
  <si>
    <t>5707</t>
  </si>
  <si>
    <t>5708</t>
  </si>
  <si>
    <t>5709</t>
  </si>
  <si>
    <t xml:space="preserve"> H391 </t>
  </si>
  <si>
    <t>LUVA SIMPLES DIAMETRO 75 mm - (ESGOTO)</t>
  </si>
  <si>
    <t>5713</t>
  </si>
  <si>
    <t xml:space="preserve"> 21.4.3.5.4. </t>
  </si>
  <si>
    <t>5714</t>
  </si>
  <si>
    <t xml:space="preserve"> 082004 </t>
  </si>
  <si>
    <t>5715</t>
  </si>
  <si>
    <t>5716</t>
  </si>
  <si>
    <t>5717</t>
  </si>
  <si>
    <t xml:space="preserve"> H392 </t>
  </si>
  <si>
    <t>5721</t>
  </si>
  <si>
    <t xml:space="preserve"> 21.4.3.6.1. </t>
  </si>
  <si>
    <t>5722</t>
  </si>
  <si>
    <t xml:space="preserve"> 104173 </t>
  </si>
  <si>
    <t>5723</t>
  </si>
  <si>
    <t>5724</t>
  </si>
  <si>
    <t>5725</t>
  </si>
  <si>
    <t xml:space="preserve"> 00000299 </t>
  </si>
  <si>
    <t>ANEL BORRACHA, DN 100 MM, PARA TUBO SERIE REFORCADA ESGOTO PREDIAL</t>
  </si>
  <si>
    <t>5726</t>
  </si>
  <si>
    <t>5727</t>
  </si>
  <si>
    <t xml:space="preserve"> 00020047 </t>
  </si>
  <si>
    <t>REDUCAO EXCENTRICA PVC, SERIE R, DN 150 X 100 MM, PARA ESGOTO PREDIAL</t>
  </si>
  <si>
    <t>5728</t>
  </si>
  <si>
    <t>5732</t>
  </si>
  <si>
    <t xml:space="preserve"> 21.4.3.7.1. </t>
  </si>
  <si>
    <t>5733</t>
  </si>
  <si>
    <t xml:space="preserve"> 082230 </t>
  </si>
  <si>
    <t>5734</t>
  </si>
  <si>
    <t>5735</t>
  </si>
  <si>
    <t>5736</t>
  </si>
  <si>
    <t xml:space="preserve"> H418 </t>
  </si>
  <si>
    <t>TE SANITARIO DIAMETRO 50 X 50 mm - (ESGOTO)</t>
  </si>
  <si>
    <t>5740</t>
  </si>
  <si>
    <t xml:space="preserve"> 21.4.3.7.2. </t>
  </si>
  <si>
    <t>5741</t>
  </si>
  <si>
    <t xml:space="preserve"> 081885 </t>
  </si>
  <si>
    <t>5742</t>
  </si>
  <si>
    <t>5743</t>
  </si>
  <si>
    <t>5744</t>
  </si>
  <si>
    <t xml:space="preserve"> H410 </t>
  </si>
  <si>
    <t>TERMINAL DE VENTILACAO DIAMETRO 50 mm - (ESGOTO)</t>
  </si>
  <si>
    <t>5748</t>
  </si>
  <si>
    <t xml:space="preserve"> 21.4.3.8.1. </t>
  </si>
  <si>
    <t>5749</t>
  </si>
  <si>
    <t xml:space="preserve"> 082301 </t>
  </si>
  <si>
    <t>5750</t>
  </si>
  <si>
    <t>5751</t>
  </si>
  <si>
    <t>5752</t>
  </si>
  <si>
    <t>5756</t>
  </si>
  <si>
    <t xml:space="preserve"> 21.4.3.8.2. </t>
  </si>
  <si>
    <t>5757</t>
  </si>
  <si>
    <t xml:space="preserve"> 89798 </t>
  </si>
  <si>
    <t>5758</t>
  </si>
  <si>
    <t>5759</t>
  </si>
  <si>
    <t>5760</t>
  </si>
  <si>
    <t xml:space="preserve"> 00009838 </t>
  </si>
  <si>
    <t>TUBO PVC SERIE NORMAL, DN 50 MM, PARA ESGOTO PREDIAL (NBR 5688)</t>
  </si>
  <si>
    <t>5761</t>
  </si>
  <si>
    <t>5765</t>
  </si>
  <si>
    <t xml:space="preserve"> 21.4.3.8.3. </t>
  </si>
  <si>
    <t>5766</t>
  </si>
  <si>
    <t xml:space="preserve"> 89799 </t>
  </si>
  <si>
    <t>TUBO PVC, SERIE NORMAL, ESGOTO PREDIAL, DN 75 MM, FORNECIDO E INSTALADO EM
PRUMADA DE ESGOTO SANITÁRIO OU VENTILAÇÃO. AF_08/2022</t>
  </si>
  <si>
    <t>5767</t>
  </si>
  <si>
    <t>5768</t>
  </si>
  <si>
    <t>5769</t>
  </si>
  <si>
    <t xml:space="preserve"> 00009837 </t>
  </si>
  <si>
    <t>TUBO PVC SERIE NORMAL, DN 75 MM, PARA ESGOTO PREDIAL (NBR 5688)</t>
  </si>
  <si>
    <t>5770</t>
  </si>
  <si>
    <t>5774</t>
  </si>
  <si>
    <t xml:space="preserve"> 21.4.3.8.4. </t>
  </si>
  <si>
    <t>5775</t>
  </si>
  <si>
    <t xml:space="preserve"> 89800 </t>
  </si>
  <si>
    <t>TUBO PVC, SERIE NORMAL, ESGOTO PREDIAL, DN 100 MM, FORNECIDO E INSTALADO EM
PRUMADA DE ESGOTO SANITÁRIO OU VENTILAÇÃO. AF_08/2022</t>
  </si>
  <si>
    <t>5776</t>
  </si>
  <si>
    <t>5777</t>
  </si>
  <si>
    <t>5778</t>
  </si>
  <si>
    <t xml:space="preserve"> 00009836 </t>
  </si>
  <si>
    <t>TUBO PVC  SERIE NORMAL, DN 100 MM, PARA ESGOTO  PREDIAL (NBR 5688)</t>
  </si>
  <si>
    <t>5779</t>
  </si>
  <si>
    <t>5783</t>
  </si>
  <si>
    <t xml:space="preserve"> 21.4.3.8.5. </t>
  </si>
  <si>
    <t>5784</t>
  </si>
  <si>
    <t xml:space="preserve"> 89849 </t>
  </si>
  <si>
    <t>5785</t>
  </si>
  <si>
    <t>5786</t>
  </si>
  <si>
    <t>5787</t>
  </si>
  <si>
    <t xml:space="preserve"> 00020065 </t>
  </si>
  <si>
    <t>TUBO PVC  SERIE NORMAL, DN 150 MM, PARA ESGOTO  PREDIAL (NBR 5688)</t>
  </si>
  <si>
    <t>5788</t>
  </si>
  <si>
    <t>5792</t>
  </si>
  <si>
    <t xml:space="preserve"> 21.4.4.0.1. </t>
  </si>
  <si>
    <t>5793</t>
  </si>
  <si>
    <t xml:space="preserve"> 081811 </t>
  </si>
  <si>
    <t>5794</t>
  </si>
  <si>
    <t>5795</t>
  </si>
  <si>
    <t>5796</t>
  </si>
  <si>
    <t>5797</t>
  </si>
  <si>
    <t xml:space="preserve"> H424 </t>
  </si>
  <si>
    <t>HIDROMETRO 3 M3, DIAM. RAMAL = 25 MM</t>
  </si>
  <si>
    <t>5801</t>
  </si>
  <si>
    <t xml:space="preserve"> 21.4.4.0.2. </t>
  </si>
  <si>
    <t>5802</t>
  </si>
  <si>
    <t xml:space="preserve"> 081815 </t>
  </si>
  <si>
    <t>5803</t>
  </si>
  <si>
    <t>5804</t>
  </si>
  <si>
    <t>5805</t>
  </si>
  <si>
    <t>5806</t>
  </si>
  <si>
    <t>5807</t>
  </si>
  <si>
    <t>5808</t>
  </si>
  <si>
    <t>5809</t>
  </si>
  <si>
    <t>5810</t>
  </si>
  <si>
    <t>5811</t>
  </si>
  <si>
    <t>5812</t>
  </si>
  <si>
    <t>5813</t>
  </si>
  <si>
    <t>5814</t>
  </si>
  <si>
    <t>5815</t>
  </si>
  <si>
    <t>5816</t>
  </si>
  <si>
    <t>5817</t>
  </si>
  <si>
    <t>5818</t>
  </si>
  <si>
    <t>5819</t>
  </si>
  <si>
    <t xml:space="preserve"> 2034 </t>
  </si>
  <si>
    <t>5820</t>
  </si>
  <si>
    <t xml:space="preserve"> 2054 </t>
  </si>
  <si>
    <t>TINTA GRAFITE</t>
  </si>
  <si>
    <t>5821</t>
  </si>
  <si>
    <t>5822</t>
  </si>
  <si>
    <t>5823</t>
  </si>
  <si>
    <t xml:space="preserve"> H665 </t>
  </si>
  <si>
    <t>KIT CAVALETE (D=25MM P/ HIDRÔMETROS 1,5 M3; 3 M3 E 5 M3) +  CAIXA PADRÃO "A" DA SANEAGO</t>
  </si>
  <si>
    <t>5827</t>
  </si>
  <si>
    <t xml:space="preserve"> 21.4.4.0.3. </t>
  </si>
  <si>
    <t>5828</t>
  </si>
  <si>
    <t xml:space="preserve"> 104032 </t>
  </si>
  <si>
    <t>LIPR - LIGAÇÕES PREDIAIS ÁGUA/ESGOTO/ENERGIA/TELEFONE</t>
  </si>
  <si>
    <t>5829</t>
  </si>
  <si>
    <t xml:space="preserve"> 88246 </t>
  </si>
  <si>
    <t>ASSENTADOR DE TUBOS COM ENCARGOS COMPLEMENTARES</t>
  </si>
  <si>
    <t>5830</t>
  </si>
  <si>
    <t>5831</t>
  </si>
  <si>
    <t xml:space="preserve"> 00001413 </t>
  </si>
  <si>
    <t>COLAR TOMADA PVC, COM TRAVAS, SAIDA COM ROSCA, DE 75 MM X 1/2" OU 75 MM X 3/4", PARA LIGACAO PREDIAL DE AGUA</t>
  </si>
  <si>
    <t>5835</t>
  </si>
  <si>
    <t xml:space="preserve"> 21.4.4.0.4. </t>
  </si>
  <si>
    <t>5836</t>
  </si>
  <si>
    <t xml:space="preserve"> 081825 </t>
  </si>
  <si>
    <t>5837</t>
  </si>
  <si>
    <t>5838</t>
  </si>
  <si>
    <t>5839</t>
  </si>
  <si>
    <t>5840</t>
  </si>
  <si>
    <t>5841</t>
  </si>
  <si>
    <t>5842</t>
  </si>
  <si>
    <t>5843</t>
  </si>
  <si>
    <t>5844</t>
  </si>
  <si>
    <t>5845</t>
  </si>
  <si>
    <t>5846</t>
  </si>
  <si>
    <t>5850</t>
  </si>
  <si>
    <t xml:space="preserve"> 21.4.4.0.5. </t>
  </si>
  <si>
    <t>5851</t>
  </si>
  <si>
    <t>5852</t>
  </si>
  <si>
    <t>5853</t>
  </si>
  <si>
    <t>5854</t>
  </si>
  <si>
    <t>5855</t>
  </si>
  <si>
    <t>5856</t>
  </si>
  <si>
    <t>5857</t>
  </si>
  <si>
    <t>5858</t>
  </si>
  <si>
    <t>5859</t>
  </si>
  <si>
    <t>5860</t>
  </si>
  <si>
    <t>5861</t>
  </si>
  <si>
    <t>5862</t>
  </si>
  <si>
    <t>5863</t>
  </si>
  <si>
    <t>5864</t>
  </si>
  <si>
    <t>5865</t>
  </si>
  <si>
    <t>5866</t>
  </si>
  <si>
    <t>5867</t>
  </si>
  <si>
    <t>5871</t>
  </si>
  <si>
    <t xml:space="preserve"> 21.4.4.0.6. </t>
  </si>
  <si>
    <t>5872</t>
  </si>
  <si>
    <t xml:space="preserve"> 081827 </t>
  </si>
  <si>
    <t>5873</t>
  </si>
  <si>
    <t>5874</t>
  </si>
  <si>
    <t>5875</t>
  </si>
  <si>
    <t>5876</t>
  </si>
  <si>
    <t>5877</t>
  </si>
  <si>
    <t>5878</t>
  </si>
  <si>
    <t>5879</t>
  </si>
  <si>
    <t>5880</t>
  </si>
  <si>
    <t>5881</t>
  </si>
  <si>
    <t>5885</t>
  </si>
  <si>
    <t xml:space="preserve"> 21.4.4.0.7. </t>
  </si>
  <si>
    <t>5886</t>
  </si>
  <si>
    <t xml:space="preserve"> 081835 </t>
  </si>
  <si>
    <t>5887</t>
  </si>
  <si>
    <t>5888</t>
  </si>
  <si>
    <t>5889</t>
  </si>
  <si>
    <t>5890</t>
  </si>
  <si>
    <t>5891</t>
  </si>
  <si>
    <t>5892</t>
  </si>
  <si>
    <t>5893</t>
  </si>
  <si>
    <t>5894</t>
  </si>
  <si>
    <t>5895</t>
  </si>
  <si>
    <t>5896</t>
  </si>
  <si>
    <t>5897</t>
  </si>
  <si>
    <t>5898</t>
  </si>
  <si>
    <t>5899</t>
  </si>
  <si>
    <t>5900</t>
  </si>
  <si>
    <t>5901</t>
  </si>
  <si>
    <t>5902</t>
  </si>
  <si>
    <t>5906</t>
  </si>
  <si>
    <t xml:space="preserve"> 21.4.4.0.8. </t>
  </si>
  <si>
    <t>5907</t>
  </si>
  <si>
    <t xml:space="preserve"> 081854 </t>
  </si>
  <si>
    <t>5908</t>
  </si>
  <si>
    <t>5909</t>
  </si>
  <si>
    <t>5910</t>
  </si>
  <si>
    <t>5911</t>
  </si>
  <si>
    <t>5912</t>
  </si>
  <si>
    <t>5913</t>
  </si>
  <si>
    <t>5914</t>
  </si>
  <si>
    <t>5915</t>
  </si>
  <si>
    <t>5916</t>
  </si>
  <si>
    <t>5917</t>
  </si>
  <si>
    <t xml:space="preserve"> 0105 </t>
  </si>
  <si>
    <t>ARAME GALVANIZADO Nº 14 BWG</t>
  </si>
  <si>
    <t>5918</t>
  </si>
  <si>
    <t>5919</t>
  </si>
  <si>
    <t>5920</t>
  </si>
  <si>
    <t xml:space="preserve"> 2693 </t>
  </si>
  <si>
    <t>ARGAMASSA IMPERMEABILIZANTE SEMI-FLEXÍVEL BICOMPONENTE (VIAPLUS 1000/SIKA TOP 107 OU EQUIVALENTE)</t>
  </si>
  <si>
    <t>5921</t>
  </si>
  <si>
    <t>5922</t>
  </si>
  <si>
    <t>5923</t>
  </si>
  <si>
    <t>5924</t>
  </si>
  <si>
    <t>5925</t>
  </si>
  <si>
    <t xml:space="preserve"> 1263 </t>
  </si>
  <si>
    <t>DESMOLDANTE PARA CONCRETO</t>
  </si>
  <si>
    <t>5926</t>
  </si>
  <si>
    <t>5927</t>
  </si>
  <si>
    <t>5931</t>
  </si>
  <si>
    <t xml:space="preserve"> 21.4.4.0.11. </t>
  </si>
  <si>
    <t>5932</t>
  </si>
  <si>
    <t xml:space="preserve"> 081889 </t>
  </si>
  <si>
    <t>5933</t>
  </si>
  <si>
    <t>5934</t>
  </si>
  <si>
    <t>5935</t>
  </si>
  <si>
    <t xml:space="preserve"> H474 </t>
  </si>
  <si>
    <t>5939</t>
  </si>
  <si>
    <t xml:space="preserve"> 21.5.0.0.1. </t>
  </si>
  <si>
    <t>5940</t>
  </si>
  <si>
    <t>5941</t>
  </si>
  <si>
    <t>5942</t>
  </si>
  <si>
    <t>5943</t>
  </si>
  <si>
    <t>5944</t>
  </si>
  <si>
    <t>5945</t>
  </si>
  <si>
    <t>5946</t>
  </si>
  <si>
    <t>5950</t>
  </si>
  <si>
    <t xml:space="preserve"> 22.1.0.0.1. </t>
  </si>
  <si>
    <t>5951</t>
  </si>
  <si>
    <t xml:space="preserve"> 020136 </t>
  </si>
  <si>
    <t>5952</t>
  </si>
  <si>
    <t>5953</t>
  </si>
  <si>
    <t>5957</t>
  </si>
  <si>
    <t xml:space="preserve"> 22.1.0.0.2. </t>
  </si>
  <si>
    <t>5958</t>
  </si>
  <si>
    <t>DEMOLICAO MANUAL COBERTURA TELHA FIBROCIMENTO/FIBRA DE VIDRO/SIMILARES C/
TRANSP. ATÉ CB. E CARGA</t>
  </si>
  <si>
    <t>5959</t>
  </si>
  <si>
    <t>5960</t>
  </si>
  <si>
    <t>5964</t>
  </si>
  <si>
    <t xml:space="preserve"> 22.1.0.0.3. </t>
  </si>
  <si>
    <t>5965</t>
  </si>
  <si>
    <t>5966</t>
  </si>
  <si>
    <t>5967</t>
  </si>
  <si>
    <t>5971</t>
  </si>
  <si>
    <t xml:space="preserve"> 22.1.0.0.4. </t>
  </si>
  <si>
    <t>5972</t>
  </si>
  <si>
    <t>DEMOLIÇÃO MANUAL ALVENARIA TIJOLO SEM REAPROVEITAMENTO COM TRANSPORTE
ATE CAÇAMBA E CARGA</t>
  </si>
  <si>
    <t>5973</t>
  </si>
  <si>
    <t>5974</t>
  </si>
  <si>
    <t>5978</t>
  </si>
  <si>
    <t xml:space="preserve"> 22.1.0.0.5. </t>
  </si>
  <si>
    <t>5979</t>
  </si>
  <si>
    <t>5980</t>
  </si>
  <si>
    <t>5981</t>
  </si>
  <si>
    <t>5985</t>
  </si>
  <si>
    <t xml:space="preserve"> 22.1.0.0.6. </t>
  </si>
  <si>
    <t>5986</t>
  </si>
  <si>
    <t>5987</t>
  </si>
  <si>
    <t>5988</t>
  </si>
  <si>
    <t>5992</t>
  </si>
  <si>
    <t xml:space="preserve"> 22.1.0.0.7. </t>
  </si>
  <si>
    <t>5993</t>
  </si>
  <si>
    <t>5994</t>
  </si>
  <si>
    <t>5995</t>
  </si>
  <si>
    <t>5999</t>
  </si>
  <si>
    <t xml:space="preserve"> 22.1.0.0.8. </t>
  </si>
  <si>
    <t>6000</t>
  </si>
  <si>
    <t>6001</t>
  </si>
  <si>
    <t>6002</t>
  </si>
  <si>
    <t>6003</t>
  </si>
  <si>
    <t>6004</t>
  </si>
  <si>
    <t>6005</t>
  </si>
  <si>
    <t>6009</t>
  </si>
  <si>
    <t xml:space="preserve"> 22.1.0.0.10. </t>
  </si>
  <si>
    <t>6010</t>
  </si>
  <si>
    <t>6011</t>
  </si>
  <si>
    <t>6012</t>
  </si>
  <si>
    <t>6016</t>
  </si>
  <si>
    <t xml:space="preserve"> 22.1.0.0.11. </t>
  </si>
  <si>
    <t>6017</t>
  </si>
  <si>
    <t xml:space="preserve"> 020139 </t>
  </si>
  <si>
    <t>6018</t>
  </si>
  <si>
    <t>6019</t>
  </si>
  <si>
    <t>6023</t>
  </si>
  <si>
    <t xml:space="preserve"> 22.1.0.0.12. </t>
  </si>
  <si>
    <t>6024</t>
  </si>
  <si>
    <t>6025</t>
  </si>
  <si>
    <t>6026</t>
  </si>
  <si>
    <t>6030</t>
  </si>
  <si>
    <t xml:space="preserve"> 22.1.0.0.13. </t>
  </si>
  <si>
    <t>6031</t>
  </si>
  <si>
    <t>6032</t>
  </si>
  <si>
    <t xml:space="preserve"> 95335 </t>
  </si>
  <si>
    <t>CURSO DE CAPACITAÇÃO PARA ENCANADOR OU BOMBEIRO HIDRÁULICO (ENCARGOS COMPLEMENTARES) - HORISTA</t>
  </si>
  <si>
    <t>6033</t>
  </si>
  <si>
    <t xml:space="preserve"> 00002696 </t>
  </si>
  <si>
    <t>ENCANADOR OU BOMBEIRO HIDRAULICO (HORISTA)</t>
  </si>
  <si>
    <t>6034</t>
  </si>
  <si>
    <t xml:space="preserve"> 00037370 </t>
  </si>
  <si>
    <t>ALIMENTACAO - HORISTA (COLETADO CAIXA - ENCARGOS COMPLEMENTARES)</t>
  </si>
  <si>
    <t>Outros</t>
  </si>
  <si>
    <t>6035</t>
  </si>
  <si>
    <t xml:space="preserve"> 00037371 </t>
  </si>
  <si>
    <t>TRANSPORTE - HORISTA (COLETADO CAIXA - ENCARGOS COMPLEMENTARES)</t>
  </si>
  <si>
    <t>Serviços</t>
  </si>
  <si>
    <t>6036</t>
  </si>
  <si>
    <t xml:space="preserve"> 00037372 </t>
  </si>
  <si>
    <t>EXAMES - HORISTA (COLETADO CAIXA - ENCARGOS COMPLEMENTARES)</t>
  </si>
  <si>
    <t>6037</t>
  </si>
  <si>
    <t xml:space="preserve"> 00037373 </t>
  </si>
  <si>
    <t>SEGURO - HORISTA (COLETADO CAIXA - ENCARGOS COMPLEMENTARES)</t>
  </si>
  <si>
    <t>Taxas</t>
  </si>
  <si>
    <t>6038</t>
  </si>
  <si>
    <t xml:space="preserve"> 00043461 </t>
  </si>
  <si>
    <t>FERRAMENTAS - FAMILIA ENCANADOR - HORISTA (ENCARGOS COMPLEMENTARES - COLETADO CAIXA)</t>
  </si>
  <si>
    <t>Equipamento</t>
  </si>
  <si>
    <t>6039</t>
  </si>
  <si>
    <t xml:space="preserve"> 00043485 </t>
  </si>
  <si>
    <t>EPI - FAMILIA ENCANADOR - HORISTA (ENCARGOS COMPLEMENTARES - COLETADO CAIXA)</t>
  </si>
  <si>
    <t>6043</t>
  </si>
  <si>
    <t xml:space="preserve"> 22.1.0.0.14. </t>
  </si>
  <si>
    <t>6044</t>
  </si>
  <si>
    <t xml:space="preserve"> 88315 </t>
  </si>
  <si>
    <t>6045</t>
  </si>
  <si>
    <t xml:space="preserve"> 95377 </t>
  </si>
  <si>
    <t>CURSO DE CAPACITAÇÃO PARA SERRALHEIRO (ENCARGOS COMPLEMENTARES) - HORISTA</t>
  </si>
  <si>
    <t>6046</t>
  </si>
  <si>
    <t xml:space="preserve"> 00006110 </t>
  </si>
  <si>
    <t>SERRALHEIRO (HORISTA)</t>
  </si>
  <si>
    <t>6047</t>
  </si>
  <si>
    <t>6048</t>
  </si>
  <si>
    <t>6049</t>
  </si>
  <si>
    <t>6050</t>
  </si>
  <si>
    <t>6051</t>
  </si>
  <si>
    <t xml:space="preserve"> 00043465 </t>
  </si>
  <si>
    <t>FERRAMENTAS - FAMILIA PEDREIRO - HORISTA (ENCARGOS COMPLEMENTARES - COLETADO CAIXA)</t>
  </si>
  <si>
    <t>6052</t>
  </si>
  <si>
    <t xml:space="preserve"> 00043489 </t>
  </si>
  <si>
    <t>EPI - FAMILIA PEDREIRO - HORISTA (ENCARGOS COMPLEMENTARES - COLETADO CAIXA)</t>
  </si>
  <si>
    <t>6056</t>
  </si>
  <si>
    <t xml:space="preserve"> 22.1.0.0.15. </t>
  </si>
  <si>
    <t>6057</t>
  </si>
  <si>
    <t>6058</t>
  </si>
  <si>
    <t xml:space="preserve"> 95310 </t>
  </si>
  <si>
    <t>CURSO DE CAPACITAÇÃO PARA AJUDANTE DE ESTRUTURA METÁLICA (ENCARGOS COMPLEMENTARES) - HORISTA</t>
  </si>
  <si>
    <t>6059</t>
  </si>
  <si>
    <t>6060</t>
  </si>
  <si>
    <t>6061</t>
  </si>
  <si>
    <t>6062</t>
  </si>
  <si>
    <t>6063</t>
  </si>
  <si>
    <t xml:space="preserve"> 00043464 </t>
  </si>
  <si>
    <t>FERRAMENTAS - FAMILIA OPERADOR ESCAVADEIRA - HORISTA (ENCARGOS COMPLEMENTARES - COLETADO CAIXA)</t>
  </si>
  <si>
    <t>6064</t>
  </si>
  <si>
    <t xml:space="preserve"> 00043488 </t>
  </si>
  <si>
    <t>EPI - FAMILIA OPERADOR ESCAVADEIRA - HORISTA (ENCARGOS COMPLEMENTARES - COLETADO CAIXA)</t>
  </si>
  <si>
    <t>6065</t>
  </si>
  <si>
    <t xml:space="preserve"> 00044499 </t>
  </si>
  <si>
    <t>AJUDANTE DE ESTRUTURAS METALICAS HORISTA</t>
  </si>
  <si>
    <t>6069</t>
  </si>
  <si>
    <t xml:space="preserve"> 22.2.0.0.1. </t>
  </si>
  <si>
    <t>6070</t>
  </si>
  <si>
    <t>6071</t>
  </si>
  <si>
    <t>6072</t>
  </si>
  <si>
    <t>6076</t>
  </si>
  <si>
    <t xml:space="preserve"> 23.1.0.0.1. </t>
  </si>
  <si>
    <t>6077</t>
  </si>
  <si>
    <t>6078</t>
  </si>
  <si>
    <t>6079</t>
  </si>
  <si>
    <t>6083</t>
  </si>
  <si>
    <t xml:space="preserve"> 23.1.0.0.2. </t>
  </si>
  <si>
    <t>6084</t>
  </si>
  <si>
    <t>6085</t>
  </si>
  <si>
    <t>6086</t>
  </si>
  <si>
    <t>6090</t>
  </si>
  <si>
    <t xml:space="preserve"> 23.1.0.0.3. </t>
  </si>
  <si>
    <t>6091</t>
  </si>
  <si>
    <t>6092</t>
  </si>
  <si>
    <t>6093</t>
  </si>
  <si>
    <t>6097</t>
  </si>
  <si>
    <t xml:space="preserve"> 23.1.0.0.4. </t>
  </si>
  <si>
    <t>6098</t>
  </si>
  <si>
    <t>6099</t>
  </si>
  <si>
    <t>6100</t>
  </si>
  <si>
    <t>6101</t>
  </si>
  <si>
    <t>6102</t>
  </si>
  <si>
    <t>6103</t>
  </si>
  <si>
    <t>6104</t>
  </si>
  <si>
    <t>6105</t>
  </si>
  <si>
    <t>6106</t>
  </si>
  <si>
    <t>6110</t>
  </si>
  <si>
    <t xml:space="preserve"> 23.1.0.0.5. </t>
  </si>
  <si>
    <t>6111</t>
  </si>
  <si>
    <t>6112</t>
  </si>
  <si>
    <t>6113</t>
  </si>
  <si>
    <t>6114</t>
  </si>
  <si>
    <t>6115</t>
  </si>
  <si>
    <t>6116</t>
  </si>
  <si>
    <t>6117</t>
  </si>
  <si>
    <t>6118</t>
  </si>
  <si>
    <t>6119</t>
  </si>
  <si>
    <t>6123</t>
  </si>
  <si>
    <t xml:space="preserve"> 23.1.0.0.6. </t>
  </si>
  <si>
    <t>6124</t>
  </si>
  <si>
    <t>6125</t>
  </si>
  <si>
    <t>6126</t>
  </si>
  <si>
    <t>6130</t>
  </si>
  <si>
    <t xml:space="preserve"> 23.1.0.0.7. </t>
  </si>
  <si>
    <t>6131</t>
  </si>
  <si>
    <t>6132</t>
  </si>
  <si>
    <t>6133</t>
  </si>
  <si>
    <t>6137</t>
  </si>
  <si>
    <t xml:space="preserve"> 23.1.0.0.8. </t>
  </si>
  <si>
    <t>6138</t>
  </si>
  <si>
    <t xml:space="preserve"> 020119 </t>
  </si>
  <si>
    <t>6139</t>
  </si>
  <si>
    <t>6140</t>
  </si>
  <si>
    <t>6144</t>
  </si>
  <si>
    <t xml:space="preserve"> 23.1.0.0.10. </t>
  </si>
  <si>
    <t>6145</t>
  </si>
  <si>
    <t>6146</t>
  </si>
  <si>
    <t>6147</t>
  </si>
  <si>
    <t>6151</t>
  </si>
  <si>
    <t xml:space="preserve"> 23.2.0.0.1. </t>
  </si>
  <si>
    <t>6152</t>
  </si>
  <si>
    <t>6153</t>
  </si>
  <si>
    <t>6154</t>
  </si>
  <si>
    <t>6158</t>
  </si>
  <si>
    <t xml:space="preserve"> 24.1.0.0.1. </t>
  </si>
  <si>
    <t>6159</t>
  </si>
  <si>
    <t>6160</t>
  </si>
  <si>
    <t>6164</t>
  </si>
  <si>
    <t xml:space="preserve"> 24.2.0.0.1. </t>
  </si>
  <si>
    <t>6165</t>
  </si>
  <si>
    <t>6166</t>
  </si>
  <si>
    <t>6167</t>
  </si>
  <si>
    <t>6171</t>
  </si>
  <si>
    <t xml:space="preserve"> 24.3.0.0.1. </t>
  </si>
  <si>
    <t>6172</t>
  </si>
  <si>
    <t>6173</t>
  </si>
  <si>
    <t>6174</t>
  </si>
  <si>
    <t>6178</t>
  </si>
  <si>
    <t xml:space="preserve"> 24.3.0.0.2. </t>
  </si>
  <si>
    <t>6179</t>
  </si>
  <si>
    <t>6180</t>
  </si>
  <si>
    <t>6181</t>
  </si>
  <si>
    <t>6182</t>
  </si>
  <si>
    <t>6183</t>
  </si>
  <si>
    <t>6187</t>
  </si>
  <si>
    <t xml:space="preserve"> 24.6.0.0.1. </t>
  </si>
  <si>
    <t>6188</t>
  </si>
  <si>
    <t>6189</t>
  </si>
  <si>
    <t>6190</t>
  </si>
  <si>
    <t>6191</t>
  </si>
  <si>
    <t>6192</t>
  </si>
  <si>
    <t>6196</t>
  </si>
  <si>
    <t xml:space="preserve"> 24.6.0.0.2. </t>
  </si>
  <si>
    <t>6197</t>
  </si>
  <si>
    <t>6198</t>
  </si>
  <si>
    <t>6199</t>
  </si>
  <si>
    <t>6200</t>
  </si>
  <si>
    <t>6201</t>
  </si>
  <si>
    <t>6202</t>
  </si>
  <si>
    <t>6206</t>
  </si>
  <si>
    <t xml:space="preserve"> 25.1.0.0.1. </t>
  </si>
  <si>
    <t>6207</t>
  </si>
  <si>
    <t>6208</t>
  </si>
  <si>
    <t>6209</t>
  </si>
  <si>
    <t>6210</t>
  </si>
  <si>
    <t>6211</t>
  </si>
  <si>
    <t>6212</t>
  </si>
  <si>
    <t>6213</t>
  </si>
  <si>
    <t>6214</t>
  </si>
  <si>
    <t>6218</t>
  </si>
  <si>
    <t xml:space="preserve"> 25.2.0.0.1. </t>
  </si>
  <si>
    <t>6219</t>
  </si>
  <si>
    <t>6220</t>
  </si>
  <si>
    <t>6221</t>
  </si>
  <si>
    <t>6225</t>
  </si>
  <si>
    <t xml:space="preserve"> 25.3.1.0.1. </t>
  </si>
  <si>
    <t>6226</t>
  </si>
  <si>
    <t>6227</t>
  </si>
  <si>
    <t>6228</t>
  </si>
  <si>
    <t>6232</t>
  </si>
  <si>
    <t xml:space="preserve"> 25.3.1.0.2. </t>
  </si>
  <si>
    <t>6233</t>
  </si>
  <si>
    <t>6234</t>
  </si>
  <si>
    <t>6238</t>
  </si>
  <si>
    <t xml:space="preserve"> 25.3.2.0.1. </t>
  </si>
  <si>
    <t>6239</t>
  </si>
  <si>
    <t>6240</t>
  </si>
  <si>
    <t>6244</t>
  </si>
  <si>
    <t xml:space="preserve"> 25.3.2.0.2. </t>
  </si>
  <si>
    <t>6245</t>
  </si>
  <si>
    <t xml:space="preserve"> 040904 </t>
  </si>
  <si>
    <t>6246</t>
  </si>
  <si>
    <t>6247</t>
  </si>
  <si>
    <t>6248</t>
  </si>
  <si>
    <t>6252</t>
  </si>
  <si>
    <t xml:space="preserve"> 25.4.1.0.1. </t>
  </si>
  <si>
    <t>6253</t>
  </si>
  <si>
    <t>6254</t>
  </si>
  <si>
    <t>6255</t>
  </si>
  <si>
    <t>6256</t>
  </si>
  <si>
    <t>6257</t>
  </si>
  <si>
    <t>6258</t>
  </si>
  <si>
    <t>6259</t>
  </si>
  <si>
    <t>6260</t>
  </si>
  <si>
    <t>6264</t>
  </si>
  <si>
    <t xml:space="preserve"> 25.4.1.0.2. </t>
  </si>
  <si>
    <t>6265</t>
  </si>
  <si>
    <t xml:space="preserve"> 95577 </t>
  </si>
  <si>
    <t>6266</t>
  </si>
  <si>
    <t>6267</t>
  </si>
  <si>
    <t>6268</t>
  </si>
  <si>
    <t>6269</t>
  </si>
  <si>
    <t>6270</t>
  </si>
  <si>
    <t>6274</t>
  </si>
  <si>
    <t xml:space="preserve"> 25.4.1.0.3. </t>
  </si>
  <si>
    <t>6275</t>
  </si>
  <si>
    <t>6276</t>
  </si>
  <si>
    <t>6277</t>
  </si>
  <si>
    <t>6278</t>
  </si>
  <si>
    <t>6279</t>
  </si>
  <si>
    <t>6283</t>
  </si>
  <si>
    <t xml:space="preserve"> 25.4.2.0.1. </t>
  </si>
  <si>
    <t>6284</t>
  </si>
  <si>
    <t>6285</t>
  </si>
  <si>
    <t>6289</t>
  </si>
  <si>
    <t xml:space="preserve"> 25.4.2.0.2. </t>
  </si>
  <si>
    <t>6290</t>
  </si>
  <si>
    <t>6291</t>
  </si>
  <si>
    <t>6295</t>
  </si>
  <si>
    <t xml:space="preserve"> 25.4.2.0.3. </t>
  </si>
  <si>
    <t>6296</t>
  </si>
  <si>
    <t>6297</t>
  </si>
  <si>
    <t>6298</t>
  </si>
  <si>
    <t>6299</t>
  </si>
  <si>
    <t>6303</t>
  </si>
  <si>
    <t xml:space="preserve"> 25.4.2.0.4. </t>
  </si>
  <si>
    <t>6304</t>
  </si>
  <si>
    <t>6305</t>
  </si>
  <si>
    <t>6309</t>
  </si>
  <si>
    <t xml:space="preserve"> 25.4.2.0.5. </t>
  </si>
  <si>
    <t>6310</t>
  </si>
  <si>
    <t>6311</t>
  </si>
  <si>
    <t>6312</t>
  </si>
  <si>
    <t>6313</t>
  </si>
  <si>
    <t>6317</t>
  </si>
  <si>
    <t xml:space="preserve"> 25.4.2.0.6. </t>
  </si>
  <si>
    <t>6318</t>
  </si>
  <si>
    <t>6319</t>
  </si>
  <si>
    <t>6320</t>
  </si>
  <si>
    <t>6321</t>
  </si>
  <si>
    <t>6322</t>
  </si>
  <si>
    <t>6326</t>
  </si>
  <si>
    <t xml:space="preserve"> 25.4.2.0.7. </t>
  </si>
  <si>
    <t>6327</t>
  </si>
  <si>
    <t>6328</t>
  </si>
  <si>
    <t>6329</t>
  </si>
  <si>
    <t>6330</t>
  </si>
  <si>
    <t>6331</t>
  </si>
  <si>
    <t>6335</t>
  </si>
  <si>
    <t xml:space="preserve"> 25.4.2.0.8. </t>
  </si>
  <si>
    <t>6336</t>
  </si>
  <si>
    <t>6337</t>
  </si>
  <si>
    <t>6338</t>
  </si>
  <si>
    <t>6339</t>
  </si>
  <si>
    <t>6340</t>
  </si>
  <si>
    <t>6344</t>
  </si>
  <si>
    <t xml:space="preserve"> 25.4.2.0.9. </t>
  </si>
  <si>
    <t>6345</t>
  </si>
  <si>
    <t>6346</t>
  </si>
  <si>
    <t>6347</t>
  </si>
  <si>
    <t>6348</t>
  </si>
  <si>
    <t>6349</t>
  </si>
  <si>
    <t>6353</t>
  </si>
  <si>
    <t xml:space="preserve"> 25.4.2.0.10. </t>
  </si>
  <si>
    <t>6354</t>
  </si>
  <si>
    <t xml:space="preserve"> 96547 </t>
  </si>
  <si>
    <t>ARMAÇÃO DE BLOCO, VIGA BALDRAME OU SAPATA UTILIZANDO AÇO CA-50 DE 12,5 MM -
MONTAGEM. AF_06/2017</t>
  </si>
  <si>
    <t>6355</t>
  </si>
  <si>
    <t>6356</t>
  </si>
  <si>
    <t>6357</t>
  </si>
  <si>
    <t>6358</t>
  </si>
  <si>
    <t>6359</t>
  </si>
  <si>
    <t>6363</t>
  </si>
  <si>
    <t xml:space="preserve"> 25.4.2.0.11. </t>
  </si>
  <si>
    <t>6364</t>
  </si>
  <si>
    <t xml:space="preserve"> 96548 </t>
  </si>
  <si>
    <t>6365</t>
  </si>
  <si>
    <t>6366</t>
  </si>
  <si>
    <t>6367</t>
  </si>
  <si>
    <t xml:space="preserve"> 92805 </t>
  </si>
  <si>
    <t>CORTE E DOBRA DE AÇO CA-50, DIÂMETRO DE 16,0 MM. AF_06/2022</t>
  </si>
  <si>
    <t>6368</t>
  </si>
  <si>
    <t>6369</t>
  </si>
  <si>
    <t>6373</t>
  </si>
  <si>
    <t xml:space="preserve"> 25.4.3.0.1. </t>
  </si>
  <si>
    <t>6374</t>
  </si>
  <si>
    <t>6375</t>
  </si>
  <si>
    <t>6379</t>
  </si>
  <si>
    <t xml:space="preserve"> 25.5.1.0.1. </t>
  </si>
  <si>
    <t>6380</t>
  </si>
  <si>
    <t>6381</t>
  </si>
  <si>
    <t>6385</t>
  </si>
  <si>
    <t xml:space="preserve"> 25.5.1.0.2. </t>
  </si>
  <si>
    <t>6386</t>
  </si>
  <si>
    <t>6387</t>
  </si>
  <si>
    <t>6391</t>
  </si>
  <si>
    <t xml:space="preserve"> 25.5.1.0.3. </t>
  </si>
  <si>
    <t>6392</t>
  </si>
  <si>
    <t>6393</t>
  </si>
  <si>
    <t>6394</t>
  </si>
  <si>
    <t>6395</t>
  </si>
  <si>
    <t>6399</t>
  </si>
  <si>
    <t xml:space="preserve"> 25.5.1.0.4. </t>
  </si>
  <si>
    <t>6400</t>
  </si>
  <si>
    <t>6401</t>
  </si>
  <si>
    <t>6402</t>
  </si>
  <si>
    <t>6403</t>
  </si>
  <si>
    <t>6404</t>
  </si>
  <si>
    <t>6405</t>
  </si>
  <si>
    <t>6409</t>
  </si>
  <si>
    <t xml:space="preserve"> 25.5.1.0.5. </t>
  </si>
  <si>
    <t>6410</t>
  </si>
  <si>
    <t>6411</t>
  </si>
  <si>
    <t>6415</t>
  </si>
  <si>
    <t xml:space="preserve"> 25.5.1.0.6. </t>
  </si>
  <si>
    <t>6416</t>
  </si>
  <si>
    <t>6417</t>
  </si>
  <si>
    <t>6418</t>
  </si>
  <si>
    <t>6419</t>
  </si>
  <si>
    <t>6423</t>
  </si>
  <si>
    <t xml:space="preserve"> 25.5.1.0.7. </t>
  </si>
  <si>
    <t>6424</t>
  </si>
  <si>
    <t>6425</t>
  </si>
  <si>
    <t>6426</t>
  </si>
  <si>
    <t>6427</t>
  </si>
  <si>
    <t>6431</t>
  </si>
  <si>
    <t xml:space="preserve"> 25.5.1.0.8. </t>
  </si>
  <si>
    <t>6432</t>
  </si>
  <si>
    <t>6433</t>
  </si>
  <si>
    <t>6434</t>
  </si>
  <si>
    <t>6435</t>
  </si>
  <si>
    <t>6436</t>
  </si>
  <si>
    <t>6440</t>
  </si>
  <si>
    <t xml:space="preserve"> 25.5.1.0.9. </t>
  </si>
  <si>
    <t>6441</t>
  </si>
  <si>
    <t>6442</t>
  </si>
  <si>
    <t>6443</t>
  </si>
  <si>
    <t>6444</t>
  </si>
  <si>
    <t>6445</t>
  </si>
  <si>
    <t>6449</t>
  </si>
  <si>
    <t xml:space="preserve"> 25.5.1.0.10. </t>
  </si>
  <si>
    <t>6450</t>
  </si>
  <si>
    <t>6451</t>
  </si>
  <si>
    <t>6452</t>
  </si>
  <si>
    <t>6453</t>
  </si>
  <si>
    <t>6454</t>
  </si>
  <si>
    <t>6458</t>
  </si>
  <si>
    <t xml:space="preserve"> 25.5.2.0.1. </t>
  </si>
  <si>
    <t>6459</t>
  </si>
  <si>
    <t>6460</t>
  </si>
  <si>
    <t>6461</t>
  </si>
  <si>
    <t>6462</t>
  </si>
  <si>
    <t>6463</t>
  </si>
  <si>
    <t>6464</t>
  </si>
  <si>
    <t>6465</t>
  </si>
  <si>
    <t>6466</t>
  </si>
  <si>
    <t>6470</t>
  </si>
  <si>
    <t xml:space="preserve"> 25.5.2.0.2. </t>
  </si>
  <si>
    <t>6471</t>
  </si>
  <si>
    <t>6472</t>
  </si>
  <si>
    <t>6476</t>
  </si>
  <si>
    <t xml:space="preserve"> 25.5.2.0.3. </t>
  </si>
  <si>
    <t>6477</t>
  </si>
  <si>
    <t>6478</t>
  </si>
  <si>
    <t>6479</t>
  </si>
  <si>
    <t>6480</t>
  </si>
  <si>
    <t>6484</t>
  </si>
  <si>
    <t xml:space="preserve"> 25.5.2.0.4. </t>
  </si>
  <si>
    <t>6485</t>
  </si>
  <si>
    <t>6486</t>
  </si>
  <si>
    <t>6487</t>
  </si>
  <si>
    <t>6488</t>
  </si>
  <si>
    <t>6489</t>
  </si>
  <si>
    <t>6490</t>
  </si>
  <si>
    <t>6494</t>
  </si>
  <si>
    <t xml:space="preserve"> 25.5.2.0.5. </t>
  </si>
  <si>
    <t>6495</t>
  </si>
  <si>
    <t>6496</t>
  </si>
  <si>
    <t>6497</t>
  </si>
  <si>
    <t>6498</t>
  </si>
  <si>
    <t>6499</t>
  </si>
  <si>
    <t>6500</t>
  </si>
  <si>
    <t>6504</t>
  </si>
  <si>
    <t xml:space="preserve"> 25.5.2.0.6. </t>
  </si>
  <si>
    <t>6505</t>
  </si>
  <si>
    <t xml:space="preserve"> 92764 </t>
  </si>
  <si>
    <t>ARMAÇÃO DE PILAR OU VIGA DE ESTRUTURA CONVENCIONAL DE CONCRETO ARMADO
UTILIZANDO AÇO CA-50 DE 16,0 MM - MONTAGEM. AF_06/2022</t>
  </si>
  <si>
    <t>6506</t>
  </si>
  <si>
    <t>6507</t>
  </si>
  <si>
    <t>6508</t>
  </si>
  <si>
    <t>6509</t>
  </si>
  <si>
    <t>6510</t>
  </si>
  <si>
    <t>6514</t>
  </si>
  <si>
    <t xml:space="preserve"> 25.5.2.0.7. </t>
  </si>
  <si>
    <t>6515</t>
  </si>
  <si>
    <t>6516</t>
  </si>
  <si>
    <t>6517</t>
  </si>
  <si>
    <t>6518</t>
  </si>
  <si>
    <t>6519</t>
  </si>
  <si>
    <t>6520</t>
  </si>
  <si>
    <t>6524</t>
  </si>
  <si>
    <t xml:space="preserve"> 25.5.3.0.1. </t>
  </si>
  <si>
    <t>6525</t>
  </si>
  <si>
    <t>6526</t>
  </si>
  <si>
    <t>6527</t>
  </si>
  <si>
    <t>6528</t>
  </si>
  <si>
    <t>6529</t>
  </si>
  <si>
    <t>6530</t>
  </si>
  <si>
    <t>6531</t>
  </si>
  <si>
    <t>6532</t>
  </si>
  <si>
    <t>6536</t>
  </si>
  <si>
    <t xml:space="preserve"> 25.5.3.0.2. </t>
  </si>
  <si>
    <t>6537</t>
  </si>
  <si>
    <t>6538</t>
  </si>
  <si>
    <t>6542</t>
  </si>
  <si>
    <t xml:space="preserve"> 25.5.3.0.3. </t>
  </si>
  <si>
    <t>6543</t>
  </si>
  <si>
    <t>6544</t>
  </si>
  <si>
    <t>6545</t>
  </si>
  <si>
    <t>6546</t>
  </si>
  <si>
    <t>6550</t>
  </si>
  <si>
    <t xml:space="preserve"> 25.5.3.0.4. </t>
  </si>
  <si>
    <t>6551</t>
  </si>
  <si>
    <t>6552</t>
  </si>
  <si>
    <t>6553</t>
  </si>
  <si>
    <t>6554</t>
  </si>
  <si>
    <t>6555</t>
  </si>
  <si>
    <t>6559</t>
  </si>
  <si>
    <t xml:space="preserve"> 25.5.3.0.5. </t>
  </si>
  <si>
    <t>6560</t>
  </si>
  <si>
    <t>6561</t>
  </si>
  <si>
    <t>6562</t>
  </si>
  <si>
    <t>6563</t>
  </si>
  <si>
    <t>6564</t>
  </si>
  <si>
    <t>6568</t>
  </si>
  <si>
    <t xml:space="preserve"> 25.5.3.0.6. </t>
  </si>
  <si>
    <t>6569</t>
  </si>
  <si>
    <t>6570</t>
  </si>
  <si>
    <t>6571</t>
  </si>
  <si>
    <t>6572</t>
  </si>
  <si>
    <t>6573</t>
  </si>
  <si>
    <t>6574</t>
  </si>
  <si>
    <t>6578</t>
  </si>
  <si>
    <t xml:space="preserve"> 25.5.3.0.7. </t>
  </si>
  <si>
    <t>6579</t>
  </si>
  <si>
    <t>6580</t>
  </si>
  <si>
    <t>6581</t>
  </si>
  <si>
    <t>6582</t>
  </si>
  <si>
    <t>6583</t>
  </si>
  <si>
    <t>6584</t>
  </si>
  <si>
    <t>6588</t>
  </si>
  <si>
    <t xml:space="preserve"> 25.5.3.0.8. </t>
  </si>
  <si>
    <t>6589</t>
  </si>
  <si>
    <t>6590</t>
  </si>
  <si>
    <t>6591</t>
  </si>
  <si>
    <t>6592</t>
  </si>
  <si>
    <t>6593</t>
  </si>
  <si>
    <t>6594</t>
  </si>
  <si>
    <t>6598</t>
  </si>
  <si>
    <t xml:space="preserve"> 25.5.3.0.9. </t>
  </si>
  <si>
    <t>6599</t>
  </si>
  <si>
    <t>6600</t>
  </si>
  <si>
    <t>6601</t>
  </si>
  <si>
    <t>6602</t>
  </si>
  <si>
    <t>6603</t>
  </si>
  <si>
    <t>6604</t>
  </si>
  <si>
    <t>6608</t>
  </si>
  <si>
    <t xml:space="preserve"> 25.5.4.0.1. </t>
  </si>
  <si>
    <t>6609</t>
  </si>
  <si>
    <t>6610</t>
  </si>
  <si>
    <t>6611</t>
  </si>
  <si>
    <t>6612</t>
  </si>
  <si>
    <t>6613</t>
  </si>
  <si>
    <t>6614</t>
  </si>
  <si>
    <t>6615</t>
  </si>
  <si>
    <t>6616</t>
  </si>
  <si>
    <t>6620</t>
  </si>
  <si>
    <t xml:space="preserve"> 25.5.4.0.2. </t>
  </si>
  <si>
    <t>6621</t>
  </si>
  <si>
    <t>6622</t>
  </si>
  <si>
    <t>6626</t>
  </si>
  <si>
    <t xml:space="preserve"> 25.5.4.0.3. </t>
  </si>
  <si>
    <t>6627</t>
  </si>
  <si>
    <t>6628</t>
  </si>
  <si>
    <t>6629</t>
  </si>
  <si>
    <t>6630</t>
  </si>
  <si>
    <t>6634</t>
  </si>
  <si>
    <t xml:space="preserve"> 25.5.4.0.4. </t>
  </si>
  <si>
    <t>6635</t>
  </si>
  <si>
    <t>6636</t>
  </si>
  <si>
    <t>6637</t>
  </si>
  <si>
    <t>6638</t>
  </si>
  <si>
    <t>6639</t>
  </si>
  <si>
    <t>6643</t>
  </si>
  <si>
    <t xml:space="preserve"> 25.5.4.0.5. </t>
  </si>
  <si>
    <t>6644</t>
  </si>
  <si>
    <t>6645</t>
  </si>
  <si>
    <t>6646</t>
  </si>
  <si>
    <t>6647</t>
  </si>
  <si>
    <t>6648</t>
  </si>
  <si>
    <t>6652</t>
  </si>
  <si>
    <t xml:space="preserve"> 25.5.4.0.6. </t>
  </si>
  <si>
    <t>6653</t>
  </si>
  <si>
    <t>6654</t>
  </si>
  <si>
    <t>6655</t>
  </si>
  <si>
    <t>6656</t>
  </si>
  <si>
    <t>6657</t>
  </si>
  <si>
    <t>6658</t>
  </si>
  <si>
    <t>6662</t>
  </si>
  <si>
    <t xml:space="preserve"> 25.5.4.0.7. </t>
  </si>
  <si>
    <t>6663</t>
  </si>
  <si>
    <t>6664</t>
  </si>
  <si>
    <t>6665</t>
  </si>
  <si>
    <t>6666</t>
  </si>
  <si>
    <t>6667</t>
  </si>
  <si>
    <t>6668</t>
  </si>
  <si>
    <t>6672</t>
  </si>
  <si>
    <t xml:space="preserve"> 25.5.4.0.8. </t>
  </si>
  <si>
    <t>6673</t>
  </si>
  <si>
    <t>6674</t>
  </si>
  <si>
    <t>6675</t>
  </si>
  <si>
    <t>6676</t>
  </si>
  <si>
    <t>6677</t>
  </si>
  <si>
    <t>6678</t>
  </si>
  <si>
    <t>6682</t>
  </si>
  <si>
    <t xml:space="preserve"> 25.5.5.0.1. </t>
  </si>
  <si>
    <t>6683</t>
  </si>
  <si>
    <t>6684</t>
  </si>
  <si>
    <t>6685</t>
  </si>
  <si>
    <t>6686</t>
  </si>
  <si>
    <t>6687</t>
  </si>
  <si>
    <t>6688</t>
  </si>
  <si>
    <t>6689</t>
  </si>
  <si>
    <t>6690</t>
  </si>
  <si>
    <t>6694</t>
  </si>
  <si>
    <t xml:space="preserve"> 25.5.5.0.2. </t>
  </si>
  <si>
    <t>6695</t>
  </si>
  <si>
    <t>6696</t>
  </si>
  <si>
    <t>6700</t>
  </si>
  <si>
    <t xml:space="preserve"> 25.5.5.0.3. </t>
  </si>
  <si>
    <t>6701</t>
  </si>
  <si>
    <t>6702</t>
  </si>
  <si>
    <t>6703</t>
  </si>
  <si>
    <t>6704</t>
  </si>
  <si>
    <t>6708</t>
  </si>
  <si>
    <t xml:space="preserve"> 25.5.5.0.4. </t>
  </si>
  <si>
    <t>6709</t>
  </si>
  <si>
    <t>6710</t>
  </si>
  <si>
    <t>6711</t>
  </si>
  <si>
    <t>6712</t>
  </si>
  <si>
    <t>6713</t>
  </si>
  <si>
    <t>6717</t>
  </si>
  <si>
    <t xml:space="preserve"> 25.5.5.0.5. </t>
  </si>
  <si>
    <t>6718</t>
  </si>
  <si>
    <t>6719</t>
  </si>
  <si>
    <t>6720</t>
  </si>
  <si>
    <t>6721</t>
  </si>
  <si>
    <t>6722</t>
  </si>
  <si>
    <t>6726</t>
  </si>
  <si>
    <t xml:space="preserve"> 25.5.5.0.6. </t>
  </si>
  <si>
    <t>6727</t>
  </si>
  <si>
    <t>6728</t>
  </si>
  <si>
    <t>6729</t>
  </si>
  <si>
    <t>6730</t>
  </si>
  <si>
    <t>6731</t>
  </si>
  <si>
    <t>6732</t>
  </si>
  <si>
    <t>6736</t>
  </si>
  <si>
    <t xml:space="preserve"> 25.5.5.0.7. </t>
  </si>
  <si>
    <t>6737</t>
  </si>
  <si>
    <t>6738</t>
  </si>
  <si>
    <t>6739</t>
  </si>
  <si>
    <t>6740</t>
  </si>
  <si>
    <t>6741</t>
  </si>
  <si>
    <t>6742</t>
  </si>
  <si>
    <t>6746</t>
  </si>
  <si>
    <t xml:space="preserve"> 25.5.7.0.1. </t>
  </si>
  <si>
    <t>6747</t>
  </si>
  <si>
    <t>6748</t>
  </si>
  <si>
    <t>6752</t>
  </si>
  <si>
    <t xml:space="preserve"> 25.5.7.0.2. </t>
  </si>
  <si>
    <t>6753</t>
  </si>
  <si>
    <t>6754</t>
  </si>
  <si>
    <t>6755</t>
  </si>
  <si>
    <t>6756</t>
  </si>
  <si>
    <t>6760</t>
  </si>
  <si>
    <t xml:space="preserve"> 25.5.7.0.3. </t>
  </si>
  <si>
    <t>6761</t>
  </si>
  <si>
    <t>6762</t>
  </si>
  <si>
    <t>6763</t>
  </si>
  <si>
    <t>6764</t>
  </si>
  <si>
    <t>6765</t>
  </si>
  <si>
    <t>6766</t>
  </si>
  <si>
    <t>6770</t>
  </si>
  <si>
    <t xml:space="preserve"> 25.5.7.0.4. </t>
  </si>
  <si>
    <t>6771</t>
  </si>
  <si>
    <t>6772</t>
  </si>
  <si>
    <t>6773</t>
  </si>
  <si>
    <t>6774</t>
  </si>
  <si>
    <t>6775</t>
  </si>
  <si>
    <t>6776</t>
  </si>
  <si>
    <t>6777</t>
  </si>
  <si>
    <t>6778</t>
  </si>
  <si>
    <t>6782</t>
  </si>
  <si>
    <t xml:space="preserve"> 25.5.8.0.1. </t>
  </si>
  <si>
    <t>6783</t>
  </si>
  <si>
    <t>6784</t>
  </si>
  <si>
    <t>6785</t>
  </si>
  <si>
    <t>6786</t>
  </si>
  <si>
    <t>6787</t>
  </si>
  <si>
    <t>6788</t>
  </si>
  <si>
    <t>6789</t>
  </si>
  <si>
    <t>6790</t>
  </si>
  <si>
    <t>6791</t>
  </si>
  <si>
    <t>6792</t>
  </si>
  <si>
    <t>6793</t>
  </si>
  <si>
    <t>6794</t>
  </si>
  <si>
    <t>6795</t>
  </si>
  <si>
    <t>6796</t>
  </si>
  <si>
    <t>6797</t>
  </si>
  <si>
    <t>6798</t>
  </si>
  <si>
    <t>6799</t>
  </si>
  <si>
    <t>6803</t>
  </si>
  <si>
    <t xml:space="preserve"> 25.5.9.0.1. </t>
  </si>
  <si>
    <t>6804</t>
  </si>
  <si>
    <t>6805</t>
  </si>
  <si>
    <t>6809</t>
  </si>
  <si>
    <t xml:space="preserve"> 25.6.0.0.1. </t>
  </si>
  <si>
    <t>6810</t>
  </si>
  <si>
    <t xml:space="preserve"> 91924 </t>
  </si>
  <si>
    <t>CABO DE COBRE FLEXÍVEL ISOLADO, 1,5 MM², ANTI-CHAMA 450/750 V, PARA CIRCUITOS
TERMINAIS - FORNECIMENTO E INSTALAÇÃO. AF_03/2023</t>
  </si>
  <si>
    <t>6811</t>
  </si>
  <si>
    <t>6812</t>
  </si>
  <si>
    <t>6813</t>
  </si>
  <si>
    <t xml:space="preserve"> 00001013 </t>
  </si>
  <si>
    <t>CABO DE COBRE, FLEXIVEL, CLASSE 4 OU 5, ISOLACAO EM PVC/A, ANTICHAMA BWF-B, 1 CONDUTOR, 450/750 V, SECAO NOMINAL 1,5 MM2</t>
  </si>
  <si>
    <t>6814</t>
  </si>
  <si>
    <t>6818</t>
  </si>
  <si>
    <t xml:space="preserve"> 25.6.0.0.2. </t>
  </si>
  <si>
    <t>6819</t>
  </si>
  <si>
    <t>6820</t>
  </si>
  <si>
    <t>6821</t>
  </si>
  <si>
    <t>6822</t>
  </si>
  <si>
    <t>6826</t>
  </si>
  <si>
    <t xml:space="preserve"> 25.6.0.0.3. </t>
  </si>
  <si>
    <t>6827</t>
  </si>
  <si>
    <t>6828</t>
  </si>
  <si>
    <t>6829</t>
  </si>
  <si>
    <t>6830</t>
  </si>
  <si>
    <t>6831</t>
  </si>
  <si>
    <t>6835</t>
  </si>
  <si>
    <t xml:space="preserve"> 25.6.0.0.4. </t>
  </si>
  <si>
    <t>6836</t>
  </si>
  <si>
    <t>6837</t>
  </si>
  <si>
    <t>6838</t>
  </si>
  <si>
    <t>6839</t>
  </si>
  <si>
    <t>6843</t>
  </si>
  <si>
    <t xml:space="preserve"> 25.6.0.0.5. </t>
  </si>
  <si>
    <t>6844</t>
  </si>
  <si>
    <t>6845</t>
  </si>
  <si>
    <t>6846</t>
  </si>
  <si>
    <t>6847</t>
  </si>
  <si>
    <t>6851</t>
  </si>
  <si>
    <t xml:space="preserve"> 25.6.0.0.6. </t>
  </si>
  <si>
    <t>6852</t>
  </si>
  <si>
    <t>CAIXA OCTOGONAL 4" X 4", PVC, INSTALADA EM LAJE - FORNECIMENTO E INSTALAÇÃO.
AF_03/2023</t>
  </si>
  <si>
    <t>6853</t>
  </si>
  <si>
    <t>6854</t>
  </si>
  <si>
    <t>6855</t>
  </si>
  <si>
    <t>6859</t>
  </si>
  <si>
    <t xml:space="preserve"> 25.6.0.0.7. </t>
  </si>
  <si>
    <t>6860</t>
  </si>
  <si>
    <t>6861</t>
  </si>
  <si>
    <t>6862</t>
  </si>
  <si>
    <t>6863</t>
  </si>
  <si>
    <t>6864</t>
  </si>
  <si>
    <t>6868</t>
  </si>
  <si>
    <t xml:space="preserve"> 25.6.0.0.8. </t>
  </si>
  <si>
    <t>6869</t>
  </si>
  <si>
    <t>CAIXA RETANGULAR 4" X 2" BAIXA (0,30 M DO PISO), PVC, INSTALADA EM PAREDE -
FORNECIMENTO E INSTALAÇÃO. AF_03/2023</t>
  </si>
  <si>
    <t>6870</t>
  </si>
  <si>
    <t>6871</t>
  </si>
  <si>
    <t>6872</t>
  </si>
  <si>
    <t>6873</t>
  </si>
  <si>
    <t>6877</t>
  </si>
  <si>
    <t xml:space="preserve"> 25.6.0.0.9. </t>
  </si>
  <si>
    <t>6878</t>
  </si>
  <si>
    <t>CAIXA RETANGULAR 4" X 2" MÉDIA (1,30 M DO PISO), PVC, INSTALADA EM PAREDE -
FORNECIMENTO E INSTALAÇÃO. AF_03/2023</t>
  </si>
  <si>
    <t>6879</t>
  </si>
  <si>
    <t>6880</t>
  </si>
  <si>
    <t>6881</t>
  </si>
  <si>
    <t>6882</t>
  </si>
  <si>
    <t>6886</t>
  </si>
  <si>
    <t xml:space="preserve"> 25.6.0.0.10. </t>
  </si>
  <si>
    <t>6887</t>
  </si>
  <si>
    <t>6888</t>
  </si>
  <si>
    <t>6889</t>
  </si>
  <si>
    <t>6890</t>
  </si>
  <si>
    <t>6894</t>
  </si>
  <si>
    <t xml:space="preserve"> 25.6.0.0.11. </t>
  </si>
  <si>
    <t>6895</t>
  </si>
  <si>
    <t>6896</t>
  </si>
  <si>
    <t>6897</t>
  </si>
  <si>
    <t>6898</t>
  </si>
  <si>
    <t>6902</t>
  </si>
  <si>
    <t xml:space="preserve"> 25.6.0.0.12. </t>
  </si>
  <si>
    <t>6903</t>
  </si>
  <si>
    <t>6904</t>
  </si>
  <si>
    <t>6905</t>
  </si>
  <si>
    <t>6906</t>
  </si>
  <si>
    <t>6910</t>
  </si>
  <si>
    <t xml:space="preserve"> 25.6.0.0.13. </t>
  </si>
  <si>
    <t>6911</t>
  </si>
  <si>
    <t xml:space="preserve"> 071043 </t>
  </si>
  <si>
    <t>6912</t>
  </si>
  <si>
    <t>6913</t>
  </si>
  <si>
    <t>6914</t>
  </si>
  <si>
    <t xml:space="preserve"> 3973 </t>
  </si>
  <si>
    <t>6918</t>
  </si>
  <si>
    <t xml:space="preserve"> 25.6.0.0.14. </t>
  </si>
  <si>
    <t>6919</t>
  </si>
  <si>
    <t xml:space="preserve"> 93653 </t>
  </si>
  <si>
    <t>6920</t>
  </si>
  <si>
    <t>6921</t>
  </si>
  <si>
    <t>6922</t>
  </si>
  <si>
    <t>6923</t>
  </si>
  <si>
    <t>6927</t>
  </si>
  <si>
    <t xml:space="preserve"> 25.6.0.0.15. </t>
  </si>
  <si>
    <t>6928</t>
  </si>
  <si>
    <t>DISJUNTOR MONOPOLAR TIPO DIN, CORRENTE NOMINAL DE 16A - FORNECIMENTO E
INSTALAÇÃO. AF_10/2020</t>
  </si>
  <si>
    <t>6929</t>
  </si>
  <si>
    <t>6930</t>
  </si>
  <si>
    <t>6931</t>
  </si>
  <si>
    <t>6932</t>
  </si>
  <si>
    <t>6936</t>
  </si>
  <si>
    <t xml:space="preserve"> 25.6.0.0.16. </t>
  </si>
  <si>
    <t>6937</t>
  </si>
  <si>
    <t>6938</t>
  </si>
  <si>
    <t>6939</t>
  </si>
  <si>
    <t>6940</t>
  </si>
  <si>
    <t>6941</t>
  </si>
  <si>
    <t>6945</t>
  </si>
  <si>
    <t xml:space="preserve"> 25.6.0.0.17. </t>
  </si>
  <si>
    <t>6946</t>
  </si>
  <si>
    <t>6947</t>
  </si>
  <si>
    <t>6948</t>
  </si>
  <si>
    <t>6949</t>
  </si>
  <si>
    <t>6950</t>
  </si>
  <si>
    <t>6954</t>
  </si>
  <si>
    <t xml:space="preserve"> 25.6.0.0.18. </t>
  </si>
  <si>
    <t>6955</t>
  </si>
  <si>
    <t xml:space="preserve"> 071175 </t>
  </si>
  <si>
    <t>6956</t>
  </si>
  <si>
    <t>6957</t>
  </si>
  <si>
    <t>6958</t>
  </si>
  <si>
    <t xml:space="preserve"> 3269 </t>
  </si>
  <si>
    <t>6962</t>
  </si>
  <si>
    <t xml:space="preserve"> 25.6.0.0.19. </t>
  </si>
  <si>
    <t>6963</t>
  </si>
  <si>
    <t>DISJUNTOR TRIPOLAR TIPO DIN, CORRENTE NOMINAL DE 50A - FORNECIMENTO E
INSTALAÇÃO. AF_10/2020</t>
  </si>
  <si>
    <t>6964</t>
  </si>
  <si>
    <t>6965</t>
  </si>
  <si>
    <t>6966</t>
  </si>
  <si>
    <t>6967</t>
  </si>
  <si>
    <t>6971</t>
  </si>
  <si>
    <t xml:space="preserve"> 25.6.0.0.20. </t>
  </si>
  <si>
    <t>6972</t>
  </si>
  <si>
    <t>6973</t>
  </si>
  <si>
    <t>6974</t>
  </si>
  <si>
    <t>6975</t>
  </si>
  <si>
    <t>6979</t>
  </si>
  <si>
    <t xml:space="preserve"> 25.6.0.0.21. </t>
  </si>
  <si>
    <t>6980</t>
  </si>
  <si>
    <t>6981</t>
  </si>
  <si>
    <t>6982</t>
  </si>
  <si>
    <t>6983</t>
  </si>
  <si>
    <t>6984</t>
  </si>
  <si>
    <t>6988</t>
  </si>
  <si>
    <t xml:space="preserve"> 25.6.0.0.22. </t>
  </si>
  <si>
    <t>6989</t>
  </si>
  <si>
    <t xml:space="preserve"> 91847 </t>
  </si>
  <si>
    <t>6990</t>
  </si>
  <si>
    <t>6991</t>
  </si>
  <si>
    <t>6992</t>
  </si>
  <si>
    <t>6993</t>
  </si>
  <si>
    <t>6997</t>
  </si>
  <si>
    <t xml:space="preserve"> 25.6.0.0.23. </t>
  </si>
  <si>
    <t>6998</t>
  </si>
  <si>
    <t xml:space="preserve"> 91860 </t>
  </si>
  <si>
    <t>6999</t>
  </si>
  <si>
    <t>7000</t>
  </si>
  <si>
    <t>7001</t>
  </si>
  <si>
    <t xml:space="preserve"> 00039247 </t>
  </si>
  <si>
    <t>ELETRODUTO/DUTO PEAD FLEXIVEL PAREDE SIMPLES, CORRUGACAO HELICOIDAL, COR PRETA, SEM ROSCA, DE 1 1/4", PARA CABEAMENTO SUBTERRANEO (NBR 15715)</t>
  </si>
  <si>
    <t>7005</t>
  </si>
  <si>
    <t xml:space="preserve"> 25.6.0.0.24. </t>
  </si>
  <si>
    <t>7006</t>
  </si>
  <si>
    <t>7007</t>
  </si>
  <si>
    <t>7008</t>
  </si>
  <si>
    <t>7009</t>
  </si>
  <si>
    <t>7013</t>
  </si>
  <si>
    <t xml:space="preserve"> 25.6.0.0.25. </t>
  </si>
  <si>
    <t>7014</t>
  </si>
  <si>
    <t xml:space="preserve"> 91856 </t>
  </si>
  <si>
    <t>7015</t>
  </si>
  <si>
    <t>7016</t>
  </si>
  <si>
    <t>7017</t>
  </si>
  <si>
    <t xml:space="preserve"> 00002690 </t>
  </si>
  <si>
    <t>ELETRODUTO PVC FLEXIVEL CORRUGADO, COR AMARELA, DE 32 MM</t>
  </si>
  <si>
    <t>7021</t>
  </si>
  <si>
    <t xml:space="preserve"> 25.6.0.0.26. </t>
  </si>
  <si>
    <t>7022</t>
  </si>
  <si>
    <t>7023</t>
  </si>
  <si>
    <t>7024</t>
  </si>
  <si>
    <t>7025</t>
  </si>
  <si>
    <t>7029</t>
  </si>
  <si>
    <t xml:space="preserve"> 25.6.0.0.27. </t>
  </si>
  <si>
    <t>7030</t>
  </si>
  <si>
    <t>7031</t>
  </si>
  <si>
    <t>7032</t>
  </si>
  <si>
    <t>7033</t>
  </si>
  <si>
    <t>7037</t>
  </si>
  <si>
    <t xml:space="preserve"> 25.6.0.0.28. </t>
  </si>
  <si>
    <t>7038</t>
  </si>
  <si>
    <t xml:space="preserve"> 071431 </t>
  </si>
  <si>
    <t>7039</t>
  </si>
  <si>
    <t>7040</t>
  </si>
  <si>
    <t>7041</t>
  </si>
  <si>
    <t xml:space="preserve"> 3336 </t>
  </si>
  <si>
    <t>INTERRUPTOR PARALELO SIMPLES (1 SECAO) - (SUPORTE+MÓDULO+ESPELHO)</t>
  </si>
  <si>
    <t>7045</t>
  </si>
  <si>
    <t xml:space="preserve"> 25.6.0.0.29. </t>
  </si>
  <si>
    <t>7046</t>
  </si>
  <si>
    <t>7047</t>
  </si>
  <si>
    <t>7048</t>
  </si>
  <si>
    <t>7049</t>
  </si>
  <si>
    <t>7053</t>
  </si>
  <si>
    <t xml:space="preserve"> 25.6.0.0.30. </t>
  </si>
  <si>
    <t>7054</t>
  </si>
  <si>
    <t>7055</t>
  </si>
  <si>
    <t>7056</t>
  </si>
  <si>
    <t>7057</t>
  </si>
  <si>
    <t>7061</t>
  </si>
  <si>
    <t xml:space="preserve"> 25.6.0.0.31. </t>
  </si>
  <si>
    <t>7062</t>
  </si>
  <si>
    <t>7063</t>
  </si>
  <si>
    <t>7064</t>
  </si>
  <si>
    <t>7065</t>
  </si>
  <si>
    <t>7066</t>
  </si>
  <si>
    <t>7070</t>
  </si>
  <si>
    <t xml:space="preserve"> 25.6.0.0.33. </t>
  </si>
  <si>
    <t>7071</t>
  </si>
  <si>
    <t xml:space="preserve"> 071646 </t>
  </si>
  <si>
    <t>7072</t>
  </si>
  <si>
    <t>7073</t>
  </si>
  <si>
    <t>7074</t>
  </si>
  <si>
    <t xml:space="preserve"> 4071 </t>
  </si>
  <si>
    <t>LUMINÁRIA PLAFON LED QUADRADO DE SOBREPOR, CORPO METÁLICO, POTÊNCIA MÍNIMA DE 18W, FLUXO LUMINOSO IGUAL OU SUPERIOR A 1200 LUMENS, TCC DE 4000K, IP20, VIDA ÚTIL MÍN.: 25.000 H, MEDIDAS APROXIMADAS DE 20x20 CM</t>
  </si>
  <si>
    <t>7078</t>
  </si>
  <si>
    <t xml:space="preserve"> 25.6.0.0.34. </t>
  </si>
  <si>
    <t>7079</t>
  </si>
  <si>
    <t>7080</t>
  </si>
  <si>
    <t>7081</t>
  </si>
  <si>
    <t>7082</t>
  </si>
  <si>
    <t>7086</t>
  </si>
  <si>
    <t xml:space="preserve"> 25.6.0.0.35. </t>
  </si>
  <si>
    <t>7087</t>
  </si>
  <si>
    <t>7088</t>
  </si>
  <si>
    <t>7089</t>
  </si>
  <si>
    <t>7090</t>
  </si>
  <si>
    <t>7094</t>
  </si>
  <si>
    <t xml:space="preserve"> 25.6.0.0.36. </t>
  </si>
  <si>
    <t>7095</t>
  </si>
  <si>
    <t>7096</t>
  </si>
  <si>
    <t>7097</t>
  </si>
  <si>
    <t>7098</t>
  </si>
  <si>
    <t>7102</t>
  </si>
  <si>
    <t xml:space="preserve"> 25.6.0.0.37. </t>
  </si>
  <si>
    <t>7103</t>
  </si>
  <si>
    <t xml:space="preserve"> 101879 </t>
  </si>
  <si>
    <t>7104</t>
  </si>
  <si>
    <t>7105</t>
  </si>
  <si>
    <t>7106</t>
  </si>
  <si>
    <t>7107</t>
  </si>
  <si>
    <t xml:space="preserve"> 00012039 </t>
  </si>
  <si>
    <t>QUADRO DE DISTRIBUICAO COM BARRAMENTO TRIFASICO, DE EMBUTIR, EM CHAPA DE ACO GALVANIZADO, PARA 24 DISJUNTORES DIN, 100 A</t>
  </si>
  <si>
    <t>7111</t>
  </si>
  <si>
    <t xml:space="preserve"> 25.6.0.0.38. </t>
  </si>
  <si>
    <t>7112</t>
  </si>
  <si>
    <t xml:space="preserve"> 101881 </t>
  </si>
  <si>
    <t>7113</t>
  </si>
  <si>
    <t>7114</t>
  </si>
  <si>
    <t>7115</t>
  </si>
  <si>
    <t>7116</t>
  </si>
  <si>
    <t xml:space="preserve"> 00012042 </t>
  </si>
  <si>
    <t>QUADRO DE DISTRIBUICAO COM BARRAMENTO TRIFASICO, DE EMBUTIR, EM CHAPA DE ACO GALVANIZADO, PARA 40 DISJUNTORES DIN, 100 A</t>
  </si>
  <si>
    <t>7120</t>
  </si>
  <si>
    <t xml:space="preserve"> 25.6.0.0.39. </t>
  </si>
  <si>
    <t>7121</t>
  </si>
  <si>
    <t>7122</t>
  </si>
  <si>
    <t>7123</t>
  </si>
  <si>
    <t>7124</t>
  </si>
  <si>
    <t>7128</t>
  </si>
  <si>
    <t xml:space="preserve"> 25.6.0.0.40. </t>
  </si>
  <si>
    <t>7129</t>
  </si>
  <si>
    <t xml:space="preserve"> 072397 </t>
  </si>
  <si>
    <t>7130</t>
  </si>
  <si>
    <t>7131</t>
  </si>
  <si>
    <t>7132</t>
  </si>
  <si>
    <t xml:space="preserve"> 3975 </t>
  </si>
  <si>
    <t>7136</t>
  </si>
  <si>
    <t xml:space="preserve"> 25.6.0.0.41. </t>
  </si>
  <si>
    <t>7137</t>
  </si>
  <si>
    <t>7138</t>
  </si>
  <si>
    <t>7139</t>
  </si>
  <si>
    <t>7140</t>
  </si>
  <si>
    <t>7144</t>
  </si>
  <si>
    <t xml:space="preserve"> 25.6.0.0.42. </t>
  </si>
  <si>
    <t>7145</t>
  </si>
  <si>
    <t>7146</t>
  </si>
  <si>
    <t>7147</t>
  </si>
  <si>
    <t>7148</t>
  </si>
  <si>
    <t>7152</t>
  </si>
  <si>
    <t xml:space="preserve"> 25.6.0.0.43. </t>
  </si>
  <si>
    <t>7153</t>
  </si>
  <si>
    <t>7154</t>
  </si>
  <si>
    <t>7155</t>
  </si>
  <si>
    <t>7156</t>
  </si>
  <si>
    <t>7160</t>
  </si>
  <si>
    <t xml:space="preserve"> 25.6.0.0.44. </t>
  </si>
  <si>
    <t>7161</t>
  </si>
  <si>
    <t>7162</t>
  </si>
  <si>
    <t>7163</t>
  </si>
  <si>
    <t>7164</t>
  </si>
  <si>
    <t>7168</t>
  </si>
  <si>
    <t xml:space="preserve"> 25.7.1.1.1. </t>
  </si>
  <si>
    <t>7169</t>
  </si>
  <si>
    <t xml:space="preserve"> 89987 </t>
  </si>
  <si>
    <t>REGISTRO DE GAVETA BRUTO, LATÃO, ROSCÁVEL, 3/4", COM ACABAMENTO E CANOPLA
CROMADOS - FORNECIMENTO E INSTALAÇÃO. AF_08/2021</t>
  </si>
  <si>
    <t>7170</t>
  </si>
  <si>
    <t>7171</t>
  </si>
  <si>
    <t>7172</t>
  </si>
  <si>
    <t>7173</t>
  </si>
  <si>
    <t xml:space="preserve"> 00006005 </t>
  </si>
  <si>
    <t>REGISTRO GAVETA COM ACABAMENTO E CANOPLA CROMADOS, SIMPLES, BITOLA 3/4 " (REF 1509)</t>
  </si>
  <si>
    <t>7177</t>
  </si>
  <si>
    <t xml:space="preserve"> 25.7.1.1.2. </t>
  </si>
  <si>
    <t>7178</t>
  </si>
  <si>
    <t xml:space="preserve"> 94794 </t>
  </si>
  <si>
    <t>REGISTRO DE GAVETA BRUTO, LATÃO, ROSCÁVEL, 1 1/2", COM ACABAMENTO E CANOPLA
CROMADOS - FORNECIMENTO E INSTALAÇÃO. AF_08/2021</t>
  </si>
  <si>
    <t>7179</t>
  </si>
  <si>
    <t>7180</t>
  </si>
  <si>
    <t>7181</t>
  </si>
  <si>
    <t>7182</t>
  </si>
  <si>
    <t xml:space="preserve"> 00006015 </t>
  </si>
  <si>
    <t>REGISTRO GAVETA COM ACABAMENTO E CANOPLA CROMADOS, SIMPLES, BITOLA 1 1/2 " (REF 1509)</t>
  </si>
  <si>
    <t>7186</t>
  </si>
  <si>
    <t xml:space="preserve"> 25.7.1.1.3. </t>
  </si>
  <si>
    <t>7187</t>
  </si>
  <si>
    <t xml:space="preserve"> 080946 </t>
  </si>
  <si>
    <t>7188</t>
  </si>
  <si>
    <t>7189</t>
  </si>
  <si>
    <t>7190</t>
  </si>
  <si>
    <t>7191</t>
  </si>
  <si>
    <t xml:space="preserve"> H209 </t>
  </si>
  <si>
    <t>REGISTRO DE PRESSAO C/CANOPLA DIAM. 3/4"</t>
  </si>
  <si>
    <t>7195</t>
  </si>
  <si>
    <t xml:space="preserve"> 25.7.1.1.4. </t>
  </si>
  <si>
    <t>7196</t>
  </si>
  <si>
    <t xml:space="preserve"> 94792 </t>
  </si>
  <si>
    <t>7197</t>
  </si>
  <si>
    <t>7198</t>
  </si>
  <si>
    <t>7199</t>
  </si>
  <si>
    <t>7200</t>
  </si>
  <si>
    <t xml:space="preserve"> 00006013 </t>
  </si>
  <si>
    <t>REGISTRO GAVETA COM ACABAMENTO E CANOPLA CROMADOS, SIMPLES, BITOLA 1 " (REF 1509)</t>
  </si>
  <si>
    <t>7204</t>
  </si>
  <si>
    <t xml:space="preserve"> 25.7.1.1.5. </t>
  </si>
  <si>
    <t>7205</t>
  </si>
  <si>
    <t xml:space="preserve"> 94498 </t>
  </si>
  <si>
    <t>REGISTRO DE GAVETA BRUTO, LATÃO, ROSCÁVEL, 2" - FORNECIMENTO E INSTALAÇÃO.
AF_08/2021</t>
  </si>
  <si>
    <t>7206</t>
  </si>
  <si>
    <t>7207</t>
  </si>
  <si>
    <t>7208</t>
  </si>
  <si>
    <t>7209</t>
  </si>
  <si>
    <t xml:space="preserve"> 00006028 </t>
  </si>
  <si>
    <t>REGISTRO GAVETA BRUTO EM LATAO FORJADO, BITOLA 2 " (REF 1509)</t>
  </si>
  <si>
    <t>7213</t>
  </si>
  <si>
    <t xml:space="preserve"> 25.7.1.2.1. </t>
  </si>
  <si>
    <t>7214</t>
  </si>
  <si>
    <t xml:space="preserve"> 080590 </t>
  </si>
  <si>
    <t>7215</t>
  </si>
  <si>
    <t>7216</t>
  </si>
  <si>
    <t>7217</t>
  </si>
  <si>
    <t xml:space="preserve"> H148 </t>
  </si>
  <si>
    <t>CUBA DE LOUÇA DE EMBUTIR OVAL MÉDIA</t>
  </si>
  <si>
    <t>7221</t>
  </si>
  <si>
    <t xml:space="preserve"> 25.7.1.2.2. </t>
  </si>
  <si>
    <t>7222</t>
  </si>
  <si>
    <t xml:space="preserve"> 080542 </t>
  </si>
  <si>
    <t>7223</t>
  </si>
  <si>
    <t>7224</t>
  </si>
  <si>
    <t>7225</t>
  </si>
  <si>
    <t>7229</t>
  </si>
  <si>
    <t xml:space="preserve"> 25.7.1.2.3. </t>
  </si>
  <si>
    <t>7230</t>
  </si>
  <si>
    <t xml:space="preserve"> 080572 </t>
  </si>
  <si>
    <t>TORNEIRA DE MESA COM FECHAMENTO AUTOMÁTICO TEMPORIZADO PARA LAVATÓRIO
DIÂMETRO DE 1/2"</t>
  </si>
  <si>
    <t>7231</t>
  </si>
  <si>
    <t>7232</t>
  </si>
  <si>
    <t>7233</t>
  </si>
  <si>
    <t>7234</t>
  </si>
  <si>
    <t xml:space="preserve"> H709 </t>
  </si>
  <si>
    <t>TORNEIRA DE MESA COM FECHAMENTO AUTOMÁTICO TEMPORIZADO PARA LAVATÓRIO DIÂMETRO DE 1/2"</t>
  </si>
  <si>
    <t>7238</t>
  </si>
  <si>
    <t xml:space="preserve"> 25.7.1.2.4. </t>
  </si>
  <si>
    <t>7239</t>
  </si>
  <si>
    <t xml:space="preserve"> 080573 </t>
  </si>
  <si>
    <t>TORNEIRA DE MESA PARA PcD COM FECHAMENTO AUTOMÁTICO TEMPORIZADO PARA
LAVATÓRIO DIÂMETRO DE 1/2"</t>
  </si>
  <si>
    <t>7240</t>
  </si>
  <si>
    <t>7241</t>
  </si>
  <si>
    <t>7242</t>
  </si>
  <si>
    <t>7243</t>
  </si>
  <si>
    <t xml:space="preserve"> H713 </t>
  </si>
  <si>
    <t>TORNEIRA DE MESA PARA P.N.E. COM FECHAMENTO AUTOMÁTICO TEMPORIZADO PARA LAVATÓRIO DIÂMETRO DE 1/2"</t>
  </si>
  <si>
    <t>7247</t>
  </si>
  <si>
    <t xml:space="preserve"> 25.7.1.2.5. </t>
  </si>
  <si>
    <t>7248</t>
  </si>
  <si>
    <t>7249</t>
  </si>
  <si>
    <t>7250</t>
  </si>
  <si>
    <t>7251</t>
  </si>
  <si>
    <t>7252</t>
  </si>
  <si>
    <t>7256</t>
  </si>
  <si>
    <t xml:space="preserve"> 25.7.1.2.6. </t>
  </si>
  <si>
    <t>7257</t>
  </si>
  <si>
    <t>7258</t>
  </si>
  <si>
    <t>7259</t>
  </si>
  <si>
    <t>7260</t>
  </si>
  <si>
    <t>7261</t>
  </si>
  <si>
    <t>7265</t>
  </si>
  <si>
    <t xml:space="preserve"> 25.7.1.2.7. </t>
  </si>
  <si>
    <t>7266</t>
  </si>
  <si>
    <t xml:space="preserve"> 86877 </t>
  </si>
  <si>
    <t>7267</t>
  </si>
  <si>
    <t>7268</t>
  </si>
  <si>
    <t>7269</t>
  </si>
  <si>
    <t>7270</t>
  </si>
  <si>
    <t xml:space="preserve"> 00037588 </t>
  </si>
  <si>
    <t>VALVULA DE ESCOAMENTO PARA TANQUE, EM METAL CROMADO, 1.1/2 ", SEM LADRAO, COM TAMPAO PLASTICO</t>
  </si>
  <si>
    <t>7274</t>
  </si>
  <si>
    <t xml:space="preserve"> 25.7.1.2.8. </t>
  </si>
  <si>
    <t>7275</t>
  </si>
  <si>
    <t>7276</t>
  </si>
  <si>
    <t>7277</t>
  </si>
  <si>
    <t>7278</t>
  </si>
  <si>
    <t>7282</t>
  </si>
  <si>
    <t xml:space="preserve"> 25.7.1.3.1. </t>
  </si>
  <si>
    <t>7283</t>
  </si>
  <si>
    <t xml:space="preserve"> 080502 </t>
  </si>
  <si>
    <t>7284</t>
  </si>
  <si>
    <t>7285</t>
  </si>
  <si>
    <t>7286</t>
  </si>
  <si>
    <t>7290</t>
  </si>
  <si>
    <t xml:space="preserve"> 25.7.1.3.2. </t>
  </si>
  <si>
    <t>7291</t>
  </si>
  <si>
    <t xml:space="preserve"> 95471 </t>
  </si>
  <si>
    <t>7292</t>
  </si>
  <si>
    <t>7293</t>
  </si>
  <si>
    <t>7294</t>
  </si>
  <si>
    <t>7295</t>
  </si>
  <si>
    <t>7296</t>
  </si>
  <si>
    <t xml:space="preserve"> 00036520 </t>
  </si>
  <si>
    <t>BACIA SANITARIA (VASO) CONVENCIONAL PARA PCD, SEM FURO FRONTAL, DE LOUCA BRANCA (SEM ASSENTO)</t>
  </si>
  <si>
    <t>7297</t>
  </si>
  <si>
    <t>7301</t>
  </si>
  <si>
    <t xml:space="preserve"> 25.7.1.3.3. </t>
  </si>
  <si>
    <t>7302</t>
  </si>
  <si>
    <t>7303</t>
  </si>
  <si>
    <t>7304</t>
  </si>
  <si>
    <t>7305</t>
  </si>
  <si>
    <t>7306</t>
  </si>
  <si>
    <t>7310</t>
  </si>
  <si>
    <t xml:space="preserve"> 25.7.1.3.4. </t>
  </si>
  <si>
    <t>7311</t>
  </si>
  <si>
    <t xml:space="preserve"> 080519 </t>
  </si>
  <si>
    <t>7312</t>
  </si>
  <si>
    <t>7313</t>
  </si>
  <si>
    <t>7314</t>
  </si>
  <si>
    <t>7315</t>
  </si>
  <si>
    <t xml:space="preserve"> H710 </t>
  </si>
  <si>
    <t>VÁLVULA DE DESCARGA HIDRA/DOCOL (BASE E ACABAMENTO CROMADO ANTIVANDALISMO PARA PcD)</t>
  </si>
  <si>
    <t>7319</t>
  </si>
  <si>
    <t xml:space="preserve"> 25.7.1.3.5. </t>
  </si>
  <si>
    <t>7320</t>
  </si>
  <si>
    <t>7321</t>
  </si>
  <si>
    <t>7322</t>
  </si>
  <si>
    <t>7323</t>
  </si>
  <si>
    <t>7327</t>
  </si>
  <si>
    <t xml:space="preserve"> 25.7.1.3.6. </t>
  </si>
  <si>
    <t>7328</t>
  </si>
  <si>
    <t>7329</t>
  </si>
  <si>
    <t>7330</t>
  </si>
  <si>
    <t>7331</t>
  </si>
  <si>
    <t>7332</t>
  </si>
  <si>
    <t>7336</t>
  </si>
  <si>
    <t xml:space="preserve"> 25.7.1.3.7. </t>
  </si>
  <si>
    <t>7337</t>
  </si>
  <si>
    <t>7338</t>
  </si>
  <si>
    <t>7339</t>
  </si>
  <si>
    <t>7340</t>
  </si>
  <si>
    <t>7344</t>
  </si>
  <si>
    <t xml:space="preserve"> 25.7.1.3.8. </t>
  </si>
  <si>
    <t>7345</t>
  </si>
  <si>
    <t>7346</t>
  </si>
  <si>
    <t>7347</t>
  </si>
  <si>
    <t>7348</t>
  </si>
  <si>
    <t>7352</t>
  </si>
  <si>
    <t xml:space="preserve"> 25.7.1.3.9. </t>
  </si>
  <si>
    <t>7353</t>
  </si>
  <si>
    <t>ASSENTO EM POLIPROPILENO COM SISTEMA DE FECHAMENTO SUAVE PARA VASO
SANITÁRIO</t>
  </si>
  <si>
    <t>7354</t>
  </si>
  <si>
    <t>7355</t>
  </si>
  <si>
    <t>7356</t>
  </si>
  <si>
    <t>7360</t>
  </si>
  <si>
    <t xml:space="preserve"> 25.7.1.4.1. </t>
  </si>
  <si>
    <t>7361</t>
  </si>
  <si>
    <t>7362</t>
  </si>
  <si>
    <t>7363</t>
  </si>
  <si>
    <t>7364</t>
  </si>
  <si>
    <t>7365</t>
  </si>
  <si>
    <t>7366</t>
  </si>
  <si>
    <t>7370</t>
  </si>
  <si>
    <t xml:space="preserve"> 25.7.1.4.2. </t>
  </si>
  <si>
    <t>7371</t>
  </si>
  <si>
    <t xml:space="preserve"> 95543 </t>
  </si>
  <si>
    <t>PORTA TOALHA BANHO EM METAL CROMADO, TIPO BARRA, INCLUSO FIXAÇÃO.
AF_01/2020</t>
  </si>
  <si>
    <t>7372</t>
  </si>
  <si>
    <t>7373</t>
  </si>
  <si>
    <t>7374</t>
  </si>
  <si>
    <t xml:space="preserve"> 00021102 </t>
  </si>
  <si>
    <t>PORTA TOALHA BANHO EM METAL CROMADO, TIPO BARRA</t>
  </si>
  <si>
    <t>7378</t>
  </si>
  <si>
    <t xml:space="preserve"> 25.7.1.4.3. </t>
  </si>
  <si>
    <t>7379</t>
  </si>
  <si>
    <t xml:space="preserve"> 95545 </t>
  </si>
  <si>
    <t>7380</t>
  </si>
  <si>
    <t>7381</t>
  </si>
  <si>
    <t>7382</t>
  </si>
  <si>
    <t xml:space="preserve"> 00011757 </t>
  </si>
  <si>
    <t>SABONETEIRA DE PAREDE EM METAL CROMADO</t>
  </si>
  <si>
    <t>7386</t>
  </si>
  <si>
    <t xml:space="preserve"> 25.7.1.4.4. </t>
  </si>
  <si>
    <t>7387</t>
  </si>
  <si>
    <t xml:space="preserve"> 100875 </t>
  </si>
  <si>
    <t>7388</t>
  </si>
  <si>
    <t>7389</t>
  </si>
  <si>
    <t>7390</t>
  </si>
  <si>
    <t xml:space="preserve"> 00004351 </t>
  </si>
  <si>
    <t>PARAFUSO NIQUELADO 3 1/2" COM ACABAMENTO CROMADO PARA FIXAR PECA SANITARIA, INCLUI PORCA CEGA, ARRUELA E BUCHA DE NYLON TAMANHO S-8</t>
  </si>
  <si>
    <t>7391</t>
  </si>
  <si>
    <t xml:space="preserve"> 00036215 </t>
  </si>
  <si>
    <t>BANCO ARTICULADO PARA BANHO, EM ACO INOX POLIDO, 70* CM X 45* CM</t>
  </si>
  <si>
    <t>7395</t>
  </si>
  <si>
    <t xml:space="preserve"> 25.7.2.1.1. </t>
  </si>
  <si>
    <t>7396</t>
  </si>
  <si>
    <t>7397</t>
  </si>
  <si>
    <t>7398</t>
  </si>
  <si>
    <t>7399</t>
  </si>
  <si>
    <t>7403</t>
  </si>
  <si>
    <t xml:space="preserve"> 25.7.2.1.2. </t>
  </si>
  <si>
    <t>7404</t>
  </si>
  <si>
    <t>7405</t>
  </si>
  <si>
    <t>7406</t>
  </si>
  <si>
    <t>7407</t>
  </si>
  <si>
    <t>7408</t>
  </si>
  <si>
    <t>7412</t>
  </si>
  <si>
    <t xml:space="preserve"> 25.7.2.1.3. </t>
  </si>
  <si>
    <t>7413</t>
  </si>
  <si>
    <t>7414</t>
  </si>
  <si>
    <t>7415</t>
  </si>
  <si>
    <t>7416</t>
  </si>
  <si>
    <t>7420</t>
  </si>
  <si>
    <t xml:space="preserve"> 25.7.2.1.4. </t>
  </si>
  <si>
    <t>7421</t>
  </si>
  <si>
    <t>7422</t>
  </si>
  <si>
    <t>7423</t>
  </si>
  <si>
    <t>7424</t>
  </si>
  <si>
    <t>7425</t>
  </si>
  <si>
    <t>7429</t>
  </si>
  <si>
    <t xml:space="preserve"> 25.7.2.1.5. </t>
  </si>
  <si>
    <t>7430</t>
  </si>
  <si>
    <t>7431</t>
  </si>
  <si>
    <t>7432</t>
  </si>
  <si>
    <t>7433</t>
  </si>
  <si>
    <t>7437</t>
  </si>
  <si>
    <t xml:space="preserve"> 25.7.2.1.6. </t>
  </si>
  <si>
    <t>7438</t>
  </si>
  <si>
    <t>7439</t>
  </si>
  <si>
    <t>7440</t>
  </si>
  <si>
    <t>7441</t>
  </si>
  <si>
    <t>7445</t>
  </si>
  <si>
    <t xml:space="preserve"> 25.7.2.2.1. </t>
  </si>
  <si>
    <t>7446</t>
  </si>
  <si>
    <t xml:space="preserve"> 081162 </t>
  </si>
  <si>
    <t>7447</t>
  </si>
  <si>
    <t>7448</t>
  </si>
  <si>
    <t>7449</t>
  </si>
  <si>
    <t>7453</t>
  </si>
  <si>
    <t xml:space="preserve"> 25.7.2.2.2. </t>
  </si>
  <si>
    <t>7454</t>
  </si>
  <si>
    <t xml:space="preserve"> 081165 </t>
  </si>
  <si>
    <t>7455</t>
  </si>
  <si>
    <t>7456</t>
  </si>
  <si>
    <t>7457</t>
  </si>
  <si>
    <t xml:space="preserve"> H124 </t>
  </si>
  <si>
    <t>BUCHA DE REDUÇÃO SOLDAVEL CURTA DIAM. 60 X 50 MM</t>
  </si>
  <si>
    <t>7461</t>
  </si>
  <si>
    <t xml:space="preserve"> 25.7.2.2.3. </t>
  </si>
  <si>
    <t>7462</t>
  </si>
  <si>
    <t xml:space="preserve"> 081166 </t>
  </si>
  <si>
    <t>7463</t>
  </si>
  <si>
    <t>7464</t>
  </si>
  <si>
    <t>7465</t>
  </si>
  <si>
    <t xml:space="preserve"> H125 </t>
  </si>
  <si>
    <t>7469</t>
  </si>
  <si>
    <t xml:space="preserve"> 25.7.2.2.4. </t>
  </si>
  <si>
    <t>7470</t>
  </si>
  <si>
    <t>7471</t>
  </si>
  <si>
    <t>7472</t>
  </si>
  <si>
    <t>7473</t>
  </si>
  <si>
    <t>7477</t>
  </si>
  <si>
    <t xml:space="preserve"> 25.7.2.2.5. </t>
  </si>
  <si>
    <t>7478</t>
  </si>
  <si>
    <t xml:space="preserve"> 081179 </t>
  </si>
  <si>
    <t>7479</t>
  </si>
  <si>
    <t>7480</t>
  </si>
  <si>
    <t>7481</t>
  </si>
  <si>
    <t xml:space="preserve"> H129 </t>
  </si>
  <si>
    <t>BUCHA DE REDUÇÃO SOLDAVEL LONGA 50 X 25 MM</t>
  </si>
  <si>
    <t>7485</t>
  </si>
  <si>
    <t xml:space="preserve"> 25.7.2.2.6. </t>
  </si>
  <si>
    <t>7486</t>
  </si>
  <si>
    <t>7487</t>
  </si>
  <si>
    <t>7488</t>
  </si>
  <si>
    <t>7489</t>
  </si>
  <si>
    <t>7493</t>
  </si>
  <si>
    <t xml:space="preserve"> 25.7.2.3.1. </t>
  </si>
  <si>
    <t>7494</t>
  </si>
  <si>
    <t>7495</t>
  </si>
  <si>
    <t>7496</t>
  </si>
  <si>
    <t>7497</t>
  </si>
  <si>
    <t>7498</t>
  </si>
  <si>
    <t>7499</t>
  </si>
  <si>
    <t>7500</t>
  </si>
  <si>
    <t>7504</t>
  </si>
  <si>
    <t xml:space="preserve"> 25.7.2.3.2. </t>
  </si>
  <si>
    <t>7505</t>
  </si>
  <si>
    <t>7506</t>
  </si>
  <si>
    <t>7507</t>
  </si>
  <si>
    <t>7508</t>
  </si>
  <si>
    <t>7509</t>
  </si>
  <si>
    <t>7510</t>
  </si>
  <si>
    <t>7511</t>
  </si>
  <si>
    <t>7515</t>
  </si>
  <si>
    <t xml:space="preserve"> 25.7.2.3.3. </t>
  </si>
  <si>
    <t>7516</t>
  </si>
  <si>
    <t>7517</t>
  </si>
  <si>
    <t>7518</t>
  </si>
  <si>
    <t>7519</t>
  </si>
  <si>
    <t>7523</t>
  </si>
  <si>
    <t xml:space="preserve"> 25.7.2.3.4. </t>
  </si>
  <si>
    <t>7524</t>
  </si>
  <si>
    <t xml:space="preserve"> 081325 </t>
  </si>
  <si>
    <t>7525</t>
  </si>
  <si>
    <t>7526</t>
  </si>
  <si>
    <t>7527</t>
  </si>
  <si>
    <t xml:space="preserve"> H168 </t>
  </si>
  <si>
    <t>JOELHO 90 GRAUS SOLDAVEL DIAMETRO 60 MM</t>
  </si>
  <si>
    <t>7531</t>
  </si>
  <si>
    <t xml:space="preserve"> 25.7.2.3.5. </t>
  </si>
  <si>
    <t>7532</t>
  </si>
  <si>
    <t>7533</t>
  </si>
  <si>
    <t>7534</t>
  </si>
  <si>
    <t>7535</t>
  </si>
  <si>
    <t>7539</t>
  </si>
  <si>
    <t xml:space="preserve"> 25.7.2.3.6. </t>
  </si>
  <si>
    <t>7540</t>
  </si>
  <si>
    <t>7541</t>
  </si>
  <si>
    <t>7542</t>
  </si>
  <si>
    <t>7543</t>
  </si>
  <si>
    <t>7544</t>
  </si>
  <si>
    <t>7548</t>
  </si>
  <si>
    <t xml:space="preserve"> 25.7.2.3.7. </t>
  </si>
  <si>
    <t>7549</t>
  </si>
  <si>
    <t xml:space="preserve"> 94672 </t>
  </si>
  <si>
    <t>7550</t>
  </si>
  <si>
    <t>7551</t>
  </si>
  <si>
    <t>7552</t>
  </si>
  <si>
    <t xml:space="preserve"> 00003522 </t>
  </si>
  <si>
    <t>JOELHO PVC, SOLDAVEL COM ROSCA, 90 GRAUS, 25 MM X 3/4", COR MARROM, PARA AGUA FRIA PREDIAL</t>
  </si>
  <si>
    <t>7553</t>
  </si>
  <si>
    <t>7554</t>
  </si>
  <si>
    <t>7555</t>
  </si>
  <si>
    <t>7559</t>
  </si>
  <si>
    <t xml:space="preserve"> 25.7.2.4.1. </t>
  </si>
  <si>
    <t>7560</t>
  </si>
  <si>
    <t>7561</t>
  </si>
  <si>
    <t>7562</t>
  </si>
  <si>
    <t>7563</t>
  </si>
  <si>
    <t>7564</t>
  </si>
  <si>
    <t>7565</t>
  </si>
  <si>
    <t>7566</t>
  </si>
  <si>
    <t>7570</t>
  </si>
  <si>
    <t xml:space="preserve"> 25.7.2.4.2. </t>
  </si>
  <si>
    <t>7571</t>
  </si>
  <si>
    <t>7572</t>
  </si>
  <si>
    <t>7573</t>
  </si>
  <si>
    <t>7574</t>
  </si>
  <si>
    <t>7578</t>
  </si>
  <si>
    <t xml:space="preserve"> 25.7.2.4.3. </t>
  </si>
  <si>
    <t>7579</t>
  </si>
  <si>
    <t xml:space="preserve"> 081406 </t>
  </si>
  <si>
    <t>7580</t>
  </si>
  <si>
    <t>7581</t>
  </si>
  <si>
    <t>7582</t>
  </si>
  <si>
    <t xml:space="preserve"> H225 </t>
  </si>
  <si>
    <t>TE 90 GRAUS SOLDAVEL DIAMETRO 60 MM</t>
  </si>
  <si>
    <t>7586</t>
  </si>
  <si>
    <t xml:space="preserve"> 25.7.2.4.4. </t>
  </si>
  <si>
    <t>7587</t>
  </si>
  <si>
    <t>7588</t>
  </si>
  <si>
    <t>7589</t>
  </si>
  <si>
    <t>7590</t>
  </si>
  <si>
    <t>7594</t>
  </si>
  <si>
    <t xml:space="preserve"> 25.7.2.4.5. </t>
  </si>
  <si>
    <t>7595</t>
  </si>
  <si>
    <t xml:space="preserve"> 081421 </t>
  </si>
  <si>
    <t>7596</t>
  </si>
  <si>
    <t>7597</t>
  </si>
  <si>
    <t>7598</t>
  </si>
  <si>
    <t xml:space="preserve"> H229 </t>
  </si>
  <si>
    <t>TE DE REDUCAO 90 GRAUS SOLDAVEL 32 X 25 MM</t>
  </si>
  <si>
    <t>7602</t>
  </si>
  <si>
    <t xml:space="preserve"> 25.7.2.4.6. </t>
  </si>
  <si>
    <t>7603</t>
  </si>
  <si>
    <t xml:space="preserve"> 081424 </t>
  </si>
  <si>
    <t>7604</t>
  </si>
  <si>
    <t>7605</t>
  </si>
  <si>
    <t>7606</t>
  </si>
  <si>
    <t xml:space="preserve"> H231 </t>
  </si>
  <si>
    <t>TE DE REDUCAO 90 GRAUS SOLDAVEL 50 X 25 MM</t>
  </si>
  <si>
    <t>7610</t>
  </si>
  <si>
    <t xml:space="preserve"> 25.7.2.4.7. </t>
  </si>
  <si>
    <t>7611</t>
  </si>
  <si>
    <t xml:space="preserve"> 89630 </t>
  </si>
  <si>
    <t>TE DE REDUÇÃO, PVC, SOLDÁVEL, DN 75MM X 50MM, INSTALADO EM PRUMADA DE ÁGUA -
FORNECIMENTO E INSTALAÇÃO. AF_06/2022</t>
  </si>
  <si>
    <t>7612</t>
  </si>
  <si>
    <t>7613</t>
  </si>
  <si>
    <t>7614</t>
  </si>
  <si>
    <t>7615</t>
  </si>
  <si>
    <t xml:space="preserve"> 00007132 </t>
  </si>
  <si>
    <t>TE DE REDUCAO, PVC, SOLDAVEL, 90 GRAUS, 75 MM X 50 MM, PARA AGUA FRIA PREDIAL</t>
  </si>
  <si>
    <t>7616</t>
  </si>
  <si>
    <t>7617</t>
  </si>
  <si>
    <t>7621</t>
  </si>
  <si>
    <t xml:space="preserve"> 25.7.2.4.8. </t>
  </si>
  <si>
    <t>7622</t>
  </si>
  <si>
    <t>7623</t>
  </si>
  <si>
    <t>7624</t>
  </si>
  <si>
    <t>7625</t>
  </si>
  <si>
    <t>7629</t>
  </si>
  <si>
    <t xml:space="preserve"> 25.7.2.4.9. </t>
  </si>
  <si>
    <t>7630</t>
  </si>
  <si>
    <t>7631</t>
  </si>
  <si>
    <t>7632</t>
  </si>
  <si>
    <t>7633</t>
  </si>
  <si>
    <t>7634</t>
  </si>
  <si>
    <t>7638</t>
  </si>
  <si>
    <t xml:space="preserve"> 25.7.2.5.1. </t>
  </si>
  <si>
    <t>7639</t>
  </si>
  <si>
    <t>7640</t>
  </si>
  <si>
    <t>7641</t>
  </si>
  <si>
    <t>7642</t>
  </si>
  <si>
    <t>7643</t>
  </si>
  <si>
    <t>7647</t>
  </si>
  <si>
    <t xml:space="preserve"> 25.7.2.5.2. </t>
  </si>
  <si>
    <t>7648</t>
  </si>
  <si>
    <t>7649</t>
  </si>
  <si>
    <t>7650</t>
  </si>
  <si>
    <t>7651</t>
  </si>
  <si>
    <t>7652</t>
  </si>
  <si>
    <t>7656</t>
  </si>
  <si>
    <t xml:space="preserve"> 25.7.2.5.3. </t>
  </si>
  <si>
    <t>7657</t>
  </si>
  <si>
    <t>7658</t>
  </si>
  <si>
    <t>7659</t>
  </si>
  <si>
    <t>7660</t>
  </si>
  <si>
    <t>7661</t>
  </si>
  <si>
    <t>7665</t>
  </si>
  <si>
    <t xml:space="preserve"> 25.7.2.5.4. </t>
  </si>
  <si>
    <t>7666</t>
  </si>
  <si>
    <t xml:space="preserve"> 081070 </t>
  </si>
  <si>
    <t>7667</t>
  </si>
  <si>
    <t>7668</t>
  </si>
  <si>
    <t>7669</t>
  </si>
  <si>
    <t xml:space="preserve"> H105 </t>
  </si>
  <si>
    <t>ADAPTADOR SOLDÁVEL CURTO COM BOLSA E ROSCA PARA REGISTRO 60 X 2"</t>
  </si>
  <si>
    <t>7670</t>
  </si>
  <si>
    <t>7674</t>
  </si>
  <si>
    <t xml:space="preserve"> 25.7.2.6.1. </t>
  </si>
  <si>
    <t>7675</t>
  </si>
  <si>
    <t>7676</t>
  </si>
  <si>
    <t>7680</t>
  </si>
  <si>
    <t xml:space="preserve"> 25.7.2.6.2. </t>
  </si>
  <si>
    <t>7681</t>
  </si>
  <si>
    <t>7682</t>
  </si>
  <si>
    <t>7686</t>
  </si>
  <si>
    <t xml:space="preserve"> 25.7.2.7.1. </t>
  </si>
  <si>
    <t>7687</t>
  </si>
  <si>
    <t xml:space="preserve"> 081102 </t>
  </si>
  <si>
    <t>7688</t>
  </si>
  <si>
    <t>7689</t>
  </si>
  <si>
    <t>7690</t>
  </si>
  <si>
    <t xml:space="preserve"> H319 </t>
  </si>
  <si>
    <t>LUVA SOLDAVEL 25 MM</t>
  </si>
  <si>
    <t>7694</t>
  </si>
  <si>
    <t xml:space="preserve"> 25.7.2.7.2. </t>
  </si>
  <si>
    <t>7695</t>
  </si>
  <si>
    <t xml:space="preserve"> 89542 </t>
  </si>
  <si>
    <t>LUVA DE CORRER, PVC, SOLDÁVEL, DN 32MM, INSTALADO EM PRUMADA DE ÁGUA -
FORNECIMENTO E INSTALAÇÃO. AF_06/2022</t>
  </si>
  <si>
    <t>7696</t>
  </si>
  <si>
    <t>7697</t>
  </si>
  <si>
    <t>7698</t>
  </si>
  <si>
    <t>7699</t>
  </si>
  <si>
    <t>7700</t>
  </si>
  <si>
    <t xml:space="preserve"> 00038021 </t>
  </si>
  <si>
    <t>LUVA DE CORRER PARA TUBO SOLDAVEL, PVC, 32 MM, PARA AGUA FRIA PREDIAL</t>
  </si>
  <si>
    <t>7701</t>
  </si>
  <si>
    <t>7705</t>
  </si>
  <si>
    <t xml:space="preserve"> 25.7.2.7.3. </t>
  </si>
  <si>
    <t>7706</t>
  </si>
  <si>
    <t>7707</t>
  </si>
  <si>
    <t>7708</t>
  </si>
  <si>
    <t>7709</t>
  </si>
  <si>
    <t>7713</t>
  </si>
  <si>
    <t xml:space="preserve"> 25.7.2.7.4. </t>
  </si>
  <si>
    <t>7714</t>
  </si>
  <si>
    <t xml:space="preserve"> 081106 </t>
  </si>
  <si>
    <t>7715</t>
  </si>
  <si>
    <t>7716</t>
  </si>
  <si>
    <t>7717</t>
  </si>
  <si>
    <t xml:space="preserve"> H316 </t>
  </si>
  <si>
    <t>LUVA SOLDAVEL 60 MM</t>
  </si>
  <si>
    <t>7721</t>
  </si>
  <si>
    <t xml:space="preserve"> 25.7.2.7.5. </t>
  </si>
  <si>
    <t>7722</t>
  </si>
  <si>
    <t>7723</t>
  </si>
  <si>
    <t>7724</t>
  </si>
  <si>
    <t>7725</t>
  </si>
  <si>
    <t>7729</t>
  </si>
  <si>
    <t xml:space="preserve"> 25.7.3.1.1. </t>
  </si>
  <si>
    <t>7730</t>
  </si>
  <si>
    <t>7731</t>
  </si>
  <si>
    <t>7732</t>
  </si>
  <si>
    <t>7733</t>
  </si>
  <si>
    <t>7734</t>
  </si>
  <si>
    <t>7735</t>
  </si>
  <si>
    <t>7736</t>
  </si>
  <si>
    <t>7740</t>
  </si>
  <si>
    <t xml:space="preserve"> 25.7.3.1.2. </t>
  </si>
  <si>
    <t>7741</t>
  </si>
  <si>
    <t>JOELHO 45 GRAUS, PVC, SERIE NORMAL, ESGOTO PREDIAL, DN 50 MM, JUNTA ELÁSTICA,
FORNECIDO E INSTALADO EM PRUMADA DE ESGOTO SANITÁRIO OU VENTILAÇÃO. AF_08/2022</t>
  </si>
  <si>
    <t>7742</t>
  </si>
  <si>
    <t>7743</t>
  </si>
  <si>
    <t>7744</t>
  </si>
  <si>
    <t>7745</t>
  </si>
  <si>
    <t>7746</t>
  </si>
  <si>
    <t>7750</t>
  </si>
  <si>
    <t xml:space="preserve"> 25.7.3.1.3. </t>
  </si>
  <si>
    <t>7751</t>
  </si>
  <si>
    <t>7752</t>
  </si>
  <si>
    <t>7753</t>
  </si>
  <si>
    <t>7754</t>
  </si>
  <si>
    <t>7758</t>
  </si>
  <si>
    <t xml:space="preserve"> 25.7.3.1.4. </t>
  </si>
  <si>
    <t>7759</t>
  </si>
  <si>
    <t>7760</t>
  </si>
  <si>
    <t>7761</t>
  </si>
  <si>
    <t>7762</t>
  </si>
  <si>
    <t>7766</t>
  </si>
  <si>
    <t xml:space="preserve"> 25.7.3.1.5. </t>
  </si>
  <si>
    <t>7767</t>
  </si>
  <si>
    <t>7768</t>
  </si>
  <si>
    <t>7769</t>
  </si>
  <si>
    <t>7770</t>
  </si>
  <si>
    <t>7774</t>
  </si>
  <si>
    <t xml:space="preserve"> 25.7.3.1.6. </t>
  </si>
  <si>
    <t>7775</t>
  </si>
  <si>
    <t>7776</t>
  </si>
  <si>
    <t>7777</t>
  </si>
  <si>
    <t>7778</t>
  </si>
  <si>
    <t>7782</t>
  </si>
  <si>
    <t xml:space="preserve"> 25.7.3.1.7. </t>
  </si>
  <si>
    <t>7783</t>
  </si>
  <si>
    <t>7784</t>
  </si>
  <si>
    <t>7785</t>
  </si>
  <si>
    <t>7786</t>
  </si>
  <si>
    <t>7790</t>
  </si>
  <si>
    <t xml:space="preserve"> 25.7.3.2.1. </t>
  </si>
  <si>
    <t>7791</t>
  </si>
  <si>
    <t>7792</t>
  </si>
  <si>
    <t>7793</t>
  </si>
  <si>
    <t>7794</t>
  </si>
  <si>
    <t>7798</t>
  </si>
  <si>
    <t xml:space="preserve"> 25.7.3.3.1. </t>
  </si>
  <si>
    <t>7799</t>
  </si>
  <si>
    <t>7800</t>
  </si>
  <si>
    <t>7801</t>
  </si>
  <si>
    <t>7802</t>
  </si>
  <si>
    <t>7806</t>
  </si>
  <si>
    <t xml:space="preserve"> 25.7.3.3.2. </t>
  </si>
  <si>
    <t>7807</t>
  </si>
  <si>
    <t>7808</t>
  </si>
  <si>
    <t>7809</t>
  </si>
  <si>
    <t>7810</t>
  </si>
  <si>
    <t>7814</t>
  </si>
  <si>
    <t xml:space="preserve"> 25.7.3.4.1. </t>
  </si>
  <si>
    <t>7815</t>
  </si>
  <si>
    <t>7816</t>
  </si>
  <si>
    <t>7817</t>
  </si>
  <si>
    <t>7818</t>
  </si>
  <si>
    <t>7822</t>
  </si>
  <si>
    <t xml:space="preserve"> 25.7.3.4.2. </t>
  </si>
  <si>
    <t>7823</t>
  </si>
  <si>
    <t>7824</t>
  </si>
  <si>
    <t>7825</t>
  </si>
  <si>
    <t>7826</t>
  </si>
  <si>
    <t>7830</t>
  </si>
  <si>
    <t xml:space="preserve"> 25.7.3.4.3. </t>
  </si>
  <si>
    <t>7831</t>
  </si>
  <si>
    <t>7832</t>
  </si>
  <si>
    <t>7833</t>
  </si>
  <si>
    <t>7834</t>
  </si>
  <si>
    <t>7838</t>
  </si>
  <si>
    <t xml:space="preserve"> 25.7.3.4.4. </t>
  </si>
  <si>
    <t>7839</t>
  </si>
  <si>
    <t>7840</t>
  </si>
  <si>
    <t>7841</t>
  </si>
  <si>
    <t>7842</t>
  </si>
  <si>
    <t>7846</t>
  </si>
  <si>
    <t xml:space="preserve"> 25.7.3.5.1. </t>
  </si>
  <si>
    <t>7847</t>
  </si>
  <si>
    <t>7848</t>
  </si>
  <si>
    <t>7849</t>
  </si>
  <si>
    <t>7850</t>
  </si>
  <si>
    <t>7854</t>
  </si>
  <si>
    <t xml:space="preserve"> 25.7.3.5.2. </t>
  </si>
  <si>
    <t>7855</t>
  </si>
  <si>
    <t xml:space="preserve"> 082231 </t>
  </si>
  <si>
    <t>7856</t>
  </si>
  <si>
    <t>7857</t>
  </si>
  <si>
    <t>7858</t>
  </si>
  <si>
    <t xml:space="preserve"> H415 </t>
  </si>
  <si>
    <t>TE SANITARIO DIAMETRO 75 X 50 mm - (ESGOTO)</t>
  </si>
  <si>
    <t>7862</t>
  </si>
  <si>
    <t xml:space="preserve"> 25.7.3.6.1. </t>
  </si>
  <si>
    <t>7863</t>
  </si>
  <si>
    <t>7864</t>
  </si>
  <si>
    <t>7865</t>
  </si>
  <si>
    <t>7866</t>
  </si>
  <si>
    <t>7870</t>
  </si>
  <si>
    <t xml:space="preserve"> 25.7.3.6.2. </t>
  </si>
  <si>
    <t>7871</t>
  </si>
  <si>
    <t>7872</t>
  </si>
  <si>
    <t>7873</t>
  </si>
  <si>
    <t>7874</t>
  </si>
  <si>
    <t>7875</t>
  </si>
  <si>
    <t>7879</t>
  </si>
  <si>
    <t xml:space="preserve"> 25.7.3.6.3. </t>
  </si>
  <si>
    <t>7880</t>
  </si>
  <si>
    <t>7881</t>
  </si>
  <si>
    <t>7882</t>
  </si>
  <si>
    <t>7883</t>
  </si>
  <si>
    <t>7884</t>
  </si>
  <si>
    <t>7888</t>
  </si>
  <si>
    <t xml:space="preserve"> 25.7.3.6.4. </t>
  </si>
  <si>
    <t>7889</t>
  </si>
  <si>
    <t>7890</t>
  </si>
  <si>
    <t>7891</t>
  </si>
  <si>
    <t>7892</t>
  </si>
  <si>
    <t>7893</t>
  </si>
  <si>
    <t>7897</t>
  </si>
  <si>
    <t xml:space="preserve"> 25.7.3.7.1. </t>
  </si>
  <si>
    <t>7898</t>
  </si>
  <si>
    <t xml:space="preserve"> 081690 </t>
  </si>
  <si>
    <t>7899</t>
  </si>
  <si>
    <t>7900</t>
  </si>
  <si>
    <t>7901</t>
  </si>
  <si>
    <t xml:space="preserve"> H352 </t>
  </si>
  <si>
    <t>CORPO RALO SINFONADO CILINDRICO 100 X 40 MM</t>
  </si>
  <si>
    <t>7905</t>
  </si>
  <si>
    <t xml:space="preserve"> 25.7.3.7.2. </t>
  </si>
  <si>
    <t>7906</t>
  </si>
  <si>
    <t>7907</t>
  </si>
  <si>
    <t>7908</t>
  </si>
  <si>
    <t>7909</t>
  </si>
  <si>
    <t>7913</t>
  </si>
  <si>
    <t xml:space="preserve"> 25.7.3.7.3. </t>
  </si>
  <si>
    <t>7914</t>
  </si>
  <si>
    <t xml:space="preserve"> 89708 </t>
  </si>
  <si>
    <t>7915</t>
  </si>
  <si>
    <t>7916</t>
  </si>
  <si>
    <t>7917</t>
  </si>
  <si>
    <t>7918</t>
  </si>
  <si>
    <t xml:space="preserve"> 00011714 </t>
  </si>
  <si>
    <t>CAIXA SIFONADA, PVC, 150 X *185* X 75 MM, COM GRELHA QUADRADA, BRANCA</t>
  </si>
  <si>
    <t>7919</t>
  </si>
  <si>
    <t>7920</t>
  </si>
  <si>
    <t>7924</t>
  </si>
  <si>
    <t xml:space="preserve"> 25.7.4.0.1. </t>
  </si>
  <si>
    <t>7925</t>
  </si>
  <si>
    <t>7926</t>
  </si>
  <si>
    <t>7927</t>
  </si>
  <si>
    <t>7928</t>
  </si>
  <si>
    <t>7929</t>
  </si>
  <si>
    <t>7930</t>
  </si>
  <si>
    <t>7931</t>
  </si>
  <si>
    <t>7932</t>
  </si>
  <si>
    <t>7933</t>
  </si>
  <si>
    <t>7934</t>
  </si>
  <si>
    <t>7935</t>
  </si>
  <si>
    <t>7939</t>
  </si>
  <si>
    <t xml:space="preserve"> 25.7.4.0.2. </t>
  </si>
  <si>
    <t>7940</t>
  </si>
  <si>
    <t>7941</t>
  </si>
  <si>
    <t>7942</t>
  </si>
  <si>
    <t>7943</t>
  </si>
  <si>
    <t>7944</t>
  </si>
  <si>
    <t>7948</t>
  </si>
  <si>
    <t xml:space="preserve"> 25.7.4.0.3. </t>
  </si>
  <si>
    <t>7949</t>
  </si>
  <si>
    <t xml:space="preserve"> 081840 </t>
  </si>
  <si>
    <t>7950</t>
  </si>
  <si>
    <t>7951</t>
  </si>
  <si>
    <t>7952</t>
  </si>
  <si>
    <t>7953</t>
  </si>
  <si>
    <t>7954</t>
  </si>
  <si>
    <t>7955</t>
  </si>
  <si>
    <t>7956</t>
  </si>
  <si>
    <t>7957</t>
  </si>
  <si>
    <t>7958</t>
  </si>
  <si>
    <t>7959</t>
  </si>
  <si>
    <t>7960</t>
  </si>
  <si>
    <t>7961</t>
  </si>
  <si>
    <t>7962</t>
  </si>
  <si>
    <t>7963</t>
  </si>
  <si>
    <t>7964</t>
  </si>
  <si>
    <t>7965</t>
  </si>
  <si>
    <t>7966</t>
  </si>
  <si>
    <t xml:space="preserve"> H548 </t>
  </si>
  <si>
    <t>TAMPA DE FERRO FUNDIDO T-33 - TRÁFEGO LEVE</t>
  </si>
  <si>
    <t>7970</t>
  </si>
  <si>
    <t xml:space="preserve"> 25.7.4.0.4. </t>
  </si>
  <si>
    <t>7971</t>
  </si>
  <si>
    <t>7972</t>
  </si>
  <si>
    <t>7973</t>
  </si>
  <si>
    <t>7974</t>
  </si>
  <si>
    <t>7978</t>
  </si>
  <si>
    <t xml:space="preserve"> 25.8.0.0.1. </t>
  </si>
  <si>
    <t>7979</t>
  </si>
  <si>
    <t>7980</t>
  </si>
  <si>
    <t>7981</t>
  </si>
  <si>
    <t>7982</t>
  </si>
  <si>
    <t>7983</t>
  </si>
  <si>
    <t>7984</t>
  </si>
  <si>
    <t>7985</t>
  </si>
  <si>
    <t>7989</t>
  </si>
  <si>
    <t xml:space="preserve"> 25.8.0.0.2. </t>
  </si>
  <si>
    <t>7990</t>
  </si>
  <si>
    <t>7991</t>
  </si>
  <si>
    <t>7992</t>
  </si>
  <si>
    <t>7993</t>
  </si>
  <si>
    <t>7997</t>
  </si>
  <si>
    <t xml:space="preserve"> 25.8.0.0.3. </t>
  </si>
  <si>
    <t>7998</t>
  </si>
  <si>
    <t xml:space="preserve"> 100320 </t>
  </si>
  <si>
    <t>7999</t>
  </si>
  <si>
    <t>8000</t>
  </si>
  <si>
    <t>8001</t>
  </si>
  <si>
    <t>8002</t>
  </si>
  <si>
    <t xml:space="preserve"> 1216 </t>
  </si>
  <si>
    <t>CIMENTO BRANCO</t>
  </si>
  <si>
    <t>8003</t>
  </si>
  <si>
    <t>8004</t>
  </si>
  <si>
    <t xml:space="preserve"> 2674 </t>
  </si>
  <si>
    <t>GRANITO POLIDO PARA DIVISORIA CINZA 2 CM</t>
  </si>
  <si>
    <t>8008</t>
  </si>
  <si>
    <t xml:space="preserve"> 25.9.1.0.1. </t>
  </si>
  <si>
    <t>8009</t>
  </si>
  <si>
    <t>8010</t>
  </si>
  <si>
    <t>8011</t>
  </si>
  <si>
    <t>8012</t>
  </si>
  <si>
    <t>8013</t>
  </si>
  <si>
    <t>8014</t>
  </si>
  <si>
    <t>8018</t>
  </si>
  <si>
    <t xml:space="preserve"> 25.9.2.0.1. </t>
  </si>
  <si>
    <t>8019</t>
  </si>
  <si>
    <t>8020</t>
  </si>
  <si>
    <t>8021</t>
  </si>
  <si>
    <t>8022</t>
  </si>
  <si>
    <t>8026</t>
  </si>
  <si>
    <t xml:space="preserve"> 25.9.3.0.1. </t>
  </si>
  <si>
    <t>8027</t>
  </si>
  <si>
    <t>8028</t>
  </si>
  <si>
    <t>8029</t>
  </si>
  <si>
    <t>8030</t>
  </si>
  <si>
    <t>8034</t>
  </si>
  <si>
    <t xml:space="preserve"> 25.10.0.0.1. </t>
  </si>
  <si>
    <t>8035</t>
  </si>
  <si>
    <t>8036</t>
  </si>
  <si>
    <t>8037</t>
  </si>
  <si>
    <t>8038</t>
  </si>
  <si>
    <t>8039</t>
  </si>
  <si>
    <t>8040</t>
  </si>
  <si>
    <t>8041</t>
  </si>
  <si>
    <t>8042</t>
  </si>
  <si>
    <t>8043</t>
  </si>
  <si>
    <t>8044</t>
  </si>
  <si>
    <t>8045</t>
  </si>
  <si>
    <t>8046</t>
  </si>
  <si>
    <t>8047</t>
  </si>
  <si>
    <t>8051</t>
  </si>
  <si>
    <t xml:space="preserve"> 25.11.0.0.1. </t>
  </si>
  <si>
    <t>8052</t>
  </si>
  <si>
    <t>8053</t>
  </si>
  <si>
    <t>8054</t>
  </si>
  <si>
    <t>8055</t>
  </si>
  <si>
    <t>8059</t>
  </si>
  <si>
    <t xml:space="preserve"> 25.11.0.0.2. </t>
  </si>
  <si>
    <t>8060</t>
  </si>
  <si>
    <t>8061</t>
  </si>
  <si>
    <t>8062</t>
  </si>
  <si>
    <t>8063</t>
  </si>
  <si>
    <t>8064</t>
  </si>
  <si>
    <t>8065</t>
  </si>
  <si>
    <t>8066</t>
  </si>
  <si>
    <t>8070</t>
  </si>
  <si>
    <t xml:space="preserve"> 25.11.0.0.3. </t>
  </si>
  <si>
    <t>8071</t>
  </si>
  <si>
    <t>8072</t>
  </si>
  <si>
    <t>8073</t>
  </si>
  <si>
    <t>8074</t>
  </si>
  <si>
    <t>8075</t>
  </si>
  <si>
    <t>8076</t>
  </si>
  <si>
    <t>8077</t>
  </si>
  <si>
    <t>8081</t>
  </si>
  <si>
    <t xml:space="preserve"> 25.11.0.0.4. </t>
  </si>
  <si>
    <t>8082</t>
  </si>
  <si>
    <t>8083</t>
  </si>
  <si>
    <t>8084</t>
  </si>
  <si>
    <t>8085</t>
  </si>
  <si>
    <t>8086</t>
  </si>
  <si>
    <t>8087</t>
  </si>
  <si>
    <t>8091</t>
  </si>
  <si>
    <t xml:space="preserve"> 25.12.1.0.1. </t>
  </si>
  <si>
    <t>8092</t>
  </si>
  <si>
    <t>8093</t>
  </si>
  <si>
    <t>8094</t>
  </si>
  <si>
    <t>8095</t>
  </si>
  <si>
    <t>8096</t>
  </si>
  <si>
    <t>8097</t>
  </si>
  <si>
    <t>8098</t>
  </si>
  <si>
    <t>8099</t>
  </si>
  <si>
    <t>8100</t>
  </si>
  <si>
    <t>8101</t>
  </si>
  <si>
    <t>8102</t>
  </si>
  <si>
    <t>8103</t>
  </si>
  <si>
    <t>8104</t>
  </si>
  <si>
    <t>8105</t>
  </si>
  <si>
    <t>8106</t>
  </si>
  <si>
    <t>8110</t>
  </si>
  <si>
    <t xml:space="preserve"> 25.12.1.0.2. </t>
  </si>
  <si>
    <t>8111</t>
  </si>
  <si>
    <t xml:space="preserve"> 180509 </t>
  </si>
  <si>
    <t>8112</t>
  </si>
  <si>
    <t>8113</t>
  </si>
  <si>
    <t>8114</t>
  </si>
  <si>
    <t>8115</t>
  </si>
  <si>
    <t>8116</t>
  </si>
  <si>
    <t>8117</t>
  </si>
  <si>
    <t xml:space="preserve"> 2802 </t>
  </si>
  <si>
    <t>CHAPA LISA Nº 18 TIPO BANDEJA  (CORTADA/DOBRADA)</t>
  </si>
  <si>
    <t>8118</t>
  </si>
  <si>
    <t>8119</t>
  </si>
  <si>
    <t>8120</t>
  </si>
  <si>
    <t>8121</t>
  </si>
  <si>
    <t>8122</t>
  </si>
  <si>
    <t>8123</t>
  </si>
  <si>
    <t>8124</t>
  </si>
  <si>
    <t xml:space="preserve"> 2934 </t>
  </si>
  <si>
    <t>8125</t>
  </si>
  <si>
    <t>8126</t>
  </si>
  <si>
    <t xml:space="preserve"> 1379 </t>
  </si>
  <si>
    <t>FECHADURA PARA SANITARIO LIVRE/OCUPADO REF.: 819 IMAB /719 LAFONTE OU EQUIVALENTE</t>
  </si>
  <si>
    <t>8130</t>
  </si>
  <si>
    <t xml:space="preserve"> 25.12.2.0.1. </t>
  </si>
  <si>
    <t>8131</t>
  </si>
  <si>
    <t xml:space="preserve"> 180381 </t>
  </si>
  <si>
    <t>8132</t>
  </si>
  <si>
    <t>8133</t>
  </si>
  <si>
    <t>8134</t>
  </si>
  <si>
    <t>8135</t>
  </si>
  <si>
    <t>8136</t>
  </si>
  <si>
    <t>8137</t>
  </si>
  <si>
    <t>8138</t>
  </si>
  <si>
    <t>8139</t>
  </si>
  <si>
    <t>8140</t>
  </si>
  <si>
    <t>8141</t>
  </si>
  <si>
    <t>8142</t>
  </si>
  <si>
    <t xml:space="preserve"> 2916 </t>
  </si>
  <si>
    <t>8143</t>
  </si>
  <si>
    <t>8147</t>
  </si>
  <si>
    <t xml:space="preserve"> 25.12.2.0.2. </t>
  </si>
  <si>
    <t>8148</t>
  </si>
  <si>
    <t>8149</t>
  </si>
  <si>
    <t>8150</t>
  </si>
  <si>
    <t>8151</t>
  </si>
  <si>
    <t>8152</t>
  </si>
  <si>
    <t>8153</t>
  </si>
  <si>
    <t>8154</t>
  </si>
  <si>
    <t>8155</t>
  </si>
  <si>
    <t>8156</t>
  </si>
  <si>
    <t>8157</t>
  </si>
  <si>
    <t>8158</t>
  </si>
  <si>
    <t>8159</t>
  </si>
  <si>
    <t>8160</t>
  </si>
  <si>
    <t>8161</t>
  </si>
  <si>
    <t>8162</t>
  </si>
  <si>
    <t>8163</t>
  </si>
  <si>
    <t>8164</t>
  </si>
  <si>
    <t>8168</t>
  </si>
  <si>
    <t xml:space="preserve"> 25.13.0.0.1. </t>
  </si>
  <si>
    <t>8169</t>
  </si>
  <si>
    <t>8170</t>
  </si>
  <si>
    <t>8174</t>
  </si>
  <si>
    <t xml:space="preserve"> 25.14.0.0.1. </t>
  </si>
  <si>
    <t>8175</t>
  </si>
  <si>
    <t>8176</t>
  </si>
  <si>
    <t>8177</t>
  </si>
  <si>
    <t>8178</t>
  </si>
  <si>
    <t>8179</t>
  </si>
  <si>
    <t>8183</t>
  </si>
  <si>
    <t xml:space="preserve"> 25.14.0.0.2. </t>
  </si>
  <si>
    <t>8184</t>
  </si>
  <si>
    <t xml:space="preserve"> 87553 </t>
  </si>
  <si>
    <t>REVE - REVESTIMENTO E TRATAMENTO DE SUPERFÍCIES</t>
  </si>
  <si>
    <t>8185</t>
  </si>
  <si>
    <t xml:space="preserve"> 87292 </t>
  </si>
  <si>
    <t>ARGAMASSA TRAÇO 1:2:8 (EM VOLUME DE CIMENTO, CAL E AREIA MÉDIA ÚMIDA) PARA EMBOÇO/MASSA ÚNICA/ASSENTAMENTO DE ALVENARIA DE VEDAÇÃO, PREPARO MECÂNICO COM BETONEIRA 400 L. AF_08/2019</t>
  </si>
  <si>
    <t>8186</t>
  </si>
  <si>
    <t>8187</t>
  </si>
  <si>
    <t>8191</t>
  </si>
  <si>
    <t xml:space="preserve"> 25.14.0.0.3. </t>
  </si>
  <si>
    <t>8192</t>
  </si>
  <si>
    <t>8193</t>
  </si>
  <si>
    <t>8194</t>
  </si>
  <si>
    <t>8195</t>
  </si>
  <si>
    <t>8196</t>
  </si>
  <si>
    <t>8197</t>
  </si>
  <si>
    <t>8201</t>
  </si>
  <si>
    <t xml:space="preserve"> 25.14.0.0.4. </t>
  </si>
  <si>
    <t>8202</t>
  </si>
  <si>
    <t xml:space="preserve"> 87273 </t>
  </si>
  <si>
    <t>REVESTIMENTO CERÂMICO PARA PAREDES INTERNAS COM PLACAS TIPO ESMALTADA EXTRA  DE DIMENSÕES 33X45 CM APLICADAS NA ALTURA INTEIRA DAS PAREDES.
AF_02/2023_PE</t>
  </si>
  <si>
    <t>8203</t>
  </si>
  <si>
    <t xml:space="preserve"> 88256 </t>
  </si>
  <si>
    <t>AZULEJISTA OU LADRILHISTA COM ENCARGOS COMPLEMENTARES</t>
  </si>
  <si>
    <t>8204</t>
  </si>
  <si>
    <t>8205</t>
  </si>
  <si>
    <t xml:space="preserve"> 00000536 </t>
  </si>
  <si>
    <t>REVESTIMENTO EM CERAMICA ESMALTADA EXTRA, PEI MENOR OU IGUAL A 3, FORMATO MENOR OU IGUAL A 2025 CM2</t>
  </si>
  <si>
    <t>8206</t>
  </si>
  <si>
    <t xml:space="preserve"> 00001381 </t>
  </si>
  <si>
    <t>ARGAMASSA COLANTE AC I PARA CERAMICAS</t>
  </si>
  <si>
    <t>8207</t>
  </si>
  <si>
    <t xml:space="preserve"> 00034357 </t>
  </si>
  <si>
    <t>REJUNTE CIMENTICIO, QUALQUER COR</t>
  </si>
  <si>
    <t>8211</t>
  </si>
  <si>
    <t xml:space="preserve"> 25.15.1.0.1. </t>
  </si>
  <si>
    <t>8212</t>
  </si>
  <si>
    <t xml:space="preserve"> 210499 </t>
  </si>
  <si>
    <t>8213</t>
  </si>
  <si>
    <t xml:space="preserve"> 2978 </t>
  </si>
  <si>
    <t>CHAPA DE GESSO ACARTONADO, RESISTENTE A UMIDADE, E=12,5 MM, 1200X2400MM</t>
  </si>
  <si>
    <t>8214</t>
  </si>
  <si>
    <t>8215</t>
  </si>
  <si>
    <t>8216</t>
  </si>
  <si>
    <t>8217</t>
  </si>
  <si>
    <t>8218</t>
  </si>
  <si>
    <t>8219</t>
  </si>
  <si>
    <t>8220</t>
  </si>
  <si>
    <t>8221</t>
  </si>
  <si>
    <t>8222</t>
  </si>
  <si>
    <t>8223</t>
  </si>
  <si>
    <t>8227</t>
  </si>
  <si>
    <t xml:space="preserve"> 25.15.1.0.2. </t>
  </si>
  <si>
    <t>8228</t>
  </si>
  <si>
    <t xml:space="preserve"> 210506 </t>
  </si>
  <si>
    <t>8229</t>
  </si>
  <si>
    <t xml:space="preserve"> 1438 </t>
  </si>
  <si>
    <t>TABICA PARA FORRO DE GESSO (INSTALAÇÃO INCLUSA)</t>
  </si>
  <si>
    <t>8233</t>
  </si>
  <si>
    <t xml:space="preserve"> 25.15.2.0.1. </t>
  </si>
  <si>
    <t>8234</t>
  </si>
  <si>
    <t>8235</t>
  </si>
  <si>
    <t>8236</t>
  </si>
  <si>
    <t>8237</t>
  </si>
  <si>
    <t>8241</t>
  </si>
  <si>
    <t xml:space="preserve"> 25.15.2.0.2. </t>
  </si>
  <si>
    <t>8242</t>
  </si>
  <si>
    <t>8243</t>
  </si>
  <si>
    <t>8244</t>
  </si>
  <si>
    <t>8245</t>
  </si>
  <si>
    <t>8246</t>
  </si>
  <si>
    <t>8247</t>
  </si>
  <si>
    <t>8248</t>
  </si>
  <si>
    <t>8249</t>
  </si>
  <si>
    <t>8250</t>
  </si>
  <si>
    <t>8251</t>
  </si>
  <si>
    <t>8252</t>
  </si>
  <si>
    <t>8253</t>
  </si>
  <si>
    <t>8257</t>
  </si>
  <si>
    <t xml:space="preserve"> 25.16.1.0.1. </t>
  </si>
  <si>
    <t>8258</t>
  </si>
  <si>
    <t>8259</t>
  </si>
  <si>
    <t>8260</t>
  </si>
  <si>
    <t>8261</t>
  </si>
  <si>
    <t>8262</t>
  </si>
  <si>
    <t>8263</t>
  </si>
  <si>
    <t>8264</t>
  </si>
  <si>
    <t>8265</t>
  </si>
  <si>
    <t>8266</t>
  </si>
  <si>
    <t>8270</t>
  </si>
  <si>
    <t xml:space="preserve"> 25.16.3.0.1. </t>
  </si>
  <si>
    <t>8271</t>
  </si>
  <si>
    <t>8272</t>
  </si>
  <si>
    <t>8273</t>
  </si>
  <si>
    <t>8274</t>
  </si>
  <si>
    <t>8275</t>
  </si>
  <si>
    <t>8276</t>
  </si>
  <si>
    <t>8277</t>
  </si>
  <si>
    <t>8278</t>
  </si>
  <si>
    <t>8279</t>
  </si>
  <si>
    <t>8280</t>
  </si>
  <si>
    <t>8281</t>
  </si>
  <si>
    <t>8282</t>
  </si>
  <si>
    <t>8283</t>
  </si>
  <si>
    <t>8287</t>
  </si>
  <si>
    <t xml:space="preserve"> 25.16.3.0.2. </t>
  </si>
  <si>
    <t>8288</t>
  </si>
  <si>
    <t>8289</t>
  </si>
  <si>
    <t>8290</t>
  </si>
  <si>
    <t>8291</t>
  </si>
  <si>
    <t>8292</t>
  </si>
  <si>
    <t>8293</t>
  </si>
  <si>
    <t>8297</t>
  </si>
  <si>
    <t xml:space="preserve"> 25.17.0.0.1. </t>
  </si>
  <si>
    <t>8298</t>
  </si>
  <si>
    <t xml:space="preserve"> 230174 </t>
  </si>
  <si>
    <t>8299</t>
  </si>
  <si>
    <t>8300</t>
  </si>
  <si>
    <t>8301</t>
  </si>
  <si>
    <t xml:space="preserve"> H705 </t>
  </si>
  <si>
    <t>BARRA DE APOIO EM AÇO INOX - 40 CM COM PARAFUSOS E BUCHAS PARA FIXAÇÃO</t>
  </si>
  <si>
    <t>8305</t>
  </si>
  <si>
    <t xml:space="preserve"> 25.17.0.0.2. </t>
  </si>
  <si>
    <t>8306</t>
  </si>
  <si>
    <t xml:space="preserve"> 230176 </t>
  </si>
  <si>
    <t>8307</t>
  </si>
  <si>
    <t>8308</t>
  </si>
  <si>
    <t>8309</t>
  </si>
  <si>
    <t xml:space="preserve"> H706 </t>
  </si>
  <si>
    <t>BARRA DE APOIO EM AÇO INOX - 80 CM COM PARAFUSOS E BUCHAS PARA FIXAÇÃO</t>
  </si>
  <si>
    <t>8313</t>
  </si>
  <si>
    <t xml:space="preserve"> 25.18.0.0.1. </t>
  </si>
  <si>
    <t>8314</t>
  </si>
  <si>
    <t>8315</t>
  </si>
  <si>
    <t>8316</t>
  </si>
  <si>
    <t>8317</t>
  </si>
  <si>
    <t>8318</t>
  </si>
  <si>
    <t>8319</t>
  </si>
  <si>
    <t>8323</t>
  </si>
  <si>
    <t xml:space="preserve"> 25.19.1.0.1. </t>
  </si>
  <si>
    <t>8324</t>
  </si>
  <si>
    <t>8325</t>
  </si>
  <si>
    <t>8326</t>
  </si>
  <si>
    <t>8327</t>
  </si>
  <si>
    <t>8328</t>
  </si>
  <si>
    <t>8329</t>
  </si>
  <si>
    <t>8330</t>
  </si>
  <si>
    <t>8334</t>
  </si>
  <si>
    <t xml:space="preserve"> 25.19.1.0.2. </t>
  </si>
  <si>
    <t>8335</t>
  </si>
  <si>
    <t>8336</t>
  </si>
  <si>
    <t>8337</t>
  </si>
  <si>
    <t>8338</t>
  </si>
  <si>
    <t>8339</t>
  </si>
  <si>
    <t>8343</t>
  </si>
  <si>
    <t xml:space="preserve"> 25.19.2.0.1. </t>
  </si>
  <si>
    <t>8344</t>
  </si>
  <si>
    <t>8345</t>
  </si>
  <si>
    <t>8346</t>
  </si>
  <si>
    <t>8347</t>
  </si>
  <si>
    <t>8348</t>
  </si>
  <si>
    <t>8352</t>
  </si>
  <si>
    <t xml:space="preserve"> 25.19.2.0.2. </t>
  </si>
  <si>
    <t>8353</t>
  </si>
  <si>
    <t>8354</t>
  </si>
  <si>
    <t>8355</t>
  </si>
  <si>
    <t>8356</t>
  </si>
  <si>
    <t>8357</t>
  </si>
  <si>
    <t>8361</t>
  </si>
  <si>
    <t xml:space="preserve"> 25.19.3.1.1. </t>
  </si>
  <si>
    <t>8362</t>
  </si>
  <si>
    <t>8363</t>
  </si>
  <si>
    <t>8364</t>
  </si>
  <si>
    <t>8365</t>
  </si>
  <si>
    <t>8366</t>
  </si>
  <si>
    <t>8370</t>
  </si>
  <si>
    <t xml:space="preserve"> 25.19.3.1.2. </t>
  </si>
  <si>
    <t>8371</t>
  </si>
  <si>
    <t>8372</t>
  </si>
  <si>
    <t>8373</t>
  </si>
  <si>
    <t>8374</t>
  </si>
  <si>
    <t>8375</t>
  </si>
  <si>
    <t>8379</t>
  </si>
  <si>
    <t xml:space="preserve"> 25.19.3.2.1. </t>
  </si>
  <si>
    <t>8380</t>
  </si>
  <si>
    <t>8381</t>
  </si>
  <si>
    <t>8382</t>
  </si>
  <si>
    <t>8383</t>
  </si>
  <si>
    <t>8384</t>
  </si>
  <si>
    <t>8388</t>
  </si>
  <si>
    <t xml:space="preserve"> 25.19.3.2.2. </t>
  </si>
  <si>
    <t>8389</t>
  </si>
  <si>
    <t>8390</t>
  </si>
  <si>
    <t>8391</t>
  </si>
  <si>
    <t>8392</t>
  </si>
  <si>
    <t>8393</t>
  </si>
  <si>
    <t>8397</t>
  </si>
  <si>
    <t xml:space="preserve"> 25.19.4.0.1. </t>
  </si>
  <si>
    <t>8398</t>
  </si>
  <si>
    <t>8399</t>
  </si>
  <si>
    <t>8400</t>
  </si>
  <si>
    <t>8401</t>
  </si>
  <si>
    <t>8402</t>
  </si>
  <si>
    <t>8403</t>
  </si>
  <si>
    <t>8407</t>
  </si>
  <si>
    <t xml:space="preserve"> 25.19.5.0.1. </t>
  </si>
  <si>
    <t>8408</t>
  </si>
  <si>
    <t>8409</t>
  </si>
  <si>
    <t>8410</t>
  </si>
  <si>
    <t>8411</t>
  </si>
  <si>
    <t>8415</t>
  </si>
  <si>
    <t xml:space="preserve"> 25.19.6.0.1. </t>
  </si>
  <si>
    <t>8416</t>
  </si>
  <si>
    <t>8417</t>
  </si>
  <si>
    <t>8418</t>
  </si>
  <si>
    <t>8419</t>
  </si>
  <si>
    <t>8420</t>
  </si>
  <si>
    <t>8421</t>
  </si>
  <si>
    <t>8422</t>
  </si>
  <si>
    <t>8423</t>
  </si>
  <si>
    <t>8427</t>
  </si>
  <si>
    <t xml:space="preserve"> 25.19.7.0.1. </t>
  </si>
  <si>
    <t>8428</t>
  </si>
  <si>
    <t>8429</t>
  </si>
  <si>
    <t>8430</t>
  </si>
  <si>
    <t>8431</t>
  </si>
  <si>
    <t>8432</t>
  </si>
  <si>
    <t>8433</t>
  </si>
  <si>
    <t>8434</t>
  </si>
  <si>
    <t>8435</t>
  </si>
  <si>
    <t>8439</t>
  </si>
  <si>
    <t xml:space="preserve"> 25.19.8.0.1. </t>
  </si>
  <si>
    <t>8440</t>
  </si>
  <si>
    <t>8441</t>
  </si>
  <si>
    <t>8442</t>
  </si>
  <si>
    <t>8443</t>
  </si>
  <si>
    <t>8444</t>
  </si>
  <si>
    <t>8445</t>
  </si>
  <si>
    <t>8446</t>
  </si>
  <si>
    <t>8450</t>
  </si>
  <si>
    <t xml:space="preserve"> 25.20.1.0.1. </t>
  </si>
  <si>
    <t>8451</t>
  </si>
  <si>
    <t>8452</t>
  </si>
  <si>
    <t>8453</t>
  </si>
  <si>
    <t>8454</t>
  </si>
  <si>
    <t>8455</t>
  </si>
  <si>
    <t>8456</t>
  </si>
  <si>
    <t>8460</t>
  </si>
  <si>
    <t xml:space="preserve"> 25.20.1.0.5. </t>
  </si>
  <si>
    <t>8461</t>
  </si>
  <si>
    <t>8462</t>
  </si>
  <si>
    <t>8463</t>
  </si>
  <si>
    <t>8464</t>
  </si>
  <si>
    <t>8465</t>
  </si>
  <si>
    <t>8469</t>
  </si>
  <si>
    <t xml:space="preserve"> 25.20.2.0.4. </t>
  </si>
  <si>
    <t>8470</t>
  </si>
  <si>
    <t xml:space="preserve"> 102513 </t>
  </si>
  <si>
    <t>PINTURA DE SÍMBOLOS E TEXTOS COM TINTA ACRÍLICA, DEMARCAÇÃO COM FITA
ADESIVA E APLICAÇÃO COM ROLO. AF_05/2021</t>
  </si>
  <si>
    <t>8471</t>
  </si>
  <si>
    <t xml:space="preserve"> 88310 </t>
  </si>
  <si>
    <t>PINTOR COM ENCARGOS COMPLEMENTARES</t>
  </si>
  <si>
    <t>8472</t>
  </si>
  <si>
    <t>8473</t>
  </si>
  <si>
    <t xml:space="preserve"> 00007348 </t>
  </si>
  <si>
    <t>TINTA ACRILICA PREMIUM PARA PISO</t>
  </si>
  <si>
    <t>8474</t>
  </si>
  <si>
    <t xml:space="preserve"> 00012815 </t>
  </si>
  <si>
    <t>FITA CREPE ROLO DE 25 MM X 50 M</t>
  </si>
  <si>
    <t>8478</t>
  </si>
  <si>
    <t xml:space="preserve"> 26.1.0.0.1. </t>
  </si>
  <si>
    <t>8479</t>
  </si>
  <si>
    <t>8480</t>
  </si>
  <si>
    <t>8484</t>
  </si>
  <si>
    <t xml:space="preserve"> 26.1.0.0.2. </t>
  </si>
  <si>
    <t>8485</t>
  </si>
  <si>
    <t>8486</t>
  </si>
  <si>
    <t>8490</t>
  </si>
  <si>
    <t xml:space="preserve"> 26.1.0.0.3. </t>
  </si>
  <si>
    <t>8491</t>
  </si>
  <si>
    <t>8492</t>
  </si>
  <si>
    <t>8496</t>
  </si>
  <si>
    <t xml:space="preserve"> 26.1.0.0.4. </t>
  </si>
  <si>
    <t>8497</t>
  </si>
  <si>
    <t>8498</t>
  </si>
  <si>
    <t>8502</t>
  </si>
  <si>
    <t xml:space="preserve"> 26.1.0.0.5. </t>
  </si>
  <si>
    <t>8503</t>
  </si>
  <si>
    <t>8504</t>
  </si>
  <si>
    <t>8508</t>
  </si>
  <si>
    <t xml:space="preserve"> 26.4.0.0.1. </t>
  </si>
  <si>
    <t>8509</t>
  </si>
  <si>
    <t>8510</t>
  </si>
  <si>
    <t>8511</t>
  </si>
  <si>
    <t>8512</t>
  </si>
  <si>
    <t>8513</t>
  </si>
  <si>
    <t>8517</t>
  </si>
  <si>
    <t xml:space="preserve"> 26.4.0.0.2. </t>
  </si>
  <si>
    <t>8518</t>
  </si>
  <si>
    <t>8519</t>
  </si>
  <si>
    <t>8520</t>
  </si>
  <si>
    <t>8521</t>
  </si>
  <si>
    <t>8522</t>
  </si>
  <si>
    <t>8523</t>
  </si>
  <si>
    <t>8527</t>
  </si>
  <si>
    <t xml:space="preserve"> 26.5.0.0.1. </t>
  </si>
  <si>
    <t>8528</t>
  </si>
  <si>
    <t>8529</t>
  </si>
  <si>
    <t>8530</t>
  </si>
  <si>
    <t>8531</t>
  </si>
  <si>
    <t>8535</t>
  </si>
  <si>
    <t xml:space="preserve"> 26.5.0.0.2. </t>
  </si>
  <si>
    <t>8536</t>
  </si>
  <si>
    <t>8537</t>
  </si>
  <si>
    <t>8538</t>
  </si>
  <si>
    <t>8539</t>
  </si>
  <si>
    <t>8540</t>
  </si>
  <si>
    <t>8541</t>
  </si>
  <si>
    <t>8542</t>
  </si>
  <si>
    <t>8546</t>
  </si>
  <si>
    <t xml:space="preserve"> 27.1.1.0.1. </t>
  </si>
  <si>
    <t>8547</t>
  </si>
  <si>
    <t>8548</t>
  </si>
  <si>
    <t>8552</t>
  </si>
  <si>
    <t xml:space="preserve"> 27.1.1.0.2. </t>
  </si>
  <si>
    <t>8553</t>
  </si>
  <si>
    <t>8554</t>
  </si>
  <si>
    <t>8558</t>
  </si>
  <si>
    <t xml:space="preserve"> 27.1.1.0.3. </t>
  </si>
  <si>
    <t>8559</t>
  </si>
  <si>
    <t>8560</t>
  </si>
  <si>
    <t>8564</t>
  </si>
  <si>
    <t xml:space="preserve"> 27.1.1.0.4. </t>
  </si>
  <si>
    <t>8565</t>
  </si>
  <si>
    <t>8566</t>
  </si>
  <si>
    <t>8570</t>
  </si>
  <si>
    <t xml:space="preserve"> 27.1.1.0.5. </t>
  </si>
  <si>
    <t>8571</t>
  </si>
  <si>
    <t>8572</t>
  </si>
  <si>
    <t>8576</t>
  </si>
  <si>
    <t xml:space="preserve"> 27.1.2.0.1. </t>
  </si>
  <si>
    <t>8577</t>
  </si>
  <si>
    <t>8578</t>
  </si>
  <si>
    <t>8582</t>
  </si>
  <si>
    <t xml:space="preserve"> 27.1.2.0.2. </t>
  </si>
  <si>
    <t>8583</t>
  </si>
  <si>
    <t>8584</t>
  </si>
  <si>
    <t>8588</t>
  </si>
  <si>
    <t xml:space="preserve"> 27.1.2.0.3. </t>
  </si>
  <si>
    <t>8589</t>
  </si>
  <si>
    <t>8590</t>
  </si>
  <si>
    <t>8594</t>
  </si>
  <si>
    <t xml:space="preserve"> 28.1.0.0.1. </t>
  </si>
  <si>
    <t>8595</t>
  </si>
  <si>
    <t>8596</t>
  </si>
  <si>
    <t>8597</t>
  </si>
  <si>
    <t>8601</t>
  </si>
  <si>
    <t xml:space="preserve"> 28.1.0.0.2. </t>
  </si>
  <si>
    <t>8602</t>
  </si>
  <si>
    <t>8603</t>
  </si>
  <si>
    <t>8604</t>
  </si>
  <si>
    <t>8605</t>
  </si>
  <si>
    <t>8606</t>
  </si>
  <si>
    <t>8610</t>
  </si>
  <si>
    <t xml:space="preserve"> 28.2.0.0.1. </t>
  </si>
  <si>
    <t>8611</t>
  </si>
  <si>
    <t>8612</t>
  </si>
  <si>
    <t>8613</t>
  </si>
  <si>
    <t>8614</t>
  </si>
  <si>
    <t>8618</t>
  </si>
  <si>
    <t xml:space="preserve"> 28.2.0.0.2. </t>
  </si>
  <si>
    <t>8619</t>
  </si>
  <si>
    <t>8620</t>
  </si>
  <si>
    <t>8621</t>
  </si>
  <si>
    <t>8622</t>
  </si>
  <si>
    <t>8623</t>
  </si>
  <si>
    <t>8624</t>
  </si>
  <si>
    <t>8625</t>
  </si>
  <si>
    <t>8629</t>
  </si>
  <si>
    <t xml:space="preserve"> 29.1.0.0.1. </t>
  </si>
  <si>
    <t>8630</t>
  </si>
  <si>
    <t xml:space="preserve"> 271417 </t>
  </si>
  <si>
    <t>8631</t>
  </si>
  <si>
    <t>8632</t>
  </si>
  <si>
    <t>8633</t>
  </si>
  <si>
    <t>8634</t>
  </si>
  <si>
    <t>8635</t>
  </si>
  <si>
    <t>8636</t>
  </si>
  <si>
    <t>8637</t>
  </si>
  <si>
    <t>8641</t>
  </si>
  <si>
    <t xml:space="preserve"> 29.1.0.0.2. </t>
  </si>
  <si>
    <t>8642</t>
  </si>
  <si>
    <t xml:space="preserve"> 180324 </t>
  </si>
  <si>
    <t>GRELHA PADRÃO GOINFRA DE FERRO CHATO COM BERÇO ( ESPAÇAMENTO ENTRE EIXOS =
2 CM)</t>
  </si>
  <si>
    <t>8643</t>
  </si>
  <si>
    <t>8644</t>
  </si>
  <si>
    <t>8645</t>
  </si>
  <si>
    <t>8646</t>
  </si>
  <si>
    <t xml:space="preserve"> 2910 </t>
  </si>
  <si>
    <t>8647</t>
  </si>
  <si>
    <t>8648</t>
  </si>
  <si>
    <t>8649</t>
  </si>
  <si>
    <t>8650</t>
  </si>
  <si>
    <t>8651</t>
  </si>
  <si>
    <t>8652</t>
  </si>
  <si>
    <t xml:space="preserve"> 2423 </t>
  </si>
  <si>
    <t>FERRO CANTONEIRA 1/8" X 3/4"</t>
  </si>
  <si>
    <t>8653</t>
  </si>
  <si>
    <t xml:space="preserve"> 2217 </t>
  </si>
  <si>
    <t>CHAPA DE AÇO DOBRADA Nº 11 (3,00 MM)</t>
  </si>
  <si>
    <t>8654</t>
  </si>
  <si>
    <t>8655</t>
  </si>
  <si>
    <t xml:space="preserve"> 2470 </t>
  </si>
  <si>
    <t>FERRO CANTONEIRA 1/8" X 7/8"</t>
  </si>
  <si>
    <t>8659</t>
  </si>
  <si>
    <t xml:space="preserve"> 29.2.0.0.1. </t>
  </si>
  <si>
    <t>8660</t>
  </si>
  <si>
    <t>8661</t>
  </si>
  <si>
    <t>8662</t>
  </si>
  <si>
    <t>8663</t>
  </si>
  <si>
    <t>8664</t>
  </si>
  <si>
    <t>8665</t>
  </si>
  <si>
    <t>8666</t>
  </si>
  <si>
    <t>8667</t>
  </si>
  <si>
    <t>8671</t>
  </si>
  <si>
    <t xml:space="preserve"> 30.1.0.0.1. </t>
  </si>
  <si>
    <t>8672</t>
  </si>
  <si>
    <t>8673</t>
  </si>
  <si>
    <t>8674</t>
  </si>
  <si>
    <t>8675</t>
  </si>
  <si>
    <t>8676</t>
  </si>
  <si>
    <t>8677</t>
  </si>
  <si>
    <t>8678</t>
  </si>
  <si>
    <t>8679</t>
  </si>
  <si>
    <t>8680</t>
  </si>
  <si>
    <t>8681</t>
  </si>
  <si>
    <t>8682</t>
  </si>
  <si>
    <t>8683</t>
  </si>
  <si>
    <t>8684</t>
  </si>
  <si>
    <t>8685</t>
  </si>
  <si>
    <t>8686</t>
  </si>
  <si>
    <t>8687</t>
  </si>
  <si>
    <t>8688</t>
  </si>
  <si>
    <t>8689</t>
  </si>
  <si>
    <t>8690</t>
  </si>
  <si>
    <t>8691</t>
  </si>
  <si>
    <t>8695</t>
  </si>
  <si>
    <t xml:space="preserve"> 31.1.0.0.1. </t>
  </si>
  <si>
    <t>8696</t>
  </si>
  <si>
    <t>8697</t>
  </si>
  <si>
    <t>8698</t>
  </si>
  <si>
    <t>8702</t>
  </si>
  <si>
    <t xml:space="preserve"> 31.1.0.0.2. </t>
  </si>
  <si>
    <t>8703</t>
  </si>
  <si>
    <t xml:space="preserve"> 020101 </t>
  </si>
  <si>
    <t>DEMOLIÇÃO MANUAL DE COBERTURA EM TELHA CERAMICA COM TRANSPORTE ATÉ
CAÇAMBA E CARGA</t>
  </si>
  <si>
    <t>8704</t>
  </si>
  <si>
    <t>8705</t>
  </si>
  <si>
    <t>8709</t>
  </si>
  <si>
    <t xml:space="preserve"> 31.1.0.0.3. </t>
  </si>
  <si>
    <t>8710</t>
  </si>
  <si>
    <t>8711</t>
  </si>
  <si>
    <t>8712</t>
  </si>
  <si>
    <t>8716</t>
  </si>
  <si>
    <t xml:space="preserve"> 31.1.0.0.4. </t>
  </si>
  <si>
    <t>8717</t>
  </si>
  <si>
    <t>8718</t>
  </si>
  <si>
    <t>8719</t>
  </si>
  <si>
    <t>8723</t>
  </si>
  <si>
    <t xml:space="preserve"> 31.1.0.0.5. </t>
  </si>
  <si>
    <t>8724</t>
  </si>
  <si>
    <t>8725</t>
  </si>
  <si>
    <t>8726</t>
  </si>
  <si>
    <t>8730</t>
  </si>
  <si>
    <t xml:space="preserve"> 31.1.0.0.6. </t>
  </si>
  <si>
    <t>8731</t>
  </si>
  <si>
    <t>8732</t>
  </si>
  <si>
    <t>8733</t>
  </si>
  <si>
    <t>8737</t>
  </si>
  <si>
    <t xml:space="preserve"> 31.1.0.0.7. </t>
  </si>
  <si>
    <t>8738</t>
  </si>
  <si>
    <t>8739</t>
  </si>
  <si>
    <t>8740</t>
  </si>
  <si>
    <t>8744</t>
  </si>
  <si>
    <t xml:space="preserve"> 31.1.0.0.8. </t>
  </si>
  <si>
    <t>8745</t>
  </si>
  <si>
    <t>8746</t>
  </si>
  <si>
    <t>8747</t>
  </si>
  <si>
    <t>8748</t>
  </si>
  <si>
    <t>8749</t>
  </si>
  <si>
    <t>8750</t>
  </si>
  <si>
    <t>8754</t>
  </si>
  <si>
    <t xml:space="preserve"> 31.1.0.0.9. </t>
  </si>
  <si>
    <t>8755</t>
  </si>
  <si>
    <t>8756</t>
  </si>
  <si>
    <t>8757</t>
  </si>
  <si>
    <t>8761</t>
  </si>
  <si>
    <t xml:space="preserve"> 31.1.0.0.10. </t>
  </si>
  <si>
    <t>8762</t>
  </si>
  <si>
    <t>8763</t>
  </si>
  <si>
    <t>8764</t>
  </si>
  <si>
    <t>8768</t>
  </si>
  <si>
    <t xml:space="preserve"> 31.1.0.0.11. </t>
  </si>
  <si>
    <t>8769</t>
  </si>
  <si>
    <t>8770</t>
  </si>
  <si>
    <t>8771</t>
  </si>
  <si>
    <t>8775</t>
  </si>
  <si>
    <t xml:space="preserve"> 31.1.0.0.12. </t>
  </si>
  <si>
    <t>8776</t>
  </si>
  <si>
    <t>8777</t>
  </si>
  <si>
    <t>8778</t>
  </si>
  <si>
    <t>8782</t>
  </si>
  <si>
    <t xml:space="preserve"> 31.1.0.0.13. </t>
  </si>
  <si>
    <t>8783</t>
  </si>
  <si>
    <t>8784</t>
  </si>
  <si>
    <t>8785</t>
  </si>
  <si>
    <t>8789</t>
  </si>
  <si>
    <t xml:space="preserve"> 31.2.0.0.1. </t>
  </si>
  <si>
    <t>8790</t>
  </si>
  <si>
    <t>8791</t>
  </si>
  <si>
    <t>8792</t>
  </si>
  <si>
    <t>8796</t>
  </si>
  <si>
    <t xml:space="preserve"> 32.1.0.0.1. </t>
  </si>
  <si>
    <t>8797</t>
  </si>
  <si>
    <t>8798</t>
  </si>
  <si>
    <t>8802</t>
  </si>
  <si>
    <t xml:space="preserve"> 32.1.0.0.2. </t>
  </si>
  <si>
    <t>8803</t>
  </si>
  <si>
    <t>8804</t>
  </si>
  <si>
    <t>8805</t>
  </si>
  <si>
    <t>8806</t>
  </si>
  <si>
    <t>8807</t>
  </si>
  <si>
    <t>8808</t>
  </si>
  <si>
    <t>8809</t>
  </si>
  <si>
    <t>8810</t>
  </si>
  <si>
    <t>8811</t>
  </si>
  <si>
    <t>8815</t>
  </si>
  <si>
    <t xml:space="preserve"> 32.1.0.0.3. </t>
  </si>
  <si>
    <t>8816</t>
  </si>
  <si>
    <t>AUXILIAR DE ENCANADOR OU BOMBEIRO HIDRÁULICO COM ENCARGOS
COMPLEMENTARES</t>
  </si>
  <si>
    <t>8817</t>
  </si>
  <si>
    <t xml:space="preserve"> 95317 </t>
  </si>
  <si>
    <t>CURSO DE CAPACITAÇÃO PARA AUXILIAR DE ENCANADOR OU BOMBEIRO HIDRÁULICO (ENCARGOS COMPLEMENTARES) - HORISTA</t>
  </si>
  <si>
    <t>8818</t>
  </si>
  <si>
    <t xml:space="preserve"> 00000246 </t>
  </si>
  <si>
    <t>AUXILIAR DE ENCANADOR OU BOMBEIRO HIDRAULICO (HORISTA)</t>
  </si>
  <si>
    <t>8819</t>
  </si>
  <si>
    <t>8820</t>
  </si>
  <si>
    <t>8821</t>
  </si>
  <si>
    <t>8822</t>
  </si>
  <si>
    <t>8823</t>
  </si>
  <si>
    <t>8824</t>
  </si>
  <si>
    <t>8828</t>
  </si>
  <si>
    <t xml:space="preserve"> 32.2.0.0.1. </t>
  </si>
  <si>
    <t>8829</t>
  </si>
  <si>
    <t>8830</t>
  </si>
  <si>
    <t>8831</t>
  </si>
  <si>
    <t>8835</t>
  </si>
  <si>
    <t xml:space="preserve"> 33.1.0.0.1. </t>
  </si>
  <si>
    <t>8836</t>
  </si>
  <si>
    <t xml:space="preserve"> 180304 </t>
  </si>
  <si>
    <t>8837</t>
  </si>
  <si>
    <t>8838</t>
  </si>
  <si>
    <t>8839</t>
  </si>
  <si>
    <t>8840</t>
  </si>
  <si>
    <t xml:space="preserve"> 2765 </t>
  </si>
  <si>
    <t>CANTONEIRA 50X50 CH.16</t>
  </si>
  <si>
    <t>8841</t>
  </si>
  <si>
    <t xml:space="preserve"> 2807 </t>
  </si>
  <si>
    <t>CHAPA LISA Nº 14 TIPO BANDEJA (CORTADA/DOBRADA)</t>
  </si>
  <si>
    <t>8842</t>
  </si>
  <si>
    <t xml:space="preserve"> 2515 </t>
  </si>
  <si>
    <t>CHAPA PERFILADA Nº 16</t>
  </si>
  <si>
    <t>8843</t>
  </si>
  <si>
    <t>8844</t>
  </si>
  <si>
    <t>8845</t>
  </si>
  <si>
    <t>8846</t>
  </si>
  <si>
    <t>8847</t>
  </si>
  <si>
    <t xml:space="preserve"> 2893 </t>
  </si>
  <si>
    <t>8848</t>
  </si>
  <si>
    <t>8849</t>
  </si>
  <si>
    <t>8850</t>
  </si>
  <si>
    <t>8854</t>
  </si>
  <si>
    <t xml:space="preserve"> 33.2.0.0.1. </t>
  </si>
  <si>
    <t>8855</t>
  </si>
  <si>
    <t>8856</t>
  </si>
  <si>
    <t>8857</t>
  </si>
  <si>
    <t>8858</t>
  </si>
  <si>
    <t>8859</t>
  </si>
  <si>
    <t>8860</t>
  </si>
  <si>
    <t>8861</t>
  </si>
  <si>
    <t>8862</t>
  </si>
  <si>
    <t>8866</t>
  </si>
  <si>
    <t xml:space="preserve"> 34.1.0.0.1. </t>
  </si>
  <si>
    <t>8867</t>
  </si>
  <si>
    <t>8868</t>
  </si>
  <si>
    <t>8872</t>
  </si>
  <si>
    <t xml:space="preserve"> 34.2.0.0.1. </t>
  </si>
  <si>
    <t>8873</t>
  </si>
  <si>
    <t>8874</t>
  </si>
  <si>
    <t>8875</t>
  </si>
  <si>
    <t>8879</t>
  </si>
  <si>
    <t xml:space="preserve"> 34.3.0.0.1. </t>
  </si>
  <si>
    <t>8880</t>
  </si>
  <si>
    <t>8881</t>
  </si>
  <si>
    <t>8882</t>
  </si>
  <si>
    <t>8886</t>
  </si>
  <si>
    <t xml:space="preserve"> 35.1.0.0.1. </t>
  </si>
  <si>
    <t>8887</t>
  </si>
  <si>
    <t>8888</t>
  </si>
  <si>
    <t>8889</t>
  </si>
  <si>
    <t>8890</t>
  </si>
  <si>
    <t>8891</t>
  </si>
  <si>
    <t>8892</t>
  </si>
  <si>
    <t>8893</t>
  </si>
  <si>
    <t>8894</t>
  </si>
  <si>
    <t>8898</t>
  </si>
  <si>
    <t xml:space="preserve"> 35.2.0.0.1. </t>
  </si>
  <si>
    <t>8899</t>
  </si>
  <si>
    <t>8900</t>
  </si>
  <si>
    <t>8901</t>
  </si>
  <si>
    <t>8905</t>
  </si>
  <si>
    <t xml:space="preserve"> 35.3.0.0.1. </t>
  </si>
  <si>
    <t>8906</t>
  </si>
  <si>
    <t>8907</t>
  </si>
  <si>
    <t>8908</t>
  </si>
  <si>
    <t>8912</t>
  </si>
  <si>
    <t xml:space="preserve"> 35.3.0.0.2. </t>
  </si>
  <si>
    <t>8913</t>
  </si>
  <si>
    <t>8914</t>
  </si>
  <si>
    <t>8915</t>
  </si>
  <si>
    <t>8916</t>
  </si>
  <si>
    <t>8917</t>
  </si>
  <si>
    <t>8921</t>
  </si>
  <si>
    <t xml:space="preserve"> 35.4.1.0.1. </t>
  </si>
  <si>
    <t>8922</t>
  </si>
  <si>
    <t>8923</t>
  </si>
  <si>
    <t>8924</t>
  </si>
  <si>
    <t>8925</t>
  </si>
  <si>
    <t>8926</t>
  </si>
  <si>
    <t>8927</t>
  </si>
  <si>
    <t>8928</t>
  </si>
  <si>
    <t>8929</t>
  </si>
  <si>
    <t>8933</t>
  </si>
  <si>
    <t xml:space="preserve"> 35.4.1.0.2. </t>
  </si>
  <si>
    <t>8934</t>
  </si>
  <si>
    <t>8935</t>
  </si>
  <si>
    <t>8936</t>
  </si>
  <si>
    <t>8937</t>
  </si>
  <si>
    <t>8938</t>
  </si>
  <si>
    <t>8942</t>
  </si>
  <si>
    <t xml:space="preserve"> 35.4.1.0.3. </t>
  </si>
  <si>
    <t>8943</t>
  </si>
  <si>
    <t>8944</t>
  </si>
  <si>
    <t>8945</t>
  </si>
  <si>
    <t>8946</t>
  </si>
  <si>
    <t>8947</t>
  </si>
  <si>
    <t>8951</t>
  </si>
  <si>
    <t xml:space="preserve"> 35.4.2.0.1. </t>
  </si>
  <si>
    <t>8952</t>
  </si>
  <si>
    <t>8953</t>
  </si>
  <si>
    <t>8957</t>
  </si>
  <si>
    <t xml:space="preserve"> 35.4.2.0.2. </t>
  </si>
  <si>
    <t>8958</t>
  </si>
  <si>
    <t>8959</t>
  </si>
  <si>
    <t>8960</t>
  </si>
  <si>
    <t>8961</t>
  </si>
  <si>
    <t>8962</t>
  </si>
  <si>
    <t>8966</t>
  </si>
  <si>
    <t xml:space="preserve"> 35.4.2.0.3. </t>
  </si>
  <si>
    <t>8967</t>
  </si>
  <si>
    <t>8968</t>
  </si>
  <si>
    <t>8969</t>
  </si>
  <si>
    <t>8970</t>
  </si>
  <si>
    <t>8971</t>
  </si>
  <si>
    <t>8975</t>
  </si>
  <si>
    <t xml:space="preserve"> 35.4.2.0.4. </t>
  </si>
  <si>
    <t>8976</t>
  </si>
  <si>
    <t>8977</t>
  </si>
  <si>
    <t>8978</t>
  </si>
  <si>
    <t>8979</t>
  </si>
  <si>
    <t>8980</t>
  </si>
  <si>
    <t>8984</t>
  </si>
  <si>
    <t xml:space="preserve"> 35.4.2.0.5. </t>
  </si>
  <si>
    <t>8985</t>
  </si>
  <si>
    <t>8986</t>
  </si>
  <si>
    <t>8990</t>
  </si>
  <si>
    <t xml:space="preserve"> 35.4.2.0.6. </t>
  </si>
  <si>
    <t>8991</t>
  </si>
  <si>
    <t>8992</t>
  </si>
  <si>
    <t>8996</t>
  </si>
  <si>
    <t xml:space="preserve"> 35.4.2.0.7. </t>
  </si>
  <si>
    <t>8997</t>
  </si>
  <si>
    <t>8998</t>
  </si>
  <si>
    <t>8999</t>
  </si>
  <si>
    <t>9000</t>
  </si>
  <si>
    <t>9004</t>
  </si>
  <si>
    <t xml:space="preserve"> 35.4.2.0.8. </t>
  </si>
  <si>
    <t>9005</t>
  </si>
  <si>
    <t>9006</t>
  </si>
  <si>
    <t>9007</t>
  </si>
  <si>
    <t>9008</t>
  </si>
  <si>
    <t>9012</t>
  </si>
  <si>
    <t xml:space="preserve"> 35.4.3.0.1. </t>
  </si>
  <si>
    <t>9013</t>
  </si>
  <si>
    <t>9014</t>
  </si>
  <si>
    <t xml:space="preserve"> 35.5.1.0.1. </t>
  </si>
  <si>
    <t xml:space="preserve"> 35.5.1.0.2. </t>
  </si>
  <si>
    <t xml:space="preserve"> 35.5.1.0.3. </t>
  </si>
  <si>
    <t xml:space="preserve"> 35.5.1.0.4. </t>
  </si>
  <si>
    <t xml:space="preserve"> 35.5.1.0.5. </t>
  </si>
  <si>
    <t xml:space="preserve"> 35.5.1.0.6. </t>
  </si>
  <si>
    <t xml:space="preserve"> 35.5.1.0.7. </t>
  </si>
  <si>
    <t xml:space="preserve"> 35.5.1.0.8. </t>
  </si>
  <si>
    <t xml:space="preserve"> 35.5.1.0.9. </t>
  </si>
  <si>
    <t xml:space="preserve"> 35.5.1.0.10. </t>
  </si>
  <si>
    <t xml:space="preserve"> 35.5.2.0.1. </t>
  </si>
  <si>
    <t xml:space="preserve"> 35.5.2.0.2. </t>
  </si>
  <si>
    <t xml:space="preserve"> 35.5.2.0.3. </t>
  </si>
  <si>
    <t xml:space="preserve"> 35.5.2.0.4. </t>
  </si>
  <si>
    <t xml:space="preserve"> 35.5.2.0.5. </t>
  </si>
  <si>
    <t xml:space="preserve"> 35.5.2.0.6. </t>
  </si>
  <si>
    <t xml:space="preserve"> 35.5.3.0.1. </t>
  </si>
  <si>
    <t xml:space="preserve"> 35.5.3.0.2. </t>
  </si>
  <si>
    <t xml:space="preserve"> 35.5.3.0.3. </t>
  </si>
  <si>
    <t xml:space="preserve"> 35.5.3.0.4. </t>
  </si>
  <si>
    <t xml:space="preserve"> 35.5.3.0.5. </t>
  </si>
  <si>
    <t xml:space="preserve"> 35.5.3.0.6. </t>
  </si>
  <si>
    <t xml:space="preserve"> 35.5.3.0.7. </t>
  </si>
  <si>
    <t xml:space="preserve"> 35.5.5.0.1. </t>
  </si>
  <si>
    <t xml:space="preserve"> 35.5.6.0.1. </t>
  </si>
  <si>
    <t xml:space="preserve"> 35.6.0.0.1. </t>
  </si>
  <si>
    <t xml:space="preserve"> 35.6.0.0.2. </t>
  </si>
  <si>
    <t xml:space="preserve"> 35.7.1.0.1. </t>
  </si>
  <si>
    <t xml:space="preserve"> 35.7.2.0.1. </t>
  </si>
  <si>
    <t xml:space="preserve"> 35.8.0.0.1. </t>
  </si>
  <si>
    <t xml:space="preserve"> 35.9.0.0.1. </t>
  </si>
  <si>
    <t xml:space="preserve"> 35.9.0.0.2. </t>
  </si>
  <si>
    <t xml:space="preserve"> 35.9.0.0.3. </t>
  </si>
  <si>
    <t xml:space="preserve"> 35.9.0.0.4. </t>
  </si>
  <si>
    <t xml:space="preserve"> 35.10.1.0.1. </t>
  </si>
  <si>
    <t xml:space="preserve"> 35.10.1.0.2. </t>
  </si>
  <si>
    <t xml:space="preserve"> 180313 </t>
  </si>
  <si>
    <t xml:space="preserve"> 2901 </t>
  </si>
  <si>
    <t xml:space="preserve"> 2370 </t>
  </si>
  <si>
    <t>CHAPA PERFILADA Nº 14</t>
  </si>
  <si>
    <t xml:space="preserve"> 2718 </t>
  </si>
  <si>
    <t>METALON 20 X 20 CHAPA 18 (1,20 MM)</t>
  </si>
  <si>
    <t xml:space="preserve"> 2762 </t>
  </si>
  <si>
    <t>TUBO INDUSTRIAL 30X20 CHAPA 18 (1,20 MM)</t>
  </si>
  <si>
    <t xml:space="preserve"> 35.10.2.0.1. </t>
  </si>
  <si>
    <t xml:space="preserve"> 35.10.2.0.2. </t>
  </si>
  <si>
    <t xml:space="preserve"> 180380 </t>
  </si>
  <si>
    <t xml:space="preserve"> 2915 </t>
  </si>
  <si>
    <t xml:space="preserve"> 35.10.2.0.3. </t>
  </si>
  <si>
    <t xml:space="preserve"> 180311 </t>
  </si>
  <si>
    <t xml:space="preserve"> 2899 </t>
  </si>
  <si>
    <t xml:space="preserve"> 2719 </t>
  </si>
  <si>
    <t xml:space="preserve"> 2375 </t>
  </si>
  <si>
    <t>FERRO CANTONEIRA 1/8 X 1"</t>
  </si>
  <si>
    <t xml:space="preserve"> 2760 </t>
  </si>
  <si>
    <t>TUBO INDUSTRIAL 30X30 CHAPA 18 (1,20 MM)</t>
  </si>
  <si>
    <t xml:space="preserve"> 35.10.2.0.4. </t>
  </si>
  <si>
    <t xml:space="preserve"> 35.11.0.0.1. </t>
  </si>
  <si>
    <t xml:space="preserve"> 190105 </t>
  </si>
  <si>
    <t xml:space="preserve"> 2138 </t>
  </si>
  <si>
    <t>VIDRO MINI BOREAL - CORTADO E COLOCADO</t>
  </si>
  <si>
    <t xml:space="preserve"> 35.12.0.0.1. </t>
  </si>
  <si>
    <t xml:space="preserve"> 35.12.0.0.2. </t>
  </si>
  <si>
    <t xml:space="preserve"> 200201 </t>
  </si>
  <si>
    <t xml:space="preserve"> 35.12.0.0.3. </t>
  </si>
  <si>
    <t xml:space="preserve"> 35.12.0.0.4. </t>
  </si>
  <si>
    <t xml:space="preserve"> 201302 </t>
  </si>
  <si>
    <t xml:space="preserve"> 0028 </t>
  </si>
  <si>
    <t>AZULEJISTA</t>
  </si>
  <si>
    <t xml:space="preserve"> 2390 </t>
  </si>
  <si>
    <t>ARGAMASSA DE CIMENTO COLANTE</t>
  </si>
  <si>
    <t xml:space="preserve"> 2690 </t>
  </si>
  <si>
    <t>ARGAMASSA DE REJUNTAMENTO</t>
  </si>
  <si>
    <t xml:space="preserve"> 2787 </t>
  </si>
  <si>
    <t>CERÂMICA 30X40 (DIMENSÃO APROXIMADA) - REVESTIMENTO DE PAREDE</t>
  </si>
  <si>
    <t xml:space="preserve"> 35.13.0.0.1. </t>
  </si>
  <si>
    <t xml:space="preserve"> 35.13.0.0.2. </t>
  </si>
  <si>
    <t xml:space="preserve"> 35.14.1.0.1. </t>
  </si>
  <si>
    <t xml:space="preserve"> 35.14.3.0.1. </t>
  </si>
  <si>
    <t xml:space="preserve"> 35.15.0.0.1. </t>
  </si>
  <si>
    <t xml:space="preserve"> 35.15.0.0.2. </t>
  </si>
  <si>
    <t xml:space="preserve"> 35.16.1.0.1. </t>
  </si>
  <si>
    <t xml:space="preserve"> 35.16.1.0.2. </t>
  </si>
  <si>
    <t xml:space="preserve"> 35.16.1.0.3. </t>
  </si>
  <si>
    <t xml:space="preserve"> 35.16.2.0.1. </t>
  </si>
  <si>
    <t xml:space="preserve"> 35.16.2.0.2. </t>
  </si>
  <si>
    <t xml:space="preserve"> 35.16.3.0.1. </t>
  </si>
  <si>
    <t xml:space="preserve"> 35.16.4.0.1. </t>
  </si>
  <si>
    <t xml:space="preserve"> 35.16.5.0.1. </t>
  </si>
  <si>
    <t xml:space="preserve"> 35.16.6.0.1. </t>
  </si>
  <si>
    <t xml:space="preserve"> 35.16.7.0.1. </t>
  </si>
  <si>
    <t xml:space="preserve"> 35.16.8.0.1. </t>
  </si>
  <si>
    <t xml:space="preserve"> 35.17.1.0.2. </t>
  </si>
  <si>
    <t xml:space="preserve"> 36.1.0.0.1. </t>
  </si>
  <si>
    <t xml:space="preserve"> 36.2.0.0.1. </t>
  </si>
  <si>
    <t xml:space="preserve"> 36.3.0.0.1. </t>
  </si>
  <si>
    <t xml:space="preserve"> 37.1.0.0.1. </t>
  </si>
  <si>
    <t xml:space="preserve"> 37.2.0.0.1. </t>
  </si>
  <si>
    <t xml:space="preserve"> 37.3.1.0.1. </t>
  </si>
  <si>
    <t xml:space="preserve"> 37.3.1.0.2. </t>
  </si>
  <si>
    <t xml:space="preserve"> 37.3.2.0.1. </t>
  </si>
  <si>
    <t xml:space="preserve"> 37.3.2.0.2. </t>
  </si>
  <si>
    <t xml:space="preserve"> 37.4.1.0.1. </t>
  </si>
  <si>
    <t xml:space="preserve"> 37.4.1.0.2. </t>
  </si>
  <si>
    <t xml:space="preserve"> 37.4.1.0.3. </t>
  </si>
  <si>
    <t xml:space="preserve"> 37.4.2.0.1. </t>
  </si>
  <si>
    <t xml:space="preserve"> 37.4.2.0.2. </t>
  </si>
  <si>
    <t xml:space="preserve"> 37.4.2.0.3. </t>
  </si>
  <si>
    <t xml:space="preserve"> 37.4.2.0.4. </t>
  </si>
  <si>
    <t xml:space="preserve"> 37.4.2.0.5. </t>
  </si>
  <si>
    <t xml:space="preserve"> 37.4.2.0.6. </t>
  </si>
  <si>
    <t xml:space="preserve"> 37.4.2.0.7. </t>
  </si>
  <si>
    <t xml:space="preserve"> 37.4.2.0.8. </t>
  </si>
  <si>
    <t xml:space="preserve"> 37.4.3.0.1. </t>
  </si>
  <si>
    <t xml:space="preserve"> 37.5.1.0.1. </t>
  </si>
  <si>
    <t xml:space="preserve"> 37.5.1.0.2. </t>
  </si>
  <si>
    <t xml:space="preserve"> 37.5.1.0.3. </t>
  </si>
  <si>
    <t xml:space="preserve"> 37.5.1.0.4. </t>
  </si>
  <si>
    <t xml:space="preserve"> 37.5.1.0.5. </t>
  </si>
  <si>
    <t xml:space="preserve"> 37.5.1.0.6. </t>
  </si>
  <si>
    <t xml:space="preserve"> 37.5.1.0.7. </t>
  </si>
  <si>
    <t xml:space="preserve"> 37.5.1.0.8. </t>
  </si>
  <si>
    <t xml:space="preserve"> 37.5.1.0.9. </t>
  </si>
  <si>
    <t xml:space="preserve"> 37.5.1.0.10. </t>
  </si>
  <si>
    <t xml:space="preserve"> 37.5.2.0.1. </t>
  </si>
  <si>
    <t xml:space="preserve"> 37.5.2.0.2. </t>
  </si>
  <si>
    <t xml:space="preserve"> 37.5.2.0.3. </t>
  </si>
  <si>
    <t xml:space="preserve"> 37.5.2.0.4. </t>
  </si>
  <si>
    <t xml:space="preserve"> 37.5.2.0.5. </t>
  </si>
  <si>
    <t xml:space="preserve"> 37.5.2.0.6. </t>
  </si>
  <si>
    <t xml:space="preserve"> 37.5.2.0.7. </t>
  </si>
  <si>
    <t xml:space="preserve"> 060307 </t>
  </si>
  <si>
    <t xml:space="preserve"> 2441 </t>
  </si>
  <si>
    <t>AÇO CA 50 A - 16,0 MM (5/8")</t>
  </si>
  <si>
    <t xml:space="preserve"> 37.5.3.0.1. </t>
  </si>
  <si>
    <t xml:space="preserve"> 37.5.3.0.2. </t>
  </si>
  <si>
    <t xml:space="preserve"> 37.5.3.0.3. </t>
  </si>
  <si>
    <t xml:space="preserve"> 37.5.3.0.4. </t>
  </si>
  <si>
    <t xml:space="preserve"> 37.5.3.0.5. </t>
  </si>
  <si>
    <t xml:space="preserve"> 37.5.3.0.6. </t>
  </si>
  <si>
    <t xml:space="preserve"> 37.5.3.0.7. </t>
  </si>
  <si>
    <t xml:space="preserve"> 37.5.3.0.8. </t>
  </si>
  <si>
    <t xml:space="preserve"> 37.5.5.0.1. </t>
  </si>
  <si>
    <t xml:space="preserve"> 37.5.6.0.1. </t>
  </si>
  <si>
    <t xml:space="preserve"> 37.6.0.0.1. </t>
  </si>
  <si>
    <t xml:space="preserve"> 100102 </t>
  </si>
  <si>
    <t xml:space="preserve"> 37.6.0.0.2. </t>
  </si>
  <si>
    <t xml:space="preserve"> 37.6.0.0.3. </t>
  </si>
  <si>
    <t xml:space="preserve"> 37.6.0.0.4. </t>
  </si>
  <si>
    <t xml:space="preserve"> 100501 </t>
  </si>
  <si>
    <t xml:space="preserve"> 1327 </t>
  </si>
  <si>
    <t>ELEMENTO VAZADO DE CONCRETO - TIPO COPINHO</t>
  </si>
  <si>
    <t xml:space="preserve"> 37.7.1.0.1. </t>
  </si>
  <si>
    <t xml:space="preserve"> 37.7.2.0.1. </t>
  </si>
  <si>
    <t xml:space="preserve"> 37.8.0.0.1. </t>
  </si>
  <si>
    <t xml:space="preserve"> 37.9.0.0.1. </t>
  </si>
  <si>
    <t xml:space="preserve"> 37.9.0.0.2. </t>
  </si>
  <si>
    <t xml:space="preserve"> 37.9.0.0.3. </t>
  </si>
  <si>
    <t xml:space="preserve"> 37.9.0.0.4. </t>
  </si>
  <si>
    <t xml:space="preserve"> 37.10.1.0.1. </t>
  </si>
  <si>
    <t xml:space="preserve"> 37.10.1.0.2. </t>
  </si>
  <si>
    <t xml:space="preserve"> 180303 </t>
  </si>
  <si>
    <t xml:space="preserve"> 1881 </t>
  </si>
  <si>
    <t>PORTA DE ACO (ENROLAR)</t>
  </si>
  <si>
    <t xml:space="preserve"> 37.10.1.0.3. </t>
  </si>
  <si>
    <t xml:space="preserve"> 37.10.1.0.4. </t>
  </si>
  <si>
    <t xml:space="preserve"> 180505 </t>
  </si>
  <si>
    <t xml:space="preserve"> 2814 </t>
  </si>
  <si>
    <t>FECHO QUEBRA UNHA REF.: LA FONTE 400/20 / RODRIGUES 6010 OU EQUIVALENTE</t>
  </si>
  <si>
    <t xml:space="preserve"> 2930 </t>
  </si>
  <si>
    <t xml:space="preserve"> 37.10.2.0.1. </t>
  </si>
  <si>
    <t xml:space="preserve"> 37.10.2.0.2. </t>
  </si>
  <si>
    <t xml:space="preserve"> 37.11.0.0.1. </t>
  </si>
  <si>
    <t xml:space="preserve"> 37.12.0.0.1. </t>
  </si>
  <si>
    <t xml:space="preserve"> 37.12.0.0.2. </t>
  </si>
  <si>
    <t xml:space="preserve"> 37.12.0.0.3. </t>
  </si>
  <si>
    <t xml:space="preserve"> 37.12.0.0.4. </t>
  </si>
  <si>
    <t xml:space="preserve"> 37.13.0.0.1. </t>
  </si>
  <si>
    <t xml:space="preserve"> 37.13.0.0.2. </t>
  </si>
  <si>
    <t xml:space="preserve"> 96120 </t>
  </si>
  <si>
    <t xml:space="preserve"> 88269 </t>
  </si>
  <si>
    <t>GESSEIRO COM ENCARGOS COMPLEMENTARES</t>
  </si>
  <si>
    <t xml:space="preserve"> 00003315 </t>
  </si>
  <si>
    <t>GESSO EM PO PARA REVESTIMENTOS/MOLDURAS/SANCAS E USO GERAL</t>
  </si>
  <si>
    <t xml:space="preserve"> 00004812 </t>
  </si>
  <si>
    <t>PLACA DE GESSO PARA FORRO, *60 X 60* CM, ESPESSURA DE 12 MM (SEM COLOCACAO)</t>
  </si>
  <si>
    <t xml:space="preserve"> 00005066 </t>
  </si>
  <si>
    <t>PREGO DE ACO POLIDO COM CABECA 12 X 12</t>
  </si>
  <si>
    <t xml:space="preserve"> 00020250 </t>
  </si>
  <si>
    <t>SISAL EM FIBRA / ESTOPA SISAL PARA GESSO</t>
  </si>
  <si>
    <t xml:space="preserve"> 37.14.1.0.1. </t>
  </si>
  <si>
    <t xml:space="preserve"> 37.14.3.0.1. </t>
  </si>
  <si>
    <t xml:space="preserve"> 37.14.4.0.1. </t>
  </si>
  <si>
    <t xml:space="preserve"> 37.14.4.0.2. </t>
  </si>
  <si>
    <t xml:space="preserve"> 37.15.1.0.1. </t>
  </si>
  <si>
    <t xml:space="preserve"> 37.15.1.0.2. </t>
  </si>
  <si>
    <t xml:space="preserve"> 37.15.1.0.3. </t>
  </si>
  <si>
    <t xml:space="preserve"> 37.15.2.0.1. </t>
  </si>
  <si>
    <t xml:space="preserve"> 37.15.2.0.2. </t>
  </si>
  <si>
    <t xml:space="preserve"> 37.15.3.0.1. </t>
  </si>
  <si>
    <t xml:space="preserve"> 37.15.4.0.1. </t>
  </si>
  <si>
    <t xml:space="preserve"> 37.15.5.0.1. </t>
  </si>
  <si>
    <t xml:space="preserve"> 37.15.6.0.1. </t>
  </si>
  <si>
    <t xml:space="preserve"> 37.15.7.0.1. </t>
  </si>
  <si>
    <t xml:space="preserve"> 37.16.1.0.1. </t>
  </si>
  <si>
    <t xml:space="preserve"> 37.16.1.0.5. </t>
  </si>
  <si>
    <t xml:space="preserve"> 38.1.0.0.1. </t>
  </si>
  <si>
    <t xml:space="preserve"> 38.2.0.0.1. </t>
  </si>
  <si>
    <t xml:space="preserve"> 38.3.0.0.1. </t>
  </si>
  <si>
    <t xml:space="preserve"> 38.3.0.0.2. </t>
  </si>
  <si>
    <t xml:space="preserve"> 38.4.0.0.1. </t>
  </si>
  <si>
    <t xml:space="preserve"> 39.1.0.0.1. </t>
  </si>
  <si>
    <t xml:space="preserve"> 39.2.0.0.1. </t>
  </si>
  <si>
    <t xml:space="preserve"> 39.3.1.0.1. </t>
  </si>
  <si>
    <t xml:space="preserve"> 39.3.1.0.2. </t>
  </si>
  <si>
    <t xml:space="preserve"> 39.4.1.0.1. </t>
  </si>
  <si>
    <t xml:space="preserve"> 39.4.1.0.2. </t>
  </si>
  <si>
    <t xml:space="preserve"> 39.4.1.0.3. </t>
  </si>
  <si>
    <t xml:space="preserve"> 39.4.2.0.1. </t>
  </si>
  <si>
    <t xml:space="preserve"> 39.4.2.0.2. </t>
  </si>
  <si>
    <t xml:space="preserve"> 39.4.2.0.3. </t>
  </si>
  <si>
    <t xml:space="preserve"> 39.4.2.0.4. </t>
  </si>
  <si>
    <t xml:space="preserve"> 39.4.2.0.5. </t>
  </si>
  <si>
    <t xml:space="preserve"> 39.4.2.0.6. </t>
  </si>
  <si>
    <t xml:space="preserve"> 39.4.2.0.7. </t>
  </si>
  <si>
    <t xml:space="preserve"> 39.4.3.0.1. </t>
  </si>
  <si>
    <t xml:space="preserve"> 39.5.1.0.1. </t>
  </si>
  <si>
    <t xml:space="preserve"> 39.5.1.0.2. </t>
  </si>
  <si>
    <t xml:space="preserve"> 39.5.1.0.3. </t>
  </si>
  <si>
    <t xml:space="preserve"> 39.5.1.0.4. </t>
  </si>
  <si>
    <t xml:space="preserve"> 39.5.1.0.5. </t>
  </si>
  <si>
    <t xml:space="preserve"> 39.5.1.0.6. </t>
  </si>
  <si>
    <t xml:space="preserve"> 39.5.1.0.7. </t>
  </si>
  <si>
    <t xml:space="preserve"> 39.5.1.0.8. </t>
  </si>
  <si>
    <t xml:space="preserve"> 39.5.1.0.9. </t>
  </si>
  <si>
    <t xml:space="preserve"> 39.5.2.0.1. </t>
  </si>
  <si>
    <t xml:space="preserve"> 39.5.2.0.2. </t>
  </si>
  <si>
    <t xml:space="preserve"> 39.5.2.0.3. </t>
  </si>
  <si>
    <t xml:space="preserve"> 39.5.2.0.4. </t>
  </si>
  <si>
    <t xml:space="preserve"> 39.5.2.0.5. </t>
  </si>
  <si>
    <t xml:space="preserve"> 39.5.3.0.1. </t>
  </si>
  <si>
    <t xml:space="preserve"> 39.5.3.0.2. </t>
  </si>
  <si>
    <t xml:space="preserve"> 39.5.3.0.3. </t>
  </si>
  <si>
    <t xml:space="preserve"> 39.5.3.0.4. </t>
  </si>
  <si>
    <t xml:space="preserve"> 39.5.3.0.5. </t>
  </si>
  <si>
    <t xml:space="preserve"> 39.5.3.0.6. </t>
  </si>
  <si>
    <t xml:space="preserve"> 39.5.3.0.7. </t>
  </si>
  <si>
    <t xml:space="preserve"> 39.5.5.0.1. </t>
  </si>
  <si>
    <t xml:space="preserve"> 39.5.6.0.1. </t>
  </si>
  <si>
    <t xml:space="preserve"> 39.6.0.0.1. </t>
  </si>
  <si>
    <t xml:space="preserve"> 39.6.0.0.2. </t>
  </si>
  <si>
    <t xml:space="preserve"> 39.6.0.0.3. </t>
  </si>
  <si>
    <t xml:space="preserve"> 39.6.0.0.4. </t>
  </si>
  <si>
    <t xml:space="preserve"> 39.6.0.0.5. </t>
  </si>
  <si>
    <t xml:space="preserve"> 39.6.0.0.6. </t>
  </si>
  <si>
    <t xml:space="preserve"> 39.6.0.0.7. </t>
  </si>
  <si>
    <t xml:space="preserve"> 39.6.0.0.8. </t>
  </si>
  <si>
    <t xml:space="preserve"> 39.6.0.0.9. </t>
  </si>
  <si>
    <t xml:space="preserve"> 39.6.0.0.10. </t>
  </si>
  <si>
    <t xml:space="preserve"> 39.6.0.0.11. </t>
  </si>
  <si>
    <t xml:space="preserve"> 39.6.0.0.12. </t>
  </si>
  <si>
    <t xml:space="preserve"> 39.6.0.0.13. </t>
  </si>
  <si>
    <t xml:space="preserve"> 39.6.0.0.14. </t>
  </si>
  <si>
    <t xml:space="preserve"> 39.6.0.0.15. </t>
  </si>
  <si>
    <t xml:space="preserve"> 39.6.0.0.16. </t>
  </si>
  <si>
    <t xml:space="preserve"> 91850 </t>
  </si>
  <si>
    <t xml:space="preserve"> 39.6.0.0.17. </t>
  </si>
  <si>
    <t xml:space="preserve"> 39.6.0.0.18. </t>
  </si>
  <si>
    <t xml:space="preserve"> 39.6.0.0.19. </t>
  </si>
  <si>
    <t xml:space="preserve"> 39.6.0.0.20. </t>
  </si>
  <si>
    <t xml:space="preserve"> 39.6.0.0.22. </t>
  </si>
  <si>
    <t xml:space="preserve"> 39.6.0.0.23. </t>
  </si>
  <si>
    <t xml:space="preserve"> 39.6.0.0.24. </t>
  </si>
  <si>
    <t xml:space="preserve"> 39.6.0.0.25. </t>
  </si>
  <si>
    <t xml:space="preserve"> 39.6.0.0.26. </t>
  </si>
  <si>
    <t xml:space="preserve"> 39.6.0.0.27. </t>
  </si>
  <si>
    <t xml:space="preserve"> 39.6.0.0.28. </t>
  </si>
  <si>
    <t xml:space="preserve"> 39.6.0.0.29. </t>
  </si>
  <si>
    <t xml:space="preserve"> 39.6.0.0.30. </t>
  </si>
  <si>
    <t xml:space="preserve"> 39.6.0.0.31. </t>
  </si>
  <si>
    <t xml:space="preserve"> 39.6.0.0.32. </t>
  </si>
  <si>
    <t xml:space="preserve"> 39.7.0.0.1. </t>
  </si>
  <si>
    <t xml:space="preserve"> 39.7.0.0.2. </t>
  </si>
  <si>
    <t xml:space="preserve"> 39.8.1.0.1. </t>
  </si>
  <si>
    <t xml:space="preserve"> 39.9.0.0.1. </t>
  </si>
  <si>
    <t xml:space="preserve"> 39.10.0.0.1. </t>
  </si>
  <si>
    <t xml:space="preserve"> 39.10.0.0.2. </t>
  </si>
  <si>
    <t xml:space="preserve"> 39.10.0.0.3. </t>
  </si>
  <si>
    <t xml:space="preserve"> 39.10.0.0.4. </t>
  </si>
  <si>
    <t xml:space="preserve"> 39.11.1.0.1. </t>
  </si>
  <si>
    <t xml:space="preserve"> 39.11.2.0.1. </t>
  </si>
  <si>
    <t xml:space="preserve"> 39.12.0.0.1. </t>
  </si>
  <si>
    <t xml:space="preserve"> 39.13.0.0.1. </t>
  </si>
  <si>
    <t xml:space="preserve"> 39.13.0.0.2. </t>
  </si>
  <si>
    <t xml:space="preserve"> 39.14.0.0.1. </t>
  </si>
  <si>
    <t xml:space="preserve"> 39.14.0.0.2. </t>
  </si>
  <si>
    <t xml:space="preserve"> 39.15.1.0.1. </t>
  </si>
  <si>
    <t xml:space="preserve"> 39.15.3.0.1. </t>
  </si>
  <si>
    <t xml:space="preserve"> 39.15.3.0.2. </t>
  </si>
  <si>
    <t xml:space="preserve"> 39.16.0.0.1. </t>
  </si>
  <si>
    <t xml:space="preserve"> 39.17.1.0.1. </t>
  </si>
  <si>
    <t xml:space="preserve"> 39.17.1.0.2. </t>
  </si>
  <si>
    <t xml:space="preserve"> 39.17.2.0.1. </t>
  </si>
  <si>
    <t xml:space="preserve"> 39.17.2.0.2. </t>
  </si>
  <si>
    <t xml:space="preserve"> 39.17.3.0.1. </t>
  </si>
  <si>
    <t xml:space="preserve"> 39.17.3.0.2. </t>
  </si>
  <si>
    <t xml:space="preserve"> 39.17.4.0.1. </t>
  </si>
  <si>
    <t xml:space="preserve"> 39.17.5.0.1. </t>
  </si>
  <si>
    <t xml:space="preserve"> 39.17.6.0.1. </t>
  </si>
  <si>
    <t xml:space="preserve"> 39.17.7.0.1. </t>
  </si>
  <si>
    <t xml:space="preserve"> 39.17.8.0.1. </t>
  </si>
  <si>
    <t xml:space="preserve"> 39.18.1.0.2. </t>
  </si>
  <si>
    <t xml:space="preserve"> 40.1.0.0.1. </t>
  </si>
  <si>
    <t xml:space="preserve"> 40.1.0.0.2. </t>
  </si>
  <si>
    <t xml:space="preserve"> 080656 </t>
  </si>
  <si>
    <t xml:space="preserve"> H696 </t>
  </si>
  <si>
    <t>TORNEIRA DE MESA PARA PIA DIAMETRO 1/2 - BICA MÓVEL</t>
  </si>
  <si>
    <t xml:space="preserve"> 40.2.0.0.1. </t>
  </si>
  <si>
    <t xml:space="preserve"> 40.3.0.0.1. </t>
  </si>
  <si>
    <t xml:space="preserve"> 40.3.0.0.2. </t>
  </si>
  <si>
    <t xml:space="preserve"> 40.3.0.0.3. </t>
  </si>
  <si>
    <t xml:space="preserve"> 40.4.0.0.1. </t>
  </si>
  <si>
    <t xml:space="preserve"> 41.1.0.0.1. </t>
  </si>
  <si>
    <t xml:space="preserve"> 41.2.0.0.1. </t>
  </si>
  <si>
    <t xml:space="preserve"> 41.2.0.0.2. </t>
  </si>
  <si>
    <t xml:space="preserve"> 41.2.0.0.3. </t>
  </si>
  <si>
    <t xml:space="preserve"> 41.3.0.0.1. </t>
  </si>
  <si>
    <t xml:space="preserve"> 42.1.0.0.1. </t>
  </si>
  <si>
    <t xml:space="preserve"> 42.2.0.0.1. </t>
  </si>
  <si>
    <t xml:space="preserve"> 42.3.0.0.1. </t>
  </si>
  <si>
    <t xml:space="preserve"> 42.3.0.0.2. </t>
  </si>
  <si>
    <t xml:space="preserve"> 42.4.1.0.1. </t>
  </si>
  <si>
    <t xml:space="preserve"> 42.4.1.0.2. </t>
  </si>
  <si>
    <t xml:space="preserve"> 42.4.1.0.3. </t>
  </si>
  <si>
    <t xml:space="preserve"> 42.4.1.0.4. </t>
  </si>
  <si>
    <t xml:space="preserve"> 42.4.1.0.5. </t>
  </si>
  <si>
    <t xml:space="preserve"> 42.4.1.0.6. </t>
  </si>
  <si>
    <t xml:space="preserve"> 42.4.1.0.7. </t>
  </si>
  <si>
    <t xml:space="preserve"> 42.4.2.0.1. </t>
  </si>
  <si>
    <t xml:space="preserve"> 42.4.2.0.2. </t>
  </si>
  <si>
    <t xml:space="preserve"> 42.4.2.0.3. </t>
  </si>
  <si>
    <t xml:space="preserve"> 42.5.0.0.1. </t>
  </si>
  <si>
    <t xml:space="preserve"> 42.6.0.0.1. </t>
  </si>
  <si>
    <t xml:space="preserve"> 42.6.0.0.2. </t>
  </si>
  <si>
    <t xml:space="preserve"> 42.6.0.0.3. </t>
  </si>
  <si>
    <t xml:space="preserve"> 42.6.0.0.4. </t>
  </si>
  <si>
    <t xml:space="preserve"> 42.6.0.0.5. </t>
  </si>
  <si>
    <t xml:space="preserve"> 42.7.0.0.1. </t>
  </si>
  <si>
    <t xml:space="preserve"> 42.7.0.0.2. </t>
  </si>
  <si>
    <t xml:space="preserve"> 42.8.0.0.1. </t>
  </si>
  <si>
    <t xml:space="preserve"> 43.1.1.0.1. </t>
  </si>
  <si>
    <t xml:space="preserve"> 43.1.1.0.2. </t>
  </si>
  <si>
    <t xml:space="preserve"> 43.1.1.0.3. </t>
  </si>
  <si>
    <t xml:space="preserve"> 43.1.1.0.4. </t>
  </si>
  <si>
    <t xml:space="preserve"> 43.1.1.0.5. </t>
  </si>
  <si>
    <t xml:space="preserve"> 43.1.1.0.6. </t>
  </si>
  <si>
    <t xml:space="preserve"> 43.1.1.0.7. </t>
  </si>
  <si>
    <t xml:space="preserve"> 43.1.2.0.1. </t>
  </si>
  <si>
    <t xml:space="preserve"> 43.1.2.0.2. </t>
  </si>
  <si>
    <t xml:space="preserve"> 43.1.2.0.3. </t>
  </si>
  <si>
    <t xml:space="preserve"> 43.2.0.0.1. </t>
  </si>
  <si>
    <t xml:space="preserve"> 43.3.0.0.1. </t>
  </si>
  <si>
    <t xml:space="preserve"> 43.3.0.0.2. </t>
  </si>
  <si>
    <t xml:space="preserve"> 43.3.0.0.3. </t>
  </si>
  <si>
    <t xml:space="preserve"> 43.3.0.0.4. </t>
  </si>
  <si>
    <t xml:space="preserve"> 43.3.0.0.5. </t>
  </si>
  <si>
    <t xml:space="preserve"> 43.4.0.0.1. </t>
  </si>
  <si>
    <t xml:space="preserve"> 43.4.0.0.2. </t>
  </si>
  <si>
    <t xml:space="preserve"> 43.5.0.0.1. </t>
  </si>
  <si>
    <t xml:space="preserve"> 44.1.1.0.1. </t>
  </si>
  <si>
    <t xml:space="preserve"> 44.1.1.0.2. </t>
  </si>
  <si>
    <t xml:space="preserve"> 44.1.1.0.3. </t>
  </si>
  <si>
    <t xml:space="preserve"> 44.1.1.0.4. </t>
  </si>
  <si>
    <t xml:space="preserve"> 44.1.1.0.5. </t>
  </si>
  <si>
    <t xml:space="preserve"> 44.1.1.0.6. </t>
  </si>
  <si>
    <t xml:space="preserve"> 44.1.2.0.1. </t>
  </si>
  <si>
    <t xml:space="preserve"> 44.1.2.0.2. </t>
  </si>
  <si>
    <t xml:space="preserve"> 44.1.2.0.3. </t>
  </si>
  <si>
    <t xml:space="preserve"> 45.1.0.0.1. </t>
  </si>
  <si>
    <t xml:space="preserve"> 45.1.0.0.2. </t>
  </si>
  <si>
    <t xml:space="preserve"> 45.2.0.0.1. </t>
  </si>
  <si>
    <t xml:space="preserve"> 45.2.0.0.2. </t>
  </si>
  <si>
    <t xml:space="preserve"> 46.1.0.0.1. </t>
  </si>
  <si>
    <t xml:space="preserve"> 98509 </t>
  </si>
  <si>
    <t xml:space="preserve"> 00000365 </t>
  </si>
  <si>
    <t>MUDA DE ARBUSTO FOLHAGEM, SANSAO-DO-CAMPO OU EQUIVALENTE DA REGIAO, H= *50 A 70* CM</t>
  </si>
  <si>
    <t xml:space="preserve"> 47.1.0.0.1. </t>
  </si>
  <si>
    <t xml:space="preserve"> 47.1.0.0.2. </t>
  </si>
  <si>
    <t xml:space="preserve"> 47.1.0.0.3. </t>
  </si>
  <si>
    <t xml:space="preserve"> 97631 </t>
  </si>
  <si>
    <t xml:space="preserve"> 47.2.0.0.1. </t>
  </si>
  <si>
    <t xml:space="preserve"> 47.4.0.0.1. </t>
  </si>
  <si>
    <t xml:space="preserve"> 47.4.0.0.2. </t>
  </si>
  <si>
    <t xml:space="preserve"> 47.4.0.0.3. </t>
  </si>
  <si>
    <t>MOLDURA TIPO "U" INVERTIDO EM ARGAMASSA COM 2CM DE ESPESSURA TIPO
PINGADEIRA EM MURO/PLATIBANDA ( A PARTE VERTICAL DESCE 2,5CM)</t>
  </si>
  <si>
    <t xml:space="preserve"> 48.1.0.0.1. </t>
  </si>
  <si>
    <t xml:space="preserve"> 48.1.0.0.2. </t>
  </si>
  <si>
    <t xml:space="preserve"> 48.2.0.0.1. </t>
  </si>
  <si>
    <t xml:space="preserve"> 49.1.0.0.1. </t>
  </si>
  <si>
    <t xml:space="preserve"> 49.1.0.0.2. </t>
  </si>
  <si>
    <t xml:space="preserve"> 49.2.1.0.1. </t>
  </si>
  <si>
    <t xml:space="preserve"> 091007 </t>
  </si>
  <si>
    <t>CENTRAL DE GÁS PADRÃO GOINFRA/2019 COMPLETA, EXCLUSO AS INSTALAÇÕES
MECÂNICAS (1+1 CILINDRO P-45)</t>
  </si>
  <si>
    <t xml:space="preserve"> 2885 </t>
  </si>
  <si>
    <t xml:space="preserve"> 2726 </t>
  </si>
  <si>
    <t>FERRO CHATO 3/16" X 3/4"</t>
  </si>
  <si>
    <t xml:space="preserve"> 2528 </t>
  </si>
  <si>
    <t>TELA PORTUGUESA 3X3CM FIO 12</t>
  </si>
  <si>
    <t xml:space="preserve"> 2048 </t>
  </si>
  <si>
    <t>TINTA TEXTURIZADA</t>
  </si>
  <si>
    <t xml:space="preserve"> 2376 </t>
  </si>
  <si>
    <t xml:space="preserve"> 49.2.1.0.2. </t>
  </si>
  <si>
    <t xml:space="preserve"> 091024 </t>
  </si>
  <si>
    <t>UNIÃO DE FERRO MALEÁVEL GALVANIZADO 3/4", ASSENTO BRONZE , CLASSE 150, ROSCA
NPT - NBR 6925</t>
  </si>
  <si>
    <t xml:space="preserve"> H720 </t>
  </si>
  <si>
    <t>UNIÃO DE FERRO MALEÁVEL GALVANIZADO 3/4", ASSENTO BRONZE , CLASSE 150, ROSCA NPT - NBR 6925</t>
  </si>
  <si>
    <t xml:space="preserve"> 49.2.1.0.5. </t>
  </si>
  <si>
    <t xml:space="preserve"> 091021 </t>
  </si>
  <si>
    <t>LUVA REDUÇÃO DE FERRO MALEÁVEL GALVANIZADO 3/4" X 1/2", CLASSE 150, ROSCA NPT -
NBR 6925</t>
  </si>
  <si>
    <t xml:space="preserve"> H655 </t>
  </si>
  <si>
    <t>LUVA REDUÇÃO DE FERRO MALEÁVEL GALVANIZADO 3/4" X 1/2", CLASSE 150, ROSCA NPT - NBR 6925</t>
  </si>
  <si>
    <t xml:space="preserve"> 49.2.1.0.6. </t>
  </si>
  <si>
    <t xml:space="preserve"> 92692 </t>
  </si>
  <si>
    <t xml:space="preserve"> 00004177 </t>
  </si>
  <si>
    <t>NIPLE DE FERRO GALVANIZADO, COM ROSCA BSP, DE 1/2"</t>
  </si>
  <si>
    <t xml:space="preserve"> 49.2.1.0.7. </t>
  </si>
  <si>
    <t xml:space="preserve"> 091031 </t>
  </si>
  <si>
    <t xml:space="preserve"> H650 </t>
  </si>
  <si>
    <t xml:space="preserve"> 49.2.1.0.10. </t>
  </si>
  <si>
    <t xml:space="preserve"> 92688 </t>
  </si>
  <si>
    <t xml:space="preserve"> 00007700 </t>
  </si>
  <si>
    <t>TUBO ACO GALVANIZADO COM COSTURA, CLASSE MEDIA, DN 3/4", E = *2,65* MM, PESO *1,58* KG/M (NBR 5580)</t>
  </si>
  <si>
    <t xml:space="preserve"> 49.2.1.0.11. </t>
  </si>
  <si>
    <t xml:space="preserve"> 92701 </t>
  </si>
  <si>
    <t xml:space="preserve"> 00003456 </t>
  </si>
  <si>
    <t>COTOVELO 90 GRAUS DE FERRO GALVANIZADO, COM ROSCA BSP, DE 3/4"</t>
  </si>
  <si>
    <t xml:space="preserve"> 49.2.1.0.13. </t>
  </si>
  <si>
    <t xml:space="preserve"> 091025 </t>
  </si>
  <si>
    <t xml:space="preserve"> H653 </t>
  </si>
  <si>
    <t>VÁLVULA DE ESFERA TRIPARTIDA  3/4", PASSAGEM PLENA, ROSCA NPT, CLASSE 300 - NORMA ASME B16.34</t>
  </si>
  <si>
    <t xml:space="preserve"> 49.2.1.0.14. </t>
  </si>
  <si>
    <t xml:space="preserve"> 091020 </t>
  </si>
  <si>
    <t xml:space="preserve"> H718 </t>
  </si>
  <si>
    <t xml:space="preserve"> 49.2.1.0.17. </t>
  </si>
  <si>
    <t xml:space="preserve"> 091029 </t>
  </si>
  <si>
    <t xml:space="preserve"> H651 </t>
  </si>
  <si>
    <t xml:space="preserve"> 49.2.1.0.19. </t>
  </si>
  <si>
    <t xml:space="preserve"> 49.2.1.0.22. </t>
  </si>
  <si>
    <t xml:space="preserve"> 49.2.1.0.23. </t>
  </si>
  <si>
    <t xml:space="preserve"> 071863 </t>
  </si>
  <si>
    <t xml:space="preserve"> 3390 </t>
  </si>
  <si>
    <t xml:space="preserve"> 49.2.1.0.24. </t>
  </si>
  <si>
    <t xml:space="preserve"> 070393 </t>
  </si>
  <si>
    <t xml:space="preserve"> 3067 </t>
  </si>
  <si>
    <t xml:space="preserve"> 49.2.1.0.25. </t>
  </si>
  <si>
    <t xml:space="preserve"> 091041 </t>
  </si>
  <si>
    <t xml:space="preserve"> H661 </t>
  </si>
  <si>
    <t>MANGUEIRA CHICOTE "PIG TAIL" FLEXÍVEL PARA P-45 DE MANGUEIRA NITRÍLICA COM COMPRIMENTO DE 500 MM E ROSCA DAS CONEXÕES DE 7/8" R.E. X 7/16"NS OU M20 X 7/16" NS - NBR 13419</t>
  </si>
  <si>
    <t xml:space="preserve"> 49.2.1.0.26. </t>
  </si>
  <si>
    <t xml:space="preserve"> 091045 </t>
  </si>
  <si>
    <t xml:space="preserve"> 2887 </t>
  </si>
  <si>
    <t xml:space="preserve"> 2766 </t>
  </si>
  <si>
    <t>FERRO CHATO 1/8"X1"</t>
  </si>
  <si>
    <t xml:space="preserve"> 3813 </t>
  </si>
  <si>
    <t>ARRUELA LISA D=1/4"</t>
  </si>
  <si>
    <t xml:space="preserve"> 3071 </t>
  </si>
  <si>
    <t xml:space="preserve"> 3394 </t>
  </si>
  <si>
    <t xml:space="preserve"> 3823 </t>
  </si>
  <si>
    <t>PARAFUSOS SEXTAVADO D=1/4" X 5/8"</t>
  </si>
  <si>
    <t xml:space="preserve"> 3816 </t>
  </si>
  <si>
    <t>PORCA SEXTAVADA D = 1/4"</t>
  </si>
  <si>
    <t xml:space="preserve"> 50.1.0.0.1. </t>
  </si>
  <si>
    <t xml:space="preserve"> 50.1.0.0.2. </t>
  </si>
  <si>
    <t>DEMOLIÇÃO MANUAL MEIO FIO SEM REAPROVEITAMENTO COM TRANSPORTE ATÉ
CAÇAMBA E CARGA</t>
  </si>
  <si>
    <t xml:space="preserve"> 50.1.0.0.3. </t>
  </si>
  <si>
    <t xml:space="preserve"> 50.1.0.0.4. </t>
  </si>
  <si>
    <t xml:space="preserve"> 50.2.0.0.1. </t>
  </si>
  <si>
    <t xml:space="preserve"> 50.3.0.0.1. </t>
  </si>
  <si>
    <t xml:space="preserve"> 50.3.0.0.2. </t>
  </si>
  <si>
    <t xml:space="preserve"> 50.4.0.0.1. </t>
  </si>
  <si>
    <t xml:space="preserve"> 50.5.0.0.1. </t>
  </si>
  <si>
    <t xml:space="preserve"> 50.5.0.0.2. </t>
  </si>
  <si>
    <t xml:space="preserve"> 50.6.0.0.1. </t>
  </si>
  <si>
    <t xml:space="preserve"> 50.6.0.0.2. </t>
  </si>
  <si>
    <t xml:space="preserve"> 50.6.0.0.3. </t>
  </si>
  <si>
    <t xml:space="preserve"> 221126 </t>
  </si>
  <si>
    <t xml:space="preserve"> 2799 </t>
  </si>
  <si>
    <t>PISO DE LADRILHO HIDRÁULICO COLORIDO MODELO TÁTIL ( ALERTA OU DIRECIONAL)</t>
  </si>
  <si>
    <t xml:space="preserve"> 50.7.0.0.1. </t>
  </si>
  <si>
    <t xml:space="preserve"> 271713 </t>
  </si>
  <si>
    <t xml:space="preserve"> 2399 </t>
  </si>
  <si>
    <t>MESA VIBRATÓRIA DE 2X1M, MOTOR DE 1,5CV 2 POLOS COM 3.500 RPM, COM REGULAGEM DA VIBRAÇÃO. (MANUTENÇÃO E DEPRECIAÇÃO DO EQUIPAMENTO) - PREÇO DO EQUIPAMENTO NOVO DIVIDIDO POR 1000</t>
  </si>
  <si>
    <t xml:space="preserve"> 2962 </t>
  </si>
  <si>
    <t xml:space="preserve"> 2421 </t>
  </si>
  <si>
    <t xml:space="preserve"> 51.1.0.0.1. </t>
  </si>
  <si>
    <t xml:space="preserve"> 51.2.0.0.1. </t>
  </si>
  <si>
    <t xml:space="preserve"> 51.3.0.0.1. </t>
  </si>
  <si>
    <t xml:space="preserve"> 51.3.0.0.2. </t>
  </si>
  <si>
    <t xml:space="preserve"> 53.1.0.0.1. </t>
  </si>
  <si>
    <t xml:space="preserve"> 53.2.0.0.1. </t>
  </si>
  <si>
    <t xml:space="preserve"> 54.1.0.0.1. </t>
  </si>
  <si>
    <t>TAPUME EM CHAPA COMPENSADA RESINADA 6MM COM PORTÕES E FERRAGENS - PADRÃO
GOINFRA</t>
  </si>
  <si>
    <t xml:space="preserve"> 55.1.0.0.1. </t>
  </si>
  <si>
    <t xml:space="preserve"> 55.1.0.0.2. </t>
  </si>
  <si>
    <t xml:space="preserve"> 97638 </t>
  </si>
  <si>
    <t>REMOÇÃO DE CHAPAS E PERFIS DE DRYWALL, DE FORMA MANUAL, SEM
REAPROVEITAMENTO. AF_12/2017</t>
  </si>
  <si>
    <t xml:space="preserve"> 55.1.0.0.3. </t>
  </si>
  <si>
    <t xml:space="preserve"> 97640 </t>
  </si>
  <si>
    <t xml:space="preserve"> 55.1.0.0.4. </t>
  </si>
  <si>
    <t xml:space="preserve"> 55.2.0.0.1. </t>
  </si>
  <si>
    <t xml:space="preserve"> 55.4.0.0.1. </t>
  </si>
  <si>
    <t xml:space="preserve"> 270621 </t>
  </si>
  <si>
    <t>ALAMBRADO EM TUBO INDUSTRIAL 2"#2,28 E TELA MALHA 4" FIO 12 (QUADRA ESPORTE
EXISTENTE) SEM PINTURA</t>
  </si>
  <si>
    <t xml:space="preserve"> 2945 </t>
  </si>
  <si>
    <t xml:space="preserve"> 2058 </t>
  </si>
  <si>
    <t>TELA DE ARAME MALHA 4" FIO 12</t>
  </si>
  <si>
    <t xml:space="preserve"> 55.5.0.0.1. </t>
  </si>
  <si>
    <t xml:space="preserve"> 55.5.0.0.2. </t>
  </si>
  <si>
    <t xml:space="preserve"> 55.6.0.0.1. </t>
  </si>
  <si>
    <t xml:space="preserve"> 55.6.0.0.3. </t>
  </si>
  <si>
    <t xml:space="preserve"> 220061 </t>
  </si>
  <si>
    <t xml:space="preserve"> 55.7.0.0.1. </t>
  </si>
  <si>
    <t xml:space="preserve"> 102494 </t>
  </si>
  <si>
    <t>PINTURA DE PISO COM TINTA EPÓXI, APLICAÇÃO MANUAL, 2 DEMÃOS, INCLUSO PRIMER
EPÓXI. AF_05/2021</t>
  </si>
  <si>
    <t xml:space="preserve"> 00005330 </t>
  </si>
  <si>
    <t>DILUENTE EPOXI</t>
  </si>
  <si>
    <t xml:space="preserve"> 00007304 </t>
  </si>
  <si>
    <t>TINTA EPOXI BASE AGUA PREMIUM, BRANCA</t>
  </si>
  <si>
    <t xml:space="preserve"> 00044072 </t>
  </si>
  <si>
    <t>PRIMER EPOXI / EPOXIDICO</t>
  </si>
  <si>
    <t xml:space="preserve"> 55.7.0.0.2. </t>
  </si>
  <si>
    <t xml:space="preserve"> 102506 </t>
  </si>
  <si>
    <t xml:space="preserve"> 55.7.0.0.3. </t>
  </si>
  <si>
    <t xml:space="preserve"> 55.7.0.0.4. </t>
  </si>
  <si>
    <t xml:space="preserve"> 55.7.0.0.5. </t>
  </si>
  <si>
    <t xml:space="preserve"> 261503 </t>
  </si>
  <si>
    <t>PINTURA ESMALTE 2 DEMÃOS PARA ESQUADRIAS DE FERRO (SEM FUNDO
ANTICORROSIVO)</t>
  </si>
  <si>
    <t xml:space="preserve"> 55.7.0.0.6. </t>
  </si>
  <si>
    <t xml:space="preserve"> 55.8.0.0.1. </t>
  </si>
  <si>
    <t xml:space="preserve"> 270891 </t>
  </si>
  <si>
    <t>SUPORTE EM TUBO INDUSTRIAL REMOVÍVEL PARA TABELA DE BASQUETE - 2
UNID.(ASSENT./PINTADOS)</t>
  </si>
  <si>
    <t xml:space="preserve"> 1176 </t>
  </si>
  <si>
    <t>BUCHA DE NYLON COM PARAFUSO 10 CM - S16</t>
  </si>
  <si>
    <t xml:space="preserve"> 2720 </t>
  </si>
  <si>
    <t>CANTONEIRA 2" X 2" CH. 5/16"</t>
  </si>
  <si>
    <t xml:space="preserve"> 2950 </t>
  </si>
  <si>
    <t xml:space="preserve"> 2532 </t>
  </si>
  <si>
    <t>TUBO INDUSTRIAL REDONDO 2.1/2" CHAPA 13 (2,25 MM)</t>
  </si>
  <si>
    <t xml:space="preserve"> 55.8.0.0.2. </t>
  </si>
  <si>
    <t xml:space="preserve"> 271102 </t>
  </si>
  <si>
    <t xml:space="preserve"> 2721 </t>
  </si>
  <si>
    <t>AÇO CA 25A D=20 MM</t>
  </si>
  <si>
    <t xml:space="preserve"> 2436 </t>
  </si>
  <si>
    <t xml:space="preserve"> 2466 </t>
  </si>
  <si>
    <t>CANTONEIRA 1.1/2" X 1.1/2" CH. 3/16"</t>
  </si>
  <si>
    <t xml:space="preserve"> 2722 </t>
  </si>
  <si>
    <t>CHAPA DE AÇO DOBRADA Nº 10 (3,35 MM)</t>
  </si>
  <si>
    <t xml:space="preserve"> 2956 </t>
  </si>
  <si>
    <t xml:space="preserve"> 55.8.0.0.3. </t>
  </si>
  <si>
    <t xml:space="preserve"> 271103 </t>
  </si>
  <si>
    <t xml:space="preserve"> 2509 </t>
  </si>
  <si>
    <t>CABO DE ACO D=6,35 MM (CORDOALHA)</t>
  </si>
  <si>
    <t xml:space="preserve"> 2957 </t>
  </si>
  <si>
    <t xml:space="preserve"> 2723 </t>
  </si>
  <si>
    <t>GRAMPO PARA CABO DE AÇO 1/4"</t>
  </si>
  <si>
    <t xml:space="preserve"> 2467 </t>
  </si>
  <si>
    <t>PRIMER SUPER-GALVITE</t>
  </si>
  <si>
    <t xml:space="preserve"> H682 </t>
  </si>
  <si>
    <t>TUBO FERRO GALVANIZADO 2"</t>
  </si>
  <si>
    <t xml:space="preserve"> H683 </t>
  </si>
  <si>
    <t>TUBO FERRO GALVANIZADO 3"</t>
  </si>
  <si>
    <t xml:space="preserve"> H669 </t>
  </si>
  <si>
    <t>TUBO FERRO GALVANIZADO 4"</t>
  </si>
  <si>
    <t xml:space="preserve"> 55.8.0.0.4. </t>
  </si>
  <si>
    <t xml:space="preserve"> 271101 </t>
  </si>
  <si>
    <t xml:space="preserve"> 2955 </t>
  </si>
  <si>
    <t xml:space="preserve"> 56.1.0.0.1. </t>
  </si>
  <si>
    <t xml:space="preserve"> 56.1.0.0.2. </t>
  </si>
  <si>
    <t xml:space="preserve"> 56.1.0.0.3. </t>
  </si>
  <si>
    <t xml:space="preserve"> 56.1.0.0.4. </t>
  </si>
  <si>
    <t xml:space="preserve"> 56.1.0.0.5. </t>
  </si>
  <si>
    <t xml:space="preserve"> 56.1.0.0.6. </t>
  </si>
  <si>
    <t xml:space="preserve"> 260104 </t>
  </si>
  <si>
    <t xml:space="preserve"> 56.2.0.0.1. </t>
  </si>
  <si>
    <t xml:space="preserve"> 56.3.0.0.1. </t>
  </si>
  <si>
    <t xml:space="preserve"> 56.4.0.0.1. </t>
  </si>
  <si>
    <t xml:space="preserve"> 56.4.0.0.2. </t>
  </si>
  <si>
    <t xml:space="preserve"> 56.4.0.0.3. </t>
  </si>
  <si>
    <t xml:space="preserve"> 56.4.0.0.4. </t>
  </si>
  <si>
    <t xml:space="preserve"> 56.4.0.0.5. </t>
  </si>
  <si>
    <t xml:space="preserve"> 56.4.0.0.6. </t>
  </si>
  <si>
    <t xml:space="preserve"> 57.1.0.0.1. </t>
  </si>
  <si>
    <t xml:space="preserve"> 57.1.0.0.2. </t>
  </si>
  <si>
    <t xml:space="preserve"> 261620 </t>
  </si>
  <si>
    <t xml:space="preserve"> 57.1.0.0.3. </t>
  </si>
  <si>
    <t xml:space="preserve"> 260902 </t>
  </si>
  <si>
    <t xml:space="preserve"> 2237 </t>
  </si>
  <si>
    <t xml:space="preserve"> 57.1.0.0.4. </t>
  </si>
  <si>
    <t xml:space="preserve"> 260204 </t>
  </si>
  <si>
    <t xml:space="preserve"> 1233 </t>
  </si>
  <si>
    <t>CAL PARA PINTURA</t>
  </si>
  <si>
    <t xml:space="preserve"> 57.1.0.0.5. </t>
  </si>
  <si>
    <t xml:space="preserve"> 57.1.0.0.6. </t>
  </si>
  <si>
    <t xml:space="preserve"> 58.1.0.0.1. </t>
  </si>
  <si>
    <t xml:space="preserve"> 58.1.0.0.2. </t>
  </si>
  <si>
    <t xml:space="preserve"> 58.2.0.0.1. </t>
  </si>
  <si>
    <t xml:space="preserve"> 59.1.0.0.1. </t>
  </si>
  <si>
    <t xml:space="preserve"> 270802 </t>
  </si>
  <si>
    <t xml:space="preserve"> 2947 </t>
  </si>
  <si>
    <t xml:space="preserve"> 60.1.0.0.1. </t>
  </si>
  <si>
    <t xml:space="preserve"> 271307 </t>
  </si>
  <si>
    <t xml:space="preserve"> 2049 </t>
  </si>
  <si>
    <t>TINTA A BASE DE SILICONE</t>
  </si>
  <si>
    <t xml:space="preserve"> 2069 </t>
  </si>
  <si>
    <t>TIJOLO LAMINADO 21 FUROS 11X5X24 CM</t>
  </si>
  <si>
    <t xml:space="preserve"> 61.1.1.0.1. </t>
  </si>
  <si>
    <t xml:space="preserve"> 61.1.1.0.2. </t>
  </si>
  <si>
    <t xml:space="preserve"> 61.1.1.0.3. </t>
  </si>
  <si>
    <t xml:space="preserve"> 61.2.0.0.1. </t>
  </si>
  <si>
    <t xml:space="preserve"> 61.3.0.0.1. </t>
  </si>
  <si>
    <t xml:space="preserve"> 62.1.0.0.1. </t>
  </si>
  <si>
    <t xml:space="preserve"> 62.2.0.0.1. </t>
  </si>
  <si>
    <t xml:space="preserve"> 62.3.0.0.1. </t>
  </si>
  <si>
    <t xml:space="preserve"> 62.3.0.0.2. </t>
  </si>
  <si>
    <t xml:space="preserve"> 62.3.0.0.3. </t>
  </si>
  <si>
    <t xml:space="preserve"> 62.3.0.0.4. </t>
  </si>
  <si>
    <t xml:space="preserve"> 62.3.0.0.5. </t>
  </si>
  <si>
    <t xml:space="preserve"> 62.4.0.0.1. </t>
  </si>
  <si>
    <t xml:space="preserve"> 270210 </t>
  </si>
  <si>
    <t xml:space="preserve"> 0019 </t>
  </si>
  <si>
    <t>JARDINEIRO</t>
  </si>
  <si>
    <t xml:space="preserve"> 1440 </t>
  </si>
  <si>
    <t>ADUBO MINERAL NPK (4/14/8)</t>
  </si>
  <si>
    <t xml:space="preserve"> 2775 </t>
  </si>
  <si>
    <t>GRAMA ESMERALDA EM PLACAS</t>
  </si>
  <si>
    <t xml:space="preserve"> 2057 </t>
  </si>
  <si>
    <t>TERRA VEGETAL</t>
  </si>
  <si>
    <t xml:space="preserve"> 63.1.0.0.1. </t>
  </si>
  <si>
    <t xml:space="preserve"> 63.1.0.0.2. </t>
  </si>
  <si>
    <t xml:space="preserve"> 101094 </t>
  </si>
  <si>
    <t>PISO - PISOS</t>
  </si>
  <si>
    <t xml:space="preserve"> 00001379 </t>
  </si>
  <si>
    <t>CIMENTO PORTLAND COMPOSTO CP II-32</t>
  </si>
  <si>
    <t xml:space="preserve"> 00037595 </t>
  </si>
  <si>
    <t>ARGAMASSA COLANTE TIPO AC III</t>
  </si>
  <si>
    <t xml:space="preserve"> 00038186 </t>
  </si>
  <si>
    <t>PISO TATIL DE ALERTA OU DIRECIONAL, DE BORRACHA, COLORIDO, 25 X 25 CM, E = 12 MM, PARA ARGAMASSA</t>
  </si>
  <si>
    <t xml:space="preserve"> 64.1.0.0.1. </t>
  </si>
  <si>
    <t>2137</t>
  </si>
  <si>
    <t>2138</t>
  </si>
  <si>
    <t>2139</t>
  </si>
  <si>
    <t>2143</t>
  </si>
  <si>
    <t>2144</t>
  </si>
  <si>
    <t>2145</t>
  </si>
  <si>
    <t>2152</t>
  </si>
  <si>
    <t>2153</t>
  </si>
  <si>
    <t>2154</t>
  </si>
  <si>
    <t>2161</t>
  </si>
  <si>
    <t>2162</t>
  </si>
  <si>
    <t>2163</t>
  </si>
  <si>
    <t>2170</t>
  </si>
  <si>
    <t>2171</t>
  </si>
  <si>
    <t>2172</t>
  </si>
  <si>
    <t>2178</t>
  </si>
  <si>
    <t>2179</t>
  </si>
  <si>
    <t>2180</t>
  </si>
  <si>
    <t>2186</t>
  </si>
  <si>
    <t>2187</t>
  </si>
  <si>
    <t>2188</t>
  </si>
  <si>
    <t>2194</t>
  </si>
  <si>
    <t>2195</t>
  </si>
  <si>
    <t>2196</t>
  </si>
  <si>
    <t>2205</t>
  </si>
  <si>
    <t>2206</t>
  </si>
  <si>
    <t>2207</t>
  </si>
  <si>
    <t>2213</t>
  </si>
  <si>
    <t>2214</t>
  </si>
  <si>
    <t>2215</t>
  </si>
  <si>
    <t>2222</t>
  </si>
  <si>
    <t>2223</t>
  </si>
  <si>
    <t>2224</t>
  </si>
  <si>
    <t>2231</t>
  </si>
  <si>
    <t>2232</t>
  </si>
  <si>
    <t>2233</t>
  </si>
  <si>
    <t>2240</t>
  </si>
  <si>
    <t>2241</t>
  </si>
  <si>
    <t>2242</t>
  </si>
  <si>
    <t>2251</t>
  </si>
  <si>
    <t>2252</t>
  </si>
  <si>
    <t>2253</t>
  </si>
  <si>
    <t>2259</t>
  </si>
  <si>
    <t>2260</t>
  </si>
  <si>
    <t>2261</t>
  </si>
  <si>
    <t>2267</t>
  </si>
  <si>
    <t>2268</t>
  </si>
  <si>
    <t>2269</t>
  </si>
  <si>
    <t>2275</t>
  </si>
  <si>
    <t>2276</t>
  </si>
  <si>
    <t>2277</t>
  </si>
  <si>
    <t>2284</t>
  </si>
  <si>
    <t>2285</t>
  </si>
  <si>
    <t>2286</t>
  </si>
  <si>
    <t>2292</t>
  </si>
  <si>
    <t>2293</t>
  </si>
  <si>
    <t>2294</t>
  </si>
  <si>
    <t>2300</t>
  </si>
  <si>
    <t>2301</t>
  </si>
  <si>
    <t>2302</t>
  </si>
  <si>
    <t>2308</t>
  </si>
  <si>
    <t>2309</t>
  </si>
  <si>
    <t>2310</t>
  </si>
  <si>
    <t>2316</t>
  </si>
  <si>
    <t>2317</t>
  </si>
  <si>
    <t>2318</t>
  </si>
  <si>
    <t>2324</t>
  </si>
  <si>
    <t>2325</t>
  </si>
  <si>
    <t>2326</t>
  </si>
  <si>
    <t>2332</t>
  </si>
  <si>
    <t>2333</t>
  </si>
  <si>
    <t>2334</t>
  </si>
  <si>
    <t>2341</t>
  </si>
  <si>
    <t>2342</t>
  </si>
  <si>
    <t>2343</t>
  </si>
  <si>
    <t>2349</t>
  </si>
  <si>
    <t>2350</t>
  </si>
  <si>
    <t>2351</t>
  </si>
  <si>
    <t>2357</t>
  </si>
  <si>
    <t>2358</t>
  </si>
  <si>
    <t>2359</t>
  </si>
  <si>
    <t>2365</t>
  </si>
  <si>
    <t>2366</t>
  </si>
  <si>
    <t>2367</t>
  </si>
  <si>
    <t>2374</t>
  </si>
  <si>
    <t>2375</t>
  </si>
  <si>
    <t>2376</t>
  </si>
  <si>
    <t>2382</t>
  </si>
  <si>
    <t>2383</t>
  </si>
  <si>
    <t>2384</t>
  </si>
  <si>
    <t>2391</t>
  </si>
  <si>
    <t>2392</t>
  </si>
  <si>
    <t>2393</t>
  </si>
  <si>
    <t>2400</t>
  </si>
  <si>
    <t>2401</t>
  </si>
  <si>
    <t>2402</t>
  </si>
  <si>
    <t>2409</t>
  </si>
  <si>
    <t>2410</t>
  </si>
  <si>
    <t>2411</t>
  </si>
  <si>
    <t>2419</t>
  </si>
  <si>
    <t>2420</t>
  </si>
  <si>
    <t>2421</t>
  </si>
  <si>
    <t>2429</t>
  </si>
  <si>
    <t>2430</t>
  </si>
  <si>
    <t>2431</t>
  </si>
  <si>
    <t>2438</t>
  </si>
  <si>
    <t>2439</t>
  </si>
  <si>
    <t>2440</t>
  </si>
  <si>
    <t>2448</t>
  </si>
  <si>
    <t>2449</t>
  </si>
  <si>
    <t>2450</t>
  </si>
  <si>
    <t>2458</t>
  </si>
  <si>
    <t>2459</t>
  </si>
  <si>
    <t>2460</t>
  </si>
  <si>
    <t>2469</t>
  </si>
  <si>
    <t>2470</t>
  </si>
  <si>
    <t>2471</t>
  </si>
  <si>
    <t>2478</t>
  </si>
  <si>
    <t>2479</t>
  </si>
  <si>
    <t>2480</t>
  </si>
  <si>
    <t>2488</t>
  </si>
  <si>
    <t>2489</t>
  </si>
  <si>
    <t>2490</t>
  </si>
  <si>
    <t>2497</t>
  </si>
  <si>
    <t>2498</t>
  </si>
  <si>
    <t>2499</t>
  </si>
  <si>
    <t>2505</t>
  </si>
  <si>
    <t>2506</t>
  </si>
  <si>
    <t>2507</t>
  </si>
  <si>
    <t>2515</t>
  </si>
  <si>
    <t>2516</t>
  </si>
  <si>
    <t>2517</t>
  </si>
  <si>
    <t>2529</t>
  </si>
  <si>
    <t>2530</t>
  </si>
  <si>
    <t>2531</t>
  </si>
  <si>
    <t>2547</t>
  </si>
  <si>
    <t>2548</t>
  </si>
  <si>
    <t>2549</t>
  </si>
  <si>
    <t>2572</t>
  </si>
  <si>
    <t>2573</t>
  </si>
  <si>
    <t>2574</t>
  </si>
  <si>
    <t>2594</t>
  </si>
  <si>
    <t>2595</t>
  </si>
  <si>
    <t>2596</t>
  </si>
  <si>
    <t>2603</t>
  </si>
  <si>
    <t>2604</t>
  </si>
  <si>
    <t>2605</t>
  </si>
  <si>
    <t>2613</t>
  </si>
  <si>
    <t>2614</t>
  </si>
  <si>
    <t>2615</t>
  </si>
  <si>
    <t>2622</t>
  </si>
  <si>
    <t>2623</t>
  </si>
  <si>
    <t>2624</t>
  </si>
  <si>
    <t>2632</t>
  </si>
  <si>
    <t>2633</t>
  </si>
  <si>
    <t>2634</t>
  </si>
  <si>
    <t>2649</t>
  </si>
  <si>
    <t>2650</t>
  </si>
  <si>
    <t>2651</t>
  </si>
  <si>
    <t>2659</t>
  </si>
  <si>
    <t>2660</t>
  </si>
  <si>
    <t>2661</t>
  </si>
  <si>
    <t>2668</t>
  </si>
  <si>
    <t>2669</t>
  </si>
  <si>
    <t>2670</t>
  </si>
  <si>
    <t>2677</t>
  </si>
  <si>
    <t>2678</t>
  </si>
  <si>
    <t>2679</t>
  </si>
  <si>
    <t>2687</t>
  </si>
  <si>
    <t>2688</t>
  </si>
  <si>
    <t>2689</t>
  </si>
  <si>
    <t>2699</t>
  </si>
  <si>
    <t>2700</t>
  </si>
  <si>
    <t>2701</t>
  </si>
  <si>
    <t>2708</t>
  </si>
  <si>
    <t>2709</t>
  </si>
  <si>
    <t>2710</t>
  </si>
  <si>
    <t>2720</t>
  </si>
  <si>
    <t>2721</t>
  </si>
  <si>
    <t>2722</t>
  </si>
  <si>
    <t>2727</t>
  </si>
  <si>
    <t>2728</t>
  </si>
  <si>
    <t>2729</t>
  </si>
  <si>
    <t>2733</t>
  </si>
  <si>
    <t>2734</t>
  </si>
  <si>
    <t>2735</t>
  </si>
  <si>
    <t>2739</t>
  </si>
  <si>
    <t>2740</t>
  </si>
  <si>
    <t>2741</t>
  </si>
  <si>
    <t>2751</t>
  </si>
  <si>
    <t>2752</t>
  </si>
  <si>
    <t>2753</t>
  </si>
  <si>
    <t>2757</t>
  </si>
  <si>
    <t>2758</t>
  </si>
  <si>
    <t>2759</t>
  </si>
  <si>
    <t>2765</t>
  </si>
  <si>
    <t>2766</t>
  </si>
  <si>
    <t>2767</t>
  </si>
  <si>
    <t>2775</t>
  </si>
  <si>
    <t>2776</t>
  </si>
  <si>
    <t>2777</t>
  </si>
  <si>
    <t>2784</t>
  </si>
  <si>
    <t>2785</t>
  </si>
  <si>
    <t>2786</t>
  </si>
  <si>
    <t>2793</t>
  </si>
  <si>
    <t>2794</t>
  </si>
  <si>
    <t>2795</t>
  </si>
  <si>
    <t>2799</t>
  </si>
  <si>
    <t>2800</t>
  </si>
  <si>
    <t>2801</t>
  </si>
  <si>
    <t>2808</t>
  </si>
  <si>
    <t>2809</t>
  </si>
  <si>
    <t>2810</t>
  </si>
  <si>
    <t>2818</t>
  </si>
  <si>
    <t>2819</t>
  </si>
  <si>
    <t>2820</t>
  </si>
  <si>
    <t>2827</t>
  </si>
  <si>
    <t>2828</t>
  </si>
  <si>
    <t>2829</t>
  </si>
  <si>
    <t>2835</t>
  </si>
  <si>
    <t>2836</t>
  </si>
  <si>
    <t>2837</t>
  </si>
  <si>
    <t>2843</t>
  </si>
  <si>
    <t>2844</t>
  </si>
  <si>
    <t>2845</t>
  </si>
  <si>
    <t>2857</t>
  </si>
  <si>
    <t>2858</t>
  </si>
  <si>
    <t>2859</t>
  </si>
  <si>
    <t>2879</t>
  </si>
  <si>
    <t>2880</t>
  </si>
  <si>
    <t>2881</t>
  </si>
  <si>
    <t>2891</t>
  </si>
  <si>
    <t>2892</t>
  </si>
  <si>
    <t>2893</t>
  </si>
  <si>
    <t>2900</t>
  </si>
  <si>
    <t>2901</t>
  </si>
  <si>
    <t>2902</t>
  </si>
  <si>
    <t>2907</t>
  </si>
  <si>
    <t>2908</t>
  </si>
  <si>
    <t>2909</t>
  </si>
  <si>
    <t>2916</t>
  </si>
  <si>
    <t>2917</t>
  </si>
  <si>
    <t>2918</t>
  </si>
  <si>
    <t>2923</t>
  </si>
  <si>
    <t>2924</t>
  </si>
  <si>
    <t>2925</t>
  </si>
  <si>
    <t>2930</t>
  </si>
  <si>
    <t>2931</t>
  </si>
  <si>
    <t>2932</t>
  </si>
  <si>
    <t>2946</t>
  </si>
  <si>
    <t>2947</t>
  </si>
  <si>
    <t>2948</t>
  </si>
  <si>
    <t>2961</t>
  </si>
  <si>
    <t>2962</t>
  </si>
  <si>
    <t>2963</t>
  </si>
  <si>
    <t>2982</t>
  </si>
  <si>
    <t>2983</t>
  </si>
  <si>
    <t>2984</t>
  </si>
  <si>
    <t>2988</t>
  </si>
  <si>
    <t>2989</t>
  </si>
  <si>
    <t>2990</t>
  </si>
  <si>
    <t>3004</t>
  </si>
  <si>
    <t>3005</t>
  </si>
  <si>
    <t>3006</t>
  </si>
  <si>
    <t>3012</t>
  </si>
  <si>
    <t>3013</t>
  </si>
  <si>
    <t>3014</t>
  </si>
  <si>
    <t>3019</t>
  </si>
  <si>
    <t>3020</t>
  </si>
  <si>
    <t>3021</t>
  </si>
  <si>
    <t>3029</t>
  </si>
  <si>
    <t>3030</t>
  </si>
  <si>
    <t>3031</t>
  </si>
  <si>
    <t>3041</t>
  </si>
  <si>
    <t>3042</t>
  </si>
  <si>
    <t>3043</t>
  </si>
  <si>
    <t>3050</t>
  </si>
  <si>
    <t>3051</t>
  </si>
  <si>
    <t>3052</t>
  </si>
  <si>
    <t>3059</t>
  </si>
  <si>
    <t>3060</t>
  </si>
  <si>
    <t>3061</t>
  </si>
  <si>
    <t>3070</t>
  </si>
  <si>
    <t>3071</t>
  </si>
  <si>
    <t>3072</t>
  </si>
  <si>
    <t>3079</t>
  </si>
  <si>
    <t>3080</t>
  </si>
  <si>
    <t>3081</t>
  </si>
  <si>
    <t>3089</t>
  </si>
  <si>
    <t>3090</t>
  </si>
  <si>
    <t>3091</t>
  </si>
  <si>
    <t>3220</t>
  </si>
  <si>
    <t>3221</t>
  </si>
  <si>
    <t>3222</t>
  </si>
  <si>
    <t>3244</t>
  </si>
  <si>
    <t>3245</t>
  </si>
  <si>
    <t>3246</t>
  </si>
  <si>
    <t>3253</t>
  </si>
  <si>
    <t>3254</t>
  </si>
  <si>
    <t>3255</t>
  </si>
  <si>
    <t>3262</t>
  </si>
  <si>
    <t>3263</t>
  </si>
  <si>
    <t>3264</t>
  </si>
  <si>
    <t>3271</t>
  </si>
  <si>
    <t>3272</t>
  </si>
  <si>
    <t>3273</t>
  </si>
  <si>
    <t>3279</t>
  </si>
  <si>
    <t>3280</t>
  </si>
  <si>
    <t>3281</t>
  </si>
  <si>
    <t>3287</t>
  </si>
  <si>
    <t>3288</t>
  </si>
  <si>
    <t>3289</t>
  </si>
  <si>
    <t>3295</t>
  </si>
  <si>
    <t>3296</t>
  </si>
  <si>
    <t>3297</t>
  </si>
  <si>
    <t>3303</t>
  </si>
  <si>
    <t>3304</t>
  </si>
  <si>
    <t>3305</t>
  </si>
  <si>
    <t>3311</t>
  </si>
  <si>
    <t>3312</t>
  </si>
  <si>
    <t>3313</t>
  </si>
  <si>
    <t>3319</t>
  </si>
  <si>
    <t>3320</t>
  </si>
  <si>
    <t>3321</t>
  </si>
  <si>
    <t>3327</t>
  </si>
  <si>
    <t>3328</t>
  </si>
  <si>
    <t>3329</t>
  </si>
  <si>
    <t>3335</t>
  </si>
  <si>
    <t>3336</t>
  </si>
  <si>
    <t>3337</t>
  </si>
  <si>
    <t>3343</t>
  </si>
  <si>
    <t>3344</t>
  </si>
  <si>
    <t>3345</t>
  </si>
  <si>
    <t>3351</t>
  </si>
  <si>
    <t>3352</t>
  </si>
  <si>
    <t>3353</t>
  </si>
  <si>
    <t>3359</t>
  </si>
  <si>
    <t>3360</t>
  </si>
  <si>
    <t>3361</t>
  </si>
  <si>
    <t>3367</t>
  </si>
  <si>
    <t>3368</t>
  </si>
  <si>
    <t>3369</t>
  </si>
  <si>
    <t>3375</t>
  </si>
  <si>
    <t>3376</t>
  </si>
  <si>
    <t>3377</t>
  </si>
  <si>
    <t>3383</t>
  </si>
  <si>
    <t>3384</t>
  </si>
  <si>
    <t>3385</t>
  </si>
  <si>
    <t>3391</t>
  </si>
  <si>
    <t>3392</t>
  </si>
  <si>
    <t>3393</t>
  </si>
  <si>
    <t>3399</t>
  </si>
  <si>
    <t>3400</t>
  </si>
  <si>
    <t>3401</t>
  </si>
  <si>
    <t>3407</t>
  </si>
  <si>
    <t>3408</t>
  </si>
  <si>
    <t>3409</t>
  </si>
  <si>
    <t>3415</t>
  </si>
  <si>
    <t>3416</t>
  </si>
  <si>
    <t>3417</t>
  </si>
  <si>
    <t>3423</t>
  </si>
  <si>
    <t>3424</t>
  </si>
  <si>
    <t>3425</t>
  </si>
  <si>
    <t>3431</t>
  </si>
  <si>
    <t>3432</t>
  </si>
  <si>
    <t>3433</t>
  </si>
  <si>
    <t>3439</t>
  </si>
  <si>
    <t>3440</t>
  </si>
  <si>
    <t>3441</t>
  </si>
  <si>
    <t>3447</t>
  </si>
  <si>
    <t>3448</t>
  </si>
  <si>
    <t>3449</t>
  </si>
  <si>
    <t>3455</t>
  </si>
  <si>
    <t>3456</t>
  </si>
  <si>
    <t>3457</t>
  </si>
  <si>
    <t>3463</t>
  </si>
  <si>
    <t>3464</t>
  </si>
  <si>
    <t>3465</t>
  </si>
  <si>
    <t>3471</t>
  </si>
  <si>
    <t>3472</t>
  </si>
  <si>
    <t>3473</t>
  </si>
  <si>
    <t>3479</t>
  </si>
  <si>
    <t>3480</t>
  </si>
  <si>
    <t>3481</t>
  </si>
  <si>
    <t>3487</t>
  </si>
  <si>
    <t>3488</t>
  </si>
  <si>
    <t>3489</t>
  </si>
  <si>
    <t>3495</t>
  </si>
  <si>
    <t>3496</t>
  </si>
  <si>
    <t>3497</t>
  </si>
  <si>
    <t>3507</t>
  </si>
  <si>
    <t>3508</t>
  </si>
  <si>
    <t>3509</t>
  </si>
  <si>
    <t>3516</t>
  </si>
  <si>
    <t>3517</t>
  </si>
  <si>
    <t>3518</t>
  </si>
  <si>
    <t>3525</t>
  </si>
  <si>
    <t>3526</t>
  </si>
  <si>
    <t>3527</t>
  </si>
  <si>
    <t>3534</t>
  </si>
  <si>
    <t>3535</t>
  </si>
  <si>
    <t>3536</t>
  </si>
  <si>
    <t>3543</t>
  </si>
  <si>
    <t>3544</t>
  </si>
  <si>
    <t>3545</t>
  </si>
  <si>
    <t>3552</t>
  </si>
  <si>
    <t>3553</t>
  </si>
  <si>
    <t>3554</t>
  </si>
  <si>
    <t>3561</t>
  </si>
  <si>
    <t>3562</t>
  </si>
  <si>
    <t>3563</t>
  </si>
  <si>
    <t>3569</t>
  </si>
  <si>
    <t>3570</t>
  </si>
  <si>
    <t>3571</t>
  </si>
  <si>
    <t>3577</t>
  </si>
  <si>
    <t>3578</t>
  </si>
  <si>
    <t>3579</t>
  </si>
  <si>
    <t>3585</t>
  </si>
  <si>
    <t>3586</t>
  </si>
  <si>
    <t>3587</t>
  </si>
  <si>
    <t>3593</t>
  </si>
  <si>
    <t>3594</t>
  </si>
  <si>
    <t>3595</t>
  </si>
  <si>
    <t>3602</t>
  </si>
  <si>
    <t>3603</t>
  </si>
  <si>
    <t>3604</t>
  </si>
  <si>
    <t>3610</t>
  </si>
  <si>
    <t>3611</t>
  </si>
  <si>
    <t>3612</t>
  </si>
  <si>
    <t>3618</t>
  </si>
  <si>
    <t>3619</t>
  </si>
  <si>
    <t>3620</t>
  </si>
  <si>
    <t>3627</t>
  </si>
  <si>
    <t>3628</t>
  </si>
  <si>
    <t>3629</t>
  </si>
  <si>
    <t>3635</t>
  </si>
  <si>
    <t>3636</t>
  </si>
  <si>
    <t>3637</t>
  </si>
  <si>
    <t>3643</t>
  </si>
  <si>
    <t>3644</t>
  </si>
  <si>
    <t>3645</t>
  </si>
  <si>
    <t>3652</t>
  </si>
  <si>
    <t>3653</t>
  </si>
  <si>
    <t>3654</t>
  </si>
  <si>
    <t>3660</t>
  </si>
  <si>
    <t>3661</t>
  </si>
  <si>
    <t>3662</t>
  </si>
  <si>
    <t>3668</t>
  </si>
  <si>
    <t>3669</t>
  </si>
  <si>
    <t>3670</t>
  </si>
  <si>
    <t>3676</t>
  </si>
  <si>
    <t>3677</t>
  </si>
  <si>
    <t>3678</t>
  </si>
  <si>
    <t>3684</t>
  </si>
  <si>
    <t>3685</t>
  </si>
  <si>
    <t>3686</t>
  </si>
  <si>
    <t>3692</t>
  </si>
  <si>
    <t>3693</t>
  </si>
  <si>
    <t>3694</t>
  </si>
  <si>
    <t>3700</t>
  </si>
  <si>
    <t>3701</t>
  </si>
  <si>
    <t>3702</t>
  </si>
  <si>
    <t>3708</t>
  </si>
  <si>
    <t>3709</t>
  </si>
  <si>
    <t>3710</t>
  </si>
  <si>
    <t>3716</t>
  </si>
  <si>
    <t>3717</t>
  </si>
  <si>
    <t>3718</t>
  </si>
  <si>
    <t>3724</t>
  </si>
  <si>
    <t>3725</t>
  </si>
  <si>
    <t>3726</t>
  </si>
  <si>
    <t>3732</t>
  </si>
  <si>
    <t>3733</t>
  </si>
  <si>
    <t>3734</t>
  </si>
  <si>
    <t>3741</t>
  </si>
  <si>
    <t>3742</t>
  </si>
  <si>
    <t>3743</t>
  </si>
  <si>
    <t>3750</t>
  </si>
  <si>
    <t>3751</t>
  </si>
  <si>
    <t>3752</t>
  </si>
  <si>
    <t>3758</t>
  </si>
  <si>
    <t>3759</t>
  </si>
  <si>
    <t>3760</t>
  </si>
  <si>
    <t>3766</t>
  </si>
  <si>
    <t>3767</t>
  </si>
  <si>
    <t>3768</t>
  </si>
  <si>
    <t>3774</t>
  </si>
  <si>
    <t>3775</t>
  </si>
  <si>
    <t>3776</t>
  </si>
  <si>
    <t>3782</t>
  </si>
  <si>
    <t>3783</t>
  </si>
  <si>
    <t>3784</t>
  </si>
  <si>
    <t>3790</t>
  </si>
  <si>
    <t>3791</t>
  </si>
  <si>
    <t>3792</t>
  </si>
  <si>
    <t>3798</t>
  </si>
  <si>
    <t>3799</t>
  </si>
  <si>
    <t>3800</t>
  </si>
  <si>
    <t>3806</t>
  </si>
  <si>
    <t>3807</t>
  </si>
  <si>
    <t>3808</t>
  </si>
  <si>
    <t>3814</t>
  </si>
  <si>
    <t>3815</t>
  </si>
  <si>
    <t>3816</t>
  </si>
  <si>
    <t>3822</t>
  </si>
  <si>
    <t>3823</t>
  </si>
  <si>
    <t>3824</t>
  </si>
  <si>
    <t>3830</t>
  </si>
  <si>
    <t>3831</t>
  </si>
  <si>
    <t>3832</t>
  </si>
  <si>
    <t>3838</t>
  </si>
  <si>
    <t>3839</t>
  </si>
  <si>
    <t>3840</t>
  </si>
  <si>
    <t>3846</t>
  </si>
  <si>
    <t>3847</t>
  </si>
  <si>
    <t>3848</t>
  </si>
  <si>
    <t>3855</t>
  </si>
  <si>
    <t>3856</t>
  </si>
  <si>
    <t>3857</t>
  </si>
  <si>
    <t>3864</t>
  </si>
  <si>
    <t>3865</t>
  </si>
  <si>
    <t>3866</t>
  </si>
  <si>
    <t>3873</t>
  </si>
  <si>
    <t>3874</t>
  </si>
  <si>
    <t>3875</t>
  </si>
  <si>
    <t>3882</t>
  </si>
  <si>
    <t>3883</t>
  </si>
  <si>
    <t>3884</t>
  </si>
  <si>
    <t>3889</t>
  </si>
  <si>
    <t>3890</t>
  </si>
  <si>
    <t>3891</t>
  </si>
  <si>
    <t>3897</t>
  </si>
  <si>
    <t>3898</t>
  </si>
  <si>
    <t>3899</t>
  </si>
  <si>
    <t>3905</t>
  </si>
  <si>
    <t>3906</t>
  </si>
  <si>
    <t>3907</t>
  </si>
  <si>
    <t>3913</t>
  </si>
  <si>
    <t>3914</t>
  </si>
  <si>
    <t>3915</t>
  </si>
  <si>
    <t>3921</t>
  </si>
  <si>
    <t>3922</t>
  </si>
  <si>
    <t>3923</t>
  </si>
  <si>
    <t>3929</t>
  </si>
  <si>
    <t>3930</t>
  </si>
  <si>
    <t>3931</t>
  </si>
  <si>
    <t>3938</t>
  </si>
  <si>
    <t>3939</t>
  </si>
  <si>
    <t>3940</t>
  </si>
  <si>
    <t>3946</t>
  </si>
  <si>
    <t>3947</t>
  </si>
  <si>
    <t>3948</t>
  </si>
  <si>
    <t>3954</t>
  </si>
  <si>
    <t>3955</t>
  </si>
  <si>
    <t>3956</t>
  </si>
  <si>
    <t>3963</t>
  </si>
  <si>
    <t>3964</t>
  </si>
  <si>
    <t>3965</t>
  </si>
  <si>
    <t>3971</t>
  </si>
  <si>
    <t>3972</t>
  </si>
  <si>
    <t>3973</t>
  </si>
  <si>
    <t>3979</t>
  </si>
  <si>
    <t>3980</t>
  </si>
  <si>
    <t>3981</t>
  </si>
  <si>
    <t>3987</t>
  </si>
  <si>
    <t>3988</t>
  </si>
  <si>
    <t>3989</t>
  </si>
  <si>
    <t>3995</t>
  </si>
  <si>
    <t>3996</t>
  </si>
  <si>
    <t>3997</t>
  </si>
  <si>
    <t>4003</t>
  </si>
  <si>
    <t>4004</t>
  </si>
  <si>
    <t>4005</t>
  </si>
  <si>
    <t>4011</t>
  </si>
  <si>
    <t>4012</t>
  </si>
  <si>
    <t>4013</t>
  </si>
  <si>
    <t>4019</t>
  </si>
  <si>
    <t>4020</t>
  </si>
  <si>
    <t>4021</t>
  </si>
  <si>
    <t>4027</t>
  </si>
  <si>
    <t>4028</t>
  </si>
  <si>
    <t>4029</t>
  </si>
  <si>
    <t>4035</t>
  </si>
  <si>
    <t>4036</t>
  </si>
  <si>
    <t>4037</t>
  </si>
  <si>
    <t>4043</t>
  </si>
  <si>
    <t>4044</t>
  </si>
  <si>
    <t>4045</t>
  </si>
  <si>
    <t>4051</t>
  </si>
  <si>
    <t>4052</t>
  </si>
  <si>
    <t>4053</t>
  </si>
  <si>
    <t>4059</t>
  </si>
  <si>
    <t>4060</t>
  </si>
  <si>
    <t>4061</t>
  </si>
  <si>
    <t>4067</t>
  </si>
  <si>
    <t>4068</t>
  </si>
  <si>
    <t>4069</t>
  </si>
  <si>
    <t>4075</t>
  </si>
  <si>
    <t>4076</t>
  </si>
  <si>
    <t>4077</t>
  </si>
  <si>
    <t>4083</t>
  </si>
  <si>
    <t>4084</t>
  </si>
  <si>
    <t>4085</t>
  </si>
  <si>
    <t>4091</t>
  </si>
  <si>
    <t>4092</t>
  </si>
  <si>
    <t>4093</t>
  </si>
  <si>
    <t>4099</t>
  </si>
  <si>
    <t>4100</t>
  </si>
  <si>
    <t>4101</t>
  </si>
  <si>
    <t>4108</t>
  </si>
  <si>
    <t>4109</t>
  </si>
  <si>
    <t>4110</t>
  </si>
  <si>
    <t>4116</t>
  </si>
  <si>
    <t>4117</t>
  </si>
  <si>
    <t>4118</t>
  </si>
  <si>
    <t>4124</t>
  </si>
  <si>
    <t>4125</t>
  </si>
  <si>
    <t>4126</t>
  </si>
  <si>
    <t>4132</t>
  </si>
  <si>
    <t>4133</t>
  </si>
  <si>
    <t>4134</t>
  </si>
  <si>
    <t>4140</t>
  </si>
  <si>
    <t>4141</t>
  </si>
  <si>
    <t>4142</t>
  </si>
  <si>
    <t>4148</t>
  </si>
  <si>
    <t>4149</t>
  </si>
  <si>
    <t>4150</t>
  </si>
  <si>
    <t>4156</t>
  </si>
  <si>
    <t>4157</t>
  </si>
  <si>
    <t>4158</t>
  </si>
  <si>
    <t>4164</t>
  </si>
  <si>
    <t>4165</t>
  </si>
  <si>
    <t>4166</t>
  </si>
  <si>
    <t>4172</t>
  </si>
  <si>
    <t>4173</t>
  </si>
  <si>
    <t>4174</t>
  </si>
  <si>
    <t>4180</t>
  </si>
  <si>
    <t>4181</t>
  </si>
  <si>
    <t>4182</t>
  </si>
  <si>
    <t>4188</t>
  </si>
  <si>
    <t>4189</t>
  </si>
  <si>
    <t>4190</t>
  </si>
  <si>
    <t>4196</t>
  </si>
  <si>
    <t>4197</t>
  </si>
  <si>
    <t>4198</t>
  </si>
  <si>
    <t>4204</t>
  </si>
  <si>
    <t>4205</t>
  </si>
  <si>
    <t>4206</t>
  </si>
  <si>
    <t>4211</t>
  </si>
  <si>
    <t>4212</t>
  </si>
  <si>
    <t>4213</t>
  </si>
  <si>
    <t>4219</t>
  </si>
  <si>
    <t>4220</t>
  </si>
  <si>
    <t>4221</t>
  </si>
  <si>
    <t>4227</t>
  </si>
  <si>
    <t>4228</t>
  </si>
  <si>
    <t>4229</t>
  </si>
  <si>
    <t>4235</t>
  </si>
  <si>
    <t>4236</t>
  </si>
  <si>
    <t>4237</t>
  </si>
  <si>
    <t>4243</t>
  </si>
  <si>
    <t>4244</t>
  </si>
  <si>
    <t>4245</t>
  </si>
  <si>
    <t>4251</t>
  </si>
  <si>
    <t>4252</t>
  </si>
  <si>
    <t>4253</t>
  </si>
  <si>
    <t>4259</t>
  </si>
  <si>
    <t>4260</t>
  </si>
  <si>
    <t>4261</t>
  </si>
  <si>
    <t>4267</t>
  </si>
  <si>
    <t>4268</t>
  </si>
  <si>
    <t>4269</t>
  </si>
  <si>
    <t>4276</t>
  </si>
  <si>
    <t>4277</t>
  </si>
  <si>
    <t>4278</t>
  </si>
  <si>
    <t>4285</t>
  </si>
  <si>
    <t>4286</t>
  </si>
  <si>
    <t>4287</t>
  </si>
  <si>
    <t>4294</t>
  </si>
  <si>
    <t>4295</t>
  </si>
  <si>
    <t>4296</t>
  </si>
  <si>
    <t>4303</t>
  </si>
  <si>
    <t>4304</t>
  </si>
  <si>
    <t>4305</t>
  </si>
  <si>
    <t>4312</t>
  </si>
  <si>
    <t>4313</t>
  </si>
  <si>
    <t>4314</t>
  </si>
  <si>
    <t>4320</t>
  </si>
  <si>
    <t>4321</t>
  </si>
  <si>
    <t>4322</t>
  </si>
  <si>
    <t>4333</t>
  </si>
  <si>
    <t>4334</t>
  </si>
  <si>
    <t>4335</t>
  </si>
  <si>
    <t>4341</t>
  </si>
  <si>
    <t>4342</t>
  </si>
  <si>
    <t>4343</t>
  </si>
  <si>
    <t>4349</t>
  </si>
  <si>
    <t>4350</t>
  </si>
  <si>
    <t>4351</t>
  </si>
  <si>
    <t>4357</t>
  </si>
  <si>
    <t>4358</t>
  </si>
  <si>
    <t>4359</t>
  </si>
  <si>
    <t>4365</t>
  </si>
  <si>
    <t>4366</t>
  </si>
  <si>
    <t>4367</t>
  </si>
  <si>
    <t>4373</t>
  </si>
  <si>
    <t>4374</t>
  </si>
  <si>
    <t>4375</t>
  </si>
  <si>
    <t>4381</t>
  </si>
  <si>
    <t>4382</t>
  </si>
  <si>
    <t>4383</t>
  </si>
  <si>
    <t>4389</t>
  </si>
  <si>
    <t>4390</t>
  </si>
  <si>
    <t>4391</t>
  </si>
  <si>
    <t>4398</t>
  </si>
  <si>
    <t>4399</t>
  </si>
  <si>
    <t>4400</t>
  </si>
  <si>
    <t>4406</t>
  </si>
  <si>
    <t>4407</t>
  </si>
  <si>
    <t>4408</t>
  </si>
  <si>
    <t>4414</t>
  </si>
  <si>
    <t>4415</t>
  </si>
  <si>
    <t>4416</t>
  </si>
  <si>
    <t>4422</t>
  </si>
  <si>
    <t>4423</t>
  </si>
  <si>
    <t>4424</t>
  </si>
  <si>
    <t>4430</t>
  </si>
  <si>
    <t>4431</t>
  </si>
  <si>
    <t>4432</t>
  </si>
  <si>
    <t>4438</t>
  </si>
  <si>
    <t>4439</t>
  </si>
  <si>
    <t>4440</t>
  </si>
  <si>
    <t>4446</t>
  </si>
  <si>
    <t>4447</t>
  </si>
  <si>
    <t>4448</t>
  </si>
  <si>
    <t>4454</t>
  </si>
  <si>
    <t>4455</t>
  </si>
  <si>
    <t>4456</t>
  </si>
  <si>
    <t>4462</t>
  </si>
  <si>
    <t>4463</t>
  </si>
  <si>
    <t>4464</t>
  </si>
  <si>
    <t>4470</t>
  </si>
  <si>
    <t>4471</t>
  </si>
  <si>
    <t>4472</t>
  </si>
  <si>
    <t>4479</t>
  </si>
  <si>
    <t>4480</t>
  </si>
  <si>
    <t>4481</t>
  </si>
  <si>
    <t>4487</t>
  </si>
  <si>
    <t>4488</t>
  </si>
  <si>
    <t>4489</t>
  </si>
  <si>
    <t>4493</t>
  </si>
  <si>
    <t>4494</t>
  </si>
  <si>
    <t>4495</t>
  </si>
  <si>
    <t>4499</t>
  </si>
  <si>
    <t>4500</t>
  </si>
  <si>
    <t>4501</t>
  </si>
  <si>
    <t>4505</t>
  </si>
  <si>
    <t>4506</t>
  </si>
  <si>
    <t>4507</t>
  </si>
  <si>
    <t>4511</t>
  </si>
  <si>
    <t>4512</t>
  </si>
  <si>
    <t>4513</t>
  </si>
  <si>
    <t>4535</t>
  </si>
  <si>
    <t>4536</t>
  </si>
  <si>
    <t>4537</t>
  </si>
  <si>
    <t>4544</t>
  </si>
  <si>
    <t>4545</t>
  </si>
  <si>
    <t>4546</t>
  </si>
  <si>
    <t>4554</t>
  </si>
  <si>
    <t>4555</t>
  </si>
  <si>
    <t>4556</t>
  </si>
  <si>
    <t>4564</t>
  </si>
  <si>
    <t>4565</t>
  </si>
  <si>
    <t>4566</t>
  </si>
  <si>
    <t>4577</t>
  </si>
  <si>
    <t>4578</t>
  </si>
  <si>
    <t>4579</t>
  </si>
  <si>
    <t>4587</t>
  </si>
  <si>
    <t>4588</t>
  </si>
  <si>
    <t>4589</t>
  </si>
  <si>
    <t>4599</t>
  </si>
  <si>
    <t>4600</t>
  </si>
  <si>
    <t>4601</t>
  </si>
  <si>
    <t>4607</t>
  </si>
  <si>
    <t>4608</t>
  </si>
  <si>
    <t>4609</t>
  </si>
  <si>
    <t>4615</t>
  </si>
  <si>
    <t>4616</t>
  </si>
  <si>
    <t>4617</t>
  </si>
  <si>
    <t>4623</t>
  </si>
  <si>
    <t>4624</t>
  </si>
  <si>
    <t>4625</t>
  </si>
  <si>
    <t>4631</t>
  </si>
  <si>
    <t>4632</t>
  </si>
  <si>
    <t>4633</t>
  </si>
  <si>
    <t>4640</t>
  </si>
  <si>
    <t>4641</t>
  </si>
  <si>
    <t>4642</t>
  </si>
  <si>
    <t>4648</t>
  </si>
  <si>
    <t>4649</t>
  </si>
  <si>
    <t>4650</t>
  </si>
  <si>
    <t>4656</t>
  </si>
  <si>
    <t>4657</t>
  </si>
  <si>
    <t>4658</t>
  </si>
  <si>
    <t>4664</t>
  </si>
  <si>
    <t>4665</t>
  </si>
  <si>
    <t>4666</t>
  </si>
  <si>
    <t>4672</t>
  </si>
  <si>
    <t>4673</t>
  </si>
  <si>
    <t>4674</t>
  </si>
  <si>
    <t>4680</t>
  </si>
  <si>
    <t>4681</t>
  </si>
  <si>
    <t>4682</t>
  </si>
  <si>
    <t>4688</t>
  </si>
  <si>
    <t>4689</t>
  </si>
  <si>
    <t>4690</t>
  </si>
  <si>
    <t>4696</t>
  </si>
  <si>
    <t>4697</t>
  </si>
  <si>
    <t>4698</t>
  </si>
  <si>
    <t>4704</t>
  </si>
  <si>
    <t>4705</t>
  </si>
  <si>
    <t>4706</t>
  </si>
  <si>
    <t>4712</t>
  </si>
  <si>
    <t>4713</t>
  </si>
  <si>
    <t>4714</t>
  </si>
  <si>
    <t>4729</t>
  </si>
  <si>
    <t>4730</t>
  </si>
  <si>
    <t>4731</t>
  </si>
  <si>
    <t>4735</t>
  </si>
  <si>
    <t>4736</t>
  </si>
  <si>
    <t>4737</t>
  </si>
  <si>
    <t>4743</t>
  </si>
  <si>
    <t>4744</t>
  </si>
  <si>
    <t>4745</t>
  </si>
  <si>
    <t>4751</t>
  </si>
  <si>
    <t>4752</t>
  </si>
  <si>
    <t>4753</t>
  </si>
  <si>
    <t>4759</t>
  </si>
  <si>
    <t>4760</t>
  </si>
  <si>
    <t>4761</t>
  </si>
  <si>
    <t>4767</t>
  </si>
  <si>
    <t>4768</t>
  </si>
  <si>
    <t>4769</t>
  </si>
  <si>
    <t>4776</t>
  </si>
  <si>
    <t>4777</t>
  </si>
  <si>
    <t>4778</t>
  </si>
  <si>
    <t>4785</t>
  </si>
  <si>
    <t>4786</t>
  </si>
  <si>
    <t>4787</t>
  </si>
  <si>
    <t>4798</t>
  </si>
  <si>
    <t>4799</t>
  </si>
  <si>
    <t>4800</t>
  </si>
  <si>
    <t>4819</t>
  </si>
  <si>
    <t>4820</t>
  </si>
  <si>
    <t>4821</t>
  </si>
  <si>
    <t>4827</t>
  </si>
  <si>
    <t>4828</t>
  </si>
  <si>
    <t>4829</t>
  </si>
  <si>
    <t>4835</t>
  </si>
  <si>
    <t>4836</t>
  </si>
  <si>
    <t>4837</t>
  </si>
  <si>
    <t>4843</t>
  </si>
  <si>
    <t>4844</t>
  </si>
  <si>
    <t>4845</t>
  </si>
  <si>
    <t>4851</t>
  </si>
  <si>
    <t>4852</t>
  </si>
  <si>
    <t>4853</t>
  </si>
  <si>
    <t>4859</t>
  </si>
  <si>
    <t>4860</t>
  </si>
  <si>
    <t>4861</t>
  </si>
  <si>
    <t>4867</t>
  </si>
  <si>
    <t>4868</t>
  </si>
  <si>
    <t>4869</t>
  </si>
  <si>
    <t>4874</t>
  </si>
  <si>
    <t>4875</t>
  </si>
  <si>
    <t>4876</t>
  </si>
  <si>
    <t>4881</t>
  </si>
  <si>
    <t>4882</t>
  </si>
  <si>
    <t>4883</t>
  </si>
  <si>
    <t>4887</t>
  </si>
  <si>
    <t>4888</t>
  </si>
  <si>
    <t>4889</t>
  </si>
  <si>
    <t>4893</t>
  </si>
  <si>
    <t>4894</t>
  </si>
  <si>
    <t>4895</t>
  </si>
  <si>
    <t>4901</t>
  </si>
  <si>
    <t>4902</t>
  </si>
  <si>
    <t>4903</t>
  </si>
  <si>
    <t>4909</t>
  </si>
  <si>
    <t>4910</t>
  </si>
  <si>
    <t>4911</t>
  </si>
  <si>
    <t>4920</t>
  </si>
  <si>
    <t>4921</t>
  </si>
  <si>
    <t>4922</t>
  </si>
  <si>
    <t>4929</t>
  </si>
  <si>
    <t>4930</t>
  </si>
  <si>
    <t>4931</t>
  </si>
  <si>
    <t>4937</t>
  </si>
  <si>
    <t>4938</t>
  </si>
  <si>
    <t>4939</t>
  </si>
  <si>
    <t>4945</t>
  </si>
  <si>
    <t>4946</t>
  </si>
  <si>
    <t>4947</t>
  </si>
  <si>
    <t>4954</t>
  </si>
  <si>
    <t>4955</t>
  </si>
  <si>
    <t>4956</t>
  </si>
  <si>
    <t>4962</t>
  </si>
  <si>
    <t>4963</t>
  </si>
  <si>
    <t>4964</t>
  </si>
  <si>
    <t>4970</t>
  </si>
  <si>
    <t>4971</t>
  </si>
  <si>
    <t>4972</t>
  </si>
  <si>
    <t>4978</t>
  </si>
  <si>
    <t>4979</t>
  </si>
  <si>
    <t>4980</t>
  </si>
  <si>
    <t>4987</t>
  </si>
  <si>
    <t>4988</t>
  </si>
  <si>
    <t>4989</t>
  </si>
  <si>
    <t>4996</t>
  </si>
  <si>
    <t>4997</t>
  </si>
  <si>
    <t>4998</t>
  </si>
  <si>
    <t>5004</t>
  </si>
  <si>
    <t>5005</t>
  </si>
  <si>
    <t>5006</t>
  </si>
  <si>
    <t>5012</t>
  </si>
  <si>
    <t>5013</t>
  </si>
  <si>
    <t>5014</t>
  </si>
  <si>
    <t>5020</t>
  </si>
  <si>
    <t>5021</t>
  </si>
  <si>
    <t>5022</t>
  </si>
  <si>
    <t>5029</t>
  </si>
  <si>
    <t>5030</t>
  </si>
  <si>
    <t>5031</t>
  </si>
  <si>
    <t>5043</t>
  </si>
  <si>
    <t>5044</t>
  </si>
  <si>
    <t>5045</t>
  </si>
  <si>
    <t>5051</t>
  </si>
  <si>
    <t>5052</t>
  </si>
  <si>
    <t>5053</t>
  </si>
  <si>
    <t>5059</t>
  </si>
  <si>
    <t>5060</t>
  </si>
  <si>
    <t>5061</t>
  </si>
  <si>
    <t>5068</t>
  </si>
  <si>
    <t>5069</t>
  </si>
  <si>
    <t>5070</t>
  </si>
  <si>
    <t>5076</t>
  </si>
  <si>
    <t>5077</t>
  </si>
  <si>
    <t>5078</t>
  </si>
  <si>
    <t>5085</t>
  </si>
  <si>
    <t>5086</t>
  </si>
  <si>
    <t>5087</t>
  </si>
  <si>
    <t>5094</t>
  </si>
  <si>
    <t>5095</t>
  </si>
  <si>
    <t>5096</t>
  </si>
  <si>
    <t>5103</t>
  </si>
  <si>
    <t>5104</t>
  </si>
  <si>
    <t>5105</t>
  </si>
  <si>
    <t>5113</t>
  </si>
  <si>
    <t>5114</t>
  </si>
  <si>
    <t>5115</t>
  </si>
  <si>
    <t>5121</t>
  </si>
  <si>
    <t>5122</t>
  </si>
  <si>
    <t>5123</t>
  </si>
  <si>
    <t>5129</t>
  </si>
  <si>
    <t>5130</t>
  </si>
  <si>
    <t>5131</t>
  </si>
  <si>
    <t>5136</t>
  </si>
  <si>
    <t>5137</t>
  </si>
  <si>
    <t>5138</t>
  </si>
  <si>
    <t>5145</t>
  </si>
  <si>
    <t>5146</t>
  </si>
  <si>
    <t>5147</t>
  </si>
  <si>
    <t>5154</t>
  </si>
  <si>
    <t>5155</t>
  </si>
  <si>
    <t>5156</t>
  </si>
  <si>
    <t>5163</t>
  </si>
  <si>
    <t>5164</t>
  </si>
  <si>
    <t>5165</t>
  </si>
  <si>
    <t>5172</t>
  </si>
  <si>
    <t>5173</t>
  </si>
  <si>
    <t>5174</t>
  </si>
  <si>
    <t>5181</t>
  </si>
  <si>
    <t>5182</t>
  </si>
  <si>
    <t>5183</t>
  </si>
  <si>
    <t>5190</t>
  </si>
  <si>
    <t>5191</t>
  </si>
  <si>
    <t>5192</t>
  </si>
  <si>
    <t>5199</t>
  </si>
  <si>
    <t>5200</t>
  </si>
  <si>
    <t>5201</t>
  </si>
  <si>
    <t>5208</t>
  </si>
  <si>
    <t>5209</t>
  </si>
  <si>
    <t>5210</t>
  </si>
  <si>
    <t>5216</t>
  </si>
  <si>
    <t>5217</t>
  </si>
  <si>
    <t>5218</t>
  </si>
  <si>
    <t>5225</t>
  </si>
  <si>
    <t>5226</t>
  </si>
  <si>
    <t>5227</t>
  </si>
  <si>
    <t>5233</t>
  </si>
  <si>
    <t>5234</t>
  </si>
  <si>
    <t>5235</t>
  </si>
  <si>
    <t>5242</t>
  </si>
  <si>
    <t>5243</t>
  </si>
  <si>
    <t>5244</t>
  </si>
  <si>
    <t>5250</t>
  </si>
  <si>
    <t>5251</t>
  </si>
  <si>
    <t>5252</t>
  </si>
  <si>
    <t>5258</t>
  </si>
  <si>
    <t>5259</t>
  </si>
  <si>
    <t>5260</t>
  </si>
  <si>
    <t>5267</t>
  </si>
  <si>
    <t>5268</t>
  </si>
  <si>
    <t>5269</t>
  </si>
  <si>
    <t>5276</t>
  </si>
  <si>
    <t>5277</t>
  </si>
  <si>
    <t>5278</t>
  </si>
  <si>
    <t>5285</t>
  </si>
  <si>
    <t>5286</t>
  </si>
  <si>
    <t>5287</t>
  </si>
  <si>
    <t>5294</t>
  </si>
  <si>
    <t>5295</t>
  </si>
  <si>
    <t>5296</t>
  </si>
  <si>
    <t>5303</t>
  </si>
  <si>
    <t>5304</t>
  </si>
  <si>
    <t>5305</t>
  </si>
  <si>
    <t>5311</t>
  </si>
  <si>
    <t>5312</t>
  </si>
  <si>
    <t>5313</t>
  </si>
  <si>
    <t>5319</t>
  </si>
  <si>
    <t>5320</t>
  </si>
  <si>
    <t>5321</t>
  </si>
  <si>
    <t>5327</t>
  </si>
  <si>
    <t>5328</t>
  </si>
  <si>
    <t>5329</t>
  </si>
  <si>
    <t>5335</t>
  </si>
  <si>
    <t>5336</t>
  </si>
  <si>
    <t>5337</t>
  </si>
  <si>
    <t>5346</t>
  </si>
  <si>
    <t>5347</t>
  </si>
  <si>
    <t>5348</t>
  </si>
  <si>
    <t>5354</t>
  </si>
  <si>
    <t>5355</t>
  </si>
  <si>
    <t>5356</t>
  </si>
  <si>
    <t>5362</t>
  </si>
  <si>
    <t>5363</t>
  </si>
  <si>
    <t>5364</t>
  </si>
  <si>
    <t>5373</t>
  </si>
  <si>
    <t>5374</t>
  </si>
  <si>
    <t>5375</t>
  </si>
  <si>
    <t>5381</t>
  </si>
  <si>
    <t>5382</t>
  </si>
  <si>
    <t>5383</t>
  </si>
  <si>
    <t>5392</t>
  </si>
  <si>
    <t>5393</t>
  </si>
  <si>
    <t>5394</t>
  </si>
  <si>
    <t>5400</t>
  </si>
  <si>
    <t>5401</t>
  </si>
  <si>
    <t>5402</t>
  </si>
  <si>
    <t>5409</t>
  </si>
  <si>
    <t>5410</t>
  </si>
  <si>
    <t>5411</t>
  </si>
  <si>
    <t>5418</t>
  </si>
  <si>
    <t>5419</t>
  </si>
  <si>
    <t>5420</t>
  </si>
  <si>
    <t>5427</t>
  </si>
  <si>
    <t>5428</t>
  </si>
  <si>
    <t>5429</t>
  </si>
  <si>
    <t>5436</t>
  </si>
  <si>
    <t>5437</t>
  </si>
  <si>
    <t>5438</t>
  </si>
  <si>
    <t>5447</t>
  </si>
  <si>
    <t>5448</t>
  </si>
  <si>
    <t>5449</t>
  </si>
  <si>
    <t>5455</t>
  </si>
  <si>
    <t>5456</t>
  </si>
  <si>
    <t>5457</t>
  </si>
  <si>
    <t>5463</t>
  </si>
  <si>
    <t>5464</t>
  </si>
  <si>
    <t>5465</t>
  </si>
  <si>
    <t>5471</t>
  </si>
  <si>
    <t>5472</t>
  </si>
  <si>
    <t>5473</t>
  </si>
  <si>
    <t>5479</t>
  </si>
  <si>
    <t>5480</t>
  </si>
  <si>
    <t>5481</t>
  </si>
  <si>
    <t>5487</t>
  </si>
  <si>
    <t>5488</t>
  </si>
  <si>
    <t>5489</t>
  </si>
  <si>
    <t>5496</t>
  </si>
  <si>
    <t>5497</t>
  </si>
  <si>
    <t>5498</t>
  </si>
  <si>
    <t>5505</t>
  </si>
  <si>
    <t>5506</t>
  </si>
  <si>
    <t>5507</t>
  </si>
  <si>
    <t>5511</t>
  </si>
  <si>
    <t>5512</t>
  </si>
  <si>
    <t>5513</t>
  </si>
  <si>
    <t>5517</t>
  </si>
  <si>
    <t>5518</t>
  </si>
  <si>
    <t>5519</t>
  </si>
  <si>
    <t>5525</t>
  </si>
  <si>
    <t>5526</t>
  </si>
  <si>
    <t>5527</t>
  </si>
  <si>
    <t>5533</t>
  </si>
  <si>
    <t>5534</t>
  </si>
  <si>
    <t>5535</t>
  </si>
  <si>
    <t>5541</t>
  </si>
  <si>
    <t>5542</t>
  </si>
  <si>
    <t>5543</t>
  </si>
  <si>
    <t>5549</t>
  </si>
  <si>
    <t>5550</t>
  </si>
  <si>
    <t>5551</t>
  </si>
  <si>
    <t>5557</t>
  </si>
  <si>
    <t>5558</t>
  </si>
  <si>
    <t>5559</t>
  </si>
  <si>
    <t>5568</t>
  </si>
  <si>
    <t>5569</t>
  </si>
  <si>
    <t>5570</t>
  </si>
  <si>
    <t>5578</t>
  </si>
  <si>
    <t>5579</t>
  </si>
  <si>
    <t>5580</t>
  </si>
  <si>
    <t>5586</t>
  </si>
  <si>
    <t>5587</t>
  </si>
  <si>
    <t>5588</t>
  </si>
  <si>
    <t>5594</t>
  </si>
  <si>
    <t>5595</t>
  </si>
  <si>
    <t>5596</t>
  </si>
  <si>
    <t>5604</t>
  </si>
  <si>
    <t>5605</t>
  </si>
  <si>
    <t>5606</t>
  </si>
  <si>
    <t>5612</t>
  </si>
  <si>
    <t>5613</t>
  </si>
  <si>
    <t>5614</t>
  </si>
  <si>
    <t>5620</t>
  </si>
  <si>
    <t>5621</t>
  </si>
  <si>
    <t>5622</t>
  </si>
  <si>
    <t>5628</t>
  </si>
  <si>
    <t>5629</t>
  </si>
  <si>
    <t>5630</t>
  </si>
  <si>
    <t>5636</t>
  </si>
  <si>
    <t>5637</t>
  </si>
  <si>
    <t>5638</t>
  </si>
  <si>
    <t>5644</t>
  </si>
  <si>
    <t>5645</t>
  </si>
  <si>
    <t>5646</t>
  </si>
  <si>
    <t>5652</t>
  </si>
  <si>
    <t>5653</t>
  </si>
  <si>
    <t>5654</t>
  </si>
  <si>
    <t>5660</t>
  </si>
  <si>
    <t>5661</t>
  </si>
  <si>
    <t>5662</t>
  </si>
  <si>
    <t>5668</t>
  </si>
  <si>
    <t>5669</t>
  </si>
  <si>
    <t>5670</t>
  </si>
  <si>
    <t>5676</t>
  </si>
  <si>
    <t>5677</t>
  </si>
  <si>
    <t>5678</t>
  </si>
  <si>
    <t>5686</t>
  </si>
  <si>
    <t>5687</t>
  </si>
  <si>
    <t>5688</t>
  </si>
  <si>
    <t>5694</t>
  </si>
  <si>
    <t>5695</t>
  </si>
  <si>
    <t>5696</t>
  </si>
  <si>
    <t>5702</t>
  </si>
  <si>
    <t>5703</t>
  </si>
  <si>
    <t>5704</t>
  </si>
  <si>
    <t>5710</t>
  </si>
  <si>
    <t>5711</t>
  </si>
  <si>
    <t>5712</t>
  </si>
  <si>
    <t>5718</t>
  </si>
  <si>
    <t>5719</t>
  </si>
  <si>
    <t>5720</t>
  </si>
  <si>
    <t>5729</t>
  </si>
  <si>
    <t>5730</t>
  </si>
  <si>
    <t>5731</t>
  </si>
  <si>
    <t>5737</t>
  </si>
  <si>
    <t>5738</t>
  </si>
  <si>
    <t>5739</t>
  </si>
  <si>
    <t>5745</t>
  </si>
  <si>
    <t>5746</t>
  </si>
  <si>
    <t>5747</t>
  </si>
  <si>
    <t>5753</t>
  </si>
  <si>
    <t>5754</t>
  </si>
  <si>
    <t>5755</t>
  </si>
  <si>
    <t>5762</t>
  </si>
  <si>
    <t>5763</t>
  </si>
  <si>
    <t>5764</t>
  </si>
  <si>
    <t>5771</t>
  </si>
  <si>
    <t>5772</t>
  </si>
  <si>
    <t>5773</t>
  </si>
  <si>
    <t>5780</t>
  </si>
  <si>
    <t>5781</t>
  </si>
  <si>
    <t>5782</t>
  </si>
  <si>
    <t>5789</t>
  </si>
  <si>
    <t>5790</t>
  </si>
  <si>
    <t>5791</t>
  </si>
  <si>
    <t>5798</t>
  </si>
  <si>
    <t>5799</t>
  </si>
  <si>
    <t>5800</t>
  </si>
  <si>
    <t>5824</t>
  </si>
  <si>
    <t>5825</t>
  </si>
  <si>
    <t>5826</t>
  </si>
  <si>
    <t>5832</t>
  </si>
  <si>
    <t>5833</t>
  </si>
  <si>
    <t>5834</t>
  </si>
  <si>
    <t>5847</t>
  </si>
  <si>
    <t>5848</t>
  </si>
  <si>
    <t>5849</t>
  </si>
  <si>
    <t>5868</t>
  </si>
  <si>
    <t>5869</t>
  </si>
  <si>
    <t>5870</t>
  </si>
  <si>
    <t>5882</t>
  </si>
  <si>
    <t>5883</t>
  </si>
  <si>
    <t>5884</t>
  </si>
  <si>
    <t>5903</t>
  </si>
  <si>
    <t>5904</t>
  </si>
  <si>
    <t>5905</t>
  </si>
  <si>
    <t>5928</t>
  </si>
  <si>
    <t>5929</t>
  </si>
  <si>
    <t>5930</t>
  </si>
  <si>
    <t>5936</t>
  </si>
  <si>
    <t>5937</t>
  </si>
  <si>
    <t>5938</t>
  </si>
  <si>
    <t>5947</t>
  </si>
  <si>
    <t>5948</t>
  </si>
  <si>
    <t>5949</t>
  </si>
  <si>
    <t>5954</t>
  </si>
  <si>
    <t>5955</t>
  </si>
  <si>
    <t>5956</t>
  </si>
  <si>
    <t>5961</t>
  </si>
  <si>
    <t>5962</t>
  </si>
  <si>
    <t>5963</t>
  </si>
  <si>
    <t>5968</t>
  </si>
  <si>
    <t>5969</t>
  </si>
  <si>
    <t>5970</t>
  </si>
  <si>
    <t>5975</t>
  </si>
  <si>
    <t>5976</t>
  </si>
  <si>
    <t>5977</t>
  </si>
  <si>
    <t>5982</t>
  </si>
  <si>
    <t>5983</t>
  </si>
  <si>
    <t>5984</t>
  </si>
  <si>
    <t>5989</t>
  </si>
  <si>
    <t>5990</t>
  </si>
  <si>
    <t>5991</t>
  </si>
  <si>
    <t>5996</t>
  </si>
  <si>
    <t>5997</t>
  </si>
  <si>
    <t>5998</t>
  </si>
  <si>
    <t>6006</t>
  </si>
  <si>
    <t>6007</t>
  </si>
  <si>
    <t>6008</t>
  </si>
  <si>
    <t>6013</t>
  </si>
  <si>
    <t>6014</t>
  </si>
  <si>
    <t>6015</t>
  </si>
  <si>
    <t>6020</t>
  </si>
  <si>
    <t>6021</t>
  </si>
  <si>
    <t>6022</t>
  </si>
  <si>
    <t>6027</t>
  </si>
  <si>
    <t>6028</t>
  </si>
  <si>
    <t>6029</t>
  </si>
  <si>
    <t>6040</t>
  </si>
  <si>
    <t>6041</t>
  </si>
  <si>
    <t>6042</t>
  </si>
  <si>
    <t>6053</t>
  </si>
  <si>
    <t>6054</t>
  </si>
  <si>
    <t>6055</t>
  </si>
  <si>
    <t>6066</t>
  </si>
  <si>
    <t>6067</t>
  </si>
  <si>
    <t>6068</t>
  </si>
  <si>
    <t>6073</t>
  </si>
  <si>
    <t>6074</t>
  </si>
  <si>
    <t>6075</t>
  </si>
  <si>
    <t>6080</t>
  </si>
  <si>
    <t>6081</t>
  </si>
  <si>
    <t>6082</t>
  </si>
  <si>
    <t>6087</t>
  </si>
  <si>
    <t>6088</t>
  </si>
  <si>
    <t>6089</t>
  </si>
  <si>
    <t>6094</t>
  </si>
  <si>
    <t>6095</t>
  </si>
  <si>
    <t>6096</t>
  </si>
  <si>
    <t>6107</t>
  </si>
  <si>
    <t>6108</t>
  </si>
  <si>
    <t>6109</t>
  </si>
  <si>
    <t>6120</t>
  </si>
  <si>
    <t>6121</t>
  </si>
  <si>
    <t>6122</t>
  </si>
  <si>
    <t>6127</t>
  </si>
  <si>
    <t>6128</t>
  </si>
  <si>
    <t>6129</t>
  </si>
  <si>
    <t>6134</t>
  </si>
  <si>
    <t>6135</t>
  </si>
  <si>
    <t>6136</t>
  </si>
  <si>
    <t>6141</t>
  </si>
  <si>
    <t>6142</t>
  </si>
  <si>
    <t>6143</t>
  </si>
  <si>
    <t>6148</t>
  </si>
  <si>
    <t>6149</t>
  </si>
  <si>
    <t>6150</t>
  </si>
  <si>
    <t>6155</t>
  </si>
  <si>
    <t>6156</t>
  </si>
  <si>
    <t>6157</t>
  </si>
  <si>
    <t>6161</t>
  </si>
  <si>
    <t>6162</t>
  </si>
  <si>
    <t>6163</t>
  </si>
  <si>
    <t>6168</t>
  </si>
  <si>
    <t>6169</t>
  </si>
  <si>
    <t>6170</t>
  </si>
  <si>
    <t>6175</t>
  </si>
  <si>
    <t>6176</t>
  </si>
  <si>
    <t>6177</t>
  </si>
  <si>
    <t>6184</t>
  </si>
  <si>
    <t>6185</t>
  </si>
  <si>
    <t>6186</t>
  </si>
  <si>
    <t>6193</t>
  </si>
  <si>
    <t>6194</t>
  </si>
  <si>
    <t>6195</t>
  </si>
  <si>
    <t>6203</t>
  </si>
  <si>
    <t>6204</t>
  </si>
  <si>
    <t>6205</t>
  </si>
  <si>
    <t>6215</t>
  </si>
  <si>
    <t>6216</t>
  </si>
  <si>
    <t>6217</t>
  </si>
  <si>
    <t>6222</t>
  </si>
  <si>
    <t>6223</t>
  </si>
  <si>
    <t>6224</t>
  </si>
  <si>
    <t>6229</t>
  </si>
  <si>
    <t>6230</t>
  </si>
  <si>
    <t>6231</t>
  </si>
  <si>
    <t>6235</t>
  </si>
  <si>
    <t>6236</t>
  </si>
  <si>
    <t>6237</t>
  </si>
  <si>
    <t>6241</t>
  </si>
  <si>
    <t>6242</t>
  </si>
  <si>
    <t>6243</t>
  </si>
  <si>
    <t>6249</t>
  </si>
  <si>
    <t>6250</t>
  </si>
  <si>
    <t>6251</t>
  </si>
  <si>
    <t>6261</t>
  </si>
  <si>
    <t>6262</t>
  </si>
  <si>
    <t>6263</t>
  </si>
  <si>
    <t>6271</t>
  </si>
  <si>
    <t>6272</t>
  </si>
  <si>
    <t>6273</t>
  </si>
  <si>
    <t>6280</t>
  </si>
  <si>
    <t>6281</t>
  </si>
  <si>
    <t>6282</t>
  </si>
  <si>
    <t>6286</t>
  </si>
  <si>
    <t>6287</t>
  </si>
  <si>
    <t>6288</t>
  </si>
  <si>
    <t>6292</t>
  </si>
  <si>
    <t>6293</t>
  </si>
  <si>
    <t>6294</t>
  </si>
  <si>
    <t>6300</t>
  </si>
  <si>
    <t>6301</t>
  </si>
  <si>
    <t>6302</t>
  </si>
  <si>
    <t>6306</t>
  </si>
  <si>
    <t>6307</t>
  </si>
  <si>
    <t>6308</t>
  </si>
  <si>
    <t>6314</t>
  </si>
  <si>
    <t>6315</t>
  </si>
  <si>
    <t>6316</t>
  </si>
  <si>
    <t>6323</t>
  </si>
  <si>
    <t>6324</t>
  </si>
  <si>
    <t>6325</t>
  </si>
  <si>
    <t>6332</t>
  </si>
  <si>
    <t>6333</t>
  </si>
  <si>
    <t>6334</t>
  </si>
  <si>
    <t>6341</t>
  </si>
  <si>
    <t>6342</t>
  </si>
  <si>
    <t>6343</t>
  </si>
  <si>
    <t>6350</t>
  </si>
  <si>
    <t>6351</t>
  </si>
  <si>
    <t>6352</t>
  </si>
  <si>
    <t>6360</t>
  </si>
  <si>
    <t>6361</t>
  </si>
  <si>
    <t>6362</t>
  </si>
  <si>
    <t>6370</t>
  </si>
  <si>
    <t>6371</t>
  </si>
  <si>
    <t>6372</t>
  </si>
  <si>
    <t>6376</t>
  </si>
  <si>
    <t>6377</t>
  </si>
  <si>
    <t>6378</t>
  </si>
  <si>
    <t>6382</t>
  </si>
  <si>
    <t>6383</t>
  </si>
  <si>
    <t>6384</t>
  </si>
  <si>
    <t>6388</t>
  </si>
  <si>
    <t>6389</t>
  </si>
  <si>
    <t>6390</t>
  </si>
  <si>
    <t>6396</t>
  </si>
  <si>
    <t>6397</t>
  </si>
  <si>
    <t>6398</t>
  </si>
  <si>
    <t>6406</t>
  </si>
  <si>
    <t>6407</t>
  </si>
  <si>
    <t>6408</t>
  </si>
  <si>
    <t>6412</t>
  </si>
  <si>
    <t>6413</t>
  </si>
  <si>
    <t>6414</t>
  </si>
  <si>
    <t>6420</t>
  </si>
  <si>
    <t>6421</t>
  </si>
  <si>
    <t>6422</t>
  </si>
  <si>
    <t>6428</t>
  </si>
  <si>
    <t>6429</t>
  </si>
  <si>
    <t>6430</t>
  </si>
  <si>
    <t>6437</t>
  </si>
  <si>
    <t>6438</t>
  </si>
  <si>
    <t>6439</t>
  </si>
  <si>
    <t>6446</t>
  </si>
  <si>
    <t>6447</t>
  </si>
  <si>
    <t>6448</t>
  </si>
  <si>
    <t>6455</t>
  </si>
  <si>
    <t>6456</t>
  </si>
  <si>
    <t>6457</t>
  </si>
  <si>
    <t>6467</t>
  </si>
  <si>
    <t>6468</t>
  </si>
  <si>
    <t>6469</t>
  </si>
  <si>
    <t>6473</t>
  </si>
  <si>
    <t>6474</t>
  </si>
  <si>
    <t>6475</t>
  </si>
  <si>
    <t>6481</t>
  </si>
  <si>
    <t>6482</t>
  </si>
  <si>
    <t>6483</t>
  </si>
  <si>
    <t>6491</t>
  </si>
  <si>
    <t>6492</t>
  </si>
  <si>
    <t>6493</t>
  </si>
  <si>
    <t>6501</t>
  </si>
  <si>
    <t>6502</t>
  </si>
  <si>
    <t>6503</t>
  </si>
  <si>
    <t>6511</t>
  </si>
  <si>
    <t>6512</t>
  </si>
  <si>
    <t>6513</t>
  </si>
  <si>
    <t>6521</t>
  </si>
  <si>
    <t>6522</t>
  </si>
  <si>
    <t>6523</t>
  </si>
  <si>
    <t>6533</t>
  </si>
  <si>
    <t>6534</t>
  </si>
  <si>
    <t>6535</t>
  </si>
  <si>
    <t>6539</t>
  </si>
  <si>
    <t>6540</t>
  </si>
  <si>
    <t>6541</t>
  </si>
  <si>
    <t>6547</t>
  </si>
  <si>
    <t>6548</t>
  </si>
  <si>
    <t>6549</t>
  </si>
  <si>
    <t>6556</t>
  </si>
  <si>
    <t>6557</t>
  </si>
  <si>
    <t>6558</t>
  </si>
  <si>
    <t>6565</t>
  </si>
  <si>
    <t>6566</t>
  </si>
  <si>
    <t>6567</t>
  </si>
  <si>
    <t>6575</t>
  </si>
  <si>
    <t>6576</t>
  </si>
  <si>
    <t>6577</t>
  </si>
  <si>
    <t>6585</t>
  </si>
  <si>
    <t>6586</t>
  </si>
  <si>
    <t>6587</t>
  </si>
  <si>
    <t>6595</t>
  </si>
  <si>
    <t>6596</t>
  </si>
  <si>
    <t>6597</t>
  </si>
  <si>
    <t>6605</t>
  </si>
  <si>
    <t>6606</t>
  </si>
  <si>
    <t>6607</t>
  </si>
  <si>
    <t>6617</t>
  </si>
  <si>
    <t>6618</t>
  </si>
  <si>
    <t>6619</t>
  </si>
  <si>
    <t>6623</t>
  </si>
  <si>
    <t>6624</t>
  </si>
  <si>
    <t>6625</t>
  </si>
  <si>
    <t>6631</t>
  </si>
  <si>
    <t>6632</t>
  </si>
  <si>
    <t>6633</t>
  </si>
  <si>
    <t>6640</t>
  </si>
  <si>
    <t>6641</t>
  </si>
  <si>
    <t>6642</t>
  </si>
  <si>
    <t>6649</t>
  </si>
  <si>
    <t>6650</t>
  </si>
  <si>
    <t>6651</t>
  </si>
  <si>
    <t>6659</t>
  </si>
  <si>
    <t>6660</t>
  </si>
  <si>
    <t>6661</t>
  </si>
  <si>
    <t>6669</t>
  </si>
  <si>
    <t>6670</t>
  </si>
  <si>
    <t>6671</t>
  </si>
  <si>
    <t>6679</t>
  </si>
  <si>
    <t>6680</t>
  </si>
  <si>
    <t>6681</t>
  </si>
  <si>
    <t>6691</t>
  </si>
  <si>
    <t>6692</t>
  </si>
  <si>
    <t>6693</t>
  </si>
  <si>
    <t>6697</t>
  </si>
  <si>
    <t>6698</t>
  </si>
  <si>
    <t>6699</t>
  </si>
  <si>
    <t>6705</t>
  </si>
  <si>
    <t>6706</t>
  </si>
  <si>
    <t>6707</t>
  </si>
  <si>
    <t>6714</t>
  </si>
  <si>
    <t>6715</t>
  </si>
  <si>
    <t>6716</t>
  </si>
  <si>
    <t>6723</t>
  </si>
  <si>
    <t>6724</t>
  </si>
  <si>
    <t>6725</t>
  </si>
  <si>
    <t>6733</t>
  </si>
  <si>
    <t>6734</t>
  </si>
  <si>
    <t>6735</t>
  </si>
  <si>
    <t>6743</t>
  </si>
  <si>
    <t>6744</t>
  </si>
  <si>
    <t>6745</t>
  </si>
  <si>
    <t>6749</t>
  </si>
  <si>
    <t>6750</t>
  </si>
  <si>
    <t>6751</t>
  </si>
  <si>
    <t>6757</t>
  </si>
  <si>
    <t>6758</t>
  </si>
  <si>
    <t>6759</t>
  </si>
  <si>
    <t>6767</t>
  </si>
  <si>
    <t>6768</t>
  </si>
  <si>
    <t>6769</t>
  </si>
  <si>
    <t>6779</t>
  </si>
  <si>
    <t>6780</t>
  </si>
  <si>
    <t>6781</t>
  </si>
  <si>
    <t>6800</t>
  </si>
  <si>
    <t>6801</t>
  </si>
  <si>
    <t>6802</t>
  </si>
  <si>
    <t>6806</t>
  </si>
  <si>
    <t>6807</t>
  </si>
  <si>
    <t>6808</t>
  </si>
  <si>
    <t>6815</t>
  </si>
  <si>
    <t>6816</t>
  </si>
  <si>
    <t>6817</t>
  </si>
  <si>
    <t>6823</t>
  </si>
  <si>
    <t>6824</t>
  </si>
  <si>
    <t>6825</t>
  </si>
  <si>
    <t>6832</t>
  </si>
  <si>
    <t>6833</t>
  </si>
  <si>
    <t>6834</t>
  </si>
  <si>
    <t>6840</t>
  </si>
  <si>
    <t>6841</t>
  </si>
  <si>
    <t>6842</t>
  </si>
  <si>
    <t>6848</t>
  </si>
  <si>
    <t>6849</t>
  </si>
  <si>
    <t>6850</t>
  </si>
  <si>
    <t>6856</t>
  </si>
  <si>
    <t>6857</t>
  </si>
  <si>
    <t>6858</t>
  </si>
  <si>
    <t>6865</t>
  </si>
  <si>
    <t>6866</t>
  </si>
  <si>
    <t>6867</t>
  </si>
  <si>
    <t>6874</t>
  </si>
  <si>
    <t>6875</t>
  </si>
  <si>
    <t>6876</t>
  </si>
  <si>
    <t>6883</t>
  </si>
  <si>
    <t>6884</t>
  </si>
  <si>
    <t>6885</t>
  </si>
  <si>
    <t>6891</t>
  </si>
  <si>
    <t>6892</t>
  </si>
  <si>
    <t>6893</t>
  </si>
  <si>
    <t>6899</t>
  </si>
  <si>
    <t>6900</t>
  </si>
  <si>
    <t>6901</t>
  </si>
  <si>
    <t>6907</t>
  </si>
  <si>
    <t>6908</t>
  </si>
  <si>
    <t>6909</t>
  </si>
  <si>
    <t>6915</t>
  </si>
  <si>
    <t>6916</t>
  </si>
  <si>
    <t>6917</t>
  </si>
  <si>
    <t>6924</t>
  </si>
  <si>
    <t>6925</t>
  </si>
  <si>
    <t>6926</t>
  </si>
  <si>
    <t>6933</t>
  </si>
  <si>
    <t>6934</t>
  </si>
  <si>
    <t>6935</t>
  </si>
  <si>
    <t>6942</t>
  </si>
  <si>
    <t>6943</t>
  </si>
  <si>
    <t>6944</t>
  </si>
  <si>
    <t>6951</t>
  </si>
  <si>
    <t>6952</t>
  </si>
  <si>
    <t>6953</t>
  </si>
  <si>
    <t>6959</t>
  </si>
  <si>
    <t>6960</t>
  </si>
  <si>
    <t>6961</t>
  </si>
  <si>
    <t>6968</t>
  </si>
  <si>
    <t>6969</t>
  </si>
  <si>
    <t>6970</t>
  </si>
  <si>
    <t>6976</t>
  </si>
  <si>
    <t>6977</t>
  </si>
  <si>
    <t>6978</t>
  </si>
  <si>
    <t>6985</t>
  </si>
  <si>
    <t>6986</t>
  </si>
  <si>
    <t>6987</t>
  </si>
  <si>
    <t>6994</t>
  </si>
  <si>
    <t>6995</t>
  </si>
  <si>
    <t>6996</t>
  </si>
  <si>
    <t>7002</t>
  </si>
  <si>
    <t>7003</t>
  </si>
  <si>
    <t>7004</t>
  </si>
  <si>
    <t>7010</t>
  </si>
  <si>
    <t>7011</t>
  </si>
  <si>
    <t>7012</t>
  </si>
  <si>
    <t>7018</t>
  </si>
  <si>
    <t>7019</t>
  </si>
  <si>
    <t>7020</t>
  </si>
  <si>
    <t>7026</t>
  </si>
  <si>
    <t>7027</t>
  </si>
  <si>
    <t>7028</t>
  </si>
  <si>
    <t>7034</t>
  </si>
  <si>
    <t>7035</t>
  </si>
  <si>
    <t>7036</t>
  </si>
  <si>
    <t>7042</t>
  </si>
  <si>
    <t>7043</t>
  </si>
  <si>
    <t>7044</t>
  </si>
  <si>
    <t>7050</t>
  </si>
  <si>
    <t>7051</t>
  </si>
  <si>
    <t>7052</t>
  </si>
  <si>
    <t>7058</t>
  </si>
  <si>
    <t>7059</t>
  </si>
  <si>
    <t>7060</t>
  </si>
  <si>
    <t>7067</t>
  </si>
  <si>
    <t>7068</t>
  </si>
  <si>
    <t>7069</t>
  </si>
  <si>
    <t>7075</t>
  </si>
  <si>
    <t>7076</t>
  </si>
  <si>
    <t>7077</t>
  </si>
  <si>
    <t>7083</t>
  </si>
  <si>
    <t>7084</t>
  </si>
  <si>
    <t>7085</t>
  </si>
  <si>
    <t>7091</t>
  </si>
  <si>
    <t>7092</t>
  </si>
  <si>
    <t>7093</t>
  </si>
  <si>
    <t>7099</t>
  </si>
  <si>
    <t>7100</t>
  </si>
  <si>
    <t>7101</t>
  </si>
  <si>
    <t>7108</t>
  </si>
  <si>
    <t>7109</t>
  </si>
  <si>
    <t>7110</t>
  </si>
  <si>
    <t>7117</t>
  </si>
  <si>
    <t>7118</t>
  </si>
  <si>
    <t>7119</t>
  </si>
  <si>
    <t>7125</t>
  </si>
  <si>
    <t>7126</t>
  </si>
  <si>
    <t>7127</t>
  </si>
  <si>
    <t>7133</t>
  </si>
  <si>
    <t>7134</t>
  </si>
  <si>
    <t>7135</t>
  </si>
  <si>
    <t>7141</t>
  </si>
  <si>
    <t>7142</t>
  </si>
  <si>
    <t>7143</t>
  </si>
  <si>
    <t>7149</t>
  </si>
  <si>
    <t>7150</t>
  </si>
  <si>
    <t>7151</t>
  </si>
  <si>
    <t>7157</t>
  </si>
  <si>
    <t>7158</t>
  </si>
  <si>
    <t>7159</t>
  </si>
  <si>
    <t>7165</t>
  </si>
  <si>
    <t>7166</t>
  </si>
  <si>
    <t>7167</t>
  </si>
  <si>
    <t>7174</t>
  </si>
  <si>
    <t>7175</t>
  </si>
  <si>
    <t>7176</t>
  </si>
  <si>
    <t>7183</t>
  </si>
  <si>
    <t>7184</t>
  </si>
  <si>
    <t>7185</t>
  </si>
  <si>
    <t>7192</t>
  </si>
  <si>
    <t>7193</t>
  </si>
  <si>
    <t>7194</t>
  </si>
  <si>
    <t>7201</t>
  </si>
  <si>
    <t>7202</t>
  </si>
  <si>
    <t>7203</t>
  </si>
  <si>
    <t>7210</t>
  </si>
  <si>
    <t>7211</t>
  </si>
  <si>
    <t>7212</t>
  </si>
  <si>
    <t>7218</t>
  </si>
  <si>
    <t>7219</t>
  </si>
  <si>
    <t>7220</t>
  </si>
  <si>
    <t>7226</t>
  </si>
  <si>
    <t>7227</t>
  </si>
  <si>
    <t>7228</t>
  </si>
  <si>
    <t>7235</t>
  </si>
  <si>
    <t>7236</t>
  </si>
  <si>
    <t>7237</t>
  </si>
  <si>
    <t>7244</t>
  </si>
  <si>
    <t>7245</t>
  </si>
  <si>
    <t>7246</t>
  </si>
  <si>
    <t>7253</t>
  </si>
  <si>
    <t>7254</t>
  </si>
  <si>
    <t>7255</t>
  </si>
  <si>
    <t>7262</t>
  </si>
  <si>
    <t>7263</t>
  </si>
  <si>
    <t>7264</t>
  </si>
  <si>
    <t>7271</t>
  </si>
  <si>
    <t>7272</t>
  </si>
  <si>
    <t>7273</t>
  </si>
  <si>
    <t>7279</t>
  </si>
  <si>
    <t>7280</t>
  </si>
  <si>
    <t>7281</t>
  </si>
  <si>
    <t>7287</t>
  </si>
  <si>
    <t>7288</t>
  </si>
  <si>
    <t>7289</t>
  </si>
  <si>
    <t>7298</t>
  </si>
  <si>
    <t>7299</t>
  </si>
  <si>
    <t>7300</t>
  </si>
  <si>
    <t>7307</t>
  </si>
  <si>
    <t>7308</t>
  </si>
  <si>
    <t>7309</t>
  </si>
  <si>
    <t>7316</t>
  </si>
  <si>
    <t>7317</t>
  </si>
  <si>
    <t>7318</t>
  </si>
  <si>
    <t>7324</t>
  </si>
  <si>
    <t>7325</t>
  </si>
  <si>
    <t>7326</t>
  </si>
  <si>
    <t>7333</t>
  </si>
  <si>
    <t>7334</t>
  </si>
  <si>
    <t>7335</t>
  </si>
  <si>
    <t>7341</t>
  </si>
  <si>
    <t>7342</t>
  </si>
  <si>
    <t>7343</t>
  </si>
  <si>
    <t>7349</t>
  </si>
  <si>
    <t>7350</t>
  </si>
  <si>
    <t>7351</t>
  </si>
  <si>
    <t>7357</t>
  </si>
  <si>
    <t>7358</t>
  </si>
  <si>
    <t>7359</t>
  </si>
  <si>
    <t>7367</t>
  </si>
  <si>
    <t>7368</t>
  </si>
  <si>
    <t>7369</t>
  </si>
  <si>
    <t>7375</t>
  </si>
  <si>
    <t>7376</t>
  </si>
  <si>
    <t>7377</t>
  </si>
  <si>
    <t>7383</t>
  </si>
  <si>
    <t>7384</t>
  </si>
  <si>
    <t>7385</t>
  </si>
  <si>
    <t>7392</t>
  </si>
  <si>
    <t>7393</t>
  </si>
  <si>
    <t>7394</t>
  </si>
  <si>
    <t>7400</t>
  </si>
  <si>
    <t>7401</t>
  </si>
  <si>
    <t>7402</t>
  </si>
  <si>
    <t>7409</t>
  </si>
  <si>
    <t>7410</t>
  </si>
  <si>
    <t>7411</t>
  </si>
  <si>
    <t>7417</t>
  </si>
  <si>
    <t>7418</t>
  </si>
  <si>
    <t>7419</t>
  </si>
  <si>
    <t>7426</t>
  </si>
  <si>
    <t>7427</t>
  </si>
  <si>
    <t>7428</t>
  </si>
  <si>
    <t>7434</t>
  </si>
  <si>
    <t>7435</t>
  </si>
  <si>
    <t>7436</t>
  </si>
  <si>
    <t>7442</t>
  </si>
  <si>
    <t>7443</t>
  </si>
  <si>
    <t>7444</t>
  </si>
  <si>
    <t>7450</t>
  </si>
  <si>
    <t>7451</t>
  </si>
  <si>
    <t>7452</t>
  </si>
  <si>
    <t>7458</t>
  </si>
  <si>
    <t>7459</t>
  </si>
  <si>
    <t>7460</t>
  </si>
  <si>
    <t>7466</t>
  </si>
  <si>
    <t>7467</t>
  </si>
  <si>
    <t>7468</t>
  </si>
  <si>
    <t>7474</t>
  </si>
  <si>
    <t>7475</t>
  </si>
  <si>
    <t>7476</t>
  </si>
  <si>
    <t>7482</t>
  </si>
  <si>
    <t>7483</t>
  </si>
  <si>
    <t>7484</t>
  </si>
  <si>
    <t>7490</t>
  </si>
  <si>
    <t>7491</t>
  </si>
  <si>
    <t>7492</t>
  </si>
  <si>
    <t>7501</t>
  </si>
  <si>
    <t>7502</t>
  </si>
  <si>
    <t>7503</t>
  </si>
  <si>
    <t>7512</t>
  </si>
  <si>
    <t>7513</t>
  </si>
  <si>
    <t>7514</t>
  </si>
  <si>
    <t>7520</t>
  </si>
  <si>
    <t>7521</t>
  </si>
  <si>
    <t>7522</t>
  </si>
  <si>
    <t>7528</t>
  </si>
  <si>
    <t>7529</t>
  </si>
  <si>
    <t>7530</t>
  </si>
  <si>
    <t>7536</t>
  </si>
  <si>
    <t>7537</t>
  </si>
  <si>
    <t>7538</t>
  </si>
  <si>
    <t>7545</t>
  </si>
  <si>
    <t>7546</t>
  </si>
  <si>
    <t>7547</t>
  </si>
  <si>
    <t>7556</t>
  </si>
  <si>
    <t>7557</t>
  </si>
  <si>
    <t>7558</t>
  </si>
  <si>
    <t>7567</t>
  </si>
  <si>
    <t>7568</t>
  </si>
  <si>
    <t>7569</t>
  </si>
  <si>
    <t>7575</t>
  </si>
  <si>
    <t>7576</t>
  </si>
  <si>
    <t>7577</t>
  </si>
  <si>
    <t>7583</t>
  </si>
  <si>
    <t>7584</t>
  </si>
  <si>
    <t>7585</t>
  </si>
  <si>
    <t>7591</t>
  </si>
  <si>
    <t>7592</t>
  </si>
  <si>
    <t>7593</t>
  </si>
  <si>
    <t>7599</t>
  </si>
  <si>
    <t>7600</t>
  </si>
  <si>
    <t>7601</t>
  </si>
  <si>
    <t>7607</t>
  </si>
  <si>
    <t>7608</t>
  </si>
  <si>
    <t>7609</t>
  </si>
  <si>
    <t>7618</t>
  </si>
  <si>
    <t>7619</t>
  </si>
  <si>
    <t>7620</t>
  </si>
  <si>
    <t>7626</t>
  </si>
  <si>
    <t>7627</t>
  </si>
  <si>
    <t>7628</t>
  </si>
  <si>
    <t>7635</t>
  </si>
  <si>
    <t>7636</t>
  </si>
  <si>
    <t>7637</t>
  </si>
  <si>
    <t>7644</t>
  </si>
  <si>
    <t>7645</t>
  </si>
  <si>
    <t>7646</t>
  </si>
  <si>
    <t>7653</t>
  </si>
  <si>
    <t>7654</t>
  </si>
  <si>
    <t>7655</t>
  </si>
  <si>
    <t>7662</t>
  </si>
  <si>
    <t>7663</t>
  </si>
  <si>
    <t>7664</t>
  </si>
  <si>
    <t>7671</t>
  </si>
  <si>
    <t>7672</t>
  </si>
  <si>
    <t>7673</t>
  </si>
  <si>
    <t>7677</t>
  </si>
  <si>
    <t>7678</t>
  </si>
  <si>
    <t>7679</t>
  </si>
  <si>
    <t>7683</t>
  </si>
  <si>
    <t>7684</t>
  </si>
  <si>
    <t>7685</t>
  </si>
  <si>
    <t>7691</t>
  </si>
  <si>
    <t>7692</t>
  </si>
  <si>
    <t>7693</t>
  </si>
  <si>
    <t>7702</t>
  </si>
  <si>
    <t>7703</t>
  </si>
  <si>
    <t>7704</t>
  </si>
  <si>
    <t>7710</t>
  </si>
  <si>
    <t>7711</t>
  </si>
  <si>
    <t>7712</t>
  </si>
  <si>
    <t>7718</t>
  </si>
  <si>
    <t>7719</t>
  </si>
  <si>
    <t>7720</t>
  </si>
  <si>
    <t>7726</t>
  </si>
  <si>
    <t>7727</t>
  </si>
  <si>
    <t>7728</t>
  </si>
  <si>
    <t>7737</t>
  </si>
  <si>
    <t>7738</t>
  </si>
  <si>
    <t>7739</t>
  </si>
  <si>
    <t>7747</t>
  </si>
  <si>
    <t>7748</t>
  </si>
  <si>
    <t>7749</t>
  </si>
  <si>
    <t>7755</t>
  </si>
  <si>
    <t>7756</t>
  </si>
  <si>
    <t>7757</t>
  </si>
  <si>
    <t>7763</t>
  </si>
  <si>
    <t>7764</t>
  </si>
  <si>
    <t>7765</t>
  </si>
  <si>
    <t>7771</t>
  </si>
  <si>
    <t>7772</t>
  </si>
  <si>
    <t>7773</t>
  </si>
  <si>
    <t>7779</t>
  </si>
  <si>
    <t>7780</t>
  </si>
  <si>
    <t>7781</t>
  </si>
  <si>
    <t>7787</t>
  </si>
  <si>
    <t>7788</t>
  </si>
  <si>
    <t>7789</t>
  </si>
  <si>
    <t>7795</t>
  </si>
  <si>
    <t>7796</t>
  </si>
  <si>
    <t>7797</t>
  </si>
  <si>
    <t>7803</t>
  </si>
  <si>
    <t>7804</t>
  </si>
  <si>
    <t>7805</t>
  </si>
  <si>
    <t>7811</t>
  </si>
  <si>
    <t>7812</t>
  </si>
  <si>
    <t>7813</t>
  </si>
  <si>
    <t>7819</t>
  </si>
  <si>
    <t>7820</t>
  </si>
  <si>
    <t>7821</t>
  </si>
  <si>
    <t>7827</t>
  </si>
  <si>
    <t>7828</t>
  </si>
  <si>
    <t>7829</t>
  </si>
  <si>
    <t>7835</t>
  </si>
  <si>
    <t>7836</t>
  </si>
  <si>
    <t>7837</t>
  </si>
  <si>
    <t>7843</t>
  </si>
  <si>
    <t>7844</t>
  </si>
  <si>
    <t>7845</t>
  </si>
  <si>
    <t>7851</t>
  </si>
  <si>
    <t>7852</t>
  </si>
  <si>
    <t>7853</t>
  </si>
  <si>
    <t>7859</t>
  </si>
  <si>
    <t>7860</t>
  </si>
  <si>
    <t>7861</t>
  </si>
  <si>
    <t>7867</t>
  </si>
  <si>
    <t>7868</t>
  </si>
  <si>
    <t>7869</t>
  </si>
  <si>
    <t>7876</t>
  </si>
  <si>
    <t>7877</t>
  </si>
  <si>
    <t>7878</t>
  </si>
  <si>
    <t>7885</t>
  </si>
  <si>
    <t>7886</t>
  </si>
  <si>
    <t>7887</t>
  </si>
  <si>
    <t>7894</t>
  </si>
  <si>
    <t>7895</t>
  </si>
  <si>
    <t>7896</t>
  </si>
  <si>
    <t>7902</t>
  </si>
  <si>
    <t>7903</t>
  </si>
  <si>
    <t>7904</t>
  </si>
  <si>
    <t>7910</t>
  </si>
  <si>
    <t>7911</t>
  </si>
  <si>
    <t>7912</t>
  </si>
  <si>
    <t>7921</t>
  </si>
  <si>
    <t>7922</t>
  </si>
  <si>
    <t>7923</t>
  </si>
  <si>
    <t>7936</t>
  </si>
  <si>
    <t>7937</t>
  </si>
  <si>
    <t>7938</t>
  </si>
  <si>
    <t>7945</t>
  </si>
  <si>
    <t>7946</t>
  </si>
  <si>
    <t>7947</t>
  </si>
  <si>
    <t>7967</t>
  </si>
  <si>
    <t>7968</t>
  </si>
  <si>
    <t>7969</t>
  </si>
  <si>
    <t>7975</t>
  </si>
  <si>
    <t>7976</t>
  </si>
  <si>
    <t>7977</t>
  </si>
  <si>
    <t>7986</t>
  </si>
  <si>
    <t>7987</t>
  </si>
  <si>
    <t>7988</t>
  </si>
  <si>
    <t>7994</t>
  </si>
  <si>
    <t>7995</t>
  </si>
  <si>
    <t>7996</t>
  </si>
  <si>
    <t>8005</t>
  </si>
  <si>
    <t>8006</t>
  </si>
  <si>
    <t>8007</t>
  </si>
  <si>
    <t>8015</t>
  </si>
  <si>
    <t>8016</t>
  </si>
  <si>
    <t>8017</t>
  </si>
  <si>
    <t>8023</t>
  </si>
  <si>
    <t>8024</t>
  </si>
  <si>
    <t>8025</t>
  </si>
  <si>
    <t>8031</t>
  </si>
  <si>
    <t>8032</t>
  </si>
  <si>
    <t>8033</t>
  </si>
  <si>
    <t>8048</t>
  </si>
  <si>
    <t>8049</t>
  </si>
  <si>
    <t>8050</t>
  </si>
  <si>
    <t>8056</t>
  </si>
  <si>
    <t>8057</t>
  </si>
  <si>
    <t>8058</t>
  </si>
  <si>
    <t>8067</t>
  </si>
  <si>
    <t>8068</t>
  </si>
  <si>
    <t>8069</t>
  </si>
  <si>
    <t>8078</t>
  </si>
  <si>
    <t>8079</t>
  </si>
  <si>
    <t>8080</t>
  </si>
  <si>
    <t>8088</t>
  </si>
  <si>
    <t>8089</t>
  </si>
  <si>
    <t>8090</t>
  </si>
  <si>
    <t>8107</t>
  </si>
  <si>
    <t>8108</t>
  </si>
  <si>
    <t>8109</t>
  </si>
  <si>
    <t>8127</t>
  </si>
  <si>
    <t>8128</t>
  </si>
  <si>
    <t>8129</t>
  </si>
  <si>
    <t>8144</t>
  </si>
  <si>
    <t>8145</t>
  </si>
  <si>
    <t>8146</t>
  </si>
  <si>
    <t>8165</t>
  </si>
  <si>
    <t>8166</t>
  </si>
  <si>
    <t>8167</t>
  </si>
  <si>
    <t>8171</t>
  </si>
  <si>
    <t>8172</t>
  </si>
  <si>
    <t>8173</t>
  </si>
  <si>
    <t>8180</t>
  </si>
  <si>
    <t>8181</t>
  </si>
  <si>
    <t>8182</t>
  </si>
  <si>
    <t>8188</t>
  </si>
  <si>
    <t>8189</t>
  </si>
  <si>
    <t>8190</t>
  </si>
  <si>
    <t>8198</t>
  </si>
  <si>
    <t>8199</t>
  </si>
  <si>
    <t>8200</t>
  </si>
  <si>
    <t>8208</t>
  </si>
  <si>
    <t>8209</t>
  </si>
  <si>
    <t>8210</t>
  </si>
  <si>
    <t>8224</t>
  </si>
  <si>
    <t>8225</t>
  </si>
  <si>
    <t>8226</t>
  </si>
  <si>
    <t>8230</t>
  </si>
  <si>
    <t>8231</t>
  </si>
  <si>
    <t>8232</t>
  </si>
  <si>
    <t>8238</t>
  </si>
  <si>
    <t>8239</t>
  </si>
  <si>
    <t>8240</t>
  </si>
  <si>
    <t>8254</t>
  </si>
  <si>
    <t>8255</t>
  </si>
  <si>
    <t>8256</t>
  </si>
  <si>
    <t>8267</t>
  </si>
  <si>
    <t>8268</t>
  </si>
  <si>
    <t>8269</t>
  </si>
  <si>
    <t>8284</t>
  </si>
  <si>
    <t>8285</t>
  </si>
  <si>
    <t>8286</t>
  </si>
  <si>
    <t>8294</t>
  </si>
  <si>
    <t>8295</t>
  </si>
  <si>
    <t>8296</t>
  </si>
  <si>
    <t>8302</t>
  </si>
  <si>
    <t>8303</t>
  </si>
  <si>
    <t>8304</t>
  </si>
  <si>
    <t>8310</t>
  </si>
  <si>
    <t>8311</t>
  </si>
  <si>
    <t>8312</t>
  </si>
  <si>
    <t>8320</t>
  </si>
  <si>
    <t>8321</t>
  </si>
  <si>
    <t>8322</t>
  </si>
  <si>
    <t>8331</t>
  </si>
  <si>
    <t>8332</t>
  </si>
  <si>
    <t>8333</t>
  </si>
  <si>
    <t>8340</t>
  </si>
  <si>
    <t>8341</t>
  </si>
  <si>
    <t>8342</t>
  </si>
  <si>
    <t>8349</t>
  </si>
  <si>
    <t>8350</t>
  </si>
  <si>
    <t>8351</t>
  </si>
  <si>
    <t>8358</t>
  </si>
  <si>
    <t>8359</t>
  </si>
  <si>
    <t>8360</t>
  </si>
  <si>
    <t>8367</t>
  </si>
  <si>
    <t>8368</t>
  </si>
  <si>
    <t>8369</t>
  </si>
  <si>
    <t>8376</t>
  </si>
  <si>
    <t>8377</t>
  </si>
  <si>
    <t>8378</t>
  </si>
  <si>
    <t>8385</t>
  </si>
  <si>
    <t>8386</t>
  </si>
  <si>
    <t>8387</t>
  </si>
  <si>
    <t>8394</t>
  </si>
  <si>
    <t>8395</t>
  </si>
  <si>
    <t>8396</t>
  </si>
  <si>
    <t>8404</t>
  </si>
  <si>
    <t>8405</t>
  </si>
  <si>
    <t>8406</t>
  </si>
  <si>
    <t>8412</t>
  </si>
  <si>
    <t>8413</t>
  </si>
  <si>
    <t>8414</t>
  </si>
  <si>
    <t>8424</t>
  </si>
  <si>
    <t>8425</t>
  </si>
  <si>
    <t>8426</t>
  </si>
  <si>
    <t>8436</t>
  </si>
  <si>
    <t>8437</t>
  </si>
  <si>
    <t>8438</t>
  </si>
  <si>
    <t>8447</t>
  </si>
  <si>
    <t>8448</t>
  </si>
  <si>
    <t>8449</t>
  </si>
  <si>
    <t>8457</t>
  </si>
  <si>
    <t>8458</t>
  </si>
  <si>
    <t>8459</t>
  </si>
  <si>
    <t>8466</t>
  </si>
  <si>
    <t>8467</t>
  </si>
  <si>
    <t>8468</t>
  </si>
  <si>
    <t>8475</t>
  </si>
  <si>
    <t>8476</t>
  </si>
  <si>
    <t>8477</t>
  </si>
  <si>
    <t>8481</t>
  </si>
  <si>
    <t>8482</t>
  </si>
  <si>
    <t>8483</t>
  </si>
  <si>
    <t>8487</t>
  </si>
  <si>
    <t>8488</t>
  </si>
  <si>
    <t>8489</t>
  </si>
  <si>
    <t>8493</t>
  </si>
  <si>
    <t>8494</t>
  </si>
  <si>
    <t>8495</t>
  </si>
  <si>
    <t>8499</t>
  </si>
  <si>
    <t>8500</t>
  </si>
  <si>
    <t>8501</t>
  </si>
  <si>
    <t>8505</t>
  </si>
  <si>
    <t>8506</t>
  </si>
  <si>
    <t>8507</t>
  </si>
  <si>
    <t>8514</t>
  </si>
  <si>
    <t>8515</t>
  </si>
  <si>
    <t>8516</t>
  </si>
  <si>
    <t>8524</t>
  </si>
  <si>
    <t>8525</t>
  </si>
  <si>
    <t>8526</t>
  </si>
  <si>
    <t>8532</t>
  </si>
  <si>
    <t>8533</t>
  </si>
  <si>
    <t>8534</t>
  </si>
  <si>
    <t>8543</t>
  </si>
  <si>
    <t>8544</t>
  </si>
  <si>
    <t>8545</t>
  </si>
  <si>
    <t>8549</t>
  </si>
  <si>
    <t>8550</t>
  </si>
  <si>
    <t>8551</t>
  </si>
  <si>
    <t>8555</t>
  </si>
  <si>
    <t>8556</t>
  </si>
  <si>
    <t>8557</t>
  </si>
  <si>
    <t>8561</t>
  </si>
  <si>
    <t>8562</t>
  </si>
  <si>
    <t>8563</t>
  </si>
  <si>
    <t>8567</t>
  </si>
  <si>
    <t>8568</t>
  </si>
  <si>
    <t>8569</t>
  </si>
  <si>
    <t>8573</t>
  </si>
  <si>
    <t>8574</t>
  </si>
  <si>
    <t>8575</t>
  </si>
  <si>
    <t>8579</t>
  </si>
  <si>
    <t>8580</t>
  </si>
  <si>
    <t>8581</t>
  </si>
  <si>
    <t>8585</t>
  </si>
  <si>
    <t>8586</t>
  </si>
  <si>
    <t>8587</t>
  </si>
  <si>
    <t>8591</t>
  </si>
  <si>
    <t>8592</t>
  </si>
  <si>
    <t>8593</t>
  </si>
  <si>
    <t>8598</t>
  </si>
  <si>
    <t>8599</t>
  </si>
  <si>
    <t>8600</t>
  </si>
  <si>
    <t>8607</t>
  </si>
  <si>
    <t>8608</t>
  </si>
  <si>
    <t>8609</t>
  </si>
  <si>
    <t>8615</t>
  </si>
  <si>
    <t>8616</t>
  </si>
  <si>
    <t>8617</t>
  </si>
  <si>
    <t>8626</t>
  </si>
  <si>
    <t>8627</t>
  </si>
  <si>
    <t>8628</t>
  </si>
  <si>
    <t>8638</t>
  </si>
  <si>
    <t>8639</t>
  </si>
  <si>
    <t>8640</t>
  </si>
  <si>
    <t>8656</t>
  </si>
  <si>
    <t>8657</t>
  </si>
  <si>
    <t>8658</t>
  </si>
  <si>
    <t>8668</t>
  </si>
  <si>
    <t>8669</t>
  </si>
  <si>
    <t>8670</t>
  </si>
  <si>
    <t>8692</t>
  </si>
  <si>
    <t>8693</t>
  </si>
  <si>
    <t>8694</t>
  </si>
  <si>
    <t>8699</t>
  </si>
  <si>
    <t>8700</t>
  </si>
  <si>
    <t>8701</t>
  </si>
  <si>
    <t>8706</t>
  </si>
  <si>
    <t>8707</t>
  </si>
  <si>
    <t>8708</t>
  </si>
  <si>
    <t>8713</t>
  </si>
  <si>
    <t>8714</t>
  </si>
  <si>
    <t>8715</t>
  </si>
  <si>
    <t>8720</t>
  </si>
  <si>
    <t>8721</t>
  </si>
  <si>
    <t>8722</t>
  </si>
  <si>
    <t>8727</t>
  </si>
  <si>
    <t>8728</t>
  </si>
  <si>
    <t>8729</t>
  </si>
  <si>
    <t>8734</t>
  </si>
  <si>
    <t>8735</t>
  </si>
  <si>
    <t>8736</t>
  </si>
  <si>
    <t>8741</t>
  </si>
  <si>
    <t>8742</t>
  </si>
  <si>
    <t>8743</t>
  </si>
  <si>
    <t>8751</t>
  </si>
  <si>
    <t>8752</t>
  </si>
  <si>
    <t>8753</t>
  </si>
  <si>
    <t>8758</t>
  </si>
  <si>
    <t>8759</t>
  </si>
  <si>
    <t>8760</t>
  </si>
  <si>
    <t>8765</t>
  </si>
  <si>
    <t>8766</t>
  </si>
  <si>
    <t>8767</t>
  </si>
  <si>
    <t>8772</t>
  </si>
  <si>
    <t>8773</t>
  </si>
  <si>
    <t>8774</t>
  </si>
  <si>
    <t>8779</t>
  </si>
  <si>
    <t>8780</t>
  </si>
  <si>
    <t>8781</t>
  </si>
  <si>
    <t>8786</t>
  </si>
  <si>
    <t>8787</t>
  </si>
  <si>
    <t>8788</t>
  </si>
  <si>
    <t>8793</t>
  </si>
  <si>
    <t>8794</t>
  </si>
  <si>
    <t>8795</t>
  </si>
  <si>
    <t>8799</t>
  </si>
  <si>
    <t>8800</t>
  </si>
  <si>
    <t>8801</t>
  </si>
  <si>
    <t>8812</t>
  </si>
  <si>
    <t>8813</t>
  </si>
  <si>
    <t>8814</t>
  </si>
  <si>
    <t>8825</t>
  </si>
  <si>
    <t>8826</t>
  </si>
  <si>
    <t>8827</t>
  </si>
  <si>
    <t>8832</t>
  </si>
  <si>
    <t>8833</t>
  </si>
  <si>
    <t>8834</t>
  </si>
  <si>
    <t>8851</t>
  </si>
  <si>
    <t>8852</t>
  </si>
  <si>
    <t>8853</t>
  </si>
  <si>
    <t>8863</t>
  </si>
  <si>
    <t>8864</t>
  </si>
  <si>
    <t>8865</t>
  </si>
  <si>
    <t>8869</t>
  </si>
  <si>
    <t>8870</t>
  </si>
  <si>
    <t>8871</t>
  </si>
  <si>
    <t>8876</t>
  </si>
  <si>
    <t>8877</t>
  </si>
  <si>
    <t>8878</t>
  </si>
  <si>
    <t>8883</t>
  </si>
  <si>
    <t>8884</t>
  </si>
  <si>
    <t>8885</t>
  </si>
  <si>
    <t>8895</t>
  </si>
  <si>
    <t>8896</t>
  </si>
  <si>
    <t>8897</t>
  </si>
  <si>
    <t>8902</t>
  </si>
  <si>
    <t>8903</t>
  </si>
  <si>
    <t>8904</t>
  </si>
  <si>
    <t>8909</t>
  </si>
  <si>
    <t>8910</t>
  </si>
  <si>
    <t>8911</t>
  </si>
  <si>
    <t>8918</t>
  </si>
  <si>
    <t>8919</t>
  </si>
  <si>
    <t>8920</t>
  </si>
  <si>
    <t>8930</t>
  </si>
  <si>
    <t>8931</t>
  </si>
  <si>
    <t>8932</t>
  </si>
  <si>
    <t>8939</t>
  </si>
  <si>
    <t>8940</t>
  </si>
  <si>
    <t>8941</t>
  </si>
  <si>
    <t>8948</t>
  </si>
  <si>
    <t>8949</t>
  </si>
  <si>
    <t>8950</t>
  </si>
  <si>
    <t>8954</t>
  </si>
  <si>
    <t>8955</t>
  </si>
  <si>
    <t>8956</t>
  </si>
  <si>
    <t>8963</t>
  </si>
  <si>
    <t>8964</t>
  </si>
  <si>
    <t>8965</t>
  </si>
  <si>
    <t>8972</t>
  </si>
  <si>
    <t>8973</t>
  </si>
  <si>
    <t>8974</t>
  </si>
  <si>
    <t>8981</t>
  </si>
  <si>
    <t>8982</t>
  </si>
  <si>
    <t>8983</t>
  </si>
  <si>
    <t>8987</t>
  </si>
  <si>
    <t>8988</t>
  </si>
  <si>
    <t>8989</t>
  </si>
  <si>
    <t>8993</t>
  </si>
  <si>
    <t>8994</t>
  </si>
  <si>
    <t>8995</t>
  </si>
  <si>
    <t>9001</t>
  </si>
  <si>
    <t>9002</t>
  </si>
  <si>
    <t>9003</t>
  </si>
  <si>
    <t>9009</t>
  </si>
  <si>
    <t>9010</t>
  </si>
  <si>
    <t>9011</t>
  </si>
  <si>
    <t>9015</t>
  </si>
  <si>
    <t>9016</t>
  </si>
  <si>
    <t>9017</t>
  </si>
  <si>
    <t>COMPOSIÇÕES GOINFRA E SINAPI</t>
  </si>
  <si>
    <t>BOMBA CENTRIFUGA  MOTOR ELETRICO TRIFASICO 1,48HP  DIAMETRO DE SUCCAO X ELEVACAO 1" X 1", 4 ESTAGIOS, DIAMETRO DOS ROTORES 3 X 107 MM + 1 X 100 MM, HM/Q: 10 M / 5,3 M3/H A 70 M / 1,8 M3/H</t>
  </si>
  <si>
    <t>BOMBA CENTRIFUGA MOTOR ELETRICO MONOFASICO 0,74HP  DIAMETRO DE SUCCAO X ELEVACAO 1 1/4" X 1", DIAMETRO DO ROTOR 120 MM, HM/Q: 8 M / 7,70 M3/H A 24 M / 2,80 M3/H</t>
  </si>
  <si>
    <t>(07627/ORSE) Central de alarme e detecção de incendio, capacidade: 2 baterias, 8 laços, com 2 linhas, mod.VR-8L, Verin ou similar</t>
  </si>
  <si>
    <t>TOMADA INDUSTRIAL NÃO METÁLICA SOBREPOR FÊMEA 3 POLOS + TERRA 32 A 220/240</t>
  </si>
  <si>
    <t>FITA ADESIVA ANTICORROSIVA DE PVC FLEXIVEL, COR PRETA, PARA PROTECAO TUBULACAO, 50 MM X 30 M (L X C), E= *0,25* MM</t>
  </si>
  <si>
    <t>ARMAÇÃO EM TELA DE AÇO SOLDADA NERVURADA Q-92, AÇO-60, 4,2 mm, MALHA 15x15 CM (GOINFRA + SINAPI)</t>
  </si>
  <si>
    <t>PISO FUNDIDO DE GRANITINA 8MM (INCLUSO EXECUÇÃO COM JUNTA 27 MM, GRANILHA, POLIMENTOS, ESTUCAMENTO E APLICAÇÃO DE CERA)</t>
  </si>
  <si>
    <t>(P.13.000.042289/CPOS) Botoeira comando liga-desliga sem sinalizador, ref. 3SB06 01-7BG Siemens ou equivalente</t>
  </si>
  <si>
    <t>SINALIZADOR/SIRENE AUDIOVISUAL COM 01 ACIONADOR/BOTOEIRA -
FORNECIMENTO E INSTALAÇÃO (GOINFRA + CPOS)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</si>
</sst>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000"/>
    <numFmt numFmtId="165" formatCode="0000"/>
    <numFmt numFmtId="166" formatCode="#,##0.0000000"/>
  </numFmts>
  <fonts count="15" x14ac:knownFonts="1">
    <font>
      <sz val="11"/>
      <color theme="1"/>
      <name val="Calibri"/>
      <family val="2"/>
      <scheme val="minor"/>
    </font>
    <font>
      <sz val="11"/>
      <color rgb="FF000000"/>
      <name val="Calibri"/>
      <family val="2"/>
      <charset val="204"/>
    </font>
    <font>
      <sz val="10"/>
      <color rgb="FF000000"/>
      <name val="Times New Roman"/>
      <family val="1"/>
    </font>
    <font>
      <sz val="10"/>
      <color rgb="FF000000"/>
      <name val="Times New Roman"/>
      <family val="1"/>
    </font>
    <font>
      <sz val="11"/>
      <color theme="1"/>
      <name val="Calibri"/>
      <family val="2"/>
      <scheme val="minor"/>
    </font>
    <font>
      <sz val="9"/>
      <color rgb="FF000000"/>
      <name val="Calibri"/>
      <family val="2"/>
      <scheme val="minor"/>
    </font>
    <font>
      <b/>
      <sz val="9"/>
      <color rgb="FF000000"/>
      <name val="Calibri"/>
      <family val="2"/>
      <scheme val="minor"/>
    </font>
    <font>
      <b/>
      <sz val="11"/>
      <color rgb="FF000000"/>
      <name val="Calibri"/>
      <family val="2"/>
      <scheme val="minor"/>
    </font>
    <font>
      <b/>
      <sz val="9"/>
      <name val="Calibri"/>
      <family val="2"/>
      <scheme val="minor"/>
    </font>
    <font>
      <sz val="9"/>
      <name val="Calibri"/>
      <family val="2"/>
      <scheme val="minor"/>
    </font>
    <font>
      <b/>
      <i/>
      <sz val="9"/>
      <name val="Calibri"/>
      <family val="2"/>
      <scheme val="minor"/>
    </font>
    <font>
      <i/>
      <sz val="9"/>
      <name val="Calibri"/>
      <family val="2"/>
      <scheme val="minor"/>
    </font>
    <font>
      <sz val="9"/>
      <color theme="1"/>
      <name val="Calibri"/>
      <family val="2"/>
      <scheme val="minor"/>
    </font>
    <font>
      <b/>
      <sz val="11"/>
      <name val="Calibri"/>
      <family val="2"/>
      <scheme val="minor"/>
    </font>
    <font>
      <sz val="11"/>
      <name val="Arial"/>
      <family val="1"/>
    </font>
  </fonts>
  <fills count="18">
    <fill>
      <patternFill patternType="none"/>
    </fill>
    <fill>
      <patternFill patternType="gray125"/>
    </fill>
    <fill>
      <patternFill patternType="solid">
        <fgColor rgb="FFF9BF8E"/>
      </patternFill>
    </fill>
    <fill>
      <patternFill patternType="solid">
        <fgColor rgb="FFE26B0A"/>
      </patternFill>
    </fill>
    <fill>
      <patternFill patternType="solid">
        <fgColor rgb="FFCCCCFF"/>
      </patternFill>
    </fill>
    <fill>
      <patternFill patternType="solid">
        <fgColor rgb="FFFFFF99"/>
      </patternFill>
    </fill>
    <fill>
      <patternFill patternType="solid">
        <fgColor rgb="FFFBD4B3"/>
      </patternFill>
    </fill>
    <fill>
      <patternFill patternType="solid">
        <fgColor rgb="FFFDE8D8"/>
      </patternFill>
    </fill>
    <fill>
      <patternFill patternType="solid">
        <fgColor rgb="FF9999FF"/>
      </patternFill>
    </fill>
    <fill>
      <patternFill patternType="solid">
        <fgColor rgb="FF95B3D6"/>
      </patternFill>
    </fill>
    <fill>
      <patternFill patternType="solid">
        <fgColor rgb="FF00AFEF"/>
      </patternFill>
    </fill>
    <fill>
      <patternFill patternType="solid">
        <fgColor rgb="FFDBE6F0"/>
      </patternFill>
    </fill>
    <fill>
      <patternFill patternType="solid">
        <fgColor theme="1"/>
        <bgColor indexed="64"/>
      </patternFill>
    </fill>
    <fill>
      <patternFill patternType="solid">
        <fgColor rgb="FFFFFF00"/>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33">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top/>
      <bottom style="thin">
        <color rgb="FF000000"/>
      </bottom>
      <diagonal/>
    </border>
    <border>
      <left/>
      <right/>
      <top style="thin">
        <color rgb="FF000000"/>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thin">
        <color indexed="64"/>
      </left>
      <right/>
      <top style="thin">
        <color indexed="64"/>
      </top>
      <bottom style="thin">
        <color indexed="64"/>
      </bottom>
      <diagonal/>
    </border>
    <border>
      <left style="thin">
        <color rgb="FF000000"/>
      </left>
      <right style="thin">
        <color rgb="FF000000"/>
      </right>
      <top/>
      <bottom/>
      <diagonal/>
    </border>
  </borders>
  <cellStyleXfs count="8">
    <xf numFmtId="0" fontId="0" fillId="0" borderId="0"/>
    <xf numFmtId="0" fontId="1" fillId="0" borderId="0"/>
    <xf numFmtId="0" fontId="2" fillId="0" borderId="0"/>
    <xf numFmtId="9" fontId="4" fillId="0" borderId="0" applyFont="0" applyFill="0" applyBorder="0" applyAlignment="0" applyProtection="0"/>
    <xf numFmtId="0" fontId="3" fillId="0" borderId="0"/>
    <xf numFmtId="0" fontId="2" fillId="0" borderId="0"/>
    <xf numFmtId="0" fontId="2" fillId="0" borderId="0"/>
    <xf numFmtId="0" fontId="14" fillId="0" borderId="0"/>
  </cellStyleXfs>
  <cellXfs count="595">
    <xf numFmtId="0" fontId="0" fillId="0" borderId="0" xfId="0"/>
    <xf numFmtId="0" fontId="5" fillId="0" borderId="0" xfId="1" applyFont="1"/>
    <xf numFmtId="0" fontId="5" fillId="0" borderId="4" xfId="1" applyFont="1" applyBorder="1" applyAlignment="1">
      <alignment horizontal="center" vertical="top"/>
    </xf>
    <xf numFmtId="0" fontId="5" fillId="0" borderId="4" xfId="1" applyFont="1" applyBorder="1" applyAlignment="1">
      <alignment horizontal="right" vertical="top"/>
    </xf>
    <xf numFmtId="0" fontId="5" fillId="0" borderId="4" xfId="1" applyFont="1" applyBorder="1" applyAlignment="1">
      <alignment vertical="top"/>
    </xf>
    <xf numFmtId="0" fontId="6" fillId="2" borderId="4" xfId="1" applyFont="1" applyFill="1" applyBorder="1" applyAlignment="1">
      <alignment horizontal="center" vertical="center"/>
    </xf>
    <xf numFmtId="0" fontId="6" fillId="2" borderId="4" xfId="1" applyFont="1" applyFill="1" applyBorder="1" applyAlignment="1">
      <alignment horizontal="center" vertical="center" wrapText="1"/>
    </xf>
    <xf numFmtId="0" fontId="6" fillId="0" borderId="0" xfId="1" applyFont="1" applyAlignment="1">
      <alignment horizontal="center" vertical="center"/>
    </xf>
    <xf numFmtId="0" fontId="5" fillId="0" borderId="4" xfId="1" applyNumberFormat="1" applyFont="1" applyBorder="1" applyAlignment="1">
      <alignment horizontal="right" vertical="top"/>
    </xf>
    <xf numFmtId="43" fontId="5" fillId="0" borderId="4" xfId="1" applyNumberFormat="1" applyFont="1" applyBorder="1" applyAlignment="1">
      <alignment horizontal="right" vertical="top" wrapText="1"/>
    </xf>
    <xf numFmtId="0" fontId="5" fillId="0" borderId="12" xfId="1" applyFont="1" applyBorder="1"/>
    <xf numFmtId="0" fontId="5" fillId="0" borderId="13" xfId="1" applyFont="1" applyBorder="1"/>
    <xf numFmtId="0" fontId="5" fillId="0" borderId="14" xfId="1" applyFont="1" applyBorder="1"/>
    <xf numFmtId="0" fontId="5" fillId="0" borderId="0" xfId="1" applyFont="1" applyAlignment="1">
      <alignment horizontal="right"/>
    </xf>
    <xf numFmtId="0" fontId="6" fillId="0" borderId="15" xfId="1" applyFont="1" applyBorder="1"/>
    <xf numFmtId="0" fontId="5" fillId="0" borderId="0" xfId="1" applyFont="1" applyBorder="1"/>
    <xf numFmtId="0" fontId="6" fillId="0" borderId="16" xfId="1" applyFont="1" applyBorder="1"/>
    <xf numFmtId="0" fontId="5" fillId="0" borderId="16" xfId="1" applyFont="1" applyBorder="1"/>
    <xf numFmtId="0" fontId="5" fillId="0" borderId="17" xfId="4" applyFont="1" applyFill="1" applyBorder="1" applyAlignment="1">
      <alignment horizontal="left" vertical="top"/>
    </xf>
    <xf numFmtId="0" fontId="5" fillId="0" borderId="18" xfId="1" applyFont="1" applyBorder="1"/>
    <xf numFmtId="0" fontId="5" fillId="0" borderId="19" xfId="1" applyFont="1" applyBorder="1"/>
    <xf numFmtId="0" fontId="5" fillId="0" borderId="17" xfId="1" quotePrefix="1" applyFont="1" applyBorder="1" applyAlignment="1">
      <alignment horizontal="left"/>
    </xf>
    <xf numFmtId="0" fontId="6" fillId="0" borderId="20" xfId="1" applyFont="1" applyBorder="1"/>
    <xf numFmtId="0" fontId="5" fillId="0" borderId="21" xfId="1" applyFont="1" applyBorder="1"/>
    <xf numFmtId="0" fontId="6" fillId="0" borderId="22" xfId="1" applyFont="1" applyBorder="1"/>
    <xf numFmtId="0" fontId="5" fillId="0" borderId="22" xfId="1" applyFont="1" applyBorder="1"/>
    <xf numFmtId="0" fontId="5" fillId="0" borderId="17" xfId="1" applyFont="1" applyBorder="1"/>
    <xf numFmtId="0" fontId="6" fillId="0" borderId="21" xfId="1" applyFont="1" applyBorder="1"/>
    <xf numFmtId="14" fontId="5" fillId="0" borderId="17" xfId="1" applyNumberFormat="1" applyFont="1" applyBorder="1" applyAlignment="1">
      <alignment horizontal="left"/>
    </xf>
    <xf numFmtId="14" fontId="5" fillId="0" borderId="19" xfId="1" applyNumberFormat="1" applyFont="1" applyBorder="1" applyAlignment="1">
      <alignment horizontal="left"/>
    </xf>
    <xf numFmtId="2" fontId="5" fillId="0" borderId="18" xfId="1" applyNumberFormat="1" applyFont="1" applyBorder="1" applyAlignment="1">
      <alignment horizontal="left"/>
    </xf>
    <xf numFmtId="10" fontId="5" fillId="0" borderId="4" xfId="3" applyNumberFormat="1" applyFont="1" applyBorder="1" applyAlignment="1">
      <alignment horizontal="right" vertical="top"/>
    </xf>
    <xf numFmtId="43" fontId="6" fillId="0" borderId="4" xfId="1" applyNumberFormat="1" applyFont="1" applyBorder="1" applyAlignment="1">
      <alignment horizontal="right" vertical="top" wrapText="1"/>
    </xf>
    <xf numFmtId="10" fontId="6" fillId="0" borderId="4" xfId="1" applyNumberFormat="1" applyFont="1" applyBorder="1" applyAlignment="1">
      <alignment horizontal="right" vertical="top"/>
    </xf>
    <xf numFmtId="0" fontId="6" fillId="0" borderId="0" xfId="1" applyFont="1"/>
    <xf numFmtId="0" fontId="6" fillId="0" borderId="4" xfId="1" applyNumberFormat="1" applyFont="1" applyBorder="1" applyAlignment="1">
      <alignment horizontal="right" vertical="top"/>
    </xf>
    <xf numFmtId="0" fontId="5" fillId="0" borderId="0" xfId="2" applyFont="1" applyFill="1" applyBorder="1" applyAlignment="1">
      <alignment horizontal="left" vertical="top"/>
    </xf>
    <xf numFmtId="0" fontId="5" fillId="0" borderId="0" xfId="2" applyFont="1" applyFill="1" applyBorder="1" applyAlignment="1">
      <alignment horizontal="left" wrapText="1"/>
    </xf>
    <xf numFmtId="0" fontId="5" fillId="0" borderId="0" xfId="2" applyFont="1" applyFill="1" applyBorder="1" applyAlignment="1">
      <alignment horizontal="left" vertical="center" wrapText="1"/>
    </xf>
    <xf numFmtId="0" fontId="5" fillId="0" borderId="0" xfId="2" applyFont="1" applyFill="1" applyBorder="1" applyAlignment="1">
      <alignment horizontal="left" vertical="top" wrapText="1"/>
    </xf>
    <xf numFmtId="0" fontId="5" fillId="0" borderId="0" xfId="2" applyFont="1" applyFill="1" applyBorder="1" applyAlignment="1">
      <alignment horizontal="left" vertical="top" wrapText="1" indent="14"/>
    </xf>
    <xf numFmtId="0" fontId="5" fillId="0" borderId="0" xfId="2" applyFont="1" applyFill="1" applyBorder="1" applyAlignment="1">
      <alignment horizontal="left" vertical="top" wrapText="1" indent="9"/>
    </xf>
    <xf numFmtId="0" fontId="5" fillId="0" borderId="0" xfId="2" quotePrefix="1" applyFont="1" applyFill="1" applyBorder="1" applyAlignment="1">
      <alignment horizontal="left" vertical="top"/>
    </xf>
    <xf numFmtId="0" fontId="8" fillId="3" borderId="23" xfId="2" applyFont="1" applyFill="1" applyBorder="1" applyAlignment="1">
      <alignment vertical="top" wrapText="1"/>
    </xf>
    <xf numFmtId="0" fontId="8" fillId="3" borderId="23" xfId="2" applyFont="1" applyFill="1" applyBorder="1" applyAlignment="1">
      <alignment horizontal="center" vertical="top" wrapText="1"/>
    </xf>
    <xf numFmtId="43" fontId="8" fillId="3" borderId="23" xfId="2" applyNumberFormat="1" applyFont="1" applyFill="1" applyBorder="1" applyAlignment="1">
      <alignment horizontal="right" vertical="top" wrapText="1"/>
    </xf>
    <xf numFmtId="43" fontId="5" fillId="3" borderId="23" xfId="2" applyNumberFormat="1" applyFont="1" applyFill="1" applyBorder="1" applyAlignment="1">
      <alignment horizontal="right" vertical="top" wrapText="1"/>
    </xf>
    <xf numFmtId="0" fontId="8" fillId="2" borderId="23" xfId="2" applyFont="1" applyFill="1" applyBorder="1" applyAlignment="1">
      <alignment vertical="top" wrapText="1"/>
    </xf>
    <xf numFmtId="43" fontId="5" fillId="2" borderId="23" xfId="2" applyNumberFormat="1" applyFont="1" applyFill="1" applyBorder="1" applyAlignment="1">
      <alignment horizontal="right" vertical="top" wrapText="1"/>
    </xf>
    <xf numFmtId="43" fontId="8" fillId="2" borderId="23" xfId="2" applyNumberFormat="1" applyFont="1" applyFill="1" applyBorder="1" applyAlignment="1">
      <alignment horizontal="right" vertical="top" wrapText="1"/>
    </xf>
    <xf numFmtId="0" fontId="9" fillId="4" borderId="23" xfId="2" applyFont="1" applyFill="1" applyBorder="1" applyAlignment="1">
      <alignment horizontal="center" vertical="top" wrapText="1"/>
    </xf>
    <xf numFmtId="1" fontId="5" fillId="5" borderId="23" xfId="2" applyNumberFormat="1" applyFont="1" applyFill="1" applyBorder="1" applyAlignment="1">
      <alignment horizontal="center" vertical="top" shrinkToFit="1"/>
    </xf>
    <xf numFmtId="0" fontId="5" fillId="0" borderId="23" xfId="2" applyFont="1" applyFill="1" applyBorder="1" applyAlignment="1">
      <alignment vertical="top" wrapText="1"/>
    </xf>
    <xf numFmtId="0" fontId="9" fillId="0" borderId="23" xfId="2" applyFont="1" applyFill="1" applyBorder="1" applyAlignment="1">
      <alignment horizontal="center" vertical="top" wrapText="1"/>
    </xf>
    <xf numFmtId="43" fontId="9" fillId="5" borderId="23" xfId="2" applyNumberFormat="1" applyFont="1" applyFill="1" applyBorder="1" applyAlignment="1">
      <alignment horizontal="right" vertical="top" wrapText="1"/>
    </xf>
    <xf numFmtId="43" fontId="9" fillId="0" borderId="23" xfId="2" applyNumberFormat="1" applyFont="1" applyFill="1" applyBorder="1" applyAlignment="1">
      <alignment horizontal="right" vertical="top" wrapText="1"/>
    </xf>
    <xf numFmtId="0" fontId="9" fillId="0" borderId="23" xfId="2" applyFont="1" applyFill="1" applyBorder="1" applyAlignment="1">
      <alignment vertical="top" wrapText="1"/>
    </xf>
    <xf numFmtId="0" fontId="9" fillId="5" borderId="23" xfId="2" applyFont="1" applyFill="1" applyBorder="1" applyAlignment="1">
      <alignment horizontal="center" vertical="top" wrapText="1"/>
    </xf>
    <xf numFmtId="0" fontId="10" fillId="6" borderId="23" xfId="2" applyFont="1" applyFill="1" applyBorder="1" applyAlignment="1">
      <alignment vertical="top" wrapText="1"/>
    </xf>
    <xf numFmtId="43" fontId="5" fillId="6" borderId="23" xfId="2" applyNumberFormat="1" applyFont="1" applyFill="1" applyBorder="1" applyAlignment="1">
      <alignment horizontal="right" vertical="top" wrapText="1"/>
    </xf>
    <xf numFmtId="43" fontId="10" fillId="6" borderId="23" xfId="2" applyNumberFormat="1" applyFont="1" applyFill="1" applyBorder="1" applyAlignment="1">
      <alignment horizontal="right" vertical="top" wrapText="1"/>
    </xf>
    <xf numFmtId="0" fontId="11" fillId="7" borderId="23" xfId="2" applyFont="1" applyFill="1" applyBorder="1" applyAlignment="1">
      <alignment vertical="top" wrapText="1"/>
    </xf>
    <xf numFmtId="43" fontId="5" fillId="7" borderId="23" xfId="2" applyNumberFormat="1" applyFont="1" applyFill="1" applyBorder="1" applyAlignment="1">
      <alignment horizontal="right" vertical="top" wrapText="1"/>
    </xf>
    <xf numFmtId="43" fontId="11" fillId="7" borderId="23" xfId="2" applyNumberFormat="1" applyFont="1" applyFill="1" applyBorder="1" applyAlignment="1">
      <alignment horizontal="right" vertical="top" wrapText="1"/>
    </xf>
    <xf numFmtId="43" fontId="5" fillId="0" borderId="0" xfId="2" applyNumberFormat="1" applyFont="1" applyFill="1" applyBorder="1" applyAlignment="1">
      <alignment horizontal="left" vertical="top" wrapText="1" indent="14"/>
    </xf>
    <xf numFmtId="43" fontId="8" fillId="2" borderId="23" xfId="2" applyNumberFormat="1" applyFont="1" applyFill="1" applyBorder="1" applyAlignment="1">
      <alignment horizontal="right" vertical="top" wrapText="1"/>
    </xf>
    <xf numFmtId="0" fontId="5" fillId="12" borderId="0" xfId="2" applyFont="1" applyFill="1" applyBorder="1" applyAlignment="1">
      <alignment horizontal="left" vertical="top" wrapText="1"/>
    </xf>
    <xf numFmtId="0" fontId="5" fillId="0" borderId="0" xfId="2" applyFont="1" applyFill="1" applyBorder="1" applyAlignment="1">
      <alignment horizontal="center" vertical="center" wrapText="1"/>
    </xf>
    <xf numFmtId="0" fontId="5" fillId="0" borderId="0" xfId="2" applyFont="1" applyFill="1" applyBorder="1" applyAlignment="1">
      <alignment horizontal="center" vertical="center"/>
    </xf>
    <xf numFmtId="0" fontId="8" fillId="0" borderId="8" xfId="2" applyFont="1" applyFill="1" applyBorder="1" applyAlignment="1">
      <alignment horizontal="center" vertical="center" wrapText="1"/>
    </xf>
    <xf numFmtId="0" fontId="8" fillId="0" borderId="9" xfId="2" applyFont="1" applyFill="1" applyBorder="1" applyAlignment="1">
      <alignment horizontal="center" vertical="center" wrapText="1"/>
    </xf>
    <xf numFmtId="2" fontId="8" fillId="13" borderId="8" xfId="2" applyNumberFormat="1" applyFont="1" applyFill="1" applyBorder="1" applyAlignment="1">
      <alignment horizontal="center" vertical="center" wrapText="1"/>
    </xf>
    <xf numFmtId="43" fontId="5" fillId="13" borderId="23" xfId="2" applyNumberFormat="1" applyFont="1" applyFill="1" applyBorder="1" applyAlignment="1">
      <alignment horizontal="right" vertical="top" wrapText="1"/>
    </xf>
    <xf numFmtId="43" fontId="9" fillId="13" borderId="23" xfId="2" applyNumberFormat="1" applyFont="1" applyFill="1" applyBorder="1" applyAlignment="1">
      <alignment horizontal="right" vertical="top" wrapText="1"/>
    </xf>
    <xf numFmtId="0" fontId="5" fillId="13" borderId="0" xfId="2" applyFont="1" applyFill="1" applyBorder="1" applyAlignment="1">
      <alignment horizontal="left" vertical="top" wrapText="1"/>
    </xf>
    <xf numFmtId="0" fontId="5" fillId="13" borderId="0" xfId="2" applyFont="1" applyFill="1" applyBorder="1" applyAlignment="1">
      <alignment horizontal="left" vertical="top" wrapText="1" indent="14"/>
    </xf>
    <xf numFmtId="0" fontId="5" fillId="13" borderId="0" xfId="2" applyFont="1" applyFill="1" applyBorder="1" applyAlignment="1">
      <alignment horizontal="left" vertical="top" wrapText="1" indent="9"/>
    </xf>
    <xf numFmtId="0" fontId="5" fillId="13" borderId="0" xfId="2" applyFont="1" applyFill="1" applyBorder="1" applyAlignment="1">
      <alignment horizontal="left" vertical="top"/>
    </xf>
    <xf numFmtId="0" fontId="5" fillId="13" borderId="24" xfId="2" applyFont="1" applyFill="1" applyBorder="1" applyAlignment="1">
      <alignment horizontal="left" vertical="top" wrapText="1"/>
    </xf>
    <xf numFmtId="0" fontId="5" fillId="0" borderId="0" xfId="0" applyFont="1" applyFill="1" applyBorder="1" applyAlignment="1">
      <alignment horizontal="left" vertical="top"/>
    </xf>
    <xf numFmtId="0" fontId="5" fillId="0" borderId="12" xfId="0" applyFont="1" applyFill="1" applyBorder="1" applyAlignment="1">
      <alignment horizontal="left" vertical="top"/>
    </xf>
    <xf numFmtId="0" fontId="5" fillId="0" borderId="13" xfId="0" applyFont="1" applyFill="1" applyBorder="1" applyAlignment="1">
      <alignment horizontal="left" vertical="top"/>
    </xf>
    <xf numFmtId="0" fontId="5" fillId="0" borderId="13" xfId="0" applyFont="1" applyFill="1" applyBorder="1" applyAlignment="1">
      <alignment horizontal="center" vertical="center"/>
    </xf>
    <xf numFmtId="0" fontId="5" fillId="13" borderId="13" xfId="0" applyFont="1" applyFill="1" applyBorder="1" applyAlignment="1">
      <alignment horizontal="left" vertical="top"/>
    </xf>
    <xf numFmtId="0" fontId="5" fillId="0" borderId="14" xfId="0" applyFont="1" applyFill="1" applyBorder="1" applyAlignment="1">
      <alignment horizontal="left" vertical="top"/>
    </xf>
    <xf numFmtId="0" fontId="5" fillId="0" borderId="21" xfId="0" applyFont="1" applyFill="1" applyBorder="1" applyAlignment="1">
      <alignment horizontal="left" vertical="top"/>
    </xf>
    <xf numFmtId="0" fontId="5" fillId="0" borderId="21" xfId="0" applyFont="1" applyFill="1" applyBorder="1" applyAlignment="1">
      <alignment horizontal="center" vertical="center"/>
    </xf>
    <xf numFmtId="0" fontId="5" fillId="13" borderId="21" xfId="0" applyFont="1" applyFill="1" applyBorder="1" applyAlignment="1">
      <alignment horizontal="left" vertical="top"/>
    </xf>
    <xf numFmtId="0" fontId="5" fillId="0" borderId="22" xfId="0" applyFont="1" applyFill="1" applyBorder="1" applyAlignment="1">
      <alignment horizontal="left" vertical="top"/>
    </xf>
    <xf numFmtId="0" fontId="5" fillId="0" borderId="18" xfId="0" applyFont="1" applyFill="1" applyBorder="1" applyAlignment="1">
      <alignment horizontal="left" vertical="top"/>
    </xf>
    <xf numFmtId="0" fontId="5" fillId="0" borderId="18" xfId="0" applyFont="1" applyFill="1" applyBorder="1" applyAlignment="1">
      <alignment horizontal="center" vertical="center"/>
    </xf>
    <xf numFmtId="0" fontId="5" fillId="13" borderId="18" xfId="0" applyFont="1" applyFill="1" applyBorder="1" applyAlignment="1">
      <alignment horizontal="left" vertical="top"/>
    </xf>
    <xf numFmtId="0" fontId="5" fillId="0" borderId="17" xfId="0" applyFont="1" applyFill="1" applyBorder="1" applyAlignment="1">
      <alignment horizontal="left" vertical="top"/>
    </xf>
    <xf numFmtId="0" fontId="5" fillId="0" borderId="19" xfId="0" applyFont="1" applyFill="1" applyBorder="1" applyAlignment="1">
      <alignment horizontal="left" vertical="top"/>
    </xf>
    <xf numFmtId="0" fontId="6" fillId="0" borderId="21" xfId="0" applyFont="1" applyFill="1" applyBorder="1" applyAlignment="1">
      <alignment vertical="top"/>
    </xf>
    <xf numFmtId="0" fontId="6" fillId="0" borderId="20" xfId="0" applyFont="1" applyFill="1" applyBorder="1" applyAlignment="1">
      <alignment vertical="top"/>
    </xf>
    <xf numFmtId="0" fontId="6" fillId="13" borderId="21" xfId="0" applyFont="1" applyFill="1" applyBorder="1" applyAlignment="1">
      <alignment vertical="top"/>
    </xf>
    <xf numFmtId="0" fontId="5" fillId="0" borderId="18" xfId="0" applyFont="1" applyFill="1" applyBorder="1" applyAlignment="1">
      <alignment vertical="top"/>
    </xf>
    <xf numFmtId="14" fontId="5" fillId="0" borderId="18" xfId="0" applyNumberFormat="1" applyFont="1" applyFill="1" applyBorder="1" applyAlignment="1">
      <alignment vertical="top"/>
    </xf>
    <xf numFmtId="14" fontId="5" fillId="13" borderId="18" xfId="0" applyNumberFormat="1" applyFont="1" applyFill="1" applyBorder="1" applyAlignment="1">
      <alignment vertical="top"/>
    </xf>
    <xf numFmtId="0" fontId="5" fillId="0" borderId="21" xfId="0" applyFont="1" applyFill="1" applyBorder="1" applyAlignment="1">
      <alignment vertical="top"/>
    </xf>
    <xf numFmtId="0" fontId="5" fillId="0" borderId="22" xfId="0" applyFont="1" applyFill="1" applyBorder="1" applyAlignment="1">
      <alignment vertical="top"/>
    </xf>
    <xf numFmtId="0" fontId="8" fillId="0" borderId="20" xfId="0" applyFont="1" applyFill="1" applyBorder="1" applyAlignment="1">
      <alignment vertical="top"/>
    </xf>
    <xf numFmtId="0" fontId="5" fillId="0" borderId="21" xfId="0" applyFont="1" applyFill="1" applyBorder="1" applyAlignment="1">
      <alignment vertical="top" wrapText="1"/>
    </xf>
    <xf numFmtId="0" fontId="5" fillId="13" borderId="21" xfId="0" applyFont="1" applyFill="1" applyBorder="1" applyAlignment="1">
      <alignment vertical="top" wrapText="1"/>
    </xf>
    <xf numFmtId="0" fontId="5" fillId="0" borderId="21" xfId="0" applyFont="1" applyFill="1" applyBorder="1" applyAlignment="1">
      <alignment horizontal="left" vertical="top" wrapText="1"/>
    </xf>
    <xf numFmtId="0" fontId="5" fillId="13" borderId="21" xfId="0" applyFont="1" applyFill="1" applyBorder="1" applyAlignment="1">
      <alignment horizontal="left" vertical="top" wrapText="1"/>
    </xf>
    <xf numFmtId="0" fontId="5" fillId="0" borderId="22" xfId="0" applyFont="1" applyFill="1" applyBorder="1" applyAlignment="1">
      <alignment horizontal="left" vertical="top" wrapText="1"/>
    </xf>
    <xf numFmtId="0" fontId="5" fillId="0" borderId="18" xfId="0" applyFont="1" applyFill="1" applyBorder="1" applyAlignment="1"/>
    <xf numFmtId="0" fontId="5" fillId="0" borderId="19" xfId="0" applyFont="1" applyFill="1" applyBorder="1" applyAlignment="1"/>
    <xf numFmtId="17" fontId="5" fillId="0" borderId="17" xfId="0" applyNumberFormat="1" applyFont="1" applyFill="1" applyBorder="1" applyAlignment="1">
      <alignment horizontal="left"/>
    </xf>
    <xf numFmtId="0" fontId="5" fillId="0" borderId="18" xfId="0" applyFont="1" applyFill="1" applyBorder="1" applyAlignment="1">
      <alignment horizontal="left"/>
    </xf>
    <xf numFmtId="0" fontId="5" fillId="13" borderId="18" xfId="0" applyFont="1" applyFill="1" applyBorder="1" applyAlignment="1">
      <alignment horizontal="left"/>
    </xf>
    <xf numFmtId="0" fontId="6" fillId="0" borderId="18" xfId="0" applyFont="1" applyFill="1" applyBorder="1" applyAlignment="1">
      <alignment horizontal="center" vertical="center"/>
    </xf>
    <xf numFmtId="0" fontId="6" fillId="13" borderId="18" xfId="0" applyFont="1" applyFill="1" applyBorder="1" applyAlignment="1">
      <alignment horizontal="center" vertical="center"/>
    </xf>
    <xf numFmtId="0" fontId="5" fillId="0" borderId="19" xfId="0" applyFont="1" applyFill="1" applyBorder="1" applyAlignment="1">
      <alignment horizontal="left" wrapText="1"/>
    </xf>
    <xf numFmtId="0" fontId="8" fillId="0" borderId="20" xfId="0" applyFont="1" applyFill="1" applyBorder="1" applyAlignment="1">
      <alignment horizontal="left" vertical="top"/>
    </xf>
    <xf numFmtId="0" fontId="5" fillId="0" borderId="22" xfId="0" applyFont="1" applyFill="1" applyBorder="1" applyAlignment="1">
      <alignment horizontal="left" vertical="center" wrapText="1"/>
    </xf>
    <xf numFmtId="2" fontId="5" fillId="0" borderId="17" xfId="0" applyNumberFormat="1" applyFont="1" applyFill="1" applyBorder="1" applyAlignment="1">
      <alignment horizontal="left" vertical="top"/>
    </xf>
    <xf numFmtId="2" fontId="5" fillId="0" borderId="17" xfId="0" applyNumberFormat="1" applyFont="1" applyFill="1" applyBorder="1" applyAlignment="1">
      <alignment horizontal="left" vertical="top" wrapText="1"/>
    </xf>
    <xf numFmtId="0" fontId="5" fillId="0" borderId="18" xfId="0" applyFont="1" applyFill="1" applyBorder="1" applyAlignment="1">
      <alignment horizontal="left" vertical="top" wrapText="1"/>
    </xf>
    <xf numFmtId="0" fontId="6" fillId="0" borderId="18" xfId="0" applyFont="1" applyFill="1" applyBorder="1" applyAlignment="1">
      <alignment horizontal="center" vertical="center" wrapText="1"/>
    </xf>
    <xf numFmtId="0" fontId="6" fillId="13" borderId="18" xfId="0" applyFont="1" applyFill="1" applyBorder="1" applyAlignment="1">
      <alignment horizontal="center" vertical="center" wrapText="1"/>
    </xf>
    <xf numFmtId="0" fontId="5" fillId="0" borderId="19" xfId="0" applyFont="1" applyFill="1" applyBorder="1" applyAlignment="1">
      <alignment horizontal="left" vertical="center" wrapText="1"/>
    </xf>
    <xf numFmtId="0" fontId="5" fillId="0" borderId="0" xfId="4" applyFont="1" applyFill="1" applyBorder="1" applyAlignment="1">
      <alignment horizontal="left" vertical="top"/>
    </xf>
    <xf numFmtId="0" fontId="8" fillId="0" borderId="0" xfId="4" applyFont="1" applyFill="1" applyBorder="1" applyAlignment="1">
      <alignment horizontal="center" vertical="center" wrapText="1"/>
    </xf>
    <xf numFmtId="0" fontId="6" fillId="3" borderId="23" xfId="2" applyNumberFormat="1" applyFont="1" applyFill="1" applyBorder="1" applyAlignment="1">
      <alignment horizontal="left" vertical="top" shrinkToFit="1"/>
    </xf>
    <xf numFmtId="0" fontId="8" fillId="2" borderId="23" xfId="2" applyNumberFormat="1" applyFont="1" applyFill="1" applyBorder="1" applyAlignment="1">
      <alignment horizontal="left" vertical="top" wrapText="1"/>
    </xf>
    <xf numFmtId="0" fontId="9" fillId="0" borderId="23" xfId="2" applyNumberFormat="1" applyFont="1" applyFill="1" applyBorder="1" applyAlignment="1">
      <alignment horizontal="left" vertical="top" wrapText="1"/>
    </xf>
    <xf numFmtId="0" fontId="10" fillId="6" borderId="23" xfId="2" applyNumberFormat="1" applyFont="1" applyFill="1" applyBorder="1" applyAlignment="1">
      <alignment horizontal="left" vertical="top" wrapText="1"/>
    </xf>
    <xf numFmtId="0" fontId="11" fillId="7" borderId="23" xfId="2" applyNumberFormat="1" applyFont="1" applyFill="1" applyBorder="1" applyAlignment="1">
      <alignment horizontal="left" vertical="top" wrapText="1"/>
    </xf>
    <xf numFmtId="0" fontId="5" fillId="3" borderId="23" xfId="2" applyFont="1" applyFill="1" applyBorder="1" applyAlignment="1">
      <alignment horizontal="center" vertical="top" wrapText="1"/>
    </xf>
    <xf numFmtId="0" fontId="5" fillId="2" borderId="23" xfId="2" applyFont="1" applyFill="1" applyBorder="1" applyAlignment="1">
      <alignment horizontal="center" vertical="top" wrapText="1"/>
    </xf>
    <xf numFmtId="0" fontId="5" fillId="6" borderId="23" xfId="2" applyFont="1" applyFill="1" applyBorder="1" applyAlignment="1">
      <alignment horizontal="center" vertical="top" wrapText="1"/>
    </xf>
    <xf numFmtId="0" fontId="5" fillId="7" borderId="23" xfId="2" applyFont="1" applyFill="1" applyBorder="1" applyAlignment="1">
      <alignment horizontal="center" vertical="top" wrapText="1"/>
    </xf>
    <xf numFmtId="43" fontId="5" fillId="0" borderId="0" xfId="2" applyNumberFormat="1" applyFont="1" applyFill="1" applyBorder="1" applyAlignment="1">
      <alignment horizontal="left" vertical="top"/>
    </xf>
    <xf numFmtId="0" fontId="5" fillId="0" borderId="4" xfId="1" applyFont="1" applyBorder="1" applyAlignment="1">
      <alignment horizontal="left" vertical="top"/>
    </xf>
    <xf numFmtId="0" fontId="5" fillId="0" borderId="4" xfId="1" applyFont="1" applyBorder="1" applyAlignment="1">
      <alignment horizontal="left" vertical="top" wrapText="1"/>
    </xf>
    <xf numFmtId="0" fontId="6" fillId="0" borderId="0" xfId="1" applyFont="1" applyAlignment="1">
      <alignment horizontal="center" vertical="center" wrapText="1"/>
    </xf>
    <xf numFmtId="4" fontId="5" fillId="0" borderId="4" xfId="1" applyNumberFormat="1" applyFont="1" applyBorder="1" applyAlignment="1">
      <alignment horizontal="right" vertical="top"/>
    </xf>
    <xf numFmtId="4" fontId="6" fillId="0" borderId="4" xfId="1" applyNumberFormat="1" applyFont="1" applyBorder="1" applyAlignment="1">
      <alignment horizontal="right" vertical="top" wrapText="1"/>
    </xf>
    <xf numFmtId="0" fontId="6" fillId="0" borderId="4" xfId="1" applyNumberFormat="1" applyFont="1" applyBorder="1" applyAlignment="1">
      <alignment horizontal="right" vertical="top" wrapText="1"/>
    </xf>
    <xf numFmtId="0" fontId="5" fillId="13" borderId="13" xfId="1" applyFont="1" applyFill="1" applyBorder="1"/>
    <xf numFmtId="0" fontId="12" fillId="0" borderId="0" xfId="0" applyFont="1"/>
    <xf numFmtId="0" fontId="5" fillId="0" borderId="0" xfId="1" applyFont="1" applyBorder="1" applyAlignment="1">
      <alignment horizontal="left" vertical="top"/>
    </xf>
    <xf numFmtId="0" fontId="5" fillId="13" borderId="0" xfId="1" applyFont="1" applyFill="1" applyBorder="1" applyAlignment="1">
      <alignment horizontal="left" vertical="top"/>
    </xf>
    <xf numFmtId="0" fontId="6" fillId="0" borderId="16" xfId="1" applyFont="1" applyBorder="1" applyAlignment="1">
      <alignment horizontal="left" vertical="top"/>
    </xf>
    <xf numFmtId="0" fontId="5" fillId="0" borderId="18" xfId="1" applyFont="1" applyBorder="1" applyAlignment="1">
      <alignment horizontal="left" vertical="top"/>
    </xf>
    <xf numFmtId="0" fontId="5" fillId="13" borderId="18" xfId="1" applyFont="1" applyFill="1" applyBorder="1" applyAlignment="1">
      <alignment horizontal="left" vertical="top"/>
    </xf>
    <xf numFmtId="0" fontId="5" fillId="0" borderId="19" xfId="1" applyFont="1" applyBorder="1" applyAlignment="1">
      <alignment horizontal="left" vertical="top"/>
    </xf>
    <xf numFmtId="0" fontId="5" fillId="0" borderId="21" xfId="1" applyFont="1" applyBorder="1" applyAlignment="1">
      <alignment horizontal="left" vertical="top"/>
    </xf>
    <xf numFmtId="0" fontId="5" fillId="13" borderId="21" xfId="1" applyFont="1" applyFill="1" applyBorder="1" applyAlignment="1">
      <alignment horizontal="left" vertical="top"/>
    </xf>
    <xf numFmtId="0" fontId="6" fillId="0" borderId="22" xfId="1" applyFont="1" applyBorder="1" applyAlignment="1">
      <alignment horizontal="left" vertical="top"/>
    </xf>
    <xf numFmtId="0" fontId="6" fillId="13" borderId="18" xfId="1" applyFont="1" applyFill="1" applyBorder="1" applyAlignment="1">
      <alignment horizontal="center" vertical="center"/>
    </xf>
    <xf numFmtId="0" fontId="6" fillId="0" borderId="25" xfId="1" applyFont="1" applyBorder="1"/>
    <xf numFmtId="14" fontId="5" fillId="0" borderId="26" xfId="1" applyNumberFormat="1" applyFont="1" applyBorder="1" applyAlignment="1">
      <alignment horizontal="left"/>
    </xf>
    <xf numFmtId="43" fontId="5" fillId="13" borderId="4" xfId="1" applyNumberFormat="1" applyFont="1" applyFill="1" applyBorder="1" applyAlignment="1">
      <alignment horizontal="right" vertical="top" wrapText="1"/>
    </xf>
    <xf numFmtId="43" fontId="6" fillId="13" borderId="4" xfId="1" applyNumberFormat="1" applyFont="1" applyFill="1" applyBorder="1" applyAlignment="1">
      <alignment horizontal="right" vertical="top" wrapText="1"/>
    </xf>
    <xf numFmtId="0" fontId="5" fillId="13" borderId="0" xfId="1" applyFont="1" applyFill="1"/>
    <xf numFmtId="2" fontId="6" fillId="13" borderId="4" xfId="1" applyNumberFormat="1" applyFont="1" applyFill="1" applyBorder="1" applyAlignment="1">
      <alignment horizontal="center" vertical="center" wrapText="1"/>
    </xf>
    <xf numFmtId="10" fontId="6" fillId="0" borderId="4" xfId="1" applyNumberFormat="1" applyFont="1" applyBorder="1" applyAlignment="1">
      <alignment horizontal="right" vertical="top" wrapText="1"/>
    </xf>
    <xf numFmtId="0" fontId="5" fillId="0" borderId="4" xfId="1" applyFont="1" applyBorder="1" applyAlignment="1">
      <alignment horizontal="center" vertical="top" wrapText="1"/>
    </xf>
    <xf numFmtId="0" fontId="5" fillId="0" borderId="0" xfId="1" applyFont="1" applyAlignment="1">
      <alignment vertical="center"/>
    </xf>
    <xf numFmtId="0" fontId="5" fillId="0" borderId="4" xfId="1" applyFont="1" applyBorder="1" applyAlignment="1">
      <alignment horizontal="left" vertical="center"/>
    </xf>
    <xf numFmtId="10" fontId="5" fillId="0" borderId="4" xfId="1" applyNumberFormat="1" applyFont="1" applyBorder="1" applyAlignment="1">
      <alignment horizontal="right" vertical="top"/>
    </xf>
    <xf numFmtId="10" fontId="5" fillId="8" borderId="4" xfId="1" applyNumberFormat="1" applyFont="1" applyFill="1" applyBorder="1" applyAlignment="1">
      <alignment horizontal="right" vertical="top" wrapText="1"/>
    </xf>
    <xf numFmtId="0" fontId="5" fillId="0" borderId="4" xfId="1" applyFont="1" applyBorder="1" applyAlignment="1">
      <alignment horizontal="right" vertical="top" wrapText="1"/>
    </xf>
    <xf numFmtId="10" fontId="5" fillId="0" borderId="4" xfId="1" applyNumberFormat="1" applyFont="1" applyBorder="1" applyAlignment="1">
      <alignment horizontal="right" vertical="top" wrapText="1"/>
    </xf>
    <xf numFmtId="43" fontId="9" fillId="0" borderId="4" xfId="1" applyNumberFormat="1" applyFont="1" applyBorder="1" applyAlignment="1">
      <alignment horizontal="right" vertical="top" wrapText="1"/>
    </xf>
    <xf numFmtId="0" fontId="6" fillId="0" borderId="4" xfId="1" applyFont="1" applyBorder="1" applyAlignment="1">
      <alignment horizontal="left" vertical="center"/>
    </xf>
    <xf numFmtId="43" fontId="6" fillId="0" borderId="4" xfId="1" applyNumberFormat="1" applyFont="1" applyBorder="1" applyAlignment="1">
      <alignment horizontal="right" vertical="center" wrapText="1"/>
    </xf>
    <xf numFmtId="0" fontId="6" fillId="0" borderId="0" xfId="1" applyFont="1" applyAlignment="1">
      <alignment vertical="center"/>
    </xf>
    <xf numFmtId="0" fontId="6" fillId="0" borderId="4" xfId="1" applyFont="1" applyBorder="1" applyAlignment="1">
      <alignment horizontal="center" vertical="center"/>
    </xf>
    <xf numFmtId="0" fontId="6" fillId="0" borderId="4" xfId="1" applyFont="1" applyBorder="1" applyAlignment="1">
      <alignment horizontal="center" vertical="top"/>
    </xf>
    <xf numFmtId="0" fontId="6" fillId="0" borderId="4" xfId="1" applyFont="1" applyBorder="1" applyAlignment="1">
      <alignment horizontal="center" vertical="center" wrapText="1"/>
    </xf>
    <xf numFmtId="0" fontId="5" fillId="0" borderId="12" xfId="4" applyFont="1" applyFill="1" applyBorder="1" applyAlignment="1">
      <alignment horizontal="left" vertical="top"/>
    </xf>
    <xf numFmtId="0" fontId="5" fillId="0" borderId="13" xfId="4" applyFont="1" applyFill="1" applyBorder="1" applyAlignment="1">
      <alignment horizontal="left" vertical="top"/>
    </xf>
    <xf numFmtId="0" fontId="5" fillId="0" borderId="14" xfId="4" applyFont="1" applyFill="1" applyBorder="1" applyAlignment="1">
      <alignment horizontal="left" vertical="top"/>
    </xf>
    <xf numFmtId="0" fontId="5" fillId="0" borderId="16" xfId="4" applyFont="1" applyFill="1" applyBorder="1" applyAlignment="1">
      <alignment horizontal="left" vertical="top"/>
    </xf>
    <xf numFmtId="0" fontId="8" fillId="0" borderId="20" xfId="4" applyFont="1" applyFill="1" applyBorder="1" applyAlignment="1">
      <alignment vertical="top"/>
    </xf>
    <xf numFmtId="0" fontId="5" fillId="0" borderId="21" xfId="4" applyFont="1" applyFill="1" applyBorder="1" applyAlignment="1">
      <alignment vertical="top" wrapText="1"/>
    </xf>
    <xf numFmtId="0" fontId="8" fillId="0" borderId="21" xfId="4" applyFont="1" applyFill="1" applyBorder="1" applyAlignment="1">
      <alignment vertical="top"/>
    </xf>
    <xf numFmtId="0" fontId="5" fillId="0" borderId="18" xfId="4" applyFont="1" applyFill="1" applyBorder="1" applyAlignment="1">
      <alignment horizontal="left"/>
    </xf>
    <xf numFmtId="0" fontId="5" fillId="0" borderId="19" xfId="4" applyFont="1" applyFill="1" applyBorder="1" applyAlignment="1">
      <alignment horizontal="left"/>
    </xf>
    <xf numFmtId="0" fontId="5" fillId="0" borderId="17" xfId="4" applyFont="1" applyFill="1" applyBorder="1" applyAlignment="1">
      <alignment horizontal="left" wrapText="1"/>
    </xf>
    <xf numFmtId="0" fontId="5" fillId="0" borderId="18" xfId="4" applyFont="1" applyFill="1" applyBorder="1" applyAlignment="1">
      <alignment vertical="top" wrapText="1"/>
    </xf>
    <xf numFmtId="0" fontId="5" fillId="0" borderId="18" xfId="4" applyFont="1" applyFill="1" applyBorder="1" applyAlignment="1">
      <alignment horizontal="left" wrapText="1"/>
    </xf>
    <xf numFmtId="0" fontId="5" fillId="0" borderId="21" xfId="4" applyFont="1" applyFill="1" applyBorder="1" applyAlignment="1">
      <alignment horizontal="left" wrapText="1"/>
    </xf>
    <xf numFmtId="0" fontId="5" fillId="0" borderId="0" xfId="4" applyFont="1" applyFill="1" applyBorder="1" applyAlignment="1">
      <alignment horizontal="left"/>
    </xf>
    <xf numFmtId="0" fontId="5" fillId="0" borderId="16" xfId="4" applyFont="1" applyFill="1" applyBorder="1" applyAlignment="1">
      <alignment horizontal="left"/>
    </xf>
    <xf numFmtId="0" fontId="5" fillId="0" borderId="17" xfId="4" applyFont="1" applyFill="1" applyBorder="1" applyAlignment="1">
      <alignment horizontal="left"/>
    </xf>
    <xf numFmtId="0" fontId="5" fillId="0" borderId="21" xfId="4" applyFont="1" applyFill="1" applyBorder="1" applyAlignment="1">
      <alignment vertical="top"/>
    </xf>
    <xf numFmtId="0" fontId="5" fillId="0" borderId="22" xfId="4" applyFont="1" applyFill="1" applyBorder="1" applyAlignment="1">
      <alignment vertical="top"/>
    </xf>
    <xf numFmtId="14" fontId="5" fillId="0" borderId="17" xfId="4" applyNumberFormat="1" applyFont="1" applyFill="1" applyBorder="1" applyAlignment="1">
      <alignment horizontal="left" vertical="top" wrapText="1"/>
    </xf>
    <xf numFmtId="14" fontId="5" fillId="0" borderId="18" xfId="4" applyNumberFormat="1" applyFont="1" applyFill="1" applyBorder="1" applyAlignment="1">
      <alignment horizontal="left" vertical="top" wrapText="1"/>
    </xf>
    <xf numFmtId="0" fontId="13" fillId="0" borderId="0" xfId="4" applyFont="1" applyFill="1" applyBorder="1" applyAlignment="1">
      <alignment vertical="center" wrapText="1"/>
    </xf>
    <xf numFmtId="0" fontId="5" fillId="0" borderId="0" xfId="4" applyFont="1" applyFill="1" applyBorder="1" applyAlignment="1">
      <alignment vertical="top" wrapText="1"/>
    </xf>
    <xf numFmtId="0" fontId="5" fillId="0" borderId="0" xfId="4" applyFont="1" applyFill="1" applyBorder="1" applyAlignment="1">
      <alignment horizontal="left" wrapText="1"/>
    </xf>
    <xf numFmtId="0" fontId="5" fillId="0" borderId="22" xfId="4" applyFont="1" applyFill="1" applyBorder="1" applyAlignment="1">
      <alignment vertical="top" wrapText="1"/>
    </xf>
    <xf numFmtId="0" fontId="5" fillId="0" borderId="19" xfId="4" applyFont="1" applyFill="1" applyBorder="1" applyAlignment="1">
      <alignment vertical="top" wrapText="1"/>
    </xf>
    <xf numFmtId="0" fontId="5" fillId="0" borderId="22" xfId="4" applyFont="1" applyFill="1" applyBorder="1" applyAlignment="1">
      <alignment horizontal="left" wrapText="1"/>
    </xf>
    <xf numFmtId="0" fontId="5" fillId="5" borderId="4" xfId="1" applyFont="1" applyFill="1" applyBorder="1" applyAlignment="1">
      <alignment vertical="top" wrapText="1"/>
    </xf>
    <xf numFmtId="0" fontId="5" fillId="5" borderId="4" xfId="1" applyFont="1" applyFill="1" applyBorder="1" applyAlignment="1">
      <alignment horizontal="center" vertical="top" wrapText="1"/>
    </xf>
    <xf numFmtId="0" fontId="5" fillId="0" borderId="18" xfId="1" applyFont="1" applyBorder="1" applyAlignment="1">
      <alignment horizontal="left"/>
    </xf>
    <xf numFmtId="2" fontId="5" fillId="0" borderId="17" xfId="1" applyNumberFormat="1" applyFont="1" applyBorder="1" applyAlignment="1">
      <alignment horizontal="left"/>
    </xf>
    <xf numFmtId="0" fontId="8" fillId="10" borderId="4" xfId="2" applyFont="1" applyFill="1" applyBorder="1" applyAlignment="1">
      <alignment horizontal="center" vertical="top" wrapText="1"/>
    </xf>
    <xf numFmtId="0" fontId="8" fillId="0" borderId="4" xfId="2" applyFont="1" applyFill="1" applyBorder="1" applyAlignment="1">
      <alignment horizontal="center" vertical="top" wrapText="1"/>
    </xf>
    <xf numFmtId="0" fontId="5" fillId="5" borderId="4" xfId="2" applyFont="1" applyFill="1" applyBorder="1" applyAlignment="1">
      <alignment horizontal="left" vertical="top" wrapText="1"/>
    </xf>
    <xf numFmtId="0" fontId="8" fillId="5" borderId="4" xfId="2" applyFont="1" applyFill="1" applyBorder="1" applyAlignment="1">
      <alignment horizontal="center" vertical="top" wrapText="1"/>
    </xf>
    <xf numFmtId="0" fontId="9" fillId="5" borderId="4" xfId="2" applyFont="1" applyFill="1" applyBorder="1" applyAlignment="1">
      <alignment horizontal="center" vertical="top" wrapText="1"/>
    </xf>
    <xf numFmtId="165" fontId="5" fillId="5" borderId="4" xfId="2" applyNumberFormat="1" applyFont="1" applyFill="1" applyBorder="1" applyAlignment="1">
      <alignment horizontal="center" vertical="top" shrinkToFit="1"/>
    </xf>
    <xf numFmtId="0" fontId="9" fillId="0" borderId="4" xfId="2" applyFont="1" applyFill="1" applyBorder="1" applyAlignment="1">
      <alignment horizontal="left" vertical="top" wrapText="1"/>
    </xf>
    <xf numFmtId="0" fontId="9" fillId="0" borderId="4" xfId="2" applyFont="1" applyFill="1" applyBorder="1" applyAlignment="1">
      <alignment horizontal="center" vertical="top" wrapText="1"/>
    </xf>
    <xf numFmtId="0" fontId="9" fillId="5" borderId="4" xfId="2" applyFont="1" applyFill="1" applyBorder="1" applyAlignment="1">
      <alignment horizontal="center" vertical="center" wrapText="1"/>
    </xf>
    <xf numFmtId="1" fontId="5" fillId="5" borderId="4" xfId="2" applyNumberFormat="1" applyFont="1" applyFill="1" applyBorder="1" applyAlignment="1">
      <alignment horizontal="center" vertical="center" shrinkToFit="1"/>
    </xf>
    <xf numFmtId="0" fontId="5" fillId="0" borderId="4" xfId="2" applyFont="1" applyFill="1" applyBorder="1" applyAlignment="1">
      <alignment horizontal="left" vertical="top" wrapText="1"/>
    </xf>
    <xf numFmtId="0" fontId="9" fillId="0" borderId="4" xfId="2" applyFont="1" applyFill="1" applyBorder="1" applyAlignment="1">
      <alignment horizontal="center" vertical="center" wrapText="1"/>
    </xf>
    <xf numFmtId="0" fontId="5" fillId="0" borderId="4" xfId="2" applyFont="1" applyFill="1" applyBorder="1" applyAlignment="1">
      <alignment horizontal="left" wrapText="1"/>
    </xf>
    <xf numFmtId="0" fontId="5" fillId="9" borderId="4" xfId="2" applyFont="1" applyFill="1" applyBorder="1" applyAlignment="1">
      <alignment horizontal="left" vertical="center" wrapText="1"/>
    </xf>
    <xf numFmtId="1" fontId="5" fillId="5" borderId="4" xfId="2" applyNumberFormat="1" applyFont="1" applyFill="1" applyBorder="1" applyAlignment="1">
      <alignment horizontal="center" vertical="top" shrinkToFit="1"/>
    </xf>
    <xf numFmtId="0" fontId="8" fillId="5" borderId="4" xfId="2" applyFont="1" applyFill="1" applyBorder="1" applyAlignment="1">
      <alignment horizontal="left" vertical="top" wrapText="1"/>
    </xf>
    <xf numFmtId="0" fontId="5" fillId="5" borderId="4" xfId="2" applyFont="1" applyFill="1" applyBorder="1" applyAlignment="1">
      <alignment horizontal="left" wrapText="1"/>
    </xf>
    <xf numFmtId="0" fontId="5" fillId="0" borderId="0" xfId="2" applyFont="1" applyFill="1" applyBorder="1" applyAlignment="1">
      <alignment wrapText="1"/>
    </xf>
    <xf numFmtId="0" fontId="9" fillId="0" borderId="0" xfId="0" applyFont="1" applyAlignment="1">
      <alignment horizontal="left"/>
    </xf>
    <xf numFmtId="0" fontId="9" fillId="0" borderId="12" xfId="0" applyFont="1" applyBorder="1" applyAlignment="1"/>
    <xf numFmtId="0" fontId="9" fillId="0" borderId="13" xfId="0" applyFont="1" applyBorder="1" applyAlignment="1"/>
    <xf numFmtId="0" fontId="9" fillId="0" borderId="21" xfId="0" applyFont="1" applyBorder="1" applyAlignment="1"/>
    <xf numFmtId="0" fontId="9" fillId="0" borderId="22" xfId="0" applyFont="1" applyBorder="1" applyAlignment="1"/>
    <xf numFmtId="0" fontId="9" fillId="13" borderId="0" xfId="0" applyFont="1" applyFill="1" applyAlignment="1">
      <alignment horizontal="left"/>
    </xf>
    <xf numFmtId="0" fontId="8" fillId="0" borderId="21" xfId="0" applyFont="1" applyBorder="1" applyAlignment="1"/>
    <xf numFmtId="0" fontId="8" fillId="0" borderId="22" xfId="0" applyFont="1" applyBorder="1" applyAlignment="1"/>
    <xf numFmtId="0" fontId="0" fillId="0" borderId="18" xfId="0" applyBorder="1" applyAlignment="1"/>
    <xf numFmtId="0" fontId="0" fillId="0" borderId="19" xfId="0" applyBorder="1" applyAlignment="1"/>
    <xf numFmtId="0" fontId="0" fillId="0" borderId="21" xfId="0" applyBorder="1" applyAlignment="1"/>
    <xf numFmtId="0" fontId="0" fillId="0" borderId="22" xfId="0" applyBorder="1" applyAlignment="1"/>
    <xf numFmtId="0" fontId="0" fillId="0" borderId="0" xfId="0" applyBorder="1" applyAlignment="1"/>
    <xf numFmtId="0" fontId="0" fillId="0" borderId="16" xfId="0" applyBorder="1" applyAlignment="1"/>
    <xf numFmtId="0" fontId="0" fillId="0" borderId="18" xfId="0" applyNumberFormat="1" applyBorder="1" applyAlignment="1"/>
    <xf numFmtId="0" fontId="0" fillId="0" borderId="19" xfId="0" applyNumberFormat="1" applyBorder="1" applyAlignment="1"/>
    <xf numFmtId="0" fontId="9" fillId="0" borderId="18" xfId="0" applyFont="1" applyBorder="1" applyAlignment="1"/>
    <xf numFmtId="0" fontId="9" fillId="0" borderId="19" xfId="0" applyFont="1" applyBorder="1" applyAlignment="1"/>
    <xf numFmtId="0" fontId="5" fillId="0" borderId="0" xfId="0" applyFont="1" applyFill="1" applyBorder="1" applyAlignment="1">
      <alignment horizontal="left"/>
    </xf>
    <xf numFmtId="0" fontId="0" fillId="0" borderId="0" xfId="0" applyNumberFormat="1" applyBorder="1" applyAlignment="1"/>
    <xf numFmtId="0" fontId="0" fillId="0" borderId="16" xfId="0" applyNumberFormat="1" applyBorder="1" applyAlignment="1"/>
    <xf numFmtId="164" fontId="6" fillId="9" borderId="8" xfId="2" applyNumberFormat="1" applyFont="1" applyFill="1" applyBorder="1" applyAlignment="1">
      <alignment vertical="top" shrinkToFit="1"/>
    </xf>
    <xf numFmtId="0" fontId="8" fillId="10" borderId="8" xfId="2" applyFont="1" applyFill="1" applyBorder="1" applyAlignment="1">
      <alignment vertical="top" wrapText="1"/>
    </xf>
    <xf numFmtId="0" fontId="8" fillId="10" borderId="7" xfId="2" applyFont="1" applyFill="1" applyBorder="1" applyAlignment="1">
      <alignment vertical="top" wrapText="1"/>
    </xf>
    <xf numFmtId="0" fontId="8" fillId="10" borderId="3" xfId="2" applyFont="1" applyFill="1" applyBorder="1" applyAlignment="1">
      <alignment vertical="top" wrapText="1"/>
    </xf>
    <xf numFmtId="164" fontId="6" fillId="9" borderId="2" xfId="2" applyNumberFormat="1" applyFont="1" applyFill="1" applyBorder="1" applyAlignment="1">
      <alignment vertical="top" shrinkToFit="1"/>
    </xf>
    <xf numFmtId="0" fontId="8" fillId="10" borderId="2" xfId="2" applyFont="1" applyFill="1" applyBorder="1" applyAlignment="1">
      <alignment vertical="top" wrapText="1"/>
    </xf>
    <xf numFmtId="0" fontId="5" fillId="0" borderId="10" xfId="2" applyFont="1" applyFill="1" applyBorder="1" applyAlignment="1">
      <alignment vertical="top" wrapText="1"/>
    </xf>
    <xf numFmtId="0" fontId="5" fillId="0" borderId="11" xfId="2" applyFont="1" applyFill="1" applyBorder="1" applyAlignment="1">
      <alignment vertical="top" wrapText="1"/>
    </xf>
    <xf numFmtId="0" fontId="8" fillId="11" borderId="3" xfId="2" applyFont="1" applyFill="1" applyBorder="1" applyAlignment="1">
      <alignment vertical="top" wrapText="1"/>
    </xf>
    <xf numFmtId="0" fontId="8" fillId="11" borderId="7" xfId="2" applyFont="1" applyFill="1" applyBorder="1" applyAlignment="1">
      <alignment vertical="top" wrapText="1"/>
    </xf>
    <xf numFmtId="0" fontId="5" fillId="0" borderId="5" xfId="2" applyFont="1" applyFill="1" applyBorder="1" applyAlignment="1">
      <alignment wrapText="1"/>
    </xf>
    <xf numFmtId="0" fontId="5" fillId="0" borderId="1" xfId="2" applyFont="1" applyFill="1" applyBorder="1" applyAlignment="1">
      <alignment wrapText="1"/>
    </xf>
    <xf numFmtId="0" fontId="5" fillId="0" borderId="3" xfId="2" applyFont="1" applyFill="1" applyBorder="1" applyAlignment="1">
      <alignment wrapText="1"/>
    </xf>
    <xf numFmtId="1" fontId="6" fillId="9" borderId="8" xfId="2" applyNumberFormat="1" applyFont="1" applyFill="1" applyBorder="1" applyAlignment="1">
      <alignment vertical="top" shrinkToFit="1"/>
    </xf>
    <xf numFmtId="0" fontId="5" fillId="0" borderId="0" xfId="2" applyFont="1" applyFill="1" applyBorder="1" applyAlignment="1">
      <alignment horizontal="left"/>
    </xf>
    <xf numFmtId="0" fontId="5" fillId="5" borderId="4" xfId="2" applyFont="1" applyFill="1" applyBorder="1" applyAlignment="1">
      <alignment horizontal="left"/>
    </xf>
    <xf numFmtId="0" fontId="8" fillId="10" borderId="2" xfId="2" applyFont="1" applyFill="1" applyBorder="1" applyAlignment="1">
      <alignment horizontal="left" vertical="top"/>
    </xf>
    <xf numFmtId="0" fontId="8" fillId="0" borderId="4" xfId="2" applyFont="1" applyFill="1" applyBorder="1" applyAlignment="1">
      <alignment horizontal="left" vertical="top"/>
    </xf>
    <xf numFmtId="0" fontId="9" fillId="5" borderId="4" xfId="2" applyFont="1" applyFill="1" applyBorder="1" applyAlignment="1">
      <alignment horizontal="left" vertical="top"/>
    </xf>
    <xf numFmtId="0" fontId="8" fillId="11" borderId="6" xfId="2" applyFont="1" applyFill="1" applyBorder="1" applyAlignment="1">
      <alignment horizontal="left" vertical="top"/>
    </xf>
    <xf numFmtId="0" fontId="8" fillId="10" borderId="8" xfId="2" applyFont="1" applyFill="1" applyBorder="1" applyAlignment="1">
      <alignment horizontal="left" vertical="top"/>
    </xf>
    <xf numFmtId="0" fontId="9" fillId="5" borderId="4" xfId="2" applyFont="1" applyFill="1" applyBorder="1" applyAlignment="1">
      <alignment horizontal="left" vertical="center"/>
    </xf>
    <xf numFmtId="0" fontId="5" fillId="0" borderId="5" xfId="2" applyFont="1" applyFill="1" applyBorder="1" applyAlignment="1">
      <alignment horizontal="left"/>
    </xf>
    <xf numFmtId="0" fontId="8" fillId="10" borderId="6" xfId="2" applyFont="1" applyFill="1" applyBorder="1" applyAlignment="1">
      <alignment vertical="top"/>
    </xf>
    <xf numFmtId="0" fontId="8" fillId="10" borderId="4" xfId="2" applyFont="1" applyFill="1" applyBorder="1" applyAlignment="1">
      <alignment horizontal="center" vertical="top"/>
    </xf>
    <xf numFmtId="0" fontId="8" fillId="11" borderId="3" xfId="2" applyFont="1" applyFill="1" applyBorder="1" applyAlignment="1">
      <alignment vertical="top"/>
    </xf>
    <xf numFmtId="0" fontId="5" fillId="0" borderId="4" xfId="2" applyFont="1" applyFill="1" applyBorder="1" applyAlignment="1">
      <alignment horizontal="left"/>
    </xf>
    <xf numFmtId="0" fontId="5" fillId="9" borderId="4" xfId="2" applyFont="1" applyFill="1" applyBorder="1" applyAlignment="1">
      <alignment horizontal="left" vertical="center"/>
    </xf>
    <xf numFmtId="0" fontId="5" fillId="0" borderId="4" xfId="2" applyFont="1" applyFill="1" applyBorder="1" applyAlignment="1">
      <alignment horizontal="left" vertical="top"/>
    </xf>
    <xf numFmtId="0" fontId="9" fillId="5" borderId="4" xfId="2" applyFont="1" applyFill="1" applyBorder="1" applyAlignment="1">
      <alignment horizontal="right" vertical="top" wrapText="1"/>
    </xf>
    <xf numFmtId="0" fontId="8" fillId="9" borderId="4" xfId="2" applyFont="1" applyFill="1" applyBorder="1" applyAlignment="1">
      <alignment horizontal="right" vertical="top" wrapText="1"/>
    </xf>
    <xf numFmtId="0" fontId="5" fillId="9" borderId="4" xfId="2" applyFont="1" applyFill="1" applyBorder="1" applyAlignment="1">
      <alignment horizontal="right" vertical="top" wrapText="1"/>
    </xf>
    <xf numFmtId="43" fontId="9" fillId="0" borderId="4" xfId="2" applyNumberFormat="1" applyFont="1" applyFill="1" applyBorder="1" applyAlignment="1">
      <alignment horizontal="right" vertical="top" wrapText="1"/>
    </xf>
    <xf numFmtId="43" fontId="9" fillId="0" borderId="0" xfId="2" applyNumberFormat="1" applyFont="1" applyFill="1" applyBorder="1" applyAlignment="1">
      <alignment horizontal="right" vertical="top" wrapText="1"/>
    </xf>
    <xf numFmtId="43" fontId="8" fillId="9" borderId="4" xfId="2" applyNumberFormat="1" applyFont="1" applyFill="1" applyBorder="1" applyAlignment="1">
      <alignment horizontal="right" vertical="top" wrapText="1"/>
    </xf>
    <xf numFmtId="43" fontId="8" fillId="9" borderId="0" xfId="2" applyNumberFormat="1" applyFont="1" applyFill="1" applyBorder="1" applyAlignment="1">
      <alignment horizontal="right" vertical="top" wrapText="1"/>
    </xf>
    <xf numFmtId="43" fontId="9" fillId="0" borderId="6" xfId="2" applyNumberFormat="1" applyFont="1" applyFill="1" applyBorder="1" applyAlignment="1">
      <alignment horizontal="right" vertical="top" wrapText="1"/>
    </xf>
    <xf numFmtId="43" fontId="8" fillId="9" borderId="6" xfId="2" applyNumberFormat="1" applyFont="1" applyFill="1" applyBorder="1" applyAlignment="1">
      <alignment horizontal="right" vertical="top" wrapText="1"/>
    </xf>
    <xf numFmtId="0" fontId="5" fillId="0" borderId="6" xfId="2" applyFont="1" applyFill="1" applyBorder="1" applyAlignment="1">
      <alignment horizontal="left" vertical="top"/>
    </xf>
    <xf numFmtId="0" fontId="5" fillId="0" borderId="3" xfId="2" applyFont="1" applyFill="1" applyBorder="1" applyAlignment="1">
      <alignment horizontal="left" vertical="top"/>
    </xf>
    <xf numFmtId="0" fontId="5" fillId="0" borderId="7" xfId="2" applyFont="1" applyFill="1" applyBorder="1" applyAlignment="1">
      <alignment horizontal="left" vertical="top"/>
    </xf>
    <xf numFmtId="43" fontId="8" fillId="11" borderId="6" xfId="2" applyNumberFormat="1" applyFont="1" applyFill="1" applyBorder="1" applyAlignment="1">
      <alignment horizontal="right" vertical="top" wrapText="1"/>
    </xf>
    <xf numFmtId="43" fontId="8" fillId="11" borderId="0" xfId="2" applyNumberFormat="1" applyFont="1" applyFill="1" applyBorder="1" applyAlignment="1">
      <alignment horizontal="right" vertical="top" wrapText="1"/>
    </xf>
    <xf numFmtId="43" fontId="8" fillId="11" borderId="4" xfId="2" applyNumberFormat="1" applyFont="1" applyFill="1" applyBorder="1" applyAlignment="1">
      <alignment horizontal="right" vertical="top" wrapText="1"/>
    </xf>
    <xf numFmtId="0" fontId="5" fillId="0" borderId="12" xfId="5" applyFont="1" applyFill="1" applyBorder="1" applyAlignment="1">
      <alignment horizontal="left" vertical="top"/>
    </xf>
    <xf numFmtId="0" fontId="5" fillId="0" borderId="13" xfId="5" applyFont="1" applyFill="1" applyBorder="1" applyAlignment="1">
      <alignment horizontal="left" vertical="top"/>
    </xf>
    <xf numFmtId="0" fontId="5" fillId="0" borderId="14" xfId="5" applyFont="1" applyFill="1" applyBorder="1" applyAlignment="1">
      <alignment horizontal="left" vertical="top"/>
    </xf>
    <xf numFmtId="0" fontId="5" fillId="0" borderId="0" xfId="5" applyFont="1" applyFill="1" applyBorder="1" applyAlignment="1">
      <alignment horizontal="left" vertical="top"/>
    </xf>
    <xf numFmtId="0" fontId="5" fillId="0" borderId="21" xfId="5" applyFont="1" applyFill="1" applyBorder="1" applyAlignment="1">
      <alignment horizontal="left" vertical="top"/>
    </xf>
    <xf numFmtId="0" fontId="5" fillId="0" borderId="22" xfId="5" applyFont="1" applyFill="1" applyBorder="1" applyAlignment="1">
      <alignment horizontal="left" vertical="top"/>
    </xf>
    <xf numFmtId="0" fontId="5" fillId="0" borderId="18" xfId="5" applyFont="1" applyFill="1" applyBorder="1" applyAlignment="1">
      <alignment horizontal="left" vertical="top"/>
    </xf>
    <xf numFmtId="0" fontId="5" fillId="0" borderId="19" xfId="5" applyFont="1" applyFill="1" applyBorder="1" applyAlignment="1">
      <alignment horizontal="left" vertical="top"/>
    </xf>
    <xf numFmtId="0" fontId="8" fillId="0" borderId="0" xfId="5" applyFont="1" applyFill="1" applyBorder="1" applyAlignment="1">
      <alignment vertical="top" wrapText="1"/>
    </xf>
    <xf numFmtId="0" fontId="8" fillId="0" borderId="4" xfId="5" applyFont="1" applyFill="1" applyBorder="1" applyAlignment="1">
      <alignment horizontal="left" vertical="top" wrapText="1" indent="3"/>
    </xf>
    <xf numFmtId="0" fontId="8" fillId="0" borderId="4" xfId="5" applyFont="1" applyFill="1" applyBorder="1" applyAlignment="1">
      <alignment horizontal="left" vertical="top" wrapText="1" indent="1"/>
    </xf>
    <xf numFmtId="0" fontId="8" fillId="0" borderId="4" xfId="5" applyFont="1" applyFill="1" applyBorder="1" applyAlignment="1">
      <alignment horizontal="center" vertical="top" wrapText="1"/>
    </xf>
    <xf numFmtId="0" fontId="9" fillId="0" borderId="4" xfId="5" applyFont="1" applyFill="1" applyBorder="1" applyAlignment="1">
      <alignment horizontal="left" vertical="top" wrapText="1"/>
    </xf>
    <xf numFmtId="10" fontId="5" fillId="0" borderId="4" xfId="5" applyNumberFormat="1" applyFont="1" applyFill="1" applyBorder="1" applyAlignment="1">
      <alignment horizontal="left" vertical="top" indent="1" shrinkToFit="1"/>
    </xf>
    <xf numFmtId="10" fontId="5" fillId="0" borderId="4" xfId="5" applyNumberFormat="1" applyFont="1" applyFill="1" applyBorder="1" applyAlignment="1">
      <alignment horizontal="right" vertical="top" shrinkToFit="1"/>
    </xf>
    <xf numFmtId="10" fontId="5" fillId="7" borderId="4" xfId="5" applyNumberFormat="1" applyFont="1" applyFill="1" applyBorder="1" applyAlignment="1">
      <alignment horizontal="right" vertical="top" shrinkToFit="1"/>
    </xf>
    <xf numFmtId="10" fontId="6" fillId="0" borderId="4" xfId="5" applyNumberFormat="1" applyFont="1" applyFill="1" applyBorder="1" applyAlignment="1">
      <alignment horizontal="right" vertical="top" shrinkToFit="1"/>
    </xf>
    <xf numFmtId="0" fontId="5" fillId="0" borderId="0" xfId="5" applyFont="1" applyFill="1" applyBorder="1" applyAlignment="1">
      <alignment vertical="top" wrapText="1"/>
    </xf>
    <xf numFmtId="0" fontId="9" fillId="0" borderId="0" xfId="5" applyFont="1" applyFill="1" applyBorder="1" applyAlignment="1">
      <alignment vertical="top" wrapText="1"/>
    </xf>
    <xf numFmtId="0" fontId="5" fillId="0" borderId="0" xfId="2" applyFont="1" applyFill="1" applyBorder="1" applyAlignment="1">
      <alignment horizontal="left" vertical="top" wrapText="1"/>
    </xf>
    <xf numFmtId="43" fontId="8" fillId="2" borderId="23" xfId="2" applyNumberFormat="1" applyFont="1" applyFill="1" applyBorder="1" applyAlignment="1">
      <alignment horizontal="right" vertical="top" wrapText="1"/>
    </xf>
    <xf numFmtId="1" fontId="6" fillId="9" borderId="0" xfId="2" applyNumberFormat="1" applyFont="1" applyFill="1" applyBorder="1" applyAlignment="1">
      <alignment vertical="top" shrinkToFit="1"/>
    </xf>
    <xf numFmtId="0" fontId="5" fillId="0" borderId="11" xfId="2" applyFont="1" applyFill="1" applyBorder="1" applyAlignment="1">
      <alignment horizontal="left" wrapText="1"/>
    </xf>
    <xf numFmtId="0" fontId="5" fillId="0" borderId="2" xfId="2" applyFont="1" applyFill="1" applyBorder="1" applyAlignment="1">
      <alignment vertical="top" wrapText="1"/>
    </xf>
    <xf numFmtId="164" fontId="6" fillId="9" borderId="0" xfId="2" applyNumberFormat="1" applyFont="1" applyFill="1" applyBorder="1" applyAlignment="1">
      <alignment vertical="top" shrinkToFit="1"/>
    </xf>
    <xf numFmtId="0" fontId="5" fillId="0" borderId="11" xfId="2" applyFont="1" applyFill="1" applyBorder="1" applyAlignment="1">
      <alignment wrapText="1"/>
    </xf>
    <xf numFmtId="1" fontId="6" fillId="9" borderId="1" xfId="2" applyNumberFormat="1" applyFont="1" applyFill="1" applyBorder="1" applyAlignment="1">
      <alignment vertical="top" shrinkToFit="1"/>
    </xf>
    <xf numFmtId="0" fontId="8" fillId="11" borderId="4" xfId="2" applyFont="1" applyFill="1" applyBorder="1" applyAlignment="1">
      <alignment horizontal="left" vertical="top"/>
    </xf>
    <xf numFmtId="0" fontId="8" fillId="10" borderId="6" xfId="2" applyFont="1" applyFill="1" applyBorder="1" applyAlignment="1">
      <alignment horizontal="left" vertical="top"/>
    </xf>
    <xf numFmtId="0" fontId="8" fillId="10" borderId="0" xfId="2" applyFont="1" applyFill="1" applyBorder="1" applyAlignment="1">
      <alignment horizontal="left" vertical="top"/>
    </xf>
    <xf numFmtId="0" fontId="9" fillId="5" borderId="6" xfId="2" applyFont="1" applyFill="1" applyBorder="1" applyAlignment="1">
      <alignment horizontal="left" vertical="top"/>
    </xf>
    <xf numFmtId="0" fontId="5" fillId="0" borderId="6" xfId="2" applyFont="1" applyFill="1" applyBorder="1" applyAlignment="1">
      <alignment horizontal="left"/>
    </xf>
    <xf numFmtId="0" fontId="8" fillId="0" borderId="2" xfId="2" applyFont="1" applyFill="1" applyBorder="1" applyAlignment="1">
      <alignment horizontal="left" vertical="top"/>
    </xf>
    <xf numFmtId="0" fontId="8" fillId="11" borderId="4" xfId="2" applyFont="1" applyFill="1" applyBorder="1" applyAlignment="1">
      <alignment vertical="top" wrapText="1"/>
    </xf>
    <xf numFmtId="0" fontId="8" fillId="10" borderId="4" xfId="2" applyFont="1" applyFill="1" applyBorder="1" applyAlignment="1">
      <alignment vertical="top" wrapText="1"/>
    </xf>
    <xf numFmtId="0" fontId="8" fillId="10" borderId="0" xfId="2" applyFont="1" applyFill="1" applyBorder="1" applyAlignment="1">
      <alignment vertical="top" wrapText="1"/>
    </xf>
    <xf numFmtId="0" fontId="9" fillId="5" borderId="3" xfId="2" applyFont="1" applyFill="1" applyBorder="1" applyAlignment="1">
      <alignment horizontal="center" vertical="top" wrapText="1"/>
    </xf>
    <xf numFmtId="165" fontId="5" fillId="5" borderId="3" xfId="2" applyNumberFormat="1" applyFont="1" applyFill="1" applyBorder="1" applyAlignment="1">
      <alignment horizontal="center" vertical="top" shrinkToFit="1"/>
    </xf>
    <xf numFmtId="1" fontId="5" fillId="5" borderId="3" xfId="2" applyNumberFormat="1" applyFont="1" applyFill="1" applyBorder="1" applyAlignment="1">
      <alignment horizontal="center" vertical="top" shrinkToFit="1"/>
    </xf>
    <xf numFmtId="0" fontId="5" fillId="0" borderId="3" xfId="2" applyFont="1" applyFill="1" applyBorder="1" applyAlignment="1">
      <alignment horizontal="left" wrapText="1"/>
    </xf>
    <xf numFmtId="0" fontId="5" fillId="0" borderId="4" xfId="2" applyFont="1" applyFill="1" applyBorder="1" applyAlignment="1">
      <alignment wrapText="1"/>
    </xf>
    <xf numFmtId="0" fontId="8" fillId="0" borderId="2" xfId="2" applyFont="1" applyFill="1" applyBorder="1" applyAlignment="1">
      <alignment horizontal="center" vertical="top" wrapText="1"/>
    </xf>
    <xf numFmtId="0" fontId="9" fillId="0" borderId="3" xfId="2" applyFont="1" applyFill="1" applyBorder="1" applyAlignment="1">
      <alignment horizontal="left" vertical="top" wrapText="1"/>
    </xf>
    <xf numFmtId="0" fontId="8" fillId="5" borderId="2" xfId="2" applyFont="1" applyFill="1" applyBorder="1" applyAlignment="1">
      <alignment horizontal="left" vertical="top" wrapText="1"/>
    </xf>
    <xf numFmtId="0" fontId="5" fillId="5" borderId="2" xfId="2" applyFont="1" applyFill="1" applyBorder="1" applyAlignment="1">
      <alignment horizontal="left" vertical="top" wrapText="1"/>
    </xf>
    <xf numFmtId="0" fontId="5" fillId="0" borderId="3" xfId="2" applyFont="1" applyFill="1" applyBorder="1" applyAlignment="1">
      <alignment horizontal="left" vertical="top" wrapText="1"/>
    </xf>
    <xf numFmtId="0" fontId="9" fillId="0" borderId="3" xfId="2" applyFont="1" applyFill="1" applyBorder="1" applyAlignment="1">
      <alignment horizontal="center" vertical="top" wrapText="1"/>
    </xf>
    <xf numFmtId="0" fontId="8" fillId="5" borderId="2" xfId="2" applyFont="1" applyFill="1" applyBorder="1" applyAlignment="1">
      <alignment horizontal="center" vertical="top" wrapText="1"/>
    </xf>
    <xf numFmtId="0" fontId="9" fillId="5" borderId="3" xfId="2" applyFont="1" applyFill="1" applyBorder="1" applyAlignment="1">
      <alignment horizontal="right" vertical="top" wrapText="1"/>
    </xf>
    <xf numFmtId="0" fontId="8" fillId="9" borderId="2" xfId="2" applyFont="1" applyFill="1" applyBorder="1" applyAlignment="1">
      <alignment horizontal="right" vertical="top" wrapText="1"/>
    </xf>
    <xf numFmtId="0" fontId="5" fillId="9" borderId="2" xfId="2" applyFont="1" applyFill="1" applyBorder="1" applyAlignment="1">
      <alignment horizontal="left" vertical="center" wrapText="1"/>
    </xf>
    <xf numFmtId="0" fontId="8" fillId="11" borderId="4" xfId="2" applyFont="1" applyFill="1" applyBorder="1" applyAlignment="1">
      <alignment vertical="top"/>
    </xf>
    <xf numFmtId="0" fontId="8" fillId="10" borderId="3" xfId="2" applyFont="1" applyFill="1" applyBorder="1" applyAlignment="1">
      <alignment vertical="top"/>
    </xf>
    <xf numFmtId="0" fontId="8" fillId="10" borderId="4" xfId="2" applyFont="1" applyFill="1" applyBorder="1" applyAlignment="1">
      <alignment vertical="top"/>
    </xf>
    <xf numFmtId="0" fontId="8" fillId="10" borderId="0" xfId="2" applyFont="1" applyFill="1" applyBorder="1" applyAlignment="1">
      <alignment vertical="top"/>
    </xf>
    <xf numFmtId="43" fontId="9" fillId="0" borderId="3" xfId="2" applyNumberFormat="1" applyFont="1" applyFill="1" applyBorder="1" applyAlignment="1">
      <alignment horizontal="right" vertical="top" wrapText="1"/>
    </xf>
    <xf numFmtId="0" fontId="5" fillId="0" borderId="3" xfId="2" applyFont="1" applyFill="1" applyBorder="1" applyAlignment="1">
      <alignment horizontal="left"/>
    </xf>
    <xf numFmtId="0" fontId="5" fillId="0" borderId="4" xfId="2" applyFont="1" applyFill="1" applyBorder="1" applyAlignment="1"/>
    <xf numFmtId="0" fontId="8" fillId="10" borderId="6" xfId="2" applyFont="1" applyFill="1" applyBorder="1" applyAlignment="1">
      <alignment horizontal="center" vertical="top"/>
    </xf>
    <xf numFmtId="43" fontId="9" fillId="0" borderId="7" xfId="2" applyNumberFormat="1" applyFont="1" applyFill="1" applyBorder="1" applyAlignment="1">
      <alignment horizontal="right" vertical="top" wrapText="1"/>
    </xf>
    <xf numFmtId="0" fontId="5" fillId="0" borderId="7" xfId="2" applyFont="1" applyFill="1" applyBorder="1" applyAlignment="1">
      <alignment horizontal="left" wrapText="1"/>
    </xf>
    <xf numFmtId="0" fontId="8" fillId="10" borderId="7" xfId="2" applyFont="1" applyFill="1" applyBorder="1" applyAlignment="1">
      <alignment horizontal="center" vertical="top" wrapText="1"/>
    </xf>
    <xf numFmtId="0" fontId="5" fillId="0" borderId="6" xfId="2" applyFont="1" applyFill="1" applyBorder="1" applyAlignment="1">
      <alignment horizontal="left" wrapText="1"/>
    </xf>
    <xf numFmtId="0" fontId="8" fillId="10" borderId="3" xfId="2" applyFont="1" applyFill="1" applyBorder="1" applyAlignment="1">
      <alignment horizontal="center" vertical="top" wrapText="1"/>
    </xf>
    <xf numFmtId="0" fontId="8" fillId="0" borderId="2" xfId="2" applyFont="1" applyFill="1" applyBorder="1" applyAlignment="1">
      <alignment horizontal="left" vertical="center"/>
    </xf>
    <xf numFmtId="0" fontId="8" fillId="0" borderId="2" xfId="2" applyFont="1" applyFill="1" applyBorder="1" applyAlignment="1">
      <alignment horizontal="center" vertical="center" wrapText="1"/>
    </xf>
    <xf numFmtId="0" fontId="8" fillId="5" borderId="2" xfId="2" applyFont="1" applyFill="1" applyBorder="1" applyAlignment="1">
      <alignment horizontal="center" vertical="center" wrapText="1"/>
    </xf>
    <xf numFmtId="0" fontId="5" fillId="0" borderId="3" xfId="2" applyFont="1" applyFill="1" applyBorder="1" applyAlignment="1"/>
    <xf numFmtId="0" fontId="5" fillId="0" borderId="7" xfId="2" applyFont="1" applyFill="1" applyBorder="1" applyAlignment="1">
      <alignment wrapText="1"/>
    </xf>
    <xf numFmtId="0" fontId="9" fillId="0" borderId="0" xfId="7" applyFont="1"/>
    <xf numFmtId="0" fontId="9" fillId="0" borderId="0" xfId="7" applyFont="1" applyFill="1"/>
    <xf numFmtId="0" fontId="9" fillId="0" borderId="0" xfId="7" quotePrefix="1" applyFont="1"/>
    <xf numFmtId="0" fontId="8" fillId="14" borderId="29" xfId="7" applyFont="1" applyFill="1" applyBorder="1" applyAlignment="1">
      <alignment horizontal="left" vertical="top" wrapText="1"/>
    </xf>
    <xf numFmtId="0" fontId="8" fillId="14" borderId="29" xfId="7" applyFont="1" applyFill="1" applyBorder="1" applyAlignment="1">
      <alignment horizontal="right" vertical="top" wrapText="1"/>
    </xf>
    <xf numFmtId="0" fontId="8" fillId="14" borderId="29" xfId="7" applyFont="1" applyFill="1" applyBorder="1" applyAlignment="1">
      <alignment vertical="top" wrapText="1"/>
    </xf>
    <xf numFmtId="0" fontId="8" fillId="14" borderId="29" xfId="7" applyFont="1" applyFill="1" applyBorder="1" applyAlignment="1">
      <alignment horizontal="center" vertical="top" wrapText="1"/>
    </xf>
    <xf numFmtId="0" fontId="8" fillId="0" borderId="0" xfId="7" applyFont="1" applyFill="1" applyBorder="1" applyAlignment="1">
      <alignment horizontal="right" vertical="top" wrapText="1"/>
    </xf>
    <xf numFmtId="0" fontId="5" fillId="15" borderId="29" xfId="7" applyFont="1" applyFill="1" applyBorder="1" applyAlignment="1">
      <alignment horizontal="left" vertical="top" wrapText="1"/>
    </xf>
    <xf numFmtId="0" fontId="5" fillId="15" borderId="29" xfId="7" applyFont="1" applyFill="1" applyBorder="1" applyAlignment="1">
      <alignment horizontal="right" vertical="top" wrapText="1"/>
    </xf>
    <xf numFmtId="0" fontId="5" fillId="15" borderId="29" xfId="7" applyFont="1" applyFill="1" applyBorder="1" applyAlignment="1">
      <alignment vertical="top" wrapText="1"/>
    </xf>
    <xf numFmtId="0" fontId="5" fillId="15" borderId="29" xfId="7" applyFont="1" applyFill="1" applyBorder="1" applyAlignment="1">
      <alignment horizontal="center" vertical="top" wrapText="1"/>
    </xf>
    <xf numFmtId="166" fontId="5" fillId="15" borderId="29" xfId="7" applyNumberFormat="1" applyFont="1" applyFill="1" applyBorder="1" applyAlignment="1">
      <alignment horizontal="right" vertical="top" wrapText="1"/>
    </xf>
    <xf numFmtId="4" fontId="5" fillId="15" borderId="29" xfId="7" applyNumberFormat="1" applyFont="1" applyFill="1" applyBorder="1" applyAlignment="1">
      <alignment horizontal="right" vertical="top" wrapText="1"/>
    </xf>
    <xf numFmtId="4" fontId="5" fillId="0" borderId="0" xfId="7" applyNumberFormat="1" applyFont="1" applyFill="1" applyBorder="1" applyAlignment="1">
      <alignment horizontal="right" vertical="top" wrapText="1"/>
    </xf>
    <xf numFmtId="4" fontId="5" fillId="15" borderId="0" xfId="7" applyNumberFormat="1" applyFont="1" applyFill="1" applyBorder="1" applyAlignment="1">
      <alignment horizontal="right" vertical="top" wrapText="1"/>
    </xf>
    <xf numFmtId="0" fontId="9" fillId="16" borderId="29" xfId="7" applyFont="1" applyFill="1" applyBorder="1" applyAlignment="1">
      <alignment horizontal="left" vertical="top" wrapText="1"/>
    </xf>
    <xf numFmtId="0" fontId="9" fillId="16" borderId="29" xfId="7" applyFont="1" applyFill="1" applyBorder="1" applyAlignment="1">
      <alignment horizontal="right" vertical="top" wrapText="1"/>
    </xf>
    <xf numFmtId="0" fontId="9" fillId="16" borderId="29" xfId="7" applyFont="1" applyFill="1" applyBorder="1" applyAlignment="1">
      <alignment vertical="top" wrapText="1"/>
    </xf>
    <xf numFmtId="0" fontId="9" fillId="16" borderId="29" xfId="7" applyFont="1" applyFill="1" applyBorder="1" applyAlignment="1">
      <alignment horizontal="center" vertical="top" wrapText="1"/>
    </xf>
    <xf numFmtId="166" fontId="9" fillId="16" borderId="29" xfId="7" applyNumberFormat="1" applyFont="1" applyFill="1" applyBorder="1" applyAlignment="1">
      <alignment horizontal="right" vertical="top" wrapText="1"/>
    </xf>
    <xf numFmtId="4" fontId="9" fillId="16" borderId="29" xfId="7" applyNumberFormat="1" applyFont="1" applyFill="1" applyBorder="1" applyAlignment="1">
      <alignment horizontal="right" vertical="top" wrapText="1"/>
    </xf>
    <xf numFmtId="4" fontId="9" fillId="0" borderId="0" xfId="7" applyNumberFormat="1" applyFont="1" applyFill="1" applyBorder="1" applyAlignment="1">
      <alignment horizontal="right" vertical="top" wrapText="1"/>
    </xf>
    <xf numFmtId="4" fontId="9" fillId="16" borderId="0" xfId="7" applyNumberFormat="1" applyFont="1" applyFill="1" applyBorder="1" applyAlignment="1">
      <alignment horizontal="right" vertical="top" wrapText="1"/>
    </xf>
    <xf numFmtId="0" fontId="8" fillId="14" borderId="0" xfId="7" applyFont="1" applyFill="1" applyBorder="1" applyAlignment="1">
      <alignment horizontal="left" vertical="top" wrapText="1"/>
    </xf>
    <xf numFmtId="0" fontId="8" fillId="14" borderId="0" xfId="7" applyFont="1" applyFill="1" applyBorder="1" applyAlignment="1">
      <alignment horizontal="right" vertical="top" wrapText="1"/>
    </xf>
    <xf numFmtId="0" fontId="8" fillId="14" borderId="0" xfId="7" applyFont="1" applyFill="1" applyBorder="1" applyAlignment="1">
      <alignment vertical="top" wrapText="1"/>
    </xf>
    <xf numFmtId="0" fontId="8" fillId="14" borderId="0" xfId="7" applyFont="1" applyFill="1" applyBorder="1" applyAlignment="1">
      <alignment horizontal="center" vertical="top" wrapText="1"/>
    </xf>
    <xf numFmtId="0" fontId="5" fillId="15" borderId="0" xfId="7" applyFont="1" applyFill="1" applyBorder="1" applyAlignment="1">
      <alignment horizontal="left" vertical="top" wrapText="1"/>
    </xf>
    <xf numFmtId="0" fontId="5" fillId="15" borderId="0" xfId="7" applyFont="1" applyFill="1" applyBorder="1" applyAlignment="1">
      <alignment horizontal="right" vertical="top" wrapText="1"/>
    </xf>
    <xf numFmtId="0" fontId="5" fillId="15" borderId="0" xfId="7" applyFont="1" applyFill="1" applyBorder="1" applyAlignment="1">
      <alignment vertical="top" wrapText="1"/>
    </xf>
    <xf numFmtId="0" fontId="5" fillId="15" borderId="0" xfId="7" applyFont="1" applyFill="1" applyBorder="1" applyAlignment="1">
      <alignment horizontal="center" vertical="top" wrapText="1"/>
    </xf>
    <xf numFmtId="166" fontId="5" fillId="15" borderId="0" xfId="7" applyNumberFormat="1" applyFont="1" applyFill="1" applyBorder="1" applyAlignment="1">
      <alignment horizontal="right" vertical="top" wrapText="1"/>
    </xf>
    <xf numFmtId="0" fontId="9" fillId="16" borderId="30" xfId="7" applyFont="1" applyFill="1" applyBorder="1" applyAlignment="1">
      <alignment horizontal="left" vertical="top" wrapText="1"/>
    </xf>
    <xf numFmtId="0" fontId="9" fillId="16" borderId="30" xfId="7" applyFont="1" applyFill="1" applyBorder="1" applyAlignment="1">
      <alignment horizontal="right" vertical="top" wrapText="1"/>
    </xf>
    <xf numFmtId="0" fontId="9" fillId="16" borderId="30" xfId="7" applyFont="1" applyFill="1" applyBorder="1" applyAlignment="1">
      <alignment vertical="top" wrapText="1"/>
    </xf>
    <xf numFmtId="0" fontId="9" fillId="16" borderId="30" xfId="7" applyFont="1" applyFill="1" applyBorder="1" applyAlignment="1">
      <alignment horizontal="center" vertical="top" wrapText="1"/>
    </xf>
    <xf numFmtId="166" fontId="9" fillId="16" borderId="30" xfId="7" applyNumberFormat="1" applyFont="1" applyFill="1" applyBorder="1" applyAlignment="1">
      <alignment horizontal="right" vertical="top" wrapText="1"/>
    </xf>
    <xf numFmtId="4" fontId="9" fillId="16" borderId="30" xfId="7" applyNumberFormat="1" applyFont="1" applyFill="1" applyBorder="1" applyAlignment="1">
      <alignment horizontal="right" vertical="top" wrapText="1"/>
    </xf>
    <xf numFmtId="0" fontId="9" fillId="16" borderId="0" xfId="7" applyFont="1" applyFill="1" applyBorder="1" applyAlignment="1">
      <alignment horizontal="left" vertical="top" wrapText="1"/>
    </xf>
    <xf numFmtId="0" fontId="9" fillId="16" borderId="0" xfId="7" applyFont="1" applyFill="1" applyBorder="1" applyAlignment="1">
      <alignment horizontal="right" vertical="top" wrapText="1"/>
    </xf>
    <xf numFmtId="0" fontId="9" fillId="16" borderId="0" xfId="7" applyFont="1" applyFill="1" applyBorder="1" applyAlignment="1">
      <alignment vertical="top" wrapText="1"/>
    </xf>
    <xf numFmtId="0" fontId="9" fillId="16" borderId="0" xfId="7" applyFont="1" applyFill="1" applyBorder="1" applyAlignment="1">
      <alignment horizontal="center" vertical="top" wrapText="1"/>
    </xf>
    <xf numFmtId="166" fontId="9" fillId="16" borderId="0" xfId="7" applyNumberFormat="1" applyFont="1" applyFill="1" applyBorder="1" applyAlignment="1">
      <alignment horizontal="right" vertical="top" wrapText="1"/>
    </xf>
    <xf numFmtId="0" fontId="5" fillId="15" borderId="30" xfId="7" applyFont="1" applyFill="1" applyBorder="1" applyAlignment="1">
      <alignment horizontal="left" vertical="top" wrapText="1"/>
    </xf>
    <xf numFmtId="0" fontId="5" fillId="15" borderId="30" xfId="7" applyFont="1" applyFill="1" applyBorder="1" applyAlignment="1">
      <alignment horizontal="right" vertical="top" wrapText="1"/>
    </xf>
    <xf numFmtId="0" fontId="5" fillId="15" borderId="30" xfId="7" applyFont="1" applyFill="1" applyBorder="1" applyAlignment="1">
      <alignment vertical="top" wrapText="1"/>
    </xf>
    <xf numFmtId="0" fontId="5" fillId="15" borderId="30" xfId="7" applyFont="1" applyFill="1" applyBorder="1" applyAlignment="1">
      <alignment horizontal="center" vertical="top" wrapText="1"/>
    </xf>
    <xf numFmtId="166" fontId="5" fillId="15" borderId="30" xfId="7" applyNumberFormat="1" applyFont="1" applyFill="1" applyBorder="1" applyAlignment="1">
      <alignment horizontal="right" vertical="top" wrapText="1"/>
    </xf>
    <xf numFmtId="4" fontId="5" fillId="15" borderId="30" xfId="7" applyNumberFormat="1" applyFont="1" applyFill="1" applyBorder="1" applyAlignment="1">
      <alignment horizontal="right" vertical="top" wrapText="1"/>
    </xf>
    <xf numFmtId="0" fontId="8" fillId="14" borderId="30" xfId="7" applyFont="1" applyFill="1" applyBorder="1" applyAlignment="1">
      <alignment horizontal="left" vertical="top" wrapText="1"/>
    </xf>
    <xf numFmtId="0" fontId="8" fillId="14" borderId="30" xfId="7" applyFont="1" applyFill="1" applyBorder="1" applyAlignment="1">
      <alignment horizontal="right" vertical="top" wrapText="1"/>
    </xf>
    <xf numFmtId="0" fontId="8" fillId="14" borderId="30" xfId="7" applyFont="1" applyFill="1" applyBorder="1" applyAlignment="1">
      <alignment vertical="top" wrapText="1"/>
    </xf>
    <xf numFmtId="0" fontId="8" fillId="14" borderId="30" xfId="7" applyFont="1" applyFill="1" applyBorder="1" applyAlignment="1">
      <alignment horizontal="center" vertical="top" wrapText="1"/>
    </xf>
    <xf numFmtId="0" fontId="9" fillId="17" borderId="30" xfId="7" applyFont="1" applyFill="1" applyBorder="1" applyAlignment="1">
      <alignment horizontal="left" vertical="top" wrapText="1"/>
    </xf>
    <xf numFmtId="0" fontId="9" fillId="17" borderId="30" xfId="7" applyFont="1" applyFill="1" applyBorder="1" applyAlignment="1">
      <alignment horizontal="right" vertical="top" wrapText="1"/>
    </xf>
    <xf numFmtId="0" fontId="9" fillId="17" borderId="30" xfId="7" applyFont="1" applyFill="1" applyBorder="1" applyAlignment="1">
      <alignment vertical="top" wrapText="1"/>
    </xf>
    <xf numFmtId="0" fontId="9" fillId="17" borderId="30" xfId="7" applyFont="1" applyFill="1" applyBorder="1" applyAlignment="1">
      <alignment horizontal="center" vertical="top" wrapText="1"/>
    </xf>
    <xf numFmtId="166" fontId="9" fillId="17" borderId="30" xfId="7" applyNumberFormat="1" applyFont="1" applyFill="1" applyBorder="1" applyAlignment="1">
      <alignment horizontal="right" vertical="top" wrapText="1"/>
    </xf>
    <xf numFmtId="4" fontId="9" fillId="17" borderId="30" xfId="7" applyNumberFormat="1" applyFont="1" applyFill="1" applyBorder="1" applyAlignment="1">
      <alignment horizontal="right" vertical="top" wrapText="1"/>
    </xf>
    <xf numFmtId="4" fontId="9" fillId="17" borderId="0" xfId="7" applyNumberFormat="1" applyFont="1" applyFill="1" applyBorder="1" applyAlignment="1">
      <alignment horizontal="right" vertical="top" wrapText="1"/>
    </xf>
    <xf numFmtId="0" fontId="9" fillId="17" borderId="29" xfId="7" applyFont="1" applyFill="1" applyBorder="1" applyAlignment="1">
      <alignment horizontal="left" vertical="top" wrapText="1"/>
    </xf>
    <xf numFmtId="0" fontId="9" fillId="17" borderId="29" xfId="7" applyFont="1" applyFill="1" applyBorder="1" applyAlignment="1">
      <alignment horizontal="right" vertical="top" wrapText="1"/>
    </xf>
    <xf numFmtId="0" fontId="9" fillId="17" borderId="29" xfId="7" applyFont="1" applyFill="1" applyBorder="1" applyAlignment="1">
      <alignment vertical="top" wrapText="1"/>
    </xf>
    <xf numFmtId="0" fontId="9" fillId="17" borderId="29" xfId="7" applyFont="1" applyFill="1" applyBorder="1" applyAlignment="1">
      <alignment horizontal="center" vertical="top" wrapText="1"/>
    </xf>
    <xf numFmtId="166" fontId="9" fillId="17" borderId="29" xfId="7" applyNumberFormat="1" applyFont="1" applyFill="1" applyBorder="1" applyAlignment="1">
      <alignment horizontal="right" vertical="top" wrapText="1"/>
    </xf>
    <xf numFmtId="4" fontId="9" fillId="17" borderId="29" xfId="7" applyNumberFormat="1" applyFont="1" applyFill="1" applyBorder="1" applyAlignment="1">
      <alignment horizontal="right" vertical="top" wrapText="1"/>
    </xf>
    <xf numFmtId="0" fontId="9" fillId="17" borderId="0" xfId="7" applyFont="1" applyFill="1" applyBorder="1" applyAlignment="1">
      <alignment horizontal="left" vertical="top" wrapText="1"/>
    </xf>
    <xf numFmtId="0" fontId="9" fillId="17" borderId="0" xfId="7" applyFont="1" applyFill="1" applyBorder="1" applyAlignment="1">
      <alignment horizontal="right" vertical="top" wrapText="1"/>
    </xf>
    <xf numFmtId="0" fontId="9" fillId="17" borderId="0" xfId="7" applyFont="1" applyFill="1" applyBorder="1" applyAlignment="1">
      <alignment vertical="top" wrapText="1"/>
    </xf>
    <xf numFmtId="0" fontId="9" fillId="17" borderId="0" xfId="7" applyFont="1" applyFill="1" applyBorder="1" applyAlignment="1">
      <alignment horizontal="center" vertical="top" wrapText="1"/>
    </xf>
    <xf numFmtId="166" fontId="9" fillId="17" borderId="0" xfId="7" applyNumberFormat="1" applyFont="1" applyFill="1" applyBorder="1" applyAlignment="1">
      <alignment horizontal="right" vertical="top" wrapText="1"/>
    </xf>
    <xf numFmtId="4" fontId="9" fillId="17" borderId="0" xfId="7" applyNumberFormat="1" applyFont="1" applyFill="1" applyAlignment="1">
      <alignment horizontal="right" vertical="top" wrapText="1"/>
    </xf>
    <xf numFmtId="4" fontId="9" fillId="16" borderId="0" xfId="7" applyNumberFormat="1" applyFont="1" applyFill="1" applyAlignment="1">
      <alignment horizontal="right" vertical="top" wrapText="1"/>
    </xf>
    <xf numFmtId="0" fontId="8" fillId="14" borderId="0" xfId="7" applyFont="1" applyFill="1" applyAlignment="1">
      <alignment horizontal="right" vertical="top" wrapText="1"/>
    </xf>
    <xf numFmtId="4" fontId="5" fillId="15" borderId="0" xfId="7" applyNumberFormat="1" applyFont="1" applyFill="1" applyAlignment="1">
      <alignment horizontal="right" vertical="top" wrapText="1"/>
    </xf>
    <xf numFmtId="0" fontId="6" fillId="0" borderId="6" xfId="1" applyFont="1" applyBorder="1" applyAlignment="1">
      <alignment horizontal="center" vertical="top"/>
    </xf>
    <xf numFmtId="0" fontId="6" fillId="0" borderId="3" xfId="1" applyFont="1" applyBorder="1" applyAlignment="1">
      <alignment horizontal="center" vertical="top"/>
    </xf>
    <xf numFmtId="0" fontId="6" fillId="0" borderId="7" xfId="1" applyFont="1" applyBorder="1" applyAlignment="1">
      <alignment horizontal="center" vertical="top"/>
    </xf>
    <xf numFmtId="0" fontId="7" fillId="0" borderId="12" xfId="1" applyFont="1" applyBorder="1" applyAlignment="1">
      <alignment horizontal="center" vertical="center"/>
    </xf>
    <xf numFmtId="0" fontId="7" fillId="0" borderId="13" xfId="1" applyFont="1" applyBorder="1" applyAlignment="1">
      <alignment horizontal="center" vertical="center"/>
    </xf>
    <xf numFmtId="0" fontId="7" fillId="0" borderId="18" xfId="1" applyFont="1" applyBorder="1" applyAlignment="1">
      <alignment horizontal="center" vertical="center"/>
    </xf>
    <xf numFmtId="0" fontId="7" fillId="0" borderId="14" xfId="1" applyFont="1" applyBorder="1" applyAlignment="1">
      <alignment horizontal="center" vertical="center"/>
    </xf>
    <xf numFmtId="0" fontId="8" fillId="0" borderId="23" xfId="2" applyFont="1" applyFill="1" applyBorder="1" applyAlignment="1">
      <alignment horizontal="left" vertical="top" wrapText="1"/>
    </xf>
    <xf numFmtId="0" fontId="0" fillId="0" borderId="23" xfId="0" applyBorder="1" applyAlignment="1">
      <alignment horizontal="left" vertical="top" wrapText="1"/>
    </xf>
    <xf numFmtId="43" fontId="8" fillId="0" borderId="23" xfId="2" applyNumberFormat="1" applyFont="1" applyFill="1" applyBorder="1" applyAlignment="1">
      <alignment horizontal="right" vertical="top" wrapText="1"/>
    </xf>
    <xf numFmtId="0" fontId="0" fillId="0" borderId="23" xfId="0" applyBorder="1" applyAlignment="1">
      <alignment horizontal="right" vertical="top" wrapText="1"/>
    </xf>
    <xf numFmtId="43" fontId="8" fillId="2" borderId="23" xfId="2" applyNumberFormat="1" applyFont="1" applyFill="1" applyBorder="1" applyAlignment="1">
      <alignment horizontal="right" vertical="top" wrapText="1"/>
    </xf>
    <xf numFmtId="0" fontId="8" fillId="2" borderId="23" xfId="2" applyFont="1" applyFill="1" applyBorder="1" applyAlignment="1">
      <alignment horizontal="left" vertical="top" wrapText="1"/>
    </xf>
    <xf numFmtId="14" fontId="5" fillId="0" borderId="17" xfId="0" applyNumberFormat="1" applyFont="1" applyFill="1" applyBorder="1" applyAlignment="1">
      <alignment horizontal="left" vertical="top"/>
    </xf>
    <xf numFmtId="14" fontId="5" fillId="0" borderId="18" xfId="0" applyNumberFormat="1" applyFont="1" applyFill="1" applyBorder="1" applyAlignment="1">
      <alignment horizontal="left" vertical="top"/>
    </xf>
    <xf numFmtId="0" fontId="8" fillId="0" borderId="12" xfId="4" applyFont="1" applyFill="1" applyBorder="1" applyAlignment="1">
      <alignment horizontal="center" vertical="center" wrapText="1"/>
    </xf>
    <xf numFmtId="0" fontId="8" fillId="0" borderId="13" xfId="4" applyFont="1" applyFill="1" applyBorder="1" applyAlignment="1">
      <alignment horizontal="center" vertical="center" wrapText="1"/>
    </xf>
    <xf numFmtId="0" fontId="8" fillId="0" borderId="14" xfId="4" applyFont="1" applyFill="1" applyBorder="1" applyAlignment="1">
      <alignment horizontal="center" vertical="center" wrapText="1"/>
    </xf>
    <xf numFmtId="0" fontId="5" fillId="0" borderId="0" xfId="2" applyFont="1" applyFill="1" applyBorder="1" applyAlignment="1">
      <alignment horizontal="left" vertical="top" wrapText="1"/>
    </xf>
    <xf numFmtId="0" fontId="5" fillId="0" borderId="24" xfId="2" applyFont="1" applyFill="1" applyBorder="1" applyAlignment="1">
      <alignment horizontal="left" vertical="top" wrapText="1"/>
    </xf>
    <xf numFmtId="0" fontId="6" fillId="0" borderId="12" xfId="1" applyFont="1" applyBorder="1" applyAlignment="1">
      <alignment horizontal="center" vertical="center"/>
    </xf>
    <xf numFmtId="0" fontId="6" fillId="0" borderId="13" xfId="1" applyFont="1" applyBorder="1" applyAlignment="1">
      <alignment horizontal="center" vertical="center"/>
    </xf>
    <xf numFmtId="0" fontId="6" fillId="0" borderId="14" xfId="1" applyFont="1" applyBorder="1" applyAlignment="1">
      <alignment horizontal="center" vertical="center"/>
    </xf>
    <xf numFmtId="0" fontId="6" fillId="0" borderId="4" xfId="1" applyFont="1" applyBorder="1" applyAlignment="1">
      <alignment horizontal="center" vertical="top" wrapText="1"/>
    </xf>
    <xf numFmtId="0" fontId="13" fillId="0" borderId="12" xfId="4" applyFont="1" applyFill="1" applyBorder="1" applyAlignment="1">
      <alignment horizontal="center" vertical="center" wrapText="1"/>
    </xf>
    <xf numFmtId="0" fontId="13" fillId="0" borderId="13" xfId="4" applyFont="1" applyFill="1" applyBorder="1" applyAlignment="1">
      <alignment horizontal="center" vertical="center" wrapText="1"/>
    </xf>
    <xf numFmtId="0" fontId="13" fillId="0" borderId="14" xfId="4" applyFont="1" applyFill="1" applyBorder="1" applyAlignment="1">
      <alignment horizontal="center" vertical="center" wrapText="1"/>
    </xf>
    <xf numFmtId="0" fontId="6" fillId="0" borderId="4" xfId="1" applyFont="1" applyBorder="1" applyAlignment="1">
      <alignment horizontal="left" vertical="center"/>
    </xf>
    <xf numFmtId="43" fontId="6" fillId="0" borderId="4" xfId="1" applyNumberFormat="1" applyFont="1" applyBorder="1" applyAlignment="1">
      <alignment horizontal="right" vertical="center" wrapText="1"/>
    </xf>
    <xf numFmtId="0" fontId="5" fillId="0" borderId="4" xfId="1" applyFont="1" applyBorder="1" applyAlignment="1">
      <alignment horizontal="left" vertical="center"/>
    </xf>
    <xf numFmtId="0" fontId="6" fillId="0" borderId="4" xfId="1" applyFont="1" applyBorder="1" applyAlignment="1">
      <alignment horizontal="center" vertical="center"/>
    </xf>
    <xf numFmtId="0" fontId="6" fillId="0" borderId="11" xfId="1" applyFont="1" applyBorder="1" applyAlignment="1">
      <alignment horizontal="left" vertical="top"/>
    </xf>
    <xf numFmtId="0" fontId="6" fillId="0" borderId="0" xfId="1" applyFont="1"/>
    <xf numFmtId="0" fontId="6" fillId="0" borderId="4" xfId="1" applyFont="1" applyBorder="1" applyAlignment="1">
      <alignment horizontal="center" vertical="top"/>
    </xf>
    <xf numFmtId="0" fontId="9" fillId="0" borderId="0" xfId="5" applyFont="1" applyFill="1" applyBorder="1" applyAlignment="1">
      <alignment horizontal="left" vertical="top" wrapText="1"/>
    </xf>
    <xf numFmtId="0" fontId="5" fillId="0" borderId="0" xfId="5" applyFont="1" applyFill="1" applyBorder="1" applyAlignment="1">
      <alignment horizontal="left" vertical="top" wrapText="1"/>
    </xf>
    <xf numFmtId="0" fontId="9" fillId="0" borderId="0" xfId="5" applyFont="1" applyFill="1" applyBorder="1" applyAlignment="1">
      <alignment horizontal="center" vertical="top" wrapText="1"/>
    </xf>
    <xf numFmtId="0" fontId="13" fillId="0" borderId="12" xfId="5" applyFont="1" applyFill="1" applyBorder="1" applyAlignment="1">
      <alignment horizontal="center" vertical="center" wrapText="1"/>
    </xf>
    <xf numFmtId="0" fontId="13" fillId="0" borderId="13" xfId="5" applyFont="1" applyFill="1" applyBorder="1" applyAlignment="1">
      <alignment horizontal="center" vertical="center" wrapText="1"/>
    </xf>
    <xf numFmtId="0" fontId="13" fillId="0" borderId="14" xfId="5" applyFont="1" applyFill="1" applyBorder="1" applyAlignment="1">
      <alignment horizontal="center" vertical="center" wrapText="1"/>
    </xf>
    <xf numFmtId="0" fontId="8" fillId="2" borderId="27" xfId="5" applyFont="1" applyFill="1" applyBorder="1" applyAlignment="1">
      <alignment horizontal="center" vertical="top" wrapText="1"/>
    </xf>
    <xf numFmtId="0" fontId="8" fillId="2" borderId="5" xfId="5" applyFont="1" applyFill="1" applyBorder="1" applyAlignment="1">
      <alignment horizontal="center" vertical="top" wrapText="1"/>
    </xf>
    <xf numFmtId="0" fontId="8" fillId="2" borderId="1" xfId="5" applyFont="1" applyFill="1" applyBorder="1" applyAlignment="1">
      <alignment horizontal="center" vertical="top" wrapText="1"/>
    </xf>
    <xf numFmtId="0" fontId="8" fillId="0" borderId="6" xfId="5" applyFont="1" applyFill="1" applyBorder="1" applyAlignment="1">
      <alignment horizontal="left" vertical="top" wrapText="1"/>
    </xf>
    <xf numFmtId="0" fontId="8" fillId="0" borderId="3" xfId="5" applyFont="1" applyFill="1" applyBorder="1" applyAlignment="1">
      <alignment horizontal="left" vertical="top" wrapText="1"/>
    </xf>
    <xf numFmtId="0" fontId="8" fillId="0" borderId="7" xfId="5" applyFont="1" applyFill="1" applyBorder="1" applyAlignment="1">
      <alignment horizontal="left" vertical="top" wrapText="1"/>
    </xf>
    <xf numFmtId="0" fontId="9" fillId="0" borderId="28" xfId="5" applyFont="1" applyFill="1" applyBorder="1" applyAlignment="1">
      <alignment horizontal="left" vertical="top" wrapText="1"/>
    </xf>
    <xf numFmtId="0" fontId="5" fillId="0" borderId="28" xfId="5" applyFont="1" applyFill="1" applyBorder="1" applyAlignment="1">
      <alignment horizontal="left" vertical="top" wrapText="1"/>
    </xf>
    <xf numFmtId="14" fontId="5" fillId="0" borderId="17" xfId="1" applyNumberFormat="1" applyFont="1" applyBorder="1" applyAlignment="1">
      <alignment horizontal="left"/>
    </xf>
    <xf numFmtId="14" fontId="5" fillId="0" borderId="19" xfId="1" applyNumberFormat="1" applyFont="1" applyBorder="1" applyAlignment="1">
      <alignment horizontal="left"/>
    </xf>
    <xf numFmtId="0" fontId="8" fillId="0" borderId="12" xfId="0" applyFont="1" applyBorder="1" applyAlignment="1">
      <alignment horizontal="center"/>
    </xf>
    <xf numFmtId="0" fontId="8" fillId="0" borderId="13" xfId="0" applyFont="1" applyBorder="1" applyAlignment="1">
      <alignment horizontal="center"/>
    </xf>
    <xf numFmtId="0" fontId="8" fillId="0" borderId="14" xfId="0" applyFont="1" applyBorder="1" applyAlignment="1">
      <alignment horizontal="center"/>
    </xf>
    <xf numFmtId="2" fontId="8" fillId="13" borderId="0" xfId="0" applyNumberFormat="1" applyFont="1" applyFill="1" applyAlignment="1">
      <alignment horizontal="center" vertical="center"/>
    </xf>
    <xf numFmtId="0" fontId="9" fillId="13" borderId="0" xfId="7" applyFont="1" applyFill="1"/>
    <xf numFmtId="4" fontId="5" fillId="13" borderId="0" xfId="7" applyNumberFormat="1" applyFont="1" applyFill="1" applyBorder="1" applyAlignment="1">
      <alignment horizontal="right" vertical="top" wrapText="1"/>
    </xf>
    <xf numFmtId="4" fontId="9" fillId="13" borderId="0" xfId="7" applyNumberFormat="1" applyFont="1" applyFill="1" applyBorder="1" applyAlignment="1">
      <alignment horizontal="right" vertical="top" wrapText="1"/>
    </xf>
    <xf numFmtId="0" fontId="9" fillId="13" borderId="0" xfId="7" applyFont="1" applyFill="1" applyBorder="1"/>
    <xf numFmtId="4" fontId="9" fillId="13" borderId="30" xfId="7" applyNumberFormat="1" applyFont="1" applyFill="1" applyBorder="1" applyAlignment="1">
      <alignment horizontal="right" vertical="top" wrapText="1"/>
    </xf>
    <xf numFmtId="0" fontId="9" fillId="13" borderId="30" xfId="7" applyFont="1" applyFill="1" applyBorder="1"/>
    <xf numFmtId="4" fontId="9" fillId="13" borderId="29" xfId="7" applyNumberFormat="1" applyFont="1" applyFill="1" applyBorder="1" applyAlignment="1">
      <alignment horizontal="right" vertical="top" wrapText="1"/>
    </xf>
    <xf numFmtId="0" fontId="9" fillId="13" borderId="29" xfId="7" applyFont="1" applyFill="1" applyBorder="1"/>
    <xf numFmtId="4" fontId="5" fillId="13" borderId="29" xfId="7" applyNumberFormat="1" applyFont="1" applyFill="1" applyBorder="1" applyAlignment="1">
      <alignment horizontal="right" vertical="top" wrapText="1"/>
    </xf>
    <xf numFmtId="4" fontId="5" fillId="13" borderId="30" xfId="7" applyNumberFormat="1" applyFont="1" applyFill="1" applyBorder="1" applyAlignment="1">
      <alignment horizontal="right" vertical="top" wrapText="1"/>
    </xf>
    <xf numFmtId="0" fontId="5" fillId="0" borderId="0" xfId="2" applyFont="1" applyFill="1" applyBorder="1" applyAlignment="1">
      <alignment vertical="top" wrapText="1"/>
    </xf>
    <xf numFmtId="0" fontId="9" fillId="5" borderId="8" xfId="2" applyFont="1" applyFill="1" applyBorder="1" applyAlignment="1">
      <alignment horizontal="left" vertical="top"/>
    </xf>
    <xf numFmtId="0" fontId="8" fillId="11" borderId="8" xfId="2" applyFont="1" applyFill="1" applyBorder="1" applyAlignment="1">
      <alignment horizontal="left" vertical="top"/>
    </xf>
    <xf numFmtId="0" fontId="8" fillId="11" borderId="2" xfId="2" applyFont="1" applyFill="1" applyBorder="1" applyAlignment="1">
      <alignment horizontal="left" vertical="top"/>
    </xf>
    <xf numFmtId="165" fontId="5" fillId="5" borderId="8" xfId="2" applyNumberFormat="1" applyFont="1" applyFill="1" applyBorder="1" applyAlignment="1">
      <alignment horizontal="center" vertical="top" shrinkToFit="1"/>
    </xf>
    <xf numFmtId="1" fontId="5" fillId="5" borderId="8" xfId="2" applyNumberFormat="1" applyFont="1" applyFill="1" applyBorder="1" applyAlignment="1">
      <alignment horizontal="center" vertical="top" shrinkToFit="1"/>
    </xf>
    <xf numFmtId="0" fontId="8" fillId="11" borderId="8" xfId="2" applyFont="1" applyFill="1" applyBorder="1" applyAlignment="1">
      <alignment vertical="top" wrapText="1"/>
    </xf>
    <xf numFmtId="0" fontId="8" fillId="11" borderId="2" xfId="2" applyFont="1" applyFill="1" applyBorder="1" applyAlignment="1">
      <alignment vertical="top" wrapText="1"/>
    </xf>
    <xf numFmtId="0" fontId="9" fillId="0" borderId="8" xfId="2" applyFont="1" applyFill="1" applyBorder="1" applyAlignment="1">
      <alignment horizontal="left" vertical="top" wrapText="1"/>
    </xf>
    <xf numFmtId="0" fontId="5" fillId="0" borderId="8" xfId="2" applyFont="1" applyFill="1" applyBorder="1" applyAlignment="1">
      <alignment horizontal="left" vertical="top" wrapText="1"/>
    </xf>
    <xf numFmtId="0" fontId="9" fillId="0" borderId="8" xfId="2" applyFont="1" applyFill="1" applyBorder="1" applyAlignment="1">
      <alignment horizontal="center" vertical="top" wrapText="1"/>
    </xf>
    <xf numFmtId="0" fontId="9" fillId="5" borderId="8" xfId="2" applyFont="1" applyFill="1" applyBorder="1" applyAlignment="1">
      <alignment horizontal="right" vertical="top" wrapText="1"/>
    </xf>
    <xf numFmtId="0" fontId="5" fillId="9" borderId="8" xfId="2" applyFont="1" applyFill="1" applyBorder="1" applyAlignment="1">
      <alignment horizontal="left" vertical="center" wrapText="1"/>
    </xf>
    <xf numFmtId="0" fontId="8" fillId="10" borderId="3" xfId="2" applyFont="1" applyFill="1" applyBorder="1" applyAlignment="1">
      <alignment horizontal="center" vertical="top"/>
    </xf>
    <xf numFmtId="43" fontId="8" fillId="9" borderId="3" xfId="2" applyNumberFormat="1" applyFont="1" applyFill="1" applyBorder="1" applyAlignment="1">
      <alignment horizontal="right" vertical="top" wrapText="1"/>
    </xf>
    <xf numFmtId="43" fontId="8" fillId="11" borderId="3" xfId="2" applyNumberFormat="1" applyFont="1" applyFill="1" applyBorder="1" applyAlignment="1">
      <alignment horizontal="right" vertical="top" wrapText="1"/>
    </xf>
    <xf numFmtId="0" fontId="5" fillId="0" borderId="1" xfId="2" applyFont="1" applyFill="1" applyBorder="1" applyAlignment="1">
      <alignment horizontal="left" wrapText="1"/>
    </xf>
    <xf numFmtId="43" fontId="8" fillId="9" borderId="8" xfId="2" applyNumberFormat="1" applyFont="1" applyFill="1" applyBorder="1" applyAlignment="1">
      <alignment horizontal="right" vertical="top" wrapText="1"/>
    </xf>
    <xf numFmtId="43" fontId="8" fillId="9" borderId="28" xfId="2" applyNumberFormat="1" applyFont="1" applyFill="1" applyBorder="1" applyAlignment="1">
      <alignment horizontal="right" vertical="top" wrapText="1"/>
    </xf>
    <xf numFmtId="0" fontId="8" fillId="10" borderId="5" xfId="2" applyFont="1" applyFill="1" applyBorder="1" applyAlignment="1">
      <alignment vertical="top" wrapText="1"/>
    </xf>
    <xf numFmtId="0" fontId="5" fillId="0" borderId="27" xfId="2" applyFont="1" applyFill="1" applyBorder="1" applyAlignment="1">
      <alignment vertical="top" wrapText="1"/>
    </xf>
    <xf numFmtId="0" fontId="5" fillId="0" borderId="28" xfId="2" applyFont="1" applyFill="1" applyBorder="1" applyAlignment="1">
      <alignment vertical="top" wrapText="1"/>
    </xf>
    <xf numFmtId="0" fontId="8" fillId="10" borderId="5" xfId="2" applyFont="1" applyFill="1" applyBorder="1" applyAlignment="1">
      <alignment vertical="top"/>
    </xf>
    <xf numFmtId="0" fontId="9" fillId="5" borderId="23" xfId="2" applyFont="1" applyFill="1" applyBorder="1" applyAlignment="1">
      <alignment horizontal="left" vertical="top"/>
    </xf>
    <xf numFmtId="0" fontId="9" fillId="0" borderId="23" xfId="2" applyFont="1" applyFill="1" applyBorder="1" applyAlignment="1">
      <alignment horizontal="left" vertical="top" wrapText="1"/>
    </xf>
    <xf numFmtId="0" fontId="9" fillId="5" borderId="23" xfId="2" applyFont="1" applyFill="1" applyBorder="1" applyAlignment="1">
      <alignment horizontal="right" vertical="top" wrapText="1"/>
    </xf>
    <xf numFmtId="0" fontId="5" fillId="0" borderId="23" xfId="2" applyFont="1" applyFill="1" applyBorder="1" applyAlignment="1">
      <alignment horizontal="left" vertical="top" wrapText="1"/>
    </xf>
    <xf numFmtId="0" fontId="9" fillId="5" borderId="23" xfId="2" applyFont="1" applyFill="1" applyBorder="1" applyAlignment="1">
      <alignment horizontal="left" vertical="center"/>
    </xf>
    <xf numFmtId="0" fontId="9" fillId="0" borderId="23" xfId="2" applyFont="1" applyFill="1" applyBorder="1" applyAlignment="1">
      <alignment horizontal="center" vertical="center" wrapText="1"/>
    </xf>
    <xf numFmtId="0" fontId="5" fillId="0" borderId="27" xfId="2" applyFont="1" applyFill="1" applyBorder="1" applyAlignment="1">
      <alignment horizontal="left" vertical="center" wrapText="1"/>
    </xf>
    <xf numFmtId="0" fontId="5" fillId="0" borderId="27" xfId="2" applyFont="1" applyFill="1" applyBorder="1" applyAlignment="1">
      <alignment horizontal="left" wrapText="1"/>
    </xf>
    <xf numFmtId="0" fontId="5" fillId="0" borderId="5" xfId="2" applyFont="1" applyFill="1" applyBorder="1" applyAlignment="1">
      <alignment horizontal="left" wrapText="1"/>
    </xf>
    <xf numFmtId="0" fontId="5" fillId="0" borderId="28" xfId="2" applyFont="1" applyFill="1" applyBorder="1" applyAlignment="1">
      <alignment horizontal="left" wrapText="1"/>
    </xf>
    <xf numFmtId="0" fontId="8" fillId="11" borderId="2" xfId="2" applyFont="1" applyFill="1" applyBorder="1" applyAlignment="1">
      <alignment vertical="top"/>
    </xf>
    <xf numFmtId="43" fontId="8" fillId="11" borderId="2" xfId="2" applyNumberFormat="1" applyFont="1" applyFill="1" applyBorder="1" applyAlignment="1">
      <alignment horizontal="right" vertical="top" wrapText="1"/>
    </xf>
    <xf numFmtId="43" fontId="8" fillId="11" borderId="5" xfId="2" applyNumberFormat="1" applyFont="1" applyFill="1" applyBorder="1" applyAlignment="1">
      <alignment horizontal="right" vertical="top" wrapText="1"/>
    </xf>
    <xf numFmtId="1" fontId="5" fillId="5" borderId="23" xfId="2" applyNumberFormat="1" applyFont="1" applyFill="1" applyBorder="1" applyAlignment="1">
      <alignment horizontal="center" vertical="center" shrinkToFit="1"/>
    </xf>
    <xf numFmtId="165" fontId="5" fillId="5" borderId="23" xfId="2" applyNumberFormat="1" applyFont="1" applyFill="1" applyBorder="1" applyAlignment="1">
      <alignment horizontal="center" vertical="top" shrinkToFit="1"/>
    </xf>
    <xf numFmtId="0" fontId="8" fillId="11" borderId="8" xfId="2" applyFont="1" applyFill="1" applyBorder="1" applyAlignment="1">
      <alignment vertical="top"/>
    </xf>
    <xf numFmtId="165" fontId="5" fillId="5" borderId="23" xfId="2" applyNumberFormat="1" applyFont="1" applyFill="1" applyBorder="1" applyAlignment="1">
      <alignment horizontal="center" vertical="center" shrinkToFit="1"/>
    </xf>
    <xf numFmtId="164" fontId="6" fillId="9" borderId="27" xfId="2" applyNumberFormat="1" applyFont="1" applyFill="1" applyBorder="1" applyAlignment="1">
      <alignment vertical="top" shrinkToFit="1"/>
    </xf>
    <xf numFmtId="1" fontId="6" fillId="9" borderId="9" xfId="2" applyNumberFormat="1" applyFont="1" applyFill="1" applyBorder="1" applyAlignment="1">
      <alignment vertical="top" shrinkToFit="1"/>
    </xf>
    <xf numFmtId="164" fontId="6" fillId="9" borderId="9" xfId="2" applyNumberFormat="1" applyFont="1" applyFill="1" applyBorder="1" applyAlignment="1">
      <alignment vertical="top" shrinkToFit="1"/>
    </xf>
    <xf numFmtId="1" fontId="6" fillId="9" borderId="5" xfId="2" applyNumberFormat="1" applyFont="1" applyFill="1" applyBorder="1" applyAlignment="1">
      <alignment vertical="top" shrinkToFit="1"/>
    </xf>
    <xf numFmtId="0" fontId="8" fillId="11" borderId="27" xfId="2" applyFont="1" applyFill="1" applyBorder="1" applyAlignment="1">
      <alignment horizontal="left" vertical="top"/>
    </xf>
    <xf numFmtId="0" fontId="8" fillId="10" borderId="23" xfId="2" applyFont="1" applyFill="1" applyBorder="1" applyAlignment="1">
      <alignment horizontal="left" vertical="top"/>
    </xf>
    <xf numFmtId="0" fontId="8" fillId="0" borderId="23" xfId="2" applyFont="1" applyFill="1" applyBorder="1" applyAlignment="1">
      <alignment horizontal="left" vertical="top"/>
    </xf>
    <xf numFmtId="0" fontId="8" fillId="11" borderId="23" xfId="2" applyFont="1" applyFill="1" applyBorder="1" applyAlignment="1">
      <alignment horizontal="left" vertical="top"/>
    </xf>
    <xf numFmtId="0" fontId="5" fillId="0" borderId="23" xfId="2" applyFont="1" applyFill="1" applyBorder="1" applyAlignment="1">
      <alignment horizontal="left"/>
    </xf>
    <xf numFmtId="0" fontId="8" fillId="0" borderId="23" xfId="2" applyFont="1" applyFill="1" applyBorder="1" applyAlignment="1">
      <alignment horizontal="left" vertical="center"/>
    </xf>
    <xf numFmtId="0" fontId="5" fillId="5" borderId="23" xfId="2" applyFont="1" applyFill="1" applyBorder="1" applyAlignment="1">
      <alignment horizontal="left" vertical="top"/>
    </xf>
    <xf numFmtId="0" fontId="8" fillId="11" borderId="5" xfId="2" applyFont="1" applyFill="1" applyBorder="1" applyAlignment="1">
      <alignment vertical="top" wrapText="1"/>
    </xf>
    <xf numFmtId="0" fontId="8" fillId="10" borderId="23" xfId="2" applyFont="1" applyFill="1" applyBorder="1" applyAlignment="1">
      <alignment vertical="top" wrapText="1"/>
    </xf>
    <xf numFmtId="0" fontId="8" fillId="0" borderId="23" xfId="2" applyFont="1" applyFill="1" applyBorder="1" applyAlignment="1">
      <alignment horizontal="center" vertical="top" wrapText="1"/>
    </xf>
    <xf numFmtId="0" fontId="8" fillId="11" borderId="23" xfId="2" applyFont="1" applyFill="1" applyBorder="1" applyAlignment="1">
      <alignment vertical="top" wrapText="1"/>
    </xf>
    <xf numFmtId="0" fontId="5" fillId="0" borderId="23" xfId="2" applyFont="1" applyFill="1" applyBorder="1" applyAlignment="1">
      <alignment horizontal="left" wrapText="1"/>
    </xf>
    <xf numFmtId="0" fontId="8" fillId="0" borderId="23" xfId="2" applyFont="1" applyFill="1" applyBorder="1" applyAlignment="1">
      <alignment horizontal="center" vertical="center" wrapText="1"/>
    </xf>
    <xf numFmtId="0" fontId="5" fillId="0" borderId="23" xfId="2" applyFont="1" applyFill="1" applyBorder="1" applyAlignment="1">
      <alignment wrapText="1"/>
    </xf>
    <xf numFmtId="0" fontId="5" fillId="5" borderId="23" xfId="2" applyFont="1" applyFill="1" applyBorder="1" applyAlignment="1">
      <alignment horizontal="left" vertical="top" wrapText="1"/>
    </xf>
    <xf numFmtId="0" fontId="8" fillId="5" borderId="23" xfId="2" applyFont="1" applyFill="1" applyBorder="1" applyAlignment="1">
      <alignment horizontal="left" vertical="top" wrapText="1"/>
    </xf>
    <xf numFmtId="0" fontId="8" fillId="5" borderId="23" xfId="2" applyFont="1" applyFill="1" applyBorder="1" applyAlignment="1">
      <alignment horizontal="center" vertical="top" wrapText="1"/>
    </xf>
    <xf numFmtId="0" fontId="8" fillId="5" borderId="23" xfId="2" applyFont="1" applyFill="1" applyBorder="1" applyAlignment="1">
      <alignment horizontal="center" vertical="center" wrapText="1"/>
    </xf>
    <xf numFmtId="0" fontId="5" fillId="9" borderId="23" xfId="2" applyFont="1" applyFill="1" applyBorder="1" applyAlignment="1">
      <alignment horizontal="left" vertical="center" wrapText="1"/>
    </xf>
    <xf numFmtId="0" fontId="8" fillId="9" borderId="23" xfId="2" applyFont="1" applyFill="1" applyBorder="1" applyAlignment="1">
      <alignment horizontal="right" vertical="top" wrapText="1"/>
    </xf>
    <xf numFmtId="0" fontId="5" fillId="9" borderId="23" xfId="2" applyFont="1" applyFill="1" applyBorder="1" applyAlignment="1">
      <alignment horizontal="left" vertical="top" wrapText="1"/>
    </xf>
    <xf numFmtId="0" fontId="8" fillId="11" borderId="5" xfId="2" applyFont="1" applyFill="1" applyBorder="1" applyAlignment="1">
      <alignment vertical="top"/>
    </xf>
    <xf numFmtId="0" fontId="8" fillId="10" borderId="23" xfId="2" applyFont="1" applyFill="1" applyBorder="1" applyAlignment="1">
      <alignment horizontal="center" vertical="top"/>
    </xf>
    <xf numFmtId="0" fontId="5" fillId="9" borderId="23" xfId="2" applyFont="1" applyFill="1" applyBorder="1" applyAlignment="1">
      <alignment horizontal="left" vertical="center"/>
    </xf>
    <xf numFmtId="0" fontId="8" fillId="11" borderId="23" xfId="2" applyFont="1" applyFill="1" applyBorder="1" applyAlignment="1">
      <alignment vertical="top"/>
    </xf>
    <xf numFmtId="0" fontId="8" fillId="10" borderId="23" xfId="2" applyFont="1" applyFill="1" applyBorder="1" applyAlignment="1">
      <alignment vertical="top"/>
    </xf>
    <xf numFmtId="43" fontId="8" fillId="9" borderId="23" xfId="2" applyNumberFormat="1" applyFont="1" applyFill="1" applyBorder="1" applyAlignment="1">
      <alignment horizontal="right" vertical="top" wrapText="1"/>
    </xf>
    <xf numFmtId="0" fontId="5" fillId="9" borderId="23" xfId="2" applyFont="1" applyFill="1" applyBorder="1" applyAlignment="1">
      <alignment horizontal="left" vertical="top"/>
    </xf>
    <xf numFmtId="0" fontId="5" fillId="0" borderId="23" xfId="2" applyFont="1" applyFill="1" applyBorder="1" applyAlignment="1"/>
    <xf numFmtId="43" fontId="8" fillId="9" borderId="2" xfId="2" applyNumberFormat="1" applyFont="1" applyFill="1" applyBorder="1" applyAlignment="1">
      <alignment horizontal="right" vertical="top" wrapText="1"/>
    </xf>
    <xf numFmtId="43" fontId="9" fillId="0" borderId="8" xfId="2" applyNumberFormat="1" applyFont="1" applyFill="1" applyBorder="1" applyAlignment="1">
      <alignment horizontal="right" vertical="top" wrapText="1"/>
    </xf>
    <xf numFmtId="0" fontId="5" fillId="0" borderId="23" xfId="2" applyFont="1" applyFill="1" applyBorder="1" applyAlignment="1">
      <alignment horizontal="left" vertical="top"/>
    </xf>
    <xf numFmtId="0" fontId="8" fillId="11" borderId="1" xfId="2" applyFont="1" applyFill="1" applyBorder="1" applyAlignment="1">
      <alignment vertical="top" wrapText="1"/>
    </xf>
    <xf numFmtId="0" fontId="8" fillId="10" borderId="23" xfId="2" applyFont="1" applyFill="1" applyBorder="1" applyAlignment="1">
      <alignment horizontal="center" vertical="top" wrapText="1"/>
    </xf>
    <xf numFmtId="43" fontId="8" fillId="11" borderId="23" xfId="2" applyNumberFormat="1" applyFont="1" applyFill="1" applyBorder="1" applyAlignment="1">
      <alignment horizontal="right" vertical="top" wrapText="1"/>
    </xf>
    <xf numFmtId="0" fontId="8" fillId="10" borderId="7" xfId="2" applyFont="1" applyFill="1" applyBorder="1" applyAlignment="1">
      <alignment horizontal="center" vertical="top"/>
    </xf>
    <xf numFmtId="0" fontId="5" fillId="9" borderId="6" xfId="2" applyFont="1" applyFill="1" applyBorder="1" applyAlignment="1">
      <alignment horizontal="left" vertical="center" wrapText="1"/>
    </xf>
    <xf numFmtId="43" fontId="9" fillId="0" borderId="9" xfId="2" applyNumberFormat="1" applyFont="1" applyFill="1" applyBorder="1" applyAlignment="1">
      <alignment horizontal="right" vertical="top" wrapText="1"/>
    </xf>
    <xf numFmtId="43" fontId="9" fillId="0" borderId="31" xfId="2" applyNumberFormat="1" applyFont="1" applyFill="1" applyBorder="1" applyAlignment="1">
      <alignment horizontal="right" vertical="top" wrapText="1"/>
    </xf>
    <xf numFmtId="0" fontId="8" fillId="10" borderId="28" xfId="2" applyFont="1" applyFill="1" applyBorder="1" applyAlignment="1">
      <alignment horizontal="center" vertical="top"/>
    </xf>
    <xf numFmtId="0" fontId="8" fillId="10" borderId="28" xfId="2" applyFont="1" applyFill="1" applyBorder="1" applyAlignment="1">
      <alignment horizontal="center" vertical="top" wrapText="1"/>
    </xf>
    <xf numFmtId="0" fontId="5" fillId="0" borderId="5" xfId="2" applyFont="1" applyFill="1" applyBorder="1" applyAlignment="1"/>
    <xf numFmtId="0" fontId="8" fillId="0" borderId="32" xfId="2" applyFont="1" applyFill="1" applyBorder="1" applyAlignment="1">
      <alignment horizontal="left" vertical="top"/>
    </xf>
    <xf numFmtId="0" fontId="8" fillId="0" borderId="32" xfId="2" applyFont="1" applyFill="1" applyBorder="1" applyAlignment="1">
      <alignment horizontal="center" vertical="top" wrapText="1"/>
    </xf>
    <xf numFmtId="0" fontId="8" fillId="5" borderId="32" xfId="2" applyFont="1" applyFill="1" applyBorder="1" applyAlignment="1">
      <alignment horizontal="left" vertical="top" wrapText="1"/>
    </xf>
    <xf numFmtId="0" fontId="8" fillId="5" borderId="32" xfId="2" applyFont="1" applyFill="1" applyBorder="1" applyAlignment="1">
      <alignment horizontal="center" vertical="top" wrapText="1"/>
    </xf>
    <xf numFmtId="0" fontId="5" fillId="9" borderId="32" xfId="2" applyFont="1" applyFill="1" applyBorder="1" applyAlignment="1">
      <alignment horizontal="left" vertical="center" wrapText="1"/>
    </xf>
    <xf numFmtId="0" fontId="5" fillId="9" borderId="8" xfId="2" applyFont="1" applyFill="1" applyBorder="1" applyAlignment="1">
      <alignment horizontal="left" vertical="center"/>
    </xf>
    <xf numFmtId="0" fontId="8" fillId="10" borderId="9" xfId="2" applyFont="1" applyFill="1" applyBorder="1" applyAlignment="1">
      <alignment horizontal="center" vertical="top"/>
    </xf>
    <xf numFmtId="0" fontId="8" fillId="10" borderId="10" xfId="2" applyFont="1" applyFill="1" applyBorder="1" applyAlignment="1">
      <alignment horizontal="center" vertical="top" wrapText="1"/>
    </xf>
    <xf numFmtId="43" fontId="8" fillId="11" borderId="27" xfId="2" applyNumberFormat="1" applyFont="1" applyFill="1" applyBorder="1" applyAlignment="1">
      <alignment horizontal="right" vertical="top" wrapText="1"/>
    </xf>
    <xf numFmtId="0" fontId="5" fillId="0" borderId="27" xfId="2" applyFont="1" applyFill="1" applyBorder="1" applyAlignment="1">
      <alignment horizontal="left"/>
    </xf>
    <xf numFmtId="0" fontId="8" fillId="11" borderId="6" xfId="2" applyFont="1" applyFill="1" applyBorder="1" applyAlignment="1">
      <alignment vertical="top" wrapText="1"/>
    </xf>
    <xf numFmtId="43" fontId="8" fillId="11" borderId="9" xfId="2" applyNumberFormat="1" applyFont="1" applyFill="1" applyBorder="1" applyAlignment="1">
      <alignment horizontal="right" vertical="top" wrapText="1"/>
    </xf>
  </cellXfs>
  <cellStyles count="8">
    <cellStyle name="Normal" xfId="0" builtinId="0"/>
    <cellStyle name="Normal 2" xfId="1"/>
    <cellStyle name="Normal 3" xfId="2"/>
    <cellStyle name="Normal 3 2" xfId="4"/>
    <cellStyle name="Normal 3 2 2" xfId="6"/>
    <cellStyle name="Normal 4" xfId="5"/>
    <cellStyle name="Normal 5" xfId="7"/>
    <cellStyle name="Porcentagem"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91440</xdr:colOff>
      <xdr:row>0</xdr:row>
      <xdr:rowOff>45720</xdr:rowOff>
    </xdr:from>
    <xdr:to>
      <xdr:col>1</xdr:col>
      <xdr:colOff>123825</xdr:colOff>
      <xdr:row>0</xdr:row>
      <xdr:rowOff>746759</xdr:rowOff>
    </xdr:to>
    <xdr:pic>
      <xdr:nvPicPr>
        <xdr:cNvPr id="4" name="Imagem 3">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 y="45720"/>
          <a:ext cx="504825" cy="701039"/>
        </a:xfrm>
        <a:prstGeom prst="rect">
          <a:avLst/>
        </a:prstGeom>
      </xdr:spPr>
    </xdr:pic>
    <xdr:clientData/>
  </xdr:twoCellAnchor>
  <mc:AlternateContent xmlns:mc="http://schemas.openxmlformats.org/markup-compatibility/2006">
    <mc:Choice xmlns:a14="http://schemas.microsoft.com/office/drawing/2010/main" Requires="a14">
      <xdr:twoCellAnchor>
        <xdr:from>
          <xdr:col>5</xdr:col>
          <xdr:colOff>171450</xdr:colOff>
          <xdr:row>0</xdr:row>
          <xdr:rowOff>85725</xdr:rowOff>
        </xdr:from>
        <xdr:to>
          <xdr:col>5</xdr:col>
          <xdr:colOff>628650</xdr:colOff>
          <xdr:row>0</xdr:row>
          <xdr:rowOff>742950</xdr:rowOff>
        </xdr:to>
        <xdr:sp macro="" textlink="">
          <xdr:nvSpPr>
            <xdr:cNvPr id="3074" name="Object 2" hidden="1">
              <a:extLst>
                <a:ext uri="{63B3BB69-23CF-44E3-9099-C40C66FF867C}">
                  <a14:compatExt spid="_x0000_s30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0</xdr:row>
      <xdr:rowOff>45720</xdr:rowOff>
    </xdr:from>
    <xdr:to>
      <xdr:col>1</xdr:col>
      <xdr:colOff>619125</xdr:colOff>
      <xdr:row>0</xdr:row>
      <xdr:rowOff>746759</xdr:rowOff>
    </xdr:to>
    <xdr:pic>
      <xdr:nvPicPr>
        <xdr:cNvPr id="10" name="Imagem 9">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 y="45720"/>
          <a:ext cx="504825" cy="701039"/>
        </a:xfrm>
        <a:prstGeom prst="rect">
          <a:avLst/>
        </a:prstGeom>
      </xdr:spPr>
    </xdr:pic>
    <xdr:clientData/>
  </xdr:twoCellAnchor>
  <mc:AlternateContent xmlns:mc="http://schemas.openxmlformats.org/markup-compatibility/2006">
    <mc:Choice xmlns:a14="http://schemas.microsoft.com/office/drawing/2010/main" Requires="a14">
      <xdr:twoCellAnchor>
        <xdr:from>
          <xdr:col>13</xdr:col>
          <xdr:colOff>180975</xdr:colOff>
          <xdr:row>0</xdr:row>
          <xdr:rowOff>76200</xdr:rowOff>
        </xdr:from>
        <xdr:to>
          <xdr:col>13</xdr:col>
          <xdr:colOff>647700</xdr:colOff>
          <xdr:row>0</xdr:row>
          <xdr:rowOff>733425</xdr:rowOff>
        </xdr:to>
        <xdr:sp macro="" textlink="">
          <xdr:nvSpPr>
            <xdr:cNvPr id="4098" name="Object 2" hidden="1">
              <a:extLst>
                <a:ext uri="{63B3BB69-23CF-44E3-9099-C40C66FF867C}">
                  <a14:compatExt spid="_x0000_s40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83820</xdr:colOff>
      <xdr:row>0</xdr:row>
      <xdr:rowOff>53340</xdr:rowOff>
    </xdr:from>
    <xdr:to>
      <xdr:col>1</xdr:col>
      <xdr:colOff>154305</xdr:colOff>
      <xdr:row>0</xdr:row>
      <xdr:rowOff>754379</xdr:rowOff>
    </xdr:to>
    <xdr:pic>
      <xdr:nvPicPr>
        <xdr:cNvPr id="4" name="Imagem 3">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 y="53340"/>
          <a:ext cx="512445" cy="701039"/>
        </a:xfrm>
        <a:prstGeom prst="rect">
          <a:avLst/>
        </a:prstGeom>
      </xdr:spPr>
    </xdr:pic>
    <xdr:clientData/>
  </xdr:twoCellAnchor>
  <mc:AlternateContent xmlns:mc="http://schemas.openxmlformats.org/markup-compatibility/2006">
    <mc:Choice xmlns:a14="http://schemas.microsoft.com/office/drawing/2010/main" Requires="a14">
      <xdr:twoCellAnchor>
        <xdr:from>
          <xdr:col>5</xdr:col>
          <xdr:colOff>161925</xdr:colOff>
          <xdr:row>0</xdr:row>
          <xdr:rowOff>76200</xdr:rowOff>
        </xdr:from>
        <xdr:to>
          <xdr:col>5</xdr:col>
          <xdr:colOff>628650</xdr:colOff>
          <xdr:row>0</xdr:row>
          <xdr:rowOff>733425</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121920</xdr:colOff>
      <xdr:row>0</xdr:row>
      <xdr:rowOff>45720</xdr:rowOff>
    </xdr:from>
    <xdr:to>
      <xdr:col>0</xdr:col>
      <xdr:colOff>626745</xdr:colOff>
      <xdr:row>0</xdr:row>
      <xdr:rowOff>746759</xdr:rowOff>
    </xdr:to>
    <xdr:pic>
      <xdr:nvPicPr>
        <xdr:cNvPr id="4" name="Imagem 3">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45720"/>
          <a:ext cx="504825" cy="701039"/>
        </a:xfrm>
        <a:prstGeom prst="rect">
          <a:avLst/>
        </a:prstGeom>
      </xdr:spPr>
    </xdr:pic>
    <xdr:clientData/>
  </xdr:twoCellAnchor>
  <mc:AlternateContent xmlns:mc="http://schemas.openxmlformats.org/markup-compatibility/2006">
    <mc:Choice xmlns:a14="http://schemas.microsoft.com/office/drawing/2010/main" Requires="a14">
      <xdr:twoCellAnchor>
        <xdr:from>
          <xdr:col>18</xdr:col>
          <xdr:colOff>266700</xdr:colOff>
          <xdr:row>0</xdr:row>
          <xdr:rowOff>76200</xdr:rowOff>
        </xdr:from>
        <xdr:to>
          <xdr:col>18</xdr:col>
          <xdr:colOff>733425</xdr:colOff>
          <xdr:row>0</xdr:row>
          <xdr:rowOff>733425</xdr:rowOff>
        </xdr:to>
        <xdr:sp macro="" textlink="">
          <xdr:nvSpPr>
            <xdr:cNvPr id="7171" name="Object 3" hidden="1">
              <a:extLst>
                <a:ext uri="{63B3BB69-23CF-44E3-9099-C40C66FF867C}">
                  <a14:compatExt spid="_x0000_s71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45720</xdr:rowOff>
    </xdr:from>
    <xdr:to>
      <xdr:col>0</xdr:col>
      <xdr:colOff>581025</xdr:colOff>
      <xdr:row>0</xdr:row>
      <xdr:rowOff>746759</xdr:rowOff>
    </xdr:to>
    <xdr:pic>
      <xdr:nvPicPr>
        <xdr:cNvPr id="4" name="Imagem 3">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45720"/>
          <a:ext cx="504825" cy="701039"/>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200025</xdr:colOff>
          <xdr:row>0</xdr:row>
          <xdr:rowOff>76200</xdr:rowOff>
        </xdr:from>
        <xdr:to>
          <xdr:col>3</xdr:col>
          <xdr:colOff>666750</xdr:colOff>
          <xdr:row>0</xdr:row>
          <xdr:rowOff>733425</xdr:rowOff>
        </xdr:to>
        <xdr:sp macro="" textlink="">
          <xdr:nvSpPr>
            <xdr:cNvPr id="8194" name="Object 2" hidden="1">
              <a:extLst>
                <a:ext uri="{63B3BB69-23CF-44E3-9099-C40C66FF867C}">
                  <a14:compatExt spid="_x0000_s81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121920</xdr:colOff>
      <xdr:row>0</xdr:row>
      <xdr:rowOff>53340</xdr:rowOff>
    </xdr:from>
    <xdr:to>
      <xdr:col>0</xdr:col>
      <xdr:colOff>626745</xdr:colOff>
      <xdr:row>0</xdr:row>
      <xdr:rowOff>754379</xdr:rowOff>
    </xdr:to>
    <xdr:pic>
      <xdr:nvPicPr>
        <xdr:cNvPr id="4" name="Imagem 3">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53340"/>
          <a:ext cx="504825" cy="701039"/>
        </a:xfrm>
        <a:prstGeom prst="rect">
          <a:avLst/>
        </a:prstGeom>
      </xdr:spPr>
    </xdr:pic>
    <xdr:clientData/>
  </xdr:twoCellAnchor>
  <mc:AlternateContent xmlns:mc="http://schemas.openxmlformats.org/markup-compatibility/2006">
    <mc:Choice xmlns:a14="http://schemas.microsoft.com/office/drawing/2010/main" Requires="a14">
      <xdr:twoCellAnchor>
        <xdr:from>
          <xdr:col>5</xdr:col>
          <xdr:colOff>247650</xdr:colOff>
          <xdr:row>0</xdr:row>
          <xdr:rowOff>76200</xdr:rowOff>
        </xdr:from>
        <xdr:to>
          <xdr:col>5</xdr:col>
          <xdr:colOff>714375</xdr:colOff>
          <xdr:row>0</xdr:row>
          <xdr:rowOff>733425</xdr:rowOff>
        </xdr:to>
        <xdr:sp macro="" textlink="">
          <xdr:nvSpPr>
            <xdr:cNvPr id="9218" name="Object 2" hidden="1">
              <a:extLst>
                <a:ext uri="{63B3BB69-23CF-44E3-9099-C40C66FF867C}">
                  <a14:compatExt spid="_x0000_s92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205740</xdr:colOff>
      <xdr:row>25</xdr:row>
      <xdr:rowOff>71632</xdr:rowOff>
    </xdr:from>
    <xdr:ext cx="3586336" cy="460656"/>
    <xdr:pic>
      <xdr:nvPicPr>
        <xdr:cNvPr id="2" name="image1.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5740" y="5550412"/>
          <a:ext cx="3586336" cy="460656"/>
        </a:xfrm>
        <a:prstGeom prst="rect">
          <a:avLst/>
        </a:prstGeom>
      </xdr:spPr>
    </xdr:pic>
    <xdr:clientData/>
  </xdr:oneCellAnchor>
  <xdr:oneCellAnchor>
    <xdr:from>
      <xdr:col>0</xdr:col>
      <xdr:colOff>708660</xdr:colOff>
      <xdr:row>30</xdr:row>
      <xdr:rowOff>60960</xdr:rowOff>
    </xdr:from>
    <xdr:ext cx="4296465" cy="743241"/>
    <xdr:pic>
      <xdr:nvPicPr>
        <xdr:cNvPr id="3" name="image2.jpe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8660" y="8641080"/>
          <a:ext cx="4296465" cy="743241"/>
        </a:xfrm>
        <a:prstGeom prst="rect">
          <a:avLst/>
        </a:prstGeom>
      </xdr:spPr>
    </xdr:pic>
    <xdr:clientData/>
  </xdr:oneCellAnchor>
  <xdr:oneCellAnchor>
    <xdr:from>
      <xdr:col>0</xdr:col>
      <xdr:colOff>60960</xdr:colOff>
      <xdr:row>0</xdr:row>
      <xdr:rowOff>30480</xdr:rowOff>
    </xdr:from>
    <xdr:ext cx="426720" cy="640080"/>
    <xdr:pic>
      <xdr:nvPicPr>
        <xdr:cNvPr id="4" name="Imagem 3">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960" y="30480"/>
          <a:ext cx="426720" cy="640080"/>
        </a:xfrm>
        <a:prstGeom prst="rect">
          <a:avLst/>
        </a:prstGeom>
      </xdr:spPr>
    </xdr:pic>
    <xdr:clientData/>
  </xdr:oneCellAnchor>
  <mc:AlternateContent xmlns:mc="http://schemas.openxmlformats.org/markup-compatibility/2006">
    <mc:Choice xmlns:a14="http://schemas.microsoft.com/office/drawing/2010/main" Requires="a14">
      <xdr:twoCellAnchor>
        <xdr:from>
          <xdr:col>3</xdr:col>
          <xdr:colOff>2381250</xdr:colOff>
          <xdr:row>0</xdr:row>
          <xdr:rowOff>76200</xdr:rowOff>
        </xdr:from>
        <xdr:to>
          <xdr:col>3</xdr:col>
          <xdr:colOff>2790825</xdr:colOff>
          <xdr:row>0</xdr:row>
          <xdr:rowOff>657225</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3048</xdr:colOff>
      <xdr:row>1</xdr:row>
      <xdr:rowOff>3048</xdr:rowOff>
    </xdr:to>
    <xdr:pic>
      <xdr:nvPicPr>
        <xdr:cNvPr id="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83820</xdr:colOff>
      <xdr:row>0</xdr:row>
      <xdr:rowOff>22860</xdr:rowOff>
    </xdr:from>
    <xdr:to>
      <xdr:col>2</xdr:col>
      <xdr:colOff>228600</xdr:colOff>
      <xdr:row>0</xdr:row>
      <xdr:rowOff>701040</xdr:rowOff>
    </xdr:to>
    <xdr:pic>
      <xdr:nvPicPr>
        <xdr:cNvPr id="265" name="Imagem 264">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20" y="22860"/>
          <a:ext cx="449580" cy="678180"/>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409575</xdr:colOff>
          <xdr:row>0</xdr:row>
          <xdr:rowOff>85725</xdr:rowOff>
        </xdr:from>
        <xdr:to>
          <xdr:col>10</xdr:col>
          <xdr:colOff>819150</xdr:colOff>
          <xdr:row>0</xdr:row>
          <xdr:rowOff>666750</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3048</xdr:colOff>
      <xdr:row>1</xdr:row>
      <xdr:rowOff>3048</xdr:rowOff>
    </xdr:to>
    <xdr:pic>
      <xdr:nvPicPr>
        <xdr:cNvPr id="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723900"/>
          <a:ext cx="3048" cy="3048"/>
        </a:xfrm>
        <a:prstGeom prst="rect">
          <a:avLst/>
        </a:prstGeom>
      </xdr:spPr>
    </xdr:pic>
    <xdr:clientData/>
  </xdr:twoCellAnchor>
  <xdr:twoCellAnchor editAs="oneCell">
    <xdr:from>
      <xdr:col>1</xdr:col>
      <xdr:colOff>83820</xdr:colOff>
      <xdr:row>0</xdr:row>
      <xdr:rowOff>22860</xdr:rowOff>
    </xdr:from>
    <xdr:to>
      <xdr:col>1</xdr:col>
      <xdr:colOff>523875</xdr:colOff>
      <xdr:row>0</xdr:row>
      <xdr:rowOff>701040</xdr:rowOff>
    </xdr:to>
    <xdr:pic>
      <xdr:nvPicPr>
        <xdr:cNvPr id="516" name="Imagem 515">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4370" y="22860"/>
          <a:ext cx="440055" cy="678180"/>
        </a:xfrm>
        <a:prstGeom prst="rect">
          <a:avLst/>
        </a:prstGeom>
      </xdr:spPr>
    </xdr:pic>
    <xdr:clientData/>
  </xdr:twoCellAnchor>
  <mc:AlternateContent xmlns:mc="http://schemas.openxmlformats.org/markup-compatibility/2006">
    <mc:Choice xmlns:a14="http://schemas.microsoft.com/office/drawing/2010/main" Requires="a14">
      <xdr:twoCellAnchor>
        <xdr:from>
          <xdr:col>9</xdr:col>
          <xdr:colOff>542925</xdr:colOff>
          <xdr:row>0</xdr:row>
          <xdr:rowOff>76200</xdr:rowOff>
        </xdr:from>
        <xdr:to>
          <xdr:col>9</xdr:col>
          <xdr:colOff>952500</xdr:colOff>
          <xdr:row>0</xdr:row>
          <xdr:rowOff>657225</xdr:rowOff>
        </xdr:to>
        <xdr:sp macro="" textlink="">
          <xdr:nvSpPr>
            <xdr:cNvPr id="13314" name="Object 2" hidden="1">
              <a:extLst>
                <a:ext uri="{63B3BB69-23CF-44E3-9099-C40C66FF867C}">
                  <a14:compatExt spid="_x0000_s133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oleObject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emf"/><Relationship Id="rId4" Type="http://schemas.openxmlformats.org/officeDocument/2006/relationships/oleObject" Target="../embeddings/oleObject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83"/>
  <sheetViews>
    <sheetView showGridLines="0" view="pageBreakPreview" zoomScaleNormal="100" zoomScaleSheetLayoutView="100" workbookViewId="0">
      <selection activeCell="L65" sqref="L65"/>
    </sheetView>
  </sheetViews>
  <sheetFormatPr defaultColWidth="8.85546875" defaultRowHeight="12" x14ac:dyDescent="0.2"/>
  <cols>
    <col min="1" max="1" width="6.85546875" style="1" customWidth="1"/>
    <col min="2" max="2" width="65" style="1" customWidth="1"/>
    <col min="3" max="3" width="10.140625" style="1" customWidth="1"/>
    <col min="4" max="5" width="12.5703125" style="1" customWidth="1"/>
    <col min="6" max="6" width="10.5703125" style="1" customWidth="1"/>
    <col min="7" max="7" width="8.85546875" style="1"/>
    <col min="8" max="9" width="12.5703125" style="1" customWidth="1"/>
    <col min="10" max="10" width="10.5703125" style="1" customWidth="1"/>
    <col min="11" max="16384" width="8.85546875" style="1"/>
  </cols>
  <sheetData>
    <row r="1" spans="1:13" ht="63" customHeight="1" thickBot="1" x14ac:dyDescent="0.25">
      <c r="A1" s="10"/>
      <c r="B1" s="11"/>
      <c r="C1" s="11"/>
      <c r="D1" s="11"/>
      <c r="E1" s="11"/>
      <c r="F1" s="12"/>
      <c r="M1" s="13"/>
    </row>
    <row r="2" spans="1:13" x14ac:dyDescent="0.2">
      <c r="A2" s="14" t="s">
        <v>140</v>
      </c>
      <c r="B2" s="15"/>
      <c r="C2" s="15"/>
      <c r="D2" s="16"/>
      <c r="E2" s="14" t="s">
        <v>141</v>
      </c>
      <c r="F2" s="17"/>
      <c r="M2" s="13"/>
    </row>
    <row r="3" spans="1:13" ht="12.75" thickBot="1" x14ac:dyDescent="0.25">
      <c r="A3" s="18" t="s">
        <v>152</v>
      </c>
      <c r="B3" s="19"/>
      <c r="C3" s="19"/>
      <c r="D3" s="20"/>
      <c r="E3" s="21">
        <v>52039927</v>
      </c>
      <c r="F3" s="20"/>
      <c r="M3" s="13"/>
    </row>
    <row r="4" spans="1:13" x14ac:dyDescent="0.2">
      <c r="A4" s="22" t="s">
        <v>142</v>
      </c>
      <c r="B4" s="23"/>
      <c r="C4" s="23"/>
      <c r="D4" s="24"/>
      <c r="E4" s="22" t="s">
        <v>143</v>
      </c>
      <c r="F4" s="25"/>
      <c r="M4" s="13"/>
    </row>
    <row r="5" spans="1:13" ht="12.75" thickBot="1" x14ac:dyDescent="0.25">
      <c r="A5" s="26" t="s">
        <v>144</v>
      </c>
      <c r="B5" s="19"/>
      <c r="C5" s="19"/>
      <c r="D5" s="20"/>
      <c r="E5" s="26" t="s">
        <v>69</v>
      </c>
      <c r="F5" s="20"/>
      <c r="M5" s="13"/>
    </row>
    <row r="6" spans="1:13" x14ac:dyDescent="0.2">
      <c r="A6" s="22" t="s">
        <v>145</v>
      </c>
      <c r="B6" s="23"/>
      <c r="C6" s="23"/>
      <c r="D6" s="24"/>
      <c r="E6" s="22" t="s">
        <v>146</v>
      </c>
      <c r="F6" s="25"/>
      <c r="M6" s="13"/>
    </row>
    <row r="7" spans="1:13" ht="12.75" thickBot="1" x14ac:dyDescent="0.25">
      <c r="A7" s="26" t="s">
        <v>70</v>
      </c>
      <c r="B7" s="19"/>
      <c r="C7" s="15"/>
      <c r="D7" s="17"/>
      <c r="E7" s="26" t="s">
        <v>71</v>
      </c>
      <c r="F7" s="20"/>
      <c r="M7" s="13"/>
    </row>
    <row r="8" spans="1:13" x14ac:dyDescent="0.2">
      <c r="A8" s="22" t="s">
        <v>147</v>
      </c>
      <c r="B8" s="23"/>
      <c r="C8" s="22" t="s">
        <v>148</v>
      </c>
      <c r="D8" s="24"/>
      <c r="E8" s="27" t="s">
        <v>149</v>
      </c>
      <c r="F8" s="25"/>
      <c r="M8" s="13"/>
    </row>
    <row r="9" spans="1:13" ht="12.75" thickBot="1" x14ac:dyDescent="0.25">
      <c r="A9" s="26" t="s">
        <v>150</v>
      </c>
      <c r="B9" s="19"/>
      <c r="C9" s="28">
        <v>45307</v>
      </c>
      <c r="D9" s="29"/>
      <c r="E9" s="30">
        <v>1416.33</v>
      </c>
      <c r="F9" s="20"/>
      <c r="M9" s="13"/>
    </row>
    <row r="10" spans="1:13" ht="16.899999999999999" customHeight="1" thickBot="1" x14ac:dyDescent="0.25">
      <c r="A10" s="436" t="s">
        <v>151</v>
      </c>
      <c r="B10" s="437"/>
      <c r="C10" s="438"/>
      <c r="D10" s="438"/>
      <c r="E10" s="437"/>
      <c r="F10" s="439"/>
      <c r="M10" s="13"/>
    </row>
    <row r="11" spans="1:13" s="7" customFormat="1" ht="24" x14ac:dyDescent="0.25">
      <c r="A11" s="5" t="s">
        <v>0</v>
      </c>
      <c r="B11" s="5" t="s">
        <v>1</v>
      </c>
      <c r="C11" s="5" t="s">
        <v>2</v>
      </c>
      <c r="D11" s="6" t="s">
        <v>137</v>
      </c>
      <c r="E11" s="6" t="s">
        <v>138</v>
      </c>
      <c r="F11" s="6" t="s">
        <v>139</v>
      </c>
      <c r="H11" s="6" t="s">
        <v>137</v>
      </c>
      <c r="I11" s="6" t="s">
        <v>138</v>
      </c>
      <c r="J11" s="6" t="s">
        <v>139</v>
      </c>
    </row>
    <row r="12" spans="1:13" x14ac:dyDescent="0.2">
      <c r="A12" s="2">
        <v>1</v>
      </c>
      <c r="B12" s="4" t="s">
        <v>3</v>
      </c>
      <c r="C12" s="2">
        <v>1</v>
      </c>
      <c r="D12" s="9">
        <f>VLOOKUP(A12,Planilha!$B$12:$N$2146,13,FALSE)</f>
        <v>11973.490000000002</v>
      </c>
      <c r="E12" s="9">
        <f>TRUNC(D12*1.2233,2)</f>
        <v>14647.17</v>
      </c>
      <c r="F12" s="31">
        <f>E12/$E$76</f>
        <v>4.3742576809305406E-3</v>
      </c>
      <c r="H12" s="9">
        <v>14429.64</v>
      </c>
      <c r="I12" s="9">
        <v>17651.78</v>
      </c>
      <c r="J12" s="8">
        <v>0.44</v>
      </c>
    </row>
    <row r="13" spans="1:13" x14ac:dyDescent="0.2">
      <c r="A13" s="2">
        <v>2</v>
      </c>
      <c r="B13" s="4" t="s">
        <v>4</v>
      </c>
      <c r="C13" s="2">
        <v>1</v>
      </c>
      <c r="D13" s="9">
        <f>VLOOKUP(A13,Planilha!$B$12:$N$2146,13,FALSE)</f>
        <v>353669.07</v>
      </c>
      <c r="E13" s="9">
        <f t="shared" ref="E13:E76" si="0">TRUNC(D13*1.2233,2)</f>
        <v>432643.37</v>
      </c>
      <c r="F13" s="31">
        <f t="shared" ref="F13:F75" si="1">E13/$E$76</f>
        <v>0.12920540857559337</v>
      </c>
      <c r="H13" s="9">
        <v>426251.17</v>
      </c>
      <c r="I13" s="9">
        <v>521433.06</v>
      </c>
      <c r="J13" s="8">
        <v>12.92</v>
      </c>
    </row>
    <row r="14" spans="1:13" x14ac:dyDescent="0.2">
      <c r="A14" s="2">
        <v>3</v>
      </c>
      <c r="B14" s="4" t="s">
        <v>5</v>
      </c>
      <c r="C14" s="2">
        <v>1</v>
      </c>
      <c r="D14" s="9">
        <f>VLOOKUP(A14,Planilha!$B$12:$N$2146,13,FALSE)</f>
        <v>6994.99</v>
      </c>
      <c r="E14" s="9">
        <f t="shared" si="0"/>
        <v>8556.9699999999993</v>
      </c>
      <c r="F14" s="31">
        <f t="shared" si="1"/>
        <v>2.5554691963015522E-3</v>
      </c>
      <c r="H14" s="9">
        <v>8431.85</v>
      </c>
      <c r="I14" s="9">
        <v>10314.68</v>
      </c>
      <c r="J14" s="8">
        <v>0.26</v>
      </c>
    </row>
    <row r="15" spans="1:13" x14ac:dyDescent="0.2">
      <c r="A15" s="2">
        <v>4</v>
      </c>
      <c r="B15" s="4" t="s">
        <v>6</v>
      </c>
      <c r="C15" s="2">
        <v>1</v>
      </c>
      <c r="D15" s="9">
        <f>VLOOKUP(A15,Planilha!$B$12:$N$2146,13,FALSE)</f>
        <v>1466.97</v>
      </c>
      <c r="E15" s="9">
        <f t="shared" si="0"/>
        <v>1794.54</v>
      </c>
      <c r="F15" s="31">
        <f t="shared" si="1"/>
        <v>5.3592471301535337E-4</v>
      </c>
      <c r="H15" s="9">
        <v>1769.52</v>
      </c>
      <c r="I15" s="9">
        <v>2164.65</v>
      </c>
      <c r="J15" s="8">
        <v>0.05</v>
      </c>
    </row>
    <row r="16" spans="1:13" x14ac:dyDescent="0.2">
      <c r="A16" s="2">
        <v>5</v>
      </c>
      <c r="B16" s="4" t="s">
        <v>7</v>
      </c>
      <c r="C16" s="2">
        <v>1</v>
      </c>
      <c r="D16" s="9">
        <f>VLOOKUP(A16,Planilha!$B$12:$N$2146,13,FALSE)</f>
        <v>8205.2899999999991</v>
      </c>
      <c r="E16" s="9">
        <f t="shared" si="0"/>
        <v>10037.530000000001</v>
      </c>
      <c r="F16" s="31">
        <f t="shared" si="1"/>
        <v>2.9976263469373766E-3</v>
      </c>
      <c r="H16" s="9">
        <v>9889.1</v>
      </c>
      <c r="I16" s="9">
        <v>12097.34</v>
      </c>
      <c r="J16" s="8">
        <v>0.3</v>
      </c>
    </row>
    <row r="17" spans="1:10" x14ac:dyDescent="0.2">
      <c r="A17" s="2">
        <v>6</v>
      </c>
      <c r="B17" s="4" t="s">
        <v>8</v>
      </c>
      <c r="C17" s="2">
        <v>1</v>
      </c>
      <c r="D17" s="9">
        <f>VLOOKUP(A17,Planilha!$B$12:$N$2146,13,FALSE)</f>
        <v>82320.98</v>
      </c>
      <c r="E17" s="9">
        <f t="shared" si="0"/>
        <v>100703.25</v>
      </c>
      <c r="F17" s="31">
        <f t="shared" si="1"/>
        <v>3.0074203058144917E-2</v>
      </c>
      <c r="H17" s="9">
        <v>99223.48</v>
      </c>
      <c r="I17" s="9">
        <v>121380.08</v>
      </c>
      <c r="J17" s="8">
        <v>3.01</v>
      </c>
    </row>
    <row r="18" spans="1:10" x14ac:dyDescent="0.2">
      <c r="A18" s="2">
        <v>7</v>
      </c>
      <c r="B18" s="4" t="s">
        <v>9</v>
      </c>
      <c r="C18" s="2">
        <v>1</v>
      </c>
      <c r="D18" s="9">
        <f>VLOOKUP(A18,Planilha!$B$12:$N$2146,13,FALSE)</f>
        <v>3587.2300000000005</v>
      </c>
      <c r="E18" s="9">
        <f t="shared" si="0"/>
        <v>4388.25</v>
      </c>
      <c r="F18" s="31">
        <f t="shared" si="1"/>
        <v>1.3105150188291285E-3</v>
      </c>
      <c r="H18" s="9">
        <v>4321.91</v>
      </c>
      <c r="I18" s="9">
        <v>5286.99</v>
      </c>
      <c r="J18" s="8">
        <v>0.13</v>
      </c>
    </row>
    <row r="19" spans="1:10" x14ac:dyDescent="0.2">
      <c r="A19" s="2">
        <v>8</v>
      </c>
      <c r="B19" s="4" t="s">
        <v>10</v>
      </c>
      <c r="C19" s="2">
        <v>1</v>
      </c>
      <c r="D19" s="9">
        <f>VLOOKUP(A19,Planilha!$B$12:$N$2146,13,FALSE)</f>
        <v>33022.869999999995</v>
      </c>
      <c r="E19" s="9">
        <f t="shared" si="0"/>
        <v>40396.870000000003</v>
      </c>
      <c r="F19" s="31">
        <f t="shared" si="1"/>
        <v>1.2064195259770491E-2</v>
      </c>
      <c r="H19" s="9">
        <v>39801.86</v>
      </c>
      <c r="I19" s="9">
        <v>48689.62</v>
      </c>
      <c r="J19" s="8">
        <v>1.21</v>
      </c>
    </row>
    <row r="20" spans="1:10" x14ac:dyDescent="0.2">
      <c r="A20" s="2">
        <v>9</v>
      </c>
      <c r="B20" s="4" t="s">
        <v>11</v>
      </c>
      <c r="C20" s="2">
        <v>1</v>
      </c>
      <c r="D20" s="9">
        <f>VLOOKUP(A20,Planilha!$B$12:$N$2146,13,FALSE)</f>
        <v>14931.03</v>
      </c>
      <c r="E20" s="9">
        <f t="shared" si="0"/>
        <v>18265.12</v>
      </c>
      <c r="F20" s="31">
        <f t="shared" si="1"/>
        <v>5.4547288966481609E-3</v>
      </c>
      <c r="H20" s="9">
        <v>17989.18</v>
      </c>
      <c r="I20" s="9">
        <v>22006.16</v>
      </c>
      <c r="J20" s="8">
        <v>0.55000000000000004</v>
      </c>
    </row>
    <row r="21" spans="1:10" x14ac:dyDescent="0.2">
      <c r="A21" s="2">
        <v>10</v>
      </c>
      <c r="B21" s="4" t="s">
        <v>12</v>
      </c>
      <c r="C21" s="2">
        <v>1</v>
      </c>
      <c r="D21" s="9">
        <f>VLOOKUP(A21,Planilha!$B$12:$N$2146,13,FALSE)</f>
        <v>730.99</v>
      </c>
      <c r="E21" s="9">
        <f t="shared" si="0"/>
        <v>894.22</v>
      </c>
      <c r="F21" s="31">
        <f t="shared" si="1"/>
        <v>2.6705149892038588E-4</v>
      </c>
      <c r="H21" s="9">
        <v>882.14</v>
      </c>
      <c r="I21" s="9">
        <v>1079.1199999999999</v>
      </c>
      <c r="J21" s="8">
        <v>0.03</v>
      </c>
    </row>
    <row r="22" spans="1:10" x14ac:dyDescent="0.2">
      <c r="A22" s="2">
        <v>11</v>
      </c>
      <c r="B22" s="4" t="s">
        <v>13</v>
      </c>
      <c r="C22" s="2">
        <v>1</v>
      </c>
      <c r="D22" s="9">
        <f>VLOOKUP(A22,Planilha!$B$12:$N$2146,13,FALSE)</f>
        <v>7168.1500000000005</v>
      </c>
      <c r="E22" s="9">
        <f t="shared" si="0"/>
        <v>8768.7900000000009</v>
      </c>
      <c r="F22" s="31">
        <f t="shared" si="1"/>
        <v>2.6187275091343189E-3</v>
      </c>
      <c r="H22" s="9">
        <v>8639.4699999999993</v>
      </c>
      <c r="I22" s="9">
        <v>10568.66</v>
      </c>
      <c r="J22" s="8">
        <v>0.26</v>
      </c>
    </row>
    <row r="23" spans="1:10" x14ac:dyDescent="0.2">
      <c r="A23" s="2">
        <v>12</v>
      </c>
      <c r="B23" s="4" t="s">
        <v>14</v>
      </c>
      <c r="C23" s="2">
        <v>1</v>
      </c>
      <c r="D23" s="9">
        <f>VLOOKUP(A23,Planilha!$B$12:$N$2146,13,FALSE)</f>
        <v>1016.36</v>
      </c>
      <c r="E23" s="9">
        <f t="shared" si="0"/>
        <v>1243.31</v>
      </c>
      <c r="F23" s="31">
        <f t="shared" si="1"/>
        <v>3.7130437601787583E-4</v>
      </c>
      <c r="H23" s="9">
        <v>1224.44</v>
      </c>
      <c r="I23" s="9">
        <v>1497.86</v>
      </c>
      <c r="J23" s="8">
        <v>0.04</v>
      </c>
    </row>
    <row r="24" spans="1:10" x14ac:dyDescent="0.2">
      <c r="A24" s="2">
        <v>13</v>
      </c>
      <c r="B24" s="4" t="s">
        <v>15</v>
      </c>
      <c r="C24" s="2">
        <v>1</v>
      </c>
      <c r="D24" s="9">
        <f>VLOOKUP(A24,Planilha!$B$12:$N$2146,13,FALSE)</f>
        <v>6216.39</v>
      </c>
      <c r="E24" s="9">
        <f t="shared" si="0"/>
        <v>7604.5</v>
      </c>
      <c r="F24" s="31">
        <f t="shared" si="1"/>
        <v>2.2710218106730719E-3</v>
      </c>
      <c r="H24" s="9">
        <v>7488.73</v>
      </c>
      <c r="I24" s="9">
        <v>9160.9599999999991</v>
      </c>
      <c r="J24" s="8">
        <v>0.23</v>
      </c>
    </row>
    <row r="25" spans="1:10" x14ac:dyDescent="0.2">
      <c r="A25" s="2">
        <v>14</v>
      </c>
      <c r="B25" s="4" t="s">
        <v>16</v>
      </c>
      <c r="C25" s="2">
        <v>1</v>
      </c>
      <c r="D25" s="9">
        <f>VLOOKUP(A25,Planilha!$B$12:$N$2146,13,FALSE)</f>
        <v>75346.12000000001</v>
      </c>
      <c r="E25" s="9">
        <f t="shared" si="0"/>
        <v>92170.9</v>
      </c>
      <c r="F25" s="31">
        <f t="shared" si="1"/>
        <v>2.7526086423744708E-2</v>
      </c>
      <c r="H25" s="9">
        <v>90802.87</v>
      </c>
      <c r="I25" s="9">
        <v>111079.15</v>
      </c>
      <c r="J25" s="8">
        <v>2.75</v>
      </c>
    </row>
    <row r="26" spans="1:10" x14ac:dyDescent="0.2">
      <c r="A26" s="2">
        <v>15</v>
      </c>
      <c r="B26" s="4" t="s">
        <v>17</v>
      </c>
      <c r="C26" s="2">
        <v>1</v>
      </c>
      <c r="D26" s="9">
        <f>VLOOKUP(A26,Planilha!$B$12:$N$2146,13,FALSE)</f>
        <v>16849.75</v>
      </c>
      <c r="E26" s="9">
        <f t="shared" si="0"/>
        <v>20612.29</v>
      </c>
      <c r="F26" s="31">
        <f t="shared" si="1"/>
        <v>6.1556920452256495E-3</v>
      </c>
      <c r="H26" s="9">
        <v>20306.07</v>
      </c>
      <c r="I26" s="9">
        <v>24840.42</v>
      </c>
      <c r="J26" s="8">
        <v>0.62</v>
      </c>
    </row>
    <row r="27" spans="1:10" x14ac:dyDescent="0.2">
      <c r="A27" s="2">
        <v>16</v>
      </c>
      <c r="B27" s="4" t="s">
        <v>18</v>
      </c>
      <c r="C27" s="2">
        <v>1</v>
      </c>
      <c r="D27" s="9">
        <f>VLOOKUP(A27,Planilha!$B$12:$N$2146,13,FALSE)</f>
        <v>2027.42</v>
      </c>
      <c r="E27" s="9">
        <f t="shared" si="0"/>
        <v>2480.14</v>
      </c>
      <c r="F27" s="31">
        <f t="shared" si="1"/>
        <v>7.406735529650486E-4</v>
      </c>
      <c r="H27" s="9">
        <v>2442.42</v>
      </c>
      <c r="I27" s="9">
        <v>2987.81</v>
      </c>
      <c r="J27" s="8">
        <v>7.0000000000000007E-2</v>
      </c>
    </row>
    <row r="28" spans="1:10" x14ac:dyDescent="0.2">
      <c r="A28" s="2">
        <v>17</v>
      </c>
      <c r="B28" s="4" t="s">
        <v>19</v>
      </c>
      <c r="C28" s="2">
        <v>1</v>
      </c>
      <c r="D28" s="9">
        <f>VLOOKUP(A28,Planilha!$B$12:$N$2146,13,FALSE)</f>
        <v>49590.630000000005</v>
      </c>
      <c r="E28" s="9">
        <f t="shared" si="0"/>
        <v>60664.21</v>
      </c>
      <c r="F28" s="31">
        <f t="shared" si="1"/>
        <v>1.8116870805082709E-2</v>
      </c>
      <c r="H28" s="9">
        <v>59760.53</v>
      </c>
      <c r="I28" s="9">
        <v>73105.06</v>
      </c>
      <c r="J28" s="8">
        <v>1.81</v>
      </c>
    </row>
    <row r="29" spans="1:10" x14ac:dyDescent="0.2">
      <c r="A29" s="2">
        <v>18</v>
      </c>
      <c r="B29" s="4" t="s">
        <v>20</v>
      </c>
      <c r="C29" s="2">
        <v>1</v>
      </c>
      <c r="D29" s="9">
        <f>VLOOKUP(A29,Planilha!$B$12:$N$2146,13,FALSE)</f>
        <v>21792.61</v>
      </c>
      <c r="E29" s="9">
        <f t="shared" si="0"/>
        <v>26658.89</v>
      </c>
      <c r="F29" s="31">
        <f t="shared" si="1"/>
        <v>7.9614597459838586E-3</v>
      </c>
      <c r="H29" s="9">
        <v>26254.43</v>
      </c>
      <c r="I29" s="9">
        <v>32117.040000000001</v>
      </c>
      <c r="J29" s="8">
        <v>0.8</v>
      </c>
    </row>
    <row r="30" spans="1:10" x14ac:dyDescent="0.2">
      <c r="A30" s="2">
        <v>19</v>
      </c>
      <c r="B30" s="4" t="s">
        <v>21</v>
      </c>
      <c r="C30" s="2">
        <v>1</v>
      </c>
      <c r="D30" s="9">
        <f>VLOOKUP(A30,Planilha!$B$12:$N$2146,13,FALSE)</f>
        <v>7902.3200000000006</v>
      </c>
      <c r="E30" s="9">
        <f t="shared" si="0"/>
        <v>9666.9</v>
      </c>
      <c r="F30" s="31">
        <f t="shared" si="1"/>
        <v>2.8869407247807902E-3</v>
      </c>
      <c r="H30" s="9">
        <v>9521.11</v>
      </c>
      <c r="I30" s="9">
        <v>11647.17</v>
      </c>
      <c r="J30" s="8">
        <v>0.28999999999999998</v>
      </c>
    </row>
    <row r="31" spans="1:10" x14ac:dyDescent="0.2">
      <c r="A31" s="2">
        <v>20</v>
      </c>
      <c r="B31" s="4" t="s">
        <v>22</v>
      </c>
      <c r="C31" s="2">
        <v>1</v>
      </c>
      <c r="D31" s="9">
        <f>VLOOKUP(A31,Planilha!$B$12:$N$2146,13,FALSE)</f>
        <v>147925.26</v>
      </c>
      <c r="E31" s="9">
        <f t="shared" si="0"/>
        <v>180956.97</v>
      </c>
      <c r="F31" s="31">
        <f t="shared" si="1"/>
        <v>5.4041321015624005E-2</v>
      </c>
      <c r="H31" s="9">
        <v>178351.66</v>
      </c>
      <c r="I31" s="9">
        <v>218177.59</v>
      </c>
      <c r="J31" s="8">
        <v>5.41</v>
      </c>
    </row>
    <row r="32" spans="1:10" x14ac:dyDescent="0.2">
      <c r="A32" s="2">
        <v>21</v>
      </c>
      <c r="B32" s="4" t="s">
        <v>23</v>
      </c>
      <c r="C32" s="2">
        <v>1</v>
      </c>
      <c r="D32" s="9">
        <f>VLOOKUP(A32,Planilha!$B$12:$N$2146,13,FALSE)</f>
        <v>99982.76999999999</v>
      </c>
      <c r="E32" s="9">
        <f t="shared" si="0"/>
        <v>122308.92</v>
      </c>
      <c r="F32" s="31">
        <f t="shared" si="1"/>
        <v>3.6526559926342017E-2</v>
      </c>
      <c r="H32" s="9">
        <v>120464.54</v>
      </c>
      <c r="I32" s="9">
        <v>147364.26999999999</v>
      </c>
      <c r="J32" s="8">
        <v>3.65</v>
      </c>
    </row>
    <row r="33" spans="1:10" x14ac:dyDescent="0.2">
      <c r="A33" s="2">
        <v>22</v>
      </c>
      <c r="B33" s="4" t="s">
        <v>24</v>
      </c>
      <c r="C33" s="2">
        <v>1</v>
      </c>
      <c r="D33" s="9">
        <f>VLOOKUP(A33,Planilha!$B$12:$N$2146,13,FALSE)</f>
        <v>14246.730000000003</v>
      </c>
      <c r="E33" s="9">
        <f t="shared" si="0"/>
        <v>17428.02</v>
      </c>
      <c r="F33" s="31">
        <f t="shared" si="1"/>
        <v>5.204735819165824E-3</v>
      </c>
      <c r="H33" s="9">
        <v>17173.419999999998</v>
      </c>
      <c r="I33" s="9">
        <v>21008.240000000002</v>
      </c>
      <c r="J33" s="8">
        <v>0.52</v>
      </c>
    </row>
    <row r="34" spans="1:10" x14ac:dyDescent="0.2">
      <c r="A34" s="2">
        <v>23</v>
      </c>
      <c r="B34" s="4" t="s">
        <v>25</v>
      </c>
      <c r="C34" s="2">
        <v>1</v>
      </c>
      <c r="D34" s="9">
        <f>VLOOKUP(A34,Planilha!$B$12:$N$2146,13,FALSE)</f>
        <v>2933.8900000000003</v>
      </c>
      <c r="E34" s="9">
        <f t="shared" si="0"/>
        <v>3589.02</v>
      </c>
      <c r="F34" s="31">
        <f t="shared" si="1"/>
        <v>1.0718315075207928E-3</v>
      </c>
      <c r="H34" s="9">
        <v>3536.8</v>
      </c>
      <c r="I34" s="9">
        <v>4326.57</v>
      </c>
      <c r="J34" s="8">
        <v>0.11</v>
      </c>
    </row>
    <row r="35" spans="1:10" x14ac:dyDescent="0.2">
      <c r="A35" s="2">
        <v>24</v>
      </c>
      <c r="B35" s="4" t="s">
        <v>26</v>
      </c>
      <c r="C35" s="2">
        <v>1</v>
      </c>
      <c r="D35" s="9">
        <f>VLOOKUP(A35,Planilha!$B$12:$N$2146,13,FALSE)</f>
        <v>19852.82</v>
      </c>
      <c r="E35" s="9">
        <f t="shared" si="0"/>
        <v>24285.95</v>
      </c>
      <c r="F35" s="31">
        <f t="shared" si="1"/>
        <v>7.252800597398342E-3</v>
      </c>
      <c r="H35" s="9">
        <v>23929</v>
      </c>
      <c r="I35" s="9">
        <v>29272.35</v>
      </c>
      <c r="J35" s="8">
        <v>0.73</v>
      </c>
    </row>
    <row r="36" spans="1:10" x14ac:dyDescent="0.2">
      <c r="A36" s="2">
        <v>25</v>
      </c>
      <c r="B36" s="4" t="s">
        <v>27</v>
      </c>
      <c r="C36" s="2">
        <v>1</v>
      </c>
      <c r="D36" s="9">
        <f>VLOOKUP(A36,Planilha!$B$12:$N$2146,13,FALSE)</f>
        <v>883225.07</v>
      </c>
      <c r="E36" s="9">
        <f t="shared" si="0"/>
        <v>1080449.22</v>
      </c>
      <c r="F36" s="31">
        <f t="shared" si="1"/>
        <v>0.32266733433423739</v>
      </c>
      <c r="H36" s="9">
        <v>1064443.8999999999</v>
      </c>
      <c r="I36" s="9">
        <v>1302134.22</v>
      </c>
      <c r="J36" s="8">
        <v>32.270000000000003</v>
      </c>
    </row>
    <row r="37" spans="1:10" x14ac:dyDescent="0.2">
      <c r="A37" s="2">
        <v>26</v>
      </c>
      <c r="B37" s="4" t="s">
        <v>28</v>
      </c>
      <c r="C37" s="2">
        <v>1</v>
      </c>
      <c r="D37" s="9">
        <f>VLOOKUP(A37,Planilha!$B$12:$N$2146,13,FALSE)</f>
        <v>3564.56</v>
      </c>
      <c r="E37" s="9">
        <f t="shared" si="0"/>
        <v>4360.5200000000004</v>
      </c>
      <c r="F37" s="31">
        <f t="shared" si="1"/>
        <v>1.3022336808305799E-3</v>
      </c>
      <c r="H37" s="9">
        <v>4294.5600000000004</v>
      </c>
      <c r="I37" s="9">
        <v>5253.54</v>
      </c>
      <c r="J37" s="8">
        <v>0.13</v>
      </c>
    </row>
    <row r="38" spans="1:10" x14ac:dyDescent="0.2">
      <c r="A38" s="2">
        <v>27</v>
      </c>
      <c r="B38" s="4" t="s">
        <v>29</v>
      </c>
      <c r="C38" s="2">
        <v>1</v>
      </c>
      <c r="D38" s="9">
        <f>VLOOKUP(A38,Planilha!$B$12:$N$2146,13,FALSE)</f>
        <v>2526.65</v>
      </c>
      <c r="E38" s="9">
        <f t="shared" si="0"/>
        <v>3090.85</v>
      </c>
      <c r="F38" s="31">
        <f t="shared" si="1"/>
        <v>9.2305710612385614E-4</v>
      </c>
      <c r="H38" s="9">
        <v>3048.93</v>
      </c>
      <c r="I38" s="9">
        <v>3729.76</v>
      </c>
      <c r="J38" s="8">
        <v>0.09</v>
      </c>
    </row>
    <row r="39" spans="1:10" x14ac:dyDescent="0.2">
      <c r="A39" s="2">
        <v>28</v>
      </c>
      <c r="B39" s="4" t="s">
        <v>30</v>
      </c>
      <c r="C39" s="2">
        <v>1</v>
      </c>
      <c r="D39" s="9">
        <f>VLOOKUP(A39,Planilha!$B$12:$N$2146,13,FALSE)</f>
        <v>1389.5300000000002</v>
      </c>
      <c r="E39" s="9">
        <f t="shared" si="0"/>
        <v>1699.81</v>
      </c>
      <c r="F39" s="31">
        <f t="shared" si="1"/>
        <v>5.0763437227959688E-4</v>
      </c>
      <c r="H39" s="9">
        <v>1674.74</v>
      </c>
      <c r="I39" s="9">
        <v>2048.71</v>
      </c>
      <c r="J39" s="8">
        <v>0.05</v>
      </c>
    </row>
    <row r="40" spans="1:10" x14ac:dyDescent="0.2">
      <c r="A40" s="2">
        <v>29</v>
      </c>
      <c r="B40" s="4" t="s">
        <v>31</v>
      </c>
      <c r="C40" s="2">
        <v>1</v>
      </c>
      <c r="D40" s="9">
        <f>VLOOKUP(A40,Planilha!$B$12:$N$2146,13,FALSE)</f>
        <v>19561.5</v>
      </c>
      <c r="E40" s="9">
        <f t="shared" si="0"/>
        <v>23929.58</v>
      </c>
      <c r="F40" s="31">
        <f t="shared" si="1"/>
        <v>7.1463736077646304E-3</v>
      </c>
      <c r="H40" s="9">
        <v>23567.439999999999</v>
      </c>
      <c r="I40" s="9">
        <v>28830.05</v>
      </c>
      <c r="J40" s="8">
        <v>0.71</v>
      </c>
    </row>
    <row r="41" spans="1:10" x14ac:dyDescent="0.2">
      <c r="A41" s="2">
        <v>30</v>
      </c>
      <c r="B41" s="4" t="s">
        <v>32</v>
      </c>
      <c r="C41" s="2">
        <v>1</v>
      </c>
      <c r="D41" s="9">
        <f>VLOOKUP(A41,Planilha!$B$12:$N$2146,13,FALSE)</f>
        <v>1228.75</v>
      </c>
      <c r="E41" s="9">
        <f t="shared" si="0"/>
        <v>1503.12</v>
      </c>
      <c r="F41" s="31">
        <f t="shared" si="1"/>
        <v>4.4889451036345682E-4</v>
      </c>
      <c r="H41" s="9">
        <v>1480.37</v>
      </c>
      <c r="I41" s="9">
        <v>1810.94</v>
      </c>
      <c r="J41" s="8">
        <v>0.04</v>
      </c>
    </row>
    <row r="42" spans="1:10" x14ac:dyDescent="0.2">
      <c r="A42" s="2">
        <v>31</v>
      </c>
      <c r="B42" s="4" t="s">
        <v>33</v>
      </c>
      <c r="C42" s="2">
        <v>1</v>
      </c>
      <c r="D42" s="9">
        <f>VLOOKUP(A42,Planilha!$B$12:$N$2146,13,FALSE)</f>
        <v>12349.680000000002</v>
      </c>
      <c r="E42" s="9">
        <f t="shared" si="0"/>
        <v>15107.36</v>
      </c>
      <c r="F42" s="31">
        <f t="shared" si="1"/>
        <v>4.5116896655519679E-3</v>
      </c>
      <c r="H42" s="9">
        <v>14885.71</v>
      </c>
      <c r="I42" s="9">
        <v>18209.689999999999</v>
      </c>
      <c r="J42" s="8">
        <v>0.45</v>
      </c>
    </row>
    <row r="43" spans="1:10" x14ac:dyDescent="0.2">
      <c r="A43" s="2">
        <v>32</v>
      </c>
      <c r="B43" s="4" t="s">
        <v>34</v>
      </c>
      <c r="C43" s="2">
        <v>1</v>
      </c>
      <c r="D43" s="9">
        <f>VLOOKUP(A43,Planilha!$B$12:$N$2146,13,FALSE)</f>
        <v>1004.6300000000001</v>
      </c>
      <c r="E43" s="9">
        <f t="shared" si="0"/>
        <v>1228.96</v>
      </c>
      <c r="F43" s="31">
        <f t="shared" si="1"/>
        <v>3.6701886573013064E-4</v>
      </c>
      <c r="H43" s="9">
        <v>1210.47</v>
      </c>
      <c r="I43" s="9">
        <v>1480.77</v>
      </c>
      <c r="J43" s="8">
        <v>0.04</v>
      </c>
    </row>
    <row r="44" spans="1:10" x14ac:dyDescent="0.2">
      <c r="A44" s="2">
        <v>33</v>
      </c>
      <c r="B44" s="4" t="s">
        <v>35</v>
      </c>
      <c r="C44" s="2">
        <v>1</v>
      </c>
      <c r="D44" s="9">
        <f>VLOOKUP(A44,Planilha!$B$12:$N$2146,13,FALSE)</f>
        <v>2673.96</v>
      </c>
      <c r="E44" s="9">
        <f t="shared" si="0"/>
        <v>3271.05</v>
      </c>
      <c r="F44" s="31">
        <f t="shared" si="1"/>
        <v>9.7687236423198783E-4</v>
      </c>
      <c r="H44" s="9">
        <v>3221.4</v>
      </c>
      <c r="I44" s="9">
        <v>3940.74</v>
      </c>
      <c r="J44" s="8">
        <v>0.1</v>
      </c>
    </row>
    <row r="45" spans="1:10" x14ac:dyDescent="0.2">
      <c r="A45" s="2">
        <v>34</v>
      </c>
      <c r="B45" s="4" t="s">
        <v>36</v>
      </c>
      <c r="C45" s="2">
        <v>1</v>
      </c>
      <c r="D45" s="9">
        <f>VLOOKUP(A45,Planilha!$B$12:$N$2146,13,FALSE)</f>
        <v>1332.87</v>
      </c>
      <c r="E45" s="9">
        <f t="shared" si="0"/>
        <v>1630.49</v>
      </c>
      <c r="F45" s="31">
        <f t="shared" si="1"/>
        <v>4.8693252049238436E-4</v>
      </c>
      <c r="H45" s="9">
        <v>1607.26</v>
      </c>
      <c r="I45" s="9">
        <v>1966.16</v>
      </c>
      <c r="J45" s="8">
        <v>0.05</v>
      </c>
    </row>
    <row r="46" spans="1:10" x14ac:dyDescent="0.2">
      <c r="A46" s="2">
        <v>35</v>
      </c>
      <c r="B46" s="4" t="s">
        <v>37</v>
      </c>
      <c r="C46" s="2">
        <v>1</v>
      </c>
      <c r="D46" s="9">
        <f>VLOOKUP(A46,Planilha!$B$12:$N$2146,13,FALSE)</f>
        <v>152910.49000000002</v>
      </c>
      <c r="E46" s="9">
        <f t="shared" si="0"/>
        <v>187055.4</v>
      </c>
      <c r="F46" s="31">
        <f t="shared" si="1"/>
        <v>5.5862567322529519E-2</v>
      </c>
      <c r="H46" s="9">
        <v>184287.15</v>
      </c>
      <c r="I46" s="9">
        <v>225438.47</v>
      </c>
      <c r="J46" s="8">
        <v>5.59</v>
      </c>
    </row>
    <row r="47" spans="1:10" x14ac:dyDescent="0.2">
      <c r="A47" s="2">
        <v>36</v>
      </c>
      <c r="B47" s="4" t="s">
        <v>38</v>
      </c>
      <c r="C47" s="2">
        <v>1</v>
      </c>
      <c r="D47" s="9">
        <f>VLOOKUP(A47,Planilha!$B$12:$N$2146,13,FALSE)</f>
        <v>2824.64</v>
      </c>
      <c r="E47" s="9">
        <f t="shared" si="0"/>
        <v>3455.38</v>
      </c>
      <c r="F47" s="31">
        <f t="shared" si="1"/>
        <v>1.0319210131058609E-3</v>
      </c>
      <c r="H47" s="9">
        <v>3405.38</v>
      </c>
      <c r="I47" s="9">
        <v>4165.8</v>
      </c>
      <c r="J47" s="8">
        <v>0.1</v>
      </c>
    </row>
    <row r="48" spans="1:10" x14ac:dyDescent="0.2">
      <c r="A48" s="2">
        <v>37</v>
      </c>
      <c r="B48" s="4" t="s">
        <v>39</v>
      </c>
      <c r="C48" s="2">
        <v>1</v>
      </c>
      <c r="D48" s="9">
        <f>VLOOKUP(A48,Planilha!$B$12:$N$2146,13,FALSE)</f>
        <v>198364.31</v>
      </c>
      <c r="E48" s="9">
        <f t="shared" si="0"/>
        <v>242659.06</v>
      </c>
      <c r="F48" s="31">
        <f t="shared" si="1"/>
        <v>7.2468146205197662E-2</v>
      </c>
      <c r="H48" s="9">
        <v>239062.15</v>
      </c>
      <c r="I48" s="9">
        <v>292444.73</v>
      </c>
      <c r="J48" s="8">
        <v>7.25</v>
      </c>
    </row>
    <row r="49" spans="1:10" x14ac:dyDescent="0.2">
      <c r="A49" s="2">
        <v>38</v>
      </c>
      <c r="B49" s="4" t="s">
        <v>40</v>
      </c>
      <c r="C49" s="2">
        <v>1</v>
      </c>
      <c r="D49" s="9">
        <f>VLOOKUP(A49,Planilha!$B$12:$N$2146,13,FALSE)</f>
        <v>3227.4700000000003</v>
      </c>
      <c r="E49" s="9">
        <f t="shared" si="0"/>
        <v>3948.16</v>
      </c>
      <c r="F49" s="31">
        <f t="shared" si="1"/>
        <v>1.1790857350288638E-3</v>
      </c>
      <c r="H49" s="9">
        <v>3892.65</v>
      </c>
      <c r="I49" s="9">
        <v>4761.88</v>
      </c>
      <c r="J49" s="8">
        <v>0.12</v>
      </c>
    </row>
    <row r="50" spans="1:10" x14ac:dyDescent="0.2">
      <c r="A50" s="2">
        <v>39</v>
      </c>
      <c r="B50" s="4" t="s">
        <v>41</v>
      </c>
      <c r="C50" s="2">
        <v>1</v>
      </c>
      <c r="D50" s="9">
        <f>VLOOKUP(A50,Planilha!$B$12:$N$2146,13,FALSE)</f>
        <v>160333.37</v>
      </c>
      <c r="E50" s="9">
        <f t="shared" si="0"/>
        <v>196135.81</v>
      </c>
      <c r="F50" s="31">
        <f t="shared" si="1"/>
        <v>5.8574357599320087E-2</v>
      </c>
      <c r="H50" s="9">
        <v>193246.83</v>
      </c>
      <c r="I50" s="9">
        <v>236398.85</v>
      </c>
      <c r="J50" s="8">
        <v>5.86</v>
      </c>
    </row>
    <row r="51" spans="1:10" x14ac:dyDescent="0.2">
      <c r="A51" s="2">
        <v>40</v>
      </c>
      <c r="B51" s="4" t="s">
        <v>42</v>
      </c>
      <c r="C51" s="2">
        <v>1</v>
      </c>
      <c r="D51" s="9">
        <f>VLOOKUP(A51,Planilha!$B$12:$N$2146,13,FALSE)</f>
        <v>12778.55</v>
      </c>
      <c r="E51" s="9">
        <f t="shared" si="0"/>
        <v>15632</v>
      </c>
      <c r="F51" s="31">
        <f t="shared" si="1"/>
        <v>4.6683691162392607E-3</v>
      </c>
      <c r="H51" s="9">
        <v>15395.42</v>
      </c>
      <c r="I51" s="9">
        <v>18833.22</v>
      </c>
      <c r="J51" s="8">
        <v>0.47</v>
      </c>
    </row>
    <row r="52" spans="1:10" x14ac:dyDescent="0.2">
      <c r="A52" s="2">
        <v>41</v>
      </c>
      <c r="B52" s="4" t="s">
        <v>43</v>
      </c>
      <c r="C52" s="2">
        <v>1</v>
      </c>
      <c r="D52" s="9">
        <f>VLOOKUP(A52,Planilha!$B$12:$N$2146,13,FALSE)</f>
        <v>7292.17</v>
      </c>
      <c r="E52" s="9">
        <f t="shared" si="0"/>
        <v>8920.51</v>
      </c>
      <c r="F52" s="31">
        <f t="shared" si="1"/>
        <v>2.6640374478699778E-3</v>
      </c>
      <c r="H52" s="9">
        <v>8785.64</v>
      </c>
      <c r="I52" s="9">
        <v>10747.47</v>
      </c>
      <c r="J52" s="8">
        <v>0.27</v>
      </c>
    </row>
    <row r="53" spans="1:10" x14ac:dyDescent="0.2">
      <c r="A53" s="2">
        <v>42</v>
      </c>
      <c r="B53" s="4" t="s">
        <v>44</v>
      </c>
      <c r="C53" s="2">
        <v>1</v>
      </c>
      <c r="D53" s="9">
        <f>VLOOKUP(A53,Planilha!$B$12:$N$2146,13,FALSE)</f>
        <v>9560.3399999999983</v>
      </c>
      <c r="E53" s="9">
        <f t="shared" si="0"/>
        <v>11695.16</v>
      </c>
      <c r="F53" s="31">
        <f t="shared" si="1"/>
        <v>3.4926640067474892E-3</v>
      </c>
      <c r="H53" s="9">
        <v>11524.31</v>
      </c>
      <c r="I53" s="9">
        <v>14097.69</v>
      </c>
      <c r="J53" s="8">
        <v>0.35</v>
      </c>
    </row>
    <row r="54" spans="1:10" x14ac:dyDescent="0.2">
      <c r="A54" s="2">
        <v>43</v>
      </c>
      <c r="B54" s="4" t="s">
        <v>45</v>
      </c>
      <c r="C54" s="2">
        <v>1</v>
      </c>
      <c r="D54" s="9">
        <f>VLOOKUP(A54,Planilha!$B$12:$N$2146,13,FALSE)</f>
        <v>4787.01</v>
      </c>
      <c r="E54" s="9">
        <f t="shared" si="0"/>
        <v>5855.94</v>
      </c>
      <c r="F54" s="31">
        <f t="shared" si="1"/>
        <v>1.7488286490884171E-3</v>
      </c>
      <c r="H54" s="9">
        <v>5769.73</v>
      </c>
      <c r="I54" s="9">
        <v>7058.11</v>
      </c>
      <c r="J54" s="8">
        <v>0.17</v>
      </c>
    </row>
    <row r="55" spans="1:10" x14ac:dyDescent="0.2">
      <c r="A55" s="2">
        <v>44</v>
      </c>
      <c r="B55" s="4" t="s">
        <v>46</v>
      </c>
      <c r="C55" s="2">
        <v>1</v>
      </c>
      <c r="D55" s="9">
        <f>VLOOKUP(A55,Planilha!$B$12:$N$2146,13,FALSE)</f>
        <v>7826.38</v>
      </c>
      <c r="E55" s="9">
        <f t="shared" si="0"/>
        <v>9574.01</v>
      </c>
      <c r="F55" s="31">
        <f t="shared" si="1"/>
        <v>2.8591998850157271E-3</v>
      </c>
      <c r="H55" s="9">
        <v>9442.7999999999993</v>
      </c>
      <c r="I55" s="9">
        <v>11551.38</v>
      </c>
      <c r="J55" s="8">
        <v>0.28999999999999998</v>
      </c>
    </row>
    <row r="56" spans="1:10" x14ac:dyDescent="0.2">
      <c r="A56" s="2">
        <v>45</v>
      </c>
      <c r="B56" s="4" t="s">
        <v>47</v>
      </c>
      <c r="C56" s="2">
        <v>1</v>
      </c>
      <c r="D56" s="9">
        <f>VLOOKUP(A56,Planilha!$B$12:$N$2146,13,FALSE)</f>
        <v>14507.31</v>
      </c>
      <c r="E56" s="9">
        <f t="shared" si="0"/>
        <v>17746.79</v>
      </c>
      <c r="F56" s="31">
        <f t="shared" si="1"/>
        <v>5.2999338759201486E-3</v>
      </c>
      <c r="H56" s="9">
        <v>17485.02</v>
      </c>
      <c r="I56" s="9">
        <v>21389.42</v>
      </c>
      <c r="J56" s="8">
        <v>0.53</v>
      </c>
    </row>
    <row r="57" spans="1:10" x14ac:dyDescent="0.2">
      <c r="A57" s="2">
        <v>46</v>
      </c>
      <c r="B57" s="4" t="s">
        <v>48</v>
      </c>
      <c r="C57" s="2">
        <v>1</v>
      </c>
      <c r="D57" s="9">
        <f>VLOOKUP(A57,Planilha!$B$12:$N$2146,13,FALSE)</f>
        <v>602.30999999999995</v>
      </c>
      <c r="E57" s="9">
        <f t="shared" si="0"/>
        <v>736.8</v>
      </c>
      <c r="F57" s="31">
        <f t="shared" si="1"/>
        <v>2.2003930174290475E-4</v>
      </c>
      <c r="H57" s="9">
        <v>725.73</v>
      </c>
      <c r="I57" s="9">
        <v>887.79</v>
      </c>
      <c r="J57" s="8">
        <v>0.02</v>
      </c>
    </row>
    <row r="58" spans="1:10" x14ac:dyDescent="0.2">
      <c r="A58" s="2">
        <v>47</v>
      </c>
      <c r="B58" s="4" t="s">
        <v>49</v>
      </c>
      <c r="C58" s="2">
        <v>1</v>
      </c>
      <c r="D58" s="9">
        <f>VLOOKUP(A58,Planilha!$B$12:$N$2146,13,FALSE)</f>
        <v>30680.65</v>
      </c>
      <c r="E58" s="9">
        <f t="shared" si="0"/>
        <v>37531.629999999997</v>
      </c>
      <c r="F58" s="31">
        <f t="shared" si="1"/>
        <v>1.1208514737341283E-2</v>
      </c>
      <c r="H58" s="9">
        <v>36974.14</v>
      </c>
      <c r="I58" s="9">
        <v>45230.47</v>
      </c>
      <c r="J58" s="8">
        <v>1.1200000000000001</v>
      </c>
    </row>
    <row r="59" spans="1:10" x14ac:dyDescent="0.2">
      <c r="A59" s="2">
        <v>48</v>
      </c>
      <c r="B59" s="4" t="s">
        <v>50</v>
      </c>
      <c r="C59" s="2">
        <v>1</v>
      </c>
      <c r="D59" s="9">
        <f>VLOOKUP(A59,Planilha!$B$12:$N$2146,13,FALSE)</f>
        <v>12181.26</v>
      </c>
      <c r="E59" s="9">
        <f t="shared" si="0"/>
        <v>14901.33</v>
      </c>
      <c r="F59" s="31">
        <f t="shared" si="1"/>
        <v>4.4501604889258944E-3</v>
      </c>
      <c r="H59" s="9">
        <v>14675.92</v>
      </c>
      <c r="I59" s="9">
        <v>17953.05</v>
      </c>
      <c r="J59" s="8">
        <v>0.44</v>
      </c>
    </row>
    <row r="60" spans="1:10" x14ac:dyDescent="0.2">
      <c r="A60" s="2">
        <v>49</v>
      </c>
      <c r="B60" s="4" t="s">
        <v>51</v>
      </c>
      <c r="C60" s="2">
        <v>1</v>
      </c>
      <c r="D60" s="9">
        <f>VLOOKUP(A60,Planilha!$B$12:$N$2146,13,FALSE)</f>
        <v>10061.990000000002</v>
      </c>
      <c r="E60" s="9">
        <f t="shared" si="0"/>
        <v>12308.83</v>
      </c>
      <c r="F60" s="31">
        <f t="shared" si="1"/>
        <v>3.6759315397287169E-3</v>
      </c>
      <c r="H60" s="9">
        <v>12122.53</v>
      </c>
      <c r="I60" s="9">
        <v>14829.49</v>
      </c>
      <c r="J60" s="8">
        <v>0.37</v>
      </c>
    </row>
    <row r="61" spans="1:10" x14ac:dyDescent="0.2">
      <c r="A61" s="2">
        <v>50</v>
      </c>
      <c r="B61" s="4" t="s">
        <v>52</v>
      </c>
      <c r="C61" s="2">
        <v>1</v>
      </c>
      <c r="D61" s="9">
        <f>VLOOKUP(A61,Planilha!$B$12:$N$2146,13,FALSE)</f>
        <v>38339.660000000003</v>
      </c>
      <c r="E61" s="9">
        <f t="shared" si="0"/>
        <v>46900.9</v>
      </c>
      <c r="F61" s="31">
        <f t="shared" si="1"/>
        <v>1.4006570693694086E-2</v>
      </c>
      <c r="H61" s="9">
        <v>46206.74</v>
      </c>
      <c r="I61" s="9">
        <v>56524.71</v>
      </c>
      <c r="J61" s="8">
        <v>1.4</v>
      </c>
    </row>
    <row r="62" spans="1:10" x14ac:dyDescent="0.2">
      <c r="A62" s="2">
        <v>51</v>
      </c>
      <c r="B62" s="4" t="s">
        <v>53</v>
      </c>
      <c r="C62" s="2">
        <v>1</v>
      </c>
      <c r="D62" s="9">
        <f>VLOOKUP(A62,Planilha!$B$12:$N$2146,13,FALSE)</f>
        <v>3388.08</v>
      </c>
      <c r="E62" s="9">
        <f t="shared" si="0"/>
        <v>4144.63</v>
      </c>
      <c r="F62" s="31">
        <f t="shared" si="1"/>
        <v>1.2377598957419862E-3</v>
      </c>
      <c r="H62" s="9">
        <v>4092.39</v>
      </c>
      <c r="I62" s="9">
        <v>5006.22</v>
      </c>
      <c r="J62" s="8">
        <v>0.12</v>
      </c>
    </row>
    <row r="63" spans="1:10" x14ac:dyDescent="0.2">
      <c r="A63" s="2">
        <v>52</v>
      </c>
      <c r="B63" s="4" t="s">
        <v>54</v>
      </c>
      <c r="C63" s="2">
        <v>1</v>
      </c>
      <c r="D63" s="9">
        <f>VLOOKUP(A63,Planilha!$B$12:$N$2146,13,FALSE)</f>
        <v>1970.6</v>
      </c>
      <c r="E63" s="9">
        <f t="shared" si="0"/>
        <v>2410.63</v>
      </c>
      <c r="F63" s="31">
        <f t="shared" si="1"/>
        <v>7.1991495922977546E-4</v>
      </c>
      <c r="H63" s="9">
        <v>2373.96</v>
      </c>
      <c r="I63" s="9">
        <v>2904.07</v>
      </c>
      <c r="J63" s="8">
        <v>7.0000000000000007E-2</v>
      </c>
    </row>
    <row r="64" spans="1:10" x14ac:dyDescent="0.2">
      <c r="A64" s="2">
        <v>53</v>
      </c>
      <c r="B64" s="4" t="s">
        <v>55</v>
      </c>
      <c r="C64" s="2">
        <v>1</v>
      </c>
      <c r="D64" s="9">
        <f>VLOOKUP(A64,Planilha!$B$12:$N$2146,13,FALSE)</f>
        <v>13.02</v>
      </c>
      <c r="E64" s="9">
        <f t="shared" si="0"/>
        <v>15.92</v>
      </c>
      <c r="F64" s="31">
        <f t="shared" si="1"/>
        <v>4.7543779638260642E-6</v>
      </c>
      <c r="H64" s="9">
        <v>15.69</v>
      </c>
      <c r="I64" s="9">
        <v>19.190000000000001</v>
      </c>
      <c r="J64" s="3" t="s">
        <v>56</v>
      </c>
    </row>
    <row r="65" spans="1:10" x14ac:dyDescent="0.2">
      <c r="A65" s="2">
        <v>54</v>
      </c>
      <c r="B65" s="4" t="s">
        <v>57</v>
      </c>
      <c r="C65" s="2">
        <v>1</v>
      </c>
      <c r="D65" s="9">
        <f>VLOOKUP(A65,Planilha!$B$12:$N$2146,13,FALSE)</f>
        <v>4670.8999999999996</v>
      </c>
      <c r="E65" s="9">
        <f t="shared" si="0"/>
        <v>5713.91</v>
      </c>
      <c r="F65" s="31">
        <f t="shared" si="1"/>
        <v>1.7064125497038558E-3</v>
      </c>
      <c r="H65" s="9">
        <v>5627.39</v>
      </c>
      <c r="I65" s="9">
        <v>6883.99</v>
      </c>
      <c r="J65" s="8">
        <v>0.17</v>
      </c>
    </row>
    <row r="66" spans="1:10" x14ac:dyDescent="0.2">
      <c r="A66" s="2">
        <v>55</v>
      </c>
      <c r="B66" s="4" t="s">
        <v>58</v>
      </c>
      <c r="C66" s="2">
        <v>1</v>
      </c>
      <c r="D66" s="9">
        <f>VLOOKUP(A66,Planilha!$B$12:$N$2146,13,FALSE)</f>
        <v>71169</v>
      </c>
      <c r="E66" s="9">
        <f t="shared" si="0"/>
        <v>87061.03</v>
      </c>
      <c r="F66" s="31">
        <f t="shared" si="1"/>
        <v>2.6000065486180897E-2</v>
      </c>
      <c r="H66" s="9">
        <v>85759.360000000001</v>
      </c>
      <c r="I66" s="9">
        <v>104909.43</v>
      </c>
      <c r="J66" s="8">
        <v>2.6</v>
      </c>
    </row>
    <row r="67" spans="1:10" x14ac:dyDescent="0.2">
      <c r="A67" s="2">
        <v>56</v>
      </c>
      <c r="B67" s="4" t="s">
        <v>59</v>
      </c>
      <c r="C67" s="2">
        <v>1</v>
      </c>
      <c r="D67" s="9">
        <f>VLOOKUP(A67,Planilha!$B$12:$N$2146,13,FALSE)</f>
        <v>11811.499999999998</v>
      </c>
      <c r="E67" s="9">
        <f t="shared" si="0"/>
        <v>14449</v>
      </c>
      <c r="F67" s="31">
        <f t="shared" si="1"/>
        <v>4.3150758291031913E-3</v>
      </c>
      <c r="H67" s="9">
        <v>14234.16</v>
      </c>
      <c r="I67" s="9">
        <v>17412.650000000001</v>
      </c>
      <c r="J67" s="8">
        <v>0.43</v>
      </c>
    </row>
    <row r="68" spans="1:10" x14ac:dyDescent="0.2">
      <c r="A68" s="2">
        <v>57</v>
      </c>
      <c r="B68" s="4" t="s">
        <v>60</v>
      </c>
      <c r="C68" s="2">
        <v>1</v>
      </c>
      <c r="D68" s="9">
        <f>VLOOKUP(A68,Planilha!$B$12:$N$2146,13,FALSE)</f>
        <v>30672.639999999999</v>
      </c>
      <c r="E68" s="9">
        <f t="shared" si="0"/>
        <v>37521.839999999997</v>
      </c>
      <c r="F68" s="31">
        <f t="shared" si="1"/>
        <v>1.1205591033806995E-2</v>
      </c>
      <c r="H68" s="9">
        <v>36984.879999999997</v>
      </c>
      <c r="I68" s="9">
        <v>45243.6</v>
      </c>
      <c r="J68" s="8">
        <v>1.1200000000000001</v>
      </c>
    </row>
    <row r="69" spans="1:10" x14ac:dyDescent="0.2">
      <c r="A69" s="2">
        <v>58</v>
      </c>
      <c r="B69" s="4" t="s">
        <v>61</v>
      </c>
      <c r="C69" s="2">
        <v>1</v>
      </c>
      <c r="D69" s="9">
        <f>VLOOKUP(A69,Planilha!$B$12:$N$2146,13,FALSE)</f>
        <v>76.740000000000009</v>
      </c>
      <c r="E69" s="9">
        <f t="shared" si="0"/>
        <v>93.87</v>
      </c>
      <c r="F69" s="31">
        <f t="shared" si="1"/>
        <v>2.8033508760323659E-5</v>
      </c>
      <c r="H69" s="9">
        <v>92.48</v>
      </c>
      <c r="I69" s="9">
        <v>113.13</v>
      </c>
      <c r="J69" s="3" t="s">
        <v>56</v>
      </c>
    </row>
    <row r="70" spans="1:10" x14ac:dyDescent="0.2">
      <c r="A70" s="2">
        <v>59</v>
      </c>
      <c r="B70" s="4" t="s">
        <v>62</v>
      </c>
      <c r="C70" s="2">
        <v>1</v>
      </c>
      <c r="D70" s="9">
        <f>VLOOKUP(A70,Planilha!$B$12:$N$2146,13,FALSE)</f>
        <v>1947.76</v>
      </c>
      <c r="E70" s="9">
        <f t="shared" si="0"/>
        <v>2382.69</v>
      </c>
      <c r="F70" s="31">
        <f t="shared" si="1"/>
        <v>7.1157090644652799E-4</v>
      </c>
      <c r="H70" s="9">
        <v>2346.4299999999998</v>
      </c>
      <c r="I70" s="9">
        <v>2870.39</v>
      </c>
      <c r="J70" s="8">
        <v>7.0000000000000007E-2</v>
      </c>
    </row>
    <row r="71" spans="1:10" x14ac:dyDescent="0.2">
      <c r="A71" s="2">
        <v>60</v>
      </c>
      <c r="B71" s="4" t="s">
        <v>63</v>
      </c>
      <c r="C71" s="2">
        <v>1</v>
      </c>
      <c r="D71" s="9">
        <f>VLOOKUP(A71,Planilha!$B$12:$N$2146,13,FALSE)</f>
        <v>1225.72</v>
      </c>
      <c r="E71" s="9">
        <f t="shared" si="0"/>
        <v>1499.42</v>
      </c>
      <c r="F71" s="31">
        <f t="shared" si="1"/>
        <v>4.4778953558543199E-4</v>
      </c>
      <c r="H71" s="9">
        <v>1476.64</v>
      </c>
      <c r="I71" s="9">
        <v>1806.37</v>
      </c>
      <c r="J71" s="8">
        <v>0.04</v>
      </c>
    </row>
    <row r="72" spans="1:10" x14ac:dyDescent="0.2">
      <c r="A72" s="2">
        <v>61</v>
      </c>
      <c r="B72" s="4" t="s">
        <v>64</v>
      </c>
      <c r="C72" s="2">
        <v>1</v>
      </c>
      <c r="D72" s="9">
        <f>VLOOKUP(A72,Planilha!$B$12:$N$2146,13,FALSE)</f>
        <v>5872.3899999999994</v>
      </c>
      <c r="E72" s="9">
        <f t="shared" si="0"/>
        <v>7183.69</v>
      </c>
      <c r="F72" s="31">
        <f t="shared" si="1"/>
        <v>2.1453503413918127E-3</v>
      </c>
      <c r="H72" s="9">
        <v>7080.02</v>
      </c>
      <c r="I72" s="9">
        <v>8660.99</v>
      </c>
      <c r="J72" s="8">
        <v>0.21</v>
      </c>
    </row>
    <row r="73" spans="1:10" x14ac:dyDescent="0.2">
      <c r="A73" s="2">
        <v>62</v>
      </c>
      <c r="B73" s="4" t="s">
        <v>65</v>
      </c>
      <c r="C73" s="2">
        <v>1</v>
      </c>
      <c r="D73" s="9">
        <f>VLOOKUP(A73,Planilha!$B$12:$N$2146,13,FALSE)</f>
        <v>3442.5099999999998</v>
      </c>
      <c r="E73" s="9">
        <f t="shared" si="0"/>
        <v>4211.22</v>
      </c>
      <c r="F73" s="31">
        <f t="shared" si="1"/>
        <v>1.2576464553281156E-3</v>
      </c>
      <c r="H73" s="9">
        <v>4149.8100000000004</v>
      </c>
      <c r="I73" s="9">
        <v>5076.46</v>
      </c>
      <c r="J73" s="8">
        <v>0.13</v>
      </c>
    </row>
    <row r="74" spans="1:10" x14ac:dyDescent="0.2">
      <c r="A74" s="2">
        <v>63</v>
      </c>
      <c r="B74" s="4" t="s">
        <v>66</v>
      </c>
      <c r="C74" s="2">
        <v>1</v>
      </c>
      <c r="D74" s="9">
        <f>VLOOKUP(A74,Planilha!$B$12:$N$2146,13,FALSE)</f>
        <v>11131.220000000001</v>
      </c>
      <c r="E74" s="9">
        <f t="shared" si="0"/>
        <v>13616.82</v>
      </c>
      <c r="F74" s="31">
        <f t="shared" si="1"/>
        <v>4.0665520694337957E-3</v>
      </c>
      <c r="H74" s="9">
        <v>13410.77</v>
      </c>
      <c r="I74" s="9">
        <v>16405.39</v>
      </c>
      <c r="J74" s="8">
        <v>0.41</v>
      </c>
    </row>
    <row r="75" spans="1:10" x14ac:dyDescent="0.2">
      <c r="A75" s="2">
        <v>64</v>
      </c>
      <c r="B75" s="4" t="s">
        <v>67</v>
      </c>
      <c r="C75" s="2">
        <v>1</v>
      </c>
      <c r="D75" s="9">
        <f>VLOOKUP(A75,Planilha!$B$12:$N$2146,13,FALSE)</f>
        <v>4980.78</v>
      </c>
      <c r="E75" s="9">
        <f t="shared" si="0"/>
        <v>6092.98</v>
      </c>
      <c r="F75" s="31">
        <f t="shared" si="1"/>
        <v>1.8196187089216664E-3</v>
      </c>
      <c r="H75" s="9">
        <v>6000.72</v>
      </c>
      <c r="I75" s="9">
        <v>7340.66</v>
      </c>
      <c r="J75" s="8">
        <v>0.16</v>
      </c>
    </row>
    <row r="76" spans="1:10" s="34" customFormat="1" x14ac:dyDescent="0.2">
      <c r="A76" s="433" t="s">
        <v>68</v>
      </c>
      <c r="B76" s="434"/>
      <c r="C76" s="435"/>
      <c r="D76" s="32">
        <f>SUM(D12:D75)</f>
        <v>2737262.0999999996</v>
      </c>
      <c r="E76" s="32">
        <f t="shared" si="0"/>
        <v>3348492.72</v>
      </c>
      <c r="F76" s="33">
        <f>SUM(F12:F75)</f>
        <v>0.9999999104074504</v>
      </c>
      <c r="H76" s="32">
        <v>3298966.96</v>
      </c>
      <c r="I76" s="32">
        <v>4035626.28</v>
      </c>
      <c r="J76" s="35">
        <v>100</v>
      </c>
    </row>
    <row r="83" spans="2:2" x14ac:dyDescent="0.2">
      <c r="B83" s="1" t="s">
        <v>5779</v>
      </c>
    </row>
  </sheetData>
  <mergeCells count="2">
    <mergeCell ref="A76:C76"/>
    <mergeCell ref="A10:F10"/>
  </mergeCells>
  <printOptions horizontalCentered="1"/>
  <pageMargins left="0.39370078740157483" right="0.39370078740157483" top="0.39370078740157483" bottom="0.78740157480314965" header="0.31496062992125984" footer="0.39370078740157483"/>
  <pageSetup paperSize="9" scale="81" orientation="portrait" horizontalDpi="0" verticalDpi="0" r:id="rId1"/>
  <headerFooter>
    <oddFooter>&amp;L&amp;8Rua Sandoval Xavier Nunes, Qd. B Lt. 10,
Sala 01 A, SN, Nerópolis - GO, CEP: 75.460-000
/engenharia@larsconstrutora.com.br&amp;C&amp;8página &amp;P de &amp;N&amp;R&amp;8LARS LOCAÇÕES ENGENHARIA 
Engº Civil Wenceslau G. R. Alves Filho
Crea 1020105984D-GO</oddFooter>
  </headerFooter>
  <drawing r:id="rId2"/>
  <legacyDrawing r:id="rId3"/>
  <oleObjects>
    <mc:AlternateContent xmlns:mc="http://schemas.openxmlformats.org/markup-compatibility/2006">
      <mc:Choice Requires="x14">
        <oleObject progId="CorelDraw.Graphic.17" shapeId="3074" r:id="rId4">
          <objectPr defaultSize="0" autoPict="0" r:id="rId5">
            <anchor moveWithCells="1" sizeWithCells="1">
              <from>
                <xdr:col>5</xdr:col>
                <xdr:colOff>171450</xdr:colOff>
                <xdr:row>0</xdr:row>
                <xdr:rowOff>85725</xdr:rowOff>
              </from>
              <to>
                <xdr:col>5</xdr:col>
                <xdr:colOff>628650</xdr:colOff>
                <xdr:row>0</xdr:row>
                <xdr:rowOff>742950</xdr:rowOff>
              </to>
            </anchor>
          </objectPr>
        </oleObject>
      </mc:Choice>
      <mc:Fallback>
        <oleObject progId="CorelDraw.Graphic.17" shapeId="3074"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2156"/>
  <sheetViews>
    <sheetView showGridLines="0" view="pageBreakPreview" zoomScaleNormal="100" zoomScaleSheetLayoutView="100" workbookViewId="0">
      <selection activeCell="T1328" sqref="T1328"/>
    </sheetView>
  </sheetViews>
  <sheetFormatPr defaultColWidth="8.85546875" defaultRowHeight="12" x14ac:dyDescent="0.25"/>
  <cols>
    <col min="1" max="1" width="8.85546875" style="36"/>
    <col min="2" max="2" width="10" style="36" customWidth="1"/>
    <col min="3" max="3" width="11.28515625" style="36" customWidth="1"/>
    <col min="4" max="4" width="10.85546875" style="36" customWidth="1"/>
    <col min="5" max="5" width="69.42578125" style="36" customWidth="1"/>
    <col min="6" max="6" width="7.7109375" style="36" customWidth="1"/>
    <col min="7" max="8" width="11" style="36" customWidth="1"/>
    <col min="9" max="9" width="7.7109375" style="77" hidden="1" customWidth="1"/>
    <col min="10" max="10" width="11" style="36" customWidth="1"/>
    <col min="11" max="11" width="7.7109375" style="77" hidden="1" customWidth="1"/>
    <col min="12" max="14" width="11" style="36" customWidth="1"/>
    <col min="15" max="15" width="4.7109375" style="36" customWidth="1"/>
    <col min="16" max="19" width="11" style="36" customWidth="1"/>
    <col min="20" max="23" width="8.85546875" style="36"/>
    <col min="24" max="24" width="9.7109375" style="36" bestFit="1" customWidth="1"/>
    <col min="25" max="16384" width="8.85546875" style="36"/>
  </cols>
  <sheetData>
    <row r="1" spans="1:24" s="79" customFormat="1" ht="63.6" customHeight="1" thickBot="1" x14ac:dyDescent="0.3">
      <c r="B1" s="80"/>
      <c r="C1" s="81"/>
      <c r="D1" s="81"/>
      <c r="E1" s="81"/>
      <c r="F1" s="82"/>
      <c r="G1" s="81"/>
      <c r="H1" s="81"/>
      <c r="I1" s="83"/>
      <c r="J1" s="81"/>
      <c r="K1" s="83"/>
      <c r="L1" s="81"/>
      <c r="M1" s="81"/>
      <c r="N1" s="84"/>
    </row>
    <row r="2" spans="1:24" s="79" customFormat="1" x14ac:dyDescent="0.2">
      <c r="B2" s="14" t="s">
        <v>5239</v>
      </c>
      <c r="C2" s="85"/>
      <c r="D2" s="85"/>
      <c r="E2" s="85"/>
      <c r="F2" s="86"/>
      <c r="G2" s="85"/>
      <c r="H2" s="85"/>
      <c r="I2" s="87"/>
      <c r="J2" s="85"/>
      <c r="K2" s="87"/>
      <c r="L2" s="14" t="s">
        <v>141</v>
      </c>
      <c r="M2" s="85"/>
      <c r="N2" s="88"/>
    </row>
    <row r="3" spans="1:24" s="79" customFormat="1" ht="12.75" thickBot="1" x14ac:dyDescent="0.25">
      <c r="B3" s="18" t="s">
        <v>152</v>
      </c>
      <c r="C3" s="89"/>
      <c r="D3" s="89"/>
      <c r="E3" s="89"/>
      <c r="F3" s="90"/>
      <c r="G3" s="89"/>
      <c r="H3" s="89"/>
      <c r="I3" s="91"/>
      <c r="J3" s="89"/>
      <c r="K3" s="91"/>
      <c r="L3" s="21">
        <v>52039927</v>
      </c>
      <c r="M3" s="89"/>
      <c r="N3" s="93"/>
    </row>
    <row r="4" spans="1:24" s="79" customFormat="1" x14ac:dyDescent="0.2">
      <c r="B4" s="22" t="s">
        <v>5240</v>
      </c>
      <c r="C4" s="94"/>
      <c r="D4" s="94"/>
      <c r="E4" s="94"/>
      <c r="F4" s="95" t="s">
        <v>148</v>
      </c>
      <c r="G4" s="94"/>
      <c r="H4" s="94"/>
      <c r="I4" s="96"/>
      <c r="J4" s="85"/>
      <c r="K4" s="87"/>
      <c r="L4" s="22" t="s">
        <v>143</v>
      </c>
      <c r="M4" s="94"/>
      <c r="N4" s="88"/>
    </row>
    <row r="5" spans="1:24" s="79" customFormat="1" ht="12.75" thickBot="1" x14ac:dyDescent="0.25">
      <c r="B5" s="26" t="s">
        <v>144</v>
      </c>
      <c r="C5" s="97"/>
      <c r="D5" s="97"/>
      <c r="E5" s="97"/>
      <c r="F5" s="446">
        <v>45307</v>
      </c>
      <c r="G5" s="447"/>
      <c r="H5" s="98"/>
      <c r="I5" s="99"/>
      <c r="J5" s="89"/>
      <c r="K5" s="91"/>
      <c r="L5" s="26" t="s">
        <v>69</v>
      </c>
      <c r="M5" s="97"/>
      <c r="N5" s="93"/>
    </row>
    <row r="6" spans="1:24" s="79" customFormat="1" ht="12" customHeight="1" x14ac:dyDescent="0.2">
      <c r="B6" s="22" t="s">
        <v>146</v>
      </c>
      <c r="C6" s="100"/>
      <c r="D6" s="101"/>
      <c r="E6" s="22" t="s">
        <v>145</v>
      </c>
      <c r="F6" s="102" t="s">
        <v>5241</v>
      </c>
      <c r="G6" s="103"/>
      <c r="H6" s="103"/>
      <c r="I6" s="104"/>
      <c r="J6" s="105"/>
      <c r="K6" s="106"/>
      <c r="L6" s="102" t="s">
        <v>5242</v>
      </c>
      <c r="M6" s="100"/>
      <c r="N6" s="107"/>
    </row>
    <row r="7" spans="1:24" s="79" customFormat="1" ht="12.75" thickBot="1" x14ac:dyDescent="0.25">
      <c r="B7" s="26" t="s">
        <v>71</v>
      </c>
      <c r="C7" s="108"/>
      <c r="D7" s="109"/>
      <c r="E7" s="26" t="s">
        <v>70</v>
      </c>
      <c r="F7" s="110">
        <v>45108</v>
      </c>
      <c r="G7" s="111" t="s">
        <v>5243</v>
      </c>
      <c r="H7" s="111"/>
      <c r="I7" s="112"/>
      <c r="J7" s="113"/>
      <c r="K7" s="114"/>
      <c r="L7" s="110">
        <v>45139</v>
      </c>
      <c r="M7" s="111" t="s">
        <v>5244</v>
      </c>
      <c r="N7" s="115"/>
    </row>
    <row r="8" spans="1:24" s="79" customFormat="1" ht="12" customHeight="1" x14ac:dyDescent="0.25">
      <c r="B8" s="102" t="s">
        <v>5245</v>
      </c>
      <c r="C8" s="100"/>
      <c r="D8" s="101"/>
      <c r="E8" s="116" t="s">
        <v>5246</v>
      </c>
      <c r="F8" s="102" t="s">
        <v>5247</v>
      </c>
      <c r="G8" s="103"/>
      <c r="H8" s="103"/>
      <c r="I8" s="104"/>
      <c r="J8" s="105"/>
      <c r="K8" s="106"/>
      <c r="L8" s="116" t="s">
        <v>149</v>
      </c>
      <c r="M8" s="85"/>
      <c r="N8" s="117"/>
    </row>
    <row r="9" spans="1:24" s="79" customFormat="1" ht="12.75" thickBot="1" x14ac:dyDescent="0.3">
      <c r="B9" s="118">
        <v>956.81</v>
      </c>
      <c r="C9" s="89"/>
      <c r="D9" s="93"/>
      <c r="E9" s="92">
        <v>1236.33</v>
      </c>
      <c r="F9" s="119">
        <v>776.81</v>
      </c>
      <c r="G9" s="120"/>
      <c r="H9" s="121"/>
      <c r="I9" s="122"/>
      <c r="J9" s="121"/>
      <c r="K9" s="122"/>
      <c r="L9" s="119">
        <v>1416.33</v>
      </c>
      <c r="M9" s="120"/>
      <c r="N9" s="123"/>
    </row>
    <row r="10" spans="1:24" s="124" customFormat="1" ht="12.75" thickBot="1" x14ac:dyDescent="0.3">
      <c r="B10" s="448" t="s">
        <v>5248</v>
      </c>
      <c r="C10" s="449"/>
      <c r="D10" s="449"/>
      <c r="E10" s="449"/>
      <c r="F10" s="449"/>
      <c r="G10" s="449"/>
      <c r="H10" s="449"/>
      <c r="I10" s="449"/>
      <c r="J10" s="449"/>
      <c r="K10" s="449"/>
      <c r="L10" s="449"/>
      <c r="M10" s="449"/>
      <c r="N10" s="450"/>
      <c r="O10" s="125"/>
      <c r="P10" s="125"/>
    </row>
    <row r="11" spans="1:24" s="68" customFormat="1" ht="24" x14ac:dyDescent="0.25">
      <c r="B11" s="69" t="s">
        <v>0</v>
      </c>
      <c r="C11" s="69" t="s">
        <v>153</v>
      </c>
      <c r="D11" s="69" t="s">
        <v>154</v>
      </c>
      <c r="E11" s="70" t="s">
        <v>1</v>
      </c>
      <c r="F11" s="69" t="s">
        <v>135</v>
      </c>
      <c r="G11" s="69" t="s">
        <v>136</v>
      </c>
      <c r="H11" s="69" t="s">
        <v>155</v>
      </c>
      <c r="I11" s="71"/>
      <c r="J11" s="69" t="s">
        <v>156</v>
      </c>
      <c r="K11" s="71"/>
      <c r="L11" s="69" t="s">
        <v>157</v>
      </c>
      <c r="M11" s="69" t="s">
        <v>158</v>
      </c>
      <c r="N11" s="69" t="s">
        <v>159</v>
      </c>
      <c r="O11" s="67"/>
      <c r="P11" s="69" t="s">
        <v>156</v>
      </c>
      <c r="Q11" s="69" t="s">
        <v>157</v>
      </c>
      <c r="R11" s="69" t="s">
        <v>158</v>
      </c>
      <c r="S11" s="69" t="s">
        <v>159</v>
      </c>
      <c r="U11" s="69" t="s">
        <v>156</v>
      </c>
      <c r="V11" s="69" t="s">
        <v>157</v>
      </c>
    </row>
    <row r="12" spans="1:24" x14ac:dyDescent="0.2">
      <c r="A12" s="42" t="s">
        <v>3107</v>
      </c>
      <c r="B12" s="126">
        <v>1</v>
      </c>
      <c r="C12" s="131"/>
      <c r="D12" s="131"/>
      <c r="E12" s="43" t="s">
        <v>3</v>
      </c>
      <c r="F12" s="44" t="s">
        <v>160</v>
      </c>
      <c r="G12" s="45">
        <v>1</v>
      </c>
      <c r="H12" s="46"/>
      <c r="I12" s="72"/>
      <c r="J12" s="46"/>
      <c r="K12" s="72"/>
      <c r="L12" s="46"/>
      <c r="M12" s="45">
        <f>M13+M15+M18+M20</f>
        <v>11973.490000000002</v>
      </c>
      <c r="N12" s="45">
        <f>N13+N15+N18+N20</f>
        <v>11973.490000000002</v>
      </c>
      <c r="O12" s="37"/>
      <c r="P12" s="46"/>
      <c r="Q12" s="46"/>
      <c r="R12" s="45">
        <v>14429.64</v>
      </c>
      <c r="S12" s="45">
        <v>14429.64</v>
      </c>
      <c r="T12" s="135">
        <f t="shared" ref="T12:T75" si="0">N12/S12</f>
        <v>0.82978438824530631</v>
      </c>
      <c r="W12" s="36">
        <v>0.85</v>
      </c>
      <c r="X12" s="36" t="b">
        <v>1</v>
      </c>
    </row>
    <row r="13" spans="1:24" x14ac:dyDescent="0.2">
      <c r="A13" s="42" t="s">
        <v>3108</v>
      </c>
      <c r="B13" s="127" t="s">
        <v>161</v>
      </c>
      <c r="C13" s="132"/>
      <c r="D13" s="132"/>
      <c r="E13" s="47" t="s">
        <v>73</v>
      </c>
      <c r="F13" s="132"/>
      <c r="G13" s="48"/>
      <c r="H13" s="48"/>
      <c r="I13" s="72"/>
      <c r="J13" s="48"/>
      <c r="K13" s="72"/>
      <c r="L13" s="48"/>
      <c r="M13" s="308">
        <f>M14</f>
        <v>2537.3200000000002</v>
      </c>
      <c r="N13" s="308">
        <f>N14</f>
        <v>2537.3200000000002</v>
      </c>
      <c r="O13" s="37"/>
      <c r="P13" s="48"/>
      <c r="Q13" s="48"/>
      <c r="R13" s="308">
        <v>3056.7</v>
      </c>
      <c r="S13" s="308">
        <v>3056.7</v>
      </c>
      <c r="T13" s="135">
        <f t="shared" si="0"/>
        <v>0.83008473190041554</v>
      </c>
      <c r="X13" s="36" t="b">
        <v>1</v>
      </c>
    </row>
    <row r="14" spans="1:24" ht="24" x14ac:dyDescent="0.25">
      <c r="A14" s="42" t="s">
        <v>3109</v>
      </c>
      <c r="B14" s="128" t="s">
        <v>162</v>
      </c>
      <c r="C14" s="50" t="s">
        <v>163</v>
      </c>
      <c r="D14" s="51">
        <v>21301</v>
      </c>
      <c r="E14" s="52" t="s">
        <v>3012</v>
      </c>
      <c r="F14" s="53" t="s">
        <v>164</v>
      </c>
      <c r="G14" s="54">
        <v>7.5</v>
      </c>
      <c r="H14" s="55">
        <v>7.5</v>
      </c>
      <c r="I14" s="73">
        <v>404.46</v>
      </c>
      <c r="J14" s="55">
        <v>335.74</v>
      </c>
      <c r="K14" s="73">
        <v>3.1</v>
      </c>
      <c r="L14" s="55">
        <v>2.57</v>
      </c>
      <c r="M14" s="55">
        <f>TRUNC(((J14*G14)+(L14*G14)),2)</f>
        <v>2537.3200000000002</v>
      </c>
      <c r="N14" s="55">
        <f>TRUNC(((J14*H14)+(L14*H14)),2)</f>
        <v>2537.3200000000002</v>
      </c>
      <c r="O14" s="38"/>
      <c r="P14" s="55">
        <v>404.46</v>
      </c>
      <c r="Q14" s="55">
        <v>3.1</v>
      </c>
      <c r="R14" s="55">
        <v>3056.7</v>
      </c>
      <c r="S14" s="55">
        <v>3056.7</v>
      </c>
      <c r="T14" s="135">
        <f t="shared" si="0"/>
        <v>0.83008473190041554</v>
      </c>
      <c r="U14" s="55">
        <f t="shared" ref="U14:U77" si="1">TRUNC(J14*H14,2)</f>
        <v>2518.0500000000002</v>
      </c>
      <c r="V14" s="55">
        <f t="shared" ref="V14:V77" si="2">TRUNC(L14*H14,2)</f>
        <v>19.27</v>
      </c>
      <c r="X14" s="36" t="b">
        <v>1</v>
      </c>
    </row>
    <row r="15" spans="1:24" x14ac:dyDescent="0.2">
      <c r="A15" s="42" t="s">
        <v>3110</v>
      </c>
      <c r="B15" s="127" t="s">
        <v>165</v>
      </c>
      <c r="C15" s="132"/>
      <c r="D15" s="132"/>
      <c r="E15" s="47" t="s">
        <v>75</v>
      </c>
      <c r="F15" s="132"/>
      <c r="G15" s="48"/>
      <c r="H15" s="48"/>
      <c r="I15" s="72"/>
      <c r="J15" s="48"/>
      <c r="K15" s="72"/>
      <c r="L15" s="48"/>
      <c r="M15" s="308">
        <f>SUM(M16:M17)</f>
        <v>534.54</v>
      </c>
      <c r="N15" s="308">
        <f>SUM(N16:N17)</f>
        <v>534.54</v>
      </c>
      <c r="O15" s="37"/>
      <c r="P15" s="48"/>
      <c r="Q15" s="48"/>
      <c r="R15" s="308">
        <v>643.96</v>
      </c>
      <c r="S15" s="308">
        <v>643.96</v>
      </c>
      <c r="T15" s="135">
        <f t="shared" si="0"/>
        <v>0.8300826138269457</v>
      </c>
      <c r="U15" s="55">
        <f t="shared" si="1"/>
        <v>0</v>
      </c>
      <c r="V15" s="55">
        <f t="shared" si="2"/>
        <v>0</v>
      </c>
      <c r="X15" s="36" t="b">
        <v>1</v>
      </c>
    </row>
    <row r="16" spans="1:24" ht="24" x14ac:dyDescent="0.25">
      <c r="A16" s="42" t="s">
        <v>3111</v>
      </c>
      <c r="B16" s="128" t="s">
        <v>166</v>
      </c>
      <c r="C16" s="50" t="s">
        <v>163</v>
      </c>
      <c r="D16" s="51">
        <v>30114</v>
      </c>
      <c r="E16" s="52" t="s">
        <v>3013</v>
      </c>
      <c r="F16" s="53" t="s">
        <v>160</v>
      </c>
      <c r="G16" s="54">
        <v>1</v>
      </c>
      <c r="H16" s="55">
        <v>1</v>
      </c>
      <c r="I16" s="73">
        <v>158.12</v>
      </c>
      <c r="J16" s="55">
        <v>131.25</v>
      </c>
      <c r="K16" s="73">
        <v>163.86</v>
      </c>
      <c r="L16" s="55">
        <v>136.02000000000001</v>
      </c>
      <c r="M16" s="55">
        <f>TRUNC(((J16*G16)+(L16*G16)),2)</f>
        <v>267.27</v>
      </c>
      <c r="N16" s="55">
        <f>TRUNC(((J16*H16)+(L16*H16)),2)</f>
        <v>267.27</v>
      </c>
      <c r="O16" s="38"/>
      <c r="P16" s="55">
        <v>158.12</v>
      </c>
      <c r="Q16" s="55">
        <v>163.86</v>
      </c>
      <c r="R16" s="55">
        <v>321.98</v>
      </c>
      <c r="S16" s="55">
        <v>321.98</v>
      </c>
      <c r="T16" s="135">
        <f t="shared" si="0"/>
        <v>0.8300826138269457</v>
      </c>
      <c r="U16" s="55">
        <f t="shared" si="1"/>
        <v>131.25</v>
      </c>
      <c r="V16" s="55">
        <f t="shared" si="2"/>
        <v>136.02000000000001</v>
      </c>
      <c r="X16" s="36" t="b">
        <v>1</v>
      </c>
    </row>
    <row r="17" spans="1:24" ht="24" x14ac:dyDescent="0.25">
      <c r="A17" s="42" t="s">
        <v>3112</v>
      </c>
      <c r="B17" s="128" t="s">
        <v>167</v>
      </c>
      <c r="C17" s="50" t="s">
        <v>163</v>
      </c>
      <c r="D17" s="51">
        <v>30116</v>
      </c>
      <c r="E17" s="56" t="s">
        <v>168</v>
      </c>
      <c r="F17" s="53" t="s">
        <v>160</v>
      </c>
      <c r="G17" s="54">
        <v>1</v>
      </c>
      <c r="H17" s="55">
        <v>1</v>
      </c>
      <c r="I17" s="73">
        <v>158.12</v>
      </c>
      <c r="J17" s="55">
        <v>131.25</v>
      </c>
      <c r="K17" s="73">
        <v>163.86</v>
      </c>
      <c r="L17" s="55">
        <v>136.02000000000001</v>
      </c>
      <c r="M17" s="55">
        <f>TRUNC(((J17*G17)+(L17*G17)),2)</f>
        <v>267.27</v>
      </c>
      <c r="N17" s="55">
        <f>TRUNC(((J17*H17)+(L17*H17)),2)</f>
        <v>267.27</v>
      </c>
      <c r="O17" s="38"/>
      <c r="P17" s="55">
        <v>158.12</v>
      </c>
      <c r="Q17" s="55">
        <v>163.86</v>
      </c>
      <c r="R17" s="55">
        <v>321.98</v>
      </c>
      <c r="S17" s="55">
        <v>321.98</v>
      </c>
      <c r="T17" s="135">
        <f t="shared" si="0"/>
        <v>0.8300826138269457</v>
      </c>
      <c r="U17" s="55">
        <f t="shared" si="1"/>
        <v>131.25</v>
      </c>
      <c r="V17" s="55">
        <f t="shared" si="2"/>
        <v>136.02000000000001</v>
      </c>
      <c r="X17" s="36" t="b">
        <v>1</v>
      </c>
    </row>
    <row r="18" spans="1:24" x14ac:dyDescent="0.2">
      <c r="A18" s="42" t="s">
        <v>3113</v>
      </c>
      <c r="B18" s="127" t="s">
        <v>169</v>
      </c>
      <c r="C18" s="132"/>
      <c r="D18" s="132"/>
      <c r="E18" s="47" t="s">
        <v>79</v>
      </c>
      <c r="F18" s="132"/>
      <c r="G18" s="48"/>
      <c r="H18" s="48"/>
      <c r="I18" s="72"/>
      <c r="J18" s="48"/>
      <c r="K18" s="72"/>
      <c r="L18" s="48"/>
      <c r="M18" s="308">
        <f>M19</f>
        <v>6056</v>
      </c>
      <c r="N18" s="308">
        <f>N19</f>
        <v>6056</v>
      </c>
      <c r="O18" s="37"/>
      <c r="P18" s="48"/>
      <c r="Q18" s="48"/>
      <c r="R18" s="308">
        <v>7296</v>
      </c>
      <c r="S18" s="308">
        <v>7296</v>
      </c>
      <c r="T18" s="135">
        <f t="shared" si="0"/>
        <v>0.83004385964912286</v>
      </c>
      <c r="U18" s="55">
        <f t="shared" si="1"/>
        <v>0</v>
      </c>
      <c r="V18" s="55">
        <f t="shared" si="2"/>
        <v>0</v>
      </c>
      <c r="X18" s="36" t="b">
        <v>1</v>
      </c>
    </row>
    <row r="19" spans="1:24" x14ac:dyDescent="0.2">
      <c r="A19" s="42" t="s">
        <v>3114</v>
      </c>
      <c r="B19" s="128" t="s">
        <v>170</v>
      </c>
      <c r="C19" s="50" t="s">
        <v>163</v>
      </c>
      <c r="D19" s="51">
        <v>50101</v>
      </c>
      <c r="E19" s="56" t="s">
        <v>171</v>
      </c>
      <c r="F19" s="53" t="s">
        <v>172</v>
      </c>
      <c r="G19" s="54">
        <v>80</v>
      </c>
      <c r="H19" s="55">
        <v>80</v>
      </c>
      <c r="I19" s="73">
        <v>91.2</v>
      </c>
      <c r="J19" s="55">
        <v>75.7</v>
      </c>
      <c r="K19" s="73">
        <v>0</v>
      </c>
      <c r="L19" s="55">
        <v>0</v>
      </c>
      <c r="M19" s="55">
        <f>TRUNC(((J19*G19)+(L19*G19)),2)</f>
        <v>6056</v>
      </c>
      <c r="N19" s="55">
        <f>TRUNC(((J19*H19)+(L19*H19)),2)</f>
        <v>6056</v>
      </c>
      <c r="O19" s="37"/>
      <c r="P19" s="55">
        <v>91.2</v>
      </c>
      <c r="Q19" s="55">
        <v>0</v>
      </c>
      <c r="R19" s="55">
        <v>7296</v>
      </c>
      <c r="S19" s="55">
        <v>7296</v>
      </c>
      <c r="T19" s="135">
        <f t="shared" si="0"/>
        <v>0.83004385964912286</v>
      </c>
      <c r="U19" s="55">
        <f t="shared" si="1"/>
        <v>6056</v>
      </c>
      <c r="V19" s="55">
        <f t="shared" si="2"/>
        <v>0</v>
      </c>
      <c r="X19" s="36" t="b">
        <v>1</v>
      </c>
    </row>
    <row r="20" spans="1:24" x14ac:dyDescent="0.2">
      <c r="A20" s="42" t="s">
        <v>3115</v>
      </c>
      <c r="B20" s="127" t="s">
        <v>173</v>
      </c>
      <c r="C20" s="132"/>
      <c r="D20" s="132"/>
      <c r="E20" s="47" t="s">
        <v>117</v>
      </c>
      <c r="F20" s="132"/>
      <c r="G20" s="48"/>
      <c r="H20" s="48"/>
      <c r="I20" s="72"/>
      <c r="J20" s="48"/>
      <c r="K20" s="72"/>
      <c r="L20" s="48"/>
      <c r="M20" s="308">
        <f>SUM(M21:M22)</f>
        <v>2845.63</v>
      </c>
      <c r="N20" s="308">
        <f>SUM(N21:N22)</f>
        <v>2845.63</v>
      </c>
      <c r="O20" s="37"/>
      <c r="P20" s="48"/>
      <c r="Q20" s="48"/>
      <c r="R20" s="308">
        <v>3432.98</v>
      </c>
      <c r="S20" s="308">
        <v>3432.98</v>
      </c>
      <c r="T20" s="135">
        <f t="shared" si="0"/>
        <v>0.82890957710210955</v>
      </c>
      <c r="U20" s="55">
        <f t="shared" si="1"/>
        <v>0</v>
      </c>
      <c r="V20" s="55">
        <f t="shared" si="2"/>
        <v>0</v>
      </c>
      <c r="X20" s="36" t="b">
        <v>1</v>
      </c>
    </row>
    <row r="21" spans="1:24" x14ac:dyDescent="0.2">
      <c r="A21" s="42" t="s">
        <v>3116</v>
      </c>
      <c r="B21" s="128" t="s">
        <v>174</v>
      </c>
      <c r="C21" s="50" t="s">
        <v>163</v>
      </c>
      <c r="D21" s="51">
        <v>270501</v>
      </c>
      <c r="E21" s="56" t="s">
        <v>175</v>
      </c>
      <c r="F21" s="53" t="s">
        <v>164</v>
      </c>
      <c r="G21" s="54">
        <v>500</v>
      </c>
      <c r="H21" s="55">
        <v>500</v>
      </c>
      <c r="I21" s="73">
        <v>1.66</v>
      </c>
      <c r="J21" s="55">
        <v>1.37</v>
      </c>
      <c r="K21" s="73">
        <v>2</v>
      </c>
      <c r="L21" s="55">
        <v>1.66</v>
      </c>
      <c r="M21" s="55">
        <f>TRUNC(((J21*G21)+(L21*G21)),2)</f>
        <v>1515</v>
      </c>
      <c r="N21" s="55">
        <f>TRUNC(((J21*H21)+(L21*H21)),2)</f>
        <v>1515</v>
      </c>
      <c r="O21" s="37"/>
      <c r="P21" s="55">
        <v>1.66</v>
      </c>
      <c r="Q21" s="55">
        <v>2</v>
      </c>
      <c r="R21" s="55">
        <v>1830</v>
      </c>
      <c r="S21" s="55">
        <v>1830</v>
      </c>
      <c r="T21" s="135">
        <f t="shared" si="0"/>
        <v>0.82786885245901642</v>
      </c>
      <c r="U21" s="55">
        <f t="shared" si="1"/>
        <v>685</v>
      </c>
      <c r="V21" s="55">
        <f t="shared" si="2"/>
        <v>830</v>
      </c>
      <c r="X21" s="36" t="b">
        <v>1</v>
      </c>
    </row>
    <row r="22" spans="1:24" x14ac:dyDescent="0.2">
      <c r="A22" s="42" t="s">
        <v>3117</v>
      </c>
      <c r="B22" s="128" t="s">
        <v>176</v>
      </c>
      <c r="C22" s="50" t="s">
        <v>163</v>
      </c>
      <c r="D22" s="51">
        <v>270804</v>
      </c>
      <c r="E22" s="56" t="s">
        <v>177</v>
      </c>
      <c r="F22" s="53" t="s">
        <v>160</v>
      </c>
      <c r="G22" s="54">
        <v>1</v>
      </c>
      <c r="H22" s="55">
        <v>1</v>
      </c>
      <c r="I22" s="73">
        <v>1597.4</v>
      </c>
      <c r="J22" s="55">
        <v>1326</v>
      </c>
      <c r="K22" s="73">
        <v>5.58</v>
      </c>
      <c r="L22" s="55">
        <v>4.63</v>
      </c>
      <c r="M22" s="55">
        <f>TRUNC(((J22*G22)+(L22*G22)),2)</f>
        <v>1330.63</v>
      </c>
      <c r="N22" s="55">
        <f>TRUNC(((J22*H22)+(L22*H22)),2)</f>
        <v>1330.63</v>
      </c>
      <c r="O22" s="37"/>
      <c r="P22" s="55">
        <v>1597.4</v>
      </c>
      <c r="Q22" s="55">
        <v>5.58</v>
      </c>
      <c r="R22" s="55">
        <v>1602.98</v>
      </c>
      <c r="S22" s="55">
        <v>1602.98</v>
      </c>
      <c r="T22" s="135">
        <f t="shared" si="0"/>
        <v>0.83009769304670056</v>
      </c>
      <c r="U22" s="55">
        <f t="shared" si="1"/>
        <v>1326</v>
      </c>
      <c r="V22" s="55">
        <f t="shared" si="2"/>
        <v>4.63</v>
      </c>
      <c r="X22" s="36" t="b">
        <v>1</v>
      </c>
    </row>
    <row r="23" spans="1:24" x14ac:dyDescent="0.2">
      <c r="A23" s="42" t="s">
        <v>3118</v>
      </c>
      <c r="B23" s="126">
        <v>2</v>
      </c>
      <c r="C23" s="131"/>
      <c r="D23" s="131"/>
      <c r="E23" s="43" t="s">
        <v>4</v>
      </c>
      <c r="F23" s="44" t="s">
        <v>160</v>
      </c>
      <c r="G23" s="45">
        <v>1</v>
      </c>
      <c r="H23" s="46"/>
      <c r="I23" s="72"/>
      <c r="J23" s="46"/>
      <c r="K23" s="72"/>
      <c r="L23" s="46"/>
      <c r="M23" s="45">
        <f>M24+M27+M31</f>
        <v>353669.07</v>
      </c>
      <c r="N23" s="45">
        <f>N24+N27+N31</f>
        <v>353669.07</v>
      </c>
      <c r="O23" s="37"/>
      <c r="P23" s="46"/>
      <c r="Q23" s="46"/>
      <c r="R23" s="45">
        <v>426251.17</v>
      </c>
      <c r="S23" s="45">
        <v>426251.17</v>
      </c>
      <c r="T23" s="135">
        <f t="shared" si="0"/>
        <v>0.82971988088619208</v>
      </c>
      <c r="U23" s="55">
        <f t="shared" si="1"/>
        <v>0</v>
      </c>
      <c r="V23" s="55">
        <f t="shared" si="2"/>
        <v>0</v>
      </c>
      <c r="X23" s="36" t="b">
        <v>1</v>
      </c>
    </row>
    <row r="24" spans="1:24" x14ac:dyDescent="0.2">
      <c r="A24" s="42" t="s">
        <v>3119</v>
      </c>
      <c r="B24" s="127" t="s">
        <v>178</v>
      </c>
      <c r="C24" s="132"/>
      <c r="D24" s="132"/>
      <c r="E24" s="47" t="s">
        <v>73</v>
      </c>
      <c r="F24" s="132"/>
      <c r="G24" s="48"/>
      <c r="H24" s="48"/>
      <c r="I24" s="72"/>
      <c r="J24" s="48"/>
      <c r="K24" s="72"/>
      <c r="L24" s="48"/>
      <c r="M24" s="308">
        <f>SUM(M25:M26)</f>
        <v>78216.569999999992</v>
      </c>
      <c r="N24" s="308">
        <f>SUM(N25:N26)</f>
        <v>78216.569999999992</v>
      </c>
      <c r="O24" s="37"/>
      <c r="P24" s="48"/>
      <c r="Q24" s="48"/>
      <c r="R24" s="308">
        <v>94245.67</v>
      </c>
      <c r="S24" s="308">
        <v>94245.67</v>
      </c>
      <c r="T24" s="135">
        <f t="shared" si="0"/>
        <v>0.82992215981911943</v>
      </c>
      <c r="U24" s="55">
        <f t="shared" si="1"/>
        <v>0</v>
      </c>
      <c r="V24" s="55">
        <f t="shared" si="2"/>
        <v>0</v>
      </c>
      <c r="X24" s="36" t="b">
        <v>1</v>
      </c>
    </row>
    <row r="25" spans="1:24" ht="24" x14ac:dyDescent="0.25">
      <c r="A25" s="42" t="s">
        <v>3120</v>
      </c>
      <c r="B25" s="128" t="s">
        <v>179</v>
      </c>
      <c r="C25" s="50" t="s">
        <v>163</v>
      </c>
      <c r="D25" s="51">
        <v>20200</v>
      </c>
      <c r="E25" s="52" t="s">
        <v>3014</v>
      </c>
      <c r="F25" s="53" t="s">
        <v>164</v>
      </c>
      <c r="G25" s="54">
        <v>1707.04</v>
      </c>
      <c r="H25" s="55">
        <v>1707.04</v>
      </c>
      <c r="I25" s="73">
        <v>7.27</v>
      </c>
      <c r="J25" s="55">
        <v>6.03</v>
      </c>
      <c r="K25" s="73">
        <v>0</v>
      </c>
      <c r="L25" s="55">
        <v>0</v>
      </c>
      <c r="M25" s="55">
        <f>TRUNC(((J25*G25)+(L25*G25)),2)</f>
        <v>10293.450000000001</v>
      </c>
      <c r="N25" s="55">
        <f>TRUNC(((J25*H25)+(L25*H25)),2)</f>
        <v>10293.450000000001</v>
      </c>
      <c r="O25" s="38"/>
      <c r="P25" s="55">
        <v>7.27</v>
      </c>
      <c r="Q25" s="55">
        <v>0</v>
      </c>
      <c r="R25" s="55">
        <v>12410.18</v>
      </c>
      <c r="S25" s="55">
        <v>12410.18</v>
      </c>
      <c r="T25" s="135">
        <f t="shared" si="0"/>
        <v>0.82943599528773959</v>
      </c>
      <c r="U25" s="55">
        <f t="shared" si="1"/>
        <v>10293.450000000001</v>
      </c>
      <c r="V25" s="55">
        <f t="shared" si="2"/>
        <v>0</v>
      </c>
      <c r="X25" s="36" t="b">
        <v>1</v>
      </c>
    </row>
    <row r="26" spans="1:24" ht="24" x14ac:dyDescent="0.25">
      <c r="A26" s="42" t="s">
        <v>3121</v>
      </c>
      <c r="B26" s="128" t="s">
        <v>180</v>
      </c>
      <c r="C26" s="50" t="s">
        <v>163</v>
      </c>
      <c r="D26" s="51">
        <v>21602</v>
      </c>
      <c r="E26" s="56" t="s">
        <v>181</v>
      </c>
      <c r="F26" s="53" t="s">
        <v>164</v>
      </c>
      <c r="G26" s="54">
        <v>1707.04</v>
      </c>
      <c r="H26" s="55">
        <v>1707.04</v>
      </c>
      <c r="I26" s="73">
        <v>47.94</v>
      </c>
      <c r="J26" s="55">
        <v>39.79</v>
      </c>
      <c r="K26" s="73">
        <v>0</v>
      </c>
      <c r="L26" s="55">
        <v>0</v>
      </c>
      <c r="M26" s="55">
        <f>TRUNC(((J26*G26)+(L26*G26)),2)</f>
        <v>67923.12</v>
      </c>
      <c r="N26" s="55">
        <f>TRUNC(((J26*H26)+(L26*H26)),2)</f>
        <v>67923.12</v>
      </c>
      <c r="O26" s="38"/>
      <c r="P26" s="55">
        <v>47.94</v>
      </c>
      <c r="Q26" s="55">
        <v>0</v>
      </c>
      <c r="R26" s="55">
        <v>81835.490000000005</v>
      </c>
      <c r="S26" s="55">
        <v>81835.490000000005</v>
      </c>
      <c r="T26" s="135">
        <f t="shared" si="0"/>
        <v>0.82999588564814597</v>
      </c>
      <c r="U26" s="55">
        <f t="shared" si="1"/>
        <v>67923.12</v>
      </c>
      <c r="V26" s="55">
        <f t="shared" si="2"/>
        <v>0</v>
      </c>
      <c r="X26" s="36" t="b">
        <v>1</v>
      </c>
    </row>
    <row r="27" spans="1:24" x14ac:dyDescent="0.2">
      <c r="A27" s="42" t="s">
        <v>3122</v>
      </c>
      <c r="B27" s="127" t="s">
        <v>182</v>
      </c>
      <c r="C27" s="132"/>
      <c r="D27" s="132"/>
      <c r="E27" s="47" t="s">
        <v>113</v>
      </c>
      <c r="F27" s="132"/>
      <c r="G27" s="48"/>
      <c r="H27" s="48"/>
      <c r="I27" s="72"/>
      <c r="J27" s="48"/>
      <c r="K27" s="72"/>
      <c r="L27" s="48"/>
      <c r="M27" s="308">
        <f>SUM(M28:M30)</f>
        <v>151374</v>
      </c>
      <c r="N27" s="308">
        <f>SUM(N28:N30)</f>
        <v>151374</v>
      </c>
      <c r="O27" s="37"/>
      <c r="P27" s="48"/>
      <c r="Q27" s="48"/>
      <c r="R27" s="308">
        <v>182412</v>
      </c>
      <c r="S27" s="308">
        <v>182412</v>
      </c>
      <c r="T27" s="135">
        <f t="shared" si="0"/>
        <v>0.82984672061048614</v>
      </c>
      <c r="U27" s="55">
        <f t="shared" si="1"/>
        <v>0</v>
      </c>
      <c r="V27" s="55">
        <f t="shared" si="2"/>
        <v>0</v>
      </c>
      <c r="X27" s="36" t="b">
        <v>1</v>
      </c>
    </row>
    <row r="28" spans="1:24" x14ac:dyDescent="0.2">
      <c r="A28" s="42" t="s">
        <v>3123</v>
      </c>
      <c r="B28" s="128" t="s">
        <v>183</v>
      </c>
      <c r="C28" s="50" t="s">
        <v>163</v>
      </c>
      <c r="D28" s="51">
        <v>250101</v>
      </c>
      <c r="E28" s="56" t="s">
        <v>184</v>
      </c>
      <c r="F28" s="53" t="s">
        <v>185</v>
      </c>
      <c r="G28" s="54">
        <v>600</v>
      </c>
      <c r="H28" s="55">
        <v>600</v>
      </c>
      <c r="I28" s="73">
        <v>0</v>
      </c>
      <c r="J28" s="55">
        <v>0</v>
      </c>
      <c r="K28" s="73">
        <v>90.47</v>
      </c>
      <c r="L28" s="55">
        <v>75.09</v>
      </c>
      <c r="M28" s="55">
        <f>TRUNC(((J28*G28)+(L28*G28)),2)</f>
        <v>45054</v>
      </c>
      <c r="N28" s="55">
        <f>TRUNC(((J28*H28)+(L28*H28)),2)</f>
        <v>45054</v>
      </c>
      <c r="O28" s="37"/>
      <c r="P28" s="55">
        <v>0</v>
      </c>
      <c r="Q28" s="55">
        <v>90.47</v>
      </c>
      <c r="R28" s="55">
        <v>54282</v>
      </c>
      <c r="S28" s="55">
        <v>54282</v>
      </c>
      <c r="T28" s="135">
        <f t="shared" si="0"/>
        <v>0.82999889466121368</v>
      </c>
      <c r="U28" s="55">
        <f t="shared" si="1"/>
        <v>0</v>
      </c>
      <c r="V28" s="55">
        <f t="shared" si="2"/>
        <v>45054</v>
      </c>
      <c r="X28" s="36" t="b">
        <v>1</v>
      </c>
    </row>
    <row r="29" spans="1:24" x14ac:dyDescent="0.2">
      <c r="A29" s="42" t="s">
        <v>3124</v>
      </c>
      <c r="B29" s="128" t="s">
        <v>186</v>
      </c>
      <c r="C29" s="50" t="s">
        <v>163</v>
      </c>
      <c r="D29" s="51">
        <v>250103</v>
      </c>
      <c r="E29" s="56" t="s">
        <v>187</v>
      </c>
      <c r="F29" s="53" t="s">
        <v>185</v>
      </c>
      <c r="G29" s="54">
        <v>3000</v>
      </c>
      <c r="H29" s="55">
        <v>3000</v>
      </c>
      <c r="I29" s="73">
        <v>0</v>
      </c>
      <c r="J29" s="55">
        <v>0</v>
      </c>
      <c r="K29" s="73">
        <v>24.86</v>
      </c>
      <c r="L29" s="55">
        <v>20.63</v>
      </c>
      <c r="M29" s="55">
        <f>TRUNC(((J29*G29)+(L29*G29)),2)</f>
        <v>61890</v>
      </c>
      <c r="N29" s="55">
        <f>TRUNC(((J29*H29)+(L29*H29)),2)</f>
        <v>61890</v>
      </c>
      <c r="O29" s="37"/>
      <c r="P29" s="55">
        <v>0</v>
      </c>
      <c r="Q29" s="55">
        <v>24.86</v>
      </c>
      <c r="R29" s="55">
        <v>74580</v>
      </c>
      <c r="S29" s="55">
        <v>74580</v>
      </c>
      <c r="T29" s="135">
        <f t="shared" si="0"/>
        <v>0.829847144006436</v>
      </c>
      <c r="U29" s="55">
        <f t="shared" si="1"/>
        <v>0</v>
      </c>
      <c r="V29" s="55">
        <f t="shared" si="2"/>
        <v>61890</v>
      </c>
      <c r="X29" s="36" t="b">
        <v>1</v>
      </c>
    </row>
    <row r="30" spans="1:24" x14ac:dyDescent="0.2">
      <c r="A30" s="42" t="s">
        <v>3125</v>
      </c>
      <c r="B30" s="128" t="s">
        <v>188</v>
      </c>
      <c r="C30" s="50" t="s">
        <v>163</v>
      </c>
      <c r="D30" s="51">
        <v>250105</v>
      </c>
      <c r="E30" s="56" t="s">
        <v>189</v>
      </c>
      <c r="F30" s="53" t="s">
        <v>185</v>
      </c>
      <c r="G30" s="54">
        <v>3000</v>
      </c>
      <c r="H30" s="55">
        <v>3000</v>
      </c>
      <c r="I30" s="73">
        <v>0</v>
      </c>
      <c r="J30" s="55">
        <v>0</v>
      </c>
      <c r="K30" s="73">
        <v>17.850000000000001</v>
      </c>
      <c r="L30" s="55">
        <v>14.81</v>
      </c>
      <c r="M30" s="55">
        <f>TRUNC(((J30*G30)+(L30*G30)),2)</f>
        <v>44430</v>
      </c>
      <c r="N30" s="55">
        <f>TRUNC(((J30*H30)+(L30*H30)),2)</f>
        <v>44430</v>
      </c>
      <c r="O30" s="37"/>
      <c r="P30" s="55">
        <v>0</v>
      </c>
      <c r="Q30" s="55">
        <v>17.850000000000001</v>
      </c>
      <c r="R30" s="55">
        <v>53550</v>
      </c>
      <c r="S30" s="55">
        <v>53550</v>
      </c>
      <c r="T30" s="135">
        <f t="shared" si="0"/>
        <v>0.82969187675070033</v>
      </c>
      <c r="U30" s="55">
        <f t="shared" si="1"/>
        <v>0</v>
      </c>
      <c r="V30" s="55">
        <f t="shared" si="2"/>
        <v>44430</v>
      </c>
      <c r="X30" s="36" t="b">
        <v>1</v>
      </c>
    </row>
    <row r="31" spans="1:24" x14ac:dyDescent="0.2">
      <c r="A31" s="42" t="s">
        <v>3126</v>
      </c>
      <c r="B31" s="127" t="s">
        <v>190</v>
      </c>
      <c r="C31" s="132"/>
      <c r="D31" s="132"/>
      <c r="E31" s="47" t="s">
        <v>117</v>
      </c>
      <c r="F31" s="132"/>
      <c r="G31" s="48"/>
      <c r="H31" s="48"/>
      <c r="I31" s="72"/>
      <c r="J31" s="48"/>
      <c r="K31" s="72"/>
      <c r="L31" s="48"/>
      <c r="M31" s="308">
        <f>SUM(M32:M34)</f>
        <v>124078.5</v>
      </c>
      <c r="N31" s="308">
        <f>SUM(N32:N34)</f>
        <v>124078.5</v>
      </c>
      <c r="O31" s="37"/>
      <c r="P31" s="48"/>
      <c r="Q31" s="48"/>
      <c r="R31" s="308">
        <v>149593.5</v>
      </c>
      <c r="S31" s="308">
        <v>149593.5</v>
      </c>
      <c r="T31" s="135">
        <f t="shared" si="0"/>
        <v>0.82943777637397342</v>
      </c>
      <c r="U31" s="55">
        <f t="shared" si="1"/>
        <v>0</v>
      </c>
      <c r="V31" s="55">
        <f t="shared" si="2"/>
        <v>0</v>
      </c>
      <c r="X31" s="36" t="b">
        <v>1</v>
      </c>
    </row>
    <row r="32" spans="1:24" x14ac:dyDescent="0.2">
      <c r="A32" s="42" t="s">
        <v>3127</v>
      </c>
      <c r="B32" s="128" t="s">
        <v>191</v>
      </c>
      <c r="C32" s="50" t="s">
        <v>163</v>
      </c>
      <c r="D32" s="51">
        <v>271500</v>
      </c>
      <c r="E32" s="56" t="s">
        <v>192</v>
      </c>
      <c r="F32" s="53" t="s">
        <v>193</v>
      </c>
      <c r="G32" s="54">
        <v>4725</v>
      </c>
      <c r="H32" s="55">
        <v>4725</v>
      </c>
      <c r="I32" s="73">
        <v>3.06</v>
      </c>
      <c r="J32" s="55">
        <v>2.54</v>
      </c>
      <c r="K32" s="73">
        <v>0</v>
      </c>
      <c r="L32" s="55">
        <v>0</v>
      </c>
      <c r="M32" s="55">
        <f>TRUNC(((J32*G32)+(L32*G32)),2)</f>
        <v>12001.5</v>
      </c>
      <c r="N32" s="55">
        <f>TRUNC(((J32*H32)+(L32*H32)),2)</f>
        <v>12001.5</v>
      </c>
      <c r="O32" s="37"/>
      <c r="P32" s="55">
        <v>3.06</v>
      </c>
      <c r="Q32" s="55">
        <v>0</v>
      </c>
      <c r="R32" s="55">
        <v>14458.5</v>
      </c>
      <c r="S32" s="55">
        <v>14458.5</v>
      </c>
      <c r="T32" s="135">
        <f t="shared" si="0"/>
        <v>0.83006535947712423</v>
      </c>
      <c r="U32" s="55">
        <f t="shared" si="1"/>
        <v>12001.5</v>
      </c>
      <c r="V32" s="55">
        <f t="shared" si="2"/>
        <v>0</v>
      </c>
      <c r="X32" s="36" t="b">
        <v>1</v>
      </c>
    </row>
    <row r="33" spans="1:24" x14ac:dyDescent="0.2">
      <c r="A33" s="42" t="s">
        <v>3128</v>
      </c>
      <c r="B33" s="128" t="s">
        <v>194</v>
      </c>
      <c r="C33" s="50" t="s">
        <v>163</v>
      </c>
      <c r="D33" s="51">
        <v>271502</v>
      </c>
      <c r="E33" s="56" t="s">
        <v>195</v>
      </c>
      <c r="F33" s="53" t="s">
        <v>193</v>
      </c>
      <c r="G33" s="54">
        <v>4725</v>
      </c>
      <c r="H33" s="55">
        <v>4725</v>
      </c>
      <c r="I33" s="73">
        <v>20</v>
      </c>
      <c r="J33" s="55">
        <v>16.600000000000001</v>
      </c>
      <c r="K33" s="73">
        <v>0</v>
      </c>
      <c r="L33" s="55">
        <v>0</v>
      </c>
      <c r="M33" s="55">
        <f>TRUNC(((J33*G33)+(L33*G33)),2)</f>
        <v>78435</v>
      </c>
      <c r="N33" s="55">
        <f>TRUNC(((J33*H33)+(L33*H33)),2)</f>
        <v>78435</v>
      </c>
      <c r="O33" s="37"/>
      <c r="P33" s="55">
        <v>20</v>
      </c>
      <c r="Q33" s="55">
        <v>0</v>
      </c>
      <c r="R33" s="55">
        <v>94500</v>
      </c>
      <c r="S33" s="55">
        <v>94500</v>
      </c>
      <c r="T33" s="135">
        <f t="shared" si="0"/>
        <v>0.83</v>
      </c>
      <c r="U33" s="55">
        <f t="shared" si="1"/>
        <v>78435</v>
      </c>
      <c r="V33" s="55">
        <f t="shared" si="2"/>
        <v>0</v>
      </c>
      <c r="X33" s="36" t="b">
        <v>1</v>
      </c>
    </row>
    <row r="34" spans="1:24" ht="24" x14ac:dyDescent="0.2">
      <c r="A34" s="42" t="s">
        <v>3129</v>
      </c>
      <c r="B34" s="128" t="s">
        <v>196</v>
      </c>
      <c r="C34" s="50" t="s">
        <v>197</v>
      </c>
      <c r="D34" s="57" t="s">
        <v>198</v>
      </c>
      <c r="E34" s="56" t="s">
        <v>199</v>
      </c>
      <c r="F34" s="53" t="s">
        <v>160</v>
      </c>
      <c r="G34" s="54">
        <v>9450</v>
      </c>
      <c r="H34" s="55">
        <v>9450</v>
      </c>
      <c r="I34" s="73">
        <v>4.3</v>
      </c>
      <c r="J34" s="55">
        <v>3.56</v>
      </c>
      <c r="K34" s="73">
        <v>0</v>
      </c>
      <c r="L34" s="55">
        <v>0</v>
      </c>
      <c r="M34" s="55">
        <f>TRUNC(((J34*G34)+(L34*G34)),2)</f>
        <v>33642</v>
      </c>
      <c r="N34" s="55">
        <f>TRUNC(((J34*H34)+(L34*H34)),2)</f>
        <v>33642</v>
      </c>
      <c r="O34" s="37"/>
      <c r="P34" s="55">
        <v>4.3</v>
      </c>
      <c r="Q34" s="55">
        <v>0</v>
      </c>
      <c r="R34" s="55">
        <v>40635</v>
      </c>
      <c r="S34" s="55">
        <v>40635</v>
      </c>
      <c r="T34" s="135">
        <f t="shared" si="0"/>
        <v>0.82790697674418601</v>
      </c>
      <c r="U34" s="55">
        <f t="shared" si="1"/>
        <v>33642</v>
      </c>
      <c r="V34" s="55">
        <f t="shared" si="2"/>
        <v>0</v>
      </c>
      <c r="X34" s="36" t="b">
        <v>1</v>
      </c>
    </row>
    <row r="35" spans="1:24" x14ac:dyDescent="0.2">
      <c r="A35" s="42" t="s">
        <v>3130</v>
      </c>
      <c r="B35" s="126">
        <v>3</v>
      </c>
      <c r="C35" s="131"/>
      <c r="D35" s="131"/>
      <c r="E35" s="43" t="s">
        <v>5</v>
      </c>
      <c r="F35" s="44" t="s">
        <v>160</v>
      </c>
      <c r="G35" s="45">
        <v>1</v>
      </c>
      <c r="H35" s="46"/>
      <c r="I35" s="72"/>
      <c r="J35" s="46"/>
      <c r="K35" s="72"/>
      <c r="L35" s="46"/>
      <c r="M35" s="45">
        <f>M36+M52</f>
        <v>6994.99</v>
      </c>
      <c r="N35" s="45">
        <f>N36+N52</f>
        <v>6994.99</v>
      </c>
      <c r="O35" s="37"/>
      <c r="P35" s="46"/>
      <c r="Q35" s="46"/>
      <c r="R35" s="45">
        <v>8431.85</v>
      </c>
      <c r="S35" s="45">
        <v>8431.85</v>
      </c>
      <c r="T35" s="135">
        <f t="shared" si="0"/>
        <v>0.82959137081423406</v>
      </c>
      <c r="U35" s="55">
        <f t="shared" si="1"/>
        <v>0</v>
      </c>
      <c r="V35" s="55">
        <f t="shared" si="2"/>
        <v>0</v>
      </c>
      <c r="X35" s="36" t="b">
        <v>1</v>
      </c>
    </row>
    <row r="36" spans="1:24" x14ac:dyDescent="0.2">
      <c r="A36" s="42" t="s">
        <v>3131</v>
      </c>
      <c r="B36" s="127" t="s">
        <v>200</v>
      </c>
      <c r="C36" s="132"/>
      <c r="D36" s="132"/>
      <c r="E36" s="47" t="s">
        <v>73</v>
      </c>
      <c r="F36" s="132"/>
      <c r="G36" s="48"/>
      <c r="H36" s="48"/>
      <c r="I36" s="72"/>
      <c r="J36" s="48"/>
      <c r="K36" s="72"/>
      <c r="L36" s="48"/>
      <c r="M36" s="308">
        <f>SUM(M37:M51)</f>
        <v>5576.48</v>
      </c>
      <c r="N36" s="308">
        <f>SUM(N37:N51)</f>
        <v>5576.48</v>
      </c>
      <c r="O36" s="37"/>
      <c r="P36" s="48"/>
      <c r="Q36" s="48"/>
      <c r="R36" s="308">
        <v>6722.36</v>
      </c>
      <c r="S36" s="308">
        <v>6722.36</v>
      </c>
      <c r="T36" s="135">
        <f t="shared" si="0"/>
        <v>0.82954200608119766</v>
      </c>
      <c r="U36" s="55">
        <f t="shared" si="1"/>
        <v>0</v>
      </c>
      <c r="V36" s="55">
        <f t="shared" si="2"/>
        <v>0</v>
      </c>
      <c r="X36" s="36" t="b">
        <v>1</v>
      </c>
    </row>
    <row r="37" spans="1:24" ht="24" x14ac:dyDescent="0.25">
      <c r="A37" s="42" t="s">
        <v>3132</v>
      </c>
      <c r="B37" s="128" t="s">
        <v>201</v>
      </c>
      <c r="C37" s="50" t="s">
        <v>163</v>
      </c>
      <c r="D37" s="51">
        <v>20103</v>
      </c>
      <c r="E37" s="52" t="s">
        <v>3015</v>
      </c>
      <c r="F37" s="53" t="s">
        <v>164</v>
      </c>
      <c r="G37" s="54">
        <v>161.35</v>
      </c>
      <c r="H37" s="55">
        <v>161.35</v>
      </c>
      <c r="I37" s="73">
        <v>0</v>
      </c>
      <c r="J37" s="55">
        <v>0</v>
      </c>
      <c r="K37" s="73">
        <v>16.190000000000001</v>
      </c>
      <c r="L37" s="55">
        <v>13.43</v>
      </c>
      <c r="M37" s="55">
        <f t="shared" ref="M37:M51" si="3">TRUNC(((J37*G37)+(L37*G37)),2)</f>
        <v>2166.9299999999998</v>
      </c>
      <c r="N37" s="55">
        <f t="shared" ref="N37:N51" si="4">TRUNC(((J37*H37)+(L37*H37)),2)</f>
        <v>2166.9299999999998</v>
      </c>
      <c r="O37" s="38"/>
      <c r="P37" s="55">
        <v>0</v>
      </c>
      <c r="Q37" s="55">
        <v>16.190000000000001</v>
      </c>
      <c r="R37" s="55">
        <v>2612.25</v>
      </c>
      <c r="S37" s="55">
        <v>2612.25</v>
      </c>
      <c r="T37" s="135">
        <f t="shared" si="0"/>
        <v>0.82952627045650296</v>
      </c>
      <c r="U37" s="55">
        <f t="shared" si="1"/>
        <v>0</v>
      </c>
      <c r="V37" s="55">
        <f t="shared" si="2"/>
        <v>2166.9299999999998</v>
      </c>
      <c r="X37" s="36" t="b">
        <v>1</v>
      </c>
    </row>
    <row r="38" spans="1:24" ht="24" x14ac:dyDescent="0.25">
      <c r="A38" s="42" t="s">
        <v>3133</v>
      </c>
      <c r="B38" s="128" t="s">
        <v>202</v>
      </c>
      <c r="C38" s="50" t="s">
        <v>163</v>
      </c>
      <c r="D38" s="51">
        <v>20102</v>
      </c>
      <c r="E38" s="56" t="s">
        <v>203</v>
      </c>
      <c r="F38" s="53" t="s">
        <v>164</v>
      </c>
      <c r="G38" s="54">
        <v>98.26</v>
      </c>
      <c r="H38" s="55">
        <v>98.26</v>
      </c>
      <c r="I38" s="73">
        <v>0</v>
      </c>
      <c r="J38" s="55">
        <v>0</v>
      </c>
      <c r="K38" s="73">
        <v>3.12</v>
      </c>
      <c r="L38" s="55">
        <v>2.58</v>
      </c>
      <c r="M38" s="55">
        <f t="shared" si="3"/>
        <v>253.51</v>
      </c>
      <c r="N38" s="55">
        <f t="shared" si="4"/>
        <v>253.51</v>
      </c>
      <c r="O38" s="38"/>
      <c r="P38" s="55">
        <v>0</v>
      </c>
      <c r="Q38" s="55">
        <v>3.12</v>
      </c>
      <c r="R38" s="55">
        <v>306.57</v>
      </c>
      <c r="S38" s="55">
        <v>306.57</v>
      </c>
      <c r="T38" s="135">
        <f t="shared" si="0"/>
        <v>0.82692370421111006</v>
      </c>
      <c r="U38" s="55">
        <f t="shared" si="1"/>
        <v>0</v>
      </c>
      <c r="V38" s="55">
        <f t="shared" si="2"/>
        <v>253.51</v>
      </c>
      <c r="X38" s="36" t="b">
        <v>1</v>
      </c>
    </row>
    <row r="39" spans="1:24" ht="24" x14ac:dyDescent="0.25">
      <c r="A39" s="42" t="s">
        <v>3134</v>
      </c>
      <c r="B39" s="128" t="s">
        <v>204</v>
      </c>
      <c r="C39" s="50" t="s">
        <v>163</v>
      </c>
      <c r="D39" s="51">
        <v>20100</v>
      </c>
      <c r="E39" s="56" t="s">
        <v>205</v>
      </c>
      <c r="F39" s="53" t="s">
        <v>164</v>
      </c>
      <c r="G39" s="54">
        <v>63.09</v>
      </c>
      <c r="H39" s="55">
        <v>63.09</v>
      </c>
      <c r="I39" s="73">
        <v>0</v>
      </c>
      <c r="J39" s="55">
        <v>0</v>
      </c>
      <c r="K39" s="73">
        <v>3.5</v>
      </c>
      <c r="L39" s="55">
        <v>2.9</v>
      </c>
      <c r="M39" s="55">
        <f t="shared" si="3"/>
        <v>182.96</v>
      </c>
      <c r="N39" s="55">
        <f t="shared" si="4"/>
        <v>182.96</v>
      </c>
      <c r="O39" s="38"/>
      <c r="P39" s="55">
        <v>0</v>
      </c>
      <c r="Q39" s="55">
        <v>3.5</v>
      </c>
      <c r="R39" s="55">
        <v>220.81</v>
      </c>
      <c r="S39" s="55">
        <v>220.81</v>
      </c>
      <c r="T39" s="135">
        <f t="shared" si="0"/>
        <v>0.82858566188125538</v>
      </c>
      <c r="U39" s="55">
        <f t="shared" si="1"/>
        <v>0</v>
      </c>
      <c r="V39" s="55">
        <f t="shared" si="2"/>
        <v>182.96</v>
      </c>
      <c r="X39" s="36" t="b">
        <v>1</v>
      </c>
    </row>
    <row r="40" spans="1:24" ht="24" x14ac:dyDescent="0.25">
      <c r="A40" s="42" t="s">
        <v>3135</v>
      </c>
      <c r="B40" s="128" t="s">
        <v>206</v>
      </c>
      <c r="C40" s="50" t="s">
        <v>163</v>
      </c>
      <c r="D40" s="51">
        <v>20157</v>
      </c>
      <c r="E40" s="52" t="s">
        <v>3016</v>
      </c>
      <c r="F40" s="53" t="s">
        <v>164</v>
      </c>
      <c r="G40" s="54">
        <v>2.1</v>
      </c>
      <c r="H40" s="55">
        <v>2.1</v>
      </c>
      <c r="I40" s="73">
        <v>0</v>
      </c>
      <c r="J40" s="55">
        <v>0</v>
      </c>
      <c r="K40" s="73">
        <v>4.6900000000000004</v>
      </c>
      <c r="L40" s="55">
        <v>3.89</v>
      </c>
      <c r="M40" s="55">
        <f t="shared" si="3"/>
        <v>8.16</v>
      </c>
      <c r="N40" s="55">
        <f t="shared" si="4"/>
        <v>8.16</v>
      </c>
      <c r="O40" s="38"/>
      <c r="P40" s="55">
        <v>0</v>
      </c>
      <c r="Q40" s="55">
        <v>4.6900000000000004</v>
      </c>
      <c r="R40" s="55">
        <v>9.84</v>
      </c>
      <c r="S40" s="55">
        <v>9.84</v>
      </c>
      <c r="T40" s="135">
        <f t="shared" si="0"/>
        <v>0.8292682926829269</v>
      </c>
      <c r="U40" s="55">
        <f t="shared" si="1"/>
        <v>0</v>
      </c>
      <c r="V40" s="55">
        <f t="shared" si="2"/>
        <v>8.16</v>
      </c>
      <c r="X40" s="36" t="b">
        <v>1</v>
      </c>
    </row>
    <row r="41" spans="1:24" ht="24" x14ac:dyDescent="0.25">
      <c r="A41" s="42" t="s">
        <v>3136</v>
      </c>
      <c r="B41" s="128" t="s">
        <v>207</v>
      </c>
      <c r="C41" s="50" t="s">
        <v>163</v>
      </c>
      <c r="D41" s="51">
        <v>20147</v>
      </c>
      <c r="E41" s="56" t="s">
        <v>208</v>
      </c>
      <c r="F41" s="53" t="s">
        <v>164</v>
      </c>
      <c r="G41" s="54">
        <v>123.73</v>
      </c>
      <c r="H41" s="55">
        <v>123.73</v>
      </c>
      <c r="I41" s="73">
        <v>0</v>
      </c>
      <c r="J41" s="55">
        <v>0</v>
      </c>
      <c r="K41" s="73">
        <v>4.5199999999999996</v>
      </c>
      <c r="L41" s="55">
        <v>3.75</v>
      </c>
      <c r="M41" s="55">
        <f t="shared" si="3"/>
        <v>463.98</v>
      </c>
      <c r="N41" s="55">
        <f t="shared" si="4"/>
        <v>463.98</v>
      </c>
      <c r="O41" s="38"/>
      <c r="P41" s="55">
        <v>0</v>
      </c>
      <c r="Q41" s="55">
        <v>4.5199999999999996</v>
      </c>
      <c r="R41" s="55">
        <v>559.25</v>
      </c>
      <c r="S41" s="55">
        <v>559.25</v>
      </c>
      <c r="T41" s="135">
        <f t="shared" si="0"/>
        <v>0.82964684845775594</v>
      </c>
      <c r="U41" s="55">
        <f t="shared" si="1"/>
        <v>0</v>
      </c>
      <c r="V41" s="55">
        <f t="shared" si="2"/>
        <v>463.98</v>
      </c>
      <c r="X41" s="36" t="b">
        <v>1</v>
      </c>
    </row>
    <row r="42" spans="1:24" ht="24" x14ac:dyDescent="0.25">
      <c r="A42" s="42" t="s">
        <v>3137</v>
      </c>
      <c r="B42" s="128" t="s">
        <v>209</v>
      </c>
      <c r="C42" s="50" t="s">
        <v>163</v>
      </c>
      <c r="D42" s="51">
        <v>20118</v>
      </c>
      <c r="E42" s="56" t="s">
        <v>210</v>
      </c>
      <c r="F42" s="53" t="s">
        <v>211</v>
      </c>
      <c r="G42" s="54">
        <v>11.18</v>
      </c>
      <c r="H42" s="55">
        <v>11.18</v>
      </c>
      <c r="I42" s="73">
        <v>0</v>
      </c>
      <c r="J42" s="55">
        <v>0</v>
      </c>
      <c r="K42" s="73">
        <v>38.93</v>
      </c>
      <c r="L42" s="55">
        <v>32.31</v>
      </c>
      <c r="M42" s="55">
        <f t="shared" si="3"/>
        <v>361.22</v>
      </c>
      <c r="N42" s="55">
        <f t="shared" si="4"/>
        <v>361.22</v>
      </c>
      <c r="O42" s="38"/>
      <c r="P42" s="55">
        <v>0</v>
      </c>
      <c r="Q42" s="55">
        <v>38.93</v>
      </c>
      <c r="R42" s="55">
        <v>435.23</v>
      </c>
      <c r="S42" s="55">
        <v>435.23</v>
      </c>
      <c r="T42" s="135">
        <f t="shared" si="0"/>
        <v>0.82995197941318388</v>
      </c>
      <c r="U42" s="55">
        <f t="shared" si="1"/>
        <v>0</v>
      </c>
      <c r="V42" s="55">
        <f t="shared" si="2"/>
        <v>361.22</v>
      </c>
      <c r="X42" s="36" t="b">
        <v>1</v>
      </c>
    </row>
    <row r="43" spans="1:24" ht="24" x14ac:dyDescent="0.25">
      <c r="A43" s="42" t="s">
        <v>3138</v>
      </c>
      <c r="B43" s="128" t="s">
        <v>212</v>
      </c>
      <c r="C43" s="50" t="s">
        <v>163</v>
      </c>
      <c r="D43" s="51">
        <v>20155</v>
      </c>
      <c r="E43" s="52" t="s">
        <v>3017</v>
      </c>
      <c r="F43" s="53" t="s">
        <v>164</v>
      </c>
      <c r="G43" s="54">
        <v>50</v>
      </c>
      <c r="H43" s="55">
        <v>50</v>
      </c>
      <c r="I43" s="73">
        <v>0</v>
      </c>
      <c r="J43" s="55">
        <v>0</v>
      </c>
      <c r="K43" s="73">
        <v>6.54</v>
      </c>
      <c r="L43" s="55">
        <v>5.42</v>
      </c>
      <c r="M43" s="55">
        <f t="shared" si="3"/>
        <v>271</v>
      </c>
      <c r="N43" s="55">
        <f t="shared" si="4"/>
        <v>271</v>
      </c>
      <c r="O43" s="38"/>
      <c r="P43" s="55">
        <v>0</v>
      </c>
      <c r="Q43" s="55">
        <v>6.54</v>
      </c>
      <c r="R43" s="55">
        <v>327</v>
      </c>
      <c r="S43" s="55">
        <v>327</v>
      </c>
      <c r="T43" s="135">
        <f t="shared" si="0"/>
        <v>0.82874617737003053</v>
      </c>
      <c r="U43" s="55">
        <f t="shared" si="1"/>
        <v>0</v>
      </c>
      <c r="V43" s="55">
        <f t="shared" si="2"/>
        <v>271</v>
      </c>
      <c r="X43" s="36" t="b">
        <v>1</v>
      </c>
    </row>
    <row r="44" spans="1:24" ht="24" x14ac:dyDescent="0.25">
      <c r="A44" s="42" t="s">
        <v>3139</v>
      </c>
      <c r="B44" s="128" t="s">
        <v>213</v>
      </c>
      <c r="C44" s="50" t="s">
        <v>163</v>
      </c>
      <c r="D44" s="51">
        <v>20128</v>
      </c>
      <c r="E44" s="52" t="s">
        <v>3018</v>
      </c>
      <c r="F44" s="53" t="s">
        <v>211</v>
      </c>
      <c r="G44" s="54">
        <v>1.21</v>
      </c>
      <c r="H44" s="55">
        <v>1.21</v>
      </c>
      <c r="I44" s="73">
        <v>0</v>
      </c>
      <c r="J44" s="55">
        <v>0</v>
      </c>
      <c r="K44" s="73">
        <v>280.26</v>
      </c>
      <c r="L44" s="55">
        <v>232.64</v>
      </c>
      <c r="M44" s="55">
        <f t="shared" si="3"/>
        <v>281.49</v>
      </c>
      <c r="N44" s="55">
        <f t="shared" si="4"/>
        <v>281.49</v>
      </c>
      <c r="O44" s="38"/>
      <c r="P44" s="55">
        <v>0</v>
      </c>
      <c r="Q44" s="55">
        <v>280.26</v>
      </c>
      <c r="R44" s="55">
        <v>339.11</v>
      </c>
      <c r="S44" s="55">
        <v>339.11</v>
      </c>
      <c r="T44" s="135">
        <f t="shared" si="0"/>
        <v>0.83008463330482729</v>
      </c>
      <c r="U44" s="55">
        <f t="shared" si="1"/>
        <v>0</v>
      </c>
      <c r="V44" s="55">
        <f t="shared" si="2"/>
        <v>281.49</v>
      </c>
      <c r="X44" s="36" t="b">
        <v>1</v>
      </c>
    </row>
    <row r="45" spans="1:24" x14ac:dyDescent="0.25">
      <c r="A45" s="42" t="s">
        <v>3140</v>
      </c>
      <c r="B45" s="128" t="s">
        <v>214</v>
      </c>
      <c r="C45" s="50" t="s">
        <v>163</v>
      </c>
      <c r="D45" s="51">
        <v>20121</v>
      </c>
      <c r="E45" s="56" t="s">
        <v>215</v>
      </c>
      <c r="F45" s="53" t="s">
        <v>211</v>
      </c>
      <c r="G45" s="54">
        <v>8.39</v>
      </c>
      <c r="H45" s="55">
        <v>8.39</v>
      </c>
      <c r="I45" s="73">
        <v>0</v>
      </c>
      <c r="J45" s="55">
        <v>0</v>
      </c>
      <c r="K45" s="73">
        <v>161.93</v>
      </c>
      <c r="L45" s="55">
        <v>134.41</v>
      </c>
      <c r="M45" s="55">
        <f t="shared" si="3"/>
        <v>1127.69</v>
      </c>
      <c r="N45" s="55">
        <f t="shared" si="4"/>
        <v>1127.69</v>
      </c>
      <c r="O45" s="38"/>
      <c r="P45" s="55">
        <v>0</v>
      </c>
      <c r="Q45" s="55">
        <v>161.93</v>
      </c>
      <c r="R45" s="55">
        <v>1358.59</v>
      </c>
      <c r="S45" s="55">
        <v>1358.59</v>
      </c>
      <c r="T45" s="135">
        <f t="shared" si="0"/>
        <v>0.83004438425131943</v>
      </c>
      <c r="U45" s="55">
        <f t="shared" si="1"/>
        <v>0</v>
      </c>
      <c r="V45" s="55">
        <f t="shared" si="2"/>
        <v>1127.69</v>
      </c>
      <c r="X45" s="36" t="b">
        <v>1</v>
      </c>
    </row>
    <row r="46" spans="1:24" ht="24" x14ac:dyDescent="0.25">
      <c r="A46" s="42" t="s">
        <v>3141</v>
      </c>
      <c r="B46" s="128" t="s">
        <v>216</v>
      </c>
      <c r="C46" s="50" t="s">
        <v>217</v>
      </c>
      <c r="D46" s="51">
        <v>97627</v>
      </c>
      <c r="E46" s="52" t="s">
        <v>3019</v>
      </c>
      <c r="F46" s="53" t="s">
        <v>211</v>
      </c>
      <c r="G46" s="54">
        <v>1.21</v>
      </c>
      <c r="H46" s="55">
        <v>1.21</v>
      </c>
      <c r="I46" s="73">
        <v>98.85</v>
      </c>
      <c r="J46" s="55">
        <v>82.05</v>
      </c>
      <c r="K46" s="73">
        <v>154.27000000000001</v>
      </c>
      <c r="L46" s="55">
        <v>128.05000000000001</v>
      </c>
      <c r="M46" s="55">
        <f t="shared" si="3"/>
        <v>254.22</v>
      </c>
      <c r="N46" s="55">
        <f t="shared" si="4"/>
        <v>254.22</v>
      </c>
      <c r="O46" s="38"/>
      <c r="P46" s="55">
        <v>98.85</v>
      </c>
      <c r="Q46" s="55">
        <v>154.27000000000001</v>
      </c>
      <c r="R46" s="55">
        <v>306.27</v>
      </c>
      <c r="S46" s="55">
        <v>306.27</v>
      </c>
      <c r="T46" s="135">
        <f t="shared" si="0"/>
        <v>0.83005191497698116</v>
      </c>
      <c r="U46" s="55">
        <f t="shared" si="1"/>
        <v>99.28</v>
      </c>
      <c r="V46" s="55">
        <f t="shared" si="2"/>
        <v>154.94</v>
      </c>
      <c r="X46" s="36" t="b">
        <v>1</v>
      </c>
    </row>
    <row r="47" spans="1:24" ht="24" x14ac:dyDescent="0.2">
      <c r="A47" s="42" t="s">
        <v>3142</v>
      </c>
      <c r="B47" s="128" t="s">
        <v>218</v>
      </c>
      <c r="C47" s="50" t="s">
        <v>197</v>
      </c>
      <c r="D47" s="57" t="s">
        <v>219</v>
      </c>
      <c r="E47" s="56" t="s">
        <v>220</v>
      </c>
      <c r="F47" s="53" t="s">
        <v>164</v>
      </c>
      <c r="G47" s="54">
        <v>8.32</v>
      </c>
      <c r="H47" s="55">
        <v>8.32</v>
      </c>
      <c r="I47" s="73">
        <v>0</v>
      </c>
      <c r="J47" s="55">
        <v>0</v>
      </c>
      <c r="K47" s="73">
        <v>6.23</v>
      </c>
      <c r="L47" s="55">
        <v>5.17</v>
      </c>
      <c r="M47" s="55">
        <f t="shared" si="3"/>
        <v>43.01</v>
      </c>
      <c r="N47" s="55">
        <f t="shared" si="4"/>
        <v>43.01</v>
      </c>
      <c r="O47" s="37"/>
      <c r="P47" s="55">
        <v>0</v>
      </c>
      <c r="Q47" s="55">
        <v>6.23</v>
      </c>
      <c r="R47" s="55">
        <v>51.83</v>
      </c>
      <c r="S47" s="55">
        <v>51.83</v>
      </c>
      <c r="T47" s="135">
        <f t="shared" si="0"/>
        <v>0.82982828477715609</v>
      </c>
      <c r="U47" s="55">
        <f t="shared" si="1"/>
        <v>0</v>
      </c>
      <c r="V47" s="55">
        <f t="shared" si="2"/>
        <v>43.01</v>
      </c>
      <c r="X47" s="36" t="b">
        <v>1</v>
      </c>
    </row>
    <row r="48" spans="1:24" x14ac:dyDescent="0.25">
      <c r="A48" s="42" t="s">
        <v>3143</v>
      </c>
      <c r="B48" s="128" t="s">
        <v>221</v>
      </c>
      <c r="C48" s="50" t="s">
        <v>163</v>
      </c>
      <c r="D48" s="51">
        <v>20106</v>
      </c>
      <c r="E48" s="56" t="s">
        <v>222</v>
      </c>
      <c r="F48" s="53" t="s">
        <v>164</v>
      </c>
      <c r="G48" s="54">
        <v>28.47</v>
      </c>
      <c r="H48" s="55">
        <v>28.47</v>
      </c>
      <c r="I48" s="73">
        <v>0</v>
      </c>
      <c r="J48" s="55">
        <v>0</v>
      </c>
      <c r="K48" s="73">
        <v>6.23</v>
      </c>
      <c r="L48" s="55">
        <v>5.17</v>
      </c>
      <c r="M48" s="55">
        <f t="shared" si="3"/>
        <v>147.18</v>
      </c>
      <c r="N48" s="55">
        <f t="shared" si="4"/>
        <v>147.18</v>
      </c>
      <c r="O48" s="38"/>
      <c r="P48" s="55">
        <v>0</v>
      </c>
      <c r="Q48" s="55">
        <v>6.23</v>
      </c>
      <c r="R48" s="55">
        <v>177.36</v>
      </c>
      <c r="S48" s="55">
        <v>177.36</v>
      </c>
      <c r="T48" s="135">
        <f t="shared" si="0"/>
        <v>0.82983761840324766</v>
      </c>
      <c r="U48" s="55">
        <f t="shared" si="1"/>
        <v>0</v>
      </c>
      <c r="V48" s="55">
        <f t="shared" si="2"/>
        <v>147.18</v>
      </c>
      <c r="X48" s="36" t="b">
        <v>1</v>
      </c>
    </row>
    <row r="49" spans="1:24" x14ac:dyDescent="0.25">
      <c r="A49" s="42" t="s">
        <v>3144</v>
      </c>
      <c r="B49" s="128" t="s">
        <v>223</v>
      </c>
      <c r="C49" s="50" t="s">
        <v>163</v>
      </c>
      <c r="D49" s="51">
        <v>20137</v>
      </c>
      <c r="E49" s="56" t="s">
        <v>224</v>
      </c>
      <c r="F49" s="53" t="s">
        <v>160</v>
      </c>
      <c r="G49" s="54">
        <v>1</v>
      </c>
      <c r="H49" s="55">
        <v>1</v>
      </c>
      <c r="I49" s="73">
        <v>0</v>
      </c>
      <c r="J49" s="55">
        <v>0</v>
      </c>
      <c r="K49" s="73">
        <v>3.9</v>
      </c>
      <c r="L49" s="55">
        <v>3.23</v>
      </c>
      <c r="M49" s="55">
        <f t="shared" si="3"/>
        <v>3.23</v>
      </c>
      <c r="N49" s="55">
        <f t="shared" si="4"/>
        <v>3.23</v>
      </c>
      <c r="O49" s="38"/>
      <c r="P49" s="55">
        <v>0</v>
      </c>
      <c r="Q49" s="55">
        <v>3.9</v>
      </c>
      <c r="R49" s="55">
        <v>3.9</v>
      </c>
      <c r="S49" s="55">
        <v>3.9</v>
      </c>
      <c r="T49" s="135">
        <f t="shared" si="0"/>
        <v>0.82820512820512826</v>
      </c>
      <c r="U49" s="55">
        <f t="shared" si="1"/>
        <v>0</v>
      </c>
      <c r="V49" s="55">
        <f t="shared" si="2"/>
        <v>3.23</v>
      </c>
      <c r="X49" s="36" t="b">
        <v>1</v>
      </c>
    </row>
    <row r="50" spans="1:24" ht="36" x14ac:dyDescent="0.25">
      <c r="A50" s="42" t="s">
        <v>3145</v>
      </c>
      <c r="B50" s="128" t="s">
        <v>225</v>
      </c>
      <c r="C50" s="50" t="s">
        <v>163</v>
      </c>
      <c r="D50" s="51">
        <v>20140</v>
      </c>
      <c r="E50" s="52" t="s">
        <v>3020</v>
      </c>
      <c r="F50" s="53" t="s">
        <v>160</v>
      </c>
      <c r="G50" s="54">
        <v>2</v>
      </c>
      <c r="H50" s="55">
        <v>2</v>
      </c>
      <c r="I50" s="73">
        <v>0</v>
      </c>
      <c r="J50" s="55">
        <v>0</v>
      </c>
      <c r="K50" s="73">
        <v>4.58</v>
      </c>
      <c r="L50" s="55">
        <v>3.8</v>
      </c>
      <c r="M50" s="55">
        <f t="shared" si="3"/>
        <v>7.6</v>
      </c>
      <c r="N50" s="55">
        <f t="shared" si="4"/>
        <v>7.6</v>
      </c>
      <c r="O50" s="38"/>
      <c r="P50" s="55">
        <v>0</v>
      </c>
      <c r="Q50" s="55">
        <v>4.58</v>
      </c>
      <c r="R50" s="55">
        <v>9.16</v>
      </c>
      <c r="S50" s="55">
        <v>9.16</v>
      </c>
      <c r="T50" s="135">
        <f t="shared" si="0"/>
        <v>0.82969432314410474</v>
      </c>
      <c r="U50" s="55">
        <f t="shared" si="1"/>
        <v>0</v>
      </c>
      <c r="V50" s="55">
        <f t="shared" si="2"/>
        <v>7.6</v>
      </c>
      <c r="X50" s="36" t="b">
        <v>1</v>
      </c>
    </row>
    <row r="51" spans="1:24" x14ac:dyDescent="0.2">
      <c r="A51" s="42" t="s">
        <v>3146</v>
      </c>
      <c r="B51" s="128" t="s">
        <v>226</v>
      </c>
      <c r="C51" s="50" t="s">
        <v>163</v>
      </c>
      <c r="D51" s="51">
        <v>20138</v>
      </c>
      <c r="E51" s="56" t="s">
        <v>227</v>
      </c>
      <c r="F51" s="53" t="s">
        <v>160</v>
      </c>
      <c r="G51" s="54">
        <v>1</v>
      </c>
      <c r="H51" s="55">
        <v>1</v>
      </c>
      <c r="I51" s="73">
        <v>0</v>
      </c>
      <c r="J51" s="55">
        <v>0</v>
      </c>
      <c r="K51" s="73">
        <v>5.19</v>
      </c>
      <c r="L51" s="55">
        <v>4.3</v>
      </c>
      <c r="M51" s="55">
        <f t="shared" si="3"/>
        <v>4.3</v>
      </c>
      <c r="N51" s="55">
        <f t="shared" si="4"/>
        <v>4.3</v>
      </c>
      <c r="O51" s="37"/>
      <c r="P51" s="55">
        <v>0</v>
      </c>
      <c r="Q51" s="55">
        <v>5.19</v>
      </c>
      <c r="R51" s="55">
        <v>5.19</v>
      </c>
      <c r="S51" s="55">
        <v>5.19</v>
      </c>
      <c r="T51" s="135">
        <f t="shared" si="0"/>
        <v>0.82851637764932551</v>
      </c>
      <c r="U51" s="55">
        <f t="shared" si="1"/>
        <v>0</v>
      </c>
      <c r="V51" s="55">
        <f t="shared" si="2"/>
        <v>4.3</v>
      </c>
      <c r="X51" s="36" t="b">
        <v>1</v>
      </c>
    </row>
    <row r="52" spans="1:24" x14ac:dyDescent="0.2">
      <c r="A52" s="42" t="s">
        <v>3147</v>
      </c>
      <c r="B52" s="127" t="s">
        <v>228</v>
      </c>
      <c r="C52" s="132"/>
      <c r="D52" s="132"/>
      <c r="E52" s="47" t="s">
        <v>75</v>
      </c>
      <c r="F52" s="132"/>
      <c r="G52" s="48"/>
      <c r="H52" s="48"/>
      <c r="I52" s="72"/>
      <c r="J52" s="48"/>
      <c r="K52" s="72"/>
      <c r="L52" s="48"/>
      <c r="M52" s="308">
        <f>M53</f>
        <v>1418.51</v>
      </c>
      <c r="N52" s="308">
        <f>N53</f>
        <v>1418.51</v>
      </c>
      <c r="O52" s="37"/>
      <c r="P52" s="48"/>
      <c r="Q52" s="48"/>
      <c r="R52" s="308">
        <v>1709.49</v>
      </c>
      <c r="S52" s="308">
        <v>1709.49</v>
      </c>
      <c r="T52" s="135">
        <f t="shared" si="0"/>
        <v>0.82978549157935988</v>
      </c>
      <c r="U52" s="55">
        <f t="shared" si="1"/>
        <v>0</v>
      </c>
      <c r="V52" s="55">
        <f t="shared" si="2"/>
        <v>0</v>
      </c>
      <c r="X52" s="36" t="b">
        <v>1</v>
      </c>
    </row>
    <row r="53" spans="1:24" x14ac:dyDescent="0.2">
      <c r="A53" s="42" t="s">
        <v>3148</v>
      </c>
      <c r="B53" s="128" t="s">
        <v>229</v>
      </c>
      <c r="C53" s="50" t="s">
        <v>163</v>
      </c>
      <c r="D53" s="51">
        <v>30101</v>
      </c>
      <c r="E53" s="56" t="s">
        <v>230</v>
      </c>
      <c r="F53" s="53" t="s">
        <v>211</v>
      </c>
      <c r="G53" s="54">
        <v>39.11</v>
      </c>
      <c r="H53" s="55">
        <v>39.11</v>
      </c>
      <c r="I53" s="73">
        <v>34.11</v>
      </c>
      <c r="J53" s="55">
        <v>28.31</v>
      </c>
      <c r="K53" s="73">
        <v>9.6</v>
      </c>
      <c r="L53" s="55">
        <v>7.96</v>
      </c>
      <c r="M53" s="55">
        <f>TRUNC(((J53*G53)+(L53*G53)),2)</f>
        <v>1418.51</v>
      </c>
      <c r="N53" s="55">
        <f>TRUNC(((J53*H53)+(L53*H53)),2)</f>
        <v>1418.51</v>
      </c>
      <c r="O53" s="37"/>
      <c r="P53" s="55">
        <v>34.11</v>
      </c>
      <c r="Q53" s="55">
        <v>9.6</v>
      </c>
      <c r="R53" s="55">
        <v>1709.49</v>
      </c>
      <c r="S53" s="55">
        <v>1709.49</v>
      </c>
      <c r="T53" s="135">
        <f t="shared" si="0"/>
        <v>0.82978549157935988</v>
      </c>
      <c r="U53" s="55">
        <f t="shared" si="1"/>
        <v>1107.2</v>
      </c>
      <c r="V53" s="55">
        <f t="shared" si="2"/>
        <v>311.31</v>
      </c>
      <c r="X53" s="36" t="b">
        <v>1</v>
      </c>
    </row>
    <row r="54" spans="1:24" x14ac:dyDescent="0.2">
      <c r="A54" s="42" t="s">
        <v>3149</v>
      </c>
      <c r="B54" s="126">
        <v>4</v>
      </c>
      <c r="C54" s="131"/>
      <c r="D54" s="131"/>
      <c r="E54" s="43" t="s">
        <v>6</v>
      </c>
      <c r="F54" s="44" t="s">
        <v>160</v>
      </c>
      <c r="G54" s="45">
        <v>1</v>
      </c>
      <c r="H54" s="46"/>
      <c r="I54" s="72"/>
      <c r="J54" s="46"/>
      <c r="K54" s="72"/>
      <c r="L54" s="46"/>
      <c r="M54" s="45">
        <f>M55+M59+M61</f>
        <v>1466.97</v>
      </c>
      <c r="N54" s="45">
        <f>N55+N59+N61</f>
        <v>1466.97</v>
      </c>
      <c r="O54" s="37"/>
      <c r="P54" s="46"/>
      <c r="Q54" s="46"/>
      <c r="R54" s="45">
        <v>1769.52</v>
      </c>
      <c r="S54" s="45">
        <v>1769.52</v>
      </c>
      <c r="T54" s="135">
        <f t="shared" si="0"/>
        <v>0.82902142954021429</v>
      </c>
      <c r="U54" s="55">
        <f t="shared" si="1"/>
        <v>0</v>
      </c>
      <c r="V54" s="55">
        <f t="shared" si="2"/>
        <v>0</v>
      </c>
      <c r="X54" s="36" t="b">
        <v>1</v>
      </c>
    </row>
    <row r="55" spans="1:24" x14ac:dyDescent="0.2">
      <c r="A55" s="42" t="s">
        <v>3150</v>
      </c>
      <c r="B55" s="127" t="s">
        <v>231</v>
      </c>
      <c r="C55" s="132"/>
      <c r="D55" s="132"/>
      <c r="E55" s="47" t="s">
        <v>73</v>
      </c>
      <c r="F55" s="132"/>
      <c r="G55" s="48"/>
      <c r="H55" s="48"/>
      <c r="I55" s="72"/>
      <c r="J55" s="48"/>
      <c r="K55" s="72"/>
      <c r="L55" s="48"/>
      <c r="M55" s="308">
        <f>SUM(M56:M58)</f>
        <v>815.79</v>
      </c>
      <c r="N55" s="308">
        <f>SUM(N56:N58)</f>
        <v>815.79</v>
      </c>
      <c r="O55" s="37"/>
      <c r="P55" s="48"/>
      <c r="Q55" s="48"/>
      <c r="R55" s="308">
        <v>983.48</v>
      </c>
      <c r="S55" s="308">
        <v>983.48</v>
      </c>
      <c r="T55" s="135">
        <f t="shared" si="0"/>
        <v>0.82949322812868587</v>
      </c>
      <c r="U55" s="55">
        <f t="shared" si="1"/>
        <v>0</v>
      </c>
      <c r="V55" s="55">
        <f t="shared" si="2"/>
        <v>0</v>
      </c>
      <c r="X55" s="36" t="b">
        <v>1</v>
      </c>
    </row>
    <row r="56" spans="1:24" x14ac:dyDescent="0.2">
      <c r="A56" s="42" t="s">
        <v>3151</v>
      </c>
      <c r="B56" s="128" t="s">
        <v>232</v>
      </c>
      <c r="C56" s="50" t="s">
        <v>163</v>
      </c>
      <c r="D56" s="51">
        <v>20121</v>
      </c>
      <c r="E56" s="56" t="s">
        <v>215</v>
      </c>
      <c r="F56" s="53" t="s">
        <v>211</v>
      </c>
      <c r="G56" s="54">
        <v>4.29</v>
      </c>
      <c r="H56" s="55">
        <v>4.29</v>
      </c>
      <c r="I56" s="73">
        <v>0</v>
      </c>
      <c r="J56" s="55">
        <v>0</v>
      </c>
      <c r="K56" s="73">
        <v>161.93</v>
      </c>
      <c r="L56" s="55">
        <v>134.41</v>
      </c>
      <c r="M56" s="55">
        <f>TRUNC(((J56*G56)+(L56*G56)),2)</f>
        <v>576.61</v>
      </c>
      <c r="N56" s="55">
        <f>TRUNC(((J56*H56)+(L56*H56)),2)</f>
        <v>576.61</v>
      </c>
      <c r="O56" s="37"/>
      <c r="P56" s="55">
        <v>0</v>
      </c>
      <c r="Q56" s="55">
        <v>161.93</v>
      </c>
      <c r="R56" s="55">
        <v>694.67</v>
      </c>
      <c r="S56" s="55">
        <v>694.67</v>
      </c>
      <c r="T56" s="135">
        <f t="shared" si="0"/>
        <v>0.8300488001497115</v>
      </c>
      <c r="U56" s="55">
        <f t="shared" si="1"/>
        <v>0</v>
      </c>
      <c r="V56" s="55">
        <f t="shared" si="2"/>
        <v>576.61</v>
      </c>
      <c r="X56" s="36" t="b">
        <v>1</v>
      </c>
    </row>
    <row r="57" spans="1:24" ht="24" x14ac:dyDescent="0.25">
      <c r="A57" s="42" t="s">
        <v>3152</v>
      </c>
      <c r="B57" s="128" t="s">
        <v>233</v>
      </c>
      <c r="C57" s="50" t="s">
        <v>163</v>
      </c>
      <c r="D57" s="51">
        <v>20143</v>
      </c>
      <c r="E57" s="56" t="s">
        <v>234</v>
      </c>
      <c r="F57" s="53" t="s">
        <v>172</v>
      </c>
      <c r="G57" s="54">
        <v>9.58</v>
      </c>
      <c r="H57" s="55">
        <v>9.58</v>
      </c>
      <c r="I57" s="73">
        <v>0</v>
      </c>
      <c r="J57" s="55">
        <v>0</v>
      </c>
      <c r="K57" s="73">
        <v>6.23</v>
      </c>
      <c r="L57" s="55">
        <v>5.17</v>
      </c>
      <c r="M57" s="55">
        <f>TRUNC(((J57*G57)+(L57*G57)),2)</f>
        <v>49.52</v>
      </c>
      <c r="N57" s="55">
        <f>TRUNC(((J57*H57)+(L57*H57)),2)</f>
        <v>49.52</v>
      </c>
      <c r="O57" s="38"/>
      <c r="P57" s="55">
        <v>0</v>
      </c>
      <c r="Q57" s="55">
        <v>6.23</v>
      </c>
      <c r="R57" s="55">
        <v>59.68</v>
      </c>
      <c r="S57" s="55">
        <v>59.68</v>
      </c>
      <c r="T57" s="135">
        <f t="shared" si="0"/>
        <v>0.82975871313672933</v>
      </c>
      <c r="U57" s="55">
        <f t="shared" si="1"/>
        <v>0</v>
      </c>
      <c r="V57" s="55">
        <f t="shared" si="2"/>
        <v>49.52</v>
      </c>
      <c r="X57" s="36" t="b">
        <v>1</v>
      </c>
    </row>
    <row r="58" spans="1:24" x14ac:dyDescent="0.2">
      <c r="A58" s="42" t="s">
        <v>3153</v>
      </c>
      <c r="B58" s="128" t="s">
        <v>235</v>
      </c>
      <c r="C58" s="50" t="s">
        <v>163</v>
      </c>
      <c r="D58" s="51">
        <v>20202</v>
      </c>
      <c r="E58" s="56" t="s">
        <v>236</v>
      </c>
      <c r="F58" s="53" t="s">
        <v>164</v>
      </c>
      <c r="G58" s="54">
        <v>85.82</v>
      </c>
      <c r="H58" s="55">
        <v>85.82</v>
      </c>
      <c r="I58" s="73">
        <v>0</v>
      </c>
      <c r="J58" s="55">
        <v>0</v>
      </c>
      <c r="K58" s="73">
        <v>2.67</v>
      </c>
      <c r="L58" s="55">
        <v>2.21</v>
      </c>
      <c r="M58" s="55">
        <f>TRUNC(((J58*G58)+(L58*G58)),2)</f>
        <v>189.66</v>
      </c>
      <c r="N58" s="55">
        <f>TRUNC(((J58*H58)+(L58*H58)),2)</f>
        <v>189.66</v>
      </c>
      <c r="O58" s="37"/>
      <c r="P58" s="55">
        <v>0</v>
      </c>
      <c r="Q58" s="55">
        <v>2.67</v>
      </c>
      <c r="R58" s="55">
        <v>229.13</v>
      </c>
      <c r="S58" s="55">
        <v>229.13</v>
      </c>
      <c r="T58" s="135">
        <f t="shared" si="0"/>
        <v>0.82773971108104571</v>
      </c>
      <c r="U58" s="55">
        <f t="shared" si="1"/>
        <v>0</v>
      </c>
      <c r="V58" s="55">
        <f t="shared" si="2"/>
        <v>189.66</v>
      </c>
      <c r="X58" s="36" t="b">
        <v>1</v>
      </c>
    </row>
    <row r="59" spans="1:24" x14ac:dyDescent="0.2">
      <c r="A59" s="42" t="s">
        <v>3154</v>
      </c>
      <c r="B59" s="127" t="s">
        <v>237</v>
      </c>
      <c r="C59" s="132"/>
      <c r="D59" s="132"/>
      <c r="E59" s="47" t="s">
        <v>75</v>
      </c>
      <c r="F59" s="132"/>
      <c r="G59" s="48"/>
      <c r="H59" s="48"/>
      <c r="I59" s="72"/>
      <c r="J59" s="48"/>
      <c r="K59" s="72"/>
      <c r="L59" s="48"/>
      <c r="M59" s="308">
        <f>M60</f>
        <v>230.67</v>
      </c>
      <c r="N59" s="308">
        <f>N60</f>
        <v>230.67</v>
      </c>
      <c r="O59" s="37"/>
      <c r="P59" s="48"/>
      <c r="Q59" s="48"/>
      <c r="R59" s="308">
        <v>277.99</v>
      </c>
      <c r="S59" s="308">
        <v>277.99</v>
      </c>
      <c r="T59" s="135">
        <f t="shared" si="0"/>
        <v>0.82977804957012835</v>
      </c>
      <c r="U59" s="55">
        <f t="shared" si="1"/>
        <v>0</v>
      </c>
      <c r="V59" s="55">
        <f t="shared" si="2"/>
        <v>0</v>
      </c>
      <c r="X59" s="36" t="b">
        <v>1</v>
      </c>
    </row>
    <row r="60" spans="1:24" x14ac:dyDescent="0.2">
      <c r="A60" s="42" t="s">
        <v>3155</v>
      </c>
      <c r="B60" s="128" t="s">
        <v>238</v>
      </c>
      <c r="C60" s="50" t="s">
        <v>163</v>
      </c>
      <c r="D60" s="51">
        <v>30101</v>
      </c>
      <c r="E60" s="56" t="s">
        <v>230</v>
      </c>
      <c r="F60" s="53" t="s">
        <v>211</v>
      </c>
      <c r="G60" s="54">
        <v>6.36</v>
      </c>
      <c r="H60" s="55">
        <v>6.36</v>
      </c>
      <c r="I60" s="73">
        <v>34.11</v>
      </c>
      <c r="J60" s="55">
        <v>28.31</v>
      </c>
      <c r="K60" s="73">
        <v>9.6</v>
      </c>
      <c r="L60" s="55">
        <v>7.96</v>
      </c>
      <c r="M60" s="55">
        <f>TRUNC(((J60*G60)+(L60*G60)),2)</f>
        <v>230.67</v>
      </c>
      <c r="N60" s="55">
        <f>TRUNC(((J60*H60)+(L60*H60)),2)</f>
        <v>230.67</v>
      </c>
      <c r="O60" s="37"/>
      <c r="P60" s="55">
        <v>34.11</v>
      </c>
      <c r="Q60" s="55">
        <v>9.6</v>
      </c>
      <c r="R60" s="55">
        <v>277.99</v>
      </c>
      <c r="S60" s="55">
        <v>277.99</v>
      </c>
      <c r="T60" s="135">
        <f t="shared" si="0"/>
        <v>0.82977804957012835</v>
      </c>
      <c r="U60" s="55">
        <f t="shared" si="1"/>
        <v>180.05</v>
      </c>
      <c r="V60" s="55">
        <f t="shared" si="2"/>
        <v>50.62</v>
      </c>
      <c r="X60" s="36" t="b">
        <v>1</v>
      </c>
    </row>
    <row r="61" spans="1:24" x14ac:dyDescent="0.2">
      <c r="A61" s="42" t="s">
        <v>3156</v>
      </c>
      <c r="B61" s="127" t="s">
        <v>239</v>
      </c>
      <c r="C61" s="132"/>
      <c r="D61" s="132"/>
      <c r="E61" s="47" t="s">
        <v>77</v>
      </c>
      <c r="F61" s="132"/>
      <c r="G61" s="48"/>
      <c r="H61" s="48"/>
      <c r="I61" s="72"/>
      <c r="J61" s="48"/>
      <c r="K61" s="72"/>
      <c r="L61" s="48"/>
      <c r="M61" s="308">
        <f>SUM(M62:M63)</f>
        <v>420.51</v>
      </c>
      <c r="N61" s="308">
        <f>SUM(N62:N63)</f>
        <v>420.51</v>
      </c>
      <c r="O61" s="37"/>
      <c r="P61" s="48"/>
      <c r="Q61" s="48"/>
      <c r="R61" s="308">
        <v>508.05</v>
      </c>
      <c r="S61" s="308">
        <v>508.05</v>
      </c>
      <c r="T61" s="135">
        <f t="shared" si="0"/>
        <v>0.82769412459403602</v>
      </c>
      <c r="U61" s="55">
        <f t="shared" si="1"/>
        <v>0</v>
      </c>
      <c r="V61" s="55">
        <f t="shared" si="2"/>
        <v>0</v>
      </c>
      <c r="X61" s="36" t="b">
        <v>1</v>
      </c>
    </row>
    <row r="62" spans="1:24" ht="24" x14ac:dyDescent="0.25">
      <c r="A62" s="42" t="s">
        <v>3157</v>
      </c>
      <c r="B62" s="128" t="s">
        <v>240</v>
      </c>
      <c r="C62" s="50" t="s">
        <v>163</v>
      </c>
      <c r="D62" s="51">
        <v>41140</v>
      </c>
      <c r="E62" s="56" t="s">
        <v>241</v>
      </c>
      <c r="F62" s="53" t="s">
        <v>164</v>
      </c>
      <c r="G62" s="54">
        <v>85.82</v>
      </c>
      <c r="H62" s="55">
        <v>85.82</v>
      </c>
      <c r="I62" s="73">
        <v>0</v>
      </c>
      <c r="J62" s="55">
        <v>0</v>
      </c>
      <c r="K62" s="73">
        <v>2.72</v>
      </c>
      <c r="L62" s="55">
        <v>2.25</v>
      </c>
      <c r="M62" s="55">
        <f>TRUNC(((J62*G62)+(L62*G62)),2)</f>
        <v>193.09</v>
      </c>
      <c r="N62" s="55">
        <f>TRUNC(((J62*H62)+(L62*H62)),2)</f>
        <v>193.09</v>
      </c>
      <c r="O62" s="38"/>
      <c r="P62" s="55">
        <v>0</v>
      </c>
      <c r="Q62" s="55">
        <v>2.72</v>
      </c>
      <c r="R62" s="55">
        <v>233.43</v>
      </c>
      <c r="S62" s="55">
        <v>233.43</v>
      </c>
      <c r="T62" s="135">
        <f t="shared" si="0"/>
        <v>0.82718588013537253</v>
      </c>
      <c r="U62" s="55">
        <f t="shared" si="1"/>
        <v>0</v>
      </c>
      <c r="V62" s="55">
        <f t="shared" si="2"/>
        <v>193.09</v>
      </c>
      <c r="X62" s="36" t="b">
        <v>1</v>
      </c>
    </row>
    <row r="63" spans="1:24" ht="24" x14ac:dyDescent="0.25">
      <c r="A63" s="42" t="s">
        <v>3158</v>
      </c>
      <c r="B63" s="128" t="s">
        <v>242</v>
      </c>
      <c r="C63" s="50" t="s">
        <v>217</v>
      </c>
      <c r="D63" s="51">
        <v>97083</v>
      </c>
      <c r="E63" s="56" t="s">
        <v>243</v>
      </c>
      <c r="F63" s="53" t="s">
        <v>164</v>
      </c>
      <c r="G63" s="54">
        <v>85.82</v>
      </c>
      <c r="H63" s="55">
        <v>85.82</v>
      </c>
      <c r="I63" s="73">
        <v>0.93</v>
      </c>
      <c r="J63" s="55">
        <v>0.77</v>
      </c>
      <c r="K63" s="73">
        <v>2.27</v>
      </c>
      <c r="L63" s="55">
        <v>1.88</v>
      </c>
      <c r="M63" s="55">
        <f>TRUNC(((J63*G63)+(L63*G63)),2)</f>
        <v>227.42</v>
      </c>
      <c r="N63" s="55">
        <f>TRUNC(((J63*H63)+(L63*H63)),2)</f>
        <v>227.42</v>
      </c>
      <c r="O63" s="38"/>
      <c r="P63" s="55">
        <v>0.93</v>
      </c>
      <c r="Q63" s="55">
        <v>2.27</v>
      </c>
      <c r="R63" s="55">
        <v>274.62</v>
      </c>
      <c r="S63" s="55">
        <v>274.62</v>
      </c>
      <c r="T63" s="135">
        <f t="shared" si="0"/>
        <v>0.82812613793605705</v>
      </c>
      <c r="U63" s="55">
        <f t="shared" si="1"/>
        <v>66.08</v>
      </c>
      <c r="V63" s="55">
        <f t="shared" si="2"/>
        <v>161.34</v>
      </c>
      <c r="X63" s="36" t="b">
        <v>1</v>
      </c>
    </row>
    <row r="64" spans="1:24" x14ac:dyDescent="0.2">
      <c r="A64" s="42" t="s">
        <v>3159</v>
      </c>
      <c r="B64" s="126">
        <v>5</v>
      </c>
      <c r="C64" s="131"/>
      <c r="D64" s="131"/>
      <c r="E64" s="43" t="s">
        <v>7</v>
      </c>
      <c r="F64" s="44" t="s">
        <v>160</v>
      </c>
      <c r="G64" s="45">
        <v>1</v>
      </c>
      <c r="H64" s="46"/>
      <c r="I64" s="72"/>
      <c r="J64" s="46"/>
      <c r="K64" s="72"/>
      <c r="L64" s="46"/>
      <c r="M64" s="45">
        <f>M65+M67+M69+M72+M74+M76</f>
        <v>8205.2899999999991</v>
      </c>
      <c r="N64" s="45">
        <f>N65+N67+N69+N72+N74+N76</f>
        <v>8205.2899999999991</v>
      </c>
      <c r="O64" s="37"/>
      <c r="P64" s="46"/>
      <c r="Q64" s="46"/>
      <c r="R64" s="45">
        <v>9889.1</v>
      </c>
      <c r="S64" s="45">
        <v>9889.1</v>
      </c>
      <c r="T64" s="135">
        <f t="shared" si="0"/>
        <v>0.82973071361397888</v>
      </c>
      <c r="U64" s="55">
        <f t="shared" si="1"/>
        <v>0</v>
      </c>
      <c r="V64" s="55">
        <f t="shared" si="2"/>
        <v>0</v>
      </c>
      <c r="X64" s="36" t="b">
        <v>1</v>
      </c>
    </row>
    <row r="65" spans="1:24" x14ac:dyDescent="0.2">
      <c r="A65" s="42" t="s">
        <v>3160</v>
      </c>
      <c r="B65" s="127" t="s">
        <v>244</v>
      </c>
      <c r="C65" s="132"/>
      <c r="D65" s="132"/>
      <c r="E65" s="47" t="s">
        <v>73</v>
      </c>
      <c r="F65" s="132"/>
      <c r="G65" s="48"/>
      <c r="H65" s="48"/>
      <c r="I65" s="72"/>
      <c r="J65" s="48"/>
      <c r="K65" s="72"/>
      <c r="L65" s="48"/>
      <c r="M65" s="308">
        <f>M66</f>
        <v>341.44</v>
      </c>
      <c r="N65" s="308">
        <f>N66</f>
        <v>341.44</v>
      </c>
      <c r="O65" s="37"/>
      <c r="P65" s="48"/>
      <c r="Q65" s="48"/>
      <c r="R65" s="308">
        <v>412.51</v>
      </c>
      <c r="S65" s="308">
        <v>412.51</v>
      </c>
      <c r="T65" s="135">
        <f t="shared" si="0"/>
        <v>0.82771326755715013</v>
      </c>
      <c r="U65" s="55">
        <f t="shared" si="1"/>
        <v>0</v>
      </c>
      <c r="V65" s="55">
        <f t="shared" si="2"/>
        <v>0</v>
      </c>
      <c r="X65" s="36" t="b">
        <v>1</v>
      </c>
    </row>
    <row r="66" spans="1:24" x14ac:dyDescent="0.2">
      <c r="A66" s="42" t="s">
        <v>3161</v>
      </c>
      <c r="B66" s="128" t="s">
        <v>245</v>
      </c>
      <c r="C66" s="50" t="s">
        <v>163</v>
      </c>
      <c r="D66" s="51">
        <v>20202</v>
      </c>
      <c r="E66" s="56" t="s">
        <v>236</v>
      </c>
      <c r="F66" s="53" t="s">
        <v>164</v>
      </c>
      <c r="G66" s="54">
        <v>154.5</v>
      </c>
      <c r="H66" s="55">
        <v>154.5</v>
      </c>
      <c r="I66" s="73">
        <v>0</v>
      </c>
      <c r="J66" s="55">
        <v>0</v>
      </c>
      <c r="K66" s="73">
        <v>2.67</v>
      </c>
      <c r="L66" s="55">
        <v>2.21</v>
      </c>
      <c r="M66" s="55">
        <f>TRUNC(((J66*G66)+(L66*G66)),2)</f>
        <v>341.44</v>
      </c>
      <c r="N66" s="55">
        <f>TRUNC(((J66*H66)+(L66*H66)),2)</f>
        <v>341.44</v>
      </c>
      <c r="O66" s="37"/>
      <c r="P66" s="55">
        <v>0</v>
      </c>
      <c r="Q66" s="55">
        <v>2.67</v>
      </c>
      <c r="R66" s="55">
        <v>412.51</v>
      </c>
      <c r="S66" s="55">
        <v>412.51</v>
      </c>
      <c r="T66" s="135">
        <f t="shared" si="0"/>
        <v>0.82771326755715013</v>
      </c>
      <c r="U66" s="55">
        <f t="shared" si="1"/>
        <v>0</v>
      </c>
      <c r="V66" s="55">
        <f t="shared" si="2"/>
        <v>341.44</v>
      </c>
      <c r="X66" s="36" t="b">
        <v>1</v>
      </c>
    </row>
    <row r="67" spans="1:24" x14ac:dyDescent="0.2">
      <c r="A67" s="42" t="s">
        <v>3162</v>
      </c>
      <c r="B67" s="127" t="s">
        <v>246</v>
      </c>
      <c r="C67" s="132"/>
      <c r="D67" s="132"/>
      <c r="E67" s="47" t="s">
        <v>75</v>
      </c>
      <c r="F67" s="132"/>
      <c r="G67" s="48"/>
      <c r="H67" s="48"/>
      <c r="I67" s="72"/>
      <c r="J67" s="48"/>
      <c r="K67" s="72"/>
      <c r="L67" s="48"/>
      <c r="M67" s="308">
        <f>M68</f>
        <v>112.07</v>
      </c>
      <c r="N67" s="308">
        <f>N68</f>
        <v>112.07</v>
      </c>
      <c r="O67" s="37"/>
      <c r="P67" s="48"/>
      <c r="Q67" s="48"/>
      <c r="R67" s="308">
        <v>135.06</v>
      </c>
      <c r="S67" s="308">
        <v>135.06</v>
      </c>
      <c r="T67" s="135">
        <f t="shared" si="0"/>
        <v>0.82977935732267138</v>
      </c>
      <c r="U67" s="55">
        <f t="shared" si="1"/>
        <v>0</v>
      </c>
      <c r="V67" s="55">
        <f t="shared" si="2"/>
        <v>0</v>
      </c>
      <c r="X67" s="36" t="b">
        <v>1</v>
      </c>
    </row>
    <row r="68" spans="1:24" x14ac:dyDescent="0.2">
      <c r="A68" s="42" t="s">
        <v>3163</v>
      </c>
      <c r="B68" s="128" t="s">
        <v>247</v>
      </c>
      <c r="C68" s="50" t="s">
        <v>163</v>
      </c>
      <c r="D68" s="51">
        <v>30101</v>
      </c>
      <c r="E68" s="56" t="s">
        <v>230</v>
      </c>
      <c r="F68" s="53" t="s">
        <v>211</v>
      </c>
      <c r="G68" s="54">
        <v>3.09</v>
      </c>
      <c r="H68" s="55">
        <v>3.09</v>
      </c>
      <c r="I68" s="73">
        <v>34.11</v>
      </c>
      <c r="J68" s="55">
        <v>28.31</v>
      </c>
      <c r="K68" s="73">
        <v>9.6</v>
      </c>
      <c r="L68" s="55">
        <v>7.96</v>
      </c>
      <c r="M68" s="55">
        <f>TRUNC(((J68*G68)+(L68*G68)),2)</f>
        <v>112.07</v>
      </c>
      <c r="N68" s="55">
        <f>TRUNC(((J68*H68)+(L68*H68)),2)</f>
        <v>112.07</v>
      </c>
      <c r="O68" s="37"/>
      <c r="P68" s="55">
        <v>34.11</v>
      </c>
      <c r="Q68" s="55">
        <v>9.6</v>
      </c>
      <c r="R68" s="55">
        <v>135.06</v>
      </c>
      <c r="S68" s="55">
        <v>135.06</v>
      </c>
      <c r="T68" s="135">
        <f t="shared" si="0"/>
        <v>0.82977935732267138</v>
      </c>
      <c r="U68" s="55">
        <f t="shared" si="1"/>
        <v>87.47</v>
      </c>
      <c r="V68" s="55">
        <f t="shared" si="2"/>
        <v>24.59</v>
      </c>
      <c r="X68" s="36" t="b">
        <v>1</v>
      </c>
    </row>
    <row r="69" spans="1:24" x14ac:dyDescent="0.2">
      <c r="A69" s="42" t="s">
        <v>3164</v>
      </c>
      <c r="B69" s="127" t="s">
        <v>248</v>
      </c>
      <c r="C69" s="132"/>
      <c r="D69" s="132"/>
      <c r="E69" s="47" t="s">
        <v>77</v>
      </c>
      <c r="F69" s="132"/>
      <c r="G69" s="48"/>
      <c r="H69" s="48"/>
      <c r="I69" s="72"/>
      <c r="J69" s="48"/>
      <c r="K69" s="72"/>
      <c r="L69" s="48"/>
      <c r="M69" s="308">
        <f>SUM(M70:M71)</f>
        <v>757.04</v>
      </c>
      <c r="N69" s="308">
        <f>SUM(N70:N71)</f>
        <v>757.04</v>
      </c>
      <c r="O69" s="37"/>
      <c r="P69" s="48"/>
      <c r="Q69" s="48"/>
      <c r="R69" s="308">
        <v>914.64</v>
      </c>
      <c r="S69" s="308">
        <v>914.64</v>
      </c>
      <c r="T69" s="135">
        <f t="shared" si="0"/>
        <v>0.8276917694393422</v>
      </c>
      <c r="U69" s="55">
        <f t="shared" si="1"/>
        <v>0</v>
      </c>
      <c r="V69" s="55">
        <f t="shared" si="2"/>
        <v>0</v>
      </c>
      <c r="X69" s="36" t="b">
        <v>1</v>
      </c>
    </row>
    <row r="70" spans="1:24" ht="24" x14ac:dyDescent="0.25">
      <c r="A70" s="42" t="s">
        <v>3165</v>
      </c>
      <c r="B70" s="128" t="s">
        <v>249</v>
      </c>
      <c r="C70" s="50" t="s">
        <v>163</v>
      </c>
      <c r="D70" s="51">
        <v>41140</v>
      </c>
      <c r="E70" s="56" t="s">
        <v>241</v>
      </c>
      <c r="F70" s="53" t="s">
        <v>164</v>
      </c>
      <c r="G70" s="54">
        <v>154.5</v>
      </c>
      <c r="H70" s="55">
        <v>154.5</v>
      </c>
      <c r="I70" s="73">
        <v>0</v>
      </c>
      <c r="J70" s="55">
        <v>0</v>
      </c>
      <c r="K70" s="73">
        <v>2.72</v>
      </c>
      <c r="L70" s="55">
        <v>2.25</v>
      </c>
      <c r="M70" s="55">
        <f>TRUNC(((J70*G70)+(L70*G70)),2)</f>
        <v>347.62</v>
      </c>
      <c r="N70" s="55">
        <f>TRUNC(((J70*H70)+(L70*H70)),2)</f>
        <v>347.62</v>
      </c>
      <c r="O70" s="38"/>
      <c r="P70" s="55">
        <v>0</v>
      </c>
      <c r="Q70" s="55">
        <v>2.72</v>
      </c>
      <c r="R70" s="55">
        <v>420.24</v>
      </c>
      <c r="S70" s="55">
        <v>420.24</v>
      </c>
      <c r="T70" s="135">
        <f t="shared" si="0"/>
        <v>0.82719398438987246</v>
      </c>
      <c r="U70" s="55">
        <f t="shared" si="1"/>
        <v>0</v>
      </c>
      <c r="V70" s="55">
        <f t="shared" si="2"/>
        <v>347.62</v>
      </c>
      <c r="X70" s="36" t="b">
        <v>1</v>
      </c>
    </row>
    <row r="71" spans="1:24" ht="24" x14ac:dyDescent="0.25">
      <c r="A71" s="42" t="s">
        <v>3166</v>
      </c>
      <c r="B71" s="128" t="s">
        <v>250</v>
      </c>
      <c r="C71" s="50" t="s">
        <v>217</v>
      </c>
      <c r="D71" s="51">
        <v>97083</v>
      </c>
      <c r="E71" s="56" t="s">
        <v>243</v>
      </c>
      <c r="F71" s="53" t="s">
        <v>164</v>
      </c>
      <c r="G71" s="54">
        <v>154.5</v>
      </c>
      <c r="H71" s="55">
        <v>154.5</v>
      </c>
      <c r="I71" s="73">
        <v>0.93</v>
      </c>
      <c r="J71" s="55">
        <v>0.77</v>
      </c>
      <c r="K71" s="73">
        <v>2.27</v>
      </c>
      <c r="L71" s="55">
        <v>1.88</v>
      </c>
      <c r="M71" s="55">
        <f>TRUNC(((J71*G71)+(L71*G71)),2)</f>
        <v>409.42</v>
      </c>
      <c r="N71" s="55">
        <f>TRUNC(((J71*H71)+(L71*H71)),2)</f>
        <v>409.42</v>
      </c>
      <c r="O71" s="38"/>
      <c r="P71" s="55">
        <v>0.93</v>
      </c>
      <c r="Q71" s="55">
        <v>2.27</v>
      </c>
      <c r="R71" s="55">
        <v>494.4</v>
      </c>
      <c r="S71" s="55">
        <v>494.4</v>
      </c>
      <c r="T71" s="135">
        <f t="shared" si="0"/>
        <v>0.82811488673139166</v>
      </c>
      <c r="U71" s="55">
        <f t="shared" si="1"/>
        <v>118.96</v>
      </c>
      <c r="V71" s="55">
        <f t="shared" si="2"/>
        <v>290.45999999999998</v>
      </c>
      <c r="X71" s="36" t="b">
        <v>1</v>
      </c>
    </row>
    <row r="72" spans="1:24" x14ac:dyDescent="0.2">
      <c r="A72" s="42" t="s">
        <v>3167</v>
      </c>
      <c r="B72" s="127" t="s">
        <v>251</v>
      </c>
      <c r="C72" s="132"/>
      <c r="D72" s="132"/>
      <c r="E72" s="47" t="s">
        <v>81</v>
      </c>
      <c r="F72" s="132"/>
      <c r="G72" s="48"/>
      <c r="H72" s="48"/>
      <c r="I72" s="72"/>
      <c r="J72" s="48"/>
      <c r="K72" s="72"/>
      <c r="L72" s="48"/>
      <c r="M72" s="308">
        <f>M73</f>
        <v>4530.28</v>
      </c>
      <c r="N72" s="308">
        <f>N73</f>
        <v>4530.28</v>
      </c>
      <c r="O72" s="37"/>
      <c r="P72" s="48"/>
      <c r="Q72" s="48"/>
      <c r="R72" s="308">
        <v>5457.63</v>
      </c>
      <c r="S72" s="308">
        <v>5457.63</v>
      </c>
      <c r="T72" s="135">
        <f t="shared" si="0"/>
        <v>0.8300819220064386</v>
      </c>
      <c r="U72" s="55">
        <f t="shared" si="1"/>
        <v>0</v>
      </c>
      <c r="V72" s="55">
        <f t="shared" si="2"/>
        <v>0</v>
      </c>
      <c r="X72" s="36" t="b">
        <v>1</v>
      </c>
    </row>
    <row r="73" spans="1:24" ht="36" x14ac:dyDescent="0.25">
      <c r="A73" s="42" t="s">
        <v>3168</v>
      </c>
      <c r="B73" s="128" t="s">
        <v>252</v>
      </c>
      <c r="C73" s="50" t="s">
        <v>197</v>
      </c>
      <c r="D73" s="57" t="s">
        <v>253</v>
      </c>
      <c r="E73" s="56" t="s">
        <v>254</v>
      </c>
      <c r="F73" s="53" t="s">
        <v>164</v>
      </c>
      <c r="G73" s="54">
        <v>21.25</v>
      </c>
      <c r="H73" s="55">
        <v>21.25</v>
      </c>
      <c r="I73" s="73">
        <v>256.83</v>
      </c>
      <c r="J73" s="55">
        <v>213.19</v>
      </c>
      <c r="K73" s="73">
        <v>0</v>
      </c>
      <c r="L73" s="55">
        <v>0</v>
      </c>
      <c r="M73" s="55">
        <f>TRUNC(((J73*G73)+(L73*G73)),2)</f>
        <v>4530.28</v>
      </c>
      <c r="N73" s="55">
        <f>TRUNC(((J73*H73)+(L73*H73)),2)</f>
        <v>4530.28</v>
      </c>
      <c r="O73" s="38"/>
      <c r="P73" s="55">
        <v>256.83</v>
      </c>
      <c r="Q73" s="55">
        <v>0</v>
      </c>
      <c r="R73" s="55">
        <v>5457.63</v>
      </c>
      <c r="S73" s="55">
        <v>5457.63</v>
      </c>
      <c r="T73" s="135">
        <f t="shared" si="0"/>
        <v>0.8300819220064386</v>
      </c>
      <c r="U73" s="55">
        <f t="shared" si="1"/>
        <v>4530.28</v>
      </c>
      <c r="V73" s="55">
        <f t="shared" si="2"/>
        <v>0</v>
      </c>
      <c r="X73" s="36" t="b">
        <v>1</v>
      </c>
    </row>
    <row r="74" spans="1:24" x14ac:dyDescent="0.2">
      <c r="A74" s="42" t="s">
        <v>3169</v>
      </c>
      <c r="B74" s="127" t="s">
        <v>255</v>
      </c>
      <c r="C74" s="132"/>
      <c r="D74" s="132"/>
      <c r="E74" s="47" t="s">
        <v>99</v>
      </c>
      <c r="F74" s="132"/>
      <c r="G74" s="48"/>
      <c r="H74" s="48"/>
      <c r="I74" s="72"/>
      <c r="J74" s="48"/>
      <c r="K74" s="72"/>
      <c r="L74" s="48"/>
      <c r="M74" s="308">
        <f>M75</f>
        <v>1527.61</v>
      </c>
      <c r="N74" s="308">
        <f>N75</f>
        <v>1527.61</v>
      </c>
      <c r="O74" s="37"/>
      <c r="P74" s="48"/>
      <c r="Q74" s="48"/>
      <c r="R74" s="308">
        <v>1840.37</v>
      </c>
      <c r="S74" s="308">
        <v>1840.37</v>
      </c>
      <c r="T74" s="135">
        <f t="shared" si="0"/>
        <v>0.83005591266973489</v>
      </c>
      <c r="U74" s="55">
        <f t="shared" si="1"/>
        <v>0</v>
      </c>
      <c r="V74" s="55">
        <f t="shared" si="2"/>
        <v>0</v>
      </c>
      <c r="X74" s="36" t="b">
        <v>1</v>
      </c>
    </row>
    <row r="75" spans="1:24" ht="24" x14ac:dyDescent="0.2">
      <c r="A75" s="42" t="s">
        <v>3170</v>
      </c>
      <c r="B75" s="128" t="s">
        <v>256</v>
      </c>
      <c r="C75" s="50" t="s">
        <v>197</v>
      </c>
      <c r="D75" s="57" t="s">
        <v>257</v>
      </c>
      <c r="E75" s="56" t="s">
        <v>258</v>
      </c>
      <c r="F75" s="53" t="s">
        <v>172</v>
      </c>
      <c r="G75" s="54">
        <v>5.0599999999999996</v>
      </c>
      <c r="H75" s="55">
        <v>5.0599999999999996</v>
      </c>
      <c r="I75" s="73">
        <v>322.61</v>
      </c>
      <c r="J75" s="55">
        <v>267.79000000000002</v>
      </c>
      <c r="K75" s="73">
        <v>41.1</v>
      </c>
      <c r="L75" s="55">
        <v>34.11</v>
      </c>
      <c r="M75" s="55">
        <f>TRUNC(((J75*G75)+(L75*G75)),2)</f>
        <v>1527.61</v>
      </c>
      <c r="N75" s="55">
        <f>TRUNC(((J75*H75)+(L75*H75)),2)</f>
        <v>1527.61</v>
      </c>
      <c r="O75" s="37"/>
      <c r="P75" s="55">
        <v>322.61</v>
      </c>
      <c r="Q75" s="55">
        <v>41.1</v>
      </c>
      <c r="R75" s="55">
        <v>1840.37</v>
      </c>
      <c r="S75" s="55">
        <v>1840.37</v>
      </c>
      <c r="T75" s="135">
        <f t="shared" si="0"/>
        <v>0.83005591266973489</v>
      </c>
      <c r="U75" s="55">
        <f t="shared" si="1"/>
        <v>1355.01</v>
      </c>
      <c r="V75" s="55">
        <f t="shared" si="2"/>
        <v>172.59</v>
      </c>
      <c r="X75" s="36" t="b">
        <v>1</v>
      </c>
    </row>
    <row r="76" spans="1:24" x14ac:dyDescent="0.2">
      <c r="A76" s="42" t="s">
        <v>3171</v>
      </c>
      <c r="B76" s="127" t="s">
        <v>259</v>
      </c>
      <c r="C76" s="132"/>
      <c r="D76" s="132"/>
      <c r="E76" s="47" t="s">
        <v>95</v>
      </c>
      <c r="F76" s="132"/>
      <c r="G76" s="48"/>
      <c r="H76" s="48"/>
      <c r="I76" s="72"/>
      <c r="J76" s="48"/>
      <c r="K76" s="72"/>
      <c r="L76" s="48"/>
      <c r="M76" s="308">
        <f>M77</f>
        <v>936.85</v>
      </c>
      <c r="N76" s="308">
        <f>N77</f>
        <v>936.85</v>
      </c>
      <c r="O76" s="37"/>
      <c r="P76" s="48"/>
      <c r="Q76" s="48"/>
      <c r="R76" s="308">
        <v>1128.8900000000001</v>
      </c>
      <c r="S76" s="308">
        <v>1128.8900000000001</v>
      </c>
      <c r="T76" s="135">
        <f t="shared" ref="T76:T139" si="5">N76/S76</f>
        <v>0.82988599420669851</v>
      </c>
      <c r="U76" s="55">
        <f t="shared" si="1"/>
        <v>0</v>
      </c>
      <c r="V76" s="55">
        <f t="shared" si="2"/>
        <v>0</v>
      </c>
      <c r="X76" s="36" t="b">
        <v>1</v>
      </c>
    </row>
    <row r="77" spans="1:24" x14ac:dyDescent="0.2">
      <c r="A77" s="42" t="s">
        <v>3172</v>
      </c>
      <c r="B77" s="128" t="s">
        <v>260</v>
      </c>
      <c r="C77" s="50" t="s">
        <v>163</v>
      </c>
      <c r="D77" s="51">
        <v>160601</v>
      </c>
      <c r="E77" s="56" t="s">
        <v>261</v>
      </c>
      <c r="F77" s="53" t="s">
        <v>172</v>
      </c>
      <c r="G77" s="54">
        <v>18.100000000000001</v>
      </c>
      <c r="H77" s="55">
        <v>18.100000000000001</v>
      </c>
      <c r="I77" s="73">
        <v>28.17</v>
      </c>
      <c r="J77" s="55">
        <v>23.38</v>
      </c>
      <c r="K77" s="73">
        <v>34.200000000000003</v>
      </c>
      <c r="L77" s="55">
        <v>28.38</v>
      </c>
      <c r="M77" s="55">
        <f>TRUNC(((J77*G77)+(L77*G77)),2)</f>
        <v>936.85</v>
      </c>
      <c r="N77" s="55">
        <f>TRUNC(((J77*H77)+(L77*H77)),2)</f>
        <v>936.85</v>
      </c>
      <c r="O77" s="37"/>
      <c r="P77" s="55">
        <v>28.17</v>
      </c>
      <c r="Q77" s="55">
        <v>34.200000000000003</v>
      </c>
      <c r="R77" s="55">
        <v>1128.8900000000001</v>
      </c>
      <c r="S77" s="55">
        <v>1128.8900000000001</v>
      </c>
      <c r="T77" s="135">
        <f t="shared" si="5"/>
        <v>0.82988599420669851</v>
      </c>
      <c r="U77" s="55">
        <f t="shared" si="1"/>
        <v>423.17</v>
      </c>
      <c r="V77" s="55">
        <f t="shared" si="2"/>
        <v>513.66999999999996</v>
      </c>
      <c r="X77" s="36" t="b">
        <v>1</v>
      </c>
    </row>
    <row r="78" spans="1:24" x14ac:dyDescent="0.2">
      <c r="A78" s="42" t="s">
        <v>3173</v>
      </c>
      <c r="B78" s="126">
        <v>6</v>
      </c>
      <c r="C78" s="131"/>
      <c r="D78" s="131"/>
      <c r="E78" s="43" t="s">
        <v>262</v>
      </c>
      <c r="F78" s="44" t="s">
        <v>160</v>
      </c>
      <c r="G78" s="45">
        <v>1</v>
      </c>
      <c r="H78" s="46"/>
      <c r="I78" s="72"/>
      <c r="J78" s="46"/>
      <c r="K78" s="72"/>
      <c r="L78" s="46"/>
      <c r="M78" s="45">
        <f>M79+M81+M83+M87+M103+M136+M171+M174+M177+M179+M184+M189+M191+M194+M197+M206+M208+M228</f>
        <v>82320.98</v>
      </c>
      <c r="N78" s="45">
        <f>N79+N81+N83+N87+N103+N136+N171+N174+N177+N179+N184+N189+N191+N194+N197+N206+N208+N228</f>
        <v>82320.98</v>
      </c>
      <c r="O78" s="37"/>
      <c r="P78" s="46"/>
      <c r="Q78" s="46"/>
      <c r="R78" s="45">
        <v>99223.48</v>
      </c>
      <c r="S78" s="45">
        <v>99223.48</v>
      </c>
      <c r="T78" s="135">
        <f t="shared" si="5"/>
        <v>0.82965221538289124</v>
      </c>
      <c r="U78" s="55">
        <f t="shared" ref="U78:U141" si="6">TRUNC(J78*H78,2)</f>
        <v>0</v>
      </c>
      <c r="V78" s="55">
        <f t="shared" ref="V78:V141" si="7">TRUNC(L78*H78,2)</f>
        <v>0</v>
      </c>
      <c r="X78" s="36" t="b">
        <v>1</v>
      </c>
    </row>
    <row r="79" spans="1:24" x14ac:dyDescent="0.2">
      <c r="A79" s="42" t="s">
        <v>3174</v>
      </c>
      <c r="B79" s="127" t="s">
        <v>263</v>
      </c>
      <c r="C79" s="132"/>
      <c r="D79" s="132"/>
      <c r="E79" s="47" t="s">
        <v>73</v>
      </c>
      <c r="F79" s="132"/>
      <c r="G79" s="48"/>
      <c r="H79" s="48"/>
      <c r="I79" s="72"/>
      <c r="J79" s="48"/>
      <c r="K79" s="72"/>
      <c r="L79" s="48"/>
      <c r="M79" s="308">
        <f>M80</f>
        <v>289.17</v>
      </c>
      <c r="N79" s="308">
        <f>N80</f>
        <v>289.17</v>
      </c>
      <c r="O79" s="37"/>
      <c r="P79" s="48"/>
      <c r="Q79" s="48"/>
      <c r="R79" s="308">
        <v>348.93</v>
      </c>
      <c r="S79" s="308">
        <v>348.93</v>
      </c>
      <c r="T79" s="135">
        <f t="shared" si="5"/>
        <v>0.82873355687387162</v>
      </c>
      <c r="U79" s="55">
        <f t="shared" si="6"/>
        <v>0</v>
      </c>
      <c r="V79" s="55">
        <f t="shared" si="7"/>
        <v>0</v>
      </c>
      <c r="X79" s="36" t="b">
        <v>1</v>
      </c>
    </row>
    <row r="80" spans="1:24" ht="24" x14ac:dyDescent="0.25">
      <c r="A80" s="42" t="s">
        <v>3175</v>
      </c>
      <c r="B80" s="128" t="s">
        <v>264</v>
      </c>
      <c r="C80" s="50" t="s">
        <v>163</v>
      </c>
      <c r="D80" s="51">
        <v>20701</v>
      </c>
      <c r="E80" s="56" t="s">
        <v>265</v>
      </c>
      <c r="F80" s="53" t="s">
        <v>164</v>
      </c>
      <c r="G80" s="54">
        <v>64.260000000000005</v>
      </c>
      <c r="H80" s="55">
        <v>64.260000000000005</v>
      </c>
      <c r="I80" s="73">
        <v>3.82</v>
      </c>
      <c r="J80" s="55">
        <v>3.17</v>
      </c>
      <c r="K80" s="73">
        <v>1.61</v>
      </c>
      <c r="L80" s="55">
        <v>1.33</v>
      </c>
      <c r="M80" s="55">
        <f>TRUNC(((J80*G80)+(L80*G80)),2)</f>
        <v>289.17</v>
      </c>
      <c r="N80" s="55">
        <f>TRUNC(((J80*H80)+(L80*H80)),2)</f>
        <v>289.17</v>
      </c>
      <c r="O80" s="38"/>
      <c r="P80" s="55">
        <v>3.82</v>
      </c>
      <c r="Q80" s="55">
        <v>1.61</v>
      </c>
      <c r="R80" s="55">
        <v>348.93</v>
      </c>
      <c r="S80" s="55">
        <v>348.93</v>
      </c>
      <c r="T80" s="135">
        <f t="shared" si="5"/>
        <v>0.82873355687387162</v>
      </c>
      <c r="U80" s="55">
        <f t="shared" si="6"/>
        <v>203.7</v>
      </c>
      <c r="V80" s="55">
        <f t="shared" si="7"/>
        <v>85.46</v>
      </c>
      <c r="X80" s="36" t="b">
        <v>1</v>
      </c>
    </row>
    <row r="81" spans="1:24" x14ac:dyDescent="0.2">
      <c r="A81" s="42" t="s">
        <v>3176</v>
      </c>
      <c r="B81" s="127" t="s">
        <v>266</v>
      </c>
      <c r="C81" s="132"/>
      <c r="D81" s="132"/>
      <c r="E81" s="47" t="s">
        <v>75</v>
      </c>
      <c r="F81" s="132"/>
      <c r="G81" s="48"/>
      <c r="H81" s="48"/>
      <c r="I81" s="72"/>
      <c r="J81" s="48"/>
      <c r="K81" s="72"/>
      <c r="L81" s="48"/>
      <c r="M81" s="308">
        <f>M82</f>
        <v>162.85</v>
      </c>
      <c r="N81" s="308">
        <f>N82</f>
        <v>162.85</v>
      </c>
      <c r="O81" s="37"/>
      <c r="P81" s="48"/>
      <c r="Q81" s="48"/>
      <c r="R81" s="308">
        <v>196.25</v>
      </c>
      <c r="S81" s="308">
        <v>196.25</v>
      </c>
      <c r="T81" s="135">
        <f t="shared" si="5"/>
        <v>0.8298089171974522</v>
      </c>
      <c r="U81" s="55">
        <f t="shared" si="6"/>
        <v>0</v>
      </c>
      <c r="V81" s="55">
        <f t="shared" si="7"/>
        <v>0</v>
      </c>
      <c r="X81" s="36" t="b">
        <v>1</v>
      </c>
    </row>
    <row r="82" spans="1:24" x14ac:dyDescent="0.2">
      <c r="A82" s="42" t="s">
        <v>3177</v>
      </c>
      <c r="B82" s="128" t="s">
        <v>267</v>
      </c>
      <c r="C82" s="50" t="s">
        <v>163</v>
      </c>
      <c r="D82" s="51">
        <v>30101</v>
      </c>
      <c r="E82" s="56" t="s">
        <v>230</v>
      </c>
      <c r="F82" s="53" t="s">
        <v>211</v>
      </c>
      <c r="G82" s="54">
        <v>4.49</v>
      </c>
      <c r="H82" s="55">
        <v>4.49</v>
      </c>
      <c r="I82" s="73">
        <v>34.11</v>
      </c>
      <c r="J82" s="55">
        <v>28.31</v>
      </c>
      <c r="K82" s="73">
        <v>9.6</v>
      </c>
      <c r="L82" s="55">
        <v>7.96</v>
      </c>
      <c r="M82" s="55">
        <f>TRUNC(((J82*G82)+(L82*G82)),2)</f>
        <v>162.85</v>
      </c>
      <c r="N82" s="55">
        <f>TRUNC(((J82*H82)+(L82*H82)),2)</f>
        <v>162.85</v>
      </c>
      <c r="O82" s="37"/>
      <c r="P82" s="55">
        <v>34.11</v>
      </c>
      <c r="Q82" s="55">
        <v>9.6</v>
      </c>
      <c r="R82" s="55">
        <v>196.25</v>
      </c>
      <c r="S82" s="55">
        <v>196.25</v>
      </c>
      <c r="T82" s="135">
        <f t="shared" si="5"/>
        <v>0.8298089171974522</v>
      </c>
      <c r="U82" s="55">
        <f t="shared" si="6"/>
        <v>127.11</v>
      </c>
      <c r="V82" s="55">
        <f t="shared" si="7"/>
        <v>35.74</v>
      </c>
      <c r="X82" s="36" t="b">
        <v>1</v>
      </c>
    </row>
    <row r="83" spans="1:24" x14ac:dyDescent="0.2">
      <c r="A83" s="42" t="s">
        <v>3178</v>
      </c>
      <c r="B83" s="127" t="s">
        <v>268</v>
      </c>
      <c r="C83" s="132"/>
      <c r="D83" s="132"/>
      <c r="E83" s="47" t="s">
        <v>77</v>
      </c>
      <c r="F83" s="132"/>
      <c r="G83" s="48"/>
      <c r="H83" s="48"/>
      <c r="I83" s="72"/>
      <c r="J83" s="48"/>
      <c r="K83" s="72"/>
      <c r="L83" s="48"/>
      <c r="M83" s="308">
        <f>M84</f>
        <v>314.86</v>
      </c>
      <c r="N83" s="308">
        <f>N84</f>
        <v>314.86</v>
      </c>
      <c r="O83" s="37"/>
      <c r="P83" s="48"/>
      <c r="Q83" s="48"/>
      <c r="R83" s="308">
        <v>380.41</v>
      </c>
      <c r="S83" s="308">
        <v>380.41</v>
      </c>
      <c r="T83" s="135">
        <f t="shared" si="5"/>
        <v>0.82768591782550405</v>
      </c>
      <c r="U83" s="55">
        <f t="shared" si="6"/>
        <v>0</v>
      </c>
      <c r="V83" s="55">
        <f t="shared" si="7"/>
        <v>0</v>
      </c>
      <c r="X83" s="36" t="b">
        <v>1</v>
      </c>
    </row>
    <row r="84" spans="1:24" x14ac:dyDescent="0.2">
      <c r="A84" s="42" t="s">
        <v>3179</v>
      </c>
      <c r="B84" s="129" t="s">
        <v>269</v>
      </c>
      <c r="C84" s="133"/>
      <c r="D84" s="133"/>
      <c r="E84" s="58" t="s">
        <v>270</v>
      </c>
      <c r="F84" s="133"/>
      <c r="G84" s="59"/>
      <c r="H84" s="59"/>
      <c r="I84" s="72"/>
      <c r="J84" s="59"/>
      <c r="K84" s="72"/>
      <c r="L84" s="59"/>
      <c r="M84" s="60">
        <f>SUM(M85:M86)</f>
        <v>314.86</v>
      </c>
      <c r="N84" s="60">
        <f>SUM(N85:N86)</f>
        <v>314.86</v>
      </c>
      <c r="O84" s="37"/>
      <c r="P84" s="59"/>
      <c r="Q84" s="59"/>
      <c r="R84" s="60">
        <v>380.41</v>
      </c>
      <c r="S84" s="60">
        <v>380.41</v>
      </c>
      <c r="T84" s="135">
        <f t="shared" si="5"/>
        <v>0.82768591782550405</v>
      </c>
      <c r="U84" s="55">
        <f t="shared" si="6"/>
        <v>0</v>
      </c>
      <c r="V84" s="55">
        <f t="shared" si="7"/>
        <v>0</v>
      </c>
      <c r="X84" s="36" t="b">
        <v>1</v>
      </c>
    </row>
    <row r="85" spans="1:24" ht="24" x14ac:dyDescent="0.25">
      <c r="A85" s="42" t="s">
        <v>3180</v>
      </c>
      <c r="B85" s="128" t="s">
        <v>271</v>
      </c>
      <c r="C85" s="50" t="s">
        <v>163</v>
      </c>
      <c r="D85" s="51">
        <v>41140</v>
      </c>
      <c r="E85" s="56" t="s">
        <v>241</v>
      </c>
      <c r="F85" s="53" t="s">
        <v>164</v>
      </c>
      <c r="G85" s="54">
        <v>64.260000000000005</v>
      </c>
      <c r="H85" s="55">
        <v>64.260000000000005</v>
      </c>
      <c r="I85" s="73">
        <v>0</v>
      </c>
      <c r="J85" s="55">
        <v>0</v>
      </c>
      <c r="K85" s="73">
        <v>2.72</v>
      </c>
      <c r="L85" s="55">
        <v>2.25</v>
      </c>
      <c r="M85" s="55">
        <f>TRUNC(((J85*G85)+(L85*G85)),2)</f>
        <v>144.58000000000001</v>
      </c>
      <c r="N85" s="55">
        <f>TRUNC(((J85*H85)+(L85*H85)),2)</f>
        <v>144.58000000000001</v>
      </c>
      <c r="O85" s="38"/>
      <c r="P85" s="55">
        <v>0</v>
      </c>
      <c r="Q85" s="55">
        <v>2.72</v>
      </c>
      <c r="R85" s="55">
        <v>174.78</v>
      </c>
      <c r="S85" s="55">
        <v>174.78</v>
      </c>
      <c r="T85" s="135">
        <f t="shared" si="5"/>
        <v>0.82721135141320523</v>
      </c>
      <c r="U85" s="55">
        <f t="shared" si="6"/>
        <v>0</v>
      </c>
      <c r="V85" s="55">
        <f t="shared" si="7"/>
        <v>144.58000000000001</v>
      </c>
      <c r="X85" s="36" t="b">
        <v>1</v>
      </c>
    </row>
    <row r="86" spans="1:24" ht="24" x14ac:dyDescent="0.25">
      <c r="A86" s="42" t="s">
        <v>3181</v>
      </c>
      <c r="B86" s="128" t="s">
        <v>272</v>
      </c>
      <c r="C86" s="50" t="s">
        <v>217</v>
      </c>
      <c r="D86" s="51">
        <v>97083</v>
      </c>
      <c r="E86" s="56" t="s">
        <v>243</v>
      </c>
      <c r="F86" s="53" t="s">
        <v>164</v>
      </c>
      <c r="G86" s="54">
        <v>64.260000000000005</v>
      </c>
      <c r="H86" s="55">
        <v>64.260000000000005</v>
      </c>
      <c r="I86" s="73">
        <v>0.93</v>
      </c>
      <c r="J86" s="55">
        <v>0.77</v>
      </c>
      <c r="K86" s="73">
        <v>2.27</v>
      </c>
      <c r="L86" s="55">
        <v>1.88</v>
      </c>
      <c r="M86" s="55">
        <f>TRUNC(((J86*G86)+(L86*G86)),2)</f>
        <v>170.28</v>
      </c>
      <c r="N86" s="55">
        <f>TRUNC(((J86*H86)+(L86*H86)),2)</f>
        <v>170.28</v>
      </c>
      <c r="O86" s="38"/>
      <c r="P86" s="55">
        <v>0.93</v>
      </c>
      <c r="Q86" s="55">
        <v>2.27</v>
      </c>
      <c r="R86" s="55">
        <v>205.63</v>
      </c>
      <c r="S86" s="55">
        <v>205.63</v>
      </c>
      <c r="T86" s="135">
        <f t="shared" si="5"/>
        <v>0.82808928658269709</v>
      </c>
      <c r="U86" s="55">
        <f t="shared" si="6"/>
        <v>49.48</v>
      </c>
      <c r="V86" s="55">
        <f t="shared" si="7"/>
        <v>120.8</v>
      </c>
      <c r="X86" s="36" t="b">
        <v>1</v>
      </c>
    </row>
    <row r="87" spans="1:24" x14ac:dyDescent="0.2">
      <c r="A87" s="42" t="s">
        <v>3182</v>
      </c>
      <c r="B87" s="127" t="s">
        <v>273</v>
      </c>
      <c r="C87" s="132"/>
      <c r="D87" s="132"/>
      <c r="E87" s="47" t="s">
        <v>79</v>
      </c>
      <c r="F87" s="132"/>
      <c r="G87" s="48"/>
      <c r="H87" s="48"/>
      <c r="I87" s="72"/>
      <c r="J87" s="48"/>
      <c r="K87" s="72"/>
      <c r="L87" s="48"/>
      <c r="M87" s="308">
        <f>M88+M92+M101</f>
        <v>6772.0099999999993</v>
      </c>
      <c r="N87" s="308">
        <f>N88+N92+N101</f>
        <v>6772.0099999999993</v>
      </c>
      <c r="O87" s="37"/>
      <c r="P87" s="48"/>
      <c r="Q87" s="48"/>
      <c r="R87" s="308">
        <v>8160.14</v>
      </c>
      <c r="S87" s="308">
        <v>8160.14</v>
      </c>
      <c r="T87" s="135">
        <f t="shared" si="5"/>
        <v>0.82988894798373547</v>
      </c>
      <c r="U87" s="55">
        <f t="shared" si="6"/>
        <v>0</v>
      </c>
      <c r="V87" s="55">
        <f t="shared" si="7"/>
        <v>0</v>
      </c>
      <c r="X87" s="36" t="b">
        <v>1</v>
      </c>
    </row>
    <row r="88" spans="1:24" x14ac:dyDescent="0.2">
      <c r="A88" s="42" t="s">
        <v>3183</v>
      </c>
      <c r="B88" s="129" t="s">
        <v>274</v>
      </c>
      <c r="C88" s="133"/>
      <c r="D88" s="133"/>
      <c r="E88" s="58" t="s">
        <v>275</v>
      </c>
      <c r="F88" s="133"/>
      <c r="G88" s="59"/>
      <c r="H88" s="59"/>
      <c r="I88" s="72"/>
      <c r="J88" s="59"/>
      <c r="K88" s="72"/>
      <c r="L88" s="59"/>
      <c r="M88" s="60">
        <f>SUM(M89:M91)</f>
        <v>4448.57</v>
      </c>
      <c r="N88" s="60">
        <f>SUM(N89:N91)</f>
        <v>4448.57</v>
      </c>
      <c r="O88" s="37"/>
      <c r="P88" s="59"/>
      <c r="Q88" s="59"/>
      <c r="R88" s="60">
        <v>5360.57</v>
      </c>
      <c r="S88" s="60">
        <v>5360.57</v>
      </c>
      <c r="T88" s="135">
        <f t="shared" si="5"/>
        <v>0.82986883857500227</v>
      </c>
      <c r="U88" s="55">
        <f t="shared" si="6"/>
        <v>0</v>
      </c>
      <c r="V88" s="55">
        <f t="shared" si="7"/>
        <v>0</v>
      </c>
      <c r="X88" s="36" t="b">
        <v>1</v>
      </c>
    </row>
    <row r="89" spans="1:24" x14ac:dyDescent="0.2">
      <c r="A89" s="42" t="s">
        <v>3184</v>
      </c>
      <c r="B89" s="128" t="s">
        <v>276</v>
      </c>
      <c r="C89" s="50" t="s">
        <v>163</v>
      </c>
      <c r="D89" s="51">
        <v>50302</v>
      </c>
      <c r="E89" s="56" t="s">
        <v>277</v>
      </c>
      <c r="F89" s="53" t="s">
        <v>172</v>
      </c>
      <c r="G89" s="54">
        <v>42</v>
      </c>
      <c r="H89" s="55">
        <v>42</v>
      </c>
      <c r="I89" s="73">
        <v>32.19</v>
      </c>
      <c r="J89" s="55">
        <v>26.72</v>
      </c>
      <c r="K89" s="73">
        <v>37.479999999999997</v>
      </c>
      <c r="L89" s="55">
        <v>31.11</v>
      </c>
      <c r="M89" s="55">
        <f>TRUNC(((J89*G89)+(L89*G89)),2)</f>
        <v>2428.86</v>
      </c>
      <c r="N89" s="55">
        <f>TRUNC(((J89*H89)+(L89*H89)),2)</f>
        <v>2428.86</v>
      </c>
      <c r="O89" s="37"/>
      <c r="P89" s="55">
        <v>32.19</v>
      </c>
      <c r="Q89" s="55">
        <v>37.479999999999997</v>
      </c>
      <c r="R89" s="55">
        <v>2926.14</v>
      </c>
      <c r="S89" s="55">
        <v>2926.14</v>
      </c>
      <c r="T89" s="135">
        <f t="shared" si="5"/>
        <v>0.83005597818286214</v>
      </c>
      <c r="U89" s="55">
        <f t="shared" si="6"/>
        <v>1122.24</v>
      </c>
      <c r="V89" s="55">
        <f t="shared" si="7"/>
        <v>1306.6199999999999</v>
      </c>
      <c r="X89" s="36" t="b">
        <v>1</v>
      </c>
    </row>
    <row r="90" spans="1:24" x14ac:dyDescent="0.2">
      <c r="A90" s="42" t="s">
        <v>3185</v>
      </c>
      <c r="B90" s="128" t="s">
        <v>278</v>
      </c>
      <c r="C90" s="50" t="s">
        <v>163</v>
      </c>
      <c r="D90" s="51">
        <v>52005</v>
      </c>
      <c r="E90" s="56" t="s">
        <v>279</v>
      </c>
      <c r="F90" s="53" t="s">
        <v>280</v>
      </c>
      <c r="G90" s="54">
        <v>144</v>
      </c>
      <c r="H90" s="55">
        <v>144</v>
      </c>
      <c r="I90" s="73">
        <v>8.8800000000000008</v>
      </c>
      <c r="J90" s="55">
        <v>7.37</v>
      </c>
      <c r="K90" s="73">
        <v>2.98</v>
      </c>
      <c r="L90" s="55">
        <v>2.4700000000000002</v>
      </c>
      <c r="M90" s="55">
        <f>TRUNC(((J90*G90)+(L90*G90)),2)</f>
        <v>1416.96</v>
      </c>
      <c r="N90" s="55">
        <f>TRUNC(((J90*H90)+(L90*H90)),2)</f>
        <v>1416.96</v>
      </c>
      <c r="O90" s="37"/>
      <c r="P90" s="55">
        <v>8.8800000000000008</v>
      </c>
      <c r="Q90" s="55">
        <v>2.98</v>
      </c>
      <c r="R90" s="55">
        <v>1707.84</v>
      </c>
      <c r="S90" s="55">
        <v>1707.84</v>
      </c>
      <c r="T90" s="135">
        <f t="shared" si="5"/>
        <v>0.82967959527824631</v>
      </c>
      <c r="U90" s="55">
        <f t="shared" si="6"/>
        <v>1061.28</v>
      </c>
      <c r="V90" s="55">
        <f t="shared" si="7"/>
        <v>355.68</v>
      </c>
      <c r="X90" s="36" t="b">
        <v>1</v>
      </c>
    </row>
    <row r="91" spans="1:24" x14ac:dyDescent="0.2">
      <c r="A91" s="42" t="s">
        <v>3186</v>
      </c>
      <c r="B91" s="128" t="s">
        <v>281</v>
      </c>
      <c r="C91" s="50" t="s">
        <v>163</v>
      </c>
      <c r="D91" s="51">
        <v>52014</v>
      </c>
      <c r="E91" s="56" t="s">
        <v>282</v>
      </c>
      <c r="F91" s="53" t="s">
        <v>280</v>
      </c>
      <c r="G91" s="54">
        <v>47.09</v>
      </c>
      <c r="H91" s="55">
        <v>47.09</v>
      </c>
      <c r="I91" s="73">
        <v>12.82</v>
      </c>
      <c r="J91" s="55">
        <v>10.64</v>
      </c>
      <c r="K91" s="73">
        <v>2.61</v>
      </c>
      <c r="L91" s="55">
        <v>2.16</v>
      </c>
      <c r="M91" s="55">
        <f>TRUNC(((J91*G91)+(L91*G91)),2)</f>
        <v>602.75</v>
      </c>
      <c r="N91" s="55">
        <f>TRUNC(((J91*H91)+(L91*H91)),2)</f>
        <v>602.75</v>
      </c>
      <c r="O91" s="37"/>
      <c r="P91" s="55">
        <v>12.82</v>
      </c>
      <c r="Q91" s="55">
        <v>2.61</v>
      </c>
      <c r="R91" s="55">
        <v>726.59</v>
      </c>
      <c r="S91" s="55">
        <v>726.59</v>
      </c>
      <c r="T91" s="135">
        <f t="shared" si="5"/>
        <v>0.82955999944948322</v>
      </c>
      <c r="U91" s="55">
        <f t="shared" si="6"/>
        <v>501.03</v>
      </c>
      <c r="V91" s="55">
        <f t="shared" si="7"/>
        <v>101.71</v>
      </c>
      <c r="X91" s="36" t="b">
        <v>1</v>
      </c>
    </row>
    <row r="92" spans="1:24" x14ac:dyDescent="0.2">
      <c r="A92" s="42" t="s">
        <v>3187</v>
      </c>
      <c r="B92" s="129" t="s">
        <v>283</v>
      </c>
      <c r="C92" s="133"/>
      <c r="D92" s="133"/>
      <c r="E92" s="58" t="s">
        <v>284</v>
      </c>
      <c r="F92" s="133"/>
      <c r="G92" s="59"/>
      <c r="H92" s="59"/>
      <c r="I92" s="72"/>
      <c r="J92" s="59"/>
      <c r="K92" s="72"/>
      <c r="L92" s="59"/>
      <c r="M92" s="60">
        <f>SUM(M93:M100)</f>
        <v>2248.7400000000002</v>
      </c>
      <c r="N92" s="60">
        <f>SUM(N93:N100)</f>
        <v>2248.7400000000002</v>
      </c>
      <c r="O92" s="37"/>
      <c r="P92" s="59"/>
      <c r="Q92" s="59"/>
      <c r="R92" s="60">
        <v>2709.57</v>
      </c>
      <c r="S92" s="60">
        <v>2709.57</v>
      </c>
      <c r="T92" s="135">
        <f t="shared" si="5"/>
        <v>0.82992504345707996</v>
      </c>
      <c r="U92" s="55">
        <f t="shared" si="6"/>
        <v>0</v>
      </c>
      <c r="V92" s="55">
        <f t="shared" si="7"/>
        <v>0</v>
      </c>
      <c r="X92" s="36" t="b">
        <v>1</v>
      </c>
    </row>
    <row r="93" spans="1:24" x14ac:dyDescent="0.2">
      <c r="A93" s="42" t="s">
        <v>3188</v>
      </c>
      <c r="B93" s="128" t="s">
        <v>285</v>
      </c>
      <c r="C93" s="50" t="s">
        <v>163</v>
      </c>
      <c r="D93" s="51">
        <v>50901</v>
      </c>
      <c r="E93" s="56" t="s">
        <v>286</v>
      </c>
      <c r="F93" s="53" t="s">
        <v>211</v>
      </c>
      <c r="G93" s="54">
        <v>2.93</v>
      </c>
      <c r="H93" s="55">
        <v>2.93</v>
      </c>
      <c r="I93" s="73">
        <v>0</v>
      </c>
      <c r="J93" s="55">
        <v>0</v>
      </c>
      <c r="K93" s="73">
        <v>43.34</v>
      </c>
      <c r="L93" s="55">
        <v>35.97</v>
      </c>
      <c r="M93" s="55">
        <f t="shared" ref="M93:M100" si="8">TRUNC(((J93*G93)+(L93*G93)),2)</f>
        <v>105.39</v>
      </c>
      <c r="N93" s="55">
        <f t="shared" ref="N93:N100" si="9">TRUNC(((J93*H93)+(L93*H93)),2)</f>
        <v>105.39</v>
      </c>
      <c r="O93" s="37"/>
      <c r="P93" s="55">
        <v>0</v>
      </c>
      <c r="Q93" s="55">
        <v>43.34</v>
      </c>
      <c r="R93" s="55">
        <v>126.98</v>
      </c>
      <c r="S93" s="55">
        <v>126.98</v>
      </c>
      <c r="T93" s="135">
        <f t="shared" si="5"/>
        <v>0.82997322412978425</v>
      </c>
      <c r="U93" s="55">
        <f t="shared" si="6"/>
        <v>0</v>
      </c>
      <c r="V93" s="55">
        <f t="shared" si="7"/>
        <v>105.39</v>
      </c>
      <c r="X93" s="36" t="b">
        <v>1</v>
      </c>
    </row>
    <row r="94" spans="1:24" x14ac:dyDescent="0.2">
      <c r="A94" s="42" t="s">
        <v>3189</v>
      </c>
      <c r="B94" s="128" t="s">
        <v>287</v>
      </c>
      <c r="C94" s="50" t="s">
        <v>163</v>
      </c>
      <c r="D94" s="51">
        <v>50902</v>
      </c>
      <c r="E94" s="56" t="s">
        <v>288</v>
      </c>
      <c r="F94" s="53" t="s">
        <v>164</v>
      </c>
      <c r="G94" s="54">
        <v>5.04</v>
      </c>
      <c r="H94" s="55">
        <v>5.04</v>
      </c>
      <c r="I94" s="73">
        <v>0</v>
      </c>
      <c r="J94" s="55">
        <v>0</v>
      </c>
      <c r="K94" s="73">
        <v>5.34</v>
      </c>
      <c r="L94" s="55">
        <v>4.43</v>
      </c>
      <c r="M94" s="55">
        <f t="shared" si="8"/>
        <v>22.32</v>
      </c>
      <c r="N94" s="55">
        <f t="shared" si="9"/>
        <v>22.32</v>
      </c>
      <c r="O94" s="37"/>
      <c r="P94" s="55">
        <v>0</v>
      </c>
      <c r="Q94" s="55">
        <v>5.34</v>
      </c>
      <c r="R94" s="55">
        <v>26.91</v>
      </c>
      <c r="S94" s="55">
        <v>26.91</v>
      </c>
      <c r="T94" s="135">
        <f t="shared" si="5"/>
        <v>0.8294314381270903</v>
      </c>
      <c r="U94" s="55">
        <f t="shared" si="6"/>
        <v>0</v>
      </c>
      <c r="V94" s="55">
        <f t="shared" si="7"/>
        <v>22.32</v>
      </c>
      <c r="X94" s="36" t="b">
        <v>1</v>
      </c>
    </row>
    <row r="95" spans="1:24" ht="24" x14ac:dyDescent="0.25">
      <c r="A95" s="42" t="s">
        <v>3190</v>
      </c>
      <c r="B95" s="128" t="s">
        <v>289</v>
      </c>
      <c r="C95" s="50" t="s">
        <v>217</v>
      </c>
      <c r="D95" s="51">
        <v>96616</v>
      </c>
      <c r="E95" s="56" t="s">
        <v>290</v>
      </c>
      <c r="F95" s="53" t="s">
        <v>211</v>
      </c>
      <c r="G95" s="54">
        <v>0.25</v>
      </c>
      <c r="H95" s="55">
        <v>0.25</v>
      </c>
      <c r="I95" s="73">
        <v>430.66</v>
      </c>
      <c r="J95" s="55">
        <v>357.49</v>
      </c>
      <c r="K95" s="73">
        <v>221.65</v>
      </c>
      <c r="L95" s="55">
        <v>183.99</v>
      </c>
      <c r="M95" s="55">
        <f t="shared" si="8"/>
        <v>135.37</v>
      </c>
      <c r="N95" s="55">
        <f t="shared" si="9"/>
        <v>135.37</v>
      </c>
      <c r="O95" s="38"/>
      <c r="P95" s="55">
        <v>430.66</v>
      </c>
      <c r="Q95" s="55">
        <v>221.65</v>
      </c>
      <c r="R95" s="55">
        <v>163.07</v>
      </c>
      <c r="S95" s="55">
        <v>163.07</v>
      </c>
      <c r="T95" s="135">
        <f t="shared" si="5"/>
        <v>0.83013429815416695</v>
      </c>
      <c r="U95" s="55">
        <f t="shared" si="6"/>
        <v>89.37</v>
      </c>
      <c r="V95" s="55">
        <f t="shared" si="7"/>
        <v>45.99</v>
      </c>
      <c r="X95" s="36" t="b">
        <v>1</v>
      </c>
    </row>
    <row r="96" spans="1:24" x14ac:dyDescent="0.2">
      <c r="A96" s="42" t="s">
        <v>3191</v>
      </c>
      <c r="B96" s="128" t="s">
        <v>291</v>
      </c>
      <c r="C96" s="50" t="s">
        <v>163</v>
      </c>
      <c r="D96" s="51">
        <v>51036</v>
      </c>
      <c r="E96" s="56" t="s">
        <v>292</v>
      </c>
      <c r="F96" s="53" t="s">
        <v>211</v>
      </c>
      <c r="G96" s="54">
        <v>2.73</v>
      </c>
      <c r="H96" s="55">
        <v>2.73</v>
      </c>
      <c r="I96" s="73">
        <v>557.77</v>
      </c>
      <c r="J96" s="55">
        <v>463</v>
      </c>
      <c r="K96" s="73">
        <v>0</v>
      </c>
      <c r="L96" s="55">
        <v>0</v>
      </c>
      <c r="M96" s="55">
        <f t="shared" si="8"/>
        <v>1263.99</v>
      </c>
      <c r="N96" s="55">
        <f t="shared" si="9"/>
        <v>1263.99</v>
      </c>
      <c r="O96" s="37"/>
      <c r="P96" s="55">
        <v>557.77</v>
      </c>
      <c r="Q96" s="55">
        <v>0</v>
      </c>
      <c r="R96" s="55">
        <v>1522.71</v>
      </c>
      <c r="S96" s="55">
        <v>1522.71</v>
      </c>
      <c r="T96" s="135">
        <f t="shared" si="5"/>
        <v>0.83009240104813131</v>
      </c>
      <c r="U96" s="55">
        <f t="shared" si="6"/>
        <v>1263.99</v>
      </c>
      <c r="V96" s="55">
        <f t="shared" si="7"/>
        <v>0</v>
      </c>
      <c r="X96" s="36" t="b">
        <v>1</v>
      </c>
    </row>
    <row r="97" spans="1:24" ht="24" x14ac:dyDescent="0.25">
      <c r="A97" s="42" t="s">
        <v>3192</v>
      </c>
      <c r="B97" s="128" t="s">
        <v>293</v>
      </c>
      <c r="C97" s="50" t="s">
        <v>163</v>
      </c>
      <c r="D97" s="51">
        <v>51060</v>
      </c>
      <c r="E97" s="56" t="s">
        <v>294</v>
      </c>
      <c r="F97" s="53" t="s">
        <v>211</v>
      </c>
      <c r="G97" s="54">
        <v>2.73</v>
      </c>
      <c r="H97" s="55">
        <v>2.73</v>
      </c>
      <c r="I97" s="73">
        <v>0.12</v>
      </c>
      <c r="J97" s="55">
        <v>0.09</v>
      </c>
      <c r="K97" s="73">
        <v>40.18</v>
      </c>
      <c r="L97" s="55">
        <v>33.35</v>
      </c>
      <c r="M97" s="55">
        <f t="shared" si="8"/>
        <v>91.29</v>
      </c>
      <c r="N97" s="55">
        <f t="shared" si="9"/>
        <v>91.29</v>
      </c>
      <c r="O97" s="38"/>
      <c r="P97" s="55">
        <v>0.12</v>
      </c>
      <c r="Q97" s="55">
        <v>40.18</v>
      </c>
      <c r="R97" s="55">
        <v>110.01</v>
      </c>
      <c r="S97" s="55">
        <v>110.01</v>
      </c>
      <c r="T97" s="135">
        <f t="shared" si="5"/>
        <v>0.82983365148622856</v>
      </c>
      <c r="U97" s="55">
        <f t="shared" si="6"/>
        <v>0.24</v>
      </c>
      <c r="V97" s="55">
        <f t="shared" si="7"/>
        <v>91.04</v>
      </c>
      <c r="X97" s="36" t="b">
        <v>1</v>
      </c>
    </row>
    <row r="98" spans="1:24" x14ac:dyDescent="0.2">
      <c r="A98" s="42" t="s">
        <v>3193</v>
      </c>
      <c r="B98" s="128" t="s">
        <v>295</v>
      </c>
      <c r="C98" s="50" t="s">
        <v>163</v>
      </c>
      <c r="D98" s="51">
        <v>52004</v>
      </c>
      <c r="E98" s="56" t="s">
        <v>296</v>
      </c>
      <c r="F98" s="53" t="s">
        <v>280</v>
      </c>
      <c r="G98" s="54">
        <v>6.6</v>
      </c>
      <c r="H98" s="55">
        <v>6.6</v>
      </c>
      <c r="I98" s="73">
        <v>9.16</v>
      </c>
      <c r="J98" s="55">
        <v>7.6</v>
      </c>
      <c r="K98" s="73">
        <v>2.98</v>
      </c>
      <c r="L98" s="55">
        <v>2.4700000000000002</v>
      </c>
      <c r="M98" s="55">
        <f t="shared" si="8"/>
        <v>66.459999999999994</v>
      </c>
      <c r="N98" s="55">
        <f t="shared" si="9"/>
        <v>66.459999999999994</v>
      </c>
      <c r="O98" s="37"/>
      <c r="P98" s="55">
        <v>9.16</v>
      </c>
      <c r="Q98" s="55">
        <v>2.98</v>
      </c>
      <c r="R98" s="55">
        <v>80.12</v>
      </c>
      <c r="S98" s="55">
        <v>80.12</v>
      </c>
      <c r="T98" s="135">
        <f t="shared" si="5"/>
        <v>0.82950574138791799</v>
      </c>
      <c r="U98" s="55">
        <f t="shared" si="6"/>
        <v>50.16</v>
      </c>
      <c r="V98" s="55">
        <f t="shared" si="7"/>
        <v>16.3</v>
      </c>
      <c r="X98" s="36" t="b">
        <v>1</v>
      </c>
    </row>
    <row r="99" spans="1:24" x14ac:dyDescent="0.2">
      <c r="A99" s="42" t="s">
        <v>3194</v>
      </c>
      <c r="B99" s="128" t="s">
        <v>297</v>
      </c>
      <c r="C99" s="50" t="s">
        <v>163</v>
      </c>
      <c r="D99" s="51">
        <v>52005</v>
      </c>
      <c r="E99" s="56" t="s">
        <v>279</v>
      </c>
      <c r="F99" s="53" t="s">
        <v>280</v>
      </c>
      <c r="G99" s="54">
        <v>9.6999999999999993</v>
      </c>
      <c r="H99" s="55">
        <v>9.6999999999999993</v>
      </c>
      <c r="I99" s="73">
        <v>8.8800000000000008</v>
      </c>
      <c r="J99" s="55">
        <v>7.37</v>
      </c>
      <c r="K99" s="73">
        <v>2.98</v>
      </c>
      <c r="L99" s="55">
        <v>2.4700000000000002</v>
      </c>
      <c r="M99" s="55">
        <f t="shared" si="8"/>
        <v>95.44</v>
      </c>
      <c r="N99" s="55">
        <f t="shared" si="9"/>
        <v>95.44</v>
      </c>
      <c r="O99" s="37"/>
      <c r="P99" s="55">
        <v>8.8800000000000008</v>
      </c>
      <c r="Q99" s="55">
        <v>2.98</v>
      </c>
      <c r="R99" s="55">
        <v>115.04</v>
      </c>
      <c r="S99" s="55">
        <v>115.04</v>
      </c>
      <c r="T99" s="135">
        <f t="shared" si="5"/>
        <v>0.82962447844228093</v>
      </c>
      <c r="U99" s="55">
        <f t="shared" si="6"/>
        <v>71.48</v>
      </c>
      <c r="V99" s="55">
        <f t="shared" si="7"/>
        <v>23.95</v>
      </c>
      <c r="X99" s="36" t="b">
        <v>1</v>
      </c>
    </row>
    <row r="100" spans="1:24" x14ac:dyDescent="0.2">
      <c r="A100" s="42" t="s">
        <v>3195</v>
      </c>
      <c r="B100" s="128" t="s">
        <v>298</v>
      </c>
      <c r="C100" s="50" t="s">
        <v>163</v>
      </c>
      <c r="D100" s="51">
        <v>52014</v>
      </c>
      <c r="E100" s="56" t="s">
        <v>282</v>
      </c>
      <c r="F100" s="53" t="s">
        <v>280</v>
      </c>
      <c r="G100" s="54">
        <v>36.6</v>
      </c>
      <c r="H100" s="55">
        <v>36.6</v>
      </c>
      <c r="I100" s="73">
        <v>12.82</v>
      </c>
      <c r="J100" s="55">
        <v>10.64</v>
      </c>
      <c r="K100" s="73">
        <v>2.61</v>
      </c>
      <c r="L100" s="55">
        <v>2.16</v>
      </c>
      <c r="M100" s="55">
        <f t="shared" si="8"/>
        <v>468.48</v>
      </c>
      <c r="N100" s="55">
        <f t="shared" si="9"/>
        <v>468.48</v>
      </c>
      <c r="O100" s="37"/>
      <c r="P100" s="55">
        <v>12.82</v>
      </c>
      <c r="Q100" s="55">
        <v>2.61</v>
      </c>
      <c r="R100" s="55">
        <v>564.73</v>
      </c>
      <c r="S100" s="55">
        <v>564.73</v>
      </c>
      <c r="T100" s="135">
        <f t="shared" si="5"/>
        <v>0.82956457067979394</v>
      </c>
      <c r="U100" s="55">
        <f t="shared" si="6"/>
        <v>389.42</v>
      </c>
      <c r="V100" s="55">
        <f t="shared" si="7"/>
        <v>79.05</v>
      </c>
      <c r="X100" s="36" t="b">
        <v>1</v>
      </c>
    </row>
    <row r="101" spans="1:24" x14ac:dyDescent="0.2">
      <c r="A101" s="42" t="s">
        <v>3196</v>
      </c>
      <c r="B101" s="129" t="s">
        <v>299</v>
      </c>
      <c r="C101" s="133"/>
      <c r="D101" s="133"/>
      <c r="E101" s="58" t="s">
        <v>300</v>
      </c>
      <c r="F101" s="133"/>
      <c r="G101" s="59"/>
      <c r="H101" s="59"/>
      <c r="I101" s="72"/>
      <c r="J101" s="59"/>
      <c r="K101" s="72"/>
      <c r="L101" s="59"/>
      <c r="M101" s="60">
        <f>M102</f>
        <v>74.7</v>
      </c>
      <c r="N101" s="60">
        <f>N102</f>
        <v>74.7</v>
      </c>
      <c r="O101" s="37"/>
      <c r="P101" s="59"/>
      <c r="Q101" s="59"/>
      <c r="R101" s="60">
        <v>90</v>
      </c>
      <c r="S101" s="60">
        <v>90</v>
      </c>
      <c r="T101" s="135">
        <f t="shared" si="5"/>
        <v>0.83000000000000007</v>
      </c>
      <c r="U101" s="55">
        <f t="shared" si="6"/>
        <v>0</v>
      </c>
      <c r="V101" s="55">
        <f t="shared" si="7"/>
        <v>0</v>
      </c>
      <c r="X101" s="36" t="b">
        <v>1</v>
      </c>
    </row>
    <row r="102" spans="1:24" x14ac:dyDescent="0.2">
      <c r="A102" s="42" t="s">
        <v>3197</v>
      </c>
      <c r="B102" s="128" t="s">
        <v>301</v>
      </c>
      <c r="C102" s="50" t="s">
        <v>163</v>
      </c>
      <c r="D102" s="51">
        <v>50251</v>
      </c>
      <c r="E102" s="56" t="s">
        <v>302</v>
      </c>
      <c r="F102" s="53" t="s">
        <v>160</v>
      </c>
      <c r="G102" s="54">
        <v>6</v>
      </c>
      <c r="H102" s="55">
        <v>6</v>
      </c>
      <c r="I102" s="73">
        <v>15</v>
      </c>
      <c r="J102" s="55">
        <v>12.45</v>
      </c>
      <c r="K102" s="73">
        <v>0</v>
      </c>
      <c r="L102" s="55">
        <v>0</v>
      </c>
      <c r="M102" s="55">
        <f>TRUNC(((J102*G102)+(L102*G102)),2)</f>
        <v>74.7</v>
      </c>
      <c r="N102" s="55">
        <f>TRUNC(((J102*H102)+(L102*H102)),2)</f>
        <v>74.7</v>
      </c>
      <c r="O102" s="37"/>
      <c r="P102" s="55">
        <v>15</v>
      </c>
      <c r="Q102" s="55">
        <v>0</v>
      </c>
      <c r="R102" s="55">
        <v>90</v>
      </c>
      <c r="S102" s="55">
        <v>90</v>
      </c>
      <c r="T102" s="135">
        <f t="shared" si="5"/>
        <v>0.83000000000000007</v>
      </c>
      <c r="U102" s="55">
        <f t="shared" si="6"/>
        <v>74.7</v>
      </c>
      <c r="V102" s="55">
        <f t="shared" si="7"/>
        <v>0</v>
      </c>
      <c r="X102" s="36" t="b">
        <v>1</v>
      </c>
    </row>
    <row r="103" spans="1:24" x14ac:dyDescent="0.2">
      <c r="A103" s="42" t="s">
        <v>3198</v>
      </c>
      <c r="B103" s="127" t="s">
        <v>303</v>
      </c>
      <c r="C103" s="132"/>
      <c r="D103" s="132"/>
      <c r="E103" s="47" t="s">
        <v>81</v>
      </c>
      <c r="F103" s="132"/>
      <c r="G103" s="48"/>
      <c r="H103" s="48"/>
      <c r="I103" s="72"/>
      <c r="J103" s="48"/>
      <c r="K103" s="72"/>
      <c r="L103" s="48"/>
      <c r="M103" s="308">
        <f>M104+M114+M120+M129+M132+M134</f>
        <v>18419.609999999997</v>
      </c>
      <c r="N103" s="308">
        <f>N104+N114+N120+N129+N132+N134</f>
        <v>18419.609999999997</v>
      </c>
      <c r="O103" s="37"/>
      <c r="P103" s="48"/>
      <c r="Q103" s="48"/>
      <c r="R103" s="308">
        <v>22194.44</v>
      </c>
      <c r="S103" s="308">
        <v>22194.44</v>
      </c>
      <c r="T103" s="135">
        <f t="shared" si="5"/>
        <v>0.82992001600400811</v>
      </c>
      <c r="U103" s="55">
        <f t="shared" si="6"/>
        <v>0</v>
      </c>
      <c r="V103" s="55">
        <f t="shared" si="7"/>
        <v>0</v>
      </c>
      <c r="X103" s="36" t="b">
        <v>1</v>
      </c>
    </row>
    <row r="104" spans="1:24" x14ac:dyDescent="0.2">
      <c r="A104" s="42" t="s">
        <v>3199</v>
      </c>
      <c r="B104" s="129" t="s">
        <v>304</v>
      </c>
      <c r="C104" s="133"/>
      <c r="D104" s="133"/>
      <c r="E104" s="58" t="s">
        <v>305</v>
      </c>
      <c r="F104" s="133"/>
      <c r="G104" s="59"/>
      <c r="H104" s="59"/>
      <c r="I104" s="72"/>
      <c r="J104" s="59"/>
      <c r="K104" s="72"/>
      <c r="L104" s="59"/>
      <c r="M104" s="60">
        <f>SUM(M105:M113)</f>
        <v>2075.1999999999998</v>
      </c>
      <c r="N104" s="60">
        <f>SUM(N105:N113)</f>
        <v>2075.1999999999998</v>
      </c>
      <c r="O104" s="37"/>
      <c r="P104" s="59"/>
      <c r="Q104" s="59"/>
      <c r="R104" s="60">
        <v>2501.0100000000002</v>
      </c>
      <c r="S104" s="60">
        <v>2501.0100000000002</v>
      </c>
      <c r="T104" s="135">
        <f t="shared" si="5"/>
        <v>0.82974478310762434</v>
      </c>
      <c r="U104" s="55">
        <f t="shared" si="6"/>
        <v>0</v>
      </c>
      <c r="V104" s="55">
        <f t="shared" si="7"/>
        <v>0</v>
      </c>
      <c r="X104" s="36" t="b">
        <v>1</v>
      </c>
    </row>
    <row r="105" spans="1:24" x14ac:dyDescent="0.2">
      <c r="A105" s="42" t="s">
        <v>3200</v>
      </c>
      <c r="B105" s="128" t="s">
        <v>306</v>
      </c>
      <c r="C105" s="50" t="s">
        <v>163</v>
      </c>
      <c r="D105" s="51">
        <v>40101</v>
      </c>
      <c r="E105" s="56" t="s">
        <v>307</v>
      </c>
      <c r="F105" s="53" t="s">
        <v>211</v>
      </c>
      <c r="G105" s="54">
        <v>2.09</v>
      </c>
      <c r="H105" s="55">
        <v>2.09</v>
      </c>
      <c r="I105" s="73">
        <v>0</v>
      </c>
      <c r="J105" s="55">
        <v>0</v>
      </c>
      <c r="K105" s="73">
        <v>34.229999999999997</v>
      </c>
      <c r="L105" s="55">
        <v>28.41</v>
      </c>
      <c r="M105" s="55">
        <f t="shared" ref="M105:M113" si="10">TRUNC(((J105*G105)+(L105*G105)),2)</f>
        <v>59.37</v>
      </c>
      <c r="N105" s="55">
        <f t="shared" ref="N105:N113" si="11">TRUNC(((J105*H105)+(L105*H105)),2)</f>
        <v>59.37</v>
      </c>
      <c r="O105" s="37"/>
      <c r="P105" s="55">
        <v>0</v>
      </c>
      <c r="Q105" s="55">
        <v>34.229999999999997</v>
      </c>
      <c r="R105" s="55">
        <v>71.540000000000006</v>
      </c>
      <c r="S105" s="55">
        <v>71.540000000000006</v>
      </c>
      <c r="T105" s="135">
        <f t="shared" si="5"/>
        <v>0.82988537880905777</v>
      </c>
      <c r="U105" s="55">
        <f t="shared" si="6"/>
        <v>0</v>
      </c>
      <c r="V105" s="55">
        <f t="shared" si="7"/>
        <v>59.37</v>
      </c>
      <c r="X105" s="36" t="b">
        <v>1</v>
      </c>
    </row>
    <row r="106" spans="1:24" x14ac:dyDescent="0.2">
      <c r="A106" s="42" t="s">
        <v>3201</v>
      </c>
      <c r="B106" s="128" t="s">
        <v>308</v>
      </c>
      <c r="C106" s="50" t="s">
        <v>163</v>
      </c>
      <c r="D106" s="51">
        <v>50902</v>
      </c>
      <c r="E106" s="56" t="s">
        <v>288</v>
      </c>
      <c r="F106" s="53" t="s">
        <v>164</v>
      </c>
      <c r="G106" s="54">
        <v>6.97</v>
      </c>
      <c r="H106" s="55">
        <v>6.97</v>
      </c>
      <c r="I106" s="73">
        <v>0</v>
      </c>
      <c r="J106" s="55">
        <v>0</v>
      </c>
      <c r="K106" s="73">
        <v>5.34</v>
      </c>
      <c r="L106" s="55">
        <v>4.43</v>
      </c>
      <c r="M106" s="55">
        <f t="shared" si="10"/>
        <v>30.87</v>
      </c>
      <c r="N106" s="55">
        <f t="shared" si="11"/>
        <v>30.87</v>
      </c>
      <c r="O106" s="37"/>
      <c r="P106" s="55">
        <v>0</v>
      </c>
      <c r="Q106" s="55">
        <v>5.34</v>
      </c>
      <c r="R106" s="55">
        <v>37.21</v>
      </c>
      <c r="S106" s="55">
        <v>37.21</v>
      </c>
      <c r="T106" s="135">
        <f t="shared" si="5"/>
        <v>0.82961569470572427</v>
      </c>
      <c r="U106" s="55">
        <f t="shared" si="6"/>
        <v>0</v>
      </c>
      <c r="V106" s="55">
        <f t="shared" si="7"/>
        <v>30.87</v>
      </c>
      <c r="X106" s="36" t="b">
        <v>1</v>
      </c>
    </row>
    <row r="107" spans="1:24" ht="24" x14ac:dyDescent="0.25">
      <c r="A107" s="42" t="s">
        <v>3202</v>
      </c>
      <c r="B107" s="128" t="s">
        <v>309</v>
      </c>
      <c r="C107" s="50" t="s">
        <v>217</v>
      </c>
      <c r="D107" s="51">
        <v>96616</v>
      </c>
      <c r="E107" s="52" t="s">
        <v>3021</v>
      </c>
      <c r="F107" s="53" t="s">
        <v>211</v>
      </c>
      <c r="G107" s="54">
        <v>0.2</v>
      </c>
      <c r="H107" s="55">
        <v>0.2</v>
      </c>
      <c r="I107" s="73">
        <v>430.66</v>
      </c>
      <c r="J107" s="55">
        <v>357.49</v>
      </c>
      <c r="K107" s="73">
        <v>221.65</v>
      </c>
      <c r="L107" s="55">
        <v>183.99</v>
      </c>
      <c r="M107" s="55">
        <f t="shared" si="10"/>
        <v>108.29</v>
      </c>
      <c r="N107" s="55">
        <f t="shared" si="11"/>
        <v>108.29</v>
      </c>
      <c r="O107" s="38"/>
      <c r="P107" s="55">
        <v>430.66</v>
      </c>
      <c r="Q107" s="55">
        <v>221.65</v>
      </c>
      <c r="R107" s="55">
        <v>130.46</v>
      </c>
      <c r="S107" s="55">
        <v>130.46</v>
      </c>
      <c r="T107" s="135">
        <f t="shared" si="5"/>
        <v>0.83006285451479378</v>
      </c>
      <c r="U107" s="55">
        <f t="shared" si="6"/>
        <v>71.489999999999995</v>
      </c>
      <c r="V107" s="55">
        <f t="shared" si="7"/>
        <v>36.79</v>
      </c>
      <c r="X107" s="36" t="b">
        <v>1</v>
      </c>
    </row>
    <row r="108" spans="1:24" x14ac:dyDescent="0.2">
      <c r="A108" s="42" t="s">
        <v>3203</v>
      </c>
      <c r="B108" s="128" t="s">
        <v>310</v>
      </c>
      <c r="C108" s="50" t="s">
        <v>163</v>
      </c>
      <c r="D108" s="51">
        <v>60191</v>
      </c>
      <c r="E108" s="56" t="s">
        <v>311</v>
      </c>
      <c r="F108" s="53" t="s">
        <v>164</v>
      </c>
      <c r="G108" s="54">
        <v>17.420000000000002</v>
      </c>
      <c r="H108" s="55">
        <v>17.420000000000002</v>
      </c>
      <c r="I108" s="73">
        <v>24.41</v>
      </c>
      <c r="J108" s="55">
        <v>20.260000000000002</v>
      </c>
      <c r="K108" s="73">
        <v>11.37</v>
      </c>
      <c r="L108" s="55">
        <v>9.43</v>
      </c>
      <c r="M108" s="55">
        <f t="shared" si="10"/>
        <v>517.19000000000005</v>
      </c>
      <c r="N108" s="55">
        <f t="shared" si="11"/>
        <v>517.19000000000005</v>
      </c>
      <c r="O108" s="37"/>
      <c r="P108" s="55">
        <v>24.41</v>
      </c>
      <c r="Q108" s="55">
        <v>11.37</v>
      </c>
      <c r="R108" s="55">
        <v>623.28</v>
      </c>
      <c r="S108" s="55">
        <v>623.28</v>
      </c>
      <c r="T108" s="135">
        <f t="shared" si="5"/>
        <v>0.82978757540752157</v>
      </c>
      <c r="U108" s="55">
        <f t="shared" si="6"/>
        <v>352.92</v>
      </c>
      <c r="V108" s="55">
        <f t="shared" si="7"/>
        <v>164.27</v>
      </c>
      <c r="X108" s="36" t="b">
        <v>1</v>
      </c>
    </row>
    <row r="109" spans="1:24" x14ac:dyDescent="0.2">
      <c r="A109" s="42" t="s">
        <v>3204</v>
      </c>
      <c r="B109" s="128" t="s">
        <v>312</v>
      </c>
      <c r="C109" s="50" t="s">
        <v>163</v>
      </c>
      <c r="D109" s="51">
        <v>60524</v>
      </c>
      <c r="E109" s="56" t="s">
        <v>292</v>
      </c>
      <c r="F109" s="53" t="s">
        <v>211</v>
      </c>
      <c r="G109" s="54">
        <v>1.22</v>
      </c>
      <c r="H109" s="55">
        <v>1.22</v>
      </c>
      <c r="I109" s="73">
        <v>557.77</v>
      </c>
      <c r="J109" s="55">
        <v>463</v>
      </c>
      <c r="K109" s="73">
        <v>0</v>
      </c>
      <c r="L109" s="55">
        <v>0</v>
      </c>
      <c r="M109" s="55">
        <f t="shared" si="10"/>
        <v>564.86</v>
      </c>
      <c r="N109" s="55">
        <f t="shared" si="11"/>
        <v>564.86</v>
      </c>
      <c r="O109" s="37"/>
      <c r="P109" s="55">
        <v>557.77</v>
      </c>
      <c r="Q109" s="55">
        <v>0</v>
      </c>
      <c r="R109" s="55">
        <v>680.47</v>
      </c>
      <c r="S109" s="55">
        <v>680.47</v>
      </c>
      <c r="T109" s="135">
        <f t="shared" si="5"/>
        <v>0.83010272311784505</v>
      </c>
      <c r="U109" s="55">
        <f t="shared" si="6"/>
        <v>564.86</v>
      </c>
      <c r="V109" s="55">
        <f t="shared" si="7"/>
        <v>0</v>
      </c>
      <c r="X109" s="36" t="b">
        <v>1</v>
      </c>
    </row>
    <row r="110" spans="1:24" ht="24" x14ac:dyDescent="0.25">
      <c r="A110" s="42" t="s">
        <v>3205</v>
      </c>
      <c r="B110" s="128" t="s">
        <v>313</v>
      </c>
      <c r="C110" s="50" t="s">
        <v>163</v>
      </c>
      <c r="D110" s="51">
        <v>60800</v>
      </c>
      <c r="E110" s="56" t="s">
        <v>314</v>
      </c>
      <c r="F110" s="53" t="s">
        <v>211</v>
      </c>
      <c r="G110" s="54">
        <v>1.22</v>
      </c>
      <c r="H110" s="55">
        <v>1.22</v>
      </c>
      <c r="I110" s="73">
        <v>0.12</v>
      </c>
      <c r="J110" s="55">
        <v>0.09</v>
      </c>
      <c r="K110" s="73">
        <v>51.75</v>
      </c>
      <c r="L110" s="55">
        <v>42.95</v>
      </c>
      <c r="M110" s="55">
        <f t="shared" si="10"/>
        <v>52.5</v>
      </c>
      <c r="N110" s="55">
        <f t="shared" si="11"/>
        <v>52.5</v>
      </c>
      <c r="O110" s="38"/>
      <c r="P110" s="55">
        <v>0.12</v>
      </c>
      <c r="Q110" s="55">
        <v>51.75</v>
      </c>
      <c r="R110" s="55">
        <v>63.28</v>
      </c>
      <c r="S110" s="55">
        <v>63.28</v>
      </c>
      <c r="T110" s="135">
        <f t="shared" si="5"/>
        <v>0.82964601769911506</v>
      </c>
      <c r="U110" s="55">
        <f t="shared" si="6"/>
        <v>0.1</v>
      </c>
      <c r="V110" s="55">
        <f t="shared" si="7"/>
        <v>52.39</v>
      </c>
      <c r="X110" s="36" t="b">
        <v>1</v>
      </c>
    </row>
    <row r="111" spans="1:24" x14ac:dyDescent="0.2">
      <c r="A111" s="42" t="s">
        <v>3206</v>
      </c>
      <c r="B111" s="128" t="s">
        <v>315</v>
      </c>
      <c r="C111" s="50" t="s">
        <v>163</v>
      </c>
      <c r="D111" s="51">
        <v>40902</v>
      </c>
      <c r="E111" s="56" t="s">
        <v>316</v>
      </c>
      <c r="F111" s="53" t="s">
        <v>211</v>
      </c>
      <c r="G111" s="54">
        <v>0.87</v>
      </c>
      <c r="H111" s="55">
        <v>0.87</v>
      </c>
      <c r="I111" s="73">
        <v>0</v>
      </c>
      <c r="J111" s="55">
        <v>0</v>
      </c>
      <c r="K111" s="73">
        <v>22.68</v>
      </c>
      <c r="L111" s="55">
        <v>18.82</v>
      </c>
      <c r="M111" s="55">
        <f t="shared" si="10"/>
        <v>16.37</v>
      </c>
      <c r="N111" s="55">
        <f t="shared" si="11"/>
        <v>16.37</v>
      </c>
      <c r="O111" s="37"/>
      <c r="P111" s="55">
        <v>0</v>
      </c>
      <c r="Q111" s="55">
        <v>22.68</v>
      </c>
      <c r="R111" s="55">
        <v>19.73</v>
      </c>
      <c r="S111" s="55">
        <v>19.73</v>
      </c>
      <c r="T111" s="135">
        <f t="shared" si="5"/>
        <v>0.82970096300050689</v>
      </c>
      <c r="U111" s="55">
        <f t="shared" si="6"/>
        <v>0</v>
      </c>
      <c r="V111" s="55">
        <f t="shared" si="7"/>
        <v>16.37</v>
      </c>
      <c r="X111" s="36" t="b">
        <v>1</v>
      </c>
    </row>
    <row r="112" spans="1:24" x14ac:dyDescent="0.2">
      <c r="A112" s="42" t="s">
        <v>3207</v>
      </c>
      <c r="B112" s="128" t="s">
        <v>317</v>
      </c>
      <c r="C112" s="50" t="s">
        <v>163</v>
      </c>
      <c r="D112" s="51">
        <v>60304</v>
      </c>
      <c r="E112" s="56" t="s">
        <v>318</v>
      </c>
      <c r="F112" s="53" t="s">
        <v>280</v>
      </c>
      <c r="G112" s="54">
        <v>47.8</v>
      </c>
      <c r="H112" s="55">
        <v>47.8</v>
      </c>
      <c r="I112" s="73">
        <v>9.16</v>
      </c>
      <c r="J112" s="55">
        <v>7.6</v>
      </c>
      <c r="K112" s="73">
        <v>2.98</v>
      </c>
      <c r="L112" s="55">
        <v>2.4700000000000002</v>
      </c>
      <c r="M112" s="55">
        <f t="shared" si="10"/>
        <v>481.34</v>
      </c>
      <c r="N112" s="55">
        <f t="shared" si="11"/>
        <v>481.34</v>
      </c>
      <c r="O112" s="37"/>
      <c r="P112" s="55">
        <v>9.16</v>
      </c>
      <c r="Q112" s="55">
        <v>2.98</v>
      </c>
      <c r="R112" s="55">
        <v>580.29</v>
      </c>
      <c r="S112" s="55">
        <v>580.29</v>
      </c>
      <c r="T112" s="135">
        <f t="shared" si="5"/>
        <v>0.82948181081872863</v>
      </c>
      <c r="U112" s="55">
        <f t="shared" si="6"/>
        <v>363.28</v>
      </c>
      <c r="V112" s="55">
        <f t="shared" si="7"/>
        <v>118.06</v>
      </c>
      <c r="X112" s="36" t="b">
        <v>1</v>
      </c>
    </row>
    <row r="113" spans="1:24" ht="24" x14ac:dyDescent="0.25">
      <c r="A113" s="42" t="s">
        <v>3208</v>
      </c>
      <c r="B113" s="128" t="s">
        <v>319</v>
      </c>
      <c r="C113" s="50" t="s">
        <v>217</v>
      </c>
      <c r="D113" s="51">
        <v>92759</v>
      </c>
      <c r="E113" s="56" t="s">
        <v>320</v>
      </c>
      <c r="F113" s="53" t="s">
        <v>280</v>
      </c>
      <c r="G113" s="54">
        <v>20.3</v>
      </c>
      <c r="H113" s="55">
        <v>20.3</v>
      </c>
      <c r="I113" s="73">
        <v>10.44</v>
      </c>
      <c r="J113" s="55">
        <v>8.66</v>
      </c>
      <c r="K113" s="73">
        <v>4.08</v>
      </c>
      <c r="L113" s="55">
        <v>3.38</v>
      </c>
      <c r="M113" s="55">
        <f t="shared" si="10"/>
        <v>244.41</v>
      </c>
      <c r="N113" s="55">
        <f t="shared" si="11"/>
        <v>244.41</v>
      </c>
      <c r="O113" s="38"/>
      <c r="P113" s="55">
        <v>10.44</v>
      </c>
      <c r="Q113" s="55">
        <v>4.08</v>
      </c>
      <c r="R113" s="55">
        <v>294.75</v>
      </c>
      <c r="S113" s="55">
        <v>294.75</v>
      </c>
      <c r="T113" s="135">
        <f t="shared" si="5"/>
        <v>0.82921119592875314</v>
      </c>
      <c r="U113" s="55">
        <f t="shared" si="6"/>
        <v>175.79</v>
      </c>
      <c r="V113" s="55">
        <f t="shared" si="7"/>
        <v>68.61</v>
      </c>
      <c r="X113" s="36" t="b">
        <v>1</v>
      </c>
    </row>
    <row r="114" spans="1:24" x14ac:dyDescent="0.2">
      <c r="A114" s="42" t="s">
        <v>3209</v>
      </c>
      <c r="B114" s="129" t="s">
        <v>321</v>
      </c>
      <c r="C114" s="133"/>
      <c r="D114" s="133"/>
      <c r="E114" s="58" t="s">
        <v>322</v>
      </c>
      <c r="F114" s="133"/>
      <c r="G114" s="59"/>
      <c r="H114" s="59"/>
      <c r="I114" s="72"/>
      <c r="J114" s="59"/>
      <c r="K114" s="72"/>
      <c r="L114" s="59"/>
      <c r="M114" s="60">
        <f>SUM(M115:M119)</f>
        <v>3456.1899999999996</v>
      </c>
      <c r="N114" s="60">
        <f>SUM(N115:N119)</f>
        <v>3456.1899999999996</v>
      </c>
      <c r="O114" s="37"/>
      <c r="P114" s="59"/>
      <c r="Q114" s="59"/>
      <c r="R114" s="60">
        <v>4164.8100000000004</v>
      </c>
      <c r="S114" s="60">
        <v>4164.8100000000004</v>
      </c>
      <c r="T114" s="135">
        <f t="shared" si="5"/>
        <v>0.82985538355891364</v>
      </c>
      <c r="U114" s="55">
        <f t="shared" si="6"/>
        <v>0</v>
      </c>
      <c r="V114" s="55">
        <f t="shared" si="7"/>
        <v>0</v>
      </c>
      <c r="X114" s="36" t="b">
        <v>1</v>
      </c>
    </row>
    <row r="115" spans="1:24" x14ac:dyDescent="0.2">
      <c r="A115" s="42" t="s">
        <v>3210</v>
      </c>
      <c r="B115" s="128" t="s">
        <v>323</v>
      </c>
      <c r="C115" s="50" t="s">
        <v>163</v>
      </c>
      <c r="D115" s="51">
        <v>60205</v>
      </c>
      <c r="E115" s="56" t="s">
        <v>324</v>
      </c>
      <c r="F115" s="53" t="s">
        <v>164</v>
      </c>
      <c r="G115" s="54">
        <v>29.57</v>
      </c>
      <c r="H115" s="55">
        <v>29.57</v>
      </c>
      <c r="I115" s="73">
        <v>32.85</v>
      </c>
      <c r="J115" s="55">
        <v>27.26</v>
      </c>
      <c r="K115" s="73">
        <v>23.52</v>
      </c>
      <c r="L115" s="55">
        <v>19.52</v>
      </c>
      <c r="M115" s="55">
        <f>TRUNC(((J115*G115)+(L115*G115)),2)</f>
        <v>1383.28</v>
      </c>
      <c r="N115" s="55">
        <f>TRUNC(((J115*H115)+(L115*H115)),2)</f>
        <v>1383.28</v>
      </c>
      <c r="O115" s="37"/>
      <c r="P115" s="55">
        <v>32.85</v>
      </c>
      <c r="Q115" s="55">
        <v>23.52</v>
      </c>
      <c r="R115" s="55">
        <v>1666.86</v>
      </c>
      <c r="S115" s="55">
        <v>1666.86</v>
      </c>
      <c r="T115" s="135">
        <f t="shared" si="5"/>
        <v>0.8298717348787541</v>
      </c>
      <c r="U115" s="55">
        <f t="shared" si="6"/>
        <v>806.07</v>
      </c>
      <c r="V115" s="55">
        <f t="shared" si="7"/>
        <v>577.20000000000005</v>
      </c>
      <c r="X115" s="36" t="b">
        <v>1</v>
      </c>
    </row>
    <row r="116" spans="1:24" x14ac:dyDescent="0.2">
      <c r="A116" s="42" t="s">
        <v>3211</v>
      </c>
      <c r="B116" s="128" t="s">
        <v>325</v>
      </c>
      <c r="C116" s="50" t="s">
        <v>163</v>
      </c>
      <c r="D116" s="51">
        <v>60524</v>
      </c>
      <c r="E116" s="56" t="s">
        <v>292</v>
      </c>
      <c r="F116" s="53" t="s">
        <v>211</v>
      </c>
      <c r="G116" s="54">
        <v>1.51</v>
      </c>
      <c r="H116" s="55">
        <v>1.51</v>
      </c>
      <c r="I116" s="73">
        <v>557.77</v>
      </c>
      <c r="J116" s="55">
        <v>463</v>
      </c>
      <c r="K116" s="73">
        <v>0</v>
      </c>
      <c r="L116" s="55">
        <v>0</v>
      </c>
      <c r="M116" s="55">
        <f>TRUNC(((J116*G116)+(L116*G116)),2)</f>
        <v>699.13</v>
      </c>
      <c r="N116" s="55">
        <f>TRUNC(((J116*H116)+(L116*H116)),2)</f>
        <v>699.13</v>
      </c>
      <c r="O116" s="37"/>
      <c r="P116" s="55">
        <v>557.77</v>
      </c>
      <c r="Q116" s="55">
        <v>0</v>
      </c>
      <c r="R116" s="55">
        <v>842.23</v>
      </c>
      <c r="S116" s="55">
        <v>842.23</v>
      </c>
      <c r="T116" s="135">
        <f t="shared" si="5"/>
        <v>0.83009391733849425</v>
      </c>
      <c r="U116" s="55">
        <f t="shared" si="6"/>
        <v>699.13</v>
      </c>
      <c r="V116" s="55">
        <f t="shared" si="7"/>
        <v>0</v>
      </c>
      <c r="X116" s="36" t="b">
        <v>1</v>
      </c>
    </row>
    <row r="117" spans="1:24" ht="24" x14ac:dyDescent="0.25">
      <c r="A117" s="42" t="s">
        <v>3212</v>
      </c>
      <c r="B117" s="128" t="s">
        <v>326</v>
      </c>
      <c r="C117" s="50" t="s">
        <v>163</v>
      </c>
      <c r="D117" s="51">
        <v>60800</v>
      </c>
      <c r="E117" s="56" t="s">
        <v>314</v>
      </c>
      <c r="F117" s="53" t="s">
        <v>211</v>
      </c>
      <c r="G117" s="54">
        <v>1.51</v>
      </c>
      <c r="H117" s="55">
        <v>1.51</v>
      </c>
      <c r="I117" s="73">
        <v>0.12</v>
      </c>
      <c r="J117" s="55">
        <v>0.09</v>
      </c>
      <c r="K117" s="73">
        <v>51.75</v>
      </c>
      <c r="L117" s="55">
        <v>42.95</v>
      </c>
      <c r="M117" s="55">
        <f>TRUNC(((J117*G117)+(L117*G117)),2)</f>
        <v>64.989999999999995</v>
      </c>
      <c r="N117" s="55">
        <f>TRUNC(((J117*H117)+(L117*H117)),2)</f>
        <v>64.989999999999995</v>
      </c>
      <c r="O117" s="38"/>
      <c r="P117" s="55">
        <v>0.12</v>
      </c>
      <c r="Q117" s="55">
        <v>51.75</v>
      </c>
      <c r="R117" s="55">
        <v>78.319999999999993</v>
      </c>
      <c r="S117" s="55">
        <v>78.319999999999993</v>
      </c>
      <c r="T117" s="135">
        <f t="shared" si="5"/>
        <v>0.82980081716036769</v>
      </c>
      <c r="U117" s="55">
        <f t="shared" si="6"/>
        <v>0.13</v>
      </c>
      <c r="V117" s="55">
        <f t="shared" si="7"/>
        <v>64.849999999999994</v>
      </c>
      <c r="X117" s="36" t="b">
        <v>1</v>
      </c>
    </row>
    <row r="118" spans="1:24" ht="24" x14ac:dyDescent="0.25">
      <c r="A118" s="42" t="s">
        <v>3213</v>
      </c>
      <c r="B118" s="128" t="s">
        <v>327</v>
      </c>
      <c r="C118" s="50" t="s">
        <v>217</v>
      </c>
      <c r="D118" s="51">
        <v>92762</v>
      </c>
      <c r="E118" s="52" t="s">
        <v>3022</v>
      </c>
      <c r="F118" s="53" t="s">
        <v>280</v>
      </c>
      <c r="G118" s="54">
        <v>89.8</v>
      </c>
      <c r="H118" s="55">
        <v>89.8</v>
      </c>
      <c r="I118" s="73">
        <v>10.3</v>
      </c>
      <c r="J118" s="55">
        <v>8.5500000000000007</v>
      </c>
      <c r="K118" s="73">
        <v>1.17</v>
      </c>
      <c r="L118" s="55">
        <v>0.97</v>
      </c>
      <c r="M118" s="55">
        <f>TRUNC(((J118*G118)+(L118*G118)),2)</f>
        <v>854.89</v>
      </c>
      <c r="N118" s="55">
        <f>TRUNC(((J118*H118)+(L118*H118)),2)</f>
        <v>854.89</v>
      </c>
      <c r="O118" s="38"/>
      <c r="P118" s="55">
        <v>10.3</v>
      </c>
      <c r="Q118" s="55">
        <v>1.17</v>
      </c>
      <c r="R118" s="55">
        <v>1030</v>
      </c>
      <c r="S118" s="55">
        <v>1030</v>
      </c>
      <c r="T118" s="135">
        <f t="shared" si="5"/>
        <v>0.82999029126213586</v>
      </c>
      <c r="U118" s="55">
        <f t="shared" si="6"/>
        <v>767.79</v>
      </c>
      <c r="V118" s="55">
        <f t="shared" si="7"/>
        <v>87.1</v>
      </c>
      <c r="X118" s="36" t="b">
        <v>1</v>
      </c>
    </row>
    <row r="119" spans="1:24" ht="24" x14ac:dyDescent="0.25">
      <c r="A119" s="42" t="s">
        <v>3214</v>
      </c>
      <c r="B119" s="128" t="s">
        <v>328</v>
      </c>
      <c r="C119" s="50" t="s">
        <v>217</v>
      </c>
      <c r="D119" s="51">
        <v>92759</v>
      </c>
      <c r="E119" s="52" t="s">
        <v>3023</v>
      </c>
      <c r="F119" s="53" t="s">
        <v>280</v>
      </c>
      <c r="G119" s="54">
        <v>37.700000000000003</v>
      </c>
      <c r="H119" s="55">
        <v>37.700000000000003</v>
      </c>
      <c r="I119" s="73">
        <v>10.44</v>
      </c>
      <c r="J119" s="55">
        <v>8.66</v>
      </c>
      <c r="K119" s="73">
        <v>4.08</v>
      </c>
      <c r="L119" s="55">
        <v>3.38</v>
      </c>
      <c r="M119" s="55">
        <f>TRUNC(((J119*G119)+(L119*G119)),2)</f>
        <v>453.9</v>
      </c>
      <c r="N119" s="55">
        <f>TRUNC(((J119*H119)+(L119*H119)),2)</f>
        <v>453.9</v>
      </c>
      <c r="O119" s="38"/>
      <c r="P119" s="55">
        <v>10.44</v>
      </c>
      <c r="Q119" s="55">
        <v>4.08</v>
      </c>
      <c r="R119" s="55">
        <v>547.4</v>
      </c>
      <c r="S119" s="55">
        <v>547.4</v>
      </c>
      <c r="T119" s="135">
        <f t="shared" si="5"/>
        <v>0.82919254658385089</v>
      </c>
      <c r="U119" s="55">
        <f t="shared" si="6"/>
        <v>326.48</v>
      </c>
      <c r="V119" s="55">
        <f t="shared" si="7"/>
        <v>127.42</v>
      </c>
      <c r="X119" s="36" t="b">
        <v>1</v>
      </c>
    </row>
    <row r="120" spans="1:24" x14ac:dyDescent="0.2">
      <c r="A120" s="42" t="s">
        <v>3215</v>
      </c>
      <c r="B120" s="129" t="s">
        <v>329</v>
      </c>
      <c r="C120" s="133"/>
      <c r="D120" s="133"/>
      <c r="E120" s="58" t="s">
        <v>330</v>
      </c>
      <c r="F120" s="133"/>
      <c r="G120" s="59"/>
      <c r="H120" s="59"/>
      <c r="I120" s="72"/>
      <c r="J120" s="59"/>
      <c r="K120" s="72"/>
      <c r="L120" s="59"/>
      <c r="M120" s="60">
        <f>SUM(M121:M128)</f>
        <v>4379.2300000000005</v>
      </c>
      <c r="N120" s="60">
        <f>SUM(N121:N128)</f>
        <v>4379.2300000000005</v>
      </c>
      <c r="O120" s="37"/>
      <c r="P120" s="59"/>
      <c r="Q120" s="59"/>
      <c r="R120" s="60">
        <v>5277.57</v>
      </c>
      <c r="S120" s="60">
        <v>5277.57</v>
      </c>
      <c r="T120" s="135">
        <f t="shared" si="5"/>
        <v>0.82978150929310279</v>
      </c>
      <c r="U120" s="55">
        <f t="shared" si="6"/>
        <v>0</v>
      </c>
      <c r="V120" s="55">
        <f t="shared" si="7"/>
        <v>0</v>
      </c>
      <c r="X120" s="36" t="b">
        <v>1</v>
      </c>
    </row>
    <row r="121" spans="1:24" x14ac:dyDescent="0.2">
      <c r="A121" s="42" t="s">
        <v>3216</v>
      </c>
      <c r="B121" s="128" t="s">
        <v>331</v>
      </c>
      <c r="C121" s="50" t="s">
        <v>163</v>
      </c>
      <c r="D121" s="51">
        <v>60205</v>
      </c>
      <c r="E121" s="56" t="s">
        <v>324</v>
      </c>
      <c r="F121" s="53" t="s">
        <v>164</v>
      </c>
      <c r="G121" s="54">
        <v>38.619999999999997</v>
      </c>
      <c r="H121" s="55">
        <v>38.619999999999997</v>
      </c>
      <c r="I121" s="73">
        <v>32.85</v>
      </c>
      <c r="J121" s="55">
        <v>27.26</v>
      </c>
      <c r="K121" s="73">
        <v>23.52</v>
      </c>
      <c r="L121" s="55">
        <v>19.52</v>
      </c>
      <c r="M121" s="55">
        <f t="shared" ref="M121:M128" si="12">TRUNC(((J121*G121)+(L121*G121)),2)</f>
        <v>1806.64</v>
      </c>
      <c r="N121" s="55">
        <f t="shared" ref="N121:N128" si="13">TRUNC(((J121*H121)+(L121*H121)),2)</f>
        <v>1806.64</v>
      </c>
      <c r="O121" s="37"/>
      <c r="P121" s="55">
        <v>32.85</v>
      </c>
      <c r="Q121" s="55">
        <v>23.52</v>
      </c>
      <c r="R121" s="55">
        <v>2177</v>
      </c>
      <c r="S121" s="55">
        <v>2177</v>
      </c>
      <c r="T121" s="135">
        <f t="shared" si="5"/>
        <v>0.82987597611391828</v>
      </c>
      <c r="U121" s="55">
        <f t="shared" si="6"/>
        <v>1052.78</v>
      </c>
      <c r="V121" s="55">
        <f t="shared" si="7"/>
        <v>753.86</v>
      </c>
      <c r="X121" s="36" t="b">
        <v>1</v>
      </c>
    </row>
    <row r="122" spans="1:24" x14ac:dyDescent="0.2">
      <c r="A122" s="42" t="s">
        <v>3217</v>
      </c>
      <c r="B122" s="128" t="s">
        <v>332</v>
      </c>
      <c r="C122" s="50" t="s">
        <v>163</v>
      </c>
      <c r="D122" s="51">
        <v>60524</v>
      </c>
      <c r="E122" s="56" t="s">
        <v>292</v>
      </c>
      <c r="F122" s="53" t="s">
        <v>211</v>
      </c>
      <c r="G122" s="54">
        <v>2.65</v>
      </c>
      <c r="H122" s="55">
        <v>2.65</v>
      </c>
      <c r="I122" s="73">
        <v>557.77</v>
      </c>
      <c r="J122" s="55">
        <v>463</v>
      </c>
      <c r="K122" s="73">
        <v>0</v>
      </c>
      <c r="L122" s="55">
        <v>0</v>
      </c>
      <c r="M122" s="55">
        <f t="shared" si="12"/>
        <v>1226.95</v>
      </c>
      <c r="N122" s="55">
        <f t="shared" si="13"/>
        <v>1226.95</v>
      </c>
      <c r="O122" s="37"/>
      <c r="P122" s="55">
        <v>557.77</v>
      </c>
      <c r="Q122" s="55">
        <v>0</v>
      </c>
      <c r="R122" s="55">
        <v>1478.09</v>
      </c>
      <c r="S122" s="55">
        <v>1478.09</v>
      </c>
      <c r="T122" s="135">
        <f t="shared" si="5"/>
        <v>0.83009153705119454</v>
      </c>
      <c r="U122" s="55">
        <f t="shared" si="6"/>
        <v>1226.95</v>
      </c>
      <c r="V122" s="55">
        <f t="shared" si="7"/>
        <v>0</v>
      </c>
      <c r="X122" s="36" t="b">
        <v>1</v>
      </c>
    </row>
    <row r="123" spans="1:24" ht="24" x14ac:dyDescent="0.25">
      <c r="A123" s="42" t="s">
        <v>3218</v>
      </c>
      <c r="B123" s="128" t="s">
        <v>333</v>
      </c>
      <c r="C123" s="50" t="s">
        <v>163</v>
      </c>
      <c r="D123" s="51">
        <v>60800</v>
      </c>
      <c r="E123" s="52" t="s">
        <v>3024</v>
      </c>
      <c r="F123" s="53" t="s">
        <v>211</v>
      </c>
      <c r="G123" s="54">
        <v>2.65</v>
      </c>
      <c r="H123" s="55">
        <v>2.65</v>
      </c>
      <c r="I123" s="73">
        <v>0.12</v>
      </c>
      <c r="J123" s="55">
        <v>0.09</v>
      </c>
      <c r="K123" s="73">
        <v>51.75</v>
      </c>
      <c r="L123" s="55">
        <v>42.95</v>
      </c>
      <c r="M123" s="55">
        <f t="shared" si="12"/>
        <v>114.05</v>
      </c>
      <c r="N123" s="55">
        <f t="shared" si="13"/>
        <v>114.05</v>
      </c>
      <c r="O123" s="38"/>
      <c r="P123" s="55">
        <v>0.12</v>
      </c>
      <c r="Q123" s="55">
        <v>51.75</v>
      </c>
      <c r="R123" s="55">
        <v>137.44999999999999</v>
      </c>
      <c r="S123" s="55">
        <v>137.44999999999999</v>
      </c>
      <c r="T123" s="135">
        <f t="shared" si="5"/>
        <v>0.82975627500909421</v>
      </c>
      <c r="U123" s="55">
        <f t="shared" si="6"/>
        <v>0.23</v>
      </c>
      <c r="V123" s="55">
        <f t="shared" si="7"/>
        <v>113.81</v>
      </c>
      <c r="X123" s="36" t="b">
        <v>1</v>
      </c>
    </row>
    <row r="124" spans="1:24" x14ac:dyDescent="0.2">
      <c r="A124" s="42" t="s">
        <v>3219</v>
      </c>
      <c r="B124" s="128" t="s">
        <v>334</v>
      </c>
      <c r="C124" s="50" t="s">
        <v>163</v>
      </c>
      <c r="D124" s="51">
        <v>60303</v>
      </c>
      <c r="E124" s="56" t="s">
        <v>335</v>
      </c>
      <c r="F124" s="53" t="s">
        <v>280</v>
      </c>
      <c r="G124" s="54">
        <v>13.6</v>
      </c>
      <c r="H124" s="55">
        <v>13.6</v>
      </c>
      <c r="I124" s="73">
        <v>9.68</v>
      </c>
      <c r="J124" s="55">
        <v>8.0299999999999994</v>
      </c>
      <c r="K124" s="73">
        <v>2.98</v>
      </c>
      <c r="L124" s="55">
        <v>2.4700000000000002</v>
      </c>
      <c r="M124" s="55">
        <f t="shared" si="12"/>
        <v>142.80000000000001</v>
      </c>
      <c r="N124" s="55">
        <f t="shared" si="13"/>
        <v>142.80000000000001</v>
      </c>
      <c r="O124" s="37"/>
      <c r="P124" s="55">
        <v>9.68</v>
      </c>
      <c r="Q124" s="55">
        <v>2.98</v>
      </c>
      <c r="R124" s="55">
        <v>172.17</v>
      </c>
      <c r="S124" s="55">
        <v>172.17</v>
      </c>
      <c r="T124" s="135">
        <f t="shared" si="5"/>
        <v>0.82941278968461418</v>
      </c>
      <c r="U124" s="55">
        <f t="shared" si="6"/>
        <v>109.2</v>
      </c>
      <c r="V124" s="55">
        <f t="shared" si="7"/>
        <v>33.590000000000003</v>
      </c>
      <c r="X124" s="36" t="b">
        <v>1</v>
      </c>
    </row>
    <row r="125" spans="1:24" x14ac:dyDescent="0.2">
      <c r="A125" s="42" t="s">
        <v>3220</v>
      </c>
      <c r="B125" s="128" t="s">
        <v>336</v>
      </c>
      <c r="C125" s="50" t="s">
        <v>163</v>
      </c>
      <c r="D125" s="51">
        <v>60304</v>
      </c>
      <c r="E125" s="56" t="s">
        <v>318</v>
      </c>
      <c r="F125" s="53" t="s">
        <v>280</v>
      </c>
      <c r="G125" s="54">
        <v>46.7</v>
      </c>
      <c r="H125" s="55">
        <v>46.7</v>
      </c>
      <c r="I125" s="73">
        <v>9.16</v>
      </c>
      <c r="J125" s="55">
        <v>7.6</v>
      </c>
      <c r="K125" s="73">
        <v>2.98</v>
      </c>
      <c r="L125" s="55">
        <v>2.4700000000000002</v>
      </c>
      <c r="M125" s="55">
        <f t="shared" si="12"/>
        <v>470.26</v>
      </c>
      <c r="N125" s="55">
        <f t="shared" si="13"/>
        <v>470.26</v>
      </c>
      <c r="O125" s="37"/>
      <c r="P125" s="55">
        <v>9.16</v>
      </c>
      <c r="Q125" s="55">
        <v>2.98</v>
      </c>
      <c r="R125" s="55">
        <v>566.92999999999995</v>
      </c>
      <c r="S125" s="55">
        <v>566.92999999999995</v>
      </c>
      <c r="T125" s="135">
        <f t="shared" si="5"/>
        <v>0.82948512161995314</v>
      </c>
      <c r="U125" s="55">
        <f t="shared" si="6"/>
        <v>354.92</v>
      </c>
      <c r="V125" s="55">
        <f t="shared" si="7"/>
        <v>115.34</v>
      </c>
      <c r="X125" s="36" t="b">
        <v>1</v>
      </c>
    </row>
    <row r="126" spans="1:24" ht="24" x14ac:dyDescent="0.25">
      <c r="A126" s="42" t="s">
        <v>3221</v>
      </c>
      <c r="B126" s="128" t="s">
        <v>337</v>
      </c>
      <c r="C126" s="50" t="s">
        <v>217</v>
      </c>
      <c r="D126" s="51">
        <v>92762</v>
      </c>
      <c r="E126" s="56" t="s">
        <v>338</v>
      </c>
      <c r="F126" s="53" t="s">
        <v>280</v>
      </c>
      <c r="G126" s="54">
        <v>9.8000000000000007</v>
      </c>
      <c r="H126" s="55">
        <v>9.8000000000000007</v>
      </c>
      <c r="I126" s="73">
        <v>10.3</v>
      </c>
      <c r="J126" s="55">
        <v>8.5500000000000007</v>
      </c>
      <c r="K126" s="73">
        <v>1.17</v>
      </c>
      <c r="L126" s="55">
        <v>0.97</v>
      </c>
      <c r="M126" s="55">
        <f t="shared" si="12"/>
        <v>93.29</v>
      </c>
      <c r="N126" s="55">
        <f t="shared" si="13"/>
        <v>93.29</v>
      </c>
      <c r="O126" s="38"/>
      <c r="P126" s="55">
        <v>10.3</v>
      </c>
      <c r="Q126" s="55">
        <v>1.17</v>
      </c>
      <c r="R126" s="55">
        <v>112.4</v>
      </c>
      <c r="S126" s="55">
        <v>112.4</v>
      </c>
      <c r="T126" s="135">
        <f t="shared" si="5"/>
        <v>0.82998220640569398</v>
      </c>
      <c r="U126" s="55">
        <f t="shared" si="6"/>
        <v>83.79</v>
      </c>
      <c r="V126" s="55">
        <f t="shared" si="7"/>
        <v>9.5</v>
      </c>
      <c r="X126" s="36" t="b">
        <v>1</v>
      </c>
    </row>
    <row r="127" spans="1:24" ht="24" x14ac:dyDescent="0.25">
      <c r="A127" s="42" t="s">
        <v>3222</v>
      </c>
      <c r="B127" s="128" t="s">
        <v>339</v>
      </c>
      <c r="C127" s="50" t="s">
        <v>217</v>
      </c>
      <c r="D127" s="51">
        <v>92763</v>
      </c>
      <c r="E127" s="56" t="s">
        <v>340</v>
      </c>
      <c r="F127" s="53" t="s">
        <v>280</v>
      </c>
      <c r="G127" s="54">
        <v>24.6</v>
      </c>
      <c r="H127" s="55">
        <v>24.6</v>
      </c>
      <c r="I127" s="73">
        <v>8.92</v>
      </c>
      <c r="J127" s="55">
        <v>7.4</v>
      </c>
      <c r="K127" s="73">
        <v>0.72</v>
      </c>
      <c r="L127" s="55">
        <v>0.59</v>
      </c>
      <c r="M127" s="55">
        <f t="shared" si="12"/>
        <v>196.55</v>
      </c>
      <c r="N127" s="55">
        <f t="shared" si="13"/>
        <v>196.55</v>
      </c>
      <c r="O127" s="38"/>
      <c r="P127" s="55">
        <v>8.92</v>
      </c>
      <c r="Q127" s="55">
        <v>0.72</v>
      </c>
      <c r="R127" s="55">
        <v>237.14</v>
      </c>
      <c r="S127" s="55">
        <v>237.14</v>
      </c>
      <c r="T127" s="135">
        <f t="shared" si="5"/>
        <v>0.82883528717213473</v>
      </c>
      <c r="U127" s="55">
        <f t="shared" si="6"/>
        <v>182.04</v>
      </c>
      <c r="V127" s="55">
        <f t="shared" si="7"/>
        <v>14.51</v>
      </c>
      <c r="X127" s="36" t="b">
        <v>1</v>
      </c>
    </row>
    <row r="128" spans="1:24" ht="24" x14ac:dyDescent="0.25">
      <c r="A128" s="42" t="s">
        <v>3223</v>
      </c>
      <c r="B128" s="128" t="s">
        <v>341</v>
      </c>
      <c r="C128" s="50" t="s">
        <v>217</v>
      </c>
      <c r="D128" s="51">
        <v>92759</v>
      </c>
      <c r="E128" s="52" t="s">
        <v>3023</v>
      </c>
      <c r="F128" s="53" t="s">
        <v>280</v>
      </c>
      <c r="G128" s="54">
        <v>27.3</v>
      </c>
      <c r="H128" s="55">
        <v>27.3</v>
      </c>
      <c r="I128" s="73">
        <v>10.44</v>
      </c>
      <c r="J128" s="55">
        <v>8.66</v>
      </c>
      <c r="K128" s="73">
        <v>4.08</v>
      </c>
      <c r="L128" s="55">
        <v>3.38</v>
      </c>
      <c r="M128" s="55">
        <f t="shared" si="12"/>
        <v>328.69</v>
      </c>
      <c r="N128" s="55">
        <f t="shared" si="13"/>
        <v>328.69</v>
      </c>
      <c r="O128" s="38"/>
      <c r="P128" s="55">
        <v>10.44</v>
      </c>
      <c r="Q128" s="55">
        <v>4.08</v>
      </c>
      <c r="R128" s="55">
        <v>396.39</v>
      </c>
      <c r="S128" s="55">
        <v>396.39</v>
      </c>
      <c r="T128" s="135">
        <f t="shared" si="5"/>
        <v>0.82920860768435134</v>
      </c>
      <c r="U128" s="55">
        <f t="shared" si="6"/>
        <v>236.41</v>
      </c>
      <c r="V128" s="55">
        <f t="shared" si="7"/>
        <v>92.27</v>
      </c>
      <c r="X128" s="36" t="b">
        <v>1</v>
      </c>
    </row>
    <row r="129" spans="1:24" x14ac:dyDescent="0.2">
      <c r="A129" s="42" t="s">
        <v>3224</v>
      </c>
      <c r="B129" s="129" t="s">
        <v>342</v>
      </c>
      <c r="C129" s="133"/>
      <c r="D129" s="133"/>
      <c r="E129" s="58" t="s">
        <v>343</v>
      </c>
      <c r="F129" s="133"/>
      <c r="G129" s="59"/>
      <c r="H129" s="59"/>
      <c r="I129" s="72"/>
      <c r="J129" s="59"/>
      <c r="K129" s="72"/>
      <c r="L129" s="59"/>
      <c r="M129" s="60">
        <f>M130</f>
        <v>7381.7</v>
      </c>
      <c r="N129" s="60">
        <f>N130</f>
        <v>7381.7</v>
      </c>
      <c r="O129" s="37"/>
      <c r="P129" s="59"/>
      <c r="Q129" s="59"/>
      <c r="R129" s="60">
        <v>8893</v>
      </c>
      <c r="S129" s="60">
        <v>8893</v>
      </c>
      <c r="T129" s="135">
        <f t="shared" si="5"/>
        <v>0.83005734847632973</v>
      </c>
      <c r="U129" s="55">
        <f t="shared" si="6"/>
        <v>0</v>
      </c>
      <c r="V129" s="55">
        <f t="shared" si="7"/>
        <v>0</v>
      </c>
      <c r="X129" s="36" t="b">
        <v>1</v>
      </c>
    </row>
    <row r="130" spans="1:24" x14ac:dyDescent="0.2">
      <c r="A130" s="42" t="s">
        <v>3225</v>
      </c>
      <c r="B130" s="130" t="s">
        <v>344</v>
      </c>
      <c r="C130" s="134"/>
      <c r="D130" s="134"/>
      <c r="E130" s="61" t="s">
        <v>345</v>
      </c>
      <c r="F130" s="134"/>
      <c r="G130" s="62"/>
      <c r="H130" s="62"/>
      <c r="I130" s="72"/>
      <c r="J130" s="62"/>
      <c r="K130" s="72"/>
      <c r="L130" s="62"/>
      <c r="M130" s="63">
        <f>M131</f>
        <v>7381.7</v>
      </c>
      <c r="N130" s="63">
        <f>N131</f>
        <v>7381.7</v>
      </c>
      <c r="O130" s="37"/>
      <c r="P130" s="62"/>
      <c r="Q130" s="62"/>
      <c r="R130" s="63">
        <v>8893</v>
      </c>
      <c r="S130" s="63">
        <v>8893</v>
      </c>
      <c r="T130" s="135">
        <f t="shared" si="5"/>
        <v>0.83005734847632973</v>
      </c>
      <c r="U130" s="55">
        <f t="shared" si="6"/>
        <v>0</v>
      </c>
      <c r="V130" s="55">
        <f t="shared" si="7"/>
        <v>0</v>
      </c>
      <c r="X130" s="36" t="b">
        <v>1</v>
      </c>
    </row>
    <row r="131" spans="1:24" ht="36" x14ac:dyDescent="0.25">
      <c r="A131" s="42" t="s">
        <v>3226</v>
      </c>
      <c r="B131" s="128" t="s">
        <v>346</v>
      </c>
      <c r="C131" s="50" t="s">
        <v>197</v>
      </c>
      <c r="D131" s="57" t="s">
        <v>347</v>
      </c>
      <c r="E131" s="56" t="s">
        <v>348</v>
      </c>
      <c r="F131" s="53" t="s">
        <v>164</v>
      </c>
      <c r="G131" s="54">
        <v>52.64</v>
      </c>
      <c r="H131" s="55">
        <v>52.64</v>
      </c>
      <c r="I131" s="73">
        <v>128.36000000000001</v>
      </c>
      <c r="J131" s="55">
        <v>106.55</v>
      </c>
      <c r="K131" s="73">
        <v>40.58</v>
      </c>
      <c r="L131" s="55">
        <v>33.68</v>
      </c>
      <c r="M131" s="55">
        <f>TRUNC(((J131*G131)+(L131*G131)),2)</f>
        <v>7381.7</v>
      </c>
      <c r="N131" s="55">
        <f>TRUNC(((J131*H131)+(L131*H131)),2)</f>
        <v>7381.7</v>
      </c>
      <c r="O131" s="307"/>
      <c r="P131" s="55">
        <v>128.36000000000001</v>
      </c>
      <c r="Q131" s="55">
        <v>40.58</v>
      </c>
      <c r="R131" s="55">
        <v>8893</v>
      </c>
      <c r="S131" s="55">
        <v>8893</v>
      </c>
      <c r="T131" s="135">
        <f t="shared" si="5"/>
        <v>0.83005734847632973</v>
      </c>
      <c r="U131" s="55">
        <f t="shared" si="6"/>
        <v>5608.79</v>
      </c>
      <c r="V131" s="55">
        <f t="shared" si="7"/>
        <v>1772.91</v>
      </c>
      <c r="X131" s="36" t="b">
        <v>1</v>
      </c>
    </row>
    <row r="132" spans="1:24" x14ac:dyDescent="0.2">
      <c r="A132" s="42" t="s">
        <v>3227</v>
      </c>
      <c r="B132" s="129" t="s">
        <v>349</v>
      </c>
      <c r="C132" s="133"/>
      <c r="D132" s="133"/>
      <c r="E132" s="58" t="s">
        <v>350</v>
      </c>
      <c r="F132" s="133"/>
      <c r="G132" s="59"/>
      <c r="H132" s="59"/>
      <c r="I132" s="72"/>
      <c r="J132" s="59"/>
      <c r="K132" s="72"/>
      <c r="L132" s="59"/>
      <c r="M132" s="60">
        <f>M133</f>
        <v>903.19</v>
      </c>
      <c r="N132" s="60">
        <f>N133</f>
        <v>903.19</v>
      </c>
      <c r="O132" s="37"/>
      <c r="P132" s="59"/>
      <c r="Q132" s="59"/>
      <c r="R132" s="60">
        <v>1088.05</v>
      </c>
      <c r="S132" s="60">
        <v>1088.05</v>
      </c>
      <c r="T132" s="135">
        <f t="shared" si="5"/>
        <v>0.83009971968200003</v>
      </c>
      <c r="U132" s="55">
        <f t="shared" si="6"/>
        <v>0</v>
      </c>
      <c r="V132" s="55">
        <f t="shared" si="7"/>
        <v>0</v>
      </c>
      <c r="X132" s="36" t="b">
        <v>1</v>
      </c>
    </row>
    <row r="133" spans="1:24" x14ac:dyDescent="0.2">
      <c r="A133" s="42" t="s">
        <v>3228</v>
      </c>
      <c r="B133" s="128" t="s">
        <v>351</v>
      </c>
      <c r="C133" s="50" t="s">
        <v>163</v>
      </c>
      <c r="D133" s="51">
        <v>60010</v>
      </c>
      <c r="E133" s="56" t="s">
        <v>352</v>
      </c>
      <c r="F133" s="53" t="s">
        <v>211</v>
      </c>
      <c r="G133" s="54">
        <v>0.37</v>
      </c>
      <c r="H133" s="55">
        <v>0.37</v>
      </c>
      <c r="I133" s="73">
        <v>2192.1</v>
      </c>
      <c r="J133" s="55">
        <v>1819.66</v>
      </c>
      <c r="K133" s="73">
        <v>748.6</v>
      </c>
      <c r="L133" s="55">
        <v>621.41</v>
      </c>
      <c r="M133" s="55">
        <f>TRUNC(((J133*G133)+(L133*G133)),2)</f>
        <v>903.19</v>
      </c>
      <c r="N133" s="55">
        <f>TRUNC(((J133*H133)+(L133*H133)),2)</f>
        <v>903.19</v>
      </c>
      <c r="O133" s="37"/>
      <c r="P133" s="55">
        <v>2192.1</v>
      </c>
      <c r="Q133" s="55">
        <v>748.6</v>
      </c>
      <c r="R133" s="55">
        <v>1088.05</v>
      </c>
      <c r="S133" s="55">
        <v>1088.05</v>
      </c>
      <c r="T133" s="135">
        <f t="shared" si="5"/>
        <v>0.83009971968200003</v>
      </c>
      <c r="U133" s="55">
        <f t="shared" si="6"/>
        <v>673.27</v>
      </c>
      <c r="V133" s="55">
        <f t="shared" si="7"/>
        <v>229.92</v>
      </c>
      <c r="X133" s="36" t="b">
        <v>1</v>
      </c>
    </row>
    <row r="134" spans="1:24" x14ac:dyDescent="0.2">
      <c r="A134" s="42" t="s">
        <v>3229</v>
      </c>
      <c r="B134" s="129" t="s">
        <v>353</v>
      </c>
      <c r="C134" s="133"/>
      <c r="D134" s="133"/>
      <c r="E134" s="58" t="s">
        <v>300</v>
      </c>
      <c r="F134" s="133"/>
      <c r="G134" s="59"/>
      <c r="H134" s="59"/>
      <c r="I134" s="72"/>
      <c r="J134" s="59"/>
      <c r="K134" s="72"/>
      <c r="L134" s="59"/>
      <c r="M134" s="60">
        <f>M135</f>
        <v>224.1</v>
      </c>
      <c r="N134" s="60">
        <f>N135</f>
        <v>224.1</v>
      </c>
      <c r="O134" s="37"/>
      <c r="P134" s="59"/>
      <c r="Q134" s="59"/>
      <c r="R134" s="60">
        <v>270</v>
      </c>
      <c r="S134" s="60">
        <v>270</v>
      </c>
      <c r="T134" s="135">
        <f t="shared" si="5"/>
        <v>0.83</v>
      </c>
      <c r="U134" s="55">
        <f t="shared" si="6"/>
        <v>0</v>
      </c>
      <c r="V134" s="55">
        <f t="shared" si="7"/>
        <v>0</v>
      </c>
      <c r="X134" s="36" t="b">
        <v>1</v>
      </c>
    </row>
    <row r="135" spans="1:24" x14ac:dyDescent="0.2">
      <c r="A135" s="42" t="s">
        <v>3230</v>
      </c>
      <c r="B135" s="128" t="s">
        <v>354</v>
      </c>
      <c r="C135" s="50" t="s">
        <v>163</v>
      </c>
      <c r="D135" s="51">
        <v>60487</v>
      </c>
      <c r="E135" s="56" t="s">
        <v>302</v>
      </c>
      <c r="F135" s="53" t="s">
        <v>160</v>
      </c>
      <c r="G135" s="54">
        <v>18</v>
      </c>
      <c r="H135" s="55">
        <v>18</v>
      </c>
      <c r="I135" s="73">
        <v>15</v>
      </c>
      <c r="J135" s="55">
        <v>12.45</v>
      </c>
      <c r="K135" s="73">
        <v>0</v>
      </c>
      <c r="L135" s="55">
        <v>0</v>
      </c>
      <c r="M135" s="55">
        <f>TRUNC(((J135*G135)+(L135*G135)),2)</f>
        <v>224.1</v>
      </c>
      <c r="N135" s="55">
        <f>TRUNC(((J135*H135)+(L135*H135)),2)</f>
        <v>224.1</v>
      </c>
      <c r="O135" s="37"/>
      <c r="P135" s="55">
        <v>15</v>
      </c>
      <c r="Q135" s="55">
        <v>0</v>
      </c>
      <c r="R135" s="55">
        <v>270</v>
      </c>
      <c r="S135" s="55">
        <v>270</v>
      </c>
      <c r="T135" s="135">
        <f t="shared" si="5"/>
        <v>0.83</v>
      </c>
      <c r="U135" s="55">
        <f t="shared" si="6"/>
        <v>224.1</v>
      </c>
      <c r="V135" s="55">
        <f t="shared" si="7"/>
        <v>0</v>
      </c>
      <c r="X135" s="36" t="b">
        <v>1</v>
      </c>
    </row>
    <row r="136" spans="1:24" x14ac:dyDescent="0.2">
      <c r="A136" s="42" t="s">
        <v>3231</v>
      </c>
      <c r="B136" s="127" t="s">
        <v>355</v>
      </c>
      <c r="C136" s="132"/>
      <c r="D136" s="132"/>
      <c r="E136" s="47" t="s">
        <v>83</v>
      </c>
      <c r="F136" s="132"/>
      <c r="G136" s="48"/>
      <c r="H136" s="48"/>
      <c r="I136" s="72"/>
      <c r="J136" s="48"/>
      <c r="K136" s="72"/>
      <c r="L136" s="48"/>
      <c r="M136" s="308">
        <f>SUM(M137:M170)</f>
        <v>4788.3900000000003</v>
      </c>
      <c r="N136" s="308">
        <f>SUM(N137:N170)</f>
        <v>4788.3900000000003</v>
      </c>
      <c r="O136" s="37"/>
      <c r="P136" s="48"/>
      <c r="Q136" s="48"/>
      <c r="R136" s="308">
        <v>5779.03</v>
      </c>
      <c r="S136" s="308">
        <v>5779.03</v>
      </c>
      <c r="T136" s="135">
        <f t="shared" si="5"/>
        <v>0.82858022886193716</v>
      </c>
      <c r="U136" s="55">
        <f t="shared" si="6"/>
        <v>0</v>
      </c>
      <c r="V136" s="55">
        <f t="shared" si="7"/>
        <v>0</v>
      </c>
      <c r="X136" s="36" t="b">
        <v>1</v>
      </c>
    </row>
    <row r="137" spans="1:24" x14ac:dyDescent="0.2">
      <c r="A137" s="42" t="s">
        <v>3232</v>
      </c>
      <c r="B137" s="128" t="s">
        <v>356</v>
      </c>
      <c r="C137" s="50" t="s">
        <v>163</v>
      </c>
      <c r="D137" s="51">
        <v>71251</v>
      </c>
      <c r="E137" s="56" t="s">
        <v>357</v>
      </c>
      <c r="F137" s="53" t="s">
        <v>172</v>
      </c>
      <c r="G137" s="54">
        <v>15</v>
      </c>
      <c r="H137" s="55">
        <v>15</v>
      </c>
      <c r="I137" s="73">
        <v>8.01</v>
      </c>
      <c r="J137" s="55">
        <v>6.64</v>
      </c>
      <c r="K137" s="73">
        <v>11.21</v>
      </c>
      <c r="L137" s="55">
        <v>9.3000000000000007</v>
      </c>
      <c r="M137" s="55">
        <f t="shared" ref="M137:M170" si="14">TRUNC(((J137*G137)+(L137*G137)),2)</f>
        <v>239.1</v>
      </c>
      <c r="N137" s="55">
        <f t="shared" ref="N137:N170" si="15">TRUNC(((J137*H137)+(L137*H137)),2)</f>
        <v>239.1</v>
      </c>
      <c r="O137" s="37"/>
      <c r="P137" s="55">
        <v>8.01</v>
      </c>
      <c r="Q137" s="55">
        <v>11.21</v>
      </c>
      <c r="R137" s="55">
        <v>288.3</v>
      </c>
      <c r="S137" s="55">
        <v>288.3</v>
      </c>
      <c r="T137" s="135">
        <f t="shared" si="5"/>
        <v>0.82934443288241411</v>
      </c>
      <c r="U137" s="55">
        <f t="shared" si="6"/>
        <v>99.6</v>
      </c>
      <c r="V137" s="55">
        <f t="shared" si="7"/>
        <v>139.5</v>
      </c>
      <c r="X137" s="36" t="b">
        <v>1</v>
      </c>
    </row>
    <row r="138" spans="1:24" x14ac:dyDescent="0.2">
      <c r="A138" s="42" t="s">
        <v>3233</v>
      </c>
      <c r="B138" s="128" t="s">
        <v>358</v>
      </c>
      <c r="C138" s="50" t="s">
        <v>163</v>
      </c>
      <c r="D138" s="51">
        <v>71121</v>
      </c>
      <c r="E138" s="56" t="s">
        <v>359</v>
      </c>
      <c r="F138" s="53" t="s">
        <v>160</v>
      </c>
      <c r="G138" s="54">
        <v>3</v>
      </c>
      <c r="H138" s="55">
        <v>3</v>
      </c>
      <c r="I138" s="73">
        <v>4.66</v>
      </c>
      <c r="J138" s="55">
        <v>3.86</v>
      </c>
      <c r="K138" s="73">
        <v>4.8600000000000003</v>
      </c>
      <c r="L138" s="55">
        <v>4.03</v>
      </c>
      <c r="M138" s="55">
        <f t="shared" si="14"/>
        <v>23.67</v>
      </c>
      <c r="N138" s="55">
        <f t="shared" si="15"/>
        <v>23.67</v>
      </c>
      <c r="O138" s="37"/>
      <c r="P138" s="55">
        <v>4.66</v>
      </c>
      <c r="Q138" s="55">
        <v>4.8600000000000003</v>
      </c>
      <c r="R138" s="55">
        <v>28.56</v>
      </c>
      <c r="S138" s="55">
        <v>28.56</v>
      </c>
      <c r="T138" s="135">
        <f t="shared" si="5"/>
        <v>0.82878151260504207</v>
      </c>
      <c r="U138" s="55">
        <f t="shared" si="6"/>
        <v>11.58</v>
      </c>
      <c r="V138" s="55">
        <f t="shared" si="7"/>
        <v>12.09</v>
      </c>
      <c r="X138" s="36" t="b">
        <v>1</v>
      </c>
    </row>
    <row r="139" spans="1:24" x14ac:dyDescent="0.2">
      <c r="A139" s="42" t="s">
        <v>3234</v>
      </c>
      <c r="B139" s="128" t="s">
        <v>360</v>
      </c>
      <c r="C139" s="50" t="s">
        <v>163</v>
      </c>
      <c r="D139" s="51">
        <v>70351</v>
      </c>
      <c r="E139" s="56" t="s">
        <v>361</v>
      </c>
      <c r="F139" s="53" t="s">
        <v>160</v>
      </c>
      <c r="G139" s="54">
        <v>10</v>
      </c>
      <c r="H139" s="55">
        <v>10</v>
      </c>
      <c r="I139" s="73">
        <v>0.65</v>
      </c>
      <c r="J139" s="55">
        <v>0.53</v>
      </c>
      <c r="K139" s="73">
        <v>0.37</v>
      </c>
      <c r="L139" s="55">
        <v>0.3</v>
      </c>
      <c r="M139" s="55">
        <f t="shared" si="14"/>
        <v>8.3000000000000007</v>
      </c>
      <c r="N139" s="55">
        <f t="shared" si="15"/>
        <v>8.3000000000000007</v>
      </c>
      <c r="O139" s="37"/>
      <c r="P139" s="55">
        <v>0.65</v>
      </c>
      <c r="Q139" s="55">
        <v>0.37</v>
      </c>
      <c r="R139" s="55">
        <v>10.199999999999999</v>
      </c>
      <c r="S139" s="55">
        <v>10.199999999999999</v>
      </c>
      <c r="T139" s="135">
        <f t="shared" si="5"/>
        <v>0.81372549019607854</v>
      </c>
      <c r="U139" s="55">
        <f t="shared" si="6"/>
        <v>5.3</v>
      </c>
      <c r="V139" s="55">
        <f t="shared" si="7"/>
        <v>3</v>
      </c>
      <c r="X139" s="36" t="b">
        <v>1</v>
      </c>
    </row>
    <row r="140" spans="1:24" x14ac:dyDescent="0.2">
      <c r="A140" s="42" t="s">
        <v>3235</v>
      </c>
      <c r="B140" s="128" t="s">
        <v>362</v>
      </c>
      <c r="C140" s="50" t="s">
        <v>163</v>
      </c>
      <c r="D140" s="51">
        <v>70391</v>
      </c>
      <c r="E140" s="56" t="s">
        <v>363</v>
      </c>
      <c r="F140" s="53" t="s">
        <v>160</v>
      </c>
      <c r="G140" s="54">
        <v>20</v>
      </c>
      <c r="H140" s="55">
        <v>20</v>
      </c>
      <c r="I140" s="73">
        <v>0.18</v>
      </c>
      <c r="J140" s="55">
        <v>0.14000000000000001</v>
      </c>
      <c r="K140" s="73">
        <v>0.6</v>
      </c>
      <c r="L140" s="55">
        <v>0.49</v>
      </c>
      <c r="M140" s="55">
        <f t="shared" si="14"/>
        <v>12.6</v>
      </c>
      <c r="N140" s="55">
        <f t="shared" si="15"/>
        <v>12.6</v>
      </c>
      <c r="O140" s="37"/>
      <c r="P140" s="55">
        <v>0.18</v>
      </c>
      <c r="Q140" s="55">
        <v>0.6</v>
      </c>
      <c r="R140" s="55">
        <v>15.6</v>
      </c>
      <c r="S140" s="55">
        <v>15.6</v>
      </c>
      <c r="T140" s="135">
        <f t="shared" ref="T140:T203" si="16">N140/S140</f>
        <v>0.80769230769230771</v>
      </c>
      <c r="U140" s="55">
        <f t="shared" si="6"/>
        <v>2.8</v>
      </c>
      <c r="V140" s="55">
        <f t="shared" si="7"/>
        <v>9.8000000000000007</v>
      </c>
      <c r="X140" s="36" t="b">
        <v>1</v>
      </c>
    </row>
    <row r="141" spans="1:24" x14ac:dyDescent="0.2">
      <c r="A141" s="42" t="s">
        <v>3236</v>
      </c>
      <c r="B141" s="128" t="s">
        <v>364</v>
      </c>
      <c r="C141" s="50" t="s">
        <v>163</v>
      </c>
      <c r="D141" s="51">
        <v>71861</v>
      </c>
      <c r="E141" s="56" t="s">
        <v>365</v>
      </c>
      <c r="F141" s="53" t="s">
        <v>160</v>
      </c>
      <c r="G141" s="54">
        <v>20</v>
      </c>
      <c r="H141" s="55">
        <v>20</v>
      </c>
      <c r="I141" s="73">
        <v>0.12</v>
      </c>
      <c r="J141" s="55">
        <v>0.09</v>
      </c>
      <c r="K141" s="73">
        <v>0.38</v>
      </c>
      <c r="L141" s="55">
        <v>0.31</v>
      </c>
      <c r="M141" s="55">
        <f t="shared" si="14"/>
        <v>8</v>
      </c>
      <c r="N141" s="55">
        <f t="shared" si="15"/>
        <v>8</v>
      </c>
      <c r="O141" s="37"/>
      <c r="P141" s="55">
        <v>0.12</v>
      </c>
      <c r="Q141" s="55">
        <v>0.38</v>
      </c>
      <c r="R141" s="55">
        <v>10</v>
      </c>
      <c r="S141" s="55">
        <v>10</v>
      </c>
      <c r="T141" s="135">
        <f t="shared" si="16"/>
        <v>0.8</v>
      </c>
      <c r="U141" s="55">
        <f t="shared" si="6"/>
        <v>1.8</v>
      </c>
      <c r="V141" s="55">
        <f t="shared" si="7"/>
        <v>6.2</v>
      </c>
      <c r="X141" s="36" t="b">
        <v>1</v>
      </c>
    </row>
    <row r="142" spans="1:24" x14ac:dyDescent="0.2">
      <c r="A142" s="42" t="s">
        <v>3237</v>
      </c>
      <c r="B142" s="128" t="s">
        <v>366</v>
      </c>
      <c r="C142" s="50" t="s">
        <v>163</v>
      </c>
      <c r="D142" s="51">
        <v>71701</v>
      </c>
      <c r="E142" s="56" t="s">
        <v>367</v>
      </c>
      <c r="F142" s="53" t="s">
        <v>160</v>
      </c>
      <c r="G142" s="54">
        <v>11</v>
      </c>
      <c r="H142" s="55">
        <v>11</v>
      </c>
      <c r="I142" s="73">
        <v>2.62</v>
      </c>
      <c r="J142" s="55">
        <v>2.17</v>
      </c>
      <c r="K142" s="73">
        <v>1.49</v>
      </c>
      <c r="L142" s="55">
        <v>1.23</v>
      </c>
      <c r="M142" s="55">
        <f t="shared" si="14"/>
        <v>37.4</v>
      </c>
      <c r="N142" s="55">
        <f t="shared" si="15"/>
        <v>37.4</v>
      </c>
      <c r="O142" s="37"/>
      <c r="P142" s="55">
        <v>2.62</v>
      </c>
      <c r="Q142" s="55">
        <v>1.49</v>
      </c>
      <c r="R142" s="55">
        <v>45.21</v>
      </c>
      <c r="S142" s="55">
        <v>45.21</v>
      </c>
      <c r="T142" s="135">
        <f t="shared" si="16"/>
        <v>0.82725060827250607</v>
      </c>
      <c r="U142" s="55">
        <f t="shared" ref="U142:U205" si="17">TRUNC(J142*H142,2)</f>
        <v>23.87</v>
      </c>
      <c r="V142" s="55">
        <f t="shared" ref="V142:V205" si="18">TRUNC(L142*H142,2)</f>
        <v>13.53</v>
      </c>
      <c r="X142" s="36" t="b">
        <v>1</v>
      </c>
    </row>
    <row r="143" spans="1:24" x14ac:dyDescent="0.2">
      <c r="A143" s="42" t="s">
        <v>3238</v>
      </c>
      <c r="B143" s="128" t="s">
        <v>368</v>
      </c>
      <c r="C143" s="50" t="s">
        <v>163</v>
      </c>
      <c r="D143" s="51">
        <v>70421</v>
      </c>
      <c r="E143" s="56" t="s">
        <v>369</v>
      </c>
      <c r="F143" s="53" t="s">
        <v>370</v>
      </c>
      <c r="G143" s="54">
        <v>3</v>
      </c>
      <c r="H143" s="55">
        <v>3</v>
      </c>
      <c r="I143" s="73">
        <v>1.76</v>
      </c>
      <c r="J143" s="55">
        <v>1.46</v>
      </c>
      <c r="K143" s="73">
        <v>0.37</v>
      </c>
      <c r="L143" s="55">
        <v>0.3</v>
      </c>
      <c r="M143" s="55">
        <f t="shared" si="14"/>
        <v>5.28</v>
      </c>
      <c r="N143" s="55">
        <f t="shared" si="15"/>
        <v>5.28</v>
      </c>
      <c r="O143" s="37"/>
      <c r="P143" s="55">
        <v>1.76</v>
      </c>
      <c r="Q143" s="55">
        <v>0.37</v>
      </c>
      <c r="R143" s="55">
        <v>6.39</v>
      </c>
      <c r="S143" s="55">
        <v>6.39</v>
      </c>
      <c r="T143" s="135">
        <f t="shared" si="16"/>
        <v>0.82629107981220662</v>
      </c>
      <c r="U143" s="55">
        <f t="shared" si="17"/>
        <v>4.38</v>
      </c>
      <c r="V143" s="55">
        <f t="shared" si="18"/>
        <v>0.9</v>
      </c>
      <c r="X143" s="36" t="b">
        <v>1</v>
      </c>
    </row>
    <row r="144" spans="1:24" ht="24" x14ac:dyDescent="0.25">
      <c r="A144" s="42" t="s">
        <v>3239</v>
      </c>
      <c r="B144" s="128" t="s">
        <v>371</v>
      </c>
      <c r="C144" s="50" t="s">
        <v>217</v>
      </c>
      <c r="D144" s="51">
        <v>91845</v>
      </c>
      <c r="E144" s="56" t="s">
        <v>372</v>
      </c>
      <c r="F144" s="53" t="s">
        <v>172</v>
      </c>
      <c r="G144" s="54">
        <v>40</v>
      </c>
      <c r="H144" s="55">
        <v>40</v>
      </c>
      <c r="I144" s="73">
        <v>4.8899999999999997</v>
      </c>
      <c r="J144" s="55">
        <v>4.05</v>
      </c>
      <c r="K144" s="73">
        <v>2.69</v>
      </c>
      <c r="L144" s="55">
        <v>2.23</v>
      </c>
      <c r="M144" s="55">
        <f t="shared" si="14"/>
        <v>251.2</v>
      </c>
      <c r="N144" s="55">
        <f t="shared" si="15"/>
        <v>251.2</v>
      </c>
      <c r="O144" s="38"/>
      <c r="P144" s="55">
        <v>4.8899999999999997</v>
      </c>
      <c r="Q144" s="55">
        <v>2.69</v>
      </c>
      <c r="R144" s="55">
        <v>303.2</v>
      </c>
      <c r="S144" s="55">
        <v>303.2</v>
      </c>
      <c r="T144" s="135">
        <f t="shared" si="16"/>
        <v>0.82849604221635886</v>
      </c>
      <c r="U144" s="55">
        <f t="shared" si="17"/>
        <v>162</v>
      </c>
      <c r="V144" s="55">
        <f t="shared" si="18"/>
        <v>89.2</v>
      </c>
      <c r="X144" s="36" t="b">
        <v>1</v>
      </c>
    </row>
    <row r="145" spans="1:24" ht="24" x14ac:dyDescent="0.25">
      <c r="A145" s="42" t="s">
        <v>3240</v>
      </c>
      <c r="B145" s="128" t="s">
        <v>373</v>
      </c>
      <c r="C145" s="50" t="s">
        <v>217</v>
      </c>
      <c r="D145" s="51">
        <v>91854</v>
      </c>
      <c r="E145" s="56" t="s">
        <v>374</v>
      </c>
      <c r="F145" s="53" t="s">
        <v>172</v>
      </c>
      <c r="G145" s="54">
        <v>25</v>
      </c>
      <c r="H145" s="55">
        <v>25</v>
      </c>
      <c r="I145" s="73">
        <v>3.99</v>
      </c>
      <c r="J145" s="55">
        <v>3.31</v>
      </c>
      <c r="K145" s="73">
        <v>5.13</v>
      </c>
      <c r="L145" s="55">
        <v>4.25</v>
      </c>
      <c r="M145" s="55">
        <f t="shared" si="14"/>
        <v>189</v>
      </c>
      <c r="N145" s="55">
        <f t="shared" si="15"/>
        <v>189</v>
      </c>
      <c r="O145" s="38"/>
      <c r="P145" s="55">
        <v>3.99</v>
      </c>
      <c r="Q145" s="55">
        <v>5.13</v>
      </c>
      <c r="R145" s="55">
        <v>228</v>
      </c>
      <c r="S145" s="55">
        <v>228</v>
      </c>
      <c r="T145" s="135">
        <f t="shared" si="16"/>
        <v>0.82894736842105265</v>
      </c>
      <c r="U145" s="55">
        <f t="shared" si="17"/>
        <v>82.75</v>
      </c>
      <c r="V145" s="55">
        <f t="shared" si="18"/>
        <v>106.25</v>
      </c>
      <c r="X145" s="36" t="b">
        <v>1</v>
      </c>
    </row>
    <row r="146" spans="1:24" x14ac:dyDescent="0.2">
      <c r="A146" s="42" t="s">
        <v>3241</v>
      </c>
      <c r="B146" s="128" t="s">
        <v>375</v>
      </c>
      <c r="C146" s="50" t="s">
        <v>163</v>
      </c>
      <c r="D146" s="51">
        <v>70351</v>
      </c>
      <c r="E146" s="56" t="s">
        <v>361</v>
      </c>
      <c r="F146" s="53" t="s">
        <v>160</v>
      </c>
      <c r="G146" s="54">
        <v>40</v>
      </c>
      <c r="H146" s="55">
        <v>40</v>
      </c>
      <c r="I146" s="73">
        <v>0.65</v>
      </c>
      <c r="J146" s="55">
        <v>0.53</v>
      </c>
      <c r="K146" s="73">
        <v>0.37</v>
      </c>
      <c r="L146" s="55">
        <v>0.3</v>
      </c>
      <c r="M146" s="55">
        <f t="shared" si="14"/>
        <v>33.200000000000003</v>
      </c>
      <c r="N146" s="55">
        <f t="shared" si="15"/>
        <v>33.200000000000003</v>
      </c>
      <c r="O146" s="37"/>
      <c r="P146" s="55">
        <v>0.65</v>
      </c>
      <c r="Q146" s="55">
        <v>0.37</v>
      </c>
      <c r="R146" s="55">
        <v>40.799999999999997</v>
      </c>
      <c r="S146" s="55">
        <v>40.799999999999997</v>
      </c>
      <c r="T146" s="135">
        <f t="shared" si="16"/>
        <v>0.81372549019607854</v>
      </c>
      <c r="U146" s="55">
        <f t="shared" si="17"/>
        <v>21.2</v>
      </c>
      <c r="V146" s="55">
        <f t="shared" si="18"/>
        <v>12</v>
      </c>
      <c r="X146" s="36" t="b">
        <v>1</v>
      </c>
    </row>
    <row r="147" spans="1:24" x14ac:dyDescent="0.2">
      <c r="A147" s="42" t="s">
        <v>3242</v>
      </c>
      <c r="B147" s="128" t="s">
        <v>376</v>
      </c>
      <c r="C147" s="50" t="s">
        <v>163</v>
      </c>
      <c r="D147" s="51">
        <v>71861</v>
      </c>
      <c r="E147" s="56" t="s">
        <v>365</v>
      </c>
      <c r="F147" s="53" t="s">
        <v>160</v>
      </c>
      <c r="G147" s="54">
        <v>80</v>
      </c>
      <c r="H147" s="55">
        <v>80</v>
      </c>
      <c r="I147" s="73">
        <v>0.12</v>
      </c>
      <c r="J147" s="55">
        <v>0.09</v>
      </c>
      <c r="K147" s="73">
        <v>0.38</v>
      </c>
      <c r="L147" s="55">
        <v>0.31</v>
      </c>
      <c r="M147" s="55">
        <f t="shared" si="14"/>
        <v>32</v>
      </c>
      <c r="N147" s="55">
        <f t="shared" si="15"/>
        <v>32</v>
      </c>
      <c r="O147" s="37"/>
      <c r="P147" s="55">
        <v>0.12</v>
      </c>
      <c r="Q147" s="55">
        <v>0.38</v>
      </c>
      <c r="R147" s="55">
        <v>40</v>
      </c>
      <c r="S147" s="55">
        <v>40</v>
      </c>
      <c r="T147" s="135">
        <f t="shared" si="16"/>
        <v>0.8</v>
      </c>
      <c r="U147" s="55">
        <f t="shared" si="17"/>
        <v>7.2</v>
      </c>
      <c r="V147" s="55">
        <f t="shared" si="18"/>
        <v>24.8</v>
      </c>
      <c r="X147" s="36" t="b">
        <v>1</v>
      </c>
    </row>
    <row r="148" spans="1:24" x14ac:dyDescent="0.2">
      <c r="A148" s="42" t="s">
        <v>3243</v>
      </c>
      <c r="B148" s="128" t="s">
        <v>377</v>
      </c>
      <c r="C148" s="50" t="s">
        <v>163</v>
      </c>
      <c r="D148" s="51">
        <v>70391</v>
      </c>
      <c r="E148" s="56" t="s">
        <v>363</v>
      </c>
      <c r="F148" s="53" t="s">
        <v>160</v>
      </c>
      <c r="G148" s="54">
        <v>80</v>
      </c>
      <c r="H148" s="55">
        <v>80</v>
      </c>
      <c r="I148" s="73">
        <v>0.18</v>
      </c>
      <c r="J148" s="55">
        <v>0.14000000000000001</v>
      </c>
      <c r="K148" s="73">
        <v>0.6</v>
      </c>
      <c r="L148" s="55">
        <v>0.49</v>
      </c>
      <c r="M148" s="55">
        <f t="shared" si="14"/>
        <v>50.4</v>
      </c>
      <c r="N148" s="55">
        <f t="shared" si="15"/>
        <v>50.4</v>
      </c>
      <c r="O148" s="37"/>
      <c r="P148" s="55">
        <v>0.18</v>
      </c>
      <c r="Q148" s="55">
        <v>0.6</v>
      </c>
      <c r="R148" s="55">
        <v>62.4</v>
      </c>
      <c r="S148" s="55">
        <v>62.4</v>
      </c>
      <c r="T148" s="135">
        <f t="shared" si="16"/>
        <v>0.80769230769230771</v>
      </c>
      <c r="U148" s="55">
        <f t="shared" si="17"/>
        <v>11.2</v>
      </c>
      <c r="V148" s="55">
        <f t="shared" si="18"/>
        <v>39.200000000000003</v>
      </c>
      <c r="X148" s="36" t="b">
        <v>1</v>
      </c>
    </row>
    <row r="149" spans="1:24" x14ac:dyDescent="0.2">
      <c r="A149" s="42" t="s">
        <v>3244</v>
      </c>
      <c r="B149" s="128" t="s">
        <v>378</v>
      </c>
      <c r="C149" s="50" t="s">
        <v>163</v>
      </c>
      <c r="D149" s="51">
        <v>70929</v>
      </c>
      <c r="E149" s="56" t="s">
        <v>379</v>
      </c>
      <c r="F149" s="53" t="s">
        <v>160</v>
      </c>
      <c r="G149" s="54">
        <v>6</v>
      </c>
      <c r="H149" s="55">
        <v>6</v>
      </c>
      <c r="I149" s="73">
        <v>8.4499999999999993</v>
      </c>
      <c r="J149" s="55">
        <v>7.01</v>
      </c>
      <c r="K149" s="73">
        <v>12.7</v>
      </c>
      <c r="L149" s="55">
        <v>10.54</v>
      </c>
      <c r="M149" s="55">
        <f t="shared" si="14"/>
        <v>105.3</v>
      </c>
      <c r="N149" s="55">
        <f t="shared" si="15"/>
        <v>105.3</v>
      </c>
      <c r="O149" s="37"/>
      <c r="P149" s="55">
        <v>8.4499999999999993</v>
      </c>
      <c r="Q149" s="55">
        <v>12.7</v>
      </c>
      <c r="R149" s="55">
        <v>126.9</v>
      </c>
      <c r="S149" s="55">
        <v>126.9</v>
      </c>
      <c r="T149" s="135">
        <f t="shared" si="16"/>
        <v>0.82978723404255317</v>
      </c>
      <c r="U149" s="55">
        <f t="shared" si="17"/>
        <v>42.06</v>
      </c>
      <c r="V149" s="55">
        <f t="shared" si="18"/>
        <v>63.24</v>
      </c>
      <c r="X149" s="36" t="b">
        <v>1</v>
      </c>
    </row>
    <row r="150" spans="1:24" x14ac:dyDescent="0.2">
      <c r="A150" s="42" t="s">
        <v>3245</v>
      </c>
      <c r="B150" s="128" t="s">
        <v>380</v>
      </c>
      <c r="C150" s="50" t="s">
        <v>163</v>
      </c>
      <c r="D150" s="51">
        <v>70930</v>
      </c>
      <c r="E150" s="56" t="s">
        <v>381</v>
      </c>
      <c r="F150" s="53" t="s">
        <v>160</v>
      </c>
      <c r="G150" s="54">
        <v>12</v>
      </c>
      <c r="H150" s="55">
        <v>12</v>
      </c>
      <c r="I150" s="73">
        <v>2.15</v>
      </c>
      <c r="J150" s="55">
        <v>1.78</v>
      </c>
      <c r="K150" s="73">
        <v>2.98</v>
      </c>
      <c r="L150" s="55">
        <v>2.4700000000000002</v>
      </c>
      <c r="M150" s="55">
        <f t="shared" si="14"/>
        <v>51</v>
      </c>
      <c r="N150" s="55">
        <f t="shared" si="15"/>
        <v>51</v>
      </c>
      <c r="O150" s="37"/>
      <c r="P150" s="55">
        <v>2.15</v>
      </c>
      <c r="Q150" s="55">
        <v>2.98</v>
      </c>
      <c r="R150" s="55">
        <v>61.56</v>
      </c>
      <c r="S150" s="55">
        <v>61.56</v>
      </c>
      <c r="T150" s="135">
        <f t="shared" si="16"/>
        <v>0.82846003898635479</v>
      </c>
      <c r="U150" s="55">
        <f t="shared" si="17"/>
        <v>21.36</v>
      </c>
      <c r="V150" s="55">
        <f t="shared" si="18"/>
        <v>29.64</v>
      </c>
      <c r="X150" s="36" t="b">
        <v>1</v>
      </c>
    </row>
    <row r="151" spans="1:24" x14ac:dyDescent="0.2">
      <c r="A151" s="42" t="s">
        <v>3246</v>
      </c>
      <c r="B151" s="128" t="s">
        <v>382</v>
      </c>
      <c r="C151" s="50" t="s">
        <v>163</v>
      </c>
      <c r="D151" s="51">
        <v>70932</v>
      </c>
      <c r="E151" s="56" t="s">
        <v>383</v>
      </c>
      <c r="F151" s="53" t="s">
        <v>160</v>
      </c>
      <c r="G151" s="54">
        <v>18</v>
      </c>
      <c r="H151" s="55">
        <v>18</v>
      </c>
      <c r="I151" s="73">
        <v>0.25</v>
      </c>
      <c r="J151" s="55">
        <v>0.2</v>
      </c>
      <c r="K151" s="73">
        <v>1.1200000000000001</v>
      </c>
      <c r="L151" s="55">
        <v>0.92</v>
      </c>
      <c r="M151" s="55">
        <f t="shared" si="14"/>
        <v>20.16</v>
      </c>
      <c r="N151" s="55">
        <f t="shared" si="15"/>
        <v>20.16</v>
      </c>
      <c r="O151" s="37"/>
      <c r="P151" s="55">
        <v>0.25</v>
      </c>
      <c r="Q151" s="55">
        <v>1.1200000000000001</v>
      </c>
      <c r="R151" s="55">
        <v>24.66</v>
      </c>
      <c r="S151" s="55">
        <v>24.66</v>
      </c>
      <c r="T151" s="135">
        <f t="shared" si="16"/>
        <v>0.81751824817518248</v>
      </c>
      <c r="U151" s="55">
        <f t="shared" si="17"/>
        <v>3.6</v>
      </c>
      <c r="V151" s="55">
        <f t="shared" si="18"/>
        <v>16.559999999999999</v>
      </c>
      <c r="X151" s="36" t="b">
        <v>1</v>
      </c>
    </row>
    <row r="152" spans="1:24" ht="24" x14ac:dyDescent="0.25">
      <c r="A152" s="42" t="s">
        <v>3247</v>
      </c>
      <c r="B152" s="128" t="s">
        <v>384</v>
      </c>
      <c r="C152" s="50" t="s">
        <v>217</v>
      </c>
      <c r="D152" s="51">
        <v>91936</v>
      </c>
      <c r="E152" s="56" t="s">
        <v>385</v>
      </c>
      <c r="F152" s="53" t="s">
        <v>160</v>
      </c>
      <c r="G152" s="54">
        <v>8</v>
      </c>
      <c r="H152" s="55">
        <v>8</v>
      </c>
      <c r="I152" s="73">
        <v>6.62</v>
      </c>
      <c r="J152" s="55">
        <v>5.49</v>
      </c>
      <c r="K152" s="73">
        <v>8.4600000000000009</v>
      </c>
      <c r="L152" s="55">
        <v>7.02</v>
      </c>
      <c r="M152" s="55">
        <f t="shared" si="14"/>
        <v>100.08</v>
      </c>
      <c r="N152" s="55">
        <f t="shared" si="15"/>
        <v>100.08</v>
      </c>
      <c r="O152" s="38"/>
      <c r="P152" s="55">
        <v>6.62</v>
      </c>
      <c r="Q152" s="55">
        <v>8.4600000000000009</v>
      </c>
      <c r="R152" s="55">
        <v>120.64</v>
      </c>
      <c r="S152" s="55">
        <v>120.64</v>
      </c>
      <c r="T152" s="135">
        <f t="shared" si="16"/>
        <v>0.82957559681697612</v>
      </c>
      <c r="U152" s="55">
        <f t="shared" si="17"/>
        <v>43.92</v>
      </c>
      <c r="V152" s="55">
        <f t="shared" si="18"/>
        <v>56.16</v>
      </c>
      <c r="X152" s="36" t="b">
        <v>1</v>
      </c>
    </row>
    <row r="153" spans="1:24" ht="24" x14ac:dyDescent="0.25">
      <c r="A153" s="42" t="s">
        <v>3248</v>
      </c>
      <c r="B153" s="128" t="s">
        <v>386</v>
      </c>
      <c r="C153" s="50" t="s">
        <v>197</v>
      </c>
      <c r="D153" s="57" t="s">
        <v>387</v>
      </c>
      <c r="E153" s="52" t="s">
        <v>3025</v>
      </c>
      <c r="F153" s="53" t="s">
        <v>160</v>
      </c>
      <c r="G153" s="54">
        <v>10</v>
      </c>
      <c r="H153" s="55">
        <v>10</v>
      </c>
      <c r="I153" s="73">
        <v>91.28</v>
      </c>
      <c r="J153" s="55">
        <v>75.77</v>
      </c>
      <c r="K153" s="73">
        <v>14.44</v>
      </c>
      <c r="L153" s="55">
        <v>11.98</v>
      </c>
      <c r="M153" s="55">
        <f t="shared" si="14"/>
        <v>877.5</v>
      </c>
      <c r="N153" s="55">
        <f t="shared" si="15"/>
        <v>877.5</v>
      </c>
      <c r="O153" s="38"/>
      <c r="P153" s="55">
        <v>91.28</v>
      </c>
      <c r="Q153" s="55">
        <v>14.44</v>
      </c>
      <c r="R153" s="55">
        <v>1057.2</v>
      </c>
      <c r="S153" s="55">
        <v>1057.2</v>
      </c>
      <c r="T153" s="135">
        <f t="shared" si="16"/>
        <v>0.83002270147559587</v>
      </c>
      <c r="U153" s="55">
        <f t="shared" si="17"/>
        <v>757.7</v>
      </c>
      <c r="V153" s="55">
        <f t="shared" si="18"/>
        <v>119.8</v>
      </c>
      <c r="X153" s="36" t="b">
        <v>1</v>
      </c>
    </row>
    <row r="154" spans="1:24" ht="24" x14ac:dyDescent="0.25">
      <c r="A154" s="42" t="s">
        <v>3249</v>
      </c>
      <c r="B154" s="128" t="s">
        <v>388</v>
      </c>
      <c r="C154" s="50" t="s">
        <v>217</v>
      </c>
      <c r="D154" s="51">
        <v>100903</v>
      </c>
      <c r="E154" s="52" t="s">
        <v>3026</v>
      </c>
      <c r="F154" s="53" t="s">
        <v>160</v>
      </c>
      <c r="G154" s="54">
        <v>20</v>
      </c>
      <c r="H154" s="55">
        <v>20</v>
      </c>
      <c r="I154" s="73">
        <v>20.11</v>
      </c>
      <c r="J154" s="55">
        <v>16.690000000000001</v>
      </c>
      <c r="K154" s="73">
        <v>7.25</v>
      </c>
      <c r="L154" s="55">
        <v>6.01</v>
      </c>
      <c r="M154" s="55">
        <f t="shared" si="14"/>
        <v>454</v>
      </c>
      <c r="N154" s="55">
        <f t="shared" si="15"/>
        <v>454</v>
      </c>
      <c r="O154" s="38"/>
      <c r="P154" s="55">
        <v>20.11</v>
      </c>
      <c r="Q154" s="55">
        <v>7.25</v>
      </c>
      <c r="R154" s="55">
        <v>547.20000000000005</v>
      </c>
      <c r="S154" s="55">
        <v>547.20000000000005</v>
      </c>
      <c r="T154" s="135">
        <f t="shared" si="16"/>
        <v>0.82967836257309935</v>
      </c>
      <c r="U154" s="55">
        <f t="shared" si="17"/>
        <v>333.8</v>
      </c>
      <c r="V154" s="55">
        <f t="shared" si="18"/>
        <v>120.2</v>
      </c>
      <c r="X154" s="36" t="b">
        <v>1</v>
      </c>
    </row>
    <row r="155" spans="1:24" x14ac:dyDescent="0.2">
      <c r="A155" s="42" t="s">
        <v>3250</v>
      </c>
      <c r="B155" s="128" t="s">
        <v>389</v>
      </c>
      <c r="C155" s="50" t="s">
        <v>163</v>
      </c>
      <c r="D155" s="51">
        <v>71440</v>
      </c>
      <c r="E155" s="56" t="s">
        <v>390</v>
      </c>
      <c r="F155" s="53" t="s">
        <v>160</v>
      </c>
      <c r="G155" s="54">
        <v>1</v>
      </c>
      <c r="H155" s="55">
        <v>1</v>
      </c>
      <c r="I155" s="73">
        <v>7.95</v>
      </c>
      <c r="J155" s="55">
        <v>6.59</v>
      </c>
      <c r="K155" s="73">
        <v>7.84</v>
      </c>
      <c r="L155" s="55">
        <v>6.5</v>
      </c>
      <c r="M155" s="55">
        <f t="shared" si="14"/>
        <v>13.09</v>
      </c>
      <c r="N155" s="55">
        <f t="shared" si="15"/>
        <v>13.09</v>
      </c>
      <c r="O155" s="37"/>
      <c r="P155" s="55">
        <v>7.95</v>
      </c>
      <c r="Q155" s="55">
        <v>7.84</v>
      </c>
      <c r="R155" s="55">
        <v>15.79</v>
      </c>
      <c r="S155" s="55">
        <v>15.79</v>
      </c>
      <c r="T155" s="135">
        <f t="shared" si="16"/>
        <v>0.82900569981000638</v>
      </c>
      <c r="U155" s="55">
        <f t="shared" si="17"/>
        <v>6.59</v>
      </c>
      <c r="V155" s="55">
        <f t="shared" si="18"/>
        <v>6.5</v>
      </c>
      <c r="X155" s="36" t="b">
        <v>1</v>
      </c>
    </row>
    <row r="156" spans="1:24" ht="24" x14ac:dyDescent="0.25">
      <c r="A156" s="42" t="s">
        <v>3251</v>
      </c>
      <c r="B156" s="128" t="s">
        <v>391</v>
      </c>
      <c r="C156" s="50" t="s">
        <v>217</v>
      </c>
      <c r="D156" s="51">
        <v>91940</v>
      </c>
      <c r="E156" s="56" t="s">
        <v>392</v>
      </c>
      <c r="F156" s="53" t="s">
        <v>160</v>
      </c>
      <c r="G156" s="54">
        <v>1</v>
      </c>
      <c r="H156" s="55">
        <v>1</v>
      </c>
      <c r="I156" s="73">
        <v>5.47</v>
      </c>
      <c r="J156" s="55">
        <v>4.54</v>
      </c>
      <c r="K156" s="73">
        <v>11.21</v>
      </c>
      <c r="L156" s="55">
        <v>9.3000000000000007</v>
      </c>
      <c r="M156" s="55">
        <f t="shared" si="14"/>
        <v>13.84</v>
      </c>
      <c r="N156" s="55">
        <f t="shared" si="15"/>
        <v>13.84</v>
      </c>
      <c r="O156" s="38"/>
      <c r="P156" s="55">
        <v>5.47</v>
      </c>
      <c r="Q156" s="55">
        <v>11.21</v>
      </c>
      <c r="R156" s="55">
        <v>16.68</v>
      </c>
      <c r="S156" s="55">
        <v>16.68</v>
      </c>
      <c r="T156" s="135">
        <f t="shared" si="16"/>
        <v>0.82973621103117512</v>
      </c>
      <c r="U156" s="55">
        <f t="shared" si="17"/>
        <v>4.54</v>
      </c>
      <c r="V156" s="55">
        <f t="shared" si="18"/>
        <v>9.3000000000000007</v>
      </c>
      <c r="X156" s="36" t="b">
        <v>1</v>
      </c>
    </row>
    <row r="157" spans="1:24" x14ac:dyDescent="0.2">
      <c r="A157" s="42" t="s">
        <v>3252</v>
      </c>
      <c r="B157" s="128" t="s">
        <v>393</v>
      </c>
      <c r="C157" s="50" t="s">
        <v>163</v>
      </c>
      <c r="D157" s="51">
        <v>71441</v>
      </c>
      <c r="E157" s="56" t="s">
        <v>394</v>
      </c>
      <c r="F157" s="53" t="s">
        <v>160</v>
      </c>
      <c r="G157" s="54">
        <v>1</v>
      </c>
      <c r="H157" s="55">
        <v>1</v>
      </c>
      <c r="I157" s="73">
        <v>11.59</v>
      </c>
      <c r="J157" s="55">
        <v>9.6199999999999992</v>
      </c>
      <c r="K157" s="73">
        <v>13.82</v>
      </c>
      <c r="L157" s="55">
        <v>11.47</v>
      </c>
      <c r="M157" s="55">
        <f t="shared" si="14"/>
        <v>21.09</v>
      </c>
      <c r="N157" s="55">
        <f t="shared" si="15"/>
        <v>21.09</v>
      </c>
      <c r="O157" s="37"/>
      <c r="P157" s="55">
        <v>11.59</v>
      </c>
      <c r="Q157" s="55">
        <v>13.82</v>
      </c>
      <c r="R157" s="55">
        <v>25.41</v>
      </c>
      <c r="S157" s="55">
        <v>25.41</v>
      </c>
      <c r="T157" s="135">
        <f t="shared" si="16"/>
        <v>0.82998819362455722</v>
      </c>
      <c r="U157" s="55">
        <f t="shared" si="17"/>
        <v>9.6199999999999992</v>
      </c>
      <c r="V157" s="55">
        <f t="shared" si="18"/>
        <v>11.47</v>
      </c>
      <c r="X157" s="36" t="b">
        <v>1</v>
      </c>
    </row>
    <row r="158" spans="1:24" ht="24" x14ac:dyDescent="0.25">
      <c r="A158" s="42" t="s">
        <v>3253</v>
      </c>
      <c r="B158" s="128" t="s">
        <v>395</v>
      </c>
      <c r="C158" s="50" t="s">
        <v>217</v>
      </c>
      <c r="D158" s="51">
        <v>91940</v>
      </c>
      <c r="E158" s="56" t="s">
        <v>392</v>
      </c>
      <c r="F158" s="53" t="s">
        <v>160</v>
      </c>
      <c r="G158" s="54">
        <v>1</v>
      </c>
      <c r="H158" s="55">
        <v>1</v>
      </c>
      <c r="I158" s="73">
        <v>5.47</v>
      </c>
      <c r="J158" s="55">
        <v>4.54</v>
      </c>
      <c r="K158" s="73">
        <v>11.21</v>
      </c>
      <c r="L158" s="55">
        <v>9.3000000000000007</v>
      </c>
      <c r="M158" s="55">
        <f t="shared" si="14"/>
        <v>13.84</v>
      </c>
      <c r="N158" s="55">
        <f t="shared" si="15"/>
        <v>13.84</v>
      </c>
      <c r="O158" s="38"/>
      <c r="P158" s="55">
        <v>5.47</v>
      </c>
      <c r="Q158" s="55">
        <v>11.21</v>
      </c>
      <c r="R158" s="55">
        <v>16.68</v>
      </c>
      <c r="S158" s="55">
        <v>16.68</v>
      </c>
      <c r="T158" s="135">
        <f t="shared" si="16"/>
        <v>0.82973621103117512</v>
      </c>
      <c r="U158" s="55">
        <f t="shared" si="17"/>
        <v>4.54</v>
      </c>
      <c r="V158" s="55">
        <f t="shared" si="18"/>
        <v>9.3000000000000007</v>
      </c>
      <c r="X158" s="36" t="b">
        <v>1</v>
      </c>
    </row>
    <row r="159" spans="1:24" ht="24" x14ac:dyDescent="0.25">
      <c r="A159" s="42" t="s">
        <v>3254</v>
      </c>
      <c r="B159" s="128" t="s">
        <v>396</v>
      </c>
      <c r="C159" s="50" t="s">
        <v>217</v>
      </c>
      <c r="D159" s="51">
        <v>92008</v>
      </c>
      <c r="E159" s="52" t="s">
        <v>3027</v>
      </c>
      <c r="F159" s="53" t="s">
        <v>160</v>
      </c>
      <c r="G159" s="54">
        <v>2</v>
      </c>
      <c r="H159" s="55">
        <v>2</v>
      </c>
      <c r="I159" s="73">
        <v>23.94</v>
      </c>
      <c r="J159" s="55">
        <v>19.87</v>
      </c>
      <c r="K159" s="73">
        <v>20.89</v>
      </c>
      <c r="L159" s="55">
        <v>17.34</v>
      </c>
      <c r="M159" s="55">
        <f t="shared" si="14"/>
        <v>74.42</v>
      </c>
      <c r="N159" s="55">
        <f t="shared" si="15"/>
        <v>74.42</v>
      </c>
      <c r="O159" s="38"/>
      <c r="P159" s="55">
        <v>23.94</v>
      </c>
      <c r="Q159" s="55">
        <v>20.89</v>
      </c>
      <c r="R159" s="55">
        <v>89.66</v>
      </c>
      <c r="S159" s="55">
        <v>89.66</v>
      </c>
      <c r="T159" s="135">
        <f t="shared" si="16"/>
        <v>0.83002453714030788</v>
      </c>
      <c r="U159" s="55">
        <f t="shared" si="17"/>
        <v>39.74</v>
      </c>
      <c r="V159" s="55">
        <f t="shared" si="18"/>
        <v>34.68</v>
      </c>
      <c r="X159" s="36" t="b">
        <v>1</v>
      </c>
    </row>
    <row r="160" spans="1:24" ht="24" x14ac:dyDescent="0.25">
      <c r="A160" s="42" t="s">
        <v>3255</v>
      </c>
      <c r="B160" s="128" t="s">
        <v>397</v>
      </c>
      <c r="C160" s="50" t="s">
        <v>217</v>
      </c>
      <c r="D160" s="51">
        <v>91941</v>
      </c>
      <c r="E160" s="56" t="s">
        <v>398</v>
      </c>
      <c r="F160" s="53" t="s">
        <v>160</v>
      </c>
      <c r="G160" s="54">
        <v>2</v>
      </c>
      <c r="H160" s="55">
        <v>2</v>
      </c>
      <c r="I160" s="73">
        <v>3.93</v>
      </c>
      <c r="J160" s="55">
        <v>3.26</v>
      </c>
      <c r="K160" s="73">
        <v>6.39</v>
      </c>
      <c r="L160" s="55">
        <v>5.3</v>
      </c>
      <c r="M160" s="55">
        <f t="shared" si="14"/>
        <v>17.12</v>
      </c>
      <c r="N160" s="55">
        <f t="shared" si="15"/>
        <v>17.12</v>
      </c>
      <c r="O160" s="38"/>
      <c r="P160" s="55">
        <v>3.93</v>
      </c>
      <c r="Q160" s="55">
        <v>6.39</v>
      </c>
      <c r="R160" s="55">
        <v>20.64</v>
      </c>
      <c r="S160" s="55">
        <v>20.64</v>
      </c>
      <c r="T160" s="135">
        <f t="shared" si="16"/>
        <v>0.8294573643410853</v>
      </c>
      <c r="U160" s="55">
        <f t="shared" si="17"/>
        <v>6.52</v>
      </c>
      <c r="V160" s="55">
        <f t="shared" si="18"/>
        <v>10.6</v>
      </c>
      <c r="X160" s="36" t="b">
        <v>1</v>
      </c>
    </row>
    <row r="161" spans="1:24" x14ac:dyDescent="0.2">
      <c r="A161" s="42" t="s">
        <v>3256</v>
      </c>
      <c r="B161" s="128" t="s">
        <v>399</v>
      </c>
      <c r="C161" s="50" t="s">
        <v>163</v>
      </c>
      <c r="D161" s="51">
        <v>72578</v>
      </c>
      <c r="E161" s="56" t="s">
        <v>400</v>
      </c>
      <c r="F161" s="53" t="s">
        <v>160</v>
      </c>
      <c r="G161" s="54">
        <v>2</v>
      </c>
      <c r="H161" s="55">
        <v>2</v>
      </c>
      <c r="I161" s="73">
        <v>8.0500000000000007</v>
      </c>
      <c r="J161" s="55">
        <v>6.68</v>
      </c>
      <c r="K161" s="73">
        <v>10.84</v>
      </c>
      <c r="L161" s="55">
        <v>8.99</v>
      </c>
      <c r="M161" s="55">
        <f t="shared" si="14"/>
        <v>31.34</v>
      </c>
      <c r="N161" s="55">
        <f t="shared" si="15"/>
        <v>31.34</v>
      </c>
      <c r="O161" s="37"/>
      <c r="P161" s="55">
        <v>8.0500000000000007</v>
      </c>
      <c r="Q161" s="55">
        <v>10.84</v>
      </c>
      <c r="R161" s="55">
        <v>37.78</v>
      </c>
      <c r="S161" s="55">
        <v>37.78</v>
      </c>
      <c r="T161" s="135">
        <f t="shared" si="16"/>
        <v>0.8295394388565378</v>
      </c>
      <c r="U161" s="55">
        <f t="shared" si="17"/>
        <v>13.36</v>
      </c>
      <c r="V161" s="55">
        <f t="shared" si="18"/>
        <v>17.98</v>
      </c>
      <c r="X161" s="36" t="b">
        <v>1</v>
      </c>
    </row>
    <row r="162" spans="1:24" ht="24" x14ac:dyDescent="0.25">
      <c r="A162" s="42" t="s">
        <v>3257</v>
      </c>
      <c r="B162" s="128" t="s">
        <v>401</v>
      </c>
      <c r="C162" s="50" t="s">
        <v>217</v>
      </c>
      <c r="D162" s="51">
        <v>91939</v>
      </c>
      <c r="E162" s="56" t="s">
        <v>402</v>
      </c>
      <c r="F162" s="53" t="s">
        <v>160</v>
      </c>
      <c r="G162" s="54">
        <v>2</v>
      </c>
      <c r="H162" s="55">
        <v>2</v>
      </c>
      <c r="I162" s="73">
        <v>8.57</v>
      </c>
      <c r="J162" s="55">
        <v>7.11</v>
      </c>
      <c r="K162" s="73">
        <v>21.08</v>
      </c>
      <c r="L162" s="55">
        <v>17.489999999999998</v>
      </c>
      <c r="M162" s="55">
        <f t="shared" si="14"/>
        <v>49.2</v>
      </c>
      <c r="N162" s="55">
        <f t="shared" si="15"/>
        <v>49.2</v>
      </c>
      <c r="O162" s="38"/>
      <c r="P162" s="55">
        <v>8.57</v>
      </c>
      <c r="Q162" s="55">
        <v>21.08</v>
      </c>
      <c r="R162" s="55">
        <v>59.3</v>
      </c>
      <c r="S162" s="55">
        <v>59.3</v>
      </c>
      <c r="T162" s="135">
        <f t="shared" si="16"/>
        <v>0.82967959527824631</v>
      </c>
      <c r="U162" s="55">
        <f t="shared" si="17"/>
        <v>14.22</v>
      </c>
      <c r="V162" s="55">
        <f t="shared" si="18"/>
        <v>34.979999999999997</v>
      </c>
      <c r="X162" s="36" t="b">
        <v>1</v>
      </c>
    </row>
    <row r="163" spans="1:24" ht="24" x14ac:dyDescent="0.25">
      <c r="A163" s="42" t="s">
        <v>3258</v>
      </c>
      <c r="B163" s="128" t="s">
        <v>403</v>
      </c>
      <c r="C163" s="50" t="s">
        <v>217</v>
      </c>
      <c r="D163" s="51">
        <v>91926</v>
      </c>
      <c r="E163" s="52" t="s">
        <v>3028</v>
      </c>
      <c r="F163" s="53" t="s">
        <v>172</v>
      </c>
      <c r="G163" s="54">
        <v>250</v>
      </c>
      <c r="H163" s="55">
        <v>250</v>
      </c>
      <c r="I163" s="73">
        <v>2.92</v>
      </c>
      <c r="J163" s="55">
        <v>2.42</v>
      </c>
      <c r="K163" s="73">
        <v>1.0900000000000001</v>
      </c>
      <c r="L163" s="55">
        <v>0.9</v>
      </c>
      <c r="M163" s="55">
        <f t="shared" si="14"/>
        <v>830</v>
      </c>
      <c r="N163" s="55">
        <f t="shared" si="15"/>
        <v>830</v>
      </c>
      <c r="O163" s="38"/>
      <c r="P163" s="55">
        <v>2.92</v>
      </c>
      <c r="Q163" s="55">
        <v>1.0900000000000001</v>
      </c>
      <c r="R163" s="55">
        <v>1002.5</v>
      </c>
      <c r="S163" s="55">
        <v>1002.5</v>
      </c>
      <c r="T163" s="135">
        <f t="shared" si="16"/>
        <v>0.82793017456359097</v>
      </c>
      <c r="U163" s="55">
        <f t="shared" si="17"/>
        <v>605</v>
      </c>
      <c r="V163" s="55">
        <f t="shared" si="18"/>
        <v>225</v>
      </c>
      <c r="X163" s="36" t="b">
        <v>1</v>
      </c>
    </row>
    <row r="164" spans="1:24" x14ac:dyDescent="0.2">
      <c r="A164" s="42" t="s">
        <v>3259</v>
      </c>
      <c r="B164" s="128" t="s">
        <v>404</v>
      </c>
      <c r="C164" s="50" t="s">
        <v>163</v>
      </c>
      <c r="D164" s="51">
        <v>70561</v>
      </c>
      <c r="E164" s="56" t="s">
        <v>405</v>
      </c>
      <c r="F164" s="53" t="s">
        <v>172</v>
      </c>
      <c r="G164" s="54">
        <v>20</v>
      </c>
      <c r="H164" s="55">
        <v>20</v>
      </c>
      <c r="I164" s="73">
        <v>8.9</v>
      </c>
      <c r="J164" s="55">
        <v>7.38</v>
      </c>
      <c r="K164" s="73">
        <v>5.08</v>
      </c>
      <c r="L164" s="55">
        <v>4.21</v>
      </c>
      <c r="M164" s="55">
        <f t="shared" si="14"/>
        <v>231.8</v>
      </c>
      <c r="N164" s="55">
        <f t="shared" si="15"/>
        <v>231.8</v>
      </c>
      <c r="O164" s="37"/>
      <c r="P164" s="55">
        <v>8.9</v>
      </c>
      <c r="Q164" s="55">
        <v>5.08</v>
      </c>
      <c r="R164" s="55">
        <v>279.60000000000002</v>
      </c>
      <c r="S164" s="55">
        <v>279.60000000000002</v>
      </c>
      <c r="T164" s="135">
        <f t="shared" si="16"/>
        <v>0.82904148783977105</v>
      </c>
      <c r="U164" s="55">
        <f t="shared" si="17"/>
        <v>147.6</v>
      </c>
      <c r="V164" s="55">
        <f t="shared" si="18"/>
        <v>84.2</v>
      </c>
      <c r="X164" s="36" t="b">
        <v>1</v>
      </c>
    </row>
    <row r="165" spans="1:24" ht="36" x14ac:dyDescent="0.25">
      <c r="A165" s="42" t="s">
        <v>3260</v>
      </c>
      <c r="B165" s="128" t="s">
        <v>406</v>
      </c>
      <c r="C165" s="50" t="s">
        <v>217</v>
      </c>
      <c r="D165" s="51">
        <v>101883</v>
      </c>
      <c r="E165" s="52" t="s">
        <v>3029</v>
      </c>
      <c r="F165" s="53" t="s">
        <v>160</v>
      </c>
      <c r="G165" s="54">
        <v>1</v>
      </c>
      <c r="H165" s="55">
        <v>1</v>
      </c>
      <c r="I165" s="73">
        <v>491.05</v>
      </c>
      <c r="J165" s="55">
        <v>407.62</v>
      </c>
      <c r="K165" s="73">
        <v>22.27</v>
      </c>
      <c r="L165" s="55">
        <v>18.48</v>
      </c>
      <c r="M165" s="55">
        <f t="shared" si="14"/>
        <v>426.1</v>
      </c>
      <c r="N165" s="55">
        <f t="shared" si="15"/>
        <v>426.1</v>
      </c>
      <c r="O165" s="38"/>
      <c r="P165" s="55">
        <v>491.05</v>
      </c>
      <c r="Q165" s="55">
        <v>22.27</v>
      </c>
      <c r="R165" s="55">
        <v>513.32000000000005</v>
      </c>
      <c r="S165" s="55">
        <v>513.32000000000005</v>
      </c>
      <c r="T165" s="135">
        <f t="shared" si="16"/>
        <v>0.83008649575313642</v>
      </c>
      <c r="U165" s="55">
        <f t="shared" si="17"/>
        <v>407.62</v>
      </c>
      <c r="V165" s="55">
        <f t="shared" si="18"/>
        <v>18.48</v>
      </c>
      <c r="X165" s="36" t="b">
        <v>1</v>
      </c>
    </row>
    <row r="166" spans="1:24" ht="24" x14ac:dyDescent="0.25">
      <c r="A166" s="42" t="s">
        <v>3261</v>
      </c>
      <c r="B166" s="128" t="s">
        <v>407</v>
      </c>
      <c r="C166" s="50" t="s">
        <v>217</v>
      </c>
      <c r="D166" s="51">
        <v>93670</v>
      </c>
      <c r="E166" s="52" t="s">
        <v>3030</v>
      </c>
      <c r="F166" s="53" t="s">
        <v>160</v>
      </c>
      <c r="G166" s="54">
        <v>1</v>
      </c>
      <c r="H166" s="55">
        <v>1</v>
      </c>
      <c r="I166" s="73">
        <v>62.52</v>
      </c>
      <c r="J166" s="55">
        <v>51.89</v>
      </c>
      <c r="K166" s="73">
        <v>7.54</v>
      </c>
      <c r="L166" s="55">
        <v>6.25</v>
      </c>
      <c r="M166" s="55">
        <f t="shared" si="14"/>
        <v>58.14</v>
      </c>
      <c r="N166" s="55">
        <f t="shared" si="15"/>
        <v>58.14</v>
      </c>
      <c r="O166" s="38"/>
      <c r="P166" s="55">
        <v>62.52</v>
      </c>
      <c r="Q166" s="55">
        <v>7.54</v>
      </c>
      <c r="R166" s="55">
        <v>70.06</v>
      </c>
      <c r="S166" s="55">
        <v>70.06</v>
      </c>
      <c r="T166" s="135">
        <f t="shared" si="16"/>
        <v>0.82986011989723096</v>
      </c>
      <c r="U166" s="55">
        <f t="shared" si="17"/>
        <v>51.89</v>
      </c>
      <c r="V166" s="55">
        <f t="shared" si="18"/>
        <v>6.25</v>
      </c>
      <c r="X166" s="36" t="b">
        <v>1</v>
      </c>
    </row>
    <row r="167" spans="1:24" x14ac:dyDescent="0.2">
      <c r="A167" s="42" t="s">
        <v>3262</v>
      </c>
      <c r="B167" s="128" t="s">
        <v>408</v>
      </c>
      <c r="C167" s="50" t="s">
        <v>163</v>
      </c>
      <c r="D167" s="51">
        <v>71184</v>
      </c>
      <c r="E167" s="56" t="s">
        <v>409</v>
      </c>
      <c r="F167" s="53" t="s">
        <v>160</v>
      </c>
      <c r="G167" s="54">
        <v>3</v>
      </c>
      <c r="H167" s="55">
        <v>3</v>
      </c>
      <c r="I167" s="73">
        <v>83.78</v>
      </c>
      <c r="J167" s="55">
        <v>69.540000000000006</v>
      </c>
      <c r="K167" s="73">
        <v>37.36</v>
      </c>
      <c r="L167" s="55">
        <v>31.01</v>
      </c>
      <c r="M167" s="55">
        <f t="shared" si="14"/>
        <v>301.64999999999998</v>
      </c>
      <c r="N167" s="55">
        <f t="shared" si="15"/>
        <v>301.64999999999998</v>
      </c>
      <c r="O167" s="37"/>
      <c r="P167" s="55">
        <v>83.78</v>
      </c>
      <c r="Q167" s="55">
        <v>37.36</v>
      </c>
      <c r="R167" s="55">
        <v>363.42</v>
      </c>
      <c r="S167" s="55">
        <v>363.42</v>
      </c>
      <c r="T167" s="135">
        <f t="shared" si="16"/>
        <v>0.83003136866435523</v>
      </c>
      <c r="U167" s="55">
        <f t="shared" si="17"/>
        <v>208.62</v>
      </c>
      <c r="V167" s="55">
        <f t="shared" si="18"/>
        <v>93.03</v>
      </c>
      <c r="X167" s="36" t="b">
        <v>1</v>
      </c>
    </row>
    <row r="168" spans="1:24" ht="24" x14ac:dyDescent="0.25">
      <c r="A168" s="42" t="s">
        <v>3263</v>
      </c>
      <c r="B168" s="128" t="s">
        <v>410</v>
      </c>
      <c r="C168" s="50" t="s">
        <v>217</v>
      </c>
      <c r="D168" s="51">
        <v>93655</v>
      </c>
      <c r="E168" s="56" t="s">
        <v>411</v>
      </c>
      <c r="F168" s="53" t="s">
        <v>160</v>
      </c>
      <c r="G168" s="54">
        <v>3</v>
      </c>
      <c r="H168" s="55">
        <v>3</v>
      </c>
      <c r="I168" s="73">
        <v>10.050000000000001</v>
      </c>
      <c r="J168" s="55">
        <v>8.34</v>
      </c>
      <c r="K168" s="73">
        <v>2.5</v>
      </c>
      <c r="L168" s="55">
        <v>2.0699999999999998</v>
      </c>
      <c r="M168" s="55">
        <f t="shared" si="14"/>
        <v>31.23</v>
      </c>
      <c r="N168" s="55">
        <f t="shared" si="15"/>
        <v>31.23</v>
      </c>
      <c r="O168" s="38"/>
      <c r="P168" s="55">
        <v>10.050000000000001</v>
      </c>
      <c r="Q168" s="55">
        <v>2.5</v>
      </c>
      <c r="R168" s="55">
        <v>37.65</v>
      </c>
      <c r="S168" s="55">
        <v>37.65</v>
      </c>
      <c r="T168" s="135">
        <f t="shared" si="16"/>
        <v>0.82948207171314747</v>
      </c>
      <c r="U168" s="55">
        <f t="shared" si="17"/>
        <v>25.02</v>
      </c>
      <c r="V168" s="55">
        <f t="shared" si="18"/>
        <v>6.21</v>
      </c>
      <c r="X168" s="36" t="b">
        <v>1</v>
      </c>
    </row>
    <row r="169" spans="1:24" ht="24" x14ac:dyDescent="0.25">
      <c r="A169" s="42" t="s">
        <v>3264</v>
      </c>
      <c r="B169" s="128" t="s">
        <v>412</v>
      </c>
      <c r="C169" s="50" t="s">
        <v>217</v>
      </c>
      <c r="D169" s="51">
        <v>93654</v>
      </c>
      <c r="E169" s="56" t="s">
        <v>413</v>
      </c>
      <c r="F169" s="53" t="s">
        <v>160</v>
      </c>
      <c r="G169" s="54">
        <v>4</v>
      </c>
      <c r="H169" s="55">
        <v>4</v>
      </c>
      <c r="I169" s="73">
        <v>9.5399999999999991</v>
      </c>
      <c r="J169" s="55">
        <v>7.91</v>
      </c>
      <c r="K169" s="73">
        <v>1.79</v>
      </c>
      <c r="L169" s="55">
        <v>1.48</v>
      </c>
      <c r="M169" s="55">
        <f t="shared" si="14"/>
        <v>37.56</v>
      </c>
      <c r="N169" s="55">
        <f t="shared" si="15"/>
        <v>37.56</v>
      </c>
      <c r="O169" s="38"/>
      <c r="P169" s="55">
        <v>9.5399999999999991</v>
      </c>
      <c r="Q169" s="55">
        <v>1.79</v>
      </c>
      <c r="R169" s="55">
        <v>45.32</v>
      </c>
      <c r="S169" s="55">
        <v>45.32</v>
      </c>
      <c r="T169" s="135">
        <f t="shared" si="16"/>
        <v>0.82877316857899386</v>
      </c>
      <c r="U169" s="55">
        <f t="shared" si="17"/>
        <v>31.64</v>
      </c>
      <c r="V169" s="55">
        <f t="shared" si="18"/>
        <v>5.92</v>
      </c>
      <c r="X169" s="36" t="b">
        <v>1</v>
      </c>
    </row>
    <row r="170" spans="1:24" x14ac:dyDescent="0.2">
      <c r="A170" s="42" t="s">
        <v>3265</v>
      </c>
      <c r="B170" s="128" t="s">
        <v>414</v>
      </c>
      <c r="C170" s="50" t="s">
        <v>163</v>
      </c>
      <c r="D170" s="51">
        <v>71450</v>
      </c>
      <c r="E170" s="56" t="s">
        <v>415</v>
      </c>
      <c r="F170" s="53" t="s">
        <v>160</v>
      </c>
      <c r="G170" s="54">
        <v>1</v>
      </c>
      <c r="H170" s="55">
        <v>1</v>
      </c>
      <c r="I170" s="73">
        <v>145.97999999999999</v>
      </c>
      <c r="J170" s="55">
        <v>121.17</v>
      </c>
      <c r="K170" s="73">
        <v>22.42</v>
      </c>
      <c r="L170" s="55">
        <v>18.61</v>
      </c>
      <c r="M170" s="55">
        <f t="shared" si="14"/>
        <v>139.78</v>
      </c>
      <c r="N170" s="55">
        <f t="shared" si="15"/>
        <v>139.78</v>
      </c>
      <c r="O170" s="37"/>
      <c r="P170" s="55">
        <v>145.97999999999999</v>
      </c>
      <c r="Q170" s="55">
        <v>22.42</v>
      </c>
      <c r="R170" s="55">
        <v>168.4</v>
      </c>
      <c r="S170" s="55">
        <v>168.4</v>
      </c>
      <c r="T170" s="135">
        <f t="shared" si="16"/>
        <v>0.83004750593824228</v>
      </c>
      <c r="U170" s="55">
        <f t="shared" si="17"/>
        <v>121.17</v>
      </c>
      <c r="V170" s="55">
        <f t="shared" si="18"/>
        <v>18.61</v>
      </c>
      <c r="X170" s="36" t="b">
        <v>1</v>
      </c>
    </row>
    <row r="171" spans="1:24" x14ac:dyDescent="0.2">
      <c r="A171" s="42" t="s">
        <v>3266</v>
      </c>
      <c r="B171" s="127" t="s">
        <v>416</v>
      </c>
      <c r="C171" s="132"/>
      <c r="D171" s="132"/>
      <c r="E171" s="47" t="s">
        <v>89</v>
      </c>
      <c r="F171" s="132"/>
      <c r="G171" s="48"/>
      <c r="H171" s="48"/>
      <c r="I171" s="72"/>
      <c r="J171" s="48"/>
      <c r="K171" s="72"/>
      <c r="L171" s="48"/>
      <c r="M171" s="308">
        <f>SUM(M172:M173)</f>
        <v>3183.51</v>
      </c>
      <c r="N171" s="308">
        <f>SUM(N172:N173)</f>
        <v>3183.51</v>
      </c>
      <c r="O171" s="37"/>
      <c r="P171" s="48"/>
      <c r="Q171" s="48"/>
      <c r="R171" s="308">
        <v>3836.19</v>
      </c>
      <c r="S171" s="308">
        <v>3836.19</v>
      </c>
      <c r="T171" s="135">
        <f t="shared" si="16"/>
        <v>0.82986244164131606</v>
      </c>
      <c r="U171" s="55">
        <f t="shared" si="17"/>
        <v>0</v>
      </c>
      <c r="V171" s="55">
        <f t="shared" si="18"/>
        <v>0</v>
      </c>
      <c r="X171" s="36" t="b">
        <v>1</v>
      </c>
    </row>
    <row r="172" spans="1:24" ht="24" x14ac:dyDescent="0.25">
      <c r="A172" s="42" t="s">
        <v>3267</v>
      </c>
      <c r="B172" s="128" t="s">
        <v>417</v>
      </c>
      <c r="C172" s="50" t="s">
        <v>163</v>
      </c>
      <c r="D172" s="51">
        <v>100160</v>
      </c>
      <c r="E172" s="52" t="s">
        <v>3031</v>
      </c>
      <c r="F172" s="53" t="s">
        <v>164</v>
      </c>
      <c r="G172" s="54">
        <v>69.09</v>
      </c>
      <c r="H172" s="55">
        <v>69.09</v>
      </c>
      <c r="I172" s="73">
        <v>24.74</v>
      </c>
      <c r="J172" s="55">
        <v>20.53</v>
      </c>
      <c r="K172" s="73">
        <v>27.93</v>
      </c>
      <c r="L172" s="55">
        <v>23.18</v>
      </c>
      <c r="M172" s="55">
        <f>TRUNC(((J172*G172)+(L172*G172)),2)</f>
        <v>3019.92</v>
      </c>
      <c r="N172" s="55">
        <f>TRUNC(((J172*H172)+(L172*H172)),2)</f>
        <v>3019.92</v>
      </c>
      <c r="O172" s="38"/>
      <c r="P172" s="55">
        <v>24.74</v>
      </c>
      <c r="Q172" s="55">
        <v>27.93</v>
      </c>
      <c r="R172" s="55">
        <v>3638.97</v>
      </c>
      <c r="S172" s="55">
        <v>3638.97</v>
      </c>
      <c r="T172" s="135">
        <f t="shared" si="16"/>
        <v>0.82988318122985361</v>
      </c>
      <c r="U172" s="55">
        <f t="shared" si="17"/>
        <v>1418.41</v>
      </c>
      <c r="V172" s="55">
        <f t="shared" si="18"/>
        <v>1601.5</v>
      </c>
      <c r="X172" s="36" t="b">
        <v>1</v>
      </c>
    </row>
    <row r="173" spans="1:24" ht="24" x14ac:dyDescent="0.25">
      <c r="A173" s="42" t="s">
        <v>3268</v>
      </c>
      <c r="B173" s="128" t="s">
        <v>418</v>
      </c>
      <c r="C173" s="50" t="s">
        <v>217</v>
      </c>
      <c r="D173" s="51">
        <v>93201</v>
      </c>
      <c r="E173" s="52" t="s">
        <v>3032</v>
      </c>
      <c r="F173" s="53" t="s">
        <v>172</v>
      </c>
      <c r="G173" s="54">
        <v>28.5</v>
      </c>
      <c r="H173" s="55">
        <v>28.5</v>
      </c>
      <c r="I173" s="73">
        <v>2.82</v>
      </c>
      <c r="J173" s="55">
        <v>2.34</v>
      </c>
      <c r="K173" s="73">
        <v>4.0999999999999996</v>
      </c>
      <c r="L173" s="55">
        <v>3.4</v>
      </c>
      <c r="M173" s="55">
        <f>TRUNC(((J173*G173)+(L173*G173)),2)</f>
        <v>163.59</v>
      </c>
      <c r="N173" s="55">
        <f>TRUNC(((J173*H173)+(L173*H173)),2)</f>
        <v>163.59</v>
      </c>
      <c r="O173" s="38"/>
      <c r="P173" s="55">
        <v>2.82</v>
      </c>
      <c r="Q173" s="55">
        <v>4.0999999999999996</v>
      </c>
      <c r="R173" s="55">
        <v>197.22</v>
      </c>
      <c r="S173" s="55">
        <v>197.22</v>
      </c>
      <c r="T173" s="135">
        <f t="shared" si="16"/>
        <v>0.82947976878612717</v>
      </c>
      <c r="U173" s="55">
        <f t="shared" si="17"/>
        <v>66.69</v>
      </c>
      <c r="V173" s="55">
        <f t="shared" si="18"/>
        <v>96.9</v>
      </c>
      <c r="X173" s="36" t="b">
        <v>1</v>
      </c>
    </row>
    <row r="174" spans="1:24" x14ac:dyDescent="0.2">
      <c r="A174" s="42" t="s">
        <v>3269</v>
      </c>
      <c r="B174" s="127" t="s">
        <v>419</v>
      </c>
      <c r="C174" s="132"/>
      <c r="D174" s="132"/>
      <c r="E174" s="47" t="s">
        <v>91</v>
      </c>
      <c r="F174" s="132"/>
      <c r="G174" s="48"/>
      <c r="H174" s="48"/>
      <c r="I174" s="72"/>
      <c r="J174" s="48"/>
      <c r="K174" s="72"/>
      <c r="L174" s="48"/>
      <c r="M174" s="308">
        <f>M175</f>
        <v>625.42999999999995</v>
      </c>
      <c r="N174" s="308">
        <f>N175</f>
        <v>625.42999999999995</v>
      </c>
      <c r="O174" s="37"/>
      <c r="P174" s="48"/>
      <c r="Q174" s="48"/>
      <c r="R174" s="308">
        <v>753.79</v>
      </c>
      <c r="S174" s="308">
        <v>753.79</v>
      </c>
      <c r="T174" s="135">
        <f t="shared" si="16"/>
        <v>0.82971384603138798</v>
      </c>
      <c r="U174" s="55">
        <f t="shared" si="17"/>
        <v>0</v>
      </c>
      <c r="V174" s="55">
        <f t="shared" si="18"/>
        <v>0</v>
      </c>
      <c r="X174" s="36" t="b">
        <v>1</v>
      </c>
    </row>
    <row r="175" spans="1:24" x14ac:dyDescent="0.2">
      <c r="A175" s="42" t="s">
        <v>3270</v>
      </c>
      <c r="B175" s="129" t="s">
        <v>420</v>
      </c>
      <c r="C175" s="133"/>
      <c r="D175" s="133"/>
      <c r="E175" s="58" t="s">
        <v>305</v>
      </c>
      <c r="F175" s="133"/>
      <c r="G175" s="59"/>
      <c r="H175" s="59"/>
      <c r="I175" s="72"/>
      <c r="J175" s="59"/>
      <c r="K175" s="72"/>
      <c r="L175" s="59"/>
      <c r="M175" s="60">
        <f>M176</f>
        <v>625.42999999999995</v>
      </c>
      <c r="N175" s="60">
        <f>N176</f>
        <v>625.42999999999995</v>
      </c>
      <c r="O175" s="37"/>
      <c r="P175" s="59"/>
      <c r="Q175" s="59"/>
      <c r="R175" s="60">
        <v>753.79</v>
      </c>
      <c r="S175" s="60">
        <v>753.79</v>
      </c>
      <c r="T175" s="135">
        <f t="shared" si="16"/>
        <v>0.82971384603138798</v>
      </c>
      <c r="U175" s="55">
        <f t="shared" si="17"/>
        <v>0</v>
      </c>
      <c r="V175" s="55">
        <f t="shared" si="18"/>
        <v>0</v>
      </c>
      <c r="X175" s="36" t="b">
        <v>1</v>
      </c>
    </row>
    <row r="176" spans="1:24" x14ac:dyDescent="0.2">
      <c r="A176" s="42" t="s">
        <v>3271</v>
      </c>
      <c r="B176" s="128" t="s">
        <v>421</v>
      </c>
      <c r="C176" s="50" t="s">
        <v>163</v>
      </c>
      <c r="D176" s="51">
        <v>120902</v>
      </c>
      <c r="E176" s="56" t="s">
        <v>422</v>
      </c>
      <c r="F176" s="53" t="s">
        <v>164</v>
      </c>
      <c r="G176" s="54">
        <v>21.5</v>
      </c>
      <c r="H176" s="55">
        <v>21.5</v>
      </c>
      <c r="I176" s="73">
        <v>13.25</v>
      </c>
      <c r="J176" s="55">
        <v>10.99</v>
      </c>
      <c r="K176" s="73">
        <v>21.81</v>
      </c>
      <c r="L176" s="55">
        <v>18.100000000000001</v>
      </c>
      <c r="M176" s="55">
        <f>TRUNC(((J176*G176)+(L176*G176)),2)</f>
        <v>625.42999999999995</v>
      </c>
      <c r="N176" s="55">
        <f>TRUNC(((J176*H176)+(L176*H176)),2)</f>
        <v>625.42999999999995</v>
      </c>
      <c r="O176" s="37"/>
      <c r="P176" s="55">
        <v>13.25</v>
      </c>
      <c r="Q176" s="55">
        <v>21.81</v>
      </c>
      <c r="R176" s="55">
        <v>753.79</v>
      </c>
      <c r="S176" s="55">
        <v>753.79</v>
      </c>
      <c r="T176" s="135">
        <f t="shared" si="16"/>
        <v>0.82971384603138798</v>
      </c>
      <c r="U176" s="55">
        <f t="shared" si="17"/>
        <v>236.28</v>
      </c>
      <c r="V176" s="55">
        <f t="shared" si="18"/>
        <v>389.15</v>
      </c>
      <c r="X176" s="36" t="b">
        <v>1</v>
      </c>
    </row>
    <row r="177" spans="1:24" x14ac:dyDescent="0.2">
      <c r="A177" s="42" t="s">
        <v>3272</v>
      </c>
      <c r="B177" s="127" t="s">
        <v>423</v>
      </c>
      <c r="C177" s="132"/>
      <c r="D177" s="132"/>
      <c r="E177" s="47" t="s">
        <v>93</v>
      </c>
      <c r="F177" s="132"/>
      <c r="G177" s="48"/>
      <c r="H177" s="48"/>
      <c r="I177" s="72"/>
      <c r="J177" s="48"/>
      <c r="K177" s="72"/>
      <c r="L177" s="48"/>
      <c r="M177" s="308">
        <f>M178</f>
        <v>17902.43</v>
      </c>
      <c r="N177" s="308">
        <f>N178</f>
        <v>17902.43</v>
      </c>
      <c r="O177" s="37"/>
      <c r="P177" s="48"/>
      <c r="Q177" s="48"/>
      <c r="R177" s="308">
        <v>21584.68</v>
      </c>
      <c r="S177" s="308">
        <v>21584.68</v>
      </c>
      <c r="T177" s="135">
        <f t="shared" si="16"/>
        <v>0.82940446650124067</v>
      </c>
      <c r="U177" s="55">
        <f t="shared" si="17"/>
        <v>0</v>
      </c>
      <c r="V177" s="55">
        <f t="shared" si="18"/>
        <v>0</v>
      </c>
      <c r="X177" s="36" t="b">
        <v>1</v>
      </c>
    </row>
    <row r="178" spans="1:24" ht="36" x14ac:dyDescent="0.25">
      <c r="A178" s="42" t="s">
        <v>3273</v>
      </c>
      <c r="B178" s="128" t="s">
        <v>424</v>
      </c>
      <c r="C178" s="50" t="s">
        <v>217</v>
      </c>
      <c r="D178" s="51">
        <v>100775</v>
      </c>
      <c r="E178" s="56" t="s">
        <v>425</v>
      </c>
      <c r="F178" s="53" t="s">
        <v>280</v>
      </c>
      <c r="G178" s="54">
        <v>1339</v>
      </c>
      <c r="H178" s="55">
        <v>1339</v>
      </c>
      <c r="I178" s="73">
        <v>15.26</v>
      </c>
      <c r="J178" s="55">
        <v>12.66</v>
      </c>
      <c r="K178" s="73">
        <v>0.86</v>
      </c>
      <c r="L178" s="55">
        <v>0.71</v>
      </c>
      <c r="M178" s="55">
        <f>TRUNC(((J178*G178)+(L178*G178)),2)</f>
        <v>17902.43</v>
      </c>
      <c r="N178" s="55">
        <f>TRUNC(((J178*H178)+(L178*H178)),2)</f>
        <v>17902.43</v>
      </c>
      <c r="O178" s="307"/>
      <c r="P178" s="55">
        <v>15.26</v>
      </c>
      <c r="Q178" s="55">
        <v>0.86</v>
      </c>
      <c r="R178" s="55">
        <v>21584.68</v>
      </c>
      <c r="S178" s="55">
        <v>21584.68</v>
      </c>
      <c r="T178" s="135">
        <f t="shared" si="16"/>
        <v>0.82940446650124067</v>
      </c>
      <c r="U178" s="55">
        <f t="shared" si="17"/>
        <v>16951.740000000002</v>
      </c>
      <c r="V178" s="55">
        <f t="shared" si="18"/>
        <v>950.69</v>
      </c>
      <c r="X178" s="36" t="b">
        <v>1</v>
      </c>
    </row>
    <row r="179" spans="1:24" x14ac:dyDescent="0.2">
      <c r="A179" s="42" t="s">
        <v>3274</v>
      </c>
      <c r="B179" s="127" t="s">
        <v>426</v>
      </c>
      <c r="C179" s="132"/>
      <c r="D179" s="132"/>
      <c r="E179" s="47" t="s">
        <v>95</v>
      </c>
      <c r="F179" s="132"/>
      <c r="G179" s="48"/>
      <c r="H179" s="48"/>
      <c r="I179" s="72"/>
      <c r="J179" s="48"/>
      <c r="K179" s="72"/>
      <c r="L179" s="48"/>
      <c r="M179" s="308">
        <f>SUM(M180:M183)</f>
        <v>4001.83</v>
      </c>
      <c r="N179" s="308">
        <f>SUM(N180:N183)</f>
        <v>4001.83</v>
      </c>
      <c r="O179" s="37"/>
      <c r="P179" s="48"/>
      <c r="Q179" s="48"/>
      <c r="R179" s="308">
        <v>4823.0600000000004</v>
      </c>
      <c r="S179" s="308">
        <v>4823.0600000000004</v>
      </c>
      <c r="T179" s="135">
        <f t="shared" si="16"/>
        <v>0.82972842966913118</v>
      </c>
      <c r="U179" s="55">
        <f t="shared" si="17"/>
        <v>0</v>
      </c>
      <c r="V179" s="55">
        <f t="shared" si="18"/>
        <v>0</v>
      </c>
      <c r="X179" s="36" t="b">
        <v>1</v>
      </c>
    </row>
    <row r="180" spans="1:24" x14ac:dyDescent="0.2">
      <c r="A180" s="42" t="s">
        <v>3275</v>
      </c>
      <c r="B180" s="128" t="s">
        <v>427</v>
      </c>
      <c r="C180" s="50" t="s">
        <v>163</v>
      </c>
      <c r="D180" s="51">
        <v>160100</v>
      </c>
      <c r="E180" s="56" t="s">
        <v>428</v>
      </c>
      <c r="F180" s="53" t="s">
        <v>164</v>
      </c>
      <c r="G180" s="54">
        <v>88.69</v>
      </c>
      <c r="H180" s="55">
        <v>88.69</v>
      </c>
      <c r="I180" s="73">
        <v>38.76</v>
      </c>
      <c r="J180" s="55">
        <v>32.17</v>
      </c>
      <c r="K180" s="73">
        <v>4.01</v>
      </c>
      <c r="L180" s="55">
        <v>3.32</v>
      </c>
      <c r="M180" s="55">
        <f>TRUNC(((J180*G180)+(L180*G180)),2)</f>
        <v>3147.6</v>
      </c>
      <c r="N180" s="55">
        <f>TRUNC(((J180*H180)+(L180*H180)),2)</f>
        <v>3147.6</v>
      </c>
      <c r="O180" s="37"/>
      <c r="P180" s="55">
        <v>38.76</v>
      </c>
      <c r="Q180" s="55">
        <v>4.01</v>
      </c>
      <c r="R180" s="55">
        <v>3793.27</v>
      </c>
      <c r="S180" s="55">
        <v>3793.27</v>
      </c>
      <c r="T180" s="135">
        <f t="shared" si="16"/>
        <v>0.82978538305999838</v>
      </c>
      <c r="U180" s="55">
        <f t="shared" si="17"/>
        <v>2853.15</v>
      </c>
      <c r="V180" s="55">
        <f t="shared" si="18"/>
        <v>294.45</v>
      </c>
      <c r="X180" s="36" t="b">
        <v>1</v>
      </c>
    </row>
    <row r="181" spans="1:24" x14ac:dyDescent="0.2">
      <c r="A181" s="42" t="s">
        <v>3276</v>
      </c>
      <c r="B181" s="128" t="s">
        <v>429</v>
      </c>
      <c r="C181" s="50" t="s">
        <v>163</v>
      </c>
      <c r="D181" s="51">
        <v>160101</v>
      </c>
      <c r="E181" s="56" t="s">
        <v>430</v>
      </c>
      <c r="F181" s="53" t="s">
        <v>172</v>
      </c>
      <c r="G181" s="54">
        <v>9.0500000000000007</v>
      </c>
      <c r="H181" s="55">
        <v>9.0500000000000007</v>
      </c>
      <c r="I181" s="73">
        <v>20.02</v>
      </c>
      <c r="J181" s="55">
        <v>16.61</v>
      </c>
      <c r="K181" s="73">
        <v>19.5</v>
      </c>
      <c r="L181" s="55">
        <v>16.18</v>
      </c>
      <c r="M181" s="55">
        <f>TRUNC(((J181*G181)+(L181*G181)),2)</f>
        <v>296.74</v>
      </c>
      <c r="N181" s="55">
        <f>TRUNC(((J181*H181)+(L181*H181)),2)</f>
        <v>296.74</v>
      </c>
      <c r="O181" s="37"/>
      <c r="P181" s="55">
        <v>20.02</v>
      </c>
      <c r="Q181" s="55">
        <v>19.5</v>
      </c>
      <c r="R181" s="55">
        <v>357.65</v>
      </c>
      <c r="S181" s="55">
        <v>357.65</v>
      </c>
      <c r="T181" s="135">
        <f t="shared" si="16"/>
        <v>0.82969383475464853</v>
      </c>
      <c r="U181" s="55">
        <f t="shared" si="17"/>
        <v>150.32</v>
      </c>
      <c r="V181" s="55">
        <f t="shared" si="18"/>
        <v>146.41999999999999</v>
      </c>
      <c r="X181" s="36" t="b">
        <v>1</v>
      </c>
    </row>
    <row r="182" spans="1:24" x14ac:dyDescent="0.2">
      <c r="A182" s="42" t="s">
        <v>3277</v>
      </c>
      <c r="B182" s="128" t="s">
        <v>431</v>
      </c>
      <c r="C182" s="50" t="s">
        <v>163</v>
      </c>
      <c r="D182" s="51">
        <v>160403</v>
      </c>
      <c r="E182" s="56" t="s">
        <v>432</v>
      </c>
      <c r="F182" s="53" t="s">
        <v>172</v>
      </c>
      <c r="G182" s="54">
        <v>19.600000000000001</v>
      </c>
      <c r="H182" s="55">
        <v>19.600000000000001</v>
      </c>
      <c r="I182" s="73">
        <v>10.75</v>
      </c>
      <c r="J182" s="55">
        <v>8.92</v>
      </c>
      <c r="K182" s="73">
        <v>10.79</v>
      </c>
      <c r="L182" s="55">
        <v>8.9499999999999993</v>
      </c>
      <c r="M182" s="55">
        <f>TRUNC(((J182*G182)+(L182*G182)),2)</f>
        <v>350.25</v>
      </c>
      <c r="N182" s="55">
        <f>TRUNC(((J182*H182)+(L182*H182)),2)</f>
        <v>350.25</v>
      </c>
      <c r="O182" s="37"/>
      <c r="P182" s="55">
        <v>10.75</v>
      </c>
      <c r="Q182" s="55">
        <v>10.79</v>
      </c>
      <c r="R182" s="55">
        <v>422.18</v>
      </c>
      <c r="S182" s="55">
        <v>422.18</v>
      </c>
      <c r="T182" s="135">
        <f t="shared" si="16"/>
        <v>0.82962243592780327</v>
      </c>
      <c r="U182" s="55">
        <f t="shared" si="17"/>
        <v>174.83</v>
      </c>
      <c r="V182" s="55">
        <f t="shared" si="18"/>
        <v>175.42</v>
      </c>
      <c r="X182" s="36" t="b">
        <v>1</v>
      </c>
    </row>
    <row r="183" spans="1:24" x14ac:dyDescent="0.2">
      <c r="A183" s="42" t="s">
        <v>3278</v>
      </c>
      <c r="B183" s="128" t="s">
        <v>433</v>
      </c>
      <c r="C183" s="50" t="s">
        <v>163</v>
      </c>
      <c r="D183" s="51">
        <v>160404</v>
      </c>
      <c r="E183" s="56" t="s">
        <v>434</v>
      </c>
      <c r="F183" s="53" t="s">
        <v>172</v>
      </c>
      <c r="G183" s="54">
        <v>18.100000000000001</v>
      </c>
      <c r="H183" s="55">
        <v>18.100000000000001</v>
      </c>
      <c r="I183" s="73">
        <v>0.5</v>
      </c>
      <c r="J183" s="55">
        <v>0.41</v>
      </c>
      <c r="K183" s="73">
        <v>13.31</v>
      </c>
      <c r="L183" s="55">
        <v>11.04</v>
      </c>
      <c r="M183" s="55">
        <f>TRUNC(((J183*G183)+(L183*G183)),2)</f>
        <v>207.24</v>
      </c>
      <c r="N183" s="55">
        <f>TRUNC(((J183*H183)+(L183*H183)),2)</f>
        <v>207.24</v>
      </c>
      <c r="O183" s="37"/>
      <c r="P183" s="55">
        <v>0.5</v>
      </c>
      <c r="Q183" s="55">
        <v>13.31</v>
      </c>
      <c r="R183" s="55">
        <v>249.96</v>
      </c>
      <c r="S183" s="55">
        <v>249.96</v>
      </c>
      <c r="T183" s="135">
        <f t="shared" si="16"/>
        <v>0.82909265482477201</v>
      </c>
      <c r="U183" s="55">
        <f t="shared" si="17"/>
        <v>7.42</v>
      </c>
      <c r="V183" s="55">
        <f t="shared" si="18"/>
        <v>199.82</v>
      </c>
      <c r="X183" s="36" t="b">
        <v>1</v>
      </c>
    </row>
    <row r="184" spans="1:24" x14ac:dyDescent="0.2">
      <c r="A184" s="42" t="s">
        <v>3279</v>
      </c>
      <c r="B184" s="127" t="s">
        <v>435</v>
      </c>
      <c r="C184" s="132"/>
      <c r="D184" s="132"/>
      <c r="E184" s="47" t="s">
        <v>99</v>
      </c>
      <c r="F184" s="132"/>
      <c r="G184" s="48"/>
      <c r="H184" s="48"/>
      <c r="I184" s="72"/>
      <c r="J184" s="48"/>
      <c r="K184" s="72"/>
      <c r="L184" s="48"/>
      <c r="M184" s="308">
        <f>M185+M187</f>
        <v>3179.8500000000004</v>
      </c>
      <c r="N184" s="308">
        <f>N185+N187</f>
        <v>3179.8500000000004</v>
      </c>
      <c r="O184" s="37"/>
      <c r="P184" s="48"/>
      <c r="Q184" s="48"/>
      <c r="R184" s="308">
        <v>3830.75</v>
      </c>
      <c r="S184" s="308">
        <v>3830.75</v>
      </c>
      <c r="T184" s="135">
        <f t="shared" si="16"/>
        <v>0.83008549239705032</v>
      </c>
      <c r="U184" s="55">
        <f t="shared" si="17"/>
        <v>0</v>
      </c>
      <c r="V184" s="55">
        <f t="shared" si="18"/>
        <v>0</v>
      </c>
      <c r="X184" s="36" t="b">
        <v>1</v>
      </c>
    </row>
    <row r="185" spans="1:24" x14ac:dyDescent="0.2">
      <c r="A185" s="42" t="s">
        <v>3280</v>
      </c>
      <c r="B185" s="129" t="s">
        <v>436</v>
      </c>
      <c r="C185" s="133"/>
      <c r="D185" s="133"/>
      <c r="E185" s="58" t="s">
        <v>437</v>
      </c>
      <c r="F185" s="133"/>
      <c r="G185" s="59"/>
      <c r="H185" s="59"/>
      <c r="I185" s="72"/>
      <c r="J185" s="59"/>
      <c r="K185" s="72"/>
      <c r="L185" s="59"/>
      <c r="M185" s="60">
        <f>M186</f>
        <v>992.49</v>
      </c>
      <c r="N185" s="60">
        <f>N186</f>
        <v>992.49</v>
      </c>
      <c r="O185" s="37"/>
      <c r="P185" s="59"/>
      <c r="Q185" s="59"/>
      <c r="R185" s="60">
        <v>1195.6500000000001</v>
      </c>
      <c r="S185" s="60">
        <v>1195.6500000000001</v>
      </c>
      <c r="T185" s="135">
        <f t="shared" si="16"/>
        <v>0.83008405469828117</v>
      </c>
      <c r="U185" s="55">
        <f t="shared" si="17"/>
        <v>0</v>
      </c>
      <c r="V185" s="55">
        <f t="shared" si="18"/>
        <v>0</v>
      </c>
      <c r="X185" s="36" t="b">
        <v>1</v>
      </c>
    </row>
    <row r="186" spans="1:24" x14ac:dyDescent="0.2">
      <c r="A186" s="42" t="s">
        <v>3281</v>
      </c>
      <c r="B186" s="128" t="s">
        <v>438</v>
      </c>
      <c r="C186" s="50" t="s">
        <v>163</v>
      </c>
      <c r="D186" s="51">
        <v>180501</v>
      </c>
      <c r="E186" s="56" t="s">
        <v>439</v>
      </c>
      <c r="F186" s="53" t="s">
        <v>164</v>
      </c>
      <c r="G186" s="54">
        <v>1.68</v>
      </c>
      <c r="H186" s="55">
        <v>1.68</v>
      </c>
      <c r="I186" s="73">
        <v>665.98</v>
      </c>
      <c r="J186" s="55">
        <v>552.82000000000005</v>
      </c>
      <c r="K186" s="73">
        <v>45.72</v>
      </c>
      <c r="L186" s="55">
        <v>37.950000000000003</v>
      </c>
      <c r="M186" s="55">
        <f>TRUNC(((J186*G186)+(L186*G186)),2)</f>
        <v>992.49</v>
      </c>
      <c r="N186" s="55">
        <f>TRUNC(((J186*H186)+(L186*H186)),2)</f>
        <v>992.49</v>
      </c>
      <c r="O186" s="37"/>
      <c r="P186" s="55">
        <v>665.98</v>
      </c>
      <c r="Q186" s="55">
        <v>45.72</v>
      </c>
      <c r="R186" s="55">
        <v>1195.6500000000001</v>
      </c>
      <c r="S186" s="55">
        <v>1195.6500000000001</v>
      </c>
      <c r="T186" s="135">
        <f t="shared" si="16"/>
        <v>0.83008405469828117</v>
      </c>
      <c r="U186" s="55">
        <f t="shared" si="17"/>
        <v>928.73</v>
      </c>
      <c r="V186" s="55">
        <f t="shared" si="18"/>
        <v>63.75</v>
      </c>
      <c r="X186" s="36" t="b">
        <v>1</v>
      </c>
    </row>
    <row r="187" spans="1:24" x14ac:dyDescent="0.2">
      <c r="A187" s="42" t="s">
        <v>3282</v>
      </c>
      <c r="B187" s="129" t="s">
        <v>440</v>
      </c>
      <c r="C187" s="133"/>
      <c r="D187" s="133"/>
      <c r="E187" s="58" t="s">
        <v>441</v>
      </c>
      <c r="F187" s="133"/>
      <c r="G187" s="59"/>
      <c r="H187" s="59"/>
      <c r="I187" s="72"/>
      <c r="J187" s="59"/>
      <c r="K187" s="72"/>
      <c r="L187" s="59"/>
      <c r="M187" s="60">
        <f>M188</f>
        <v>2187.36</v>
      </c>
      <c r="N187" s="60">
        <f>N188</f>
        <v>2187.36</v>
      </c>
      <c r="O187" s="37"/>
      <c r="P187" s="59"/>
      <c r="Q187" s="59"/>
      <c r="R187" s="60">
        <v>2635.1</v>
      </c>
      <c r="S187" s="60">
        <v>2635.1</v>
      </c>
      <c r="T187" s="135">
        <f t="shared" si="16"/>
        <v>0.83008614473834019</v>
      </c>
      <c r="U187" s="55">
        <f t="shared" si="17"/>
        <v>0</v>
      </c>
      <c r="V187" s="55">
        <f t="shared" si="18"/>
        <v>0</v>
      </c>
      <c r="X187" s="36" t="b">
        <v>1</v>
      </c>
    </row>
    <row r="188" spans="1:24" x14ac:dyDescent="0.2">
      <c r="A188" s="42" t="s">
        <v>3283</v>
      </c>
      <c r="B188" s="128" t="s">
        <v>442</v>
      </c>
      <c r="C188" s="50" t="s">
        <v>163</v>
      </c>
      <c r="D188" s="51">
        <v>180401</v>
      </c>
      <c r="E188" s="56" t="s">
        <v>443</v>
      </c>
      <c r="F188" s="53" t="s">
        <v>164</v>
      </c>
      <c r="G188" s="54">
        <v>9.6</v>
      </c>
      <c r="H188" s="55">
        <v>9.6</v>
      </c>
      <c r="I188" s="73">
        <v>225.64</v>
      </c>
      <c r="J188" s="55">
        <v>187.3</v>
      </c>
      <c r="K188" s="73">
        <v>48.85</v>
      </c>
      <c r="L188" s="55">
        <v>40.549999999999997</v>
      </c>
      <c r="M188" s="55">
        <f>TRUNC(((J188*G188)+(L188*G188)),2)</f>
        <v>2187.36</v>
      </c>
      <c r="N188" s="55">
        <f>TRUNC(((J188*H188)+(L188*H188)),2)</f>
        <v>2187.36</v>
      </c>
      <c r="O188" s="37"/>
      <c r="P188" s="55">
        <v>225.64</v>
      </c>
      <c r="Q188" s="55">
        <v>48.85</v>
      </c>
      <c r="R188" s="55">
        <v>2635.1</v>
      </c>
      <c r="S188" s="55">
        <v>2635.1</v>
      </c>
      <c r="T188" s="135">
        <f t="shared" si="16"/>
        <v>0.83008614473834019</v>
      </c>
      <c r="U188" s="55">
        <f t="shared" si="17"/>
        <v>1798.08</v>
      </c>
      <c r="V188" s="55">
        <f t="shared" si="18"/>
        <v>389.28</v>
      </c>
      <c r="X188" s="36" t="b">
        <v>1</v>
      </c>
    </row>
    <row r="189" spans="1:24" x14ac:dyDescent="0.2">
      <c r="A189" s="42" t="s">
        <v>3284</v>
      </c>
      <c r="B189" s="127" t="s">
        <v>444</v>
      </c>
      <c r="C189" s="132"/>
      <c r="D189" s="132"/>
      <c r="E189" s="47" t="s">
        <v>101</v>
      </c>
      <c r="F189" s="132"/>
      <c r="G189" s="48"/>
      <c r="H189" s="48"/>
      <c r="I189" s="72"/>
      <c r="J189" s="48"/>
      <c r="K189" s="72"/>
      <c r="L189" s="48"/>
      <c r="M189" s="308">
        <f>M190</f>
        <v>1549.44</v>
      </c>
      <c r="N189" s="308">
        <f>N190</f>
        <v>1549.44</v>
      </c>
      <c r="O189" s="37"/>
      <c r="P189" s="48"/>
      <c r="Q189" s="48"/>
      <c r="R189" s="308">
        <v>1866.62</v>
      </c>
      <c r="S189" s="308">
        <v>1866.62</v>
      </c>
      <c r="T189" s="135">
        <f t="shared" si="16"/>
        <v>0.83007789480451299</v>
      </c>
      <c r="U189" s="55">
        <f t="shared" si="17"/>
        <v>0</v>
      </c>
      <c r="V189" s="55">
        <f t="shared" si="18"/>
        <v>0</v>
      </c>
      <c r="X189" s="36" t="b">
        <v>1</v>
      </c>
    </row>
    <row r="190" spans="1:24" x14ac:dyDescent="0.2">
      <c r="A190" s="42" t="s">
        <v>3285</v>
      </c>
      <c r="B190" s="128" t="s">
        <v>445</v>
      </c>
      <c r="C190" s="50" t="s">
        <v>163</v>
      </c>
      <c r="D190" s="51">
        <v>190102</v>
      </c>
      <c r="E190" s="56" t="s">
        <v>446</v>
      </c>
      <c r="F190" s="53" t="s">
        <v>164</v>
      </c>
      <c r="G190" s="54">
        <v>9.6</v>
      </c>
      <c r="H190" s="55">
        <v>9.6</v>
      </c>
      <c r="I190" s="73">
        <v>194.44</v>
      </c>
      <c r="J190" s="55">
        <v>161.4</v>
      </c>
      <c r="K190" s="73">
        <v>0</v>
      </c>
      <c r="L190" s="55">
        <v>0</v>
      </c>
      <c r="M190" s="55">
        <f>TRUNC(((J190*G190)+(L190*G190)),2)</f>
        <v>1549.44</v>
      </c>
      <c r="N190" s="55">
        <f>TRUNC(((J190*H190)+(L190*H190)),2)</f>
        <v>1549.44</v>
      </c>
      <c r="O190" s="37"/>
      <c r="P190" s="55">
        <v>194.44</v>
      </c>
      <c r="Q190" s="55">
        <v>0</v>
      </c>
      <c r="R190" s="55">
        <v>1866.62</v>
      </c>
      <c r="S190" s="55">
        <v>1866.62</v>
      </c>
      <c r="T190" s="135">
        <f t="shared" si="16"/>
        <v>0.83007789480451299</v>
      </c>
      <c r="U190" s="55">
        <f t="shared" si="17"/>
        <v>1549.44</v>
      </c>
      <c r="V190" s="55">
        <f t="shared" si="18"/>
        <v>0</v>
      </c>
      <c r="X190" s="36" t="b">
        <v>1</v>
      </c>
    </row>
    <row r="191" spans="1:24" x14ac:dyDescent="0.2">
      <c r="A191" s="42" t="s">
        <v>3286</v>
      </c>
      <c r="B191" s="127" t="s">
        <v>447</v>
      </c>
      <c r="C191" s="132"/>
      <c r="D191" s="132"/>
      <c r="E191" s="47" t="s">
        <v>103</v>
      </c>
      <c r="F191" s="132"/>
      <c r="G191" s="48"/>
      <c r="H191" s="48"/>
      <c r="I191" s="72"/>
      <c r="J191" s="48"/>
      <c r="K191" s="72"/>
      <c r="L191" s="48"/>
      <c r="M191" s="308">
        <f>SUM(M192:M193)</f>
        <v>2983.88</v>
      </c>
      <c r="N191" s="308">
        <f>SUM(N192:N193)</f>
        <v>2983.88</v>
      </c>
      <c r="O191" s="37"/>
      <c r="P191" s="48"/>
      <c r="Q191" s="48"/>
      <c r="R191" s="308">
        <v>3598.8</v>
      </c>
      <c r="S191" s="308">
        <v>3598.8</v>
      </c>
      <c r="T191" s="135">
        <f t="shared" si="16"/>
        <v>0.8291319328665111</v>
      </c>
      <c r="U191" s="55">
        <f t="shared" si="17"/>
        <v>0</v>
      </c>
      <c r="V191" s="55">
        <f t="shared" si="18"/>
        <v>0</v>
      </c>
      <c r="X191" s="36" t="b">
        <v>1</v>
      </c>
    </row>
    <row r="192" spans="1:24" x14ac:dyDescent="0.2">
      <c r="A192" s="42" t="s">
        <v>3287</v>
      </c>
      <c r="B192" s="128" t="s">
        <v>448</v>
      </c>
      <c r="C192" s="50" t="s">
        <v>163</v>
      </c>
      <c r="D192" s="51">
        <v>200150</v>
      </c>
      <c r="E192" s="56" t="s">
        <v>449</v>
      </c>
      <c r="F192" s="53" t="s">
        <v>164</v>
      </c>
      <c r="G192" s="54">
        <v>156.47</v>
      </c>
      <c r="H192" s="55">
        <v>156.47</v>
      </c>
      <c r="I192" s="73">
        <v>3.75</v>
      </c>
      <c r="J192" s="55">
        <v>3.11</v>
      </c>
      <c r="K192" s="73">
        <v>1.24</v>
      </c>
      <c r="L192" s="55">
        <v>1.02</v>
      </c>
      <c r="M192" s="55">
        <f>TRUNC(((J192*G192)+(L192*G192)),2)</f>
        <v>646.22</v>
      </c>
      <c r="N192" s="55">
        <f>TRUNC(((J192*H192)+(L192*H192)),2)</f>
        <v>646.22</v>
      </c>
      <c r="O192" s="37"/>
      <c r="P192" s="55">
        <v>3.75</v>
      </c>
      <c r="Q192" s="55">
        <v>1.24</v>
      </c>
      <c r="R192" s="55">
        <v>780.78</v>
      </c>
      <c r="S192" s="55">
        <v>780.78</v>
      </c>
      <c r="T192" s="135">
        <f t="shared" si="16"/>
        <v>0.82765951996721232</v>
      </c>
      <c r="U192" s="55">
        <f t="shared" si="17"/>
        <v>486.62</v>
      </c>
      <c r="V192" s="55">
        <f t="shared" si="18"/>
        <v>159.59</v>
      </c>
      <c r="X192" s="36" t="b">
        <v>1</v>
      </c>
    </row>
    <row r="193" spans="1:24" x14ac:dyDescent="0.2">
      <c r="A193" s="42" t="s">
        <v>3288</v>
      </c>
      <c r="B193" s="128" t="s">
        <v>450</v>
      </c>
      <c r="C193" s="50" t="s">
        <v>163</v>
      </c>
      <c r="D193" s="51">
        <v>200403</v>
      </c>
      <c r="E193" s="56" t="s">
        <v>451</v>
      </c>
      <c r="F193" s="53" t="s">
        <v>164</v>
      </c>
      <c r="G193" s="54">
        <v>156.47</v>
      </c>
      <c r="H193" s="55">
        <v>156.47</v>
      </c>
      <c r="I193" s="73">
        <v>2.88</v>
      </c>
      <c r="J193" s="55">
        <v>2.39</v>
      </c>
      <c r="K193" s="73">
        <v>15.13</v>
      </c>
      <c r="L193" s="55">
        <v>12.55</v>
      </c>
      <c r="M193" s="55">
        <f>TRUNC(((J193*G193)+(L193*G193)),2)</f>
        <v>2337.66</v>
      </c>
      <c r="N193" s="55">
        <f>TRUNC(((J193*H193)+(L193*H193)),2)</f>
        <v>2337.66</v>
      </c>
      <c r="O193" s="37"/>
      <c r="P193" s="55">
        <v>2.88</v>
      </c>
      <c r="Q193" s="55">
        <v>15.13</v>
      </c>
      <c r="R193" s="55">
        <v>2818.02</v>
      </c>
      <c r="S193" s="55">
        <v>2818.02</v>
      </c>
      <c r="T193" s="135">
        <f t="shared" si="16"/>
        <v>0.8295398897097962</v>
      </c>
      <c r="U193" s="55">
        <f t="shared" si="17"/>
        <v>373.96</v>
      </c>
      <c r="V193" s="55">
        <f t="shared" si="18"/>
        <v>1963.69</v>
      </c>
      <c r="X193" s="36" t="b">
        <v>1</v>
      </c>
    </row>
    <row r="194" spans="1:24" x14ac:dyDescent="0.2">
      <c r="A194" s="42" t="s">
        <v>3289</v>
      </c>
      <c r="B194" s="127" t="s">
        <v>452</v>
      </c>
      <c r="C194" s="132"/>
      <c r="D194" s="132"/>
      <c r="E194" s="47" t="s">
        <v>105</v>
      </c>
      <c r="F194" s="132"/>
      <c r="G194" s="48"/>
      <c r="H194" s="48"/>
      <c r="I194" s="72"/>
      <c r="J194" s="48"/>
      <c r="K194" s="72"/>
      <c r="L194" s="48"/>
      <c r="M194" s="308">
        <f>SUM(M195:M196)</f>
        <v>1436.34</v>
      </c>
      <c r="N194" s="308">
        <f>SUM(N195:N196)</f>
        <v>1436.34</v>
      </c>
      <c r="O194" s="37"/>
      <c r="P194" s="48"/>
      <c r="Q194" s="48"/>
      <c r="R194" s="308">
        <v>1730.89</v>
      </c>
      <c r="S194" s="308">
        <v>1730.89</v>
      </c>
      <c r="T194" s="135">
        <f t="shared" si="16"/>
        <v>0.82982742981934143</v>
      </c>
      <c r="U194" s="55">
        <f t="shared" si="17"/>
        <v>0</v>
      </c>
      <c r="V194" s="55">
        <f t="shared" si="18"/>
        <v>0</v>
      </c>
      <c r="X194" s="36" t="b">
        <v>1</v>
      </c>
    </row>
    <row r="195" spans="1:24" x14ac:dyDescent="0.2">
      <c r="A195" s="42" t="s">
        <v>3290</v>
      </c>
      <c r="B195" s="128" t="s">
        <v>453</v>
      </c>
      <c r="C195" s="50" t="s">
        <v>163</v>
      </c>
      <c r="D195" s="51">
        <v>210515</v>
      </c>
      <c r="E195" s="56" t="s">
        <v>454</v>
      </c>
      <c r="F195" s="53" t="s">
        <v>164</v>
      </c>
      <c r="G195" s="54">
        <v>41.92</v>
      </c>
      <c r="H195" s="55">
        <v>41.92</v>
      </c>
      <c r="I195" s="73">
        <v>6.18</v>
      </c>
      <c r="J195" s="55">
        <v>5.13</v>
      </c>
      <c r="K195" s="73">
        <v>14.01</v>
      </c>
      <c r="L195" s="55">
        <v>11.62</v>
      </c>
      <c r="M195" s="55">
        <f>TRUNC(((J195*G195)+(L195*G195)),2)</f>
        <v>702.16</v>
      </c>
      <c r="N195" s="55">
        <f>TRUNC(((J195*H195)+(L195*H195)),2)</f>
        <v>702.16</v>
      </c>
      <c r="O195" s="37"/>
      <c r="P195" s="55">
        <v>6.18</v>
      </c>
      <c r="Q195" s="55">
        <v>14.01</v>
      </c>
      <c r="R195" s="55">
        <v>846.36</v>
      </c>
      <c r="S195" s="55">
        <v>846.36</v>
      </c>
      <c r="T195" s="135">
        <f t="shared" si="16"/>
        <v>0.82962332813459994</v>
      </c>
      <c r="U195" s="55">
        <f t="shared" si="17"/>
        <v>215.04</v>
      </c>
      <c r="V195" s="55">
        <f t="shared" si="18"/>
        <v>487.11</v>
      </c>
      <c r="X195" s="36" t="b">
        <v>1</v>
      </c>
    </row>
    <row r="196" spans="1:24" x14ac:dyDescent="0.2">
      <c r="A196" s="42" t="s">
        <v>3291</v>
      </c>
      <c r="B196" s="128" t="s">
        <v>455</v>
      </c>
      <c r="C196" s="50" t="s">
        <v>163</v>
      </c>
      <c r="D196" s="51">
        <v>210498</v>
      </c>
      <c r="E196" s="56" t="s">
        <v>456</v>
      </c>
      <c r="F196" s="53" t="s">
        <v>164</v>
      </c>
      <c r="G196" s="54">
        <v>13.2</v>
      </c>
      <c r="H196" s="55">
        <v>13.2</v>
      </c>
      <c r="I196" s="73">
        <v>54.08</v>
      </c>
      <c r="J196" s="55">
        <v>44.89</v>
      </c>
      <c r="K196" s="73">
        <v>12.93</v>
      </c>
      <c r="L196" s="55">
        <v>10.73</v>
      </c>
      <c r="M196" s="55">
        <f>TRUNC(((J196*G196)+(L196*G196)),2)</f>
        <v>734.18</v>
      </c>
      <c r="N196" s="55">
        <f>TRUNC(((J196*H196)+(L196*H196)),2)</f>
        <v>734.18</v>
      </c>
      <c r="O196" s="37"/>
      <c r="P196" s="55">
        <v>54.08</v>
      </c>
      <c r="Q196" s="55">
        <v>12.93</v>
      </c>
      <c r="R196" s="55">
        <v>884.53</v>
      </c>
      <c r="S196" s="55">
        <v>884.53</v>
      </c>
      <c r="T196" s="135">
        <f t="shared" si="16"/>
        <v>0.83002272393248389</v>
      </c>
      <c r="U196" s="55">
        <f t="shared" si="17"/>
        <v>592.54</v>
      </c>
      <c r="V196" s="55">
        <f t="shared" si="18"/>
        <v>141.63</v>
      </c>
      <c r="X196" s="36" t="b">
        <v>1</v>
      </c>
    </row>
    <row r="197" spans="1:24" x14ac:dyDescent="0.2">
      <c r="A197" s="42" t="s">
        <v>3292</v>
      </c>
      <c r="B197" s="127" t="s">
        <v>457</v>
      </c>
      <c r="C197" s="132"/>
      <c r="D197" s="132"/>
      <c r="E197" s="47" t="s">
        <v>107</v>
      </c>
      <c r="F197" s="132"/>
      <c r="G197" s="48"/>
      <c r="H197" s="48"/>
      <c r="I197" s="72"/>
      <c r="J197" s="48"/>
      <c r="K197" s="72"/>
      <c r="L197" s="48"/>
      <c r="M197" s="308">
        <f>M198+M200+M203</f>
        <v>8843.57</v>
      </c>
      <c r="N197" s="308">
        <f>N198+N200+N203</f>
        <v>8843.57</v>
      </c>
      <c r="O197" s="37"/>
      <c r="P197" s="48"/>
      <c r="Q197" s="48"/>
      <c r="R197" s="308">
        <v>10655.13</v>
      </c>
      <c r="S197" s="308">
        <v>10655.13</v>
      </c>
      <c r="T197" s="135">
        <f t="shared" si="16"/>
        <v>0.829982365301972</v>
      </c>
      <c r="U197" s="55">
        <f t="shared" si="17"/>
        <v>0</v>
      </c>
      <c r="V197" s="55">
        <f t="shared" si="18"/>
        <v>0</v>
      </c>
      <c r="X197" s="36" t="b">
        <v>1</v>
      </c>
    </row>
    <row r="198" spans="1:24" x14ac:dyDescent="0.2">
      <c r="A198" s="42" t="s">
        <v>3293</v>
      </c>
      <c r="B198" s="129" t="s">
        <v>458</v>
      </c>
      <c r="C198" s="133"/>
      <c r="D198" s="133"/>
      <c r="E198" s="58" t="s">
        <v>459</v>
      </c>
      <c r="F198" s="133"/>
      <c r="G198" s="59"/>
      <c r="H198" s="59"/>
      <c r="I198" s="72"/>
      <c r="J198" s="59"/>
      <c r="K198" s="72"/>
      <c r="L198" s="59"/>
      <c r="M198" s="60">
        <f>M199</f>
        <v>1899.41</v>
      </c>
      <c r="N198" s="60">
        <f>N199</f>
        <v>1899.41</v>
      </c>
      <c r="O198" s="37"/>
      <c r="P198" s="59"/>
      <c r="Q198" s="59"/>
      <c r="R198" s="60">
        <v>2288.66</v>
      </c>
      <c r="S198" s="60">
        <v>2288.66</v>
      </c>
      <c r="T198" s="135">
        <f t="shared" si="16"/>
        <v>0.82992231261961158</v>
      </c>
      <c r="U198" s="55">
        <f t="shared" si="17"/>
        <v>0</v>
      </c>
      <c r="V198" s="55">
        <f t="shared" si="18"/>
        <v>0</v>
      </c>
      <c r="X198" s="36" t="b">
        <v>1</v>
      </c>
    </row>
    <row r="199" spans="1:24" x14ac:dyDescent="0.25">
      <c r="A199" s="42" t="s">
        <v>3294</v>
      </c>
      <c r="B199" s="128" t="s">
        <v>460</v>
      </c>
      <c r="C199" s="50" t="s">
        <v>163</v>
      </c>
      <c r="D199" s="51">
        <v>220101</v>
      </c>
      <c r="E199" s="56" t="s">
        <v>461</v>
      </c>
      <c r="F199" s="53" t="s">
        <v>164</v>
      </c>
      <c r="G199" s="54">
        <v>60.07</v>
      </c>
      <c r="H199" s="55">
        <v>60.07</v>
      </c>
      <c r="I199" s="73">
        <v>27.05</v>
      </c>
      <c r="J199" s="55">
        <v>22.45</v>
      </c>
      <c r="K199" s="73">
        <v>11.05</v>
      </c>
      <c r="L199" s="55">
        <v>9.17</v>
      </c>
      <c r="M199" s="55">
        <f>TRUNC(((J199*G199)+(L199*G199)),2)</f>
        <v>1899.41</v>
      </c>
      <c r="N199" s="55">
        <f>TRUNC(((J199*H199)+(L199*H199)),2)</f>
        <v>1899.41</v>
      </c>
      <c r="O199" s="38"/>
      <c r="P199" s="55">
        <v>27.05</v>
      </c>
      <c r="Q199" s="55">
        <v>11.05</v>
      </c>
      <c r="R199" s="55">
        <v>2288.66</v>
      </c>
      <c r="S199" s="55">
        <v>2288.66</v>
      </c>
      <c r="T199" s="135">
        <f t="shared" si="16"/>
        <v>0.82992231261961158</v>
      </c>
      <c r="U199" s="55">
        <f t="shared" si="17"/>
        <v>1348.57</v>
      </c>
      <c r="V199" s="55">
        <f t="shared" si="18"/>
        <v>550.84</v>
      </c>
      <c r="X199" s="36" t="b">
        <v>1</v>
      </c>
    </row>
    <row r="200" spans="1:24" x14ac:dyDescent="0.2">
      <c r="A200" s="42" t="s">
        <v>3295</v>
      </c>
      <c r="B200" s="129" t="s">
        <v>462</v>
      </c>
      <c r="C200" s="133"/>
      <c r="D200" s="133"/>
      <c r="E200" s="58" t="s">
        <v>463</v>
      </c>
      <c r="F200" s="133"/>
      <c r="G200" s="59"/>
      <c r="H200" s="59"/>
      <c r="I200" s="72"/>
      <c r="J200" s="59"/>
      <c r="K200" s="72"/>
      <c r="L200" s="59"/>
      <c r="M200" s="60">
        <f>SUM(M201:M202)</f>
        <v>5266.69</v>
      </c>
      <c r="N200" s="60">
        <f>SUM(N201:N202)</f>
        <v>5266.69</v>
      </c>
      <c r="O200" s="37"/>
      <c r="P200" s="59"/>
      <c r="Q200" s="59"/>
      <c r="R200" s="60">
        <v>6345.36</v>
      </c>
      <c r="S200" s="60">
        <v>6345.36</v>
      </c>
      <c r="T200" s="135">
        <f t="shared" si="16"/>
        <v>0.83000649293341899</v>
      </c>
      <c r="U200" s="55">
        <f t="shared" si="17"/>
        <v>0</v>
      </c>
      <c r="V200" s="55">
        <f t="shared" si="18"/>
        <v>0</v>
      </c>
      <c r="X200" s="36" t="b">
        <v>1</v>
      </c>
    </row>
    <row r="201" spans="1:24" ht="24" x14ac:dyDescent="0.25">
      <c r="A201" s="42" t="s">
        <v>3296</v>
      </c>
      <c r="B201" s="128" t="s">
        <v>464</v>
      </c>
      <c r="C201" s="50" t="s">
        <v>197</v>
      </c>
      <c r="D201" s="57" t="s">
        <v>465</v>
      </c>
      <c r="E201" s="56" t="s">
        <v>466</v>
      </c>
      <c r="F201" s="53" t="s">
        <v>164</v>
      </c>
      <c r="G201" s="54">
        <v>60.07</v>
      </c>
      <c r="H201" s="55">
        <v>60.07</v>
      </c>
      <c r="I201" s="73">
        <v>71.739999999999995</v>
      </c>
      <c r="J201" s="55">
        <v>59.55</v>
      </c>
      <c r="K201" s="73">
        <v>21.88</v>
      </c>
      <c r="L201" s="55">
        <v>18.16</v>
      </c>
      <c r="M201" s="55">
        <f>TRUNC(((J201*G201)+(L201*G201)),2)</f>
        <v>4668.03</v>
      </c>
      <c r="N201" s="55">
        <f>TRUNC(((J201*H201)+(L201*H201)),2)</f>
        <v>4668.03</v>
      </c>
      <c r="O201" s="38"/>
      <c r="P201" s="55">
        <v>71.739999999999995</v>
      </c>
      <c r="Q201" s="55">
        <v>21.88</v>
      </c>
      <c r="R201" s="55">
        <v>5623.75</v>
      </c>
      <c r="S201" s="55">
        <v>5623.75</v>
      </c>
      <c r="T201" s="135">
        <f t="shared" si="16"/>
        <v>0.83005645699044228</v>
      </c>
      <c r="U201" s="55">
        <f t="shared" si="17"/>
        <v>3577.16</v>
      </c>
      <c r="V201" s="55">
        <f t="shared" si="18"/>
        <v>1090.8699999999999</v>
      </c>
      <c r="X201" s="36" t="b">
        <v>1</v>
      </c>
    </row>
    <row r="202" spans="1:24" ht="24" x14ac:dyDescent="0.2">
      <c r="A202" s="42" t="s">
        <v>3297</v>
      </c>
      <c r="B202" s="128" t="s">
        <v>467</v>
      </c>
      <c r="C202" s="50" t="s">
        <v>197</v>
      </c>
      <c r="D202" s="57" t="s">
        <v>468</v>
      </c>
      <c r="E202" s="56" t="s">
        <v>469</v>
      </c>
      <c r="F202" s="53" t="s">
        <v>172</v>
      </c>
      <c r="G202" s="54">
        <v>35.03</v>
      </c>
      <c r="H202" s="55">
        <v>35.03</v>
      </c>
      <c r="I202" s="73">
        <v>20.25</v>
      </c>
      <c r="J202" s="55">
        <v>16.8</v>
      </c>
      <c r="K202" s="73">
        <v>0.35</v>
      </c>
      <c r="L202" s="55">
        <v>0.28999999999999998</v>
      </c>
      <c r="M202" s="55">
        <f>TRUNC(((J202*G202)+(L202*G202)),2)</f>
        <v>598.66</v>
      </c>
      <c r="N202" s="55">
        <f>TRUNC(((J202*H202)+(L202*H202)),2)</f>
        <v>598.66</v>
      </c>
      <c r="O202" s="37"/>
      <c r="P202" s="55">
        <v>20.25</v>
      </c>
      <c r="Q202" s="55">
        <v>0.35</v>
      </c>
      <c r="R202" s="55">
        <v>721.61</v>
      </c>
      <c r="S202" s="55">
        <v>721.61</v>
      </c>
      <c r="T202" s="135">
        <f t="shared" si="16"/>
        <v>0.82961710619309592</v>
      </c>
      <c r="U202" s="55">
        <f t="shared" si="17"/>
        <v>588.5</v>
      </c>
      <c r="V202" s="55">
        <f t="shared" si="18"/>
        <v>10.15</v>
      </c>
      <c r="X202" s="36" t="b">
        <v>1</v>
      </c>
    </row>
    <row r="203" spans="1:24" x14ac:dyDescent="0.2">
      <c r="A203" s="42" t="s">
        <v>3298</v>
      </c>
      <c r="B203" s="129" t="s">
        <v>470</v>
      </c>
      <c r="C203" s="133"/>
      <c r="D203" s="133"/>
      <c r="E203" s="58" t="s">
        <v>471</v>
      </c>
      <c r="F203" s="133"/>
      <c r="G203" s="59"/>
      <c r="H203" s="59"/>
      <c r="I203" s="72"/>
      <c r="J203" s="59"/>
      <c r="K203" s="72"/>
      <c r="L203" s="59"/>
      <c r="M203" s="60">
        <f>SUM(M204:M205)</f>
        <v>1677.47</v>
      </c>
      <c r="N203" s="60">
        <f>SUM(N204:N205)</f>
        <v>1677.47</v>
      </c>
      <c r="O203" s="37"/>
      <c r="P203" s="59"/>
      <c r="Q203" s="59"/>
      <c r="R203" s="60">
        <v>2021.11</v>
      </c>
      <c r="S203" s="60">
        <v>2021.11</v>
      </c>
      <c r="T203" s="135">
        <f t="shared" si="16"/>
        <v>0.82997461790798133</v>
      </c>
      <c r="U203" s="55">
        <f t="shared" si="17"/>
        <v>0</v>
      </c>
      <c r="V203" s="55">
        <f t="shared" si="18"/>
        <v>0</v>
      </c>
      <c r="X203" s="36" t="b">
        <v>1</v>
      </c>
    </row>
    <row r="204" spans="1:24" ht="24" x14ac:dyDescent="0.25">
      <c r="A204" s="42" t="s">
        <v>3299</v>
      </c>
      <c r="B204" s="128" t="s">
        <v>472</v>
      </c>
      <c r="C204" s="50" t="s">
        <v>163</v>
      </c>
      <c r="D204" s="51">
        <v>220100</v>
      </c>
      <c r="E204" s="52" t="s">
        <v>3033</v>
      </c>
      <c r="F204" s="53" t="s">
        <v>164</v>
      </c>
      <c r="G204" s="54">
        <v>20.7</v>
      </c>
      <c r="H204" s="55">
        <v>20.7</v>
      </c>
      <c r="I204" s="73">
        <v>48.02</v>
      </c>
      <c r="J204" s="55">
        <v>39.86</v>
      </c>
      <c r="K204" s="73">
        <v>39.35</v>
      </c>
      <c r="L204" s="55">
        <v>32.659999999999997</v>
      </c>
      <c r="M204" s="55">
        <f>TRUNC(((J204*G204)+(L204*G204)),2)</f>
        <v>1501.16</v>
      </c>
      <c r="N204" s="55">
        <f>TRUNC(((J204*H204)+(L204*H204)),2)</f>
        <v>1501.16</v>
      </c>
      <c r="O204" s="38"/>
      <c r="P204" s="55">
        <v>48.02</v>
      </c>
      <c r="Q204" s="55">
        <v>39.35</v>
      </c>
      <c r="R204" s="55">
        <v>1808.55</v>
      </c>
      <c r="S204" s="55">
        <v>1808.55</v>
      </c>
      <c r="T204" s="135">
        <f t="shared" ref="T204:T267" si="19">N204/S204</f>
        <v>0.83003511100052529</v>
      </c>
      <c r="U204" s="55">
        <f t="shared" si="17"/>
        <v>825.1</v>
      </c>
      <c r="V204" s="55">
        <f t="shared" si="18"/>
        <v>676.06</v>
      </c>
      <c r="X204" s="36" t="b">
        <v>1</v>
      </c>
    </row>
    <row r="205" spans="1:24" x14ac:dyDescent="0.2">
      <c r="A205" s="42" t="s">
        <v>3300</v>
      </c>
      <c r="B205" s="128" t="s">
        <v>473</v>
      </c>
      <c r="C205" s="50" t="s">
        <v>163</v>
      </c>
      <c r="D205" s="51">
        <v>220902</v>
      </c>
      <c r="E205" s="56" t="s">
        <v>474</v>
      </c>
      <c r="F205" s="53" t="s">
        <v>172</v>
      </c>
      <c r="G205" s="54">
        <v>21.45</v>
      </c>
      <c r="H205" s="55">
        <v>21.45</v>
      </c>
      <c r="I205" s="73">
        <v>1.53</v>
      </c>
      <c r="J205" s="55">
        <v>1.27</v>
      </c>
      <c r="K205" s="73">
        <v>8.3800000000000008</v>
      </c>
      <c r="L205" s="55">
        <v>6.95</v>
      </c>
      <c r="M205" s="55">
        <f>TRUNC(((J205*G205)+(L205*G205)),2)</f>
        <v>176.31</v>
      </c>
      <c r="N205" s="55">
        <f>TRUNC(((J205*H205)+(L205*H205)),2)</f>
        <v>176.31</v>
      </c>
      <c r="O205" s="37"/>
      <c r="P205" s="55">
        <v>1.53</v>
      </c>
      <c r="Q205" s="55">
        <v>8.3800000000000008</v>
      </c>
      <c r="R205" s="55">
        <v>212.56</v>
      </c>
      <c r="S205" s="55">
        <v>212.56</v>
      </c>
      <c r="T205" s="135">
        <f t="shared" si="19"/>
        <v>0.82945991719984946</v>
      </c>
      <c r="U205" s="55">
        <f t="shared" si="17"/>
        <v>27.24</v>
      </c>
      <c r="V205" s="55">
        <f t="shared" si="18"/>
        <v>149.07</v>
      </c>
      <c r="X205" s="36" t="b">
        <v>1</v>
      </c>
    </row>
    <row r="206" spans="1:24" x14ac:dyDescent="0.2">
      <c r="A206" s="42" t="s">
        <v>3301</v>
      </c>
      <c r="B206" s="127" t="s">
        <v>475</v>
      </c>
      <c r="C206" s="132"/>
      <c r="D206" s="132"/>
      <c r="E206" s="47" t="s">
        <v>111</v>
      </c>
      <c r="F206" s="132"/>
      <c r="G206" s="48"/>
      <c r="H206" s="48"/>
      <c r="I206" s="72"/>
      <c r="J206" s="48"/>
      <c r="K206" s="72"/>
      <c r="L206" s="48"/>
      <c r="M206" s="308">
        <f>M207</f>
        <v>757.82</v>
      </c>
      <c r="N206" s="308">
        <f>N207</f>
        <v>757.82</v>
      </c>
      <c r="O206" s="37"/>
      <c r="P206" s="48"/>
      <c r="Q206" s="48"/>
      <c r="R206" s="308">
        <v>913.22</v>
      </c>
      <c r="S206" s="308">
        <v>913.22</v>
      </c>
      <c r="T206" s="135">
        <f t="shared" si="19"/>
        <v>0.82983289897286527</v>
      </c>
      <c r="U206" s="55">
        <f t="shared" ref="U206:U269" si="20">TRUNC(J206*H206,2)</f>
        <v>0</v>
      </c>
      <c r="V206" s="55">
        <f t="shared" ref="V206:V269" si="21">TRUNC(L206*H206,2)</f>
        <v>0</v>
      </c>
      <c r="X206" s="36" t="b">
        <v>1</v>
      </c>
    </row>
    <row r="207" spans="1:24" x14ac:dyDescent="0.2">
      <c r="A207" s="42" t="s">
        <v>3302</v>
      </c>
      <c r="B207" s="128" t="s">
        <v>476</v>
      </c>
      <c r="C207" s="50" t="s">
        <v>163</v>
      </c>
      <c r="D207" s="51">
        <v>240106</v>
      </c>
      <c r="E207" s="56" t="s">
        <v>477</v>
      </c>
      <c r="F207" s="53" t="s">
        <v>172</v>
      </c>
      <c r="G207" s="54">
        <v>20.61</v>
      </c>
      <c r="H207" s="55">
        <v>20.61</v>
      </c>
      <c r="I207" s="73">
        <v>28.58</v>
      </c>
      <c r="J207" s="55">
        <v>23.72</v>
      </c>
      <c r="K207" s="73">
        <v>15.73</v>
      </c>
      <c r="L207" s="55">
        <v>13.05</v>
      </c>
      <c r="M207" s="55">
        <f>TRUNC(((J207*G207)+(L207*G207)),2)</f>
        <v>757.82</v>
      </c>
      <c r="N207" s="55">
        <f>TRUNC(((J207*H207)+(L207*H207)),2)</f>
        <v>757.82</v>
      </c>
      <c r="O207" s="37"/>
      <c r="P207" s="55">
        <v>28.58</v>
      </c>
      <c r="Q207" s="55">
        <v>15.73</v>
      </c>
      <c r="R207" s="55">
        <v>913.22</v>
      </c>
      <c r="S207" s="55">
        <v>913.22</v>
      </c>
      <c r="T207" s="135">
        <f t="shared" si="19"/>
        <v>0.82983289897286527</v>
      </c>
      <c r="U207" s="55">
        <f t="shared" si="20"/>
        <v>488.86</v>
      </c>
      <c r="V207" s="55">
        <f t="shared" si="21"/>
        <v>268.95999999999998</v>
      </c>
      <c r="X207" s="36" t="b">
        <v>1</v>
      </c>
    </row>
    <row r="208" spans="1:24" x14ac:dyDescent="0.2">
      <c r="A208" s="42" t="s">
        <v>3303</v>
      </c>
      <c r="B208" s="127" t="s">
        <v>478</v>
      </c>
      <c r="C208" s="132"/>
      <c r="D208" s="132"/>
      <c r="E208" s="47" t="s">
        <v>115</v>
      </c>
      <c r="F208" s="132"/>
      <c r="G208" s="48"/>
      <c r="H208" s="48"/>
      <c r="I208" s="72"/>
      <c r="J208" s="48"/>
      <c r="K208" s="72"/>
      <c r="L208" s="48"/>
      <c r="M208" s="308">
        <f>M209+M212+M215+M218+M220+M222+M224+M226</f>
        <v>5151.58</v>
      </c>
      <c r="N208" s="308">
        <f>N209+N212+N215+N218+N220+N222+N224+N226</f>
        <v>5151.58</v>
      </c>
      <c r="O208" s="37"/>
      <c r="P208" s="48"/>
      <c r="Q208" s="48"/>
      <c r="R208" s="308">
        <v>6211.24</v>
      </c>
      <c r="S208" s="308">
        <v>6211.24</v>
      </c>
      <c r="T208" s="135">
        <f t="shared" si="19"/>
        <v>0.82939638461885234</v>
      </c>
      <c r="U208" s="55">
        <f t="shared" si="20"/>
        <v>0</v>
      </c>
      <c r="V208" s="55">
        <f t="shared" si="21"/>
        <v>0</v>
      </c>
      <c r="X208" s="36" t="b">
        <v>1</v>
      </c>
    </row>
    <row r="209" spans="1:24" x14ac:dyDescent="0.2">
      <c r="A209" s="42" t="s">
        <v>3304</v>
      </c>
      <c r="B209" s="129" t="s">
        <v>479</v>
      </c>
      <c r="C209" s="133"/>
      <c r="D209" s="133"/>
      <c r="E209" s="58" t="s">
        <v>480</v>
      </c>
      <c r="F209" s="133"/>
      <c r="G209" s="59"/>
      <c r="H209" s="59"/>
      <c r="I209" s="72"/>
      <c r="J209" s="59"/>
      <c r="K209" s="72"/>
      <c r="L209" s="59"/>
      <c r="M209" s="60">
        <f>SUM(M210:M211)</f>
        <v>989.72</v>
      </c>
      <c r="N209" s="60">
        <f>SUM(N210:N211)</f>
        <v>989.72</v>
      </c>
      <c r="O209" s="37"/>
      <c r="P209" s="59"/>
      <c r="Q209" s="59"/>
      <c r="R209" s="60">
        <v>1193.42</v>
      </c>
      <c r="S209" s="60">
        <v>1193.42</v>
      </c>
      <c r="T209" s="135">
        <f t="shared" si="19"/>
        <v>0.82931407216235686</v>
      </c>
      <c r="U209" s="55">
        <f t="shared" si="20"/>
        <v>0</v>
      </c>
      <c r="V209" s="55">
        <f t="shared" si="21"/>
        <v>0</v>
      </c>
      <c r="X209" s="36" t="b">
        <v>1</v>
      </c>
    </row>
    <row r="210" spans="1:24" x14ac:dyDescent="0.2">
      <c r="A210" s="42" t="s">
        <v>3305</v>
      </c>
      <c r="B210" s="128" t="s">
        <v>481</v>
      </c>
      <c r="C210" s="50" t="s">
        <v>163</v>
      </c>
      <c r="D210" s="51">
        <v>261300</v>
      </c>
      <c r="E210" s="56" t="s">
        <v>482</v>
      </c>
      <c r="F210" s="53" t="s">
        <v>164</v>
      </c>
      <c r="G210" s="54">
        <v>42.26</v>
      </c>
      <c r="H210" s="55">
        <v>42.26</v>
      </c>
      <c r="I210" s="73">
        <v>2.19</v>
      </c>
      <c r="J210" s="55">
        <v>1.81</v>
      </c>
      <c r="K210" s="73">
        <v>9.6999999999999993</v>
      </c>
      <c r="L210" s="55">
        <v>8.0500000000000007</v>
      </c>
      <c r="M210" s="55">
        <f>TRUNC(((J210*G210)+(L210*G210)),2)</f>
        <v>416.68</v>
      </c>
      <c r="N210" s="55">
        <f>TRUNC(((J210*H210)+(L210*H210)),2)</f>
        <v>416.68</v>
      </c>
      <c r="O210" s="37"/>
      <c r="P210" s="55">
        <v>2.19</v>
      </c>
      <c r="Q210" s="55">
        <v>9.6999999999999993</v>
      </c>
      <c r="R210" s="55">
        <v>502.47</v>
      </c>
      <c r="S210" s="55">
        <v>502.47</v>
      </c>
      <c r="T210" s="135">
        <f t="shared" si="19"/>
        <v>0.82926343861325047</v>
      </c>
      <c r="U210" s="55">
        <f t="shared" si="20"/>
        <v>76.489999999999995</v>
      </c>
      <c r="V210" s="55">
        <f t="shared" si="21"/>
        <v>340.19</v>
      </c>
      <c r="X210" s="36" t="b">
        <v>1</v>
      </c>
    </row>
    <row r="211" spans="1:24" x14ac:dyDescent="0.2">
      <c r="A211" s="42" t="s">
        <v>3306</v>
      </c>
      <c r="B211" s="128" t="s">
        <v>483</v>
      </c>
      <c r="C211" s="50" t="s">
        <v>163</v>
      </c>
      <c r="D211" s="51">
        <v>261550</v>
      </c>
      <c r="E211" s="56" t="s">
        <v>484</v>
      </c>
      <c r="F211" s="53" t="s">
        <v>164</v>
      </c>
      <c r="G211" s="54">
        <v>42.26</v>
      </c>
      <c r="H211" s="55">
        <v>42.26</v>
      </c>
      <c r="I211" s="73">
        <v>7.39</v>
      </c>
      <c r="J211" s="55">
        <v>6.13</v>
      </c>
      <c r="K211" s="73">
        <v>8.9600000000000009</v>
      </c>
      <c r="L211" s="55">
        <v>7.43</v>
      </c>
      <c r="M211" s="55">
        <f>TRUNC(((J211*G211)+(L211*G211)),2)</f>
        <v>573.04</v>
      </c>
      <c r="N211" s="55">
        <f>TRUNC(((J211*H211)+(L211*H211)),2)</f>
        <v>573.04</v>
      </c>
      <c r="O211" s="37"/>
      <c r="P211" s="55">
        <v>7.39</v>
      </c>
      <c r="Q211" s="55">
        <v>8.9600000000000009</v>
      </c>
      <c r="R211" s="55">
        <v>690.95</v>
      </c>
      <c r="S211" s="55">
        <v>690.95</v>
      </c>
      <c r="T211" s="135">
        <f t="shared" si="19"/>
        <v>0.82935089369708359</v>
      </c>
      <c r="U211" s="55">
        <f t="shared" si="20"/>
        <v>259.05</v>
      </c>
      <c r="V211" s="55">
        <f t="shared" si="21"/>
        <v>313.99</v>
      </c>
      <c r="X211" s="36" t="b">
        <v>1</v>
      </c>
    </row>
    <row r="212" spans="1:24" x14ac:dyDescent="0.2">
      <c r="A212" s="42" t="s">
        <v>3307</v>
      </c>
      <c r="B212" s="129" t="s">
        <v>485</v>
      </c>
      <c r="C212" s="133"/>
      <c r="D212" s="133"/>
      <c r="E212" s="58" t="s">
        <v>486</v>
      </c>
      <c r="F212" s="133"/>
      <c r="G212" s="59"/>
      <c r="H212" s="59"/>
      <c r="I212" s="72"/>
      <c r="J212" s="59"/>
      <c r="K212" s="72"/>
      <c r="L212" s="59"/>
      <c r="M212" s="60">
        <f>SUM(M213:M214)</f>
        <v>730.43</v>
      </c>
      <c r="N212" s="60">
        <f>SUM(N213:N214)</f>
        <v>730.43</v>
      </c>
      <c r="O212" s="37"/>
      <c r="P212" s="59"/>
      <c r="Q212" s="59"/>
      <c r="R212" s="60">
        <v>880.61</v>
      </c>
      <c r="S212" s="60">
        <v>880.61</v>
      </c>
      <c r="T212" s="135">
        <f t="shared" si="19"/>
        <v>0.82945912492476803</v>
      </c>
      <c r="U212" s="55">
        <f t="shared" si="20"/>
        <v>0</v>
      </c>
      <c r="V212" s="55">
        <f t="shared" si="21"/>
        <v>0</v>
      </c>
      <c r="X212" s="36" t="b">
        <v>1</v>
      </c>
    </row>
    <row r="213" spans="1:24" x14ac:dyDescent="0.2">
      <c r="A213" s="42" t="s">
        <v>3308</v>
      </c>
      <c r="B213" s="128" t="s">
        <v>487</v>
      </c>
      <c r="C213" s="50" t="s">
        <v>163</v>
      </c>
      <c r="D213" s="51">
        <v>261300</v>
      </c>
      <c r="E213" s="56" t="s">
        <v>482</v>
      </c>
      <c r="F213" s="53" t="s">
        <v>164</v>
      </c>
      <c r="G213" s="54">
        <v>36.54</v>
      </c>
      <c r="H213" s="55">
        <v>36.54</v>
      </c>
      <c r="I213" s="73">
        <v>2.19</v>
      </c>
      <c r="J213" s="55">
        <v>1.81</v>
      </c>
      <c r="K213" s="73">
        <v>9.6999999999999993</v>
      </c>
      <c r="L213" s="55">
        <v>8.0500000000000007</v>
      </c>
      <c r="M213" s="55">
        <f>TRUNC(((J213*G213)+(L213*G213)),2)</f>
        <v>360.28</v>
      </c>
      <c r="N213" s="55">
        <f>TRUNC(((J213*H213)+(L213*H213)),2)</f>
        <v>360.28</v>
      </c>
      <c r="O213" s="37"/>
      <c r="P213" s="55">
        <v>2.19</v>
      </c>
      <c r="Q213" s="55">
        <v>9.6999999999999993</v>
      </c>
      <c r="R213" s="55">
        <v>434.46</v>
      </c>
      <c r="S213" s="55">
        <v>434.46</v>
      </c>
      <c r="T213" s="135">
        <f t="shared" si="19"/>
        <v>0.8292593104083229</v>
      </c>
      <c r="U213" s="55">
        <f t="shared" si="20"/>
        <v>66.13</v>
      </c>
      <c r="V213" s="55">
        <f t="shared" si="21"/>
        <v>294.14</v>
      </c>
      <c r="X213" s="36" t="b">
        <v>1</v>
      </c>
    </row>
    <row r="214" spans="1:24" x14ac:dyDescent="0.2">
      <c r="A214" s="42" t="s">
        <v>3309</v>
      </c>
      <c r="B214" s="128" t="s">
        <v>488</v>
      </c>
      <c r="C214" s="50" t="s">
        <v>163</v>
      </c>
      <c r="D214" s="51">
        <v>261001</v>
      </c>
      <c r="E214" s="56" t="s">
        <v>489</v>
      </c>
      <c r="F214" s="53" t="s">
        <v>164</v>
      </c>
      <c r="G214" s="54">
        <v>36.54</v>
      </c>
      <c r="H214" s="55">
        <v>36.54</v>
      </c>
      <c r="I214" s="73">
        <v>4.28</v>
      </c>
      <c r="J214" s="55">
        <v>3.55</v>
      </c>
      <c r="K214" s="73">
        <v>7.93</v>
      </c>
      <c r="L214" s="55">
        <v>6.58</v>
      </c>
      <c r="M214" s="55">
        <f>TRUNC(((J214*G214)+(L214*G214)),2)</f>
        <v>370.15</v>
      </c>
      <c r="N214" s="55">
        <f>TRUNC(((J214*H214)+(L214*H214)),2)</f>
        <v>370.15</v>
      </c>
      <c r="O214" s="37"/>
      <c r="P214" s="55">
        <v>4.28</v>
      </c>
      <c r="Q214" s="55">
        <v>7.93</v>
      </c>
      <c r="R214" s="55">
        <v>446.15</v>
      </c>
      <c r="S214" s="55">
        <v>446.15</v>
      </c>
      <c r="T214" s="135">
        <f t="shared" si="19"/>
        <v>0.8296537039112406</v>
      </c>
      <c r="U214" s="55">
        <f t="shared" si="20"/>
        <v>129.71</v>
      </c>
      <c r="V214" s="55">
        <f t="shared" si="21"/>
        <v>240.43</v>
      </c>
      <c r="X214" s="36" t="b">
        <v>1</v>
      </c>
    </row>
    <row r="215" spans="1:24" x14ac:dyDescent="0.2">
      <c r="A215" s="42" t="s">
        <v>3310</v>
      </c>
      <c r="B215" s="129" t="s">
        <v>490</v>
      </c>
      <c r="C215" s="133"/>
      <c r="D215" s="133"/>
      <c r="E215" s="58" t="s">
        <v>491</v>
      </c>
      <c r="F215" s="133"/>
      <c r="G215" s="59"/>
      <c r="H215" s="59"/>
      <c r="I215" s="72"/>
      <c r="J215" s="59"/>
      <c r="K215" s="72"/>
      <c r="L215" s="59"/>
      <c r="M215" s="60">
        <f>SUM(M216:M217)</f>
        <v>978.74</v>
      </c>
      <c r="N215" s="60">
        <f>SUM(N216:N217)</f>
        <v>978.74</v>
      </c>
      <c r="O215" s="37"/>
      <c r="P215" s="59"/>
      <c r="Q215" s="59"/>
      <c r="R215" s="60">
        <v>1179.8900000000001</v>
      </c>
      <c r="S215" s="60">
        <v>1179.8900000000001</v>
      </c>
      <c r="T215" s="135">
        <f t="shared" si="19"/>
        <v>0.8295180059158056</v>
      </c>
      <c r="U215" s="55">
        <f t="shared" si="20"/>
        <v>0</v>
      </c>
      <c r="V215" s="55">
        <f t="shared" si="21"/>
        <v>0</v>
      </c>
      <c r="X215" s="36" t="b">
        <v>1</v>
      </c>
    </row>
    <row r="216" spans="1:24" x14ac:dyDescent="0.2">
      <c r="A216" s="42" t="s">
        <v>3311</v>
      </c>
      <c r="B216" s="128" t="s">
        <v>492</v>
      </c>
      <c r="C216" s="50" t="s">
        <v>163</v>
      </c>
      <c r="D216" s="51">
        <v>261300</v>
      </c>
      <c r="E216" s="56" t="s">
        <v>482</v>
      </c>
      <c r="F216" s="53" t="s">
        <v>164</v>
      </c>
      <c r="G216" s="54">
        <v>55.11</v>
      </c>
      <c r="H216" s="55">
        <v>55.11</v>
      </c>
      <c r="I216" s="73">
        <v>2.19</v>
      </c>
      <c r="J216" s="55">
        <v>1.81</v>
      </c>
      <c r="K216" s="73">
        <v>9.6999999999999993</v>
      </c>
      <c r="L216" s="55">
        <v>8.0500000000000007</v>
      </c>
      <c r="M216" s="55">
        <f>TRUNC(((J216*G216)+(L216*G216)),2)</f>
        <v>543.38</v>
      </c>
      <c r="N216" s="55">
        <f>TRUNC(((J216*H216)+(L216*H216)),2)</f>
        <v>543.38</v>
      </c>
      <c r="O216" s="37"/>
      <c r="P216" s="55">
        <v>2.19</v>
      </c>
      <c r="Q216" s="55">
        <v>9.6999999999999993</v>
      </c>
      <c r="R216" s="55">
        <v>655.25</v>
      </c>
      <c r="S216" s="55">
        <v>655.25</v>
      </c>
      <c r="T216" s="135">
        <f t="shared" si="19"/>
        <v>0.82927127050743987</v>
      </c>
      <c r="U216" s="55">
        <f t="shared" si="20"/>
        <v>99.74</v>
      </c>
      <c r="V216" s="55">
        <f t="shared" si="21"/>
        <v>443.63</v>
      </c>
      <c r="X216" s="36" t="b">
        <v>1</v>
      </c>
    </row>
    <row r="217" spans="1:24" x14ac:dyDescent="0.2">
      <c r="A217" s="42" t="s">
        <v>3312</v>
      </c>
      <c r="B217" s="128" t="s">
        <v>493</v>
      </c>
      <c r="C217" s="50" t="s">
        <v>163</v>
      </c>
      <c r="D217" s="51">
        <v>261307</v>
      </c>
      <c r="E217" s="56" t="s">
        <v>494</v>
      </c>
      <c r="F217" s="53" t="s">
        <v>164</v>
      </c>
      <c r="G217" s="54">
        <v>55.11</v>
      </c>
      <c r="H217" s="55">
        <v>55.11</v>
      </c>
      <c r="I217" s="73">
        <v>3.82</v>
      </c>
      <c r="J217" s="55">
        <v>3.17</v>
      </c>
      <c r="K217" s="73">
        <v>5.7</v>
      </c>
      <c r="L217" s="55">
        <v>4.7300000000000004</v>
      </c>
      <c r="M217" s="55">
        <f>TRUNC(((J217*G217)+(L217*G217)),2)</f>
        <v>435.36</v>
      </c>
      <c r="N217" s="55">
        <f>TRUNC(((J217*H217)+(L217*H217)),2)</f>
        <v>435.36</v>
      </c>
      <c r="O217" s="37"/>
      <c r="P217" s="55">
        <v>3.82</v>
      </c>
      <c r="Q217" s="55">
        <v>5.7</v>
      </c>
      <c r="R217" s="55">
        <v>524.64</v>
      </c>
      <c r="S217" s="55">
        <v>524.64</v>
      </c>
      <c r="T217" s="135">
        <f t="shared" si="19"/>
        <v>0.82982616651418117</v>
      </c>
      <c r="U217" s="55">
        <f t="shared" si="20"/>
        <v>174.69</v>
      </c>
      <c r="V217" s="55">
        <f t="shared" si="21"/>
        <v>260.67</v>
      </c>
      <c r="X217" s="36" t="b">
        <v>1</v>
      </c>
    </row>
    <row r="218" spans="1:24" x14ac:dyDescent="0.2">
      <c r="A218" s="42" t="s">
        <v>3313</v>
      </c>
      <c r="B218" s="129" t="s">
        <v>495</v>
      </c>
      <c r="C218" s="133"/>
      <c r="D218" s="133"/>
      <c r="E218" s="58" t="s">
        <v>496</v>
      </c>
      <c r="F218" s="133"/>
      <c r="G218" s="59"/>
      <c r="H218" s="59"/>
      <c r="I218" s="72"/>
      <c r="J218" s="59"/>
      <c r="K218" s="72"/>
      <c r="L218" s="59"/>
      <c r="M218" s="60">
        <f>M219</f>
        <v>727.63</v>
      </c>
      <c r="N218" s="60">
        <f>N219</f>
        <v>727.63</v>
      </c>
      <c r="O218" s="37"/>
      <c r="P218" s="59"/>
      <c r="Q218" s="59"/>
      <c r="R218" s="60">
        <v>877.49</v>
      </c>
      <c r="S218" s="60">
        <v>877.49</v>
      </c>
      <c r="T218" s="135">
        <f t="shared" si="19"/>
        <v>0.82921742697922485</v>
      </c>
      <c r="U218" s="55">
        <f t="shared" si="20"/>
        <v>0</v>
      </c>
      <c r="V218" s="55">
        <f t="shared" si="21"/>
        <v>0</v>
      </c>
      <c r="X218" s="36" t="b">
        <v>1</v>
      </c>
    </row>
    <row r="219" spans="1:24" x14ac:dyDescent="0.2">
      <c r="A219" s="42" t="s">
        <v>3314</v>
      </c>
      <c r="B219" s="128" t="s">
        <v>497</v>
      </c>
      <c r="C219" s="50" t="s">
        <v>163</v>
      </c>
      <c r="D219" s="51">
        <v>261000</v>
      </c>
      <c r="E219" s="56" t="s">
        <v>498</v>
      </c>
      <c r="F219" s="53" t="s">
        <v>164</v>
      </c>
      <c r="G219" s="54">
        <v>65.73</v>
      </c>
      <c r="H219" s="55">
        <v>65.73</v>
      </c>
      <c r="I219" s="73">
        <v>5.37</v>
      </c>
      <c r="J219" s="55">
        <v>4.45</v>
      </c>
      <c r="K219" s="73">
        <v>7.98</v>
      </c>
      <c r="L219" s="55">
        <v>6.62</v>
      </c>
      <c r="M219" s="55">
        <f>TRUNC(((J219*G219)+(L219*G219)),2)</f>
        <v>727.63</v>
      </c>
      <c r="N219" s="55">
        <f>TRUNC(((J219*H219)+(L219*H219)),2)</f>
        <v>727.63</v>
      </c>
      <c r="O219" s="37"/>
      <c r="P219" s="55">
        <v>5.37</v>
      </c>
      <c r="Q219" s="55">
        <v>7.98</v>
      </c>
      <c r="R219" s="55">
        <v>877.49</v>
      </c>
      <c r="S219" s="55">
        <v>877.49</v>
      </c>
      <c r="T219" s="135">
        <f t="shared" si="19"/>
        <v>0.82921742697922485</v>
      </c>
      <c r="U219" s="55">
        <f t="shared" si="20"/>
        <v>292.49</v>
      </c>
      <c r="V219" s="55">
        <f t="shared" si="21"/>
        <v>435.13</v>
      </c>
      <c r="X219" s="36" t="b">
        <v>1</v>
      </c>
    </row>
    <row r="220" spans="1:24" x14ac:dyDescent="0.2">
      <c r="A220" s="42" t="s">
        <v>3315</v>
      </c>
      <c r="B220" s="129" t="s">
        <v>499</v>
      </c>
      <c r="C220" s="133"/>
      <c r="D220" s="133"/>
      <c r="E220" s="58" t="s">
        <v>500</v>
      </c>
      <c r="F220" s="133"/>
      <c r="G220" s="59"/>
      <c r="H220" s="59"/>
      <c r="I220" s="72"/>
      <c r="J220" s="59"/>
      <c r="K220" s="72"/>
      <c r="L220" s="59"/>
      <c r="M220" s="60">
        <f>M221</f>
        <v>220.24</v>
      </c>
      <c r="N220" s="60">
        <f>N221</f>
        <v>220.24</v>
      </c>
      <c r="O220" s="37"/>
      <c r="P220" s="59"/>
      <c r="Q220" s="59"/>
      <c r="R220" s="60">
        <v>265.58</v>
      </c>
      <c r="S220" s="60">
        <v>265.58</v>
      </c>
      <c r="T220" s="135">
        <f t="shared" si="19"/>
        <v>0.82927931320129533</v>
      </c>
      <c r="U220" s="55">
        <f t="shared" si="20"/>
        <v>0</v>
      </c>
      <c r="V220" s="55">
        <f t="shared" si="21"/>
        <v>0</v>
      </c>
      <c r="X220" s="36" t="b">
        <v>1</v>
      </c>
    </row>
    <row r="221" spans="1:24" x14ac:dyDescent="0.2">
      <c r="A221" s="42" t="s">
        <v>3316</v>
      </c>
      <c r="B221" s="128" t="s">
        <v>501</v>
      </c>
      <c r="C221" s="50" t="s">
        <v>163</v>
      </c>
      <c r="D221" s="51">
        <v>261703</v>
      </c>
      <c r="E221" s="56" t="s">
        <v>502</v>
      </c>
      <c r="F221" s="53" t="s">
        <v>164</v>
      </c>
      <c r="G221" s="54">
        <v>20.7</v>
      </c>
      <c r="H221" s="55">
        <v>20.7</v>
      </c>
      <c r="I221" s="73">
        <v>3.87</v>
      </c>
      <c r="J221" s="55">
        <v>3.21</v>
      </c>
      <c r="K221" s="73">
        <v>8.9600000000000009</v>
      </c>
      <c r="L221" s="55">
        <v>7.43</v>
      </c>
      <c r="M221" s="55">
        <f>TRUNC(((J221*G221)+(L221*G221)),2)</f>
        <v>220.24</v>
      </c>
      <c r="N221" s="55">
        <f>TRUNC(((J221*H221)+(L221*H221)),2)</f>
        <v>220.24</v>
      </c>
      <c r="O221" s="37"/>
      <c r="P221" s="55">
        <v>3.87</v>
      </c>
      <c r="Q221" s="55">
        <v>8.9600000000000009</v>
      </c>
      <c r="R221" s="55">
        <v>265.58</v>
      </c>
      <c r="S221" s="55">
        <v>265.58</v>
      </c>
      <c r="T221" s="135">
        <f t="shared" si="19"/>
        <v>0.82927931320129533</v>
      </c>
      <c r="U221" s="55">
        <f t="shared" si="20"/>
        <v>66.44</v>
      </c>
      <c r="V221" s="55">
        <f t="shared" si="21"/>
        <v>153.80000000000001</v>
      </c>
      <c r="X221" s="36" t="b">
        <v>1</v>
      </c>
    </row>
    <row r="222" spans="1:24" x14ac:dyDescent="0.2">
      <c r="A222" s="42" t="s">
        <v>3317</v>
      </c>
      <c r="B222" s="129" t="s">
        <v>503</v>
      </c>
      <c r="C222" s="133"/>
      <c r="D222" s="133"/>
      <c r="E222" s="58" t="s">
        <v>504</v>
      </c>
      <c r="F222" s="133"/>
      <c r="G222" s="59"/>
      <c r="H222" s="59"/>
      <c r="I222" s="72"/>
      <c r="J222" s="59"/>
      <c r="K222" s="72"/>
      <c r="L222" s="59"/>
      <c r="M222" s="60">
        <f>M223</f>
        <v>109.67</v>
      </c>
      <c r="N222" s="60">
        <f>N223</f>
        <v>109.67</v>
      </c>
      <c r="O222" s="37"/>
      <c r="P222" s="59"/>
      <c r="Q222" s="59"/>
      <c r="R222" s="60">
        <v>132.13999999999999</v>
      </c>
      <c r="S222" s="60">
        <v>132.13999999999999</v>
      </c>
      <c r="T222" s="135">
        <f t="shared" si="19"/>
        <v>0.82995308006659618</v>
      </c>
      <c r="U222" s="55">
        <f t="shared" si="20"/>
        <v>0</v>
      </c>
      <c r="V222" s="55">
        <f t="shared" si="21"/>
        <v>0</v>
      </c>
      <c r="X222" s="36" t="b">
        <v>1</v>
      </c>
    </row>
    <row r="223" spans="1:24" x14ac:dyDescent="0.25">
      <c r="A223" s="42" t="s">
        <v>3318</v>
      </c>
      <c r="B223" s="128" t="s">
        <v>505</v>
      </c>
      <c r="C223" s="50" t="s">
        <v>163</v>
      </c>
      <c r="D223" s="51">
        <v>261602</v>
      </c>
      <c r="E223" s="56" t="s">
        <v>506</v>
      </c>
      <c r="F223" s="53" t="s">
        <v>164</v>
      </c>
      <c r="G223" s="54">
        <v>5.04</v>
      </c>
      <c r="H223" s="55">
        <v>5.04</v>
      </c>
      <c r="I223" s="73">
        <v>11.35</v>
      </c>
      <c r="J223" s="55">
        <v>9.42</v>
      </c>
      <c r="K223" s="73">
        <v>14.87</v>
      </c>
      <c r="L223" s="55">
        <v>12.34</v>
      </c>
      <c r="M223" s="55">
        <f>TRUNC(((J223*G223)+(L223*G223)),2)</f>
        <v>109.67</v>
      </c>
      <c r="N223" s="55">
        <f>TRUNC(((J223*H223)+(L223*H223)),2)</f>
        <v>109.67</v>
      </c>
      <c r="O223" s="38"/>
      <c r="P223" s="55">
        <v>11.35</v>
      </c>
      <c r="Q223" s="55">
        <v>14.87</v>
      </c>
      <c r="R223" s="55">
        <v>132.13999999999999</v>
      </c>
      <c r="S223" s="55">
        <v>132.13999999999999</v>
      </c>
      <c r="T223" s="135">
        <f t="shared" si="19"/>
        <v>0.82995308006659618</v>
      </c>
      <c r="U223" s="55">
        <f t="shared" si="20"/>
        <v>47.47</v>
      </c>
      <c r="V223" s="55">
        <f t="shared" si="21"/>
        <v>62.19</v>
      </c>
      <c r="X223" s="36" t="b">
        <v>1</v>
      </c>
    </row>
    <row r="224" spans="1:24" x14ac:dyDescent="0.2">
      <c r="A224" s="42" t="s">
        <v>3319</v>
      </c>
      <c r="B224" s="129" t="s">
        <v>507</v>
      </c>
      <c r="C224" s="133"/>
      <c r="D224" s="133"/>
      <c r="E224" s="58" t="s">
        <v>508</v>
      </c>
      <c r="F224" s="133"/>
      <c r="G224" s="59"/>
      <c r="H224" s="59"/>
      <c r="I224" s="72"/>
      <c r="J224" s="59"/>
      <c r="K224" s="72"/>
      <c r="L224" s="59"/>
      <c r="M224" s="60">
        <f>M225</f>
        <v>417.79</v>
      </c>
      <c r="N224" s="60">
        <f>N225</f>
        <v>417.79</v>
      </c>
      <c r="O224" s="37"/>
      <c r="P224" s="59"/>
      <c r="Q224" s="59"/>
      <c r="R224" s="60">
        <v>503.42</v>
      </c>
      <c r="S224" s="60">
        <v>503.42</v>
      </c>
      <c r="T224" s="135">
        <f t="shared" si="19"/>
        <v>0.82990346033133366</v>
      </c>
      <c r="U224" s="55">
        <f t="shared" si="20"/>
        <v>0</v>
      </c>
      <c r="V224" s="55">
        <f t="shared" si="21"/>
        <v>0</v>
      </c>
      <c r="X224" s="36" t="b">
        <v>1</v>
      </c>
    </row>
    <row r="225" spans="1:24" x14ac:dyDescent="0.25">
      <c r="A225" s="42" t="s">
        <v>3320</v>
      </c>
      <c r="B225" s="128" t="s">
        <v>509</v>
      </c>
      <c r="C225" s="50" t="s">
        <v>163</v>
      </c>
      <c r="D225" s="51">
        <v>261602</v>
      </c>
      <c r="E225" s="56" t="s">
        <v>506</v>
      </c>
      <c r="F225" s="53" t="s">
        <v>164</v>
      </c>
      <c r="G225" s="54">
        <v>19.2</v>
      </c>
      <c r="H225" s="55">
        <v>19.2</v>
      </c>
      <c r="I225" s="73">
        <v>11.35</v>
      </c>
      <c r="J225" s="55">
        <v>9.42</v>
      </c>
      <c r="K225" s="73">
        <v>14.87</v>
      </c>
      <c r="L225" s="55">
        <v>12.34</v>
      </c>
      <c r="M225" s="55">
        <f>TRUNC(((J225*G225)+(L225*G225)),2)</f>
        <v>417.79</v>
      </c>
      <c r="N225" s="55">
        <f>TRUNC(((J225*H225)+(L225*H225)),2)</f>
        <v>417.79</v>
      </c>
      <c r="O225" s="38"/>
      <c r="P225" s="55">
        <v>11.35</v>
      </c>
      <c r="Q225" s="55">
        <v>14.87</v>
      </c>
      <c r="R225" s="55">
        <v>503.42</v>
      </c>
      <c r="S225" s="55">
        <v>503.42</v>
      </c>
      <c r="T225" s="135">
        <f t="shared" si="19"/>
        <v>0.82990346033133366</v>
      </c>
      <c r="U225" s="55">
        <f t="shared" si="20"/>
        <v>180.86</v>
      </c>
      <c r="V225" s="55">
        <f t="shared" si="21"/>
        <v>236.92</v>
      </c>
      <c r="X225" s="36" t="b">
        <v>1</v>
      </c>
    </row>
    <row r="226" spans="1:24" x14ac:dyDescent="0.2">
      <c r="A226" s="42" t="s">
        <v>3321</v>
      </c>
      <c r="B226" s="129" t="s">
        <v>510</v>
      </c>
      <c r="C226" s="133"/>
      <c r="D226" s="133"/>
      <c r="E226" s="58" t="s">
        <v>511</v>
      </c>
      <c r="F226" s="133"/>
      <c r="G226" s="59"/>
      <c r="H226" s="59"/>
      <c r="I226" s="72"/>
      <c r="J226" s="59"/>
      <c r="K226" s="72"/>
      <c r="L226" s="59"/>
      <c r="M226" s="60">
        <f>M227</f>
        <v>977.36</v>
      </c>
      <c r="N226" s="60">
        <f>N227</f>
        <v>977.36</v>
      </c>
      <c r="O226" s="37"/>
      <c r="P226" s="59"/>
      <c r="Q226" s="59"/>
      <c r="R226" s="60">
        <v>1178.69</v>
      </c>
      <c r="S226" s="60">
        <v>1178.69</v>
      </c>
      <c r="T226" s="135">
        <f t="shared" si="19"/>
        <v>0.82919172980172906</v>
      </c>
      <c r="U226" s="55">
        <f t="shared" si="20"/>
        <v>0</v>
      </c>
      <c r="V226" s="55">
        <f t="shared" si="21"/>
        <v>0</v>
      </c>
      <c r="X226" s="36" t="b">
        <v>1</v>
      </c>
    </row>
    <row r="227" spans="1:24" x14ac:dyDescent="0.2">
      <c r="A227" s="42" t="s">
        <v>3322</v>
      </c>
      <c r="B227" s="128" t="s">
        <v>512</v>
      </c>
      <c r="C227" s="50" t="s">
        <v>163</v>
      </c>
      <c r="D227" s="51">
        <v>261609</v>
      </c>
      <c r="E227" s="56" t="s">
        <v>513</v>
      </c>
      <c r="F227" s="53" t="s">
        <v>164</v>
      </c>
      <c r="G227" s="54">
        <v>88.69</v>
      </c>
      <c r="H227" s="55">
        <v>88.69</v>
      </c>
      <c r="I227" s="73">
        <v>9.34</v>
      </c>
      <c r="J227" s="55">
        <v>7.75</v>
      </c>
      <c r="K227" s="73">
        <v>3.95</v>
      </c>
      <c r="L227" s="55">
        <v>3.27</v>
      </c>
      <c r="M227" s="55">
        <f>TRUNC(((J227*G227)+(L227*G227)),2)</f>
        <v>977.36</v>
      </c>
      <c r="N227" s="55">
        <f>TRUNC(((J227*H227)+(L227*H227)),2)</f>
        <v>977.36</v>
      </c>
      <c r="O227" s="37"/>
      <c r="P227" s="55">
        <v>9.34</v>
      </c>
      <c r="Q227" s="55">
        <v>3.95</v>
      </c>
      <c r="R227" s="55">
        <v>1178.69</v>
      </c>
      <c r="S227" s="55">
        <v>1178.69</v>
      </c>
      <c r="T227" s="135">
        <f t="shared" si="19"/>
        <v>0.82919172980172906</v>
      </c>
      <c r="U227" s="55">
        <f t="shared" si="20"/>
        <v>687.34</v>
      </c>
      <c r="V227" s="55">
        <f t="shared" si="21"/>
        <v>290.01</v>
      </c>
      <c r="X227" s="36" t="b">
        <v>1</v>
      </c>
    </row>
    <row r="228" spans="1:24" x14ac:dyDescent="0.2">
      <c r="A228" s="42" t="s">
        <v>3323</v>
      </c>
      <c r="B228" s="127" t="s">
        <v>514</v>
      </c>
      <c r="C228" s="132"/>
      <c r="D228" s="132"/>
      <c r="E228" s="47" t="s">
        <v>117</v>
      </c>
      <c r="F228" s="132"/>
      <c r="G228" s="48"/>
      <c r="H228" s="48"/>
      <c r="I228" s="72"/>
      <c r="J228" s="48"/>
      <c r="K228" s="72"/>
      <c r="L228" s="48"/>
      <c r="M228" s="308">
        <f>M229+M232</f>
        <v>1958.41</v>
      </c>
      <c r="N228" s="308">
        <f>N229+N232</f>
        <v>1958.41</v>
      </c>
      <c r="O228" s="37"/>
      <c r="P228" s="48"/>
      <c r="Q228" s="48"/>
      <c r="R228" s="308">
        <v>2359.91</v>
      </c>
      <c r="S228" s="308">
        <v>2359.91</v>
      </c>
      <c r="T228" s="135">
        <f t="shared" si="19"/>
        <v>0.82986639320991062</v>
      </c>
      <c r="U228" s="55">
        <f t="shared" si="20"/>
        <v>0</v>
      </c>
      <c r="V228" s="55">
        <f t="shared" si="21"/>
        <v>0</v>
      </c>
      <c r="X228" s="36" t="b">
        <v>1</v>
      </c>
    </row>
    <row r="229" spans="1:24" x14ac:dyDescent="0.2">
      <c r="A229" s="42" t="s">
        <v>3324</v>
      </c>
      <c r="B229" s="129" t="s">
        <v>515</v>
      </c>
      <c r="C229" s="133"/>
      <c r="D229" s="133"/>
      <c r="E229" s="58" t="s">
        <v>516</v>
      </c>
      <c r="F229" s="133"/>
      <c r="G229" s="59"/>
      <c r="H229" s="59"/>
      <c r="I229" s="72"/>
      <c r="J229" s="59"/>
      <c r="K229" s="72"/>
      <c r="L229" s="59"/>
      <c r="M229" s="60">
        <f>SUM(M230:M231)</f>
        <v>1831.74</v>
      </c>
      <c r="N229" s="60">
        <f>SUM(N230:N231)</f>
        <v>1831.74</v>
      </c>
      <c r="O229" s="37"/>
      <c r="P229" s="59"/>
      <c r="Q229" s="59"/>
      <c r="R229" s="60">
        <v>2207.3000000000002</v>
      </c>
      <c r="S229" s="60">
        <v>2207.3000000000002</v>
      </c>
      <c r="T229" s="135">
        <f t="shared" si="19"/>
        <v>0.8298554795451456</v>
      </c>
      <c r="U229" s="55">
        <f t="shared" si="20"/>
        <v>0</v>
      </c>
      <c r="V229" s="55">
        <f t="shared" si="21"/>
        <v>0</v>
      </c>
      <c r="X229" s="36" t="b">
        <v>1</v>
      </c>
    </row>
    <row r="230" spans="1:24" ht="24" x14ac:dyDescent="0.25">
      <c r="A230" s="42" t="s">
        <v>3325</v>
      </c>
      <c r="B230" s="128" t="s">
        <v>517</v>
      </c>
      <c r="C230" s="50" t="s">
        <v>197</v>
      </c>
      <c r="D230" s="57" t="s">
        <v>518</v>
      </c>
      <c r="E230" s="56" t="s">
        <v>519</v>
      </c>
      <c r="F230" s="53" t="s">
        <v>160</v>
      </c>
      <c r="G230" s="54">
        <v>1</v>
      </c>
      <c r="H230" s="55">
        <v>1</v>
      </c>
      <c r="I230" s="73">
        <v>1090.8800000000001</v>
      </c>
      <c r="J230" s="55">
        <v>905.53</v>
      </c>
      <c r="K230" s="73">
        <v>881.49</v>
      </c>
      <c r="L230" s="55">
        <v>731.72</v>
      </c>
      <c r="M230" s="55">
        <f>TRUNC(((J230*G230)+(L230*G230)),2)</f>
        <v>1637.25</v>
      </c>
      <c r="N230" s="55">
        <f>TRUNC(((J230*H230)+(L230*H230)),2)</f>
        <v>1637.25</v>
      </c>
      <c r="O230" s="38"/>
      <c r="P230" s="55">
        <v>1090.8800000000001</v>
      </c>
      <c r="Q230" s="55">
        <v>881.49</v>
      </c>
      <c r="R230" s="55">
        <v>1972.37</v>
      </c>
      <c r="S230" s="55">
        <v>1972.37</v>
      </c>
      <c r="T230" s="135">
        <f t="shared" si="19"/>
        <v>0.83009273107986847</v>
      </c>
      <c r="U230" s="55">
        <f t="shared" si="20"/>
        <v>905.53</v>
      </c>
      <c r="V230" s="55">
        <f t="shared" si="21"/>
        <v>731.72</v>
      </c>
      <c r="X230" s="36" t="b">
        <v>1</v>
      </c>
    </row>
    <row r="231" spans="1:24" x14ac:dyDescent="0.2">
      <c r="A231" s="42" t="s">
        <v>3326</v>
      </c>
      <c r="B231" s="128" t="s">
        <v>520</v>
      </c>
      <c r="C231" s="50" t="s">
        <v>163</v>
      </c>
      <c r="D231" s="51">
        <v>270501</v>
      </c>
      <c r="E231" s="56" t="s">
        <v>175</v>
      </c>
      <c r="F231" s="53" t="s">
        <v>164</v>
      </c>
      <c r="G231" s="54">
        <v>64.19</v>
      </c>
      <c r="H231" s="55">
        <v>64.19</v>
      </c>
      <c r="I231" s="73">
        <v>1.66</v>
      </c>
      <c r="J231" s="55">
        <v>1.37</v>
      </c>
      <c r="K231" s="73">
        <v>2</v>
      </c>
      <c r="L231" s="55">
        <v>1.66</v>
      </c>
      <c r="M231" s="55">
        <f>TRUNC(((J231*G231)+(L231*G231)),2)</f>
        <v>194.49</v>
      </c>
      <c r="N231" s="55">
        <f>TRUNC(((J231*H231)+(L231*H231)),2)</f>
        <v>194.49</v>
      </c>
      <c r="O231" s="37"/>
      <c r="P231" s="55">
        <v>1.66</v>
      </c>
      <c r="Q231" s="55">
        <v>2</v>
      </c>
      <c r="R231" s="55">
        <v>234.93</v>
      </c>
      <c r="S231" s="55">
        <v>234.93</v>
      </c>
      <c r="T231" s="135">
        <f t="shared" si="19"/>
        <v>0.82786361895032567</v>
      </c>
      <c r="U231" s="55">
        <f t="shared" si="20"/>
        <v>87.94</v>
      </c>
      <c r="V231" s="55">
        <f t="shared" si="21"/>
        <v>106.55</v>
      </c>
      <c r="X231" s="36" t="b">
        <v>1</v>
      </c>
    </row>
    <row r="232" spans="1:24" x14ac:dyDescent="0.2">
      <c r="A232" s="42" t="s">
        <v>3327</v>
      </c>
      <c r="B232" s="129" t="s">
        <v>521</v>
      </c>
      <c r="C232" s="133"/>
      <c r="D232" s="133"/>
      <c r="E232" s="58" t="s">
        <v>522</v>
      </c>
      <c r="F232" s="133"/>
      <c r="G232" s="59"/>
      <c r="H232" s="59"/>
      <c r="I232" s="72"/>
      <c r="J232" s="59"/>
      <c r="K232" s="72"/>
      <c r="L232" s="59"/>
      <c r="M232" s="60">
        <f>SUM(M233:M234)</f>
        <v>126.67</v>
      </c>
      <c r="N232" s="60">
        <f>SUM(N233:N234)</f>
        <v>126.67</v>
      </c>
      <c r="O232" s="37"/>
      <c r="P232" s="59"/>
      <c r="Q232" s="59"/>
      <c r="R232" s="60">
        <v>152.61000000000001</v>
      </c>
      <c r="S232" s="60">
        <v>152.61000000000001</v>
      </c>
      <c r="T232" s="135">
        <f t="shared" si="19"/>
        <v>0.83002424480702441</v>
      </c>
      <c r="U232" s="55">
        <f t="shared" si="20"/>
        <v>0</v>
      </c>
      <c r="V232" s="55">
        <f t="shared" si="21"/>
        <v>0</v>
      </c>
      <c r="X232" s="36" t="b">
        <v>1</v>
      </c>
    </row>
    <row r="233" spans="1:24" ht="36" x14ac:dyDescent="0.25">
      <c r="A233" s="42" t="s">
        <v>3328</v>
      </c>
      <c r="B233" s="128" t="s">
        <v>523</v>
      </c>
      <c r="C233" s="50" t="s">
        <v>197</v>
      </c>
      <c r="D233" s="57" t="s">
        <v>524</v>
      </c>
      <c r="E233" s="56" t="s">
        <v>525</v>
      </c>
      <c r="F233" s="53" t="s">
        <v>160</v>
      </c>
      <c r="G233" s="54">
        <v>1</v>
      </c>
      <c r="H233" s="55">
        <v>1</v>
      </c>
      <c r="I233" s="73">
        <v>44.42</v>
      </c>
      <c r="J233" s="55">
        <v>36.869999999999997</v>
      </c>
      <c r="K233" s="73">
        <v>12.04</v>
      </c>
      <c r="L233" s="55">
        <v>9.99</v>
      </c>
      <c r="M233" s="55">
        <f>TRUNC(((J233*G233)+(L233*G233)),2)</f>
        <v>46.86</v>
      </c>
      <c r="N233" s="55">
        <f>TRUNC(((J233*H233)+(L233*H233)),2)</f>
        <v>46.86</v>
      </c>
      <c r="O233" s="38"/>
      <c r="P233" s="55">
        <v>44.42</v>
      </c>
      <c r="Q233" s="55">
        <v>12.04</v>
      </c>
      <c r="R233" s="55">
        <v>56.46</v>
      </c>
      <c r="S233" s="55">
        <v>56.46</v>
      </c>
      <c r="T233" s="135">
        <f t="shared" si="19"/>
        <v>0.82996811902231671</v>
      </c>
      <c r="U233" s="55">
        <f t="shared" si="20"/>
        <v>36.869999999999997</v>
      </c>
      <c r="V233" s="55">
        <f t="shared" si="21"/>
        <v>9.99</v>
      </c>
      <c r="X233" s="36" t="b">
        <v>1</v>
      </c>
    </row>
    <row r="234" spans="1:24" ht="24" x14ac:dyDescent="0.25">
      <c r="A234" s="42" t="s">
        <v>3329</v>
      </c>
      <c r="B234" s="128" t="s">
        <v>526</v>
      </c>
      <c r="C234" s="50" t="s">
        <v>197</v>
      </c>
      <c r="D234" s="57" t="s">
        <v>527</v>
      </c>
      <c r="E234" s="56" t="s">
        <v>528</v>
      </c>
      <c r="F234" s="53" t="s">
        <v>160</v>
      </c>
      <c r="G234" s="54">
        <v>1</v>
      </c>
      <c r="H234" s="55">
        <v>1</v>
      </c>
      <c r="I234" s="73">
        <v>96.15</v>
      </c>
      <c r="J234" s="55">
        <v>79.81</v>
      </c>
      <c r="K234" s="73">
        <v>0</v>
      </c>
      <c r="L234" s="55">
        <v>0</v>
      </c>
      <c r="M234" s="55">
        <f>TRUNC(((J234*G234)+(L234*G234)),2)</f>
        <v>79.81</v>
      </c>
      <c r="N234" s="55">
        <f>TRUNC(((J234*H234)+(L234*H234)),2)</f>
        <v>79.81</v>
      </c>
      <c r="O234" s="38"/>
      <c r="P234" s="55">
        <v>96.15</v>
      </c>
      <c r="Q234" s="55">
        <v>0</v>
      </c>
      <c r="R234" s="55">
        <v>96.15</v>
      </c>
      <c r="S234" s="55">
        <v>96.15</v>
      </c>
      <c r="T234" s="135">
        <f t="shared" si="19"/>
        <v>0.83005720228809154</v>
      </c>
      <c r="U234" s="55">
        <f t="shared" si="20"/>
        <v>79.81</v>
      </c>
      <c r="V234" s="55">
        <f t="shared" si="21"/>
        <v>0</v>
      </c>
      <c r="X234" s="36" t="b">
        <v>1</v>
      </c>
    </row>
    <row r="235" spans="1:24" x14ac:dyDescent="0.2">
      <c r="A235" s="42" t="s">
        <v>3330</v>
      </c>
      <c r="B235" s="126">
        <v>7</v>
      </c>
      <c r="C235" s="131"/>
      <c r="D235" s="131"/>
      <c r="E235" s="43" t="s">
        <v>529</v>
      </c>
      <c r="F235" s="44" t="s">
        <v>160</v>
      </c>
      <c r="G235" s="45">
        <v>1</v>
      </c>
      <c r="H235" s="46"/>
      <c r="I235" s="72"/>
      <c r="J235" s="46"/>
      <c r="K235" s="72"/>
      <c r="L235" s="46"/>
      <c r="M235" s="45">
        <f>M236+M238+M240+M243+M245</f>
        <v>3587.2300000000005</v>
      </c>
      <c r="N235" s="45">
        <f>N236+N238+N240+N243+N245</f>
        <v>3587.2300000000005</v>
      </c>
      <c r="O235" s="37"/>
      <c r="P235" s="46"/>
      <c r="Q235" s="46"/>
      <c r="R235" s="45">
        <v>4321.91</v>
      </c>
      <c r="S235" s="45">
        <v>4321.91</v>
      </c>
      <c r="T235" s="135">
        <f t="shared" si="19"/>
        <v>0.83001034264943063</v>
      </c>
      <c r="U235" s="55">
        <f t="shared" si="20"/>
        <v>0</v>
      </c>
      <c r="V235" s="55">
        <f t="shared" si="21"/>
        <v>0</v>
      </c>
      <c r="X235" s="36" t="b">
        <v>1</v>
      </c>
    </row>
    <row r="236" spans="1:24" x14ac:dyDescent="0.2">
      <c r="A236" s="42" t="s">
        <v>3331</v>
      </c>
      <c r="B236" s="127" t="s">
        <v>530</v>
      </c>
      <c r="C236" s="132"/>
      <c r="D236" s="132"/>
      <c r="E236" s="47" t="s">
        <v>89</v>
      </c>
      <c r="F236" s="132"/>
      <c r="G236" s="48"/>
      <c r="H236" s="48"/>
      <c r="I236" s="72"/>
      <c r="J236" s="48"/>
      <c r="K236" s="72"/>
      <c r="L236" s="48"/>
      <c r="M236" s="308">
        <f>M237</f>
        <v>1425.43</v>
      </c>
      <c r="N236" s="308">
        <f>N237</f>
        <v>1425.43</v>
      </c>
      <c r="O236" s="37"/>
      <c r="P236" s="48"/>
      <c r="Q236" s="48"/>
      <c r="R236" s="308">
        <v>1717.48</v>
      </c>
      <c r="S236" s="308">
        <v>1717.48</v>
      </c>
      <c r="T236" s="135">
        <f t="shared" si="19"/>
        <v>0.82995435172461984</v>
      </c>
      <c r="U236" s="55">
        <f t="shared" si="20"/>
        <v>0</v>
      </c>
      <c r="V236" s="55">
        <f t="shared" si="21"/>
        <v>0</v>
      </c>
      <c r="X236" s="36" t="b">
        <v>1</v>
      </c>
    </row>
    <row r="237" spans="1:24" ht="36" x14ac:dyDescent="0.25">
      <c r="A237" s="42" t="s">
        <v>3332</v>
      </c>
      <c r="B237" s="128" t="s">
        <v>531</v>
      </c>
      <c r="C237" s="50" t="s">
        <v>217</v>
      </c>
      <c r="D237" s="51">
        <v>96359</v>
      </c>
      <c r="E237" s="56" t="s">
        <v>532</v>
      </c>
      <c r="F237" s="53" t="s">
        <v>164</v>
      </c>
      <c r="G237" s="54">
        <v>17.23</v>
      </c>
      <c r="H237" s="55">
        <v>17.23</v>
      </c>
      <c r="I237" s="73">
        <v>86.49</v>
      </c>
      <c r="J237" s="55">
        <v>71.790000000000006</v>
      </c>
      <c r="K237" s="73">
        <v>13.19</v>
      </c>
      <c r="L237" s="55">
        <v>10.94</v>
      </c>
      <c r="M237" s="55">
        <f>TRUNC(((J237*G237)+(L237*G237)),2)</f>
        <v>1425.43</v>
      </c>
      <c r="N237" s="55">
        <f>TRUNC(((J237*H237)+(L237*H237)),2)</f>
        <v>1425.43</v>
      </c>
      <c r="O237" s="307"/>
      <c r="P237" s="55">
        <v>86.49</v>
      </c>
      <c r="Q237" s="55">
        <v>13.19</v>
      </c>
      <c r="R237" s="55">
        <v>1717.48</v>
      </c>
      <c r="S237" s="55">
        <v>1717.48</v>
      </c>
      <c r="T237" s="135">
        <f t="shared" si="19"/>
        <v>0.82995435172461984</v>
      </c>
      <c r="U237" s="55">
        <f t="shared" si="20"/>
        <v>1236.94</v>
      </c>
      <c r="V237" s="55">
        <f t="shared" si="21"/>
        <v>188.49</v>
      </c>
      <c r="X237" s="36" t="b">
        <v>1</v>
      </c>
    </row>
    <row r="238" spans="1:24" x14ac:dyDescent="0.2">
      <c r="A238" s="42" t="s">
        <v>3333</v>
      </c>
      <c r="B238" s="127" t="s">
        <v>533</v>
      </c>
      <c r="C238" s="132"/>
      <c r="D238" s="132"/>
      <c r="E238" s="47" t="s">
        <v>97</v>
      </c>
      <c r="F238" s="132"/>
      <c r="G238" s="48"/>
      <c r="H238" s="48"/>
      <c r="I238" s="72"/>
      <c r="J238" s="48"/>
      <c r="K238" s="72"/>
      <c r="L238" s="48"/>
      <c r="M238" s="308">
        <f>M239</f>
        <v>661.09</v>
      </c>
      <c r="N238" s="308">
        <f>N239</f>
        <v>661.09</v>
      </c>
      <c r="O238" s="37"/>
      <c r="P238" s="48"/>
      <c r="Q238" s="48"/>
      <c r="R238" s="308">
        <v>796.41</v>
      </c>
      <c r="S238" s="308">
        <v>796.41</v>
      </c>
      <c r="T238" s="135">
        <f t="shared" si="19"/>
        <v>0.83008751773583966</v>
      </c>
      <c r="U238" s="55">
        <f t="shared" si="20"/>
        <v>0</v>
      </c>
      <c r="V238" s="55">
        <f t="shared" si="21"/>
        <v>0</v>
      </c>
      <c r="X238" s="36" t="b">
        <v>1</v>
      </c>
    </row>
    <row r="239" spans="1:24" x14ac:dyDescent="0.2">
      <c r="A239" s="42" t="s">
        <v>3334</v>
      </c>
      <c r="B239" s="128" t="s">
        <v>534</v>
      </c>
      <c r="C239" s="50" t="s">
        <v>163</v>
      </c>
      <c r="D239" s="51">
        <v>170110</v>
      </c>
      <c r="E239" s="56" t="s">
        <v>535</v>
      </c>
      <c r="F239" s="53" t="s">
        <v>160</v>
      </c>
      <c r="G239" s="54">
        <v>1</v>
      </c>
      <c r="H239" s="55">
        <v>1</v>
      </c>
      <c r="I239" s="73">
        <v>643.98</v>
      </c>
      <c r="J239" s="55">
        <v>534.55999999999995</v>
      </c>
      <c r="K239" s="73">
        <v>152.43</v>
      </c>
      <c r="L239" s="55">
        <v>126.53</v>
      </c>
      <c r="M239" s="55">
        <f>TRUNC(((J239*G239)+(L239*G239)),2)</f>
        <v>661.09</v>
      </c>
      <c r="N239" s="55">
        <f>TRUNC(((J239*H239)+(L239*H239)),2)</f>
        <v>661.09</v>
      </c>
      <c r="O239" s="37"/>
      <c r="P239" s="55">
        <v>643.98</v>
      </c>
      <c r="Q239" s="55">
        <v>152.43</v>
      </c>
      <c r="R239" s="55">
        <v>796.41</v>
      </c>
      <c r="S239" s="55">
        <v>796.41</v>
      </c>
      <c r="T239" s="135">
        <f t="shared" si="19"/>
        <v>0.83008751773583966</v>
      </c>
      <c r="U239" s="55">
        <f t="shared" si="20"/>
        <v>534.55999999999995</v>
      </c>
      <c r="V239" s="55">
        <f t="shared" si="21"/>
        <v>126.53</v>
      </c>
      <c r="X239" s="36" t="b">
        <v>1</v>
      </c>
    </row>
    <row r="240" spans="1:24" x14ac:dyDescent="0.2">
      <c r="A240" s="42" t="s">
        <v>3335</v>
      </c>
      <c r="B240" s="127" t="s">
        <v>536</v>
      </c>
      <c r="C240" s="132"/>
      <c r="D240" s="132"/>
      <c r="E240" s="47" t="s">
        <v>109</v>
      </c>
      <c r="F240" s="132"/>
      <c r="G240" s="48"/>
      <c r="H240" s="48"/>
      <c r="I240" s="72"/>
      <c r="J240" s="48"/>
      <c r="K240" s="72"/>
      <c r="L240" s="48"/>
      <c r="M240" s="308">
        <f>SUM(M241:M242)</f>
        <v>181.4</v>
      </c>
      <c r="N240" s="308">
        <f>SUM(N241:N242)</f>
        <v>181.4</v>
      </c>
      <c r="O240" s="37"/>
      <c r="P240" s="48"/>
      <c r="Q240" s="48"/>
      <c r="R240" s="308">
        <v>218.55</v>
      </c>
      <c r="S240" s="308">
        <v>218.55</v>
      </c>
      <c r="T240" s="135">
        <f t="shared" si="19"/>
        <v>0.8300160146419584</v>
      </c>
      <c r="U240" s="55">
        <f t="shared" si="20"/>
        <v>0</v>
      </c>
      <c r="V240" s="55">
        <f t="shared" si="21"/>
        <v>0</v>
      </c>
      <c r="X240" s="36" t="b">
        <v>1</v>
      </c>
    </row>
    <row r="241" spans="1:24" x14ac:dyDescent="0.2">
      <c r="A241" s="42" t="s">
        <v>3336</v>
      </c>
      <c r="B241" s="128" t="s">
        <v>537</v>
      </c>
      <c r="C241" s="50" t="s">
        <v>163</v>
      </c>
      <c r="D241" s="51">
        <v>230202</v>
      </c>
      <c r="E241" s="56" t="s">
        <v>538</v>
      </c>
      <c r="F241" s="53" t="s">
        <v>160</v>
      </c>
      <c r="G241" s="54">
        <v>3</v>
      </c>
      <c r="H241" s="55">
        <v>3</v>
      </c>
      <c r="I241" s="73">
        <v>6.1</v>
      </c>
      <c r="J241" s="55">
        <v>5.0599999999999996</v>
      </c>
      <c r="K241" s="73">
        <v>9.35</v>
      </c>
      <c r="L241" s="55">
        <v>7.76</v>
      </c>
      <c r="M241" s="55">
        <f>TRUNC(((J241*G241)+(L241*G241)),2)</f>
        <v>38.46</v>
      </c>
      <c r="N241" s="55">
        <f>TRUNC(((J241*H241)+(L241*H241)),2)</f>
        <v>38.46</v>
      </c>
      <c r="O241" s="37"/>
      <c r="P241" s="55">
        <v>6.1</v>
      </c>
      <c r="Q241" s="55">
        <v>9.35</v>
      </c>
      <c r="R241" s="55">
        <v>46.35</v>
      </c>
      <c r="S241" s="55">
        <v>46.35</v>
      </c>
      <c r="T241" s="135">
        <f t="shared" si="19"/>
        <v>0.82977346278317154</v>
      </c>
      <c r="U241" s="55">
        <f t="shared" si="20"/>
        <v>15.18</v>
      </c>
      <c r="V241" s="55">
        <f t="shared" si="21"/>
        <v>23.28</v>
      </c>
      <c r="X241" s="36" t="b">
        <v>1</v>
      </c>
    </row>
    <row r="242" spans="1:24" x14ac:dyDescent="0.2">
      <c r="A242" s="42" t="s">
        <v>3337</v>
      </c>
      <c r="B242" s="128" t="s">
        <v>539</v>
      </c>
      <c r="C242" s="50" t="s">
        <v>163</v>
      </c>
      <c r="D242" s="51">
        <v>230101</v>
      </c>
      <c r="E242" s="56" t="s">
        <v>540</v>
      </c>
      <c r="F242" s="53" t="s">
        <v>160</v>
      </c>
      <c r="G242" s="54">
        <v>1</v>
      </c>
      <c r="H242" s="55">
        <v>1</v>
      </c>
      <c r="I242" s="73">
        <v>149.9</v>
      </c>
      <c r="J242" s="55">
        <v>124.43</v>
      </c>
      <c r="K242" s="73">
        <v>22.3</v>
      </c>
      <c r="L242" s="55">
        <v>18.510000000000002</v>
      </c>
      <c r="M242" s="55">
        <f>TRUNC(((J242*G242)+(L242*G242)),2)</f>
        <v>142.94</v>
      </c>
      <c r="N242" s="55">
        <f>TRUNC(((J242*H242)+(L242*H242)),2)</f>
        <v>142.94</v>
      </c>
      <c r="O242" s="37"/>
      <c r="P242" s="55">
        <v>149.9</v>
      </c>
      <c r="Q242" s="55">
        <v>22.3</v>
      </c>
      <c r="R242" s="55">
        <v>172.2</v>
      </c>
      <c r="S242" s="55">
        <v>172.2</v>
      </c>
      <c r="T242" s="135">
        <f t="shared" si="19"/>
        <v>0.83008130081300813</v>
      </c>
      <c r="U242" s="55">
        <f t="shared" si="20"/>
        <v>124.43</v>
      </c>
      <c r="V242" s="55">
        <f t="shared" si="21"/>
        <v>18.510000000000002</v>
      </c>
      <c r="X242" s="36" t="b">
        <v>1</v>
      </c>
    </row>
    <row r="243" spans="1:24" x14ac:dyDescent="0.2">
      <c r="A243" s="42" t="s">
        <v>3338</v>
      </c>
      <c r="B243" s="127" t="s">
        <v>541</v>
      </c>
      <c r="C243" s="132"/>
      <c r="D243" s="132"/>
      <c r="E243" s="47" t="s">
        <v>115</v>
      </c>
      <c r="F243" s="132"/>
      <c r="G243" s="48"/>
      <c r="H243" s="48"/>
      <c r="I243" s="72"/>
      <c r="J243" s="48"/>
      <c r="K243" s="72"/>
      <c r="L243" s="48"/>
      <c r="M243" s="308">
        <f>M244</f>
        <v>94.63</v>
      </c>
      <c r="N243" s="308">
        <f>N244</f>
        <v>94.63</v>
      </c>
      <c r="O243" s="37"/>
      <c r="P243" s="48"/>
      <c r="Q243" s="48"/>
      <c r="R243" s="308">
        <v>114.08</v>
      </c>
      <c r="S243" s="308">
        <v>114.08</v>
      </c>
      <c r="T243" s="135">
        <f t="shared" si="19"/>
        <v>0.82950561009817669</v>
      </c>
      <c r="U243" s="55">
        <f t="shared" si="20"/>
        <v>0</v>
      </c>
      <c r="V243" s="55">
        <f t="shared" si="21"/>
        <v>0</v>
      </c>
      <c r="X243" s="36" t="b">
        <v>1</v>
      </c>
    </row>
    <row r="244" spans="1:24" x14ac:dyDescent="0.2">
      <c r="A244" s="42" t="s">
        <v>3339</v>
      </c>
      <c r="B244" s="128" t="s">
        <v>542</v>
      </c>
      <c r="C244" s="50" t="s">
        <v>163</v>
      </c>
      <c r="D244" s="51">
        <v>260901</v>
      </c>
      <c r="E244" s="56" t="s">
        <v>543</v>
      </c>
      <c r="F244" s="53" t="s">
        <v>164</v>
      </c>
      <c r="G244" s="54">
        <v>5.67</v>
      </c>
      <c r="H244" s="55">
        <v>5.67</v>
      </c>
      <c r="I244" s="73">
        <v>13.45</v>
      </c>
      <c r="J244" s="55">
        <v>11.16</v>
      </c>
      <c r="K244" s="73">
        <v>6.67</v>
      </c>
      <c r="L244" s="55">
        <v>5.53</v>
      </c>
      <c r="M244" s="55">
        <f>TRUNC(((J244*G244)+(L244*G244)),2)</f>
        <v>94.63</v>
      </c>
      <c r="N244" s="55">
        <f>TRUNC(((J244*H244)+(L244*H244)),2)</f>
        <v>94.63</v>
      </c>
      <c r="O244" s="37"/>
      <c r="P244" s="55">
        <v>13.45</v>
      </c>
      <c r="Q244" s="55">
        <v>6.67</v>
      </c>
      <c r="R244" s="55">
        <v>114.08</v>
      </c>
      <c r="S244" s="55">
        <v>114.08</v>
      </c>
      <c r="T244" s="135">
        <f t="shared" si="19"/>
        <v>0.82950561009817669</v>
      </c>
      <c r="U244" s="55">
        <f t="shared" si="20"/>
        <v>63.27</v>
      </c>
      <c r="V244" s="55">
        <f t="shared" si="21"/>
        <v>31.35</v>
      </c>
      <c r="X244" s="36" t="b">
        <v>1</v>
      </c>
    </row>
    <row r="245" spans="1:24" x14ac:dyDescent="0.2">
      <c r="A245" s="42" t="s">
        <v>3340</v>
      </c>
      <c r="B245" s="127" t="s">
        <v>544</v>
      </c>
      <c r="C245" s="132"/>
      <c r="D245" s="132"/>
      <c r="E245" s="47" t="s">
        <v>117</v>
      </c>
      <c r="F245" s="132"/>
      <c r="G245" s="48"/>
      <c r="H245" s="48"/>
      <c r="I245" s="72"/>
      <c r="J245" s="48"/>
      <c r="K245" s="72"/>
      <c r="L245" s="48"/>
      <c r="M245" s="308">
        <f>M246</f>
        <v>1224.68</v>
      </c>
      <c r="N245" s="308">
        <f>N246</f>
        <v>1224.68</v>
      </c>
      <c r="O245" s="37"/>
      <c r="P245" s="48"/>
      <c r="Q245" s="48"/>
      <c r="R245" s="308">
        <v>1475.39</v>
      </c>
      <c r="S245" s="308">
        <v>1475.39</v>
      </c>
      <c r="T245" s="135">
        <f t="shared" si="19"/>
        <v>0.83007204874643314</v>
      </c>
      <c r="U245" s="55">
        <f t="shared" si="20"/>
        <v>0</v>
      </c>
      <c r="V245" s="55">
        <f t="shared" si="21"/>
        <v>0</v>
      </c>
      <c r="X245" s="36" t="b">
        <v>1</v>
      </c>
    </row>
    <row r="246" spans="1:24" x14ac:dyDescent="0.2">
      <c r="A246" s="42" t="s">
        <v>3341</v>
      </c>
      <c r="B246" s="128" t="s">
        <v>545</v>
      </c>
      <c r="C246" s="50" t="s">
        <v>163</v>
      </c>
      <c r="D246" s="51">
        <v>271608</v>
      </c>
      <c r="E246" s="56" t="s">
        <v>546</v>
      </c>
      <c r="F246" s="53" t="s">
        <v>164</v>
      </c>
      <c r="G246" s="54">
        <v>2.83</v>
      </c>
      <c r="H246" s="55">
        <v>2.83</v>
      </c>
      <c r="I246" s="73">
        <v>469.93</v>
      </c>
      <c r="J246" s="55">
        <v>390.08</v>
      </c>
      <c r="K246" s="73">
        <v>51.41</v>
      </c>
      <c r="L246" s="55">
        <v>42.67</v>
      </c>
      <c r="M246" s="55">
        <f>TRUNC(((J246*G246)+(L246*G246)),2)</f>
        <v>1224.68</v>
      </c>
      <c r="N246" s="55">
        <f>TRUNC(((J246*H246)+(L246*H246)),2)</f>
        <v>1224.68</v>
      </c>
      <c r="O246" s="37"/>
      <c r="P246" s="55">
        <v>469.93</v>
      </c>
      <c r="Q246" s="55">
        <v>51.41</v>
      </c>
      <c r="R246" s="55">
        <v>1475.39</v>
      </c>
      <c r="S246" s="55">
        <v>1475.39</v>
      </c>
      <c r="T246" s="135">
        <f t="shared" si="19"/>
        <v>0.83007204874643314</v>
      </c>
      <c r="U246" s="55">
        <f t="shared" si="20"/>
        <v>1103.92</v>
      </c>
      <c r="V246" s="55">
        <f t="shared" si="21"/>
        <v>120.75</v>
      </c>
      <c r="X246" s="36" t="b">
        <v>1</v>
      </c>
    </row>
    <row r="247" spans="1:24" x14ac:dyDescent="0.2">
      <c r="A247" s="42" t="s">
        <v>3342</v>
      </c>
      <c r="B247" s="126">
        <v>8</v>
      </c>
      <c r="C247" s="131"/>
      <c r="D247" s="131"/>
      <c r="E247" s="43" t="s">
        <v>10</v>
      </c>
      <c r="F247" s="44" t="s">
        <v>160</v>
      </c>
      <c r="G247" s="45">
        <v>1</v>
      </c>
      <c r="H247" s="46"/>
      <c r="I247" s="72"/>
      <c r="J247" s="46"/>
      <c r="K247" s="72"/>
      <c r="L247" s="46"/>
      <c r="M247" s="45">
        <f>M248+M273+M285+M287+M289+M292</f>
        <v>33022.869999999995</v>
      </c>
      <c r="N247" s="45">
        <f>N248+N273+N285+N287+N289+N292</f>
        <v>33022.869999999995</v>
      </c>
      <c r="O247" s="37"/>
      <c r="P247" s="46"/>
      <c r="Q247" s="46"/>
      <c r="R247" s="45">
        <v>39801.86</v>
      </c>
      <c r="S247" s="45">
        <v>39801.86</v>
      </c>
      <c r="T247" s="135">
        <f t="shared" si="19"/>
        <v>0.82968157769511264</v>
      </c>
      <c r="U247" s="55">
        <f t="shared" si="20"/>
        <v>0</v>
      </c>
      <c r="V247" s="55">
        <f t="shared" si="21"/>
        <v>0</v>
      </c>
      <c r="X247" s="36" t="b">
        <v>1</v>
      </c>
    </row>
    <row r="248" spans="1:24" x14ac:dyDescent="0.2">
      <c r="A248" s="42" t="s">
        <v>3343</v>
      </c>
      <c r="B248" s="127" t="s">
        <v>547</v>
      </c>
      <c r="C248" s="132"/>
      <c r="D248" s="132"/>
      <c r="E248" s="47" t="s">
        <v>79</v>
      </c>
      <c r="F248" s="132"/>
      <c r="G248" s="48"/>
      <c r="H248" s="48"/>
      <c r="I248" s="72"/>
      <c r="J248" s="48"/>
      <c r="K248" s="72"/>
      <c r="L248" s="48"/>
      <c r="M248" s="308">
        <f>M249+M257+M261+M269</f>
        <v>12913.21</v>
      </c>
      <c r="N248" s="308">
        <f>N249+N257+N261+N269</f>
        <v>12913.21</v>
      </c>
      <c r="O248" s="37"/>
      <c r="P248" s="48"/>
      <c r="Q248" s="48"/>
      <c r="R248" s="308">
        <v>15560.47</v>
      </c>
      <c r="S248" s="308">
        <v>15560.47</v>
      </c>
      <c r="T248" s="135">
        <f t="shared" si="19"/>
        <v>0.8298727480596666</v>
      </c>
      <c r="U248" s="55">
        <f t="shared" si="20"/>
        <v>0</v>
      </c>
      <c r="V248" s="55">
        <f t="shared" si="21"/>
        <v>0</v>
      </c>
      <c r="X248" s="36" t="b">
        <v>1</v>
      </c>
    </row>
    <row r="249" spans="1:24" x14ac:dyDescent="0.2">
      <c r="A249" s="42" t="s">
        <v>3344</v>
      </c>
      <c r="B249" s="129" t="s">
        <v>548</v>
      </c>
      <c r="C249" s="133"/>
      <c r="D249" s="133"/>
      <c r="E249" s="58" t="s">
        <v>549</v>
      </c>
      <c r="F249" s="133"/>
      <c r="G249" s="59"/>
      <c r="H249" s="59"/>
      <c r="I249" s="72"/>
      <c r="J249" s="59"/>
      <c r="K249" s="72"/>
      <c r="L249" s="59"/>
      <c r="M249" s="60">
        <f>SUM(M250:M256)</f>
        <v>3183.2700000000004</v>
      </c>
      <c r="N249" s="60">
        <f>SUM(N250:N256)</f>
        <v>3183.2700000000004</v>
      </c>
      <c r="O249" s="37"/>
      <c r="P249" s="59"/>
      <c r="Q249" s="59"/>
      <c r="R249" s="60">
        <v>3835.91</v>
      </c>
      <c r="S249" s="60">
        <v>3835.91</v>
      </c>
      <c r="T249" s="135">
        <f t="shared" si="19"/>
        <v>0.82986045032339151</v>
      </c>
      <c r="U249" s="55">
        <f t="shared" si="20"/>
        <v>0</v>
      </c>
      <c r="V249" s="55">
        <f t="shared" si="21"/>
        <v>0</v>
      </c>
      <c r="X249" s="36" t="b">
        <v>1</v>
      </c>
    </row>
    <row r="250" spans="1:24" x14ac:dyDescent="0.2">
      <c r="A250" s="42" t="s">
        <v>3345</v>
      </c>
      <c r="B250" s="128" t="s">
        <v>550</v>
      </c>
      <c r="C250" s="50" t="s">
        <v>163</v>
      </c>
      <c r="D250" s="51">
        <v>51036</v>
      </c>
      <c r="E250" s="56" t="s">
        <v>292</v>
      </c>
      <c r="F250" s="53" t="s">
        <v>211</v>
      </c>
      <c r="G250" s="54">
        <v>3.22</v>
      </c>
      <c r="H250" s="55">
        <v>3.22</v>
      </c>
      <c r="I250" s="73">
        <v>557.77</v>
      </c>
      <c r="J250" s="55">
        <v>463</v>
      </c>
      <c r="K250" s="73">
        <v>0</v>
      </c>
      <c r="L250" s="55">
        <v>0</v>
      </c>
      <c r="M250" s="55">
        <f t="shared" ref="M250:M256" si="22">TRUNC(((J250*G250)+(L250*G250)),2)</f>
        <v>1490.86</v>
      </c>
      <c r="N250" s="55">
        <f t="shared" ref="N250:N256" si="23">TRUNC(((J250*H250)+(L250*H250)),2)</f>
        <v>1490.86</v>
      </c>
      <c r="O250" s="37"/>
      <c r="P250" s="55">
        <v>557.77</v>
      </c>
      <c r="Q250" s="55">
        <v>0</v>
      </c>
      <c r="R250" s="55">
        <v>1796.01</v>
      </c>
      <c r="S250" s="55">
        <v>1796.01</v>
      </c>
      <c r="T250" s="135">
        <f t="shared" si="19"/>
        <v>0.83009560080400435</v>
      </c>
      <c r="U250" s="55">
        <f t="shared" si="20"/>
        <v>1490.86</v>
      </c>
      <c r="V250" s="55">
        <f t="shared" si="21"/>
        <v>0</v>
      </c>
      <c r="X250" s="36" t="b">
        <v>1</v>
      </c>
    </row>
    <row r="251" spans="1:24" x14ac:dyDescent="0.2">
      <c r="A251" s="42" t="s">
        <v>3346</v>
      </c>
      <c r="B251" s="128" t="s">
        <v>551</v>
      </c>
      <c r="C251" s="50" t="s">
        <v>163</v>
      </c>
      <c r="D251" s="51">
        <v>52005</v>
      </c>
      <c r="E251" s="56" t="s">
        <v>279</v>
      </c>
      <c r="F251" s="53" t="s">
        <v>280</v>
      </c>
      <c r="G251" s="54">
        <v>103</v>
      </c>
      <c r="H251" s="55">
        <v>103</v>
      </c>
      <c r="I251" s="73">
        <v>8.8800000000000008</v>
      </c>
      <c r="J251" s="55">
        <v>7.37</v>
      </c>
      <c r="K251" s="73">
        <v>2.98</v>
      </c>
      <c r="L251" s="55">
        <v>2.4700000000000002</v>
      </c>
      <c r="M251" s="55">
        <f t="shared" si="22"/>
        <v>1013.52</v>
      </c>
      <c r="N251" s="55">
        <f t="shared" si="23"/>
        <v>1013.52</v>
      </c>
      <c r="O251" s="37"/>
      <c r="P251" s="55">
        <v>8.8800000000000008</v>
      </c>
      <c r="Q251" s="55">
        <v>2.98</v>
      </c>
      <c r="R251" s="55">
        <v>1221.58</v>
      </c>
      <c r="S251" s="55">
        <v>1221.58</v>
      </c>
      <c r="T251" s="135">
        <f t="shared" si="19"/>
        <v>0.8296795952782462</v>
      </c>
      <c r="U251" s="55">
        <f t="shared" si="20"/>
        <v>759.11</v>
      </c>
      <c r="V251" s="55">
        <f t="shared" si="21"/>
        <v>254.41</v>
      </c>
      <c r="X251" s="36" t="b">
        <v>1</v>
      </c>
    </row>
    <row r="252" spans="1:24" x14ac:dyDescent="0.2">
      <c r="A252" s="42" t="s">
        <v>3347</v>
      </c>
      <c r="B252" s="128" t="s">
        <v>552</v>
      </c>
      <c r="C252" s="50" t="s">
        <v>163</v>
      </c>
      <c r="D252" s="51">
        <v>52014</v>
      </c>
      <c r="E252" s="56" t="s">
        <v>282</v>
      </c>
      <c r="F252" s="53" t="s">
        <v>280</v>
      </c>
      <c r="G252" s="54">
        <v>42</v>
      </c>
      <c r="H252" s="55">
        <v>42</v>
      </c>
      <c r="I252" s="73">
        <v>12.82</v>
      </c>
      <c r="J252" s="55">
        <v>10.64</v>
      </c>
      <c r="K252" s="73">
        <v>2.61</v>
      </c>
      <c r="L252" s="55">
        <v>2.16</v>
      </c>
      <c r="M252" s="55">
        <f t="shared" si="22"/>
        <v>537.6</v>
      </c>
      <c r="N252" s="55">
        <f t="shared" si="23"/>
        <v>537.6</v>
      </c>
      <c r="O252" s="37"/>
      <c r="P252" s="55">
        <v>12.82</v>
      </c>
      <c r="Q252" s="55">
        <v>2.61</v>
      </c>
      <c r="R252" s="55">
        <v>648.05999999999995</v>
      </c>
      <c r="S252" s="55">
        <v>648.05999999999995</v>
      </c>
      <c r="T252" s="135">
        <f t="shared" si="19"/>
        <v>0.82955281918340906</v>
      </c>
      <c r="U252" s="55">
        <f t="shared" si="20"/>
        <v>446.88</v>
      </c>
      <c r="V252" s="55">
        <f t="shared" si="21"/>
        <v>90.72</v>
      </c>
      <c r="X252" s="36" t="b">
        <v>1</v>
      </c>
    </row>
    <row r="253" spans="1:24" x14ac:dyDescent="0.2">
      <c r="A253" s="42" t="s">
        <v>3348</v>
      </c>
      <c r="B253" s="128" t="s">
        <v>553</v>
      </c>
      <c r="C253" s="50" t="s">
        <v>163</v>
      </c>
      <c r="D253" s="51">
        <v>50901</v>
      </c>
      <c r="E253" s="56" t="s">
        <v>286</v>
      </c>
      <c r="F253" s="53" t="s">
        <v>211</v>
      </c>
      <c r="G253" s="54">
        <v>1.52</v>
      </c>
      <c r="H253" s="55">
        <v>1.52</v>
      </c>
      <c r="I253" s="73">
        <v>0</v>
      </c>
      <c r="J253" s="55">
        <v>0</v>
      </c>
      <c r="K253" s="73">
        <v>43.34</v>
      </c>
      <c r="L253" s="55">
        <v>35.97</v>
      </c>
      <c r="M253" s="55">
        <f t="shared" si="22"/>
        <v>54.67</v>
      </c>
      <c r="N253" s="55">
        <f t="shared" si="23"/>
        <v>54.67</v>
      </c>
      <c r="O253" s="37"/>
      <c r="P253" s="55">
        <v>0</v>
      </c>
      <c r="Q253" s="55">
        <v>43.34</v>
      </c>
      <c r="R253" s="55">
        <v>65.87</v>
      </c>
      <c r="S253" s="55">
        <v>65.87</v>
      </c>
      <c r="T253" s="135">
        <f t="shared" si="19"/>
        <v>0.82996811902231671</v>
      </c>
      <c r="U253" s="55">
        <f t="shared" si="20"/>
        <v>0</v>
      </c>
      <c r="V253" s="55">
        <f t="shared" si="21"/>
        <v>54.67</v>
      </c>
      <c r="X253" s="36" t="b">
        <v>1</v>
      </c>
    </row>
    <row r="254" spans="1:24" x14ac:dyDescent="0.2">
      <c r="A254" s="42" t="s">
        <v>3349</v>
      </c>
      <c r="B254" s="128" t="s">
        <v>554</v>
      </c>
      <c r="C254" s="50" t="s">
        <v>163</v>
      </c>
      <c r="D254" s="51">
        <v>50902</v>
      </c>
      <c r="E254" s="56" t="s">
        <v>288</v>
      </c>
      <c r="F254" s="53" t="s">
        <v>164</v>
      </c>
      <c r="G254" s="54">
        <v>2.77</v>
      </c>
      <c r="H254" s="55">
        <v>2.77</v>
      </c>
      <c r="I254" s="73">
        <v>0</v>
      </c>
      <c r="J254" s="55">
        <v>0</v>
      </c>
      <c r="K254" s="73">
        <v>5.34</v>
      </c>
      <c r="L254" s="55">
        <v>4.43</v>
      </c>
      <c r="M254" s="55">
        <f t="shared" si="22"/>
        <v>12.27</v>
      </c>
      <c r="N254" s="55">
        <f t="shared" si="23"/>
        <v>12.27</v>
      </c>
      <c r="O254" s="37"/>
      <c r="P254" s="55">
        <v>0</v>
      </c>
      <c r="Q254" s="55">
        <v>5.34</v>
      </c>
      <c r="R254" s="55">
        <v>14.79</v>
      </c>
      <c r="S254" s="55">
        <v>14.79</v>
      </c>
      <c r="T254" s="135">
        <f t="shared" si="19"/>
        <v>0.8296146044624747</v>
      </c>
      <c r="U254" s="55">
        <f t="shared" si="20"/>
        <v>0</v>
      </c>
      <c r="V254" s="55">
        <f t="shared" si="21"/>
        <v>12.27</v>
      </c>
      <c r="X254" s="36" t="b">
        <v>1</v>
      </c>
    </row>
    <row r="255" spans="1:24" x14ac:dyDescent="0.2">
      <c r="A255" s="42" t="s">
        <v>3350</v>
      </c>
      <c r="B255" s="128" t="s">
        <v>555</v>
      </c>
      <c r="C255" s="50" t="s">
        <v>163</v>
      </c>
      <c r="D255" s="51">
        <v>60470</v>
      </c>
      <c r="E255" s="56" t="s">
        <v>556</v>
      </c>
      <c r="F255" s="53" t="s">
        <v>211</v>
      </c>
      <c r="G255" s="54">
        <v>0.14000000000000001</v>
      </c>
      <c r="H255" s="55">
        <v>0.14000000000000001</v>
      </c>
      <c r="I255" s="73">
        <v>175.88</v>
      </c>
      <c r="J255" s="55">
        <v>145.99</v>
      </c>
      <c r="K255" s="73">
        <v>26.68</v>
      </c>
      <c r="L255" s="55">
        <v>22.14</v>
      </c>
      <c r="M255" s="55">
        <f t="shared" si="22"/>
        <v>23.53</v>
      </c>
      <c r="N255" s="55">
        <f t="shared" si="23"/>
        <v>23.53</v>
      </c>
      <c r="O255" s="37"/>
      <c r="P255" s="55">
        <v>175.88</v>
      </c>
      <c r="Q255" s="55">
        <v>26.68</v>
      </c>
      <c r="R255" s="55">
        <v>28.35</v>
      </c>
      <c r="S255" s="55">
        <v>28.35</v>
      </c>
      <c r="T255" s="135">
        <f t="shared" si="19"/>
        <v>0.82998236331569664</v>
      </c>
      <c r="U255" s="55">
        <f t="shared" si="20"/>
        <v>20.43</v>
      </c>
      <c r="V255" s="55">
        <f t="shared" si="21"/>
        <v>3.09</v>
      </c>
      <c r="X255" s="36" t="b">
        <v>1</v>
      </c>
    </row>
    <row r="256" spans="1:24" ht="24" x14ac:dyDescent="0.25">
      <c r="A256" s="42" t="s">
        <v>3351</v>
      </c>
      <c r="B256" s="128" t="s">
        <v>557</v>
      </c>
      <c r="C256" s="50" t="s">
        <v>163</v>
      </c>
      <c r="D256" s="51">
        <v>51060</v>
      </c>
      <c r="E256" s="52" t="s">
        <v>3034</v>
      </c>
      <c r="F256" s="53" t="s">
        <v>211</v>
      </c>
      <c r="G256" s="54">
        <v>1.52</v>
      </c>
      <c r="H256" s="55">
        <v>1.52</v>
      </c>
      <c r="I256" s="73">
        <v>0.12</v>
      </c>
      <c r="J256" s="55">
        <v>0.09</v>
      </c>
      <c r="K256" s="73">
        <v>40.18</v>
      </c>
      <c r="L256" s="55">
        <v>33.35</v>
      </c>
      <c r="M256" s="55">
        <f t="shared" si="22"/>
        <v>50.82</v>
      </c>
      <c r="N256" s="55">
        <f t="shared" si="23"/>
        <v>50.82</v>
      </c>
      <c r="O256" s="38"/>
      <c r="P256" s="55">
        <v>0.12</v>
      </c>
      <c r="Q256" s="55">
        <v>40.18</v>
      </c>
      <c r="R256" s="55">
        <v>61.25</v>
      </c>
      <c r="S256" s="55">
        <v>61.25</v>
      </c>
      <c r="T256" s="135">
        <f t="shared" si="19"/>
        <v>0.82971428571428574</v>
      </c>
      <c r="U256" s="55">
        <f t="shared" si="20"/>
        <v>0.13</v>
      </c>
      <c r="V256" s="55">
        <f t="shared" si="21"/>
        <v>50.69</v>
      </c>
      <c r="X256" s="36" t="b">
        <v>1</v>
      </c>
    </row>
    <row r="257" spans="1:24" x14ac:dyDescent="0.2">
      <c r="A257" s="42" t="s">
        <v>3352</v>
      </c>
      <c r="B257" s="129" t="s">
        <v>558</v>
      </c>
      <c r="C257" s="133"/>
      <c r="D257" s="133"/>
      <c r="E257" s="58" t="s">
        <v>559</v>
      </c>
      <c r="F257" s="133"/>
      <c r="G257" s="59"/>
      <c r="H257" s="59"/>
      <c r="I257" s="72"/>
      <c r="J257" s="59"/>
      <c r="K257" s="72"/>
      <c r="L257" s="59"/>
      <c r="M257" s="60">
        <f>SUM(M258:M260)</f>
        <v>2408.48</v>
      </c>
      <c r="N257" s="60">
        <f>SUM(N258:N260)</f>
        <v>2408.48</v>
      </c>
      <c r="O257" s="37"/>
      <c r="P257" s="59"/>
      <c r="Q257" s="59"/>
      <c r="R257" s="60">
        <v>2902.19</v>
      </c>
      <c r="S257" s="60">
        <v>2902.19</v>
      </c>
      <c r="T257" s="135">
        <f t="shared" si="19"/>
        <v>0.82988363959630485</v>
      </c>
      <c r="U257" s="55">
        <f t="shared" si="20"/>
        <v>0</v>
      </c>
      <c r="V257" s="55">
        <f t="shared" si="21"/>
        <v>0</v>
      </c>
      <c r="X257" s="36" t="b">
        <v>1</v>
      </c>
    </row>
    <row r="258" spans="1:24" x14ac:dyDescent="0.2">
      <c r="A258" s="42" t="s">
        <v>3353</v>
      </c>
      <c r="B258" s="128" t="s">
        <v>560</v>
      </c>
      <c r="C258" s="50" t="s">
        <v>163</v>
      </c>
      <c r="D258" s="51">
        <v>50302</v>
      </c>
      <c r="E258" s="56" t="s">
        <v>277</v>
      </c>
      <c r="F258" s="53" t="s">
        <v>172</v>
      </c>
      <c r="G258" s="54">
        <v>24</v>
      </c>
      <c r="H258" s="55">
        <v>24</v>
      </c>
      <c r="I258" s="73">
        <v>32.19</v>
      </c>
      <c r="J258" s="55">
        <v>26.72</v>
      </c>
      <c r="K258" s="73">
        <v>37.479999999999997</v>
      </c>
      <c r="L258" s="55">
        <v>31.11</v>
      </c>
      <c r="M258" s="55">
        <f>TRUNC(((J258*G258)+(L258*G258)),2)</f>
        <v>1387.92</v>
      </c>
      <c r="N258" s="55">
        <f>TRUNC(((J258*H258)+(L258*H258)),2)</f>
        <v>1387.92</v>
      </c>
      <c r="O258" s="37"/>
      <c r="P258" s="55">
        <v>32.19</v>
      </c>
      <c r="Q258" s="55">
        <v>37.479999999999997</v>
      </c>
      <c r="R258" s="55">
        <v>1672.08</v>
      </c>
      <c r="S258" s="55">
        <v>1672.08</v>
      </c>
      <c r="T258" s="135">
        <f t="shared" si="19"/>
        <v>0.83005597818286214</v>
      </c>
      <c r="U258" s="55">
        <f t="shared" si="20"/>
        <v>641.28</v>
      </c>
      <c r="V258" s="55">
        <f t="shared" si="21"/>
        <v>746.64</v>
      </c>
      <c r="X258" s="36" t="b">
        <v>1</v>
      </c>
    </row>
    <row r="259" spans="1:24" x14ac:dyDescent="0.2">
      <c r="A259" s="42" t="s">
        <v>3354</v>
      </c>
      <c r="B259" s="128" t="s">
        <v>561</v>
      </c>
      <c r="C259" s="50" t="s">
        <v>163</v>
      </c>
      <c r="D259" s="51">
        <v>52005</v>
      </c>
      <c r="E259" s="56" t="s">
        <v>279</v>
      </c>
      <c r="F259" s="53" t="s">
        <v>280</v>
      </c>
      <c r="G259" s="54">
        <v>79</v>
      </c>
      <c r="H259" s="55">
        <v>79</v>
      </c>
      <c r="I259" s="73">
        <v>8.8800000000000008</v>
      </c>
      <c r="J259" s="55">
        <v>7.37</v>
      </c>
      <c r="K259" s="73">
        <v>2.98</v>
      </c>
      <c r="L259" s="55">
        <v>2.4700000000000002</v>
      </c>
      <c r="M259" s="55">
        <f>TRUNC(((J259*G259)+(L259*G259)),2)</f>
        <v>777.36</v>
      </c>
      <c r="N259" s="55">
        <f>TRUNC(((J259*H259)+(L259*H259)),2)</f>
        <v>777.36</v>
      </c>
      <c r="O259" s="37"/>
      <c r="P259" s="55">
        <v>8.8800000000000008</v>
      </c>
      <c r="Q259" s="55">
        <v>2.98</v>
      </c>
      <c r="R259" s="55">
        <v>936.94</v>
      </c>
      <c r="S259" s="55">
        <v>936.94</v>
      </c>
      <c r="T259" s="135">
        <f t="shared" si="19"/>
        <v>0.8296795952782462</v>
      </c>
      <c r="U259" s="55">
        <f t="shared" si="20"/>
        <v>582.23</v>
      </c>
      <c r="V259" s="55">
        <f t="shared" si="21"/>
        <v>195.13</v>
      </c>
      <c r="X259" s="36" t="b">
        <v>1</v>
      </c>
    </row>
    <row r="260" spans="1:24" x14ac:dyDescent="0.2">
      <c r="A260" s="42" t="s">
        <v>3355</v>
      </c>
      <c r="B260" s="128" t="s">
        <v>562</v>
      </c>
      <c r="C260" s="50" t="s">
        <v>163</v>
      </c>
      <c r="D260" s="51">
        <v>52014</v>
      </c>
      <c r="E260" s="56" t="s">
        <v>282</v>
      </c>
      <c r="F260" s="53" t="s">
        <v>280</v>
      </c>
      <c r="G260" s="54">
        <v>19</v>
      </c>
      <c r="H260" s="55">
        <v>19</v>
      </c>
      <c r="I260" s="73">
        <v>12.82</v>
      </c>
      <c r="J260" s="55">
        <v>10.64</v>
      </c>
      <c r="K260" s="73">
        <v>2.61</v>
      </c>
      <c r="L260" s="55">
        <v>2.16</v>
      </c>
      <c r="M260" s="55">
        <f>TRUNC(((J260*G260)+(L260*G260)),2)</f>
        <v>243.2</v>
      </c>
      <c r="N260" s="55">
        <f>TRUNC(((J260*H260)+(L260*H260)),2)</f>
        <v>243.2</v>
      </c>
      <c r="O260" s="37"/>
      <c r="P260" s="55">
        <v>12.82</v>
      </c>
      <c r="Q260" s="55">
        <v>2.61</v>
      </c>
      <c r="R260" s="55">
        <v>293.17</v>
      </c>
      <c r="S260" s="55">
        <v>293.17</v>
      </c>
      <c r="T260" s="135">
        <f t="shared" si="19"/>
        <v>0.82955281918340884</v>
      </c>
      <c r="U260" s="55">
        <f t="shared" si="20"/>
        <v>202.16</v>
      </c>
      <c r="V260" s="55">
        <f t="shared" si="21"/>
        <v>41.04</v>
      </c>
      <c r="X260" s="36" t="b">
        <v>1</v>
      </c>
    </row>
    <row r="261" spans="1:24" x14ac:dyDescent="0.2">
      <c r="A261" s="42" t="s">
        <v>3356</v>
      </c>
      <c r="B261" s="129" t="s">
        <v>563</v>
      </c>
      <c r="C261" s="133"/>
      <c r="D261" s="133"/>
      <c r="E261" s="58" t="s">
        <v>564</v>
      </c>
      <c r="F261" s="133"/>
      <c r="G261" s="59"/>
      <c r="H261" s="59"/>
      <c r="I261" s="72"/>
      <c r="J261" s="59"/>
      <c r="K261" s="72"/>
      <c r="L261" s="59"/>
      <c r="M261" s="60">
        <f>SUM(M262:M268)</f>
        <v>3464.89</v>
      </c>
      <c r="N261" s="60">
        <f>SUM(N262:N268)</f>
        <v>3464.89</v>
      </c>
      <c r="O261" s="37"/>
      <c r="P261" s="59"/>
      <c r="Q261" s="59"/>
      <c r="R261" s="60">
        <v>4175.2700000000004</v>
      </c>
      <c r="S261" s="60">
        <v>4175.2700000000004</v>
      </c>
      <c r="T261" s="135">
        <f t="shared" si="19"/>
        <v>0.82986010485549422</v>
      </c>
      <c r="U261" s="55">
        <f t="shared" si="20"/>
        <v>0</v>
      </c>
      <c r="V261" s="55">
        <f t="shared" si="21"/>
        <v>0</v>
      </c>
      <c r="X261" s="36" t="b">
        <v>1</v>
      </c>
    </row>
    <row r="262" spans="1:24" x14ac:dyDescent="0.2">
      <c r="A262" s="42" t="s">
        <v>3357</v>
      </c>
      <c r="B262" s="128" t="s">
        <v>565</v>
      </c>
      <c r="C262" s="50" t="s">
        <v>163</v>
      </c>
      <c r="D262" s="51">
        <v>51036</v>
      </c>
      <c r="E262" s="56" t="s">
        <v>292</v>
      </c>
      <c r="F262" s="53" t="s">
        <v>211</v>
      </c>
      <c r="G262" s="54">
        <v>3.2</v>
      </c>
      <c r="H262" s="55">
        <v>3.2</v>
      </c>
      <c r="I262" s="73">
        <v>557.77</v>
      </c>
      <c r="J262" s="55">
        <v>463</v>
      </c>
      <c r="K262" s="73">
        <v>0</v>
      </c>
      <c r="L262" s="55">
        <v>0</v>
      </c>
      <c r="M262" s="55">
        <f t="shared" ref="M262:M268" si="24">TRUNC(((J262*G262)+(L262*G262)),2)</f>
        <v>1481.6</v>
      </c>
      <c r="N262" s="55">
        <f t="shared" ref="N262:N268" si="25">TRUNC(((J262*H262)+(L262*H262)),2)</f>
        <v>1481.6</v>
      </c>
      <c r="O262" s="37"/>
      <c r="P262" s="55">
        <v>557.77</v>
      </c>
      <c r="Q262" s="55">
        <v>0</v>
      </c>
      <c r="R262" s="55">
        <v>1784.86</v>
      </c>
      <c r="S262" s="55">
        <v>1784.86</v>
      </c>
      <c r="T262" s="135">
        <f t="shared" si="19"/>
        <v>0.83009311654695606</v>
      </c>
      <c r="U262" s="55">
        <f t="shared" si="20"/>
        <v>1481.6</v>
      </c>
      <c r="V262" s="55">
        <f t="shared" si="21"/>
        <v>0</v>
      </c>
      <c r="X262" s="36" t="b">
        <v>1</v>
      </c>
    </row>
    <row r="263" spans="1:24" x14ac:dyDescent="0.2">
      <c r="A263" s="42" t="s">
        <v>3358</v>
      </c>
      <c r="B263" s="128" t="s">
        <v>566</v>
      </c>
      <c r="C263" s="50" t="s">
        <v>163</v>
      </c>
      <c r="D263" s="51">
        <v>52014</v>
      </c>
      <c r="E263" s="56" t="s">
        <v>282</v>
      </c>
      <c r="F263" s="53" t="s">
        <v>280</v>
      </c>
      <c r="G263" s="54">
        <v>27</v>
      </c>
      <c r="H263" s="55">
        <v>27</v>
      </c>
      <c r="I263" s="73">
        <v>12.82</v>
      </c>
      <c r="J263" s="55">
        <v>10.64</v>
      </c>
      <c r="K263" s="73">
        <v>2.61</v>
      </c>
      <c r="L263" s="55">
        <v>2.16</v>
      </c>
      <c r="M263" s="55">
        <f t="shared" si="24"/>
        <v>345.6</v>
      </c>
      <c r="N263" s="55">
        <f t="shared" si="25"/>
        <v>345.6</v>
      </c>
      <c r="O263" s="37"/>
      <c r="P263" s="55">
        <v>12.82</v>
      </c>
      <c r="Q263" s="55">
        <v>2.61</v>
      </c>
      <c r="R263" s="55">
        <v>416.61</v>
      </c>
      <c r="S263" s="55">
        <v>416.61</v>
      </c>
      <c r="T263" s="135">
        <f t="shared" si="19"/>
        <v>0.82955281918340895</v>
      </c>
      <c r="U263" s="55">
        <f t="shared" si="20"/>
        <v>287.27999999999997</v>
      </c>
      <c r="V263" s="55">
        <f t="shared" si="21"/>
        <v>58.32</v>
      </c>
      <c r="X263" s="36" t="b">
        <v>1</v>
      </c>
    </row>
    <row r="264" spans="1:24" x14ac:dyDescent="0.2">
      <c r="A264" s="42" t="s">
        <v>3359</v>
      </c>
      <c r="B264" s="128" t="s">
        <v>567</v>
      </c>
      <c r="C264" s="50" t="s">
        <v>163</v>
      </c>
      <c r="D264" s="51">
        <v>52005</v>
      </c>
      <c r="E264" s="56" t="s">
        <v>279</v>
      </c>
      <c r="F264" s="53" t="s">
        <v>280</v>
      </c>
      <c r="G264" s="54">
        <v>135</v>
      </c>
      <c r="H264" s="55">
        <v>135</v>
      </c>
      <c r="I264" s="73">
        <v>8.8800000000000008</v>
      </c>
      <c r="J264" s="55">
        <v>7.37</v>
      </c>
      <c r="K264" s="73">
        <v>2.98</v>
      </c>
      <c r="L264" s="55">
        <v>2.4700000000000002</v>
      </c>
      <c r="M264" s="55">
        <f t="shared" si="24"/>
        <v>1328.4</v>
      </c>
      <c r="N264" s="55">
        <f t="shared" si="25"/>
        <v>1328.4</v>
      </c>
      <c r="O264" s="37"/>
      <c r="P264" s="55">
        <v>8.8800000000000008</v>
      </c>
      <c r="Q264" s="55">
        <v>2.98</v>
      </c>
      <c r="R264" s="55">
        <v>1601.1</v>
      </c>
      <c r="S264" s="55">
        <v>1601.1</v>
      </c>
      <c r="T264" s="135">
        <f t="shared" si="19"/>
        <v>0.82967959527824631</v>
      </c>
      <c r="U264" s="55">
        <f t="shared" si="20"/>
        <v>994.95</v>
      </c>
      <c r="V264" s="55">
        <f t="shared" si="21"/>
        <v>333.45</v>
      </c>
      <c r="X264" s="36" t="b">
        <v>1</v>
      </c>
    </row>
    <row r="265" spans="1:24" x14ac:dyDescent="0.2">
      <c r="A265" s="42" t="s">
        <v>3360</v>
      </c>
      <c r="B265" s="128" t="s">
        <v>568</v>
      </c>
      <c r="C265" s="50" t="s">
        <v>163</v>
      </c>
      <c r="D265" s="51">
        <v>50901</v>
      </c>
      <c r="E265" s="56" t="s">
        <v>286</v>
      </c>
      <c r="F265" s="53" t="s">
        <v>211</v>
      </c>
      <c r="G265" s="54">
        <v>3.2</v>
      </c>
      <c r="H265" s="55">
        <v>3.2</v>
      </c>
      <c r="I265" s="73">
        <v>0</v>
      </c>
      <c r="J265" s="55">
        <v>0</v>
      </c>
      <c r="K265" s="73">
        <v>43.34</v>
      </c>
      <c r="L265" s="55">
        <v>35.97</v>
      </c>
      <c r="M265" s="55">
        <f t="shared" si="24"/>
        <v>115.1</v>
      </c>
      <c r="N265" s="55">
        <f t="shared" si="25"/>
        <v>115.1</v>
      </c>
      <c r="O265" s="37"/>
      <c r="P265" s="55">
        <v>0</v>
      </c>
      <c r="Q265" s="55">
        <v>43.34</v>
      </c>
      <c r="R265" s="55">
        <v>138.68</v>
      </c>
      <c r="S265" s="55">
        <v>138.68</v>
      </c>
      <c r="T265" s="135">
        <f t="shared" si="19"/>
        <v>0.82996827228151127</v>
      </c>
      <c r="U265" s="55">
        <f t="shared" si="20"/>
        <v>0</v>
      </c>
      <c r="V265" s="55">
        <f t="shared" si="21"/>
        <v>115.1</v>
      </c>
      <c r="X265" s="36" t="b">
        <v>1</v>
      </c>
    </row>
    <row r="266" spans="1:24" x14ac:dyDescent="0.2">
      <c r="A266" s="42" t="s">
        <v>3361</v>
      </c>
      <c r="B266" s="128" t="s">
        <v>569</v>
      </c>
      <c r="C266" s="50" t="s">
        <v>163</v>
      </c>
      <c r="D266" s="51">
        <v>50902</v>
      </c>
      <c r="E266" s="56" t="s">
        <v>288</v>
      </c>
      <c r="F266" s="53" t="s">
        <v>164</v>
      </c>
      <c r="G266" s="54">
        <v>6.4</v>
      </c>
      <c r="H266" s="55">
        <v>6.4</v>
      </c>
      <c r="I266" s="73">
        <v>0</v>
      </c>
      <c r="J266" s="55">
        <v>0</v>
      </c>
      <c r="K266" s="73">
        <v>5.34</v>
      </c>
      <c r="L266" s="55">
        <v>4.43</v>
      </c>
      <c r="M266" s="55">
        <f t="shared" si="24"/>
        <v>28.35</v>
      </c>
      <c r="N266" s="55">
        <f t="shared" si="25"/>
        <v>28.35</v>
      </c>
      <c r="O266" s="37"/>
      <c r="P266" s="55">
        <v>0</v>
      </c>
      <c r="Q266" s="55">
        <v>5.34</v>
      </c>
      <c r="R266" s="55">
        <v>34.17</v>
      </c>
      <c r="S266" s="55">
        <v>34.17</v>
      </c>
      <c r="T266" s="135">
        <f t="shared" si="19"/>
        <v>0.82967515364354694</v>
      </c>
      <c r="U266" s="55">
        <f t="shared" si="20"/>
        <v>0</v>
      </c>
      <c r="V266" s="55">
        <f t="shared" si="21"/>
        <v>28.35</v>
      </c>
      <c r="X266" s="36" t="b">
        <v>1</v>
      </c>
    </row>
    <row r="267" spans="1:24" x14ac:dyDescent="0.2">
      <c r="A267" s="42" t="s">
        <v>3362</v>
      </c>
      <c r="B267" s="128" t="s">
        <v>570</v>
      </c>
      <c r="C267" s="50" t="s">
        <v>163</v>
      </c>
      <c r="D267" s="51">
        <v>60470</v>
      </c>
      <c r="E267" s="56" t="s">
        <v>556</v>
      </c>
      <c r="F267" s="53" t="s">
        <v>211</v>
      </c>
      <c r="G267" s="54">
        <v>0.35</v>
      </c>
      <c r="H267" s="55">
        <v>0.35</v>
      </c>
      <c r="I267" s="73">
        <v>175.88</v>
      </c>
      <c r="J267" s="55">
        <v>145.99</v>
      </c>
      <c r="K267" s="73">
        <v>26.68</v>
      </c>
      <c r="L267" s="55">
        <v>22.14</v>
      </c>
      <c r="M267" s="55">
        <f t="shared" si="24"/>
        <v>58.84</v>
      </c>
      <c r="N267" s="55">
        <f t="shared" si="25"/>
        <v>58.84</v>
      </c>
      <c r="O267" s="37"/>
      <c r="P267" s="55">
        <v>175.88</v>
      </c>
      <c r="Q267" s="55">
        <v>26.68</v>
      </c>
      <c r="R267" s="55">
        <v>70.89</v>
      </c>
      <c r="S267" s="55">
        <v>70.89</v>
      </c>
      <c r="T267" s="135">
        <f t="shared" si="19"/>
        <v>0.83001833827056004</v>
      </c>
      <c r="U267" s="55">
        <f t="shared" si="20"/>
        <v>51.09</v>
      </c>
      <c r="V267" s="55">
        <f t="shared" si="21"/>
        <v>7.74</v>
      </c>
      <c r="X267" s="36" t="b">
        <v>1</v>
      </c>
    </row>
    <row r="268" spans="1:24" ht="24" x14ac:dyDescent="0.25">
      <c r="A268" s="42" t="s">
        <v>3363</v>
      </c>
      <c r="B268" s="128" t="s">
        <v>571</v>
      </c>
      <c r="C268" s="50" t="s">
        <v>163</v>
      </c>
      <c r="D268" s="51">
        <v>51060</v>
      </c>
      <c r="E268" s="56" t="s">
        <v>294</v>
      </c>
      <c r="F268" s="53" t="s">
        <v>211</v>
      </c>
      <c r="G268" s="54">
        <v>3.2</v>
      </c>
      <c r="H268" s="55">
        <v>3.2</v>
      </c>
      <c r="I268" s="73">
        <v>0.12</v>
      </c>
      <c r="J268" s="55">
        <v>0.09</v>
      </c>
      <c r="K268" s="73">
        <v>40.18</v>
      </c>
      <c r="L268" s="55">
        <v>33.35</v>
      </c>
      <c r="M268" s="55">
        <f t="shared" si="24"/>
        <v>107</v>
      </c>
      <c r="N268" s="55">
        <f t="shared" si="25"/>
        <v>107</v>
      </c>
      <c r="O268" s="38"/>
      <c r="P268" s="55">
        <v>0.12</v>
      </c>
      <c r="Q268" s="55">
        <v>40.18</v>
      </c>
      <c r="R268" s="55">
        <v>128.96</v>
      </c>
      <c r="S268" s="55">
        <v>128.96</v>
      </c>
      <c r="T268" s="135">
        <f t="shared" ref="T268:T331" si="26">N268/S268</f>
        <v>0.82971464019851116</v>
      </c>
      <c r="U268" s="55">
        <f t="shared" si="20"/>
        <v>0.28000000000000003</v>
      </c>
      <c r="V268" s="55">
        <f t="shared" si="21"/>
        <v>106.72</v>
      </c>
      <c r="X268" s="36" t="b">
        <v>1</v>
      </c>
    </row>
    <row r="269" spans="1:24" x14ac:dyDescent="0.2">
      <c r="A269" s="42" t="s">
        <v>3364</v>
      </c>
      <c r="B269" s="129" t="s">
        <v>572</v>
      </c>
      <c r="C269" s="133"/>
      <c r="D269" s="133"/>
      <c r="E269" s="58" t="s">
        <v>573</v>
      </c>
      <c r="F269" s="133"/>
      <c r="G269" s="59"/>
      <c r="H269" s="59"/>
      <c r="I269" s="72"/>
      <c r="J269" s="59"/>
      <c r="K269" s="72"/>
      <c r="L269" s="59"/>
      <c r="M269" s="60">
        <f>SUM(M270:M272)</f>
        <v>3856.5699999999997</v>
      </c>
      <c r="N269" s="60">
        <f>SUM(N270:N272)</f>
        <v>3856.5699999999997</v>
      </c>
      <c r="O269" s="37"/>
      <c r="P269" s="59"/>
      <c r="Q269" s="59"/>
      <c r="R269" s="60">
        <v>4647.1000000000004</v>
      </c>
      <c r="S269" s="60">
        <v>4647.1000000000004</v>
      </c>
      <c r="T269" s="135">
        <f t="shared" si="26"/>
        <v>0.82988745669342157</v>
      </c>
      <c r="U269" s="55">
        <f t="shared" si="20"/>
        <v>0</v>
      </c>
      <c r="V269" s="55">
        <f t="shared" si="21"/>
        <v>0</v>
      </c>
      <c r="X269" s="36" t="b">
        <v>1</v>
      </c>
    </row>
    <row r="270" spans="1:24" x14ac:dyDescent="0.2">
      <c r="A270" s="42" t="s">
        <v>3365</v>
      </c>
      <c r="B270" s="128" t="s">
        <v>574</v>
      </c>
      <c r="C270" s="50" t="s">
        <v>163</v>
      </c>
      <c r="D270" s="51">
        <v>50302</v>
      </c>
      <c r="E270" s="56" t="s">
        <v>277</v>
      </c>
      <c r="F270" s="53" t="s">
        <v>172</v>
      </c>
      <c r="G270" s="54">
        <v>39</v>
      </c>
      <c r="H270" s="55">
        <v>39</v>
      </c>
      <c r="I270" s="73">
        <v>32.19</v>
      </c>
      <c r="J270" s="55">
        <v>26.72</v>
      </c>
      <c r="K270" s="73">
        <v>37.479999999999997</v>
      </c>
      <c r="L270" s="55">
        <v>31.11</v>
      </c>
      <c r="M270" s="55">
        <f>TRUNC(((J270*G270)+(L270*G270)),2)</f>
        <v>2255.37</v>
      </c>
      <c r="N270" s="55">
        <f>TRUNC(((J270*H270)+(L270*H270)),2)</f>
        <v>2255.37</v>
      </c>
      <c r="O270" s="37"/>
      <c r="P270" s="55">
        <v>32.19</v>
      </c>
      <c r="Q270" s="55">
        <v>37.479999999999997</v>
      </c>
      <c r="R270" s="55">
        <v>2717.13</v>
      </c>
      <c r="S270" s="55">
        <v>2717.13</v>
      </c>
      <c r="T270" s="135">
        <f t="shared" si="26"/>
        <v>0.83005597818286203</v>
      </c>
      <c r="U270" s="55">
        <f t="shared" ref="U270:U333" si="27">TRUNC(J270*H270,2)</f>
        <v>1042.08</v>
      </c>
      <c r="V270" s="55">
        <f t="shared" ref="V270:V333" si="28">TRUNC(L270*H270,2)</f>
        <v>1213.29</v>
      </c>
      <c r="X270" s="36" t="b">
        <v>1</v>
      </c>
    </row>
    <row r="271" spans="1:24" x14ac:dyDescent="0.2">
      <c r="A271" s="42" t="s">
        <v>3366</v>
      </c>
      <c r="B271" s="128" t="s">
        <v>575</v>
      </c>
      <c r="C271" s="50" t="s">
        <v>163</v>
      </c>
      <c r="D271" s="51">
        <v>52014</v>
      </c>
      <c r="E271" s="56" t="s">
        <v>282</v>
      </c>
      <c r="F271" s="53" t="s">
        <v>280</v>
      </c>
      <c r="G271" s="54">
        <v>29</v>
      </c>
      <c r="H271" s="55">
        <v>29</v>
      </c>
      <c r="I271" s="73">
        <v>12.82</v>
      </c>
      <c r="J271" s="55">
        <v>10.64</v>
      </c>
      <c r="K271" s="73">
        <v>2.61</v>
      </c>
      <c r="L271" s="55">
        <v>2.16</v>
      </c>
      <c r="M271" s="55">
        <f>TRUNC(((J271*G271)+(L271*G271)),2)</f>
        <v>371.2</v>
      </c>
      <c r="N271" s="55">
        <f>TRUNC(((J271*H271)+(L271*H271)),2)</f>
        <v>371.2</v>
      </c>
      <c r="O271" s="37"/>
      <c r="P271" s="55">
        <v>12.82</v>
      </c>
      <c r="Q271" s="55">
        <v>2.61</v>
      </c>
      <c r="R271" s="55">
        <v>447.47</v>
      </c>
      <c r="S271" s="55">
        <v>447.47</v>
      </c>
      <c r="T271" s="135">
        <f t="shared" si="26"/>
        <v>0.82955281918340884</v>
      </c>
      <c r="U271" s="55">
        <f t="shared" si="27"/>
        <v>308.56</v>
      </c>
      <c r="V271" s="55">
        <f t="shared" si="28"/>
        <v>62.64</v>
      </c>
      <c r="X271" s="36" t="b">
        <v>1</v>
      </c>
    </row>
    <row r="272" spans="1:24" x14ac:dyDescent="0.2">
      <c r="A272" s="42" t="s">
        <v>3367</v>
      </c>
      <c r="B272" s="128" t="s">
        <v>576</v>
      </c>
      <c r="C272" s="50" t="s">
        <v>163</v>
      </c>
      <c r="D272" s="51">
        <v>52005</v>
      </c>
      <c r="E272" s="56" t="s">
        <v>279</v>
      </c>
      <c r="F272" s="53" t="s">
        <v>280</v>
      </c>
      <c r="G272" s="54">
        <v>125</v>
      </c>
      <c r="H272" s="55">
        <v>125</v>
      </c>
      <c r="I272" s="73">
        <v>8.8800000000000008</v>
      </c>
      <c r="J272" s="55">
        <v>7.37</v>
      </c>
      <c r="K272" s="73">
        <v>2.98</v>
      </c>
      <c r="L272" s="55">
        <v>2.4700000000000002</v>
      </c>
      <c r="M272" s="55">
        <f>TRUNC(((J272*G272)+(L272*G272)),2)</f>
        <v>1230</v>
      </c>
      <c r="N272" s="55">
        <f>TRUNC(((J272*H272)+(L272*H272)),2)</f>
        <v>1230</v>
      </c>
      <c r="O272" s="37"/>
      <c r="P272" s="55">
        <v>8.8800000000000008</v>
      </c>
      <c r="Q272" s="55">
        <v>2.98</v>
      </c>
      <c r="R272" s="55">
        <v>1482.5</v>
      </c>
      <c r="S272" s="55">
        <v>1482.5</v>
      </c>
      <c r="T272" s="135">
        <f t="shared" si="26"/>
        <v>0.8296795952782462</v>
      </c>
      <c r="U272" s="55">
        <f t="shared" si="27"/>
        <v>921.25</v>
      </c>
      <c r="V272" s="55">
        <f t="shared" si="28"/>
        <v>308.75</v>
      </c>
      <c r="X272" s="36" t="b">
        <v>1</v>
      </c>
    </row>
    <row r="273" spans="1:24" x14ac:dyDescent="0.2">
      <c r="A273" s="42" t="s">
        <v>3368</v>
      </c>
      <c r="B273" s="127" t="s">
        <v>577</v>
      </c>
      <c r="C273" s="132"/>
      <c r="D273" s="132"/>
      <c r="E273" s="47" t="s">
        <v>81</v>
      </c>
      <c r="F273" s="132"/>
      <c r="G273" s="48"/>
      <c r="H273" s="48"/>
      <c r="I273" s="72"/>
      <c r="J273" s="48"/>
      <c r="K273" s="72"/>
      <c r="L273" s="48"/>
      <c r="M273" s="308">
        <f>M274</f>
        <v>4098.3999999999996</v>
      </c>
      <c r="N273" s="308">
        <f>N274</f>
        <v>4098.3999999999996</v>
      </c>
      <c r="O273" s="37"/>
      <c r="P273" s="48"/>
      <c r="Q273" s="48"/>
      <c r="R273" s="308">
        <v>4939.34</v>
      </c>
      <c r="S273" s="308">
        <v>4939.34</v>
      </c>
      <c r="T273" s="135">
        <f t="shared" si="26"/>
        <v>0.82974648434811116</v>
      </c>
      <c r="U273" s="55">
        <f t="shared" si="27"/>
        <v>0</v>
      </c>
      <c r="V273" s="55">
        <f t="shared" si="28"/>
        <v>0</v>
      </c>
      <c r="X273" s="36" t="b">
        <v>1</v>
      </c>
    </row>
    <row r="274" spans="1:24" x14ac:dyDescent="0.2">
      <c r="A274" s="42" t="s">
        <v>3369</v>
      </c>
      <c r="B274" s="129" t="s">
        <v>578</v>
      </c>
      <c r="C274" s="133"/>
      <c r="D274" s="133"/>
      <c r="E274" s="58" t="s">
        <v>579</v>
      </c>
      <c r="F274" s="133"/>
      <c r="G274" s="59"/>
      <c r="H274" s="59"/>
      <c r="I274" s="72"/>
      <c r="J274" s="59"/>
      <c r="K274" s="72"/>
      <c r="L274" s="59"/>
      <c r="M274" s="60">
        <f>SUM(M275:M284)</f>
        <v>4098.3999999999996</v>
      </c>
      <c r="N274" s="60">
        <f>SUM(N275:N284)</f>
        <v>4098.3999999999996</v>
      </c>
      <c r="O274" s="37"/>
      <c r="P274" s="59"/>
      <c r="Q274" s="59"/>
      <c r="R274" s="60">
        <v>4939.34</v>
      </c>
      <c r="S274" s="60">
        <v>4939.34</v>
      </c>
      <c r="T274" s="135">
        <f t="shared" si="26"/>
        <v>0.82974648434811116</v>
      </c>
      <c r="U274" s="55">
        <f t="shared" si="27"/>
        <v>0</v>
      </c>
      <c r="V274" s="55">
        <f t="shared" si="28"/>
        <v>0</v>
      </c>
      <c r="X274" s="36" t="b">
        <v>1</v>
      </c>
    </row>
    <row r="275" spans="1:24" x14ac:dyDescent="0.2">
      <c r="A275" s="42" t="s">
        <v>3370</v>
      </c>
      <c r="B275" s="128" t="s">
        <v>580</v>
      </c>
      <c r="C275" s="50" t="s">
        <v>163</v>
      </c>
      <c r="D275" s="51">
        <v>40101</v>
      </c>
      <c r="E275" s="56" t="s">
        <v>307</v>
      </c>
      <c r="F275" s="53" t="s">
        <v>211</v>
      </c>
      <c r="G275" s="54">
        <v>6.3</v>
      </c>
      <c r="H275" s="55">
        <v>6.3</v>
      </c>
      <c r="I275" s="73">
        <v>0</v>
      </c>
      <c r="J275" s="55">
        <v>0</v>
      </c>
      <c r="K275" s="73">
        <v>34.229999999999997</v>
      </c>
      <c r="L275" s="55">
        <v>28.41</v>
      </c>
      <c r="M275" s="55">
        <f t="shared" ref="M275:M284" si="29">TRUNC(((J275*G275)+(L275*G275)),2)</f>
        <v>178.98</v>
      </c>
      <c r="N275" s="55">
        <f t="shared" ref="N275:N284" si="30">TRUNC(((J275*H275)+(L275*H275)),2)</f>
        <v>178.98</v>
      </c>
      <c r="O275" s="37"/>
      <c r="P275" s="55">
        <v>0</v>
      </c>
      <c r="Q275" s="55">
        <v>34.229999999999997</v>
      </c>
      <c r="R275" s="55">
        <v>215.64</v>
      </c>
      <c r="S275" s="55">
        <v>215.64</v>
      </c>
      <c r="T275" s="135">
        <f t="shared" si="26"/>
        <v>0.82999443516972737</v>
      </c>
      <c r="U275" s="55">
        <f t="shared" si="27"/>
        <v>0</v>
      </c>
      <c r="V275" s="55">
        <f t="shared" si="28"/>
        <v>178.98</v>
      </c>
      <c r="X275" s="36" t="b">
        <v>1</v>
      </c>
    </row>
    <row r="276" spans="1:24" x14ac:dyDescent="0.2">
      <c r="A276" s="42" t="s">
        <v>3371</v>
      </c>
      <c r="B276" s="128" t="s">
        <v>581</v>
      </c>
      <c r="C276" s="50" t="s">
        <v>163</v>
      </c>
      <c r="D276" s="51">
        <v>50902</v>
      </c>
      <c r="E276" s="56" t="s">
        <v>288</v>
      </c>
      <c r="F276" s="53" t="s">
        <v>164</v>
      </c>
      <c r="G276" s="54">
        <v>0.12</v>
      </c>
      <c r="H276" s="55">
        <v>0.12</v>
      </c>
      <c r="I276" s="73">
        <v>0</v>
      </c>
      <c r="J276" s="55">
        <v>0</v>
      </c>
      <c r="K276" s="73">
        <v>5.34</v>
      </c>
      <c r="L276" s="55">
        <v>4.43</v>
      </c>
      <c r="M276" s="55">
        <f t="shared" si="29"/>
        <v>0.53</v>
      </c>
      <c r="N276" s="55">
        <f t="shared" si="30"/>
        <v>0.53</v>
      </c>
      <c r="O276" s="37"/>
      <c r="P276" s="55">
        <v>0</v>
      </c>
      <c r="Q276" s="55">
        <v>5.34</v>
      </c>
      <c r="R276" s="55">
        <v>0.64</v>
      </c>
      <c r="S276" s="55">
        <v>0.64</v>
      </c>
      <c r="T276" s="135">
        <f t="shared" si="26"/>
        <v>0.828125</v>
      </c>
      <c r="U276" s="55">
        <f t="shared" si="27"/>
        <v>0</v>
      </c>
      <c r="V276" s="55">
        <f t="shared" si="28"/>
        <v>0.53</v>
      </c>
      <c r="X276" s="36" t="b">
        <v>1</v>
      </c>
    </row>
    <row r="277" spans="1:24" x14ac:dyDescent="0.2">
      <c r="A277" s="42" t="s">
        <v>3372</v>
      </c>
      <c r="B277" s="128" t="s">
        <v>582</v>
      </c>
      <c r="C277" s="50" t="s">
        <v>163</v>
      </c>
      <c r="D277" s="51">
        <v>60470</v>
      </c>
      <c r="E277" s="56" t="s">
        <v>556</v>
      </c>
      <c r="F277" s="53" t="s">
        <v>211</v>
      </c>
      <c r="G277" s="54">
        <v>5.9735400000000003E-3</v>
      </c>
      <c r="H277" s="55">
        <v>5.9735400000000003E-3</v>
      </c>
      <c r="I277" s="73">
        <v>175.88</v>
      </c>
      <c r="J277" s="55">
        <v>145.99</v>
      </c>
      <c r="K277" s="73">
        <v>26.68</v>
      </c>
      <c r="L277" s="55">
        <v>22.14</v>
      </c>
      <c r="M277" s="55">
        <f t="shared" si="29"/>
        <v>1</v>
      </c>
      <c r="N277" s="55">
        <f t="shared" si="30"/>
        <v>1</v>
      </c>
      <c r="O277" s="37"/>
      <c r="P277" s="55">
        <v>175.88</v>
      </c>
      <c r="Q277" s="55">
        <v>26.68</v>
      </c>
      <c r="R277" s="55">
        <v>1.21</v>
      </c>
      <c r="S277" s="55">
        <v>1.21</v>
      </c>
      <c r="T277" s="135">
        <f t="shared" si="26"/>
        <v>0.82644628099173556</v>
      </c>
      <c r="U277" s="55">
        <f t="shared" si="27"/>
        <v>0.87</v>
      </c>
      <c r="V277" s="55">
        <f t="shared" si="28"/>
        <v>0.13</v>
      </c>
      <c r="X277" s="36" t="b">
        <v>0</v>
      </c>
    </row>
    <row r="278" spans="1:24" x14ac:dyDescent="0.2">
      <c r="A278" s="42" t="s">
        <v>3373</v>
      </c>
      <c r="B278" s="128" t="s">
        <v>583</v>
      </c>
      <c r="C278" s="50" t="s">
        <v>163</v>
      </c>
      <c r="D278" s="51">
        <v>60191</v>
      </c>
      <c r="E278" s="56" t="s">
        <v>311</v>
      </c>
      <c r="F278" s="53" t="s">
        <v>164</v>
      </c>
      <c r="G278" s="54">
        <v>36.299999999999997</v>
      </c>
      <c r="H278" s="55">
        <v>36.299999999999997</v>
      </c>
      <c r="I278" s="73">
        <v>24.41</v>
      </c>
      <c r="J278" s="55">
        <v>20.260000000000002</v>
      </c>
      <c r="K278" s="73">
        <v>11.37</v>
      </c>
      <c r="L278" s="55">
        <v>9.43</v>
      </c>
      <c r="M278" s="55">
        <f t="shared" si="29"/>
        <v>1077.74</v>
      </c>
      <c r="N278" s="55">
        <f t="shared" si="30"/>
        <v>1077.74</v>
      </c>
      <c r="O278" s="37"/>
      <c r="P278" s="55">
        <v>24.41</v>
      </c>
      <c r="Q278" s="55">
        <v>11.37</v>
      </c>
      <c r="R278" s="55">
        <v>1298.81</v>
      </c>
      <c r="S278" s="55">
        <v>1298.81</v>
      </c>
      <c r="T278" s="135">
        <f t="shared" si="26"/>
        <v>0.829790346547994</v>
      </c>
      <c r="U278" s="55">
        <f t="shared" si="27"/>
        <v>735.43</v>
      </c>
      <c r="V278" s="55">
        <f t="shared" si="28"/>
        <v>342.3</v>
      </c>
      <c r="X278" s="36" t="b">
        <v>1</v>
      </c>
    </row>
    <row r="279" spans="1:24" x14ac:dyDescent="0.2">
      <c r="A279" s="42" t="s">
        <v>3374</v>
      </c>
      <c r="B279" s="128" t="s">
        <v>584</v>
      </c>
      <c r="C279" s="50" t="s">
        <v>163</v>
      </c>
      <c r="D279" s="51">
        <v>60524</v>
      </c>
      <c r="E279" s="56" t="s">
        <v>292</v>
      </c>
      <c r="F279" s="53" t="s">
        <v>211</v>
      </c>
      <c r="G279" s="54">
        <v>2.7</v>
      </c>
      <c r="H279" s="55">
        <v>2.7</v>
      </c>
      <c r="I279" s="73">
        <v>557.77</v>
      </c>
      <c r="J279" s="55">
        <v>463</v>
      </c>
      <c r="K279" s="73">
        <v>0</v>
      </c>
      <c r="L279" s="55">
        <v>0</v>
      </c>
      <c r="M279" s="55">
        <f t="shared" si="29"/>
        <v>1250.0999999999999</v>
      </c>
      <c r="N279" s="55">
        <f t="shared" si="30"/>
        <v>1250.0999999999999</v>
      </c>
      <c r="O279" s="37"/>
      <c r="P279" s="55">
        <v>557.77</v>
      </c>
      <c r="Q279" s="55">
        <v>0</v>
      </c>
      <c r="R279" s="55">
        <v>1505.97</v>
      </c>
      <c r="S279" s="55">
        <v>1505.97</v>
      </c>
      <c r="T279" s="135">
        <f t="shared" si="26"/>
        <v>0.83009621705611658</v>
      </c>
      <c r="U279" s="55">
        <f t="shared" si="27"/>
        <v>1250.0999999999999</v>
      </c>
      <c r="V279" s="55">
        <f t="shared" si="28"/>
        <v>0</v>
      </c>
      <c r="X279" s="36" t="b">
        <v>1</v>
      </c>
    </row>
    <row r="280" spans="1:24" ht="24" x14ac:dyDescent="0.25">
      <c r="A280" s="42" t="s">
        <v>3375</v>
      </c>
      <c r="B280" s="128" t="s">
        <v>585</v>
      </c>
      <c r="C280" s="50" t="s">
        <v>163</v>
      </c>
      <c r="D280" s="51">
        <v>60800</v>
      </c>
      <c r="E280" s="52" t="s">
        <v>3024</v>
      </c>
      <c r="F280" s="53" t="s">
        <v>211</v>
      </c>
      <c r="G280" s="54">
        <v>2.7</v>
      </c>
      <c r="H280" s="55">
        <v>2.7</v>
      </c>
      <c r="I280" s="73">
        <v>0.12</v>
      </c>
      <c r="J280" s="55">
        <v>0.09</v>
      </c>
      <c r="K280" s="73">
        <v>51.75</v>
      </c>
      <c r="L280" s="55">
        <v>42.95</v>
      </c>
      <c r="M280" s="55">
        <f t="shared" si="29"/>
        <v>116.2</v>
      </c>
      <c r="N280" s="55">
        <f t="shared" si="30"/>
        <v>116.2</v>
      </c>
      <c r="O280" s="38"/>
      <c r="P280" s="55">
        <v>0.12</v>
      </c>
      <c r="Q280" s="55">
        <v>51.75</v>
      </c>
      <c r="R280" s="55">
        <v>140.04</v>
      </c>
      <c r="S280" s="55">
        <v>140.04</v>
      </c>
      <c r="T280" s="135">
        <f t="shared" si="26"/>
        <v>0.82976292487860615</v>
      </c>
      <c r="U280" s="55">
        <f t="shared" si="27"/>
        <v>0.24</v>
      </c>
      <c r="V280" s="55">
        <f t="shared" si="28"/>
        <v>115.96</v>
      </c>
      <c r="X280" s="36" t="b">
        <v>1</v>
      </c>
    </row>
    <row r="281" spans="1:24" x14ac:dyDescent="0.2">
      <c r="A281" s="42" t="s">
        <v>3376</v>
      </c>
      <c r="B281" s="128" t="s">
        <v>586</v>
      </c>
      <c r="C281" s="50" t="s">
        <v>163</v>
      </c>
      <c r="D281" s="51">
        <v>40902</v>
      </c>
      <c r="E281" s="56" t="s">
        <v>316</v>
      </c>
      <c r="F281" s="53" t="s">
        <v>211</v>
      </c>
      <c r="G281" s="54">
        <v>3.6</v>
      </c>
      <c r="H281" s="55">
        <v>3.6</v>
      </c>
      <c r="I281" s="73">
        <v>0</v>
      </c>
      <c r="J281" s="55">
        <v>0</v>
      </c>
      <c r="K281" s="73">
        <v>22.68</v>
      </c>
      <c r="L281" s="55">
        <v>18.82</v>
      </c>
      <c r="M281" s="55">
        <f t="shared" si="29"/>
        <v>67.75</v>
      </c>
      <c r="N281" s="55">
        <f t="shared" si="30"/>
        <v>67.75</v>
      </c>
      <c r="O281" s="37"/>
      <c r="P281" s="55">
        <v>0</v>
      </c>
      <c r="Q281" s="55">
        <v>22.68</v>
      </c>
      <c r="R281" s="55">
        <v>81.64</v>
      </c>
      <c r="S281" s="55">
        <v>81.64</v>
      </c>
      <c r="T281" s="135">
        <f t="shared" si="26"/>
        <v>0.82986281234688875</v>
      </c>
      <c r="U281" s="55">
        <f t="shared" si="27"/>
        <v>0</v>
      </c>
      <c r="V281" s="55">
        <f t="shared" si="28"/>
        <v>67.75</v>
      </c>
      <c r="X281" s="36" t="b">
        <v>1</v>
      </c>
    </row>
    <row r="282" spans="1:24" ht="24" x14ac:dyDescent="0.25">
      <c r="A282" s="42" t="s">
        <v>3377</v>
      </c>
      <c r="B282" s="128" t="s">
        <v>587</v>
      </c>
      <c r="C282" s="50" t="s">
        <v>217</v>
      </c>
      <c r="D282" s="51">
        <v>92759</v>
      </c>
      <c r="E282" s="52" t="s">
        <v>3023</v>
      </c>
      <c r="F282" s="53" t="s">
        <v>280</v>
      </c>
      <c r="G282" s="54">
        <v>33.799999999999997</v>
      </c>
      <c r="H282" s="55">
        <v>33.799999999999997</v>
      </c>
      <c r="I282" s="73">
        <v>10.44</v>
      </c>
      <c r="J282" s="55">
        <v>8.66</v>
      </c>
      <c r="K282" s="73">
        <v>4.08</v>
      </c>
      <c r="L282" s="55">
        <v>3.38</v>
      </c>
      <c r="M282" s="55">
        <f t="shared" si="29"/>
        <v>406.95</v>
      </c>
      <c r="N282" s="55">
        <f t="shared" si="30"/>
        <v>406.95</v>
      </c>
      <c r="O282" s="38"/>
      <c r="P282" s="55">
        <v>10.44</v>
      </c>
      <c r="Q282" s="55">
        <v>4.08</v>
      </c>
      <c r="R282" s="55">
        <v>490.77</v>
      </c>
      <c r="S282" s="55">
        <v>490.77</v>
      </c>
      <c r="T282" s="135">
        <f t="shared" si="26"/>
        <v>0.82920716425209362</v>
      </c>
      <c r="U282" s="55">
        <f t="shared" si="27"/>
        <v>292.7</v>
      </c>
      <c r="V282" s="55">
        <f t="shared" si="28"/>
        <v>114.24</v>
      </c>
      <c r="X282" s="36" t="b">
        <v>1</v>
      </c>
    </row>
    <row r="283" spans="1:24" x14ac:dyDescent="0.2">
      <c r="A283" s="42" t="s">
        <v>3378</v>
      </c>
      <c r="B283" s="128" t="s">
        <v>588</v>
      </c>
      <c r="C283" s="50" t="s">
        <v>163</v>
      </c>
      <c r="D283" s="51">
        <v>60303</v>
      </c>
      <c r="E283" s="56" t="s">
        <v>335</v>
      </c>
      <c r="F283" s="53" t="s">
        <v>280</v>
      </c>
      <c r="G283" s="54">
        <v>52</v>
      </c>
      <c r="H283" s="55">
        <v>52</v>
      </c>
      <c r="I283" s="73">
        <v>9.68</v>
      </c>
      <c r="J283" s="55">
        <v>8.0299999999999994</v>
      </c>
      <c r="K283" s="73">
        <v>2.98</v>
      </c>
      <c r="L283" s="55">
        <v>2.4700000000000002</v>
      </c>
      <c r="M283" s="55">
        <f t="shared" si="29"/>
        <v>546</v>
      </c>
      <c r="N283" s="55">
        <f t="shared" si="30"/>
        <v>546</v>
      </c>
      <c r="O283" s="37"/>
      <c r="P283" s="55">
        <v>9.68</v>
      </c>
      <c r="Q283" s="55">
        <v>2.98</v>
      </c>
      <c r="R283" s="55">
        <v>658.32</v>
      </c>
      <c r="S283" s="55">
        <v>658.32</v>
      </c>
      <c r="T283" s="135">
        <f t="shared" si="26"/>
        <v>0.82938388625592407</v>
      </c>
      <c r="U283" s="55">
        <f t="shared" si="27"/>
        <v>417.56</v>
      </c>
      <c r="V283" s="55">
        <f t="shared" si="28"/>
        <v>128.44</v>
      </c>
      <c r="X283" s="36" t="b">
        <v>1</v>
      </c>
    </row>
    <row r="284" spans="1:24" x14ac:dyDescent="0.2">
      <c r="A284" s="42" t="s">
        <v>3379</v>
      </c>
      <c r="B284" s="128" t="s">
        <v>589</v>
      </c>
      <c r="C284" s="50" t="s">
        <v>163</v>
      </c>
      <c r="D284" s="51">
        <v>52004</v>
      </c>
      <c r="E284" s="56" t="s">
        <v>296</v>
      </c>
      <c r="F284" s="53" t="s">
        <v>280</v>
      </c>
      <c r="G284" s="54">
        <v>45</v>
      </c>
      <c r="H284" s="55">
        <v>45</v>
      </c>
      <c r="I284" s="73">
        <v>9.16</v>
      </c>
      <c r="J284" s="55">
        <v>7.6</v>
      </c>
      <c r="K284" s="73">
        <v>2.98</v>
      </c>
      <c r="L284" s="55">
        <v>2.4700000000000002</v>
      </c>
      <c r="M284" s="55">
        <f t="shared" si="29"/>
        <v>453.15</v>
      </c>
      <c r="N284" s="55">
        <f t="shared" si="30"/>
        <v>453.15</v>
      </c>
      <c r="O284" s="37"/>
      <c r="P284" s="55">
        <v>9.16</v>
      </c>
      <c r="Q284" s="55">
        <v>2.98</v>
      </c>
      <c r="R284" s="55">
        <v>546.29999999999995</v>
      </c>
      <c r="S284" s="55">
        <v>546.29999999999995</v>
      </c>
      <c r="T284" s="135">
        <f t="shared" si="26"/>
        <v>0.82948929159802309</v>
      </c>
      <c r="U284" s="55">
        <f t="shared" si="27"/>
        <v>342</v>
      </c>
      <c r="V284" s="55">
        <f t="shared" si="28"/>
        <v>111.15</v>
      </c>
      <c r="X284" s="36" t="b">
        <v>1</v>
      </c>
    </row>
    <row r="285" spans="1:24" x14ac:dyDescent="0.2">
      <c r="A285" s="42" t="s">
        <v>3380</v>
      </c>
      <c r="B285" s="127" t="s">
        <v>590</v>
      </c>
      <c r="C285" s="132"/>
      <c r="D285" s="132"/>
      <c r="E285" s="47" t="s">
        <v>91</v>
      </c>
      <c r="F285" s="132"/>
      <c r="G285" s="48"/>
      <c r="H285" s="48"/>
      <c r="I285" s="72"/>
      <c r="J285" s="48"/>
      <c r="K285" s="72"/>
      <c r="L285" s="48"/>
      <c r="M285" s="308">
        <f>M286</f>
        <v>1055.96</v>
      </c>
      <c r="N285" s="308">
        <f>N286</f>
        <v>1055.96</v>
      </c>
      <c r="O285" s="37"/>
      <c r="P285" s="48"/>
      <c r="Q285" s="48"/>
      <c r="R285" s="308">
        <v>1272.67</v>
      </c>
      <c r="S285" s="308">
        <v>1272.67</v>
      </c>
      <c r="T285" s="135">
        <f t="shared" si="26"/>
        <v>0.82972019455161194</v>
      </c>
      <c r="U285" s="55">
        <f t="shared" si="27"/>
        <v>0</v>
      </c>
      <c r="V285" s="55">
        <f t="shared" si="28"/>
        <v>0</v>
      </c>
      <c r="X285" s="36" t="b">
        <v>1</v>
      </c>
    </row>
    <row r="286" spans="1:24" x14ac:dyDescent="0.2">
      <c r="A286" s="42" t="s">
        <v>3381</v>
      </c>
      <c r="B286" s="128" t="s">
        <v>591</v>
      </c>
      <c r="C286" s="50" t="s">
        <v>163</v>
      </c>
      <c r="D286" s="51">
        <v>120902</v>
      </c>
      <c r="E286" s="56" t="s">
        <v>422</v>
      </c>
      <c r="F286" s="53" t="s">
        <v>164</v>
      </c>
      <c r="G286" s="54">
        <v>36.299999999999997</v>
      </c>
      <c r="H286" s="55">
        <v>36.299999999999997</v>
      </c>
      <c r="I286" s="73">
        <v>13.25</v>
      </c>
      <c r="J286" s="55">
        <v>10.99</v>
      </c>
      <c r="K286" s="73">
        <v>21.81</v>
      </c>
      <c r="L286" s="55">
        <v>18.100000000000001</v>
      </c>
      <c r="M286" s="55">
        <f>TRUNC(((J286*G286)+(L286*G286)),2)</f>
        <v>1055.96</v>
      </c>
      <c r="N286" s="55">
        <f>TRUNC(((J286*H286)+(L286*H286)),2)</f>
        <v>1055.96</v>
      </c>
      <c r="O286" s="37"/>
      <c r="P286" s="55">
        <v>13.25</v>
      </c>
      <c r="Q286" s="55">
        <v>21.81</v>
      </c>
      <c r="R286" s="55">
        <v>1272.67</v>
      </c>
      <c r="S286" s="55">
        <v>1272.67</v>
      </c>
      <c r="T286" s="135">
        <f t="shared" si="26"/>
        <v>0.82972019455161194</v>
      </c>
      <c r="U286" s="55">
        <f t="shared" si="27"/>
        <v>398.93</v>
      </c>
      <c r="V286" s="55">
        <f t="shared" si="28"/>
        <v>657.03</v>
      </c>
      <c r="X286" s="36" t="b">
        <v>1</v>
      </c>
    </row>
    <row r="287" spans="1:24" x14ac:dyDescent="0.2">
      <c r="A287" s="42" t="s">
        <v>3382</v>
      </c>
      <c r="B287" s="127" t="s">
        <v>592</v>
      </c>
      <c r="C287" s="132"/>
      <c r="D287" s="132"/>
      <c r="E287" s="47" t="s">
        <v>93</v>
      </c>
      <c r="F287" s="132"/>
      <c r="G287" s="48"/>
      <c r="H287" s="48"/>
      <c r="I287" s="72"/>
      <c r="J287" s="48"/>
      <c r="K287" s="72"/>
      <c r="L287" s="48"/>
      <c r="M287" s="308">
        <f>M288</f>
        <v>10278.85</v>
      </c>
      <c r="N287" s="308">
        <f>N288</f>
        <v>10278.85</v>
      </c>
      <c r="O287" s="37"/>
      <c r="P287" s="48"/>
      <c r="Q287" s="48"/>
      <c r="R287" s="308">
        <v>12393.05</v>
      </c>
      <c r="S287" s="308">
        <v>12393.05</v>
      </c>
      <c r="T287" s="135">
        <f t="shared" si="26"/>
        <v>0.82940438390872306</v>
      </c>
      <c r="U287" s="55">
        <f t="shared" si="27"/>
        <v>0</v>
      </c>
      <c r="V287" s="55">
        <f t="shared" si="28"/>
        <v>0</v>
      </c>
      <c r="X287" s="36" t="b">
        <v>1</v>
      </c>
    </row>
    <row r="288" spans="1:24" ht="36" x14ac:dyDescent="0.25">
      <c r="A288" s="42" t="s">
        <v>3383</v>
      </c>
      <c r="B288" s="128" t="s">
        <v>593</v>
      </c>
      <c r="C288" s="50" t="s">
        <v>217</v>
      </c>
      <c r="D288" s="51">
        <v>100775</v>
      </c>
      <c r="E288" s="56" t="s">
        <v>425</v>
      </c>
      <c r="F288" s="53" t="s">
        <v>280</v>
      </c>
      <c r="G288" s="54">
        <v>768.8</v>
      </c>
      <c r="H288" s="55">
        <v>768.8</v>
      </c>
      <c r="I288" s="73">
        <v>15.26</v>
      </c>
      <c r="J288" s="55">
        <v>12.66</v>
      </c>
      <c r="K288" s="73">
        <v>0.86</v>
      </c>
      <c r="L288" s="55">
        <v>0.71</v>
      </c>
      <c r="M288" s="55">
        <f>TRUNC(((J288*G288)+(L288*G288)),2)</f>
        <v>10278.85</v>
      </c>
      <c r="N288" s="55">
        <f>TRUNC(((J288*H288)+(L288*H288)),2)</f>
        <v>10278.85</v>
      </c>
      <c r="O288" s="307"/>
      <c r="P288" s="55">
        <v>15.26</v>
      </c>
      <c r="Q288" s="55">
        <v>0.86</v>
      </c>
      <c r="R288" s="55">
        <v>12393.05</v>
      </c>
      <c r="S288" s="55">
        <v>12393.05</v>
      </c>
      <c r="T288" s="135">
        <f t="shared" si="26"/>
        <v>0.82940438390872306</v>
      </c>
      <c r="U288" s="55">
        <f t="shared" si="27"/>
        <v>9733</v>
      </c>
      <c r="V288" s="55">
        <f t="shared" si="28"/>
        <v>545.84</v>
      </c>
      <c r="X288" s="36" t="b">
        <v>1</v>
      </c>
    </row>
    <row r="289" spans="1:24" x14ac:dyDescent="0.2">
      <c r="A289" s="42" t="s">
        <v>3384</v>
      </c>
      <c r="B289" s="127" t="s">
        <v>594</v>
      </c>
      <c r="C289" s="132"/>
      <c r="D289" s="132"/>
      <c r="E289" s="47" t="s">
        <v>95</v>
      </c>
      <c r="F289" s="132"/>
      <c r="G289" s="48"/>
      <c r="H289" s="48"/>
      <c r="I289" s="72"/>
      <c r="J289" s="48"/>
      <c r="K289" s="72"/>
      <c r="L289" s="48"/>
      <c r="M289" s="308">
        <f>SUM(M290:M291)</f>
        <v>3701.18</v>
      </c>
      <c r="N289" s="308">
        <f>SUM(N290:N291)</f>
        <v>3701.18</v>
      </c>
      <c r="O289" s="37"/>
      <c r="P289" s="48"/>
      <c r="Q289" s="48"/>
      <c r="R289" s="308">
        <v>4460.17</v>
      </c>
      <c r="S289" s="308">
        <v>4460.17</v>
      </c>
      <c r="T289" s="135">
        <f t="shared" si="26"/>
        <v>0.82982935628014176</v>
      </c>
      <c r="U289" s="55">
        <f t="shared" si="27"/>
        <v>0</v>
      </c>
      <c r="V289" s="55">
        <f t="shared" si="28"/>
        <v>0</v>
      </c>
      <c r="X289" s="36" t="b">
        <v>1</v>
      </c>
    </row>
    <row r="290" spans="1:24" x14ac:dyDescent="0.2">
      <c r="A290" s="42" t="s">
        <v>3385</v>
      </c>
      <c r="B290" s="128" t="s">
        <v>595</v>
      </c>
      <c r="C290" s="50" t="s">
        <v>163</v>
      </c>
      <c r="D290" s="51">
        <v>160100</v>
      </c>
      <c r="E290" s="56" t="s">
        <v>428</v>
      </c>
      <c r="F290" s="53" t="s">
        <v>164</v>
      </c>
      <c r="G290" s="54">
        <v>59.31</v>
      </c>
      <c r="H290" s="55">
        <v>59.31</v>
      </c>
      <c r="I290" s="73">
        <v>38.76</v>
      </c>
      <c r="J290" s="55">
        <v>32.17</v>
      </c>
      <c r="K290" s="73">
        <v>4.01</v>
      </c>
      <c r="L290" s="55">
        <v>3.32</v>
      </c>
      <c r="M290" s="55">
        <f>TRUNC(((J290*G290)+(L290*G290)),2)</f>
        <v>2104.91</v>
      </c>
      <c r="N290" s="55">
        <f>TRUNC(((J290*H290)+(L290*H290)),2)</f>
        <v>2104.91</v>
      </c>
      <c r="O290" s="37"/>
      <c r="P290" s="55">
        <v>38.76</v>
      </c>
      <c r="Q290" s="55">
        <v>4.01</v>
      </c>
      <c r="R290" s="55">
        <v>2536.6799999999998</v>
      </c>
      <c r="S290" s="55">
        <v>2536.6799999999998</v>
      </c>
      <c r="T290" s="135">
        <f t="shared" si="26"/>
        <v>0.82978933093649965</v>
      </c>
      <c r="U290" s="55">
        <f t="shared" si="27"/>
        <v>1908</v>
      </c>
      <c r="V290" s="55">
        <f t="shared" si="28"/>
        <v>196.9</v>
      </c>
      <c r="X290" s="36" t="b">
        <v>1</v>
      </c>
    </row>
    <row r="291" spans="1:24" x14ac:dyDescent="0.2">
      <c r="A291" s="42" t="s">
        <v>3386</v>
      </c>
      <c r="B291" s="128" t="s">
        <v>596</v>
      </c>
      <c r="C291" s="50" t="s">
        <v>163</v>
      </c>
      <c r="D291" s="51">
        <v>160601</v>
      </c>
      <c r="E291" s="56" t="s">
        <v>261</v>
      </c>
      <c r="F291" s="53" t="s">
        <v>172</v>
      </c>
      <c r="G291" s="54">
        <v>30.84</v>
      </c>
      <c r="H291" s="55">
        <v>30.84</v>
      </c>
      <c r="I291" s="73">
        <v>28.17</v>
      </c>
      <c r="J291" s="55">
        <v>23.38</v>
      </c>
      <c r="K291" s="73">
        <v>34.200000000000003</v>
      </c>
      <c r="L291" s="55">
        <v>28.38</v>
      </c>
      <c r="M291" s="55">
        <f>TRUNC(((J291*G291)+(L291*G291)),2)</f>
        <v>1596.27</v>
      </c>
      <c r="N291" s="55">
        <f>TRUNC(((J291*H291)+(L291*H291)),2)</f>
        <v>1596.27</v>
      </c>
      <c r="O291" s="37"/>
      <c r="P291" s="55">
        <v>28.17</v>
      </c>
      <c r="Q291" s="55">
        <v>34.200000000000003</v>
      </c>
      <c r="R291" s="55">
        <v>1923.49</v>
      </c>
      <c r="S291" s="55">
        <v>1923.49</v>
      </c>
      <c r="T291" s="135">
        <f t="shared" si="26"/>
        <v>0.82988214131604532</v>
      </c>
      <c r="U291" s="55">
        <f t="shared" si="27"/>
        <v>721.03</v>
      </c>
      <c r="V291" s="55">
        <f t="shared" si="28"/>
        <v>875.23</v>
      </c>
      <c r="X291" s="36" t="b">
        <v>1</v>
      </c>
    </row>
    <row r="292" spans="1:24" x14ac:dyDescent="0.2">
      <c r="A292" s="42" t="s">
        <v>3387</v>
      </c>
      <c r="B292" s="127" t="s">
        <v>597</v>
      </c>
      <c r="C292" s="132"/>
      <c r="D292" s="132"/>
      <c r="E292" s="47" t="s">
        <v>115</v>
      </c>
      <c r="F292" s="132"/>
      <c r="G292" s="48"/>
      <c r="H292" s="48"/>
      <c r="I292" s="72"/>
      <c r="J292" s="48"/>
      <c r="K292" s="72"/>
      <c r="L292" s="48"/>
      <c r="M292" s="308">
        <f>M293</f>
        <v>975.27</v>
      </c>
      <c r="N292" s="308">
        <f>N293</f>
        <v>975.27</v>
      </c>
      <c r="O292" s="37"/>
      <c r="P292" s="48"/>
      <c r="Q292" s="48"/>
      <c r="R292" s="308">
        <v>1176.1600000000001</v>
      </c>
      <c r="S292" s="308">
        <v>1176.1600000000001</v>
      </c>
      <c r="T292" s="135">
        <f t="shared" si="26"/>
        <v>0.82919840837981218</v>
      </c>
      <c r="U292" s="55">
        <f t="shared" si="27"/>
        <v>0</v>
      </c>
      <c r="V292" s="55">
        <f t="shared" si="28"/>
        <v>0</v>
      </c>
      <c r="X292" s="36" t="b">
        <v>1</v>
      </c>
    </row>
    <row r="293" spans="1:24" x14ac:dyDescent="0.2">
      <c r="A293" s="42" t="s">
        <v>3388</v>
      </c>
      <c r="B293" s="128" t="s">
        <v>598</v>
      </c>
      <c r="C293" s="50" t="s">
        <v>163</v>
      </c>
      <c r="D293" s="51">
        <v>261609</v>
      </c>
      <c r="E293" s="56" t="s">
        <v>513</v>
      </c>
      <c r="F293" s="53" t="s">
        <v>164</v>
      </c>
      <c r="G293" s="54">
        <v>88.5</v>
      </c>
      <c r="H293" s="55">
        <v>88.5</v>
      </c>
      <c r="I293" s="73">
        <v>9.34</v>
      </c>
      <c r="J293" s="55">
        <v>7.75</v>
      </c>
      <c r="K293" s="73">
        <v>3.95</v>
      </c>
      <c r="L293" s="55">
        <v>3.27</v>
      </c>
      <c r="M293" s="55">
        <f>TRUNC(((J293*G293)+(L293*G293)),2)</f>
        <v>975.27</v>
      </c>
      <c r="N293" s="55">
        <f>TRUNC(((J293*H293)+(L293*H293)),2)</f>
        <v>975.27</v>
      </c>
      <c r="O293" s="37"/>
      <c r="P293" s="55">
        <v>9.34</v>
      </c>
      <c r="Q293" s="55">
        <v>3.95</v>
      </c>
      <c r="R293" s="55">
        <v>1176.1600000000001</v>
      </c>
      <c r="S293" s="55">
        <v>1176.1600000000001</v>
      </c>
      <c r="T293" s="135">
        <f t="shared" si="26"/>
        <v>0.82919840837981218</v>
      </c>
      <c r="U293" s="55">
        <f t="shared" si="27"/>
        <v>685.87</v>
      </c>
      <c r="V293" s="55">
        <f t="shared" si="28"/>
        <v>289.39</v>
      </c>
      <c r="X293" s="36" t="b">
        <v>1</v>
      </c>
    </row>
    <row r="294" spans="1:24" x14ac:dyDescent="0.2">
      <c r="A294" s="42" t="s">
        <v>3389</v>
      </c>
      <c r="B294" s="126">
        <v>9</v>
      </c>
      <c r="C294" s="131"/>
      <c r="D294" s="131"/>
      <c r="E294" s="43" t="s">
        <v>11</v>
      </c>
      <c r="F294" s="44" t="s">
        <v>160</v>
      </c>
      <c r="G294" s="45">
        <v>1</v>
      </c>
      <c r="H294" s="46"/>
      <c r="I294" s="72"/>
      <c r="J294" s="46"/>
      <c r="K294" s="72"/>
      <c r="L294" s="46"/>
      <c r="M294" s="45">
        <f>M295+M301+M303+M306+M309</f>
        <v>14931.03</v>
      </c>
      <c r="N294" s="45">
        <f>N295+N301+N303+N306+N309</f>
        <v>14931.03</v>
      </c>
      <c r="O294" s="37"/>
      <c r="P294" s="46"/>
      <c r="Q294" s="46"/>
      <c r="R294" s="45">
        <v>17989.18</v>
      </c>
      <c r="S294" s="45">
        <v>17989.18</v>
      </c>
      <c r="T294" s="135">
        <f t="shared" si="26"/>
        <v>0.8300005892430895</v>
      </c>
      <c r="U294" s="55">
        <f t="shared" si="27"/>
        <v>0</v>
      </c>
      <c r="V294" s="55">
        <f t="shared" si="28"/>
        <v>0</v>
      </c>
      <c r="X294" s="36" t="b">
        <v>1</v>
      </c>
    </row>
    <row r="295" spans="1:24" x14ac:dyDescent="0.2">
      <c r="A295" s="42" t="s">
        <v>3390</v>
      </c>
      <c r="B295" s="127" t="s">
        <v>599</v>
      </c>
      <c r="C295" s="132"/>
      <c r="D295" s="132"/>
      <c r="E295" s="47" t="s">
        <v>77</v>
      </c>
      <c r="F295" s="132"/>
      <c r="G295" s="48"/>
      <c r="H295" s="48"/>
      <c r="I295" s="72"/>
      <c r="J295" s="48"/>
      <c r="K295" s="72"/>
      <c r="L295" s="48"/>
      <c r="M295" s="308">
        <f>SUM(M296:M300)</f>
        <v>589.87</v>
      </c>
      <c r="N295" s="308">
        <f>SUM(N296:N300)</f>
        <v>589.87</v>
      </c>
      <c r="O295" s="37"/>
      <c r="P295" s="48"/>
      <c r="Q295" s="48"/>
      <c r="R295" s="308">
        <v>711.58</v>
      </c>
      <c r="S295" s="308">
        <v>711.58</v>
      </c>
      <c r="T295" s="135">
        <f t="shared" si="26"/>
        <v>0.82895809325725844</v>
      </c>
      <c r="U295" s="55">
        <f t="shared" si="27"/>
        <v>0</v>
      </c>
      <c r="V295" s="55">
        <f t="shared" si="28"/>
        <v>0</v>
      </c>
      <c r="X295" s="36" t="b">
        <v>1</v>
      </c>
    </row>
    <row r="296" spans="1:24" x14ac:dyDescent="0.2">
      <c r="A296" s="42" t="s">
        <v>3391</v>
      </c>
      <c r="B296" s="128" t="s">
        <v>600</v>
      </c>
      <c r="C296" s="50" t="s">
        <v>163</v>
      </c>
      <c r="D296" s="51">
        <v>41004</v>
      </c>
      <c r="E296" s="56" t="s">
        <v>601</v>
      </c>
      <c r="F296" s="53" t="s">
        <v>211</v>
      </c>
      <c r="G296" s="54">
        <v>19.75</v>
      </c>
      <c r="H296" s="55">
        <v>19.75</v>
      </c>
      <c r="I296" s="73">
        <v>1.76</v>
      </c>
      <c r="J296" s="55">
        <v>1.46</v>
      </c>
      <c r="K296" s="73">
        <v>0</v>
      </c>
      <c r="L296" s="55">
        <v>0</v>
      </c>
      <c r="M296" s="55">
        <f>TRUNC(((J296*G296)+(L296*G296)),2)</f>
        <v>28.83</v>
      </c>
      <c r="N296" s="55">
        <f>TRUNC(((J296*H296)+(L296*H296)),2)</f>
        <v>28.83</v>
      </c>
      <c r="O296" s="37"/>
      <c r="P296" s="55">
        <v>1.76</v>
      </c>
      <c r="Q296" s="55">
        <v>0</v>
      </c>
      <c r="R296" s="55">
        <v>34.76</v>
      </c>
      <c r="S296" s="55">
        <v>34.76</v>
      </c>
      <c r="T296" s="135">
        <f t="shared" si="26"/>
        <v>0.82940161104718069</v>
      </c>
      <c r="U296" s="55">
        <f t="shared" si="27"/>
        <v>28.83</v>
      </c>
      <c r="V296" s="55">
        <f t="shared" si="28"/>
        <v>0</v>
      </c>
      <c r="X296" s="36" t="b">
        <v>1</v>
      </c>
    </row>
    <row r="297" spans="1:24" x14ac:dyDescent="0.2">
      <c r="A297" s="42" t="s">
        <v>3392</v>
      </c>
      <c r="B297" s="128" t="s">
        <v>602</v>
      </c>
      <c r="C297" s="50" t="s">
        <v>163</v>
      </c>
      <c r="D297" s="51">
        <v>41005</v>
      </c>
      <c r="E297" s="56" t="s">
        <v>603</v>
      </c>
      <c r="F297" s="53" t="s">
        <v>211</v>
      </c>
      <c r="G297" s="54">
        <v>19.75</v>
      </c>
      <c r="H297" s="55">
        <v>19.75</v>
      </c>
      <c r="I297" s="73">
        <v>1.29</v>
      </c>
      <c r="J297" s="55">
        <v>1.07</v>
      </c>
      <c r="K297" s="73">
        <v>0</v>
      </c>
      <c r="L297" s="55">
        <v>0</v>
      </c>
      <c r="M297" s="55">
        <f>TRUNC(((J297*G297)+(L297*G297)),2)</f>
        <v>21.13</v>
      </c>
      <c r="N297" s="55">
        <f>TRUNC(((J297*H297)+(L297*H297)),2)</f>
        <v>21.13</v>
      </c>
      <c r="O297" s="37"/>
      <c r="P297" s="55">
        <v>1.29</v>
      </c>
      <c r="Q297" s="55">
        <v>0</v>
      </c>
      <c r="R297" s="55">
        <v>25.47</v>
      </c>
      <c r="S297" s="55">
        <v>25.47</v>
      </c>
      <c r="T297" s="135">
        <f t="shared" si="26"/>
        <v>0.82960345504515121</v>
      </c>
      <c r="U297" s="55">
        <f t="shared" si="27"/>
        <v>21.13</v>
      </c>
      <c r="V297" s="55">
        <f t="shared" si="28"/>
        <v>0</v>
      </c>
      <c r="X297" s="36" t="b">
        <v>1</v>
      </c>
    </row>
    <row r="298" spans="1:24" x14ac:dyDescent="0.2">
      <c r="A298" s="42" t="s">
        <v>3393</v>
      </c>
      <c r="B298" s="128" t="s">
        <v>604</v>
      </c>
      <c r="C298" s="50" t="s">
        <v>163</v>
      </c>
      <c r="D298" s="51">
        <v>41012</v>
      </c>
      <c r="E298" s="56" t="s">
        <v>605</v>
      </c>
      <c r="F298" s="53" t="s">
        <v>211</v>
      </c>
      <c r="G298" s="54">
        <v>19.75</v>
      </c>
      <c r="H298" s="55">
        <v>19.75</v>
      </c>
      <c r="I298" s="73">
        <v>5</v>
      </c>
      <c r="J298" s="55">
        <v>4.1500000000000004</v>
      </c>
      <c r="K298" s="73">
        <v>0</v>
      </c>
      <c r="L298" s="55">
        <v>0</v>
      </c>
      <c r="M298" s="55">
        <f>TRUNC(((J298*G298)+(L298*G298)),2)</f>
        <v>81.96</v>
      </c>
      <c r="N298" s="55">
        <f>TRUNC(((J298*H298)+(L298*H298)),2)</f>
        <v>81.96</v>
      </c>
      <c r="O298" s="37"/>
      <c r="P298" s="55">
        <v>5</v>
      </c>
      <c r="Q298" s="55">
        <v>0</v>
      </c>
      <c r="R298" s="55">
        <v>98.75</v>
      </c>
      <c r="S298" s="55">
        <v>98.75</v>
      </c>
      <c r="T298" s="135">
        <f t="shared" si="26"/>
        <v>0.8299746835443037</v>
      </c>
      <c r="U298" s="55">
        <f t="shared" si="27"/>
        <v>81.96</v>
      </c>
      <c r="V298" s="55">
        <f t="shared" si="28"/>
        <v>0</v>
      </c>
      <c r="X298" s="36" t="b">
        <v>1</v>
      </c>
    </row>
    <row r="299" spans="1:24" x14ac:dyDescent="0.2">
      <c r="A299" s="42" t="s">
        <v>3394</v>
      </c>
      <c r="B299" s="128" t="s">
        <v>606</v>
      </c>
      <c r="C299" s="50" t="s">
        <v>163</v>
      </c>
      <c r="D299" s="51">
        <v>41006</v>
      </c>
      <c r="E299" s="56" t="s">
        <v>607</v>
      </c>
      <c r="F299" s="53" t="s">
        <v>608</v>
      </c>
      <c r="G299" s="54">
        <v>197.5</v>
      </c>
      <c r="H299" s="55">
        <v>197.5</v>
      </c>
      <c r="I299" s="73">
        <v>2.4500000000000002</v>
      </c>
      <c r="J299" s="55">
        <v>2.0299999999999998</v>
      </c>
      <c r="K299" s="73">
        <v>0</v>
      </c>
      <c r="L299" s="55">
        <v>0</v>
      </c>
      <c r="M299" s="55">
        <f>TRUNC(((J299*G299)+(L299*G299)),2)</f>
        <v>400.92</v>
      </c>
      <c r="N299" s="55">
        <f>TRUNC(((J299*H299)+(L299*H299)),2)</f>
        <v>400.92</v>
      </c>
      <c r="O299" s="37"/>
      <c r="P299" s="55">
        <v>2.4500000000000002</v>
      </c>
      <c r="Q299" s="55">
        <v>0</v>
      </c>
      <c r="R299" s="55">
        <v>483.87</v>
      </c>
      <c r="S299" s="55">
        <v>483.87</v>
      </c>
      <c r="T299" s="135">
        <f t="shared" si="26"/>
        <v>0.8285696571393143</v>
      </c>
      <c r="U299" s="55">
        <f t="shared" si="27"/>
        <v>400.92</v>
      </c>
      <c r="V299" s="55">
        <f t="shared" si="28"/>
        <v>0</v>
      </c>
      <c r="X299" s="36" t="b">
        <v>1</v>
      </c>
    </row>
    <row r="300" spans="1:24" x14ac:dyDescent="0.2">
      <c r="A300" s="42" t="s">
        <v>3395</v>
      </c>
      <c r="B300" s="128" t="s">
        <v>609</v>
      </c>
      <c r="C300" s="50" t="s">
        <v>163</v>
      </c>
      <c r="D300" s="51">
        <v>41008</v>
      </c>
      <c r="E300" s="56" t="s">
        <v>610</v>
      </c>
      <c r="F300" s="53" t="s">
        <v>211</v>
      </c>
      <c r="G300" s="54">
        <v>15.8</v>
      </c>
      <c r="H300" s="55">
        <v>15.8</v>
      </c>
      <c r="I300" s="73">
        <v>4.3499999999999996</v>
      </c>
      <c r="J300" s="55">
        <v>3.61</v>
      </c>
      <c r="K300" s="73">
        <v>0</v>
      </c>
      <c r="L300" s="55">
        <v>0</v>
      </c>
      <c r="M300" s="55">
        <f>TRUNC(((J300*G300)+(L300*G300)),2)</f>
        <v>57.03</v>
      </c>
      <c r="N300" s="55">
        <f>TRUNC(((J300*H300)+(L300*H300)),2)</f>
        <v>57.03</v>
      </c>
      <c r="O300" s="37"/>
      <c r="P300" s="55">
        <v>4.3499999999999996</v>
      </c>
      <c r="Q300" s="55">
        <v>0</v>
      </c>
      <c r="R300" s="55">
        <v>68.73</v>
      </c>
      <c r="S300" s="55">
        <v>68.73</v>
      </c>
      <c r="T300" s="135">
        <f t="shared" si="26"/>
        <v>0.82976865997381055</v>
      </c>
      <c r="U300" s="55">
        <f t="shared" si="27"/>
        <v>57.03</v>
      </c>
      <c r="V300" s="55">
        <f t="shared" si="28"/>
        <v>0</v>
      </c>
      <c r="X300" s="36" t="b">
        <v>1</v>
      </c>
    </row>
    <row r="301" spans="1:24" x14ac:dyDescent="0.2">
      <c r="A301" s="42" t="s">
        <v>3396</v>
      </c>
      <c r="B301" s="127" t="s">
        <v>611</v>
      </c>
      <c r="C301" s="132"/>
      <c r="D301" s="132"/>
      <c r="E301" s="47" t="s">
        <v>81</v>
      </c>
      <c r="F301" s="132"/>
      <c r="G301" s="48"/>
      <c r="H301" s="48"/>
      <c r="I301" s="72"/>
      <c r="J301" s="48"/>
      <c r="K301" s="72"/>
      <c r="L301" s="48"/>
      <c r="M301" s="308">
        <f>M302</f>
        <v>2545.48</v>
      </c>
      <c r="N301" s="308">
        <f>N302</f>
        <v>2545.48</v>
      </c>
      <c r="O301" s="37"/>
      <c r="P301" s="48"/>
      <c r="Q301" s="48"/>
      <c r="R301" s="308">
        <v>3066.55</v>
      </c>
      <c r="S301" s="308">
        <v>3066.55</v>
      </c>
      <c r="T301" s="135">
        <f t="shared" si="26"/>
        <v>0.83007940519476275</v>
      </c>
      <c r="U301" s="55">
        <f t="shared" si="27"/>
        <v>0</v>
      </c>
      <c r="V301" s="55">
        <f t="shared" si="28"/>
        <v>0</v>
      </c>
      <c r="X301" s="36" t="b">
        <v>1</v>
      </c>
    </row>
    <row r="302" spans="1:24" ht="36" x14ac:dyDescent="0.25">
      <c r="A302" s="42" t="s">
        <v>3397</v>
      </c>
      <c r="B302" s="128" t="s">
        <v>612</v>
      </c>
      <c r="C302" s="50" t="s">
        <v>197</v>
      </c>
      <c r="D302" s="57" t="s">
        <v>253</v>
      </c>
      <c r="E302" s="52" t="s">
        <v>3035</v>
      </c>
      <c r="F302" s="53" t="s">
        <v>164</v>
      </c>
      <c r="G302" s="54">
        <v>11.94</v>
      </c>
      <c r="H302" s="55">
        <v>11.94</v>
      </c>
      <c r="I302" s="73">
        <v>256.83</v>
      </c>
      <c r="J302" s="55">
        <v>213.19</v>
      </c>
      <c r="K302" s="73">
        <v>0</v>
      </c>
      <c r="L302" s="55">
        <v>0</v>
      </c>
      <c r="M302" s="55">
        <f>TRUNC(((J302*G302)+(L302*G302)),2)</f>
        <v>2545.48</v>
      </c>
      <c r="N302" s="55">
        <f>TRUNC(((J302*H302)+(L302*H302)),2)</f>
        <v>2545.48</v>
      </c>
      <c r="O302" s="38"/>
      <c r="P302" s="55">
        <v>256.83</v>
      </c>
      <c r="Q302" s="55">
        <v>0</v>
      </c>
      <c r="R302" s="55">
        <v>3066.55</v>
      </c>
      <c r="S302" s="55">
        <v>3066.55</v>
      </c>
      <c r="T302" s="135">
        <f t="shared" si="26"/>
        <v>0.83007940519476275</v>
      </c>
      <c r="U302" s="55">
        <f t="shared" si="27"/>
        <v>2545.48</v>
      </c>
      <c r="V302" s="55">
        <f t="shared" si="28"/>
        <v>0</v>
      </c>
      <c r="X302" s="36" t="b">
        <v>1</v>
      </c>
    </row>
    <row r="303" spans="1:24" x14ac:dyDescent="0.2">
      <c r="A303" s="42" t="s">
        <v>3398</v>
      </c>
      <c r="B303" s="127" t="s">
        <v>613</v>
      </c>
      <c r="C303" s="132"/>
      <c r="D303" s="132"/>
      <c r="E303" s="47" t="s">
        <v>99</v>
      </c>
      <c r="F303" s="132"/>
      <c r="G303" s="48"/>
      <c r="H303" s="48"/>
      <c r="I303" s="72"/>
      <c r="J303" s="48"/>
      <c r="K303" s="72"/>
      <c r="L303" s="48"/>
      <c r="M303" s="308">
        <f>SUM(M304:M305)</f>
        <v>9756.6</v>
      </c>
      <c r="N303" s="308">
        <f>SUM(N304:N305)</f>
        <v>9756.6</v>
      </c>
      <c r="O303" s="37"/>
      <c r="P303" s="48"/>
      <c r="Q303" s="48"/>
      <c r="R303" s="308">
        <v>11753.98</v>
      </c>
      <c r="S303" s="308">
        <v>11753.98</v>
      </c>
      <c r="T303" s="135">
        <f t="shared" si="26"/>
        <v>0.83006777278845134</v>
      </c>
      <c r="U303" s="55">
        <f t="shared" si="27"/>
        <v>0</v>
      </c>
      <c r="V303" s="55">
        <f t="shared" si="28"/>
        <v>0</v>
      </c>
      <c r="X303" s="36" t="b">
        <v>1</v>
      </c>
    </row>
    <row r="304" spans="1:24" ht="24" x14ac:dyDescent="0.2">
      <c r="A304" s="42" t="s">
        <v>3399</v>
      </c>
      <c r="B304" s="128" t="s">
        <v>614</v>
      </c>
      <c r="C304" s="50" t="s">
        <v>197</v>
      </c>
      <c r="D304" s="57" t="s">
        <v>615</v>
      </c>
      <c r="E304" s="56" t="s">
        <v>616</v>
      </c>
      <c r="F304" s="53" t="s">
        <v>172</v>
      </c>
      <c r="G304" s="54">
        <v>18.600000000000001</v>
      </c>
      <c r="H304" s="55">
        <v>18.600000000000001</v>
      </c>
      <c r="I304" s="73">
        <v>353.25</v>
      </c>
      <c r="J304" s="55">
        <v>293.23</v>
      </c>
      <c r="K304" s="73">
        <v>41.1</v>
      </c>
      <c r="L304" s="55">
        <v>34.11</v>
      </c>
      <c r="M304" s="55">
        <f>TRUNC(((J304*G304)+(L304*G304)),2)</f>
        <v>6088.52</v>
      </c>
      <c r="N304" s="55">
        <f>TRUNC(((J304*H304)+(L304*H304)),2)</f>
        <v>6088.52</v>
      </c>
      <c r="O304" s="37"/>
      <c r="P304" s="55">
        <v>353.25</v>
      </c>
      <c r="Q304" s="55">
        <v>41.1</v>
      </c>
      <c r="R304" s="55">
        <v>7334.91</v>
      </c>
      <c r="S304" s="55">
        <v>7334.91</v>
      </c>
      <c r="T304" s="135">
        <f t="shared" si="26"/>
        <v>0.83007426130654649</v>
      </c>
      <c r="U304" s="55">
        <f t="shared" si="27"/>
        <v>5454.07</v>
      </c>
      <c r="V304" s="55">
        <f t="shared" si="28"/>
        <v>634.44000000000005</v>
      </c>
      <c r="X304" s="36" t="b">
        <v>1</v>
      </c>
    </row>
    <row r="305" spans="1:24" ht="24" x14ac:dyDescent="0.2">
      <c r="A305" s="42" t="s">
        <v>3400</v>
      </c>
      <c r="B305" s="128" t="s">
        <v>617</v>
      </c>
      <c r="C305" s="50" t="s">
        <v>197</v>
      </c>
      <c r="D305" s="57" t="s">
        <v>257</v>
      </c>
      <c r="E305" s="56" t="s">
        <v>258</v>
      </c>
      <c r="F305" s="53" t="s">
        <v>172</v>
      </c>
      <c r="G305" s="54">
        <v>12.15</v>
      </c>
      <c r="H305" s="55">
        <v>12.15</v>
      </c>
      <c r="I305" s="73">
        <v>322.61</v>
      </c>
      <c r="J305" s="55">
        <v>267.79000000000002</v>
      </c>
      <c r="K305" s="73">
        <v>41.1</v>
      </c>
      <c r="L305" s="55">
        <v>34.11</v>
      </c>
      <c r="M305" s="55">
        <f>TRUNC(((J305*G305)+(L305*G305)),2)</f>
        <v>3668.08</v>
      </c>
      <c r="N305" s="55">
        <f>TRUNC(((J305*H305)+(L305*H305)),2)</f>
        <v>3668.08</v>
      </c>
      <c r="O305" s="37"/>
      <c r="P305" s="55">
        <v>322.61</v>
      </c>
      <c r="Q305" s="55">
        <v>41.1</v>
      </c>
      <c r="R305" s="55">
        <v>4419.07</v>
      </c>
      <c r="S305" s="55">
        <v>4419.07</v>
      </c>
      <c r="T305" s="135">
        <f t="shared" si="26"/>
        <v>0.83005700294405838</v>
      </c>
      <c r="U305" s="55">
        <f t="shared" si="27"/>
        <v>3253.64</v>
      </c>
      <c r="V305" s="55">
        <f t="shared" si="28"/>
        <v>414.43</v>
      </c>
      <c r="X305" s="36" t="b">
        <v>1</v>
      </c>
    </row>
    <row r="306" spans="1:24" x14ac:dyDescent="0.2">
      <c r="A306" s="42" t="s">
        <v>3401</v>
      </c>
      <c r="B306" s="127" t="s">
        <v>618</v>
      </c>
      <c r="C306" s="132"/>
      <c r="D306" s="132"/>
      <c r="E306" s="47" t="s">
        <v>103</v>
      </c>
      <c r="F306" s="132"/>
      <c r="G306" s="48"/>
      <c r="H306" s="48"/>
      <c r="I306" s="72"/>
      <c r="J306" s="48"/>
      <c r="K306" s="72"/>
      <c r="L306" s="48"/>
      <c r="M306" s="308">
        <f>SUM(M307:M308)</f>
        <v>177.34</v>
      </c>
      <c r="N306" s="308">
        <f>SUM(N307:N308)</f>
        <v>177.34</v>
      </c>
      <c r="O306" s="37"/>
      <c r="P306" s="48"/>
      <c r="Q306" s="48"/>
      <c r="R306" s="308">
        <v>213.89</v>
      </c>
      <c r="S306" s="308">
        <v>213.89</v>
      </c>
      <c r="T306" s="135">
        <f t="shared" si="26"/>
        <v>0.82911777081677507</v>
      </c>
      <c r="U306" s="55">
        <f t="shared" si="27"/>
        <v>0</v>
      </c>
      <c r="V306" s="55">
        <f t="shared" si="28"/>
        <v>0</v>
      </c>
      <c r="X306" s="36" t="b">
        <v>1</v>
      </c>
    </row>
    <row r="307" spans="1:24" x14ac:dyDescent="0.2">
      <c r="A307" s="42" t="s">
        <v>3402</v>
      </c>
      <c r="B307" s="128" t="s">
        <v>619</v>
      </c>
      <c r="C307" s="50" t="s">
        <v>163</v>
      </c>
      <c r="D307" s="51">
        <v>200150</v>
      </c>
      <c r="E307" s="56" t="s">
        <v>449</v>
      </c>
      <c r="F307" s="53" t="s">
        <v>164</v>
      </c>
      <c r="G307" s="54">
        <v>9.3000000000000007</v>
      </c>
      <c r="H307" s="55">
        <v>9.3000000000000007</v>
      </c>
      <c r="I307" s="73">
        <v>3.75</v>
      </c>
      <c r="J307" s="55">
        <v>3.11</v>
      </c>
      <c r="K307" s="73">
        <v>1.24</v>
      </c>
      <c r="L307" s="55">
        <v>1.02</v>
      </c>
      <c r="M307" s="55">
        <f>TRUNC(((J307*G307)+(L307*G307)),2)</f>
        <v>38.4</v>
      </c>
      <c r="N307" s="55">
        <f>TRUNC(((J307*H307)+(L307*H307)),2)</f>
        <v>38.4</v>
      </c>
      <c r="O307" s="37"/>
      <c r="P307" s="55">
        <v>3.75</v>
      </c>
      <c r="Q307" s="55">
        <v>1.24</v>
      </c>
      <c r="R307" s="55">
        <v>46.4</v>
      </c>
      <c r="S307" s="55">
        <v>46.4</v>
      </c>
      <c r="T307" s="135">
        <f t="shared" si="26"/>
        <v>0.82758620689655171</v>
      </c>
      <c r="U307" s="55">
        <f t="shared" si="27"/>
        <v>28.92</v>
      </c>
      <c r="V307" s="55">
        <f t="shared" si="28"/>
        <v>9.48</v>
      </c>
      <c r="X307" s="36" t="b">
        <v>1</v>
      </c>
    </row>
    <row r="308" spans="1:24" x14ac:dyDescent="0.2">
      <c r="A308" s="42" t="s">
        <v>3403</v>
      </c>
      <c r="B308" s="128" t="s">
        <v>620</v>
      </c>
      <c r="C308" s="50" t="s">
        <v>163</v>
      </c>
      <c r="D308" s="51">
        <v>200403</v>
      </c>
      <c r="E308" s="56" t="s">
        <v>451</v>
      </c>
      <c r="F308" s="53" t="s">
        <v>164</v>
      </c>
      <c r="G308" s="54">
        <v>9.3000000000000007</v>
      </c>
      <c r="H308" s="55">
        <v>9.3000000000000007</v>
      </c>
      <c r="I308" s="73">
        <v>2.88</v>
      </c>
      <c r="J308" s="55">
        <v>2.39</v>
      </c>
      <c r="K308" s="73">
        <v>15.13</v>
      </c>
      <c r="L308" s="55">
        <v>12.55</v>
      </c>
      <c r="M308" s="55">
        <f>TRUNC(((J308*G308)+(L308*G308)),2)</f>
        <v>138.94</v>
      </c>
      <c r="N308" s="55">
        <f>TRUNC(((J308*H308)+(L308*H308)),2)</f>
        <v>138.94</v>
      </c>
      <c r="O308" s="37"/>
      <c r="P308" s="55">
        <v>2.88</v>
      </c>
      <c r="Q308" s="55">
        <v>15.13</v>
      </c>
      <c r="R308" s="55">
        <v>167.49</v>
      </c>
      <c r="S308" s="55">
        <v>167.49</v>
      </c>
      <c r="T308" s="135">
        <f t="shared" si="26"/>
        <v>0.82954206221266935</v>
      </c>
      <c r="U308" s="55">
        <f t="shared" si="27"/>
        <v>22.22</v>
      </c>
      <c r="V308" s="55">
        <f t="shared" si="28"/>
        <v>116.71</v>
      </c>
      <c r="X308" s="36" t="b">
        <v>1</v>
      </c>
    </row>
    <row r="309" spans="1:24" x14ac:dyDescent="0.2">
      <c r="A309" s="42" t="s">
        <v>3404</v>
      </c>
      <c r="B309" s="127" t="s">
        <v>621</v>
      </c>
      <c r="C309" s="132"/>
      <c r="D309" s="132"/>
      <c r="E309" s="47" t="s">
        <v>107</v>
      </c>
      <c r="F309" s="132"/>
      <c r="G309" s="48"/>
      <c r="H309" s="48"/>
      <c r="I309" s="72"/>
      <c r="J309" s="48"/>
      <c r="K309" s="72"/>
      <c r="L309" s="48"/>
      <c r="M309" s="308">
        <f>SUM(M310:M311)</f>
        <v>1861.74</v>
      </c>
      <c r="N309" s="308">
        <f>SUM(N310:N311)</f>
        <v>1861.74</v>
      </c>
      <c r="O309" s="37"/>
      <c r="P309" s="48"/>
      <c r="Q309" s="48"/>
      <c r="R309" s="308">
        <v>2243.1799999999998</v>
      </c>
      <c r="S309" s="308">
        <v>2243.1799999999998</v>
      </c>
      <c r="T309" s="135">
        <f t="shared" si="26"/>
        <v>0.82995568790734586</v>
      </c>
      <c r="U309" s="55">
        <f t="shared" si="27"/>
        <v>0</v>
      </c>
      <c r="V309" s="55">
        <f t="shared" si="28"/>
        <v>0</v>
      </c>
      <c r="X309" s="36" t="b">
        <v>1</v>
      </c>
    </row>
    <row r="310" spans="1:24" x14ac:dyDescent="0.2">
      <c r="A310" s="42" t="s">
        <v>3405</v>
      </c>
      <c r="B310" s="128" t="s">
        <v>622</v>
      </c>
      <c r="C310" s="50" t="s">
        <v>163</v>
      </c>
      <c r="D310" s="51">
        <v>220107</v>
      </c>
      <c r="E310" s="56" t="s">
        <v>623</v>
      </c>
      <c r="F310" s="53" t="s">
        <v>211</v>
      </c>
      <c r="G310" s="54">
        <v>1.48</v>
      </c>
      <c r="H310" s="55">
        <v>1.48</v>
      </c>
      <c r="I310" s="73">
        <v>175.88</v>
      </c>
      <c r="J310" s="55">
        <v>145.99</v>
      </c>
      <c r="K310" s="73">
        <v>25.21</v>
      </c>
      <c r="L310" s="55">
        <v>20.92</v>
      </c>
      <c r="M310" s="55">
        <f>TRUNC(((J310*G310)+(L310*G310)),2)</f>
        <v>247.02</v>
      </c>
      <c r="N310" s="55">
        <f>TRUNC(((J310*H310)+(L310*H310)),2)</f>
        <v>247.02</v>
      </c>
      <c r="O310" s="37"/>
      <c r="P310" s="55">
        <v>175.88</v>
      </c>
      <c r="Q310" s="55">
        <v>25.21</v>
      </c>
      <c r="R310" s="55">
        <v>297.61</v>
      </c>
      <c r="S310" s="55">
        <v>297.61</v>
      </c>
      <c r="T310" s="135">
        <f t="shared" si="26"/>
        <v>0.83001243237794431</v>
      </c>
      <c r="U310" s="55">
        <f t="shared" si="27"/>
        <v>216.06</v>
      </c>
      <c r="V310" s="55">
        <f t="shared" si="28"/>
        <v>30.96</v>
      </c>
      <c r="X310" s="36" t="b">
        <v>1</v>
      </c>
    </row>
    <row r="311" spans="1:24" x14ac:dyDescent="0.2">
      <c r="A311" s="42" t="s">
        <v>3406</v>
      </c>
      <c r="B311" s="128" t="s">
        <v>624</v>
      </c>
      <c r="C311" s="50" t="s">
        <v>163</v>
      </c>
      <c r="D311" s="51">
        <v>220059</v>
      </c>
      <c r="E311" s="56" t="s">
        <v>625</v>
      </c>
      <c r="F311" s="53" t="s">
        <v>164</v>
      </c>
      <c r="G311" s="54">
        <v>49.38</v>
      </c>
      <c r="H311" s="55">
        <v>49.38</v>
      </c>
      <c r="I311" s="73">
        <v>29.4</v>
      </c>
      <c r="J311" s="55">
        <v>24.4</v>
      </c>
      <c r="K311" s="73">
        <v>10</v>
      </c>
      <c r="L311" s="55">
        <v>8.3000000000000007</v>
      </c>
      <c r="M311" s="55">
        <f>TRUNC(((J311*G311)+(L311*G311)),2)</f>
        <v>1614.72</v>
      </c>
      <c r="N311" s="55">
        <f>TRUNC(((J311*H311)+(L311*H311)),2)</f>
        <v>1614.72</v>
      </c>
      <c r="O311" s="37"/>
      <c r="P311" s="55">
        <v>29.4</v>
      </c>
      <c r="Q311" s="55">
        <v>10</v>
      </c>
      <c r="R311" s="55">
        <v>1945.57</v>
      </c>
      <c r="S311" s="55">
        <v>1945.57</v>
      </c>
      <c r="T311" s="135">
        <f t="shared" si="26"/>
        <v>0.82994700781776043</v>
      </c>
      <c r="U311" s="55">
        <f t="shared" si="27"/>
        <v>1204.8699999999999</v>
      </c>
      <c r="V311" s="55">
        <f t="shared" si="28"/>
        <v>409.85</v>
      </c>
      <c r="X311" s="36" t="b">
        <v>1</v>
      </c>
    </row>
    <row r="312" spans="1:24" x14ac:dyDescent="0.2">
      <c r="A312" s="42" t="s">
        <v>3407</v>
      </c>
      <c r="B312" s="126">
        <v>10</v>
      </c>
      <c r="C312" s="131"/>
      <c r="D312" s="131"/>
      <c r="E312" s="43" t="s">
        <v>12</v>
      </c>
      <c r="F312" s="44" t="s">
        <v>160</v>
      </c>
      <c r="G312" s="45">
        <v>1</v>
      </c>
      <c r="H312" s="46"/>
      <c r="I312" s="72"/>
      <c r="J312" s="46"/>
      <c r="K312" s="72"/>
      <c r="L312" s="46"/>
      <c r="M312" s="45">
        <f>M313</f>
        <v>730.99</v>
      </c>
      <c r="N312" s="45">
        <f>N313</f>
        <v>730.99</v>
      </c>
      <c r="O312" s="37"/>
      <c r="P312" s="46"/>
      <c r="Q312" s="46"/>
      <c r="R312" s="45">
        <v>882.14</v>
      </c>
      <c r="S312" s="45">
        <v>882.14</v>
      </c>
      <c r="T312" s="135">
        <f t="shared" si="26"/>
        <v>0.82865531548280325</v>
      </c>
      <c r="U312" s="55">
        <f t="shared" si="27"/>
        <v>0</v>
      </c>
      <c r="V312" s="55">
        <f t="shared" si="28"/>
        <v>0</v>
      </c>
      <c r="X312" s="36" t="b">
        <v>1</v>
      </c>
    </row>
    <row r="313" spans="1:24" x14ac:dyDescent="0.2">
      <c r="A313" s="42" t="s">
        <v>3408</v>
      </c>
      <c r="B313" s="127" t="s">
        <v>626</v>
      </c>
      <c r="C313" s="132"/>
      <c r="D313" s="132"/>
      <c r="E313" s="47" t="s">
        <v>77</v>
      </c>
      <c r="F313" s="132"/>
      <c r="G313" s="48"/>
      <c r="H313" s="48"/>
      <c r="I313" s="72"/>
      <c r="J313" s="48"/>
      <c r="K313" s="72"/>
      <c r="L313" s="48"/>
      <c r="M313" s="308">
        <f>M314+M320</f>
        <v>730.99</v>
      </c>
      <c r="N313" s="308">
        <f>N314+N320</f>
        <v>730.99</v>
      </c>
      <c r="O313" s="37"/>
      <c r="P313" s="48"/>
      <c r="Q313" s="48"/>
      <c r="R313" s="308">
        <v>882.14</v>
      </c>
      <c r="S313" s="308">
        <v>882.14</v>
      </c>
      <c r="T313" s="135">
        <f t="shared" si="26"/>
        <v>0.82865531548280325</v>
      </c>
      <c r="U313" s="55">
        <f t="shared" si="27"/>
        <v>0</v>
      </c>
      <c r="V313" s="55">
        <f t="shared" si="28"/>
        <v>0</v>
      </c>
      <c r="X313" s="36" t="b">
        <v>1</v>
      </c>
    </row>
    <row r="314" spans="1:24" x14ac:dyDescent="0.2">
      <c r="A314" s="42" t="s">
        <v>3409</v>
      </c>
      <c r="B314" s="129" t="s">
        <v>627</v>
      </c>
      <c r="C314" s="133"/>
      <c r="D314" s="133"/>
      <c r="E314" s="58" t="s">
        <v>628</v>
      </c>
      <c r="F314" s="133"/>
      <c r="G314" s="59"/>
      <c r="H314" s="59"/>
      <c r="I314" s="72"/>
      <c r="J314" s="59"/>
      <c r="K314" s="72"/>
      <c r="L314" s="59"/>
      <c r="M314" s="60">
        <f>SUM(M315:M319)</f>
        <v>239.71</v>
      </c>
      <c r="N314" s="60">
        <f>SUM(N315:N319)</f>
        <v>239.71</v>
      </c>
      <c r="O314" s="37"/>
      <c r="P314" s="59"/>
      <c r="Q314" s="59"/>
      <c r="R314" s="60">
        <v>289.27</v>
      </c>
      <c r="S314" s="60">
        <v>289.27</v>
      </c>
      <c r="T314" s="135">
        <f t="shared" si="26"/>
        <v>0.82867217478480315</v>
      </c>
      <c r="U314" s="55">
        <f t="shared" si="27"/>
        <v>0</v>
      </c>
      <c r="V314" s="55">
        <f t="shared" si="28"/>
        <v>0</v>
      </c>
      <c r="X314" s="36" t="b">
        <v>1</v>
      </c>
    </row>
    <row r="315" spans="1:24" x14ac:dyDescent="0.2">
      <c r="A315" s="42" t="s">
        <v>3410</v>
      </c>
      <c r="B315" s="128" t="s">
        <v>629</v>
      </c>
      <c r="C315" s="50" t="s">
        <v>163</v>
      </c>
      <c r="D315" s="51">
        <v>41004</v>
      </c>
      <c r="E315" s="56" t="s">
        <v>601</v>
      </c>
      <c r="F315" s="53" t="s">
        <v>211</v>
      </c>
      <c r="G315" s="54">
        <v>10.63</v>
      </c>
      <c r="H315" s="55">
        <v>10.63</v>
      </c>
      <c r="I315" s="73">
        <v>1.76</v>
      </c>
      <c r="J315" s="55">
        <v>1.46</v>
      </c>
      <c r="K315" s="73">
        <v>0</v>
      </c>
      <c r="L315" s="55">
        <v>0</v>
      </c>
      <c r="M315" s="55">
        <f>TRUNC(((J315*G315)+(L315*G315)),2)</f>
        <v>15.51</v>
      </c>
      <c r="N315" s="55">
        <f>TRUNC(((J315*H315)+(L315*H315)),2)</f>
        <v>15.51</v>
      </c>
      <c r="O315" s="37"/>
      <c r="P315" s="55">
        <v>1.76</v>
      </c>
      <c r="Q315" s="55">
        <v>0</v>
      </c>
      <c r="R315" s="55">
        <v>18.7</v>
      </c>
      <c r="S315" s="55">
        <v>18.7</v>
      </c>
      <c r="T315" s="135">
        <f t="shared" si="26"/>
        <v>0.8294117647058824</v>
      </c>
      <c r="U315" s="55">
        <f t="shared" si="27"/>
        <v>15.51</v>
      </c>
      <c r="V315" s="55">
        <f t="shared" si="28"/>
        <v>0</v>
      </c>
      <c r="X315" s="36" t="b">
        <v>1</v>
      </c>
    </row>
    <row r="316" spans="1:24" x14ac:dyDescent="0.2">
      <c r="A316" s="42" t="s">
        <v>3411</v>
      </c>
      <c r="B316" s="128" t="s">
        <v>630</v>
      </c>
      <c r="C316" s="50" t="s">
        <v>163</v>
      </c>
      <c r="D316" s="51">
        <v>41010</v>
      </c>
      <c r="E316" s="56" t="s">
        <v>631</v>
      </c>
      <c r="F316" s="53" t="s">
        <v>211</v>
      </c>
      <c r="G316" s="54">
        <v>0.17</v>
      </c>
      <c r="H316" s="55">
        <v>0.17</v>
      </c>
      <c r="I316" s="73">
        <v>1.29</v>
      </c>
      <c r="J316" s="55">
        <v>1.07</v>
      </c>
      <c r="K316" s="73">
        <v>0</v>
      </c>
      <c r="L316" s="55">
        <v>0</v>
      </c>
      <c r="M316" s="55">
        <f>TRUNC(((J316*G316)+(L316*G316)),2)</f>
        <v>0.18</v>
      </c>
      <c r="N316" s="55">
        <f>TRUNC(((J316*H316)+(L316*H316)),2)</f>
        <v>0.18</v>
      </c>
      <c r="O316" s="37"/>
      <c r="P316" s="55">
        <v>1.29</v>
      </c>
      <c r="Q316" s="55">
        <v>0</v>
      </c>
      <c r="R316" s="55">
        <v>0.21</v>
      </c>
      <c r="S316" s="55">
        <v>0.21</v>
      </c>
      <c r="T316" s="135">
        <f t="shared" si="26"/>
        <v>0.8571428571428571</v>
      </c>
      <c r="U316" s="55">
        <f t="shared" si="27"/>
        <v>0.18</v>
      </c>
      <c r="V316" s="55">
        <f t="shared" si="28"/>
        <v>0</v>
      </c>
      <c r="X316" s="36" t="b">
        <v>0</v>
      </c>
    </row>
    <row r="317" spans="1:24" x14ac:dyDescent="0.2">
      <c r="A317" s="42" t="s">
        <v>3412</v>
      </c>
      <c r="B317" s="128" t="s">
        <v>632</v>
      </c>
      <c r="C317" s="50" t="s">
        <v>163</v>
      </c>
      <c r="D317" s="51">
        <v>41008</v>
      </c>
      <c r="E317" s="56" t="s">
        <v>610</v>
      </c>
      <c r="F317" s="53" t="s">
        <v>211</v>
      </c>
      <c r="G317" s="54">
        <v>0.14000000000000001</v>
      </c>
      <c r="H317" s="55">
        <v>0.14000000000000001</v>
      </c>
      <c r="I317" s="73">
        <v>4.3499999999999996</v>
      </c>
      <c r="J317" s="55">
        <v>3.61</v>
      </c>
      <c r="K317" s="73">
        <v>0</v>
      </c>
      <c r="L317" s="55">
        <v>0</v>
      </c>
      <c r="M317" s="55">
        <f>TRUNC(((J317*G317)+(L317*G317)),2)</f>
        <v>0.5</v>
      </c>
      <c r="N317" s="55">
        <f>TRUNC(((J317*H317)+(L317*H317)),2)</f>
        <v>0.5</v>
      </c>
      <c r="O317" s="37"/>
      <c r="P317" s="55">
        <v>4.3499999999999996</v>
      </c>
      <c r="Q317" s="55">
        <v>0</v>
      </c>
      <c r="R317" s="55">
        <v>0.6</v>
      </c>
      <c r="S317" s="55">
        <v>0.6</v>
      </c>
      <c r="T317" s="135">
        <f t="shared" si="26"/>
        <v>0.83333333333333337</v>
      </c>
      <c r="U317" s="55">
        <f t="shared" si="27"/>
        <v>0.5</v>
      </c>
      <c r="V317" s="55">
        <f t="shared" si="28"/>
        <v>0</v>
      </c>
      <c r="X317" s="36" t="b">
        <v>1</v>
      </c>
    </row>
    <row r="318" spans="1:24" x14ac:dyDescent="0.2">
      <c r="A318" s="42" t="s">
        <v>3413</v>
      </c>
      <c r="B318" s="128" t="s">
        <v>633</v>
      </c>
      <c r="C318" s="50" t="s">
        <v>163</v>
      </c>
      <c r="D318" s="51">
        <v>41005</v>
      </c>
      <c r="E318" s="56" t="s">
        <v>603</v>
      </c>
      <c r="F318" s="53" t="s">
        <v>211</v>
      </c>
      <c r="G318" s="54">
        <v>10.46</v>
      </c>
      <c r="H318" s="55">
        <v>10.46</v>
      </c>
      <c r="I318" s="73">
        <v>1.29</v>
      </c>
      <c r="J318" s="55">
        <v>1.07</v>
      </c>
      <c r="K318" s="73">
        <v>0</v>
      </c>
      <c r="L318" s="55">
        <v>0</v>
      </c>
      <c r="M318" s="55">
        <f>TRUNC(((J318*G318)+(L318*G318)),2)</f>
        <v>11.19</v>
      </c>
      <c r="N318" s="55">
        <f>TRUNC(((J318*H318)+(L318*H318)),2)</f>
        <v>11.19</v>
      </c>
      <c r="O318" s="37"/>
      <c r="P318" s="55">
        <v>1.29</v>
      </c>
      <c r="Q318" s="55">
        <v>0</v>
      </c>
      <c r="R318" s="55">
        <v>13.49</v>
      </c>
      <c r="S318" s="55">
        <v>13.49</v>
      </c>
      <c r="T318" s="135">
        <f t="shared" si="26"/>
        <v>0.82950333580429947</v>
      </c>
      <c r="U318" s="55">
        <f t="shared" si="27"/>
        <v>11.19</v>
      </c>
      <c r="V318" s="55">
        <f t="shared" si="28"/>
        <v>0</v>
      </c>
      <c r="X318" s="36" t="b">
        <v>1</v>
      </c>
    </row>
    <row r="319" spans="1:24" x14ac:dyDescent="0.2">
      <c r="A319" s="42" t="s">
        <v>3414</v>
      </c>
      <c r="B319" s="128" t="s">
        <v>634</v>
      </c>
      <c r="C319" s="50" t="s">
        <v>163</v>
      </c>
      <c r="D319" s="51">
        <v>41006</v>
      </c>
      <c r="E319" s="56" t="s">
        <v>607</v>
      </c>
      <c r="F319" s="53" t="s">
        <v>608</v>
      </c>
      <c r="G319" s="54">
        <v>104.6</v>
      </c>
      <c r="H319" s="55">
        <v>104.6</v>
      </c>
      <c r="I319" s="73">
        <v>2.4500000000000002</v>
      </c>
      <c r="J319" s="55">
        <v>2.0299999999999998</v>
      </c>
      <c r="K319" s="73">
        <v>0</v>
      </c>
      <c r="L319" s="55">
        <v>0</v>
      </c>
      <c r="M319" s="55">
        <f>TRUNC(((J319*G319)+(L319*G319)),2)</f>
        <v>212.33</v>
      </c>
      <c r="N319" s="55">
        <f>TRUNC(((J319*H319)+(L319*H319)),2)</f>
        <v>212.33</v>
      </c>
      <c r="O319" s="37"/>
      <c r="P319" s="55">
        <v>2.4500000000000002</v>
      </c>
      <c r="Q319" s="55">
        <v>0</v>
      </c>
      <c r="R319" s="55">
        <v>256.27</v>
      </c>
      <c r="S319" s="55">
        <v>256.27</v>
      </c>
      <c r="T319" s="135">
        <f t="shared" si="26"/>
        <v>0.82854021149568824</v>
      </c>
      <c r="U319" s="55">
        <f t="shared" si="27"/>
        <v>212.33</v>
      </c>
      <c r="V319" s="55">
        <f t="shared" si="28"/>
        <v>0</v>
      </c>
      <c r="X319" s="36" t="b">
        <v>1</v>
      </c>
    </row>
    <row r="320" spans="1:24" x14ac:dyDescent="0.2">
      <c r="A320" s="42" t="s">
        <v>3415</v>
      </c>
      <c r="B320" s="129" t="s">
        <v>635</v>
      </c>
      <c r="C320" s="133"/>
      <c r="D320" s="133"/>
      <c r="E320" s="58" t="s">
        <v>636</v>
      </c>
      <c r="F320" s="133"/>
      <c r="G320" s="59"/>
      <c r="H320" s="59"/>
      <c r="I320" s="72"/>
      <c r="J320" s="59"/>
      <c r="K320" s="72"/>
      <c r="L320" s="59"/>
      <c r="M320" s="60">
        <f>SUM(M321:M323)</f>
        <v>491.28000000000003</v>
      </c>
      <c r="N320" s="60">
        <f>SUM(N321:N323)</f>
        <v>491.28000000000003</v>
      </c>
      <c r="O320" s="37"/>
      <c r="P320" s="59"/>
      <c r="Q320" s="59"/>
      <c r="R320" s="60">
        <v>592.87</v>
      </c>
      <c r="S320" s="60">
        <v>592.87</v>
      </c>
      <c r="T320" s="135">
        <f t="shared" si="26"/>
        <v>0.82864708958118982</v>
      </c>
      <c r="U320" s="55">
        <f t="shared" si="27"/>
        <v>0</v>
      </c>
      <c r="V320" s="55">
        <f t="shared" si="28"/>
        <v>0</v>
      </c>
      <c r="X320" s="36" t="b">
        <v>1</v>
      </c>
    </row>
    <row r="321" spans="1:24" x14ac:dyDescent="0.2">
      <c r="A321" s="42" t="s">
        <v>3416</v>
      </c>
      <c r="B321" s="128" t="s">
        <v>637</v>
      </c>
      <c r="C321" s="50" t="s">
        <v>163</v>
      </c>
      <c r="D321" s="51">
        <v>41004</v>
      </c>
      <c r="E321" s="56" t="s">
        <v>601</v>
      </c>
      <c r="F321" s="53" t="s">
        <v>211</v>
      </c>
      <c r="G321" s="54">
        <v>21.52</v>
      </c>
      <c r="H321" s="55">
        <v>21.52</v>
      </c>
      <c r="I321" s="73">
        <v>1.76</v>
      </c>
      <c r="J321" s="55">
        <v>1.46</v>
      </c>
      <c r="K321" s="73">
        <v>0</v>
      </c>
      <c r="L321" s="55">
        <v>0</v>
      </c>
      <c r="M321" s="55">
        <f>TRUNC(((J321*G321)+(L321*G321)),2)</f>
        <v>31.41</v>
      </c>
      <c r="N321" s="55">
        <f>TRUNC(((J321*H321)+(L321*H321)),2)</f>
        <v>31.41</v>
      </c>
      <c r="O321" s="37"/>
      <c r="P321" s="55">
        <v>1.76</v>
      </c>
      <c r="Q321" s="55">
        <v>0</v>
      </c>
      <c r="R321" s="55">
        <v>37.869999999999997</v>
      </c>
      <c r="S321" s="55">
        <v>37.869999999999997</v>
      </c>
      <c r="T321" s="135">
        <f t="shared" si="26"/>
        <v>0.82941642461050968</v>
      </c>
      <c r="U321" s="55">
        <f t="shared" si="27"/>
        <v>31.41</v>
      </c>
      <c r="V321" s="55">
        <f t="shared" si="28"/>
        <v>0</v>
      </c>
      <c r="X321" s="36" t="b">
        <v>1</v>
      </c>
    </row>
    <row r="322" spans="1:24" x14ac:dyDescent="0.2">
      <c r="A322" s="42" t="s">
        <v>3417</v>
      </c>
      <c r="B322" s="128" t="s">
        <v>638</v>
      </c>
      <c r="C322" s="50" t="s">
        <v>163</v>
      </c>
      <c r="D322" s="51">
        <v>41005</v>
      </c>
      <c r="E322" s="56" t="s">
        <v>603</v>
      </c>
      <c r="F322" s="53" t="s">
        <v>211</v>
      </c>
      <c r="G322" s="54">
        <v>21.52</v>
      </c>
      <c r="H322" s="55">
        <v>21.52</v>
      </c>
      <c r="I322" s="73">
        <v>1.29</v>
      </c>
      <c r="J322" s="55">
        <v>1.07</v>
      </c>
      <c r="K322" s="73">
        <v>0</v>
      </c>
      <c r="L322" s="55">
        <v>0</v>
      </c>
      <c r="M322" s="55">
        <f>TRUNC(((J322*G322)+(L322*G322)),2)</f>
        <v>23.02</v>
      </c>
      <c r="N322" s="55">
        <f>TRUNC(((J322*H322)+(L322*H322)),2)</f>
        <v>23.02</v>
      </c>
      <c r="O322" s="37"/>
      <c r="P322" s="55">
        <v>1.29</v>
      </c>
      <c r="Q322" s="55">
        <v>0</v>
      </c>
      <c r="R322" s="55">
        <v>27.76</v>
      </c>
      <c r="S322" s="55">
        <v>27.76</v>
      </c>
      <c r="T322" s="135">
        <f t="shared" si="26"/>
        <v>0.82925072046109505</v>
      </c>
      <c r="U322" s="55">
        <f t="shared" si="27"/>
        <v>23.02</v>
      </c>
      <c r="V322" s="55">
        <f t="shared" si="28"/>
        <v>0</v>
      </c>
      <c r="X322" s="36" t="b">
        <v>1</v>
      </c>
    </row>
    <row r="323" spans="1:24" x14ac:dyDescent="0.2">
      <c r="A323" s="42" t="s">
        <v>3418</v>
      </c>
      <c r="B323" s="128" t="s">
        <v>639</v>
      </c>
      <c r="C323" s="50" t="s">
        <v>163</v>
      </c>
      <c r="D323" s="51">
        <v>41006</v>
      </c>
      <c r="E323" s="56" t="s">
        <v>607</v>
      </c>
      <c r="F323" s="53" t="s">
        <v>608</v>
      </c>
      <c r="G323" s="54">
        <v>215.2</v>
      </c>
      <c r="H323" s="55">
        <v>215.2</v>
      </c>
      <c r="I323" s="73">
        <v>2.4500000000000002</v>
      </c>
      <c r="J323" s="55">
        <v>2.0299999999999998</v>
      </c>
      <c r="K323" s="73">
        <v>0</v>
      </c>
      <c r="L323" s="55">
        <v>0</v>
      </c>
      <c r="M323" s="55">
        <f>TRUNC(((J323*G323)+(L323*G323)),2)</f>
        <v>436.85</v>
      </c>
      <c r="N323" s="55">
        <f>TRUNC(((J323*H323)+(L323*H323)),2)</f>
        <v>436.85</v>
      </c>
      <c r="O323" s="37"/>
      <c r="P323" s="55">
        <v>2.4500000000000002</v>
      </c>
      <c r="Q323" s="55">
        <v>0</v>
      </c>
      <c r="R323" s="55">
        <v>527.24</v>
      </c>
      <c r="S323" s="55">
        <v>527.24</v>
      </c>
      <c r="T323" s="135">
        <f t="shared" si="26"/>
        <v>0.82856004855473786</v>
      </c>
      <c r="U323" s="55">
        <f t="shared" si="27"/>
        <v>436.85</v>
      </c>
      <c r="V323" s="55">
        <f t="shared" si="28"/>
        <v>0</v>
      </c>
      <c r="X323" s="36" t="b">
        <v>1</v>
      </c>
    </row>
    <row r="324" spans="1:24" x14ac:dyDescent="0.2">
      <c r="A324" s="42" t="s">
        <v>3419</v>
      </c>
      <c r="B324" s="126">
        <v>11</v>
      </c>
      <c r="C324" s="131"/>
      <c r="D324" s="131"/>
      <c r="E324" s="43" t="s">
        <v>13</v>
      </c>
      <c r="F324" s="44" t="s">
        <v>160</v>
      </c>
      <c r="G324" s="45">
        <v>1</v>
      </c>
      <c r="H324" s="46"/>
      <c r="I324" s="72"/>
      <c r="J324" s="46"/>
      <c r="K324" s="72"/>
      <c r="L324" s="46"/>
      <c r="M324" s="45">
        <f>M325+M328</f>
        <v>7168.1500000000005</v>
      </c>
      <c r="N324" s="45">
        <f>N325+N328</f>
        <v>7168.1500000000005</v>
      </c>
      <c r="O324" s="37"/>
      <c r="P324" s="46"/>
      <c r="Q324" s="46"/>
      <c r="R324" s="45">
        <v>8639.4699999999993</v>
      </c>
      <c r="S324" s="45">
        <v>8639.4699999999993</v>
      </c>
      <c r="T324" s="135">
        <f t="shared" si="26"/>
        <v>0.82969788656017107</v>
      </c>
      <c r="U324" s="55">
        <f t="shared" si="27"/>
        <v>0</v>
      </c>
      <c r="V324" s="55">
        <f t="shared" si="28"/>
        <v>0</v>
      </c>
      <c r="X324" s="36" t="b">
        <v>1</v>
      </c>
    </row>
    <row r="325" spans="1:24" x14ac:dyDescent="0.2">
      <c r="A325" s="42" t="s">
        <v>3420</v>
      </c>
      <c r="B325" s="127" t="s">
        <v>640</v>
      </c>
      <c r="C325" s="132"/>
      <c r="D325" s="132"/>
      <c r="E325" s="47" t="s">
        <v>77</v>
      </c>
      <c r="F325" s="132"/>
      <c r="G325" s="48"/>
      <c r="H325" s="48"/>
      <c r="I325" s="72"/>
      <c r="J325" s="48"/>
      <c r="K325" s="72"/>
      <c r="L325" s="48"/>
      <c r="M325" s="308">
        <f>SUM(M326:M327)</f>
        <v>824.51</v>
      </c>
      <c r="N325" s="308">
        <f>SUM(N326:N327)</f>
        <v>824.51</v>
      </c>
      <c r="O325" s="37"/>
      <c r="P325" s="48"/>
      <c r="Q325" s="48"/>
      <c r="R325" s="308">
        <v>996.15</v>
      </c>
      <c r="S325" s="308">
        <v>996.15</v>
      </c>
      <c r="T325" s="135">
        <f t="shared" si="26"/>
        <v>0.82769663203332833</v>
      </c>
      <c r="U325" s="55">
        <f t="shared" si="27"/>
        <v>0</v>
      </c>
      <c r="V325" s="55">
        <f t="shared" si="28"/>
        <v>0</v>
      </c>
      <c r="X325" s="36" t="b">
        <v>1</v>
      </c>
    </row>
    <row r="326" spans="1:24" ht="24" x14ac:dyDescent="0.25">
      <c r="A326" s="42" t="s">
        <v>3421</v>
      </c>
      <c r="B326" s="128" t="s">
        <v>641</v>
      </c>
      <c r="C326" s="50" t="s">
        <v>163</v>
      </c>
      <c r="D326" s="51">
        <v>41140</v>
      </c>
      <c r="E326" s="52" t="s">
        <v>3036</v>
      </c>
      <c r="F326" s="53" t="s">
        <v>164</v>
      </c>
      <c r="G326" s="54">
        <v>168.27</v>
      </c>
      <c r="H326" s="55">
        <v>168.27</v>
      </c>
      <c r="I326" s="73">
        <v>0</v>
      </c>
      <c r="J326" s="55">
        <v>0</v>
      </c>
      <c r="K326" s="73">
        <v>2.72</v>
      </c>
      <c r="L326" s="55">
        <v>2.25</v>
      </c>
      <c r="M326" s="55">
        <f>TRUNC(((J326*G326)+(L326*G326)),2)</f>
        <v>378.6</v>
      </c>
      <c r="N326" s="55">
        <f>TRUNC(((J326*H326)+(L326*H326)),2)</f>
        <v>378.6</v>
      </c>
      <c r="O326" s="38"/>
      <c r="P326" s="55">
        <v>0</v>
      </c>
      <c r="Q326" s="55">
        <v>2.72</v>
      </c>
      <c r="R326" s="55">
        <v>457.69</v>
      </c>
      <c r="S326" s="55">
        <v>457.69</v>
      </c>
      <c r="T326" s="135">
        <f t="shared" si="26"/>
        <v>0.82719744805436002</v>
      </c>
      <c r="U326" s="55">
        <f t="shared" si="27"/>
        <v>0</v>
      </c>
      <c r="V326" s="55">
        <f t="shared" si="28"/>
        <v>378.6</v>
      </c>
      <c r="X326" s="36" t="b">
        <v>1</v>
      </c>
    </row>
    <row r="327" spans="1:24" ht="24" x14ac:dyDescent="0.25">
      <c r="A327" s="42" t="s">
        <v>3422</v>
      </c>
      <c r="B327" s="128" t="s">
        <v>642</v>
      </c>
      <c r="C327" s="50" t="s">
        <v>217</v>
      </c>
      <c r="D327" s="51">
        <v>97083</v>
      </c>
      <c r="E327" s="56" t="s">
        <v>243</v>
      </c>
      <c r="F327" s="53" t="s">
        <v>164</v>
      </c>
      <c r="G327" s="54">
        <v>168.27</v>
      </c>
      <c r="H327" s="55">
        <v>168.27</v>
      </c>
      <c r="I327" s="73">
        <v>0.93</v>
      </c>
      <c r="J327" s="55">
        <v>0.77</v>
      </c>
      <c r="K327" s="73">
        <v>2.27</v>
      </c>
      <c r="L327" s="55">
        <v>1.88</v>
      </c>
      <c r="M327" s="55">
        <f>TRUNC(((J327*G327)+(L327*G327)),2)</f>
        <v>445.91</v>
      </c>
      <c r="N327" s="55">
        <f>TRUNC(((J327*H327)+(L327*H327)),2)</f>
        <v>445.91</v>
      </c>
      <c r="O327" s="38"/>
      <c r="P327" s="55">
        <v>0.93</v>
      </c>
      <c r="Q327" s="55">
        <v>2.27</v>
      </c>
      <c r="R327" s="55">
        <v>538.46</v>
      </c>
      <c r="S327" s="55">
        <v>538.46</v>
      </c>
      <c r="T327" s="135">
        <f t="shared" si="26"/>
        <v>0.82812093748839277</v>
      </c>
      <c r="U327" s="55">
        <f t="shared" si="27"/>
        <v>129.56</v>
      </c>
      <c r="V327" s="55">
        <f t="shared" si="28"/>
        <v>316.33999999999997</v>
      </c>
      <c r="X327" s="36" t="b">
        <v>1</v>
      </c>
    </row>
    <row r="328" spans="1:24" x14ac:dyDescent="0.2">
      <c r="A328" s="42" t="s">
        <v>3423</v>
      </c>
      <c r="B328" s="127" t="s">
        <v>643</v>
      </c>
      <c r="C328" s="132"/>
      <c r="D328" s="132"/>
      <c r="E328" s="47" t="s">
        <v>107</v>
      </c>
      <c r="F328" s="132"/>
      <c r="G328" s="48"/>
      <c r="H328" s="48"/>
      <c r="I328" s="72"/>
      <c r="J328" s="48"/>
      <c r="K328" s="72"/>
      <c r="L328" s="48"/>
      <c r="M328" s="308">
        <f>SUM(M329:M330)</f>
        <v>6343.64</v>
      </c>
      <c r="N328" s="308">
        <f>SUM(N329:N330)</f>
        <v>6343.64</v>
      </c>
      <c r="O328" s="37"/>
      <c r="P328" s="48"/>
      <c r="Q328" s="48"/>
      <c r="R328" s="308">
        <v>7643.32</v>
      </c>
      <c r="S328" s="308">
        <v>7643.32</v>
      </c>
      <c r="T328" s="135">
        <f t="shared" si="26"/>
        <v>0.82995870904266744</v>
      </c>
      <c r="U328" s="55">
        <f t="shared" si="27"/>
        <v>0</v>
      </c>
      <c r="V328" s="55">
        <f t="shared" si="28"/>
        <v>0</v>
      </c>
      <c r="X328" s="36" t="b">
        <v>1</v>
      </c>
    </row>
    <row r="329" spans="1:24" x14ac:dyDescent="0.2">
      <c r="A329" s="42" t="s">
        <v>3424</v>
      </c>
      <c r="B329" s="128" t="s">
        <v>644</v>
      </c>
      <c r="C329" s="50" t="s">
        <v>163</v>
      </c>
      <c r="D329" s="51">
        <v>220107</v>
      </c>
      <c r="E329" s="56" t="s">
        <v>623</v>
      </c>
      <c r="F329" s="53" t="s">
        <v>211</v>
      </c>
      <c r="G329" s="54">
        <v>5.04</v>
      </c>
      <c r="H329" s="55">
        <v>5.04</v>
      </c>
      <c r="I329" s="73">
        <v>175.88</v>
      </c>
      <c r="J329" s="55">
        <v>145.99</v>
      </c>
      <c r="K329" s="73">
        <v>25.21</v>
      </c>
      <c r="L329" s="55">
        <v>20.92</v>
      </c>
      <c r="M329" s="55">
        <f>TRUNC(((J329*G329)+(L329*G329)),2)</f>
        <v>841.22</v>
      </c>
      <c r="N329" s="55">
        <f>TRUNC(((J329*H329)+(L329*H329)),2)</f>
        <v>841.22</v>
      </c>
      <c r="O329" s="37"/>
      <c r="P329" s="55">
        <v>175.88</v>
      </c>
      <c r="Q329" s="55">
        <v>25.21</v>
      </c>
      <c r="R329" s="55">
        <v>1013.49</v>
      </c>
      <c r="S329" s="55">
        <v>1013.49</v>
      </c>
      <c r="T329" s="135">
        <f t="shared" si="26"/>
        <v>0.83002298986669831</v>
      </c>
      <c r="U329" s="55">
        <f t="shared" si="27"/>
        <v>735.78</v>
      </c>
      <c r="V329" s="55">
        <f t="shared" si="28"/>
        <v>105.43</v>
      </c>
      <c r="X329" s="36" t="b">
        <v>1</v>
      </c>
    </row>
    <row r="330" spans="1:24" x14ac:dyDescent="0.2">
      <c r="A330" s="42" t="s">
        <v>3425</v>
      </c>
      <c r="B330" s="128" t="s">
        <v>645</v>
      </c>
      <c r="C330" s="50" t="s">
        <v>163</v>
      </c>
      <c r="D330" s="51">
        <v>220059</v>
      </c>
      <c r="E330" s="56" t="s">
        <v>625</v>
      </c>
      <c r="F330" s="53" t="s">
        <v>164</v>
      </c>
      <c r="G330" s="54">
        <v>168.27</v>
      </c>
      <c r="H330" s="55">
        <v>168.27</v>
      </c>
      <c r="I330" s="73">
        <v>29.4</v>
      </c>
      <c r="J330" s="55">
        <v>24.4</v>
      </c>
      <c r="K330" s="73">
        <v>10</v>
      </c>
      <c r="L330" s="55">
        <v>8.3000000000000007</v>
      </c>
      <c r="M330" s="55">
        <f>TRUNC(((J330*G330)+(L330*G330)),2)</f>
        <v>5502.42</v>
      </c>
      <c r="N330" s="55">
        <f>TRUNC(((J330*H330)+(L330*H330)),2)</f>
        <v>5502.42</v>
      </c>
      <c r="O330" s="37"/>
      <c r="P330" s="55">
        <v>29.4</v>
      </c>
      <c r="Q330" s="55">
        <v>10</v>
      </c>
      <c r="R330" s="55">
        <v>6629.83</v>
      </c>
      <c r="S330" s="55">
        <v>6629.83</v>
      </c>
      <c r="T330" s="135">
        <f t="shared" si="26"/>
        <v>0.82994888255053301</v>
      </c>
      <c r="U330" s="55">
        <f t="shared" si="27"/>
        <v>4105.78</v>
      </c>
      <c r="V330" s="55">
        <f t="shared" si="28"/>
        <v>1396.64</v>
      </c>
      <c r="X330" s="36" t="b">
        <v>1</v>
      </c>
    </row>
    <row r="331" spans="1:24" x14ac:dyDescent="0.2">
      <c r="A331" s="42" t="s">
        <v>3426</v>
      </c>
      <c r="B331" s="126">
        <v>12</v>
      </c>
      <c r="C331" s="131"/>
      <c r="D331" s="131"/>
      <c r="E331" s="43" t="s">
        <v>14</v>
      </c>
      <c r="F331" s="44" t="s">
        <v>160</v>
      </c>
      <c r="G331" s="45">
        <v>1</v>
      </c>
      <c r="H331" s="46"/>
      <c r="I331" s="72"/>
      <c r="J331" s="46"/>
      <c r="K331" s="72"/>
      <c r="L331" s="46"/>
      <c r="M331" s="45">
        <f>M332</f>
        <v>1016.36</v>
      </c>
      <c r="N331" s="45">
        <f>N332</f>
        <v>1016.36</v>
      </c>
      <c r="O331" s="37"/>
      <c r="P331" s="46"/>
      <c r="Q331" s="46"/>
      <c r="R331" s="45">
        <v>1224.44</v>
      </c>
      <c r="S331" s="45">
        <v>1224.44</v>
      </c>
      <c r="T331" s="135">
        <f t="shared" si="26"/>
        <v>0.83006108915095878</v>
      </c>
      <c r="U331" s="55">
        <f t="shared" si="27"/>
        <v>0</v>
      </c>
      <c r="V331" s="55">
        <f t="shared" si="28"/>
        <v>0</v>
      </c>
      <c r="X331" s="36" t="b">
        <v>1</v>
      </c>
    </row>
    <row r="332" spans="1:24" x14ac:dyDescent="0.2">
      <c r="A332" s="42" t="s">
        <v>3427</v>
      </c>
      <c r="B332" s="127" t="s">
        <v>646</v>
      </c>
      <c r="C332" s="132"/>
      <c r="D332" s="132"/>
      <c r="E332" s="47" t="s">
        <v>117</v>
      </c>
      <c r="F332" s="132"/>
      <c r="G332" s="48"/>
      <c r="H332" s="48"/>
      <c r="I332" s="72"/>
      <c r="J332" s="48"/>
      <c r="K332" s="72"/>
      <c r="L332" s="48"/>
      <c r="M332" s="308">
        <f>M333</f>
        <v>1016.36</v>
      </c>
      <c r="N332" s="308">
        <f>N333</f>
        <v>1016.36</v>
      </c>
      <c r="O332" s="37"/>
      <c r="P332" s="48"/>
      <c r="Q332" s="48"/>
      <c r="R332" s="308">
        <v>1224.44</v>
      </c>
      <c r="S332" s="308">
        <v>1224.44</v>
      </c>
      <c r="T332" s="135">
        <f t="shared" ref="T332:T395" si="31">N332/S332</f>
        <v>0.83006108915095878</v>
      </c>
      <c r="U332" s="55">
        <f t="shared" si="27"/>
        <v>0</v>
      </c>
      <c r="V332" s="55">
        <f t="shared" si="28"/>
        <v>0</v>
      </c>
      <c r="X332" s="36" t="b">
        <v>1</v>
      </c>
    </row>
    <row r="333" spans="1:24" ht="24" x14ac:dyDescent="0.25">
      <c r="A333" s="42" t="s">
        <v>3428</v>
      </c>
      <c r="B333" s="128" t="s">
        <v>647</v>
      </c>
      <c r="C333" s="50" t="s">
        <v>163</v>
      </c>
      <c r="D333" s="51">
        <v>271303</v>
      </c>
      <c r="E333" s="52" t="s">
        <v>3037</v>
      </c>
      <c r="F333" s="53" t="s">
        <v>172</v>
      </c>
      <c r="G333" s="54">
        <v>4</v>
      </c>
      <c r="H333" s="55">
        <v>4</v>
      </c>
      <c r="I333" s="73">
        <v>195.55</v>
      </c>
      <c r="J333" s="55">
        <v>162.32</v>
      </c>
      <c r="K333" s="73">
        <v>110.56</v>
      </c>
      <c r="L333" s="55">
        <v>91.77</v>
      </c>
      <c r="M333" s="55">
        <f>TRUNC(((J333*G333)+(L333*G333)),2)</f>
        <v>1016.36</v>
      </c>
      <c r="N333" s="55">
        <f>TRUNC(((J333*H333)+(L333*H333)),2)</f>
        <v>1016.36</v>
      </c>
      <c r="O333" s="38"/>
      <c r="P333" s="55">
        <v>195.55</v>
      </c>
      <c r="Q333" s="55">
        <v>110.56</v>
      </c>
      <c r="R333" s="55">
        <v>1224.44</v>
      </c>
      <c r="S333" s="55">
        <v>1224.44</v>
      </c>
      <c r="T333" s="135">
        <f t="shared" si="31"/>
        <v>0.83006108915095878</v>
      </c>
      <c r="U333" s="55">
        <f t="shared" si="27"/>
        <v>649.28</v>
      </c>
      <c r="V333" s="55">
        <f t="shared" si="28"/>
        <v>367.08</v>
      </c>
      <c r="X333" s="36" t="b">
        <v>1</v>
      </c>
    </row>
    <row r="334" spans="1:24" x14ac:dyDescent="0.2">
      <c r="A334" s="42" t="s">
        <v>3429</v>
      </c>
      <c r="B334" s="126">
        <v>13</v>
      </c>
      <c r="C334" s="131"/>
      <c r="D334" s="131"/>
      <c r="E334" s="43" t="s">
        <v>15</v>
      </c>
      <c r="F334" s="44" t="s">
        <v>160</v>
      </c>
      <c r="G334" s="45">
        <v>1</v>
      </c>
      <c r="H334" s="46"/>
      <c r="I334" s="72"/>
      <c r="J334" s="46"/>
      <c r="K334" s="72"/>
      <c r="L334" s="46"/>
      <c r="M334" s="45">
        <f>M335</f>
        <v>6216.39</v>
      </c>
      <c r="N334" s="45">
        <f>N335</f>
        <v>6216.39</v>
      </c>
      <c r="O334" s="37"/>
      <c r="P334" s="46"/>
      <c r="Q334" s="46"/>
      <c r="R334" s="45">
        <v>7488.73</v>
      </c>
      <c r="S334" s="45">
        <v>7488.73</v>
      </c>
      <c r="T334" s="135">
        <f t="shared" si="31"/>
        <v>0.83009936264226392</v>
      </c>
      <c r="U334" s="55">
        <f t="shared" ref="U334:U397" si="32">TRUNC(J334*H334,2)</f>
        <v>0</v>
      </c>
      <c r="V334" s="55">
        <f t="shared" ref="V334:V397" si="33">TRUNC(L334*H334,2)</f>
        <v>0</v>
      </c>
      <c r="X334" s="36" t="b">
        <v>1</v>
      </c>
    </row>
    <row r="335" spans="1:24" x14ac:dyDescent="0.2">
      <c r="A335" s="42" t="s">
        <v>3430</v>
      </c>
      <c r="B335" s="127" t="s">
        <v>648</v>
      </c>
      <c r="C335" s="132"/>
      <c r="D335" s="132"/>
      <c r="E335" s="47" t="s">
        <v>87</v>
      </c>
      <c r="F335" s="132"/>
      <c r="G335" s="48"/>
      <c r="H335" s="48"/>
      <c r="I335" s="72"/>
      <c r="J335" s="48"/>
      <c r="K335" s="72"/>
      <c r="L335" s="48"/>
      <c r="M335" s="308">
        <f>M336</f>
        <v>6216.39</v>
      </c>
      <c r="N335" s="308">
        <f>N336</f>
        <v>6216.39</v>
      </c>
      <c r="O335" s="37"/>
      <c r="P335" s="48"/>
      <c r="Q335" s="48"/>
      <c r="R335" s="308">
        <v>7488.73</v>
      </c>
      <c r="S335" s="308">
        <v>7488.73</v>
      </c>
      <c r="T335" s="135">
        <f t="shared" si="31"/>
        <v>0.83009936264226392</v>
      </c>
      <c r="U335" s="55">
        <f t="shared" si="32"/>
        <v>0</v>
      </c>
      <c r="V335" s="55">
        <f t="shared" si="33"/>
        <v>0</v>
      </c>
      <c r="X335" s="36" t="b">
        <v>1</v>
      </c>
    </row>
    <row r="336" spans="1:24" ht="24" x14ac:dyDescent="0.25">
      <c r="A336" s="42" t="s">
        <v>3431</v>
      </c>
      <c r="B336" s="128" t="s">
        <v>649</v>
      </c>
      <c r="C336" s="50" t="s">
        <v>197</v>
      </c>
      <c r="D336" s="57" t="s">
        <v>650</v>
      </c>
      <c r="E336" s="52" t="s">
        <v>3038</v>
      </c>
      <c r="F336" s="53" t="s">
        <v>160</v>
      </c>
      <c r="G336" s="54">
        <v>1</v>
      </c>
      <c r="H336" s="55">
        <v>1</v>
      </c>
      <c r="I336" s="73">
        <v>0</v>
      </c>
      <c r="J336" s="55">
        <v>0</v>
      </c>
      <c r="K336" s="73">
        <v>7488.73</v>
      </c>
      <c r="L336" s="55">
        <v>6216.39</v>
      </c>
      <c r="M336" s="55">
        <f>TRUNC(((J336*G336)+(L336*G336)),2)</f>
        <v>6216.39</v>
      </c>
      <c r="N336" s="55">
        <f>TRUNC(((J336*H336)+(L336*H336)),2)</f>
        <v>6216.39</v>
      </c>
      <c r="O336" s="38"/>
      <c r="P336" s="55">
        <v>0</v>
      </c>
      <c r="Q336" s="55">
        <v>7488.73</v>
      </c>
      <c r="R336" s="55">
        <v>7488.73</v>
      </c>
      <c r="S336" s="55">
        <v>7488.73</v>
      </c>
      <c r="T336" s="135">
        <f t="shared" si="31"/>
        <v>0.83009936264226392</v>
      </c>
      <c r="U336" s="55">
        <f t="shared" si="32"/>
        <v>0</v>
      </c>
      <c r="V336" s="55">
        <f t="shared" si="33"/>
        <v>6216.39</v>
      </c>
      <c r="X336" s="36" t="b">
        <v>1</v>
      </c>
    </row>
    <row r="337" spans="1:24" x14ac:dyDescent="0.2">
      <c r="A337" s="42" t="s">
        <v>3432</v>
      </c>
      <c r="B337" s="126">
        <v>14</v>
      </c>
      <c r="C337" s="131"/>
      <c r="D337" s="131"/>
      <c r="E337" s="43" t="s">
        <v>651</v>
      </c>
      <c r="F337" s="44" t="s">
        <v>160</v>
      </c>
      <c r="G337" s="45">
        <v>1</v>
      </c>
      <c r="H337" s="46"/>
      <c r="I337" s="72"/>
      <c r="J337" s="46"/>
      <c r="K337" s="72"/>
      <c r="L337" s="46"/>
      <c r="M337" s="45">
        <f>M338+M340+M342+M345+M353+M391+M436+M438+M444+M449+M452+M455+M458+M463</f>
        <v>75346.12000000001</v>
      </c>
      <c r="N337" s="45">
        <f>N338+N340+N342+N345+N353+N391+N436+N438+N444+N449+N452+N455+N458+N463</f>
        <v>75346.12000000001</v>
      </c>
      <c r="O337" s="37"/>
      <c r="P337" s="46"/>
      <c r="Q337" s="46"/>
      <c r="R337" s="45">
        <v>90802.87</v>
      </c>
      <c r="S337" s="45">
        <v>90802.87</v>
      </c>
      <c r="T337" s="135">
        <f t="shared" si="31"/>
        <v>0.82977685617205732</v>
      </c>
      <c r="U337" s="55">
        <f t="shared" si="32"/>
        <v>0</v>
      </c>
      <c r="V337" s="55">
        <f t="shared" si="33"/>
        <v>0</v>
      </c>
      <c r="X337" s="36" t="b">
        <v>1</v>
      </c>
    </row>
    <row r="338" spans="1:24" x14ac:dyDescent="0.2">
      <c r="A338" s="42" t="s">
        <v>3433</v>
      </c>
      <c r="B338" s="127" t="s">
        <v>652</v>
      </c>
      <c r="C338" s="132"/>
      <c r="D338" s="132"/>
      <c r="E338" s="47" t="s">
        <v>73</v>
      </c>
      <c r="F338" s="132"/>
      <c r="G338" s="48"/>
      <c r="H338" s="48"/>
      <c r="I338" s="72"/>
      <c r="J338" s="48"/>
      <c r="K338" s="72"/>
      <c r="L338" s="48"/>
      <c r="M338" s="308">
        <f>M339</f>
        <v>33.97</v>
      </c>
      <c r="N338" s="308">
        <f>N339</f>
        <v>33.97</v>
      </c>
      <c r="O338" s="37"/>
      <c r="P338" s="48"/>
      <c r="Q338" s="48"/>
      <c r="R338" s="308">
        <v>40.99</v>
      </c>
      <c r="S338" s="308">
        <v>40.99</v>
      </c>
      <c r="T338" s="135">
        <f t="shared" si="31"/>
        <v>0.82873871676018529</v>
      </c>
      <c r="U338" s="55">
        <f t="shared" si="32"/>
        <v>0</v>
      </c>
      <c r="V338" s="55">
        <f t="shared" si="33"/>
        <v>0</v>
      </c>
      <c r="X338" s="36" t="b">
        <v>1</v>
      </c>
    </row>
    <row r="339" spans="1:24" ht="24" x14ac:dyDescent="0.25">
      <c r="A339" s="42" t="s">
        <v>3434</v>
      </c>
      <c r="B339" s="128" t="s">
        <v>653</v>
      </c>
      <c r="C339" s="50" t="s">
        <v>163</v>
      </c>
      <c r="D339" s="51">
        <v>20701</v>
      </c>
      <c r="E339" s="56" t="s">
        <v>265</v>
      </c>
      <c r="F339" s="53" t="s">
        <v>164</v>
      </c>
      <c r="G339" s="54">
        <v>7.55</v>
      </c>
      <c r="H339" s="55">
        <v>7.55</v>
      </c>
      <c r="I339" s="73">
        <v>3.82</v>
      </c>
      <c r="J339" s="55">
        <v>3.17</v>
      </c>
      <c r="K339" s="73">
        <v>1.61</v>
      </c>
      <c r="L339" s="55">
        <v>1.33</v>
      </c>
      <c r="M339" s="55">
        <f>TRUNC(((J339*G339)+(L339*G339)),2)</f>
        <v>33.97</v>
      </c>
      <c r="N339" s="55">
        <f>TRUNC(((J339*H339)+(L339*H339)),2)</f>
        <v>33.97</v>
      </c>
      <c r="O339" s="38"/>
      <c r="P339" s="55">
        <v>3.82</v>
      </c>
      <c r="Q339" s="55">
        <v>1.61</v>
      </c>
      <c r="R339" s="55">
        <v>40.99</v>
      </c>
      <c r="S339" s="55">
        <v>40.99</v>
      </c>
      <c r="T339" s="135">
        <f t="shared" si="31"/>
        <v>0.82873871676018529</v>
      </c>
      <c r="U339" s="55">
        <f t="shared" si="32"/>
        <v>23.93</v>
      </c>
      <c r="V339" s="55">
        <f t="shared" si="33"/>
        <v>10.039999999999999</v>
      </c>
      <c r="X339" s="36" t="b">
        <v>1</v>
      </c>
    </row>
    <row r="340" spans="1:24" x14ac:dyDescent="0.2">
      <c r="A340" s="42" t="s">
        <v>3435</v>
      </c>
      <c r="B340" s="127" t="s">
        <v>654</v>
      </c>
      <c r="C340" s="132"/>
      <c r="D340" s="132"/>
      <c r="E340" s="47" t="s">
        <v>75</v>
      </c>
      <c r="F340" s="132"/>
      <c r="G340" s="48"/>
      <c r="H340" s="48"/>
      <c r="I340" s="72"/>
      <c r="J340" s="48"/>
      <c r="K340" s="72"/>
      <c r="L340" s="48"/>
      <c r="M340" s="308">
        <f>M341</f>
        <v>18.86</v>
      </c>
      <c r="N340" s="308">
        <f>N341</f>
        <v>18.86</v>
      </c>
      <c r="O340" s="37"/>
      <c r="P340" s="48"/>
      <c r="Q340" s="48"/>
      <c r="R340" s="308">
        <v>22.72</v>
      </c>
      <c r="S340" s="308">
        <v>22.72</v>
      </c>
      <c r="T340" s="135">
        <f t="shared" si="31"/>
        <v>0.83010563380281688</v>
      </c>
      <c r="U340" s="55">
        <f t="shared" si="32"/>
        <v>0</v>
      </c>
      <c r="V340" s="55">
        <f t="shared" si="33"/>
        <v>0</v>
      </c>
      <c r="X340" s="36" t="b">
        <v>1</v>
      </c>
    </row>
    <row r="341" spans="1:24" x14ac:dyDescent="0.2">
      <c r="A341" s="42" t="s">
        <v>3436</v>
      </c>
      <c r="B341" s="128" t="s">
        <v>655</v>
      </c>
      <c r="C341" s="50" t="s">
        <v>163</v>
      </c>
      <c r="D341" s="51">
        <v>30101</v>
      </c>
      <c r="E341" s="56" t="s">
        <v>230</v>
      </c>
      <c r="F341" s="53" t="s">
        <v>211</v>
      </c>
      <c r="G341" s="54">
        <v>0.52</v>
      </c>
      <c r="H341" s="55">
        <v>0.52</v>
      </c>
      <c r="I341" s="73">
        <v>34.11</v>
      </c>
      <c r="J341" s="55">
        <v>28.31</v>
      </c>
      <c r="K341" s="73">
        <v>9.6</v>
      </c>
      <c r="L341" s="55">
        <v>7.96</v>
      </c>
      <c r="M341" s="55">
        <f>TRUNC(((J341*G341)+(L341*G341)),2)</f>
        <v>18.86</v>
      </c>
      <c r="N341" s="55">
        <f>TRUNC(((J341*H341)+(L341*H341)),2)</f>
        <v>18.86</v>
      </c>
      <c r="O341" s="37"/>
      <c r="P341" s="55">
        <v>34.11</v>
      </c>
      <c r="Q341" s="55">
        <v>9.6</v>
      </c>
      <c r="R341" s="55">
        <v>22.72</v>
      </c>
      <c r="S341" s="55">
        <v>22.72</v>
      </c>
      <c r="T341" s="135">
        <f t="shared" si="31"/>
        <v>0.83010563380281688</v>
      </c>
      <c r="U341" s="55">
        <f t="shared" si="32"/>
        <v>14.72</v>
      </c>
      <c r="V341" s="55">
        <f t="shared" si="33"/>
        <v>4.13</v>
      </c>
      <c r="X341" s="36" t="b">
        <v>1</v>
      </c>
    </row>
    <row r="342" spans="1:24" x14ac:dyDescent="0.2">
      <c r="A342" s="42" t="s">
        <v>3437</v>
      </c>
      <c r="B342" s="127" t="s">
        <v>656</v>
      </c>
      <c r="C342" s="132"/>
      <c r="D342" s="132"/>
      <c r="E342" s="47" t="s">
        <v>77</v>
      </c>
      <c r="F342" s="132"/>
      <c r="G342" s="48"/>
      <c r="H342" s="48"/>
      <c r="I342" s="72"/>
      <c r="J342" s="48"/>
      <c r="K342" s="72"/>
      <c r="L342" s="48"/>
      <c r="M342" s="308">
        <f>SUM(M343:M344)</f>
        <v>50.42</v>
      </c>
      <c r="N342" s="308">
        <f>SUM(N343:N344)</f>
        <v>50.42</v>
      </c>
      <c r="O342" s="37"/>
      <c r="P342" s="48"/>
      <c r="Q342" s="48"/>
      <c r="R342" s="308">
        <v>60.84</v>
      </c>
      <c r="S342" s="308">
        <v>60.84</v>
      </c>
      <c r="T342" s="135">
        <f t="shared" si="31"/>
        <v>0.82873109796186717</v>
      </c>
      <c r="U342" s="55">
        <f t="shared" si="32"/>
        <v>0</v>
      </c>
      <c r="V342" s="55">
        <f t="shared" si="33"/>
        <v>0</v>
      </c>
      <c r="X342" s="36" t="b">
        <v>1</v>
      </c>
    </row>
    <row r="343" spans="1:24" ht="24" x14ac:dyDescent="0.25">
      <c r="A343" s="42" t="s">
        <v>3438</v>
      </c>
      <c r="B343" s="128" t="s">
        <v>657</v>
      </c>
      <c r="C343" s="50" t="s">
        <v>163</v>
      </c>
      <c r="D343" s="51">
        <v>41140</v>
      </c>
      <c r="E343" s="56" t="s">
        <v>241</v>
      </c>
      <c r="F343" s="53" t="s">
        <v>164</v>
      </c>
      <c r="G343" s="54">
        <v>7.55</v>
      </c>
      <c r="H343" s="55">
        <v>7.55</v>
      </c>
      <c r="I343" s="73">
        <v>0</v>
      </c>
      <c r="J343" s="55">
        <v>0</v>
      </c>
      <c r="K343" s="73">
        <v>2.72</v>
      </c>
      <c r="L343" s="55">
        <v>2.25</v>
      </c>
      <c r="M343" s="55">
        <f>TRUNC(((J343*G343)+(L343*G343)),2)</f>
        <v>16.98</v>
      </c>
      <c r="N343" s="55">
        <f>TRUNC(((J343*H343)+(L343*H343)),2)</f>
        <v>16.98</v>
      </c>
      <c r="O343" s="38"/>
      <c r="P343" s="55">
        <v>0</v>
      </c>
      <c r="Q343" s="55">
        <v>2.72</v>
      </c>
      <c r="R343" s="55">
        <v>20.53</v>
      </c>
      <c r="S343" s="55">
        <v>20.53</v>
      </c>
      <c r="T343" s="135">
        <f t="shared" si="31"/>
        <v>0.82708231855820746</v>
      </c>
      <c r="U343" s="55">
        <f t="shared" si="32"/>
        <v>0</v>
      </c>
      <c r="V343" s="55">
        <f t="shared" si="33"/>
        <v>16.98</v>
      </c>
      <c r="X343" s="36" t="b">
        <v>1</v>
      </c>
    </row>
    <row r="344" spans="1:24" x14ac:dyDescent="0.2">
      <c r="A344" s="42" t="s">
        <v>3439</v>
      </c>
      <c r="B344" s="128" t="s">
        <v>658</v>
      </c>
      <c r="C344" s="50" t="s">
        <v>163</v>
      </c>
      <c r="D344" s="51">
        <v>41002</v>
      </c>
      <c r="E344" s="56" t="s">
        <v>659</v>
      </c>
      <c r="F344" s="53" t="s">
        <v>164</v>
      </c>
      <c r="G344" s="54">
        <v>7.55</v>
      </c>
      <c r="H344" s="55">
        <v>7.55</v>
      </c>
      <c r="I344" s="73">
        <v>0</v>
      </c>
      <c r="J344" s="55">
        <v>0</v>
      </c>
      <c r="K344" s="73">
        <v>5.34</v>
      </c>
      <c r="L344" s="55">
        <v>4.43</v>
      </c>
      <c r="M344" s="55">
        <f>TRUNC(((J344*G344)+(L344*G344)),2)</f>
        <v>33.44</v>
      </c>
      <c r="N344" s="55">
        <f>TRUNC(((J344*H344)+(L344*H344)),2)</f>
        <v>33.44</v>
      </c>
      <c r="O344" s="37"/>
      <c r="P344" s="55">
        <v>0</v>
      </c>
      <c r="Q344" s="55">
        <v>5.34</v>
      </c>
      <c r="R344" s="55">
        <v>40.31</v>
      </c>
      <c r="S344" s="55">
        <v>40.31</v>
      </c>
      <c r="T344" s="135">
        <f t="shared" si="31"/>
        <v>0.82957082609774235</v>
      </c>
      <c r="U344" s="55">
        <f t="shared" si="32"/>
        <v>0</v>
      </c>
      <c r="V344" s="55">
        <f t="shared" si="33"/>
        <v>33.44</v>
      </c>
      <c r="X344" s="36" t="b">
        <v>1</v>
      </c>
    </row>
    <row r="345" spans="1:24" x14ac:dyDescent="0.2">
      <c r="A345" s="42" t="s">
        <v>3440</v>
      </c>
      <c r="B345" s="127" t="s">
        <v>660</v>
      </c>
      <c r="C345" s="132"/>
      <c r="D345" s="132"/>
      <c r="E345" s="47" t="s">
        <v>79</v>
      </c>
      <c r="F345" s="132"/>
      <c r="G345" s="48"/>
      <c r="H345" s="48"/>
      <c r="I345" s="72"/>
      <c r="J345" s="48"/>
      <c r="K345" s="72"/>
      <c r="L345" s="48"/>
      <c r="M345" s="308">
        <f>M346+M351</f>
        <v>11416.580000000002</v>
      </c>
      <c r="N345" s="308">
        <f>N346+N351</f>
        <v>11416.580000000002</v>
      </c>
      <c r="O345" s="37"/>
      <c r="P345" s="48"/>
      <c r="Q345" s="48"/>
      <c r="R345" s="308">
        <v>13755.75</v>
      </c>
      <c r="S345" s="308">
        <v>13755.75</v>
      </c>
      <c r="T345" s="135">
        <f t="shared" si="31"/>
        <v>0.82994965741598981</v>
      </c>
      <c r="U345" s="55">
        <f t="shared" si="32"/>
        <v>0</v>
      </c>
      <c r="V345" s="55">
        <f t="shared" si="33"/>
        <v>0</v>
      </c>
      <c r="X345" s="36" t="b">
        <v>1</v>
      </c>
    </row>
    <row r="346" spans="1:24" x14ac:dyDescent="0.2">
      <c r="A346" s="42" t="s">
        <v>3441</v>
      </c>
      <c r="B346" s="129" t="s">
        <v>661</v>
      </c>
      <c r="C346" s="133"/>
      <c r="D346" s="133"/>
      <c r="E346" s="58" t="s">
        <v>662</v>
      </c>
      <c r="F346" s="133"/>
      <c r="G346" s="59"/>
      <c r="H346" s="59"/>
      <c r="I346" s="72"/>
      <c r="J346" s="59"/>
      <c r="K346" s="72"/>
      <c r="L346" s="59"/>
      <c r="M346" s="60">
        <f>SUM(M347:M350)</f>
        <v>11341.880000000001</v>
      </c>
      <c r="N346" s="60">
        <f>SUM(N347:N350)</f>
        <v>11341.880000000001</v>
      </c>
      <c r="O346" s="37"/>
      <c r="P346" s="59"/>
      <c r="Q346" s="59"/>
      <c r="R346" s="60">
        <v>13665.75</v>
      </c>
      <c r="S346" s="60">
        <v>13665.75</v>
      </c>
      <c r="T346" s="135">
        <f t="shared" si="31"/>
        <v>0.82994932586941816</v>
      </c>
      <c r="U346" s="55">
        <f t="shared" si="32"/>
        <v>0</v>
      </c>
      <c r="V346" s="55">
        <f t="shared" si="33"/>
        <v>0</v>
      </c>
      <c r="X346" s="36" t="b">
        <v>1</v>
      </c>
    </row>
    <row r="347" spans="1:24" ht="48" x14ac:dyDescent="0.25">
      <c r="A347" s="42" t="s">
        <v>3442</v>
      </c>
      <c r="B347" s="128" t="s">
        <v>663</v>
      </c>
      <c r="C347" s="50" t="s">
        <v>217</v>
      </c>
      <c r="D347" s="51">
        <v>101108</v>
      </c>
      <c r="E347" s="56" t="s">
        <v>664</v>
      </c>
      <c r="F347" s="53" t="s">
        <v>211</v>
      </c>
      <c r="G347" s="54">
        <v>7.39</v>
      </c>
      <c r="H347" s="55">
        <v>7.39</v>
      </c>
      <c r="I347" s="73">
        <v>966.48</v>
      </c>
      <c r="J347" s="55">
        <v>802.27</v>
      </c>
      <c r="K347" s="73">
        <v>60.81</v>
      </c>
      <c r="L347" s="55">
        <v>50.47</v>
      </c>
      <c r="M347" s="55">
        <f>TRUNC(((J347*G347)+(L347*G347)),2)</f>
        <v>6301.74</v>
      </c>
      <c r="N347" s="55">
        <f>TRUNC(((J347*H347)+(L347*H347)),2)</f>
        <v>6301.74</v>
      </c>
      <c r="O347" s="307"/>
      <c r="P347" s="55">
        <v>966.48</v>
      </c>
      <c r="Q347" s="55">
        <v>60.81</v>
      </c>
      <c r="R347" s="55">
        <v>7591.67</v>
      </c>
      <c r="S347" s="55">
        <v>7591.67</v>
      </c>
      <c r="T347" s="135">
        <f t="shared" si="31"/>
        <v>0.83008613388095109</v>
      </c>
      <c r="U347" s="55">
        <f t="shared" si="32"/>
        <v>5928.77</v>
      </c>
      <c r="V347" s="55">
        <f t="shared" si="33"/>
        <v>372.97</v>
      </c>
      <c r="X347" s="36" t="b">
        <v>1</v>
      </c>
    </row>
    <row r="348" spans="1:24" ht="36" x14ac:dyDescent="0.25">
      <c r="A348" s="42" t="s">
        <v>3443</v>
      </c>
      <c r="B348" s="128" t="s">
        <v>665</v>
      </c>
      <c r="C348" s="50" t="s">
        <v>217</v>
      </c>
      <c r="D348" s="51">
        <v>101113</v>
      </c>
      <c r="E348" s="56" t="s">
        <v>666</v>
      </c>
      <c r="F348" s="53" t="s">
        <v>211</v>
      </c>
      <c r="G348" s="54">
        <v>3.88</v>
      </c>
      <c r="H348" s="55">
        <v>3.88</v>
      </c>
      <c r="I348" s="73">
        <v>787.82</v>
      </c>
      <c r="J348" s="55">
        <v>653.96</v>
      </c>
      <c r="K348" s="73">
        <v>218.09</v>
      </c>
      <c r="L348" s="55">
        <v>181.03</v>
      </c>
      <c r="M348" s="55">
        <f>TRUNC(((J348*G348)+(L348*G348)),2)</f>
        <v>3239.76</v>
      </c>
      <c r="N348" s="55">
        <f>TRUNC(((J348*H348)+(L348*H348)),2)</f>
        <v>3239.76</v>
      </c>
      <c r="O348" s="38"/>
      <c r="P348" s="55">
        <v>787.82</v>
      </c>
      <c r="Q348" s="55">
        <v>218.09</v>
      </c>
      <c r="R348" s="55">
        <v>3902.93</v>
      </c>
      <c r="S348" s="55">
        <v>3902.93</v>
      </c>
      <c r="T348" s="135">
        <f t="shared" si="31"/>
        <v>0.83008406504856613</v>
      </c>
      <c r="U348" s="55">
        <f t="shared" si="32"/>
        <v>2537.36</v>
      </c>
      <c r="V348" s="55">
        <f t="shared" si="33"/>
        <v>702.39</v>
      </c>
      <c r="X348" s="36" t="b">
        <v>1</v>
      </c>
    </row>
    <row r="349" spans="1:24" x14ac:dyDescent="0.2">
      <c r="A349" s="42" t="s">
        <v>3444</v>
      </c>
      <c r="B349" s="128" t="s">
        <v>667</v>
      </c>
      <c r="C349" s="50" t="s">
        <v>163</v>
      </c>
      <c r="D349" s="51">
        <v>52003</v>
      </c>
      <c r="E349" s="56" t="s">
        <v>668</v>
      </c>
      <c r="F349" s="53" t="s">
        <v>280</v>
      </c>
      <c r="G349" s="54">
        <v>17.09</v>
      </c>
      <c r="H349" s="55">
        <v>17.09</v>
      </c>
      <c r="I349" s="73">
        <v>9.68</v>
      </c>
      <c r="J349" s="55">
        <v>8.0299999999999994</v>
      </c>
      <c r="K349" s="73">
        <v>2.98</v>
      </c>
      <c r="L349" s="55">
        <v>2.4700000000000002</v>
      </c>
      <c r="M349" s="55">
        <f>TRUNC(((J349*G349)+(L349*G349)),2)</f>
        <v>179.44</v>
      </c>
      <c r="N349" s="55">
        <f>TRUNC(((J349*H349)+(L349*H349)),2)</f>
        <v>179.44</v>
      </c>
      <c r="O349" s="37"/>
      <c r="P349" s="55">
        <v>9.68</v>
      </c>
      <c r="Q349" s="55">
        <v>2.98</v>
      </c>
      <c r="R349" s="55">
        <v>216.35</v>
      </c>
      <c r="S349" s="55">
        <v>216.35</v>
      </c>
      <c r="T349" s="135">
        <f t="shared" si="31"/>
        <v>0.82939681072336491</v>
      </c>
      <c r="U349" s="55">
        <f t="shared" si="32"/>
        <v>137.22999999999999</v>
      </c>
      <c r="V349" s="55">
        <f t="shared" si="33"/>
        <v>42.21</v>
      </c>
      <c r="X349" s="36" t="b">
        <v>1</v>
      </c>
    </row>
    <row r="350" spans="1:24" x14ac:dyDescent="0.2">
      <c r="A350" s="42" t="s">
        <v>3445</v>
      </c>
      <c r="B350" s="128" t="s">
        <v>669</v>
      </c>
      <c r="C350" s="50" t="s">
        <v>163</v>
      </c>
      <c r="D350" s="51">
        <v>52006</v>
      </c>
      <c r="E350" s="56" t="s">
        <v>670</v>
      </c>
      <c r="F350" s="53" t="s">
        <v>280</v>
      </c>
      <c r="G350" s="54">
        <v>156.01</v>
      </c>
      <c r="H350" s="55">
        <v>156.01</v>
      </c>
      <c r="I350" s="73">
        <v>8.7899999999999991</v>
      </c>
      <c r="J350" s="55">
        <v>7.29</v>
      </c>
      <c r="K350" s="73">
        <v>3.74</v>
      </c>
      <c r="L350" s="55">
        <v>3.1</v>
      </c>
      <c r="M350" s="55">
        <f>TRUNC(((J350*G350)+(L350*G350)),2)</f>
        <v>1620.94</v>
      </c>
      <c r="N350" s="55">
        <f>TRUNC(((J350*H350)+(L350*H350)),2)</f>
        <v>1620.94</v>
      </c>
      <c r="O350" s="37"/>
      <c r="P350" s="55">
        <v>8.7899999999999991</v>
      </c>
      <c r="Q350" s="55">
        <v>3.74</v>
      </c>
      <c r="R350" s="55">
        <v>1954.8</v>
      </c>
      <c r="S350" s="55">
        <v>1954.8</v>
      </c>
      <c r="T350" s="135">
        <f t="shared" si="31"/>
        <v>0.82921014937589532</v>
      </c>
      <c r="U350" s="55">
        <f t="shared" si="32"/>
        <v>1137.31</v>
      </c>
      <c r="V350" s="55">
        <f t="shared" si="33"/>
        <v>483.63</v>
      </c>
      <c r="X350" s="36" t="b">
        <v>1</v>
      </c>
    </row>
    <row r="351" spans="1:24" x14ac:dyDescent="0.2">
      <c r="A351" s="42" t="s">
        <v>3446</v>
      </c>
      <c r="B351" s="129" t="s">
        <v>671</v>
      </c>
      <c r="C351" s="133"/>
      <c r="D351" s="133"/>
      <c r="E351" s="58" t="s">
        <v>300</v>
      </c>
      <c r="F351" s="133"/>
      <c r="G351" s="59"/>
      <c r="H351" s="59"/>
      <c r="I351" s="72"/>
      <c r="J351" s="59"/>
      <c r="K351" s="72"/>
      <c r="L351" s="59"/>
      <c r="M351" s="60">
        <f>M352</f>
        <v>74.7</v>
      </c>
      <c r="N351" s="60">
        <f>N352</f>
        <v>74.7</v>
      </c>
      <c r="O351" s="37"/>
      <c r="P351" s="59"/>
      <c r="Q351" s="59"/>
      <c r="R351" s="60">
        <v>90</v>
      </c>
      <c r="S351" s="60">
        <v>90</v>
      </c>
      <c r="T351" s="135">
        <f t="shared" si="31"/>
        <v>0.83000000000000007</v>
      </c>
      <c r="U351" s="55">
        <f t="shared" si="32"/>
        <v>0</v>
      </c>
      <c r="V351" s="55">
        <f t="shared" si="33"/>
        <v>0</v>
      </c>
      <c r="X351" s="36" t="b">
        <v>1</v>
      </c>
    </row>
    <row r="352" spans="1:24" x14ac:dyDescent="0.2">
      <c r="A352" s="42" t="s">
        <v>3447</v>
      </c>
      <c r="B352" s="128" t="s">
        <v>672</v>
      </c>
      <c r="C352" s="50" t="s">
        <v>163</v>
      </c>
      <c r="D352" s="51">
        <v>50251</v>
      </c>
      <c r="E352" s="56" t="s">
        <v>302</v>
      </c>
      <c r="F352" s="53" t="s">
        <v>160</v>
      </c>
      <c r="G352" s="54">
        <v>6</v>
      </c>
      <c r="H352" s="55">
        <v>6</v>
      </c>
      <c r="I352" s="73">
        <v>15</v>
      </c>
      <c r="J352" s="55">
        <v>12.45</v>
      </c>
      <c r="K352" s="73">
        <v>0</v>
      </c>
      <c r="L352" s="55">
        <v>0</v>
      </c>
      <c r="M352" s="55">
        <f>TRUNC(((J352*G352)+(L352*G352)),2)</f>
        <v>74.7</v>
      </c>
      <c r="N352" s="55">
        <f>TRUNC(((J352*H352)+(L352*H352)),2)</f>
        <v>74.7</v>
      </c>
      <c r="O352" s="37"/>
      <c r="P352" s="55">
        <v>15</v>
      </c>
      <c r="Q352" s="55">
        <v>0</v>
      </c>
      <c r="R352" s="55">
        <v>90</v>
      </c>
      <c r="S352" s="55">
        <v>90</v>
      </c>
      <c r="T352" s="135">
        <f t="shared" si="31"/>
        <v>0.83000000000000007</v>
      </c>
      <c r="U352" s="55">
        <f t="shared" si="32"/>
        <v>74.7</v>
      </c>
      <c r="V352" s="55">
        <f t="shared" si="33"/>
        <v>0</v>
      </c>
      <c r="X352" s="36" t="b">
        <v>1</v>
      </c>
    </row>
    <row r="353" spans="1:24" x14ac:dyDescent="0.2">
      <c r="A353" s="42" t="s">
        <v>3448</v>
      </c>
      <c r="B353" s="127" t="s">
        <v>673</v>
      </c>
      <c r="C353" s="132"/>
      <c r="D353" s="132"/>
      <c r="E353" s="47" t="s">
        <v>81</v>
      </c>
      <c r="F353" s="132"/>
      <c r="G353" s="48"/>
      <c r="H353" s="48"/>
      <c r="I353" s="72"/>
      <c r="J353" s="48"/>
      <c r="K353" s="72"/>
      <c r="L353" s="48"/>
      <c r="M353" s="308">
        <f>M354+M363+M369+M375+M381+M389</f>
        <v>24793.829999999998</v>
      </c>
      <c r="N353" s="308">
        <f>N354+N363+N369+N375+N381+N389</f>
        <v>24793.829999999998</v>
      </c>
      <c r="O353" s="37"/>
      <c r="P353" s="48"/>
      <c r="Q353" s="48"/>
      <c r="R353" s="308">
        <v>29886.12</v>
      </c>
      <c r="S353" s="308">
        <v>29886.12</v>
      </c>
      <c r="T353" s="135">
        <f t="shared" si="31"/>
        <v>0.82961020032041621</v>
      </c>
      <c r="U353" s="55">
        <f t="shared" si="32"/>
        <v>0</v>
      </c>
      <c r="V353" s="55">
        <f t="shared" si="33"/>
        <v>0</v>
      </c>
      <c r="X353" s="36" t="b">
        <v>1</v>
      </c>
    </row>
    <row r="354" spans="1:24" x14ac:dyDescent="0.2">
      <c r="A354" s="42" t="s">
        <v>3449</v>
      </c>
      <c r="B354" s="129" t="s">
        <v>674</v>
      </c>
      <c r="C354" s="133"/>
      <c r="D354" s="133"/>
      <c r="E354" s="58" t="s">
        <v>305</v>
      </c>
      <c r="F354" s="133"/>
      <c r="G354" s="59"/>
      <c r="H354" s="59"/>
      <c r="I354" s="72"/>
      <c r="J354" s="59"/>
      <c r="K354" s="72"/>
      <c r="L354" s="59"/>
      <c r="M354" s="60">
        <f>SUM(M355:M362)</f>
        <v>1207.31</v>
      </c>
      <c r="N354" s="60">
        <f>SUM(N355:N362)</f>
        <v>1207.31</v>
      </c>
      <c r="O354" s="37"/>
      <c r="P354" s="59"/>
      <c r="Q354" s="59"/>
      <c r="R354" s="60">
        <v>1455.46</v>
      </c>
      <c r="S354" s="60">
        <v>1455.46</v>
      </c>
      <c r="T354" s="135">
        <f t="shared" si="31"/>
        <v>0.82950407431327544</v>
      </c>
      <c r="U354" s="55">
        <f t="shared" si="32"/>
        <v>0</v>
      </c>
      <c r="V354" s="55">
        <f t="shared" si="33"/>
        <v>0</v>
      </c>
      <c r="X354" s="36" t="b">
        <v>1</v>
      </c>
    </row>
    <row r="355" spans="1:24" x14ac:dyDescent="0.2">
      <c r="A355" s="42" t="s">
        <v>3450</v>
      </c>
      <c r="B355" s="128" t="s">
        <v>675</v>
      </c>
      <c r="C355" s="50" t="s">
        <v>163</v>
      </c>
      <c r="D355" s="51">
        <v>40101</v>
      </c>
      <c r="E355" s="56" t="s">
        <v>307</v>
      </c>
      <c r="F355" s="53" t="s">
        <v>211</v>
      </c>
      <c r="G355" s="54">
        <v>0.7</v>
      </c>
      <c r="H355" s="55">
        <v>0.7</v>
      </c>
      <c r="I355" s="73">
        <v>0</v>
      </c>
      <c r="J355" s="55">
        <v>0</v>
      </c>
      <c r="K355" s="73">
        <v>34.229999999999997</v>
      </c>
      <c r="L355" s="55">
        <v>28.41</v>
      </c>
      <c r="M355" s="55">
        <f t="shared" ref="M355:M362" si="34">TRUNC(((J355*G355)+(L355*G355)),2)</f>
        <v>19.88</v>
      </c>
      <c r="N355" s="55">
        <f t="shared" ref="N355:N362" si="35">TRUNC(((J355*H355)+(L355*H355)),2)</f>
        <v>19.88</v>
      </c>
      <c r="O355" s="37"/>
      <c r="P355" s="55">
        <v>0</v>
      </c>
      <c r="Q355" s="55">
        <v>34.229999999999997</v>
      </c>
      <c r="R355" s="55">
        <v>23.96</v>
      </c>
      <c r="S355" s="55">
        <v>23.96</v>
      </c>
      <c r="T355" s="135">
        <f t="shared" si="31"/>
        <v>0.82971619365609339</v>
      </c>
      <c r="U355" s="55">
        <f t="shared" si="32"/>
        <v>0</v>
      </c>
      <c r="V355" s="55">
        <f t="shared" si="33"/>
        <v>19.88</v>
      </c>
      <c r="X355" s="36" t="b">
        <v>1</v>
      </c>
    </row>
    <row r="356" spans="1:24" x14ac:dyDescent="0.2">
      <c r="A356" s="42" t="s">
        <v>3451</v>
      </c>
      <c r="B356" s="128" t="s">
        <v>676</v>
      </c>
      <c r="C356" s="50" t="s">
        <v>163</v>
      </c>
      <c r="D356" s="51">
        <v>60470</v>
      </c>
      <c r="E356" s="56" t="s">
        <v>556</v>
      </c>
      <c r="F356" s="53" t="s">
        <v>211</v>
      </c>
      <c r="G356" s="54">
        <v>0.09</v>
      </c>
      <c r="H356" s="55">
        <v>0.09</v>
      </c>
      <c r="I356" s="73">
        <v>175.88</v>
      </c>
      <c r="J356" s="55">
        <v>145.99</v>
      </c>
      <c r="K356" s="73">
        <v>26.68</v>
      </c>
      <c r="L356" s="55">
        <v>22.14</v>
      </c>
      <c r="M356" s="55">
        <f t="shared" si="34"/>
        <v>15.13</v>
      </c>
      <c r="N356" s="55">
        <f t="shared" si="35"/>
        <v>15.13</v>
      </c>
      <c r="O356" s="37"/>
      <c r="P356" s="55">
        <v>175.88</v>
      </c>
      <c r="Q356" s="55">
        <v>26.68</v>
      </c>
      <c r="R356" s="55">
        <v>18.23</v>
      </c>
      <c r="S356" s="55">
        <v>18.23</v>
      </c>
      <c r="T356" s="135">
        <f t="shared" si="31"/>
        <v>0.829950630828305</v>
      </c>
      <c r="U356" s="55">
        <f t="shared" si="32"/>
        <v>13.13</v>
      </c>
      <c r="V356" s="55">
        <f t="shared" si="33"/>
        <v>1.99</v>
      </c>
      <c r="X356" s="36" t="b">
        <v>1</v>
      </c>
    </row>
    <row r="357" spans="1:24" x14ac:dyDescent="0.2">
      <c r="A357" s="42" t="s">
        <v>3452</v>
      </c>
      <c r="B357" s="128" t="s">
        <v>677</v>
      </c>
      <c r="C357" s="50" t="s">
        <v>163</v>
      </c>
      <c r="D357" s="51">
        <v>40902</v>
      </c>
      <c r="E357" s="56" t="s">
        <v>316</v>
      </c>
      <c r="F357" s="53" t="s">
        <v>211</v>
      </c>
      <c r="G357" s="54">
        <v>0.35</v>
      </c>
      <c r="H357" s="55">
        <v>0.35</v>
      </c>
      <c r="I357" s="73">
        <v>0</v>
      </c>
      <c r="J357" s="55">
        <v>0</v>
      </c>
      <c r="K357" s="73">
        <v>22.68</v>
      </c>
      <c r="L357" s="55">
        <v>18.82</v>
      </c>
      <c r="M357" s="55">
        <f t="shared" si="34"/>
        <v>6.58</v>
      </c>
      <c r="N357" s="55">
        <f t="shared" si="35"/>
        <v>6.58</v>
      </c>
      <c r="O357" s="37"/>
      <c r="P357" s="55">
        <v>0</v>
      </c>
      <c r="Q357" s="55">
        <v>22.68</v>
      </c>
      <c r="R357" s="55">
        <v>7.93</v>
      </c>
      <c r="S357" s="55">
        <v>7.93</v>
      </c>
      <c r="T357" s="135">
        <f t="shared" si="31"/>
        <v>0.82976040353089542</v>
      </c>
      <c r="U357" s="55">
        <f t="shared" si="32"/>
        <v>0</v>
      </c>
      <c r="V357" s="55">
        <f t="shared" si="33"/>
        <v>6.58</v>
      </c>
      <c r="X357" s="36" t="b">
        <v>1</v>
      </c>
    </row>
    <row r="358" spans="1:24" x14ac:dyDescent="0.2">
      <c r="A358" s="42" t="s">
        <v>3453</v>
      </c>
      <c r="B358" s="128" t="s">
        <v>678</v>
      </c>
      <c r="C358" s="50" t="s">
        <v>163</v>
      </c>
      <c r="D358" s="51">
        <v>60191</v>
      </c>
      <c r="E358" s="56" t="s">
        <v>311</v>
      </c>
      <c r="F358" s="53" t="s">
        <v>164</v>
      </c>
      <c r="G358" s="54">
        <v>3.52</v>
      </c>
      <c r="H358" s="55">
        <v>3.52</v>
      </c>
      <c r="I358" s="73">
        <v>24.41</v>
      </c>
      <c r="J358" s="55">
        <v>20.260000000000002</v>
      </c>
      <c r="K358" s="73">
        <v>11.37</v>
      </c>
      <c r="L358" s="55">
        <v>9.43</v>
      </c>
      <c r="M358" s="55">
        <f t="shared" si="34"/>
        <v>104.5</v>
      </c>
      <c r="N358" s="55">
        <f t="shared" si="35"/>
        <v>104.5</v>
      </c>
      <c r="O358" s="37"/>
      <c r="P358" s="55">
        <v>24.41</v>
      </c>
      <c r="Q358" s="55">
        <v>11.37</v>
      </c>
      <c r="R358" s="55">
        <v>125.94</v>
      </c>
      <c r="S358" s="55">
        <v>125.94</v>
      </c>
      <c r="T358" s="135">
        <f t="shared" si="31"/>
        <v>0.8297602032713991</v>
      </c>
      <c r="U358" s="55">
        <f t="shared" si="32"/>
        <v>71.31</v>
      </c>
      <c r="V358" s="55">
        <f t="shared" si="33"/>
        <v>33.19</v>
      </c>
      <c r="X358" s="36" t="b">
        <v>1</v>
      </c>
    </row>
    <row r="359" spans="1:24" x14ac:dyDescent="0.2">
      <c r="A359" s="42" t="s">
        <v>3454</v>
      </c>
      <c r="B359" s="128" t="s">
        <v>679</v>
      </c>
      <c r="C359" s="50" t="s">
        <v>163</v>
      </c>
      <c r="D359" s="51">
        <v>60524</v>
      </c>
      <c r="E359" s="56" t="s">
        <v>292</v>
      </c>
      <c r="F359" s="53" t="s">
        <v>211</v>
      </c>
      <c r="G359" s="54">
        <v>0.35</v>
      </c>
      <c r="H359" s="55">
        <v>0.35</v>
      </c>
      <c r="I359" s="73">
        <v>557.77</v>
      </c>
      <c r="J359" s="55">
        <v>463</v>
      </c>
      <c r="K359" s="73">
        <v>0</v>
      </c>
      <c r="L359" s="55">
        <v>0</v>
      </c>
      <c r="M359" s="55">
        <f t="shared" si="34"/>
        <v>162.05000000000001</v>
      </c>
      <c r="N359" s="55">
        <f t="shared" si="35"/>
        <v>162.05000000000001</v>
      </c>
      <c r="O359" s="37"/>
      <c r="P359" s="55">
        <v>557.77</v>
      </c>
      <c r="Q359" s="55">
        <v>0</v>
      </c>
      <c r="R359" s="55">
        <v>195.21</v>
      </c>
      <c r="S359" s="55">
        <v>195.21</v>
      </c>
      <c r="T359" s="135">
        <f t="shared" si="31"/>
        <v>0.83013165309154247</v>
      </c>
      <c r="U359" s="55">
        <f t="shared" si="32"/>
        <v>162.05000000000001</v>
      </c>
      <c r="V359" s="55">
        <f t="shared" si="33"/>
        <v>0</v>
      </c>
      <c r="X359" s="36" t="b">
        <v>1</v>
      </c>
    </row>
    <row r="360" spans="1:24" ht="24" x14ac:dyDescent="0.25">
      <c r="A360" s="42" t="s">
        <v>3455</v>
      </c>
      <c r="B360" s="128" t="s">
        <v>680</v>
      </c>
      <c r="C360" s="50" t="s">
        <v>163</v>
      </c>
      <c r="D360" s="51">
        <v>60800</v>
      </c>
      <c r="E360" s="56" t="s">
        <v>314</v>
      </c>
      <c r="F360" s="53" t="s">
        <v>211</v>
      </c>
      <c r="G360" s="54">
        <v>0.35</v>
      </c>
      <c r="H360" s="55">
        <v>0.35</v>
      </c>
      <c r="I360" s="73">
        <v>0.12</v>
      </c>
      <c r="J360" s="55">
        <v>0.09</v>
      </c>
      <c r="K360" s="73">
        <v>51.75</v>
      </c>
      <c r="L360" s="55">
        <v>42.95</v>
      </c>
      <c r="M360" s="55">
        <f t="shared" si="34"/>
        <v>15.06</v>
      </c>
      <c r="N360" s="55">
        <f t="shared" si="35"/>
        <v>15.06</v>
      </c>
      <c r="O360" s="38"/>
      <c r="P360" s="55">
        <v>0.12</v>
      </c>
      <c r="Q360" s="55">
        <v>51.75</v>
      </c>
      <c r="R360" s="55">
        <v>18.149999999999999</v>
      </c>
      <c r="S360" s="55">
        <v>18.149999999999999</v>
      </c>
      <c r="T360" s="135">
        <f t="shared" si="31"/>
        <v>0.82975206611570262</v>
      </c>
      <c r="U360" s="55">
        <f t="shared" si="32"/>
        <v>0.03</v>
      </c>
      <c r="V360" s="55">
        <f t="shared" si="33"/>
        <v>15.03</v>
      </c>
      <c r="X360" s="36" t="b">
        <v>1</v>
      </c>
    </row>
    <row r="361" spans="1:24" ht="24" x14ac:dyDescent="0.25">
      <c r="A361" s="42" t="s">
        <v>3456</v>
      </c>
      <c r="B361" s="128" t="s">
        <v>681</v>
      </c>
      <c r="C361" s="50" t="s">
        <v>217</v>
      </c>
      <c r="D361" s="51">
        <v>92759</v>
      </c>
      <c r="E361" s="56" t="s">
        <v>320</v>
      </c>
      <c r="F361" s="53" t="s">
        <v>280</v>
      </c>
      <c r="G361" s="54">
        <v>38.07</v>
      </c>
      <c r="H361" s="55">
        <v>38.07</v>
      </c>
      <c r="I361" s="73">
        <v>10.44</v>
      </c>
      <c r="J361" s="55">
        <v>8.66</v>
      </c>
      <c r="K361" s="73">
        <v>4.08</v>
      </c>
      <c r="L361" s="55">
        <v>3.38</v>
      </c>
      <c r="M361" s="55">
        <f t="shared" si="34"/>
        <v>458.36</v>
      </c>
      <c r="N361" s="55">
        <f t="shared" si="35"/>
        <v>458.36</v>
      </c>
      <c r="O361" s="38"/>
      <c r="P361" s="55">
        <v>10.44</v>
      </c>
      <c r="Q361" s="55">
        <v>4.08</v>
      </c>
      <c r="R361" s="55">
        <v>552.77</v>
      </c>
      <c r="S361" s="55">
        <v>552.77</v>
      </c>
      <c r="T361" s="135">
        <f t="shared" si="31"/>
        <v>0.82920563706424011</v>
      </c>
      <c r="U361" s="55">
        <f t="shared" si="32"/>
        <v>329.68</v>
      </c>
      <c r="V361" s="55">
        <f t="shared" si="33"/>
        <v>128.66999999999999</v>
      </c>
      <c r="X361" s="36" t="b">
        <v>1</v>
      </c>
    </row>
    <row r="362" spans="1:24" x14ac:dyDescent="0.2">
      <c r="A362" s="42" t="s">
        <v>3457</v>
      </c>
      <c r="B362" s="128" t="s">
        <v>682</v>
      </c>
      <c r="C362" s="50" t="s">
        <v>163</v>
      </c>
      <c r="D362" s="51">
        <v>60304</v>
      </c>
      <c r="E362" s="56" t="s">
        <v>318</v>
      </c>
      <c r="F362" s="53" t="s">
        <v>280</v>
      </c>
      <c r="G362" s="54">
        <v>42.28</v>
      </c>
      <c r="H362" s="55">
        <v>42.28</v>
      </c>
      <c r="I362" s="73">
        <v>9.16</v>
      </c>
      <c r="J362" s="55">
        <v>7.6</v>
      </c>
      <c r="K362" s="73">
        <v>2.98</v>
      </c>
      <c r="L362" s="55">
        <v>2.4700000000000002</v>
      </c>
      <c r="M362" s="55">
        <f t="shared" si="34"/>
        <v>425.75</v>
      </c>
      <c r="N362" s="55">
        <f t="shared" si="35"/>
        <v>425.75</v>
      </c>
      <c r="O362" s="37"/>
      <c r="P362" s="55">
        <v>9.16</v>
      </c>
      <c r="Q362" s="55">
        <v>2.98</v>
      </c>
      <c r="R362" s="55">
        <v>513.27</v>
      </c>
      <c r="S362" s="55">
        <v>513.27</v>
      </c>
      <c r="T362" s="135">
        <f t="shared" si="31"/>
        <v>0.82948545599781798</v>
      </c>
      <c r="U362" s="55">
        <f t="shared" si="32"/>
        <v>321.32</v>
      </c>
      <c r="V362" s="55">
        <f t="shared" si="33"/>
        <v>104.43</v>
      </c>
      <c r="X362" s="36" t="b">
        <v>1</v>
      </c>
    </row>
    <row r="363" spans="1:24" x14ac:dyDescent="0.2">
      <c r="A363" s="42" t="s">
        <v>3458</v>
      </c>
      <c r="B363" s="129" t="s">
        <v>683</v>
      </c>
      <c r="C363" s="133"/>
      <c r="D363" s="133"/>
      <c r="E363" s="58" t="s">
        <v>322</v>
      </c>
      <c r="F363" s="133"/>
      <c r="G363" s="59"/>
      <c r="H363" s="59"/>
      <c r="I363" s="72"/>
      <c r="J363" s="59"/>
      <c r="K363" s="72"/>
      <c r="L363" s="59"/>
      <c r="M363" s="60">
        <f>SUM(M364:M368)</f>
        <v>7763.25</v>
      </c>
      <c r="N363" s="60">
        <f>SUM(N364:N368)</f>
        <v>7763.25</v>
      </c>
      <c r="O363" s="37"/>
      <c r="P363" s="59"/>
      <c r="Q363" s="59"/>
      <c r="R363" s="60">
        <v>9360.33</v>
      </c>
      <c r="S363" s="60">
        <v>9360.33</v>
      </c>
      <c r="T363" s="135">
        <f t="shared" si="31"/>
        <v>0.8293778103977103</v>
      </c>
      <c r="U363" s="55">
        <f t="shared" si="32"/>
        <v>0</v>
      </c>
      <c r="V363" s="55">
        <f t="shared" si="33"/>
        <v>0</v>
      </c>
      <c r="X363" s="36" t="b">
        <v>1</v>
      </c>
    </row>
    <row r="364" spans="1:24" x14ac:dyDescent="0.2">
      <c r="A364" s="42" t="s">
        <v>3459</v>
      </c>
      <c r="B364" s="128" t="s">
        <v>684</v>
      </c>
      <c r="C364" s="50" t="s">
        <v>163</v>
      </c>
      <c r="D364" s="51">
        <v>60205</v>
      </c>
      <c r="E364" s="56" t="s">
        <v>324</v>
      </c>
      <c r="F364" s="53" t="s">
        <v>164</v>
      </c>
      <c r="G364" s="54">
        <v>50.11</v>
      </c>
      <c r="H364" s="55">
        <v>50.11</v>
      </c>
      <c r="I364" s="73">
        <v>32.85</v>
      </c>
      <c r="J364" s="55">
        <v>27.26</v>
      </c>
      <c r="K364" s="73">
        <v>23.52</v>
      </c>
      <c r="L364" s="55">
        <v>19.52</v>
      </c>
      <c r="M364" s="55">
        <f>TRUNC(((J364*G364)+(L364*G364)),2)</f>
        <v>2344.14</v>
      </c>
      <c r="N364" s="55">
        <f>TRUNC(((J364*H364)+(L364*H364)),2)</f>
        <v>2344.14</v>
      </c>
      <c r="O364" s="37"/>
      <c r="P364" s="55">
        <v>32.85</v>
      </c>
      <c r="Q364" s="55">
        <v>23.52</v>
      </c>
      <c r="R364" s="55">
        <v>2824.7</v>
      </c>
      <c r="S364" s="55">
        <v>2824.7</v>
      </c>
      <c r="T364" s="135">
        <f t="shared" si="31"/>
        <v>0.82987219881757357</v>
      </c>
      <c r="U364" s="55">
        <f t="shared" si="32"/>
        <v>1365.99</v>
      </c>
      <c r="V364" s="55">
        <f t="shared" si="33"/>
        <v>978.14</v>
      </c>
      <c r="X364" s="36" t="b">
        <v>1</v>
      </c>
    </row>
    <row r="365" spans="1:24" x14ac:dyDescent="0.2">
      <c r="A365" s="42" t="s">
        <v>3460</v>
      </c>
      <c r="B365" s="128" t="s">
        <v>685</v>
      </c>
      <c r="C365" s="50" t="s">
        <v>163</v>
      </c>
      <c r="D365" s="51">
        <v>60524</v>
      </c>
      <c r="E365" s="56" t="s">
        <v>292</v>
      </c>
      <c r="F365" s="53" t="s">
        <v>211</v>
      </c>
      <c r="G365" s="54">
        <v>2.5099999999999998</v>
      </c>
      <c r="H365" s="55">
        <v>2.5099999999999998</v>
      </c>
      <c r="I365" s="73">
        <v>557.77</v>
      </c>
      <c r="J365" s="55">
        <v>463</v>
      </c>
      <c r="K365" s="73">
        <v>0</v>
      </c>
      <c r="L365" s="55">
        <v>0</v>
      </c>
      <c r="M365" s="55">
        <f>TRUNC(((J365*G365)+(L365*G365)),2)</f>
        <v>1162.1300000000001</v>
      </c>
      <c r="N365" s="55">
        <f>TRUNC(((J365*H365)+(L365*H365)),2)</f>
        <v>1162.1300000000001</v>
      </c>
      <c r="O365" s="37"/>
      <c r="P365" s="55">
        <v>557.77</v>
      </c>
      <c r="Q365" s="55">
        <v>0</v>
      </c>
      <c r="R365" s="55">
        <v>1400</v>
      </c>
      <c r="S365" s="55">
        <v>1400</v>
      </c>
      <c r="T365" s="135">
        <f t="shared" si="31"/>
        <v>0.83009285714285719</v>
      </c>
      <c r="U365" s="55">
        <f t="shared" si="32"/>
        <v>1162.1300000000001</v>
      </c>
      <c r="V365" s="55">
        <f t="shared" si="33"/>
        <v>0</v>
      </c>
      <c r="X365" s="36" t="b">
        <v>1</v>
      </c>
    </row>
    <row r="366" spans="1:24" ht="24" x14ac:dyDescent="0.25">
      <c r="A366" s="42" t="s">
        <v>3461</v>
      </c>
      <c r="B366" s="128" t="s">
        <v>686</v>
      </c>
      <c r="C366" s="50" t="s">
        <v>163</v>
      </c>
      <c r="D366" s="51">
        <v>60800</v>
      </c>
      <c r="E366" s="56" t="s">
        <v>314</v>
      </c>
      <c r="F366" s="53" t="s">
        <v>211</v>
      </c>
      <c r="G366" s="54">
        <v>2.5099999999999998</v>
      </c>
      <c r="H366" s="55">
        <v>2.5099999999999998</v>
      </c>
      <c r="I366" s="73">
        <v>0.12</v>
      </c>
      <c r="J366" s="55">
        <v>0.09</v>
      </c>
      <c r="K366" s="73">
        <v>51.75</v>
      </c>
      <c r="L366" s="55">
        <v>42.95</v>
      </c>
      <c r="M366" s="55">
        <f>TRUNC(((J366*G366)+(L366*G366)),2)</f>
        <v>108.03</v>
      </c>
      <c r="N366" s="55">
        <f>TRUNC(((J366*H366)+(L366*H366)),2)</f>
        <v>108.03</v>
      </c>
      <c r="O366" s="38"/>
      <c r="P366" s="55">
        <v>0.12</v>
      </c>
      <c r="Q366" s="55">
        <v>51.75</v>
      </c>
      <c r="R366" s="55">
        <v>130.19</v>
      </c>
      <c r="S366" s="55">
        <v>130.19</v>
      </c>
      <c r="T366" s="135">
        <f t="shared" si="31"/>
        <v>0.82978723404255317</v>
      </c>
      <c r="U366" s="55">
        <f t="shared" si="32"/>
        <v>0.22</v>
      </c>
      <c r="V366" s="55">
        <f t="shared" si="33"/>
        <v>107.8</v>
      </c>
      <c r="X366" s="36" t="b">
        <v>1</v>
      </c>
    </row>
    <row r="367" spans="1:24" ht="24" x14ac:dyDescent="0.25">
      <c r="A367" s="42" t="s">
        <v>3462</v>
      </c>
      <c r="B367" s="128" t="s">
        <v>687</v>
      </c>
      <c r="C367" s="50" t="s">
        <v>217</v>
      </c>
      <c r="D367" s="51">
        <v>92759</v>
      </c>
      <c r="E367" s="56" t="s">
        <v>320</v>
      </c>
      <c r="F367" s="53" t="s">
        <v>280</v>
      </c>
      <c r="G367" s="54">
        <v>47.05</v>
      </c>
      <c r="H367" s="55">
        <v>47.05</v>
      </c>
      <c r="I367" s="73">
        <v>10.44</v>
      </c>
      <c r="J367" s="55">
        <v>8.66</v>
      </c>
      <c r="K367" s="73">
        <v>4.08</v>
      </c>
      <c r="L367" s="55">
        <v>3.38</v>
      </c>
      <c r="M367" s="55">
        <f>TRUNC(((J367*G367)+(L367*G367)),2)</f>
        <v>566.48</v>
      </c>
      <c r="N367" s="55">
        <f>TRUNC(((J367*H367)+(L367*H367)),2)</f>
        <v>566.48</v>
      </c>
      <c r="O367" s="38"/>
      <c r="P367" s="55">
        <v>10.44</v>
      </c>
      <c r="Q367" s="55">
        <v>4.08</v>
      </c>
      <c r="R367" s="55">
        <v>683.16</v>
      </c>
      <c r="S367" s="55">
        <v>683.16</v>
      </c>
      <c r="T367" s="135">
        <f t="shared" si="31"/>
        <v>0.8292054569939693</v>
      </c>
      <c r="U367" s="55">
        <f t="shared" si="32"/>
        <v>407.45</v>
      </c>
      <c r="V367" s="55">
        <f t="shared" si="33"/>
        <v>159.02000000000001</v>
      </c>
      <c r="X367" s="36" t="b">
        <v>1</v>
      </c>
    </row>
    <row r="368" spans="1:24" ht="24" x14ac:dyDescent="0.25">
      <c r="A368" s="42" t="s">
        <v>3463</v>
      </c>
      <c r="B368" s="128" t="s">
        <v>688</v>
      </c>
      <c r="C368" s="50" t="s">
        <v>217</v>
      </c>
      <c r="D368" s="51">
        <v>92763</v>
      </c>
      <c r="E368" s="52" t="s">
        <v>3039</v>
      </c>
      <c r="F368" s="53" t="s">
        <v>280</v>
      </c>
      <c r="G368" s="54">
        <v>448.37</v>
      </c>
      <c r="H368" s="55">
        <v>448.37</v>
      </c>
      <c r="I368" s="73">
        <v>8.92</v>
      </c>
      <c r="J368" s="55">
        <v>7.4</v>
      </c>
      <c r="K368" s="73">
        <v>0.72</v>
      </c>
      <c r="L368" s="55">
        <v>0.59</v>
      </c>
      <c r="M368" s="55">
        <f>TRUNC(((J368*G368)+(L368*G368)),2)</f>
        <v>3582.47</v>
      </c>
      <c r="N368" s="55">
        <f>TRUNC(((J368*H368)+(L368*H368)),2)</f>
        <v>3582.47</v>
      </c>
      <c r="O368" s="38"/>
      <c r="P368" s="55">
        <v>8.92</v>
      </c>
      <c r="Q368" s="55">
        <v>0.72</v>
      </c>
      <c r="R368" s="55">
        <v>4322.28</v>
      </c>
      <c r="S368" s="55">
        <v>4322.28</v>
      </c>
      <c r="T368" s="135">
        <f t="shared" si="31"/>
        <v>0.82883802067427381</v>
      </c>
      <c r="U368" s="55">
        <f t="shared" si="32"/>
        <v>3317.93</v>
      </c>
      <c r="V368" s="55">
        <f t="shared" si="33"/>
        <v>264.52999999999997</v>
      </c>
      <c r="X368" s="36" t="b">
        <v>1</v>
      </c>
    </row>
    <row r="369" spans="1:24" x14ac:dyDescent="0.2">
      <c r="A369" s="42" t="s">
        <v>3464</v>
      </c>
      <c r="B369" s="129" t="s">
        <v>689</v>
      </c>
      <c r="C369" s="133"/>
      <c r="D369" s="133"/>
      <c r="E369" s="58" t="s">
        <v>690</v>
      </c>
      <c r="F369" s="133"/>
      <c r="G369" s="59"/>
      <c r="H369" s="59"/>
      <c r="I369" s="72"/>
      <c r="J369" s="59"/>
      <c r="K369" s="72"/>
      <c r="L369" s="59"/>
      <c r="M369" s="60">
        <f>SUM(M370:M374)</f>
        <v>3567.6499999999996</v>
      </c>
      <c r="N369" s="60">
        <f>SUM(N370:N374)</f>
        <v>3567.6499999999996</v>
      </c>
      <c r="O369" s="37"/>
      <c r="P369" s="59"/>
      <c r="Q369" s="59"/>
      <c r="R369" s="60">
        <v>4300.51</v>
      </c>
      <c r="S369" s="60">
        <v>4300.51</v>
      </c>
      <c r="T369" s="135">
        <f t="shared" si="31"/>
        <v>0.82958765355736863</v>
      </c>
      <c r="U369" s="55">
        <f t="shared" si="32"/>
        <v>0</v>
      </c>
      <c r="V369" s="55">
        <f t="shared" si="33"/>
        <v>0</v>
      </c>
      <c r="X369" s="36" t="b">
        <v>1</v>
      </c>
    </row>
    <row r="370" spans="1:24" x14ac:dyDescent="0.2">
      <c r="A370" s="42" t="s">
        <v>3465</v>
      </c>
      <c r="B370" s="128" t="s">
        <v>691</v>
      </c>
      <c r="C370" s="50" t="s">
        <v>163</v>
      </c>
      <c r="D370" s="51">
        <v>60205</v>
      </c>
      <c r="E370" s="56" t="s">
        <v>324</v>
      </c>
      <c r="F370" s="53" t="s">
        <v>164</v>
      </c>
      <c r="G370" s="54">
        <v>17.59</v>
      </c>
      <c r="H370" s="55">
        <v>17.59</v>
      </c>
      <c r="I370" s="73">
        <v>32.85</v>
      </c>
      <c r="J370" s="55">
        <v>27.26</v>
      </c>
      <c r="K370" s="73">
        <v>23.52</v>
      </c>
      <c r="L370" s="55">
        <v>19.52</v>
      </c>
      <c r="M370" s="55">
        <f>TRUNC(((J370*G370)+(L370*G370)),2)</f>
        <v>822.86</v>
      </c>
      <c r="N370" s="55">
        <f>TRUNC(((J370*H370)+(L370*H370)),2)</f>
        <v>822.86</v>
      </c>
      <c r="O370" s="37"/>
      <c r="P370" s="55">
        <v>32.85</v>
      </c>
      <c r="Q370" s="55">
        <v>23.52</v>
      </c>
      <c r="R370" s="55">
        <v>991.54</v>
      </c>
      <c r="S370" s="55">
        <v>991.54</v>
      </c>
      <c r="T370" s="135">
        <f t="shared" si="31"/>
        <v>0.82988079149605665</v>
      </c>
      <c r="U370" s="55">
        <f t="shared" si="32"/>
        <v>479.5</v>
      </c>
      <c r="V370" s="55">
        <f t="shared" si="33"/>
        <v>343.35</v>
      </c>
      <c r="X370" s="36" t="b">
        <v>1</v>
      </c>
    </row>
    <row r="371" spans="1:24" x14ac:dyDescent="0.2">
      <c r="A371" s="42" t="s">
        <v>3466</v>
      </c>
      <c r="B371" s="128" t="s">
        <v>692</v>
      </c>
      <c r="C371" s="50" t="s">
        <v>163</v>
      </c>
      <c r="D371" s="51">
        <v>60524</v>
      </c>
      <c r="E371" s="56" t="s">
        <v>292</v>
      </c>
      <c r="F371" s="53" t="s">
        <v>211</v>
      </c>
      <c r="G371" s="54">
        <v>1.23</v>
      </c>
      <c r="H371" s="55">
        <v>1.23</v>
      </c>
      <c r="I371" s="73">
        <v>557.77</v>
      </c>
      <c r="J371" s="55">
        <v>463</v>
      </c>
      <c r="K371" s="73">
        <v>0</v>
      </c>
      <c r="L371" s="55">
        <v>0</v>
      </c>
      <c r="M371" s="55">
        <f>TRUNC(((J371*G371)+(L371*G371)),2)</f>
        <v>569.49</v>
      </c>
      <c r="N371" s="55">
        <f>TRUNC(((J371*H371)+(L371*H371)),2)</f>
        <v>569.49</v>
      </c>
      <c r="O371" s="37"/>
      <c r="P371" s="55">
        <v>557.77</v>
      </c>
      <c r="Q371" s="55">
        <v>0</v>
      </c>
      <c r="R371" s="55">
        <v>686.05</v>
      </c>
      <c r="S371" s="55">
        <v>686.05</v>
      </c>
      <c r="T371" s="135">
        <f t="shared" si="31"/>
        <v>0.83009984694993089</v>
      </c>
      <c r="U371" s="55">
        <f t="shared" si="32"/>
        <v>569.49</v>
      </c>
      <c r="V371" s="55">
        <f t="shared" si="33"/>
        <v>0</v>
      </c>
      <c r="X371" s="36" t="b">
        <v>1</v>
      </c>
    </row>
    <row r="372" spans="1:24" ht="24" x14ac:dyDescent="0.25">
      <c r="A372" s="42" t="s">
        <v>3467</v>
      </c>
      <c r="B372" s="128" t="s">
        <v>693</v>
      </c>
      <c r="C372" s="50" t="s">
        <v>163</v>
      </c>
      <c r="D372" s="51">
        <v>60800</v>
      </c>
      <c r="E372" s="56" t="s">
        <v>314</v>
      </c>
      <c r="F372" s="53" t="s">
        <v>211</v>
      </c>
      <c r="G372" s="54">
        <v>1.23</v>
      </c>
      <c r="H372" s="55">
        <v>1.23</v>
      </c>
      <c r="I372" s="73">
        <v>0.12</v>
      </c>
      <c r="J372" s="55">
        <v>0.09</v>
      </c>
      <c r="K372" s="73">
        <v>51.75</v>
      </c>
      <c r="L372" s="55">
        <v>42.95</v>
      </c>
      <c r="M372" s="55">
        <f>TRUNC(((J372*G372)+(L372*G372)),2)</f>
        <v>52.93</v>
      </c>
      <c r="N372" s="55">
        <f>TRUNC(((J372*H372)+(L372*H372)),2)</f>
        <v>52.93</v>
      </c>
      <c r="O372" s="38"/>
      <c r="P372" s="55">
        <v>0.12</v>
      </c>
      <c r="Q372" s="55">
        <v>51.75</v>
      </c>
      <c r="R372" s="55">
        <v>63.8</v>
      </c>
      <c r="S372" s="55">
        <v>63.8</v>
      </c>
      <c r="T372" s="135">
        <f t="shared" si="31"/>
        <v>0.8296238244514107</v>
      </c>
      <c r="U372" s="55">
        <f t="shared" si="32"/>
        <v>0.11</v>
      </c>
      <c r="V372" s="55">
        <f t="shared" si="33"/>
        <v>52.82</v>
      </c>
      <c r="X372" s="36" t="b">
        <v>1</v>
      </c>
    </row>
    <row r="373" spans="1:24" ht="24" x14ac:dyDescent="0.25">
      <c r="A373" s="42" t="s">
        <v>3468</v>
      </c>
      <c r="B373" s="128" t="s">
        <v>694</v>
      </c>
      <c r="C373" s="50" t="s">
        <v>217</v>
      </c>
      <c r="D373" s="51">
        <v>92759</v>
      </c>
      <c r="E373" s="52" t="s">
        <v>3023</v>
      </c>
      <c r="F373" s="53" t="s">
        <v>280</v>
      </c>
      <c r="G373" s="54">
        <v>93.76</v>
      </c>
      <c r="H373" s="55">
        <v>93.76</v>
      </c>
      <c r="I373" s="73">
        <v>10.44</v>
      </c>
      <c r="J373" s="55">
        <v>8.66</v>
      </c>
      <c r="K373" s="73">
        <v>4.08</v>
      </c>
      <c r="L373" s="55">
        <v>3.38</v>
      </c>
      <c r="M373" s="55">
        <f>TRUNC(((J373*G373)+(L373*G373)),2)</f>
        <v>1128.8699999999999</v>
      </c>
      <c r="N373" s="55">
        <f>TRUNC(((J373*H373)+(L373*H373)),2)</f>
        <v>1128.8699999999999</v>
      </c>
      <c r="O373" s="38"/>
      <c r="P373" s="55">
        <v>10.44</v>
      </c>
      <c r="Q373" s="55">
        <v>4.08</v>
      </c>
      <c r="R373" s="55">
        <v>1361.39</v>
      </c>
      <c r="S373" s="55">
        <v>1361.39</v>
      </c>
      <c r="T373" s="135">
        <f t="shared" si="31"/>
        <v>0.82920397534872436</v>
      </c>
      <c r="U373" s="55">
        <f t="shared" si="32"/>
        <v>811.96</v>
      </c>
      <c r="V373" s="55">
        <f t="shared" si="33"/>
        <v>316.89999999999998</v>
      </c>
      <c r="X373" s="36" t="b">
        <v>1</v>
      </c>
    </row>
    <row r="374" spans="1:24" x14ac:dyDescent="0.2">
      <c r="A374" s="42" t="s">
        <v>3469</v>
      </c>
      <c r="B374" s="128" t="s">
        <v>695</v>
      </c>
      <c r="C374" s="50" t="s">
        <v>163</v>
      </c>
      <c r="D374" s="51">
        <v>60304</v>
      </c>
      <c r="E374" s="56" t="s">
        <v>318</v>
      </c>
      <c r="F374" s="53" t="s">
        <v>280</v>
      </c>
      <c r="G374" s="54">
        <v>98.66</v>
      </c>
      <c r="H374" s="55">
        <v>98.66</v>
      </c>
      <c r="I374" s="73">
        <v>9.16</v>
      </c>
      <c r="J374" s="55">
        <v>7.6</v>
      </c>
      <c r="K374" s="73">
        <v>2.98</v>
      </c>
      <c r="L374" s="55">
        <v>2.4700000000000002</v>
      </c>
      <c r="M374" s="55">
        <f>TRUNC(((J374*G374)+(L374*G374)),2)</f>
        <v>993.5</v>
      </c>
      <c r="N374" s="55">
        <f>TRUNC(((J374*H374)+(L374*H374)),2)</f>
        <v>993.5</v>
      </c>
      <c r="O374" s="37"/>
      <c r="P374" s="55">
        <v>9.16</v>
      </c>
      <c r="Q374" s="55">
        <v>2.98</v>
      </c>
      <c r="R374" s="55">
        <v>1197.73</v>
      </c>
      <c r="S374" s="55">
        <v>1197.73</v>
      </c>
      <c r="T374" s="135">
        <f t="shared" si="31"/>
        <v>0.82948577726198724</v>
      </c>
      <c r="U374" s="55">
        <f t="shared" si="32"/>
        <v>749.81</v>
      </c>
      <c r="V374" s="55">
        <f t="shared" si="33"/>
        <v>243.69</v>
      </c>
      <c r="X374" s="36" t="b">
        <v>1</v>
      </c>
    </row>
    <row r="375" spans="1:24" x14ac:dyDescent="0.2">
      <c r="A375" s="42" t="s">
        <v>3470</v>
      </c>
      <c r="B375" s="129" t="s">
        <v>696</v>
      </c>
      <c r="C375" s="133"/>
      <c r="D375" s="133"/>
      <c r="E375" s="58" t="s">
        <v>697</v>
      </c>
      <c r="F375" s="133"/>
      <c r="G375" s="59"/>
      <c r="H375" s="59"/>
      <c r="I375" s="72"/>
      <c r="J375" s="59"/>
      <c r="K375" s="72"/>
      <c r="L375" s="59"/>
      <c r="M375" s="60">
        <f>SUM(M376:M380)</f>
        <v>7497.85</v>
      </c>
      <c r="N375" s="60">
        <f>SUM(N376:N380)</f>
        <v>7497.85</v>
      </c>
      <c r="O375" s="37"/>
      <c r="P375" s="59"/>
      <c r="Q375" s="59"/>
      <c r="R375" s="60">
        <v>9036.0400000000009</v>
      </c>
      <c r="S375" s="60">
        <v>9036.0400000000009</v>
      </c>
      <c r="T375" s="135">
        <f t="shared" si="31"/>
        <v>0.82977166989079287</v>
      </c>
      <c r="U375" s="55">
        <f t="shared" si="32"/>
        <v>0</v>
      </c>
      <c r="V375" s="55">
        <f t="shared" si="33"/>
        <v>0</v>
      </c>
      <c r="X375" s="36" t="b">
        <v>1</v>
      </c>
    </row>
    <row r="376" spans="1:24" x14ac:dyDescent="0.2">
      <c r="A376" s="42" t="s">
        <v>3471</v>
      </c>
      <c r="B376" s="128" t="s">
        <v>698</v>
      </c>
      <c r="C376" s="50" t="s">
        <v>163</v>
      </c>
      <c r="D376" s="51">
        <v>60205</v>
      </c>
      <c r="E376" s="56" t="s">
        <v>324</v>
      </c>
      <c r="F376" s="53" t="s">
        <v>164</v>
      </c>
      <c r="G376" s="54">
        <v>59.38</v>
      </c>
      <c r="H376" s="55">
        <v>59.38</v>
      </c>
      <c r="I376" s="73">
        <v>32.85</v>
      </c>
      <c r="J376" s="55">
        <v>27.26</v>
      </c>
      <c r="K376" s="73">
        <v>23.52</v>
      </c>
      <c r="L376" s="55">
        <v>19.52</v>
      </c>
      <c r="M376" s="55">
        <f>TRUNC(((J376*G376)+(L376*G376)),2)</f>
        <v>2777.79</v>
      </c>
      <c r="N376" s="55">
        <f>TRUNC(((J376*H376)+(L376*H376)),2)</f>
        <v>2777.79</v>
      </c>
      <c r="O376" s="37"/>
      <c r="P376" s="55">
        <v>32.85</v>
      </c>
      <c r="Q376" s="55">
        <v>23.52</v>
      </c>
      <c r="R376" s="55">
        <v>3347.25</v>
      </c>
      <c r="S376" s="55">
        <v>3347.25</v>
      </c>
      <c r="T376" s="135">
        <f t="shared" si="31"/>
        <v>0.82987228321756668</v>
      </c>
      <c r="U376" s="55">
        <f t="shared" si="32"/>
        <v>1618.69</v>
      </c>
      <c r="V376" s="55">
        <f t="shared" si="33"/>
        <v>1159.0899999999999</v>
      </c>
      <c r="X376" s="36" t="b">
        <v>1</v>
      </c>
    </row>
    <row r="377" spans="1:24" x14ac:dyDescent="0.2">
      <c r="A377" s="42" t="s">
        <v>3472</v>
      </c>
      <c r="B377" s="128" t="s">
        <v>699</v>
      </c>
      <c r="C377" s="50" t="s">
        <v>163</v>
      </c>
      <c r="D377" s="51">
        <v>60524</v>
      </c>
      <c r="E377" s="56" t="s">
        <v>292</v>
      </c>
      <c r="F377" s="53" t="s">
        <v>211</v>
      </c>
      <c r="G377" s="54">
        <v>4.3499999999999996</v>
      </c>
      <c r="H377" s="55">
        <v>4.3499999999999996</v>
      </c>
      <c r="I377" s="73">
        <v>557.77</v>
      </c>
      <c r="J377" s="55">
        <v>463</v>
      </c>
      <c r="K377" s="73">
        <v>0</v>
      </c>
      <c r="L377" s="55">
        <v>0</v>
      </c>
      <c r="M377" s="55">
        <f>TRUNC(((J377*G377)+(L377*G377)),2)</f>
        <v>2014.05</v>
      </c>
      <c r="N377" s="55">
        <f>TRUNC(((J377*H377)+(L377*H377)),2)</f>
        <v>2014.05</v>
      </c>
      <c r="O377" s="37"/>
      <c r="P377" s="55">
        <v>557.77</v>
      </c>
      <c r="Q377" s="55">
        <v>0</v>
      </c>
      <c r="R377" s="55">
        <v>2426.29</v>
      </c>
      <c r="S377" s="55">
        <v>2426.29</v>
      </c>
      <c r="T377" s="135">
        <f t="shared" si="31"/>
        <v>0.8300945064275087</v>
      </c>
      <c r="U377" s="55">
        <f t="shared" si="32"/>
        <v>2014.05</v>
      </c>
      <c r="V377" s="55">
        <f t="shared" si="33"/>
        <v>0</v>
      </c>
      <c r="X377" s="36" t="b">
        <v>1</v>
      </c>
    </row>
    <row r="378" spans="1:24" ht="24" x14ac:dyDescent="0.25">
      <c r="A378" s="42" t="s">
        <v>3473</v>
      </c>
      <c r="B378" s="128" t="s">
        <v>700</v>
      </c>
      <c r="C378" s="50" t="s">
        <v>163</v>
      </c>
      <c r="D378" s="51">
        <v>60800</v>
      </c>
      <c r="E378" s="56" t="s">
        <v>314</v>
      </c>
      <c r="F378" s="53" t="s">
        <v>211</v>
      </c>
      <c r="G378" s="54">
        <v>4.3499999999999996</v>
      </c>
      <c r="H378" s="55">
        <v>4.3499999999999996</v>
      </c>
      <c r="I378" s="73">
        <v>0.12</v>
      </c>
      <c r="J378" s="55">
        <v>0.09</v>
      </c>
      <c r="K378" s="73">
        <v>51.75</v>
      </c>
      <c r="L378" s="55">
        <v>42.95</v>
      </c>
      <c r="M378" s="55">
        <f>TRUNC(((J378*G378)+(L378*G378)),2)</f>
        <v>187.22</v>
      </c>
      <c r="N378" s="55">
        <f>TRUNC(((J378*H378)+(L378*H378)),2)</f>
        <v>187.22</v>
      </c>
      <c r="O378" s="38"/>
      <c r="P378" s="55">
        <v>0.12</v>
      </c>
      <c r="Q378" s="55">
        <v>51.75</v>
      </c>
      <c r="R378" s="55">
        <v>225.63</v>
      </c>
      <c r="S378" s="55">
        <v>225.63</v>
      </c>
      <c r="T378" s="135">
        <f t="shared" si="31"/>
        <v>0.82976554536187563</v>
      </c>
      <c r="U378" s="55">
        <f t="shared" si="32"/>
        <v>0.39</v>
      </c>
      <c r="V378" s="55">
        <f t="shared" si="33"/>
        <v>186.83</v>
      </c>
      <c r="X378" s="36" t="b">
        <v>1</v>
      </c>
    </row>
    <row r="379" spans="1:24" x14ac:dyDescent="0.2">
      <c r="A379" s="42" t="s">
        <v>3474</v>
      </c>
      <c r="B379" s="128" t="s">
        <v>701</v>
      </c>
      <c r="C379" s="50" t="s">
        <v>163</v>
      </c>
      <c r="D379" s="51">
        <v>60303</v>
      </c>
      <c r="E379" s="56" t="s">
        <v>335</v>
      </c>
      <c r="F379" s="53" t="s">
        <v>280</v>
      </c>
      <c r="G379" s="54">
        <v>194.59</v>
      </c>
      <c r="H379" s="55">
        <v>194.59</v>
      </c>
      <c r="I379" s="73">
        <v>9.68</v>
      </c>
      <c r="J379" s="55">
        <v>8.0299999999999994</v>
      </c>
      <c r="K379" s="73">
        <v>2.98</v>
      </c>
      <c r="L379" s="55">
        <v>2.4700000000000002</v>
      </c>
      <c r="M379" s="55">
        <f>TRUNC(((J379*G379)+(L379*G379)),2)</f>
        <v>2043.19</v>
      </c>
      <c r="N379" s="55">
        <f>TRUNC(((J379*H379)+(L379*H379)),2)</f>
        <v>2043.19</v>
      </c>
      <c r="O379" s="37"/>
      <c r="P379" s="55">
        <v>9.68</v>
      </c>
      <c r="Q379" s="55">
        <v>2.98</v>
      </c>
      <c r="R379" s="55">
        <v>2463.5</v>
      </c>
      <c r="S379" s="55">
        <v>2463.5</v>
      </c>
      <c r="T379" s="135">
        <f t="shared" si="31"/>
        <v>0.82938502131114267</v>
      </c>
      <c r="U379" s="55">
        <f t="shared" si="32"/>
        <v>1562.55</v>
      </c>
      <c r="V379" s="55">
        <f t="shared" si="33"/>
        <v>480.63</v>
      </c>
      <c r="X379" s="36" t="b">
        <v>1</v>
      </c>
    </row>
    <row r="380" spans="1:24" x14ac:dyDescent="0.2">
      <c r="A380" s="42" t="s">
        <v>3475</v>
      </c>
      <c r="B380" s="128" t="s">
        <v>702</v>
      </c>
      <c r="C380" s="50" t="s">
        <v>163</v>
      </c>
      <c r="D380" s="51">
        <v>60304</v>
      </c>
      <c r="E380" s="56" t="s">
        <v>318</v>
      </c>
      <c r="F380" s="53" t="s">
        <v>280</v>
      </c>
      <c r="G380" s="54">
        <v>47.23</v>
      </c>
      <c r="H380" s="55">
        <v>47.23</v>
      </c>
      <c r="I380" s="73">
        <v>9.16</v>
      </c>
      <c r="J380" s="55">
        <v>7.6</v>
      </c>
      <c r="K380" s="73">
        <v>2.98</v>
      </c>
      <c r="L380" s="55">
        <v>2.4700000000000002</v>
      </c>
      <c r="M380" s="55">
        <f>TRUNC(((J380*G380)+(L380*G380)),2)</f>
        <v>475.6</v>
      </c>
      <c r="N380" s="55">
        <f>TRUNC(((J380*H380)+(L380*H380)),2)</f>
        <v>475.6</v>
      </c>
      <c r="O380" s="37"/>
      <c r="P380" s="55">
        <v>9.16</v>
      </c>
      <c r="Q380" s="55">
        <v>2.98</v>
      </c>
      <c r="R380" s="55">
        <v>573.37</v>
      </c>
      <c r="S380" s="55">
        <v>573.37</v>
      </c>
      <c r="T380" s="135">
        <f t="shared" si="31"/>
        <v>0.82948183546401111</v>
      </c>
      <c r="U380" s="55">
        <f t="shared" si="32"/>
        <v>358.94</v>
      </c>
      <c r="V380" s="55">
        <f t="shared" si="33"/>
        <v>116.65</v>
      </c>
      <c r="X380" s="36" t="b">
        <v>1</v>
      </c>
    </row>
    <row r="381" spans="1:24" x14ac:dyDescent="0.2">
      <c r="A381" s="42" t="s">
        <v>3476</v>
      </c>
      <c r="B381" s="129" t="s">
        <v>703</v>
      </c>
      <c r="C381" s="133"/>
      <c r="D381" s="133"/>
      <c r="E381" s="58" t="s">
        <v>704</v>
      </c>
      <c r="F381" s="133"/>
      <c r="G381" s="59"/>
      <c r="H381" s="59"/>
      <c r="I381" s="72"/>
      <c r="J381" s="59"/>
      <c r="K381" s="72"/>
      <c r="L381" s="59"/>
      <c r="M381" s="60">
        <f>SUM(M382:M388)</f>
        <v>4533.670000000001</v>
      </c>
      <c r="N381" s="60">
        <f>SUM(N382:N388)</f>
        <v>4533.670000000001</v>
      </c>
      <c r="O381" s="37"/>
      <c r="P381" s="59"/>
      <c r="Q381" s="59"/>
      <c r="R381" s="60">
        <v>5463.78</v>
      </c>
      <c r="S381" s="60">
        <v>5463.78</v>
      </c>
      <c r="T381" s="135">
        <f t="shared" si="31"/>
        <v>0.82976803604830374</v>
      </c>
      <c r="U381" s="55">
        <f t="shared" si="32"/>
        <v>0</v>
      </c>
      <c r="V381" s="55">
        <f t="shared" si="33"/>
        <v>0</v>
      </c>
      <c r="X381" s="36" t="b">
        <v>1</v>
      </c>
    </row>
    <row r="382" spans="1:24" x14ac:dyDescent="0.2">
      <c r="A382" s="42" t="s">
        <v>3477</v>
      </c>
      <c r="B382" s="128" t="s">
        <v>705</v>
      </c>
      <c r="C382" s="50" t="s">
        <v>163</v>
      </c>
      <c r="D382" s="51">
        <v>60205</v>
      </c>
      <c r="E382" s="56" t="s">
        <v>324</v>
      </c>
      <c r="F382" s="53" t="s">
        <v>164</v>
      </c>
      <c r="G382" s="54">
        <v>27.88</v>
      </c>
      <c r="H382" s="55">
        <v>27.88</v>
      </c>
      <c r="I382" s="73">
        <v>32.85</v>
      </c>
      <c r="J382" s="55">
        <v>27.26</v>
      </c>
      <c r="K382" s="73">
        <v>23.52</v>
      </c>
      <c r="L382" s="55">
        <v>19.52</v>
      </c>
      <c r="M382" s="55">
        <f t="shared" ref="M382:M388" si="36">TRUNC(((J382*G382)+(L382*G382)),2)</f>
        <v>1304.22</v>
      </c>
      <c r="N382" s="55">
        <f t="shared" ref="N382:N388" si="37">TRUNC(((J382*H382)+(L382*H382)),2)</f>
        <v>1304.22</v>
      </c>
      <c r="O382" s="37"/>
      <c r="P382" s="55">
        <v>32.85</v>
      </c>
      <c r="Q382" s="55">
        <v>23.52</v>
      </c>
      <c r="R382" s="55">
        <v>1571.59</v>
      </c>
      <c r="S382" s="55">
        <v>1571.59</v>
      </c>
      <c r="T382" s="135">
        <f t="shared" si="31"/>
        <v>0.82987293123524586</v>
      </c>
      <c r="U382" s="55">
        <f t="shared" si="32"/>
        <v>760</v>
      </c>
      <c r="V382" s="55">
        <f t="shared" si="33"/>
        <v>544.21</v>
      </c>
      <c r="X382" s="36" t="b">
        <v>1</v>
      </c>
    </row>
    <row r="383" spans="1:24" x14ac:dyDescent="0.2">
      <c r="A383" s="42" t="s">
        <v>3478</v>
      </c>
      <c r="B383" s="128" t="s">
        <v>706</v>
      </c>
      <c r="C383" s="50" t="s">
        <v>163</v>
      </c>
      <c r="D383" s="51">
        <v>60524</v>
      </c>
      <c r="E383" s="56" t="s">
        <v>292</v>
      </c>
      <c r="F383" s="53" t="s">
        <v>211</v>
      </c>
      <c r="G383" s="54">
        <v>2.2799999999999998</v>
      </c>
      <c r="H383" s="55">
        <v>2.2799999999999998</v>
      </c>
      <c r="I383" s="73">
        <v>557.77</v>
      </c>
      <c r="J383" s="55">
        <v>463</v>
      </c>
      <c r="K383" s="73">
        <v>0</v>
      </c>
      <c r="L383" s="55">
        <v>0</v>
      </c>
      <c r="M383" s="55">
        <f t="shared" si="36"/>
        <v>1055.6400000000001</v>
      </c>
      <c r="N383" s="55">
        <f t="shared" si="37"/>
        <v>1055.6400000000001</v>
      </c>
      <c r="O383" s="37"/>
      <c r="P383" s="55">
        <v>557.77</v>
      </c>
      <c r="Q383" s="55">
        <v>0</v>
      </c>
      <c r="R383" s="55">
        <v>1271.71</v>
      </c>
      <c r="S383" s="55">
        <v>1271.71</v>
      </c>
      <c r="T383" s="135">
        <f t="shared" si="31"/>
        <v>0.83009491157575244</v>
      </c>
      <c r="U383" s="55">
        <f t="shared" si="32"/>
        <v>1055.6400000000001</v>
      </c>
      <c r="V383" s="55">
        <f t="shared" si="33"/>
        <v>0</v>
      </c>
      <c r="X383" s="36" t="b">
        <v>1</v>
      </c>
    </row>
    <row r="384" spans="1:24" ht="24" x14ac:dyDescent="0.25">
      <c r="A384" s="42" t="s">
        <v>3479</v>
      </c>
      <c r="B384" s="128" t="s">
        <v>707</v>
      </c>
      <c r="C384" s="50" t="s">
        <v>163</v>
      </c>
      <c r="D384" s="51">
        <v>60800</v>
      </c>
      <c r="E384" s="56" t="s">
        <v>314</v>
      </c>
      <c r="F384" s="53" t="s">
        <v>211</v>
      </c>
      <c r="G384" s="54">
        <v>2.2799999999999998</v>
      </c>
      <c r="H384" s="55">
        <v>2.2799999999999998</v>
      </c>
      <c r="I384" s="73">
        <v>0.12</v>
      </c>
      <c r="J384" s="55">
        <v>0.09</v>
      </c>
      <c r="K384" s="73">
        <v>51.75</v>
      </c>
      <c r="L384" s="55">
        <v>42.95</v>
      </c>
      <c r="M384" s="55">
        <f t="shared" si="36"/>
        <v>98.13</v>
      </c>
      <c r="N384" s="55">
        <f t="shared" si="37"/>
        <v>98.13</v>
      </c>
      <c r="O384" s="38"/>
      <c r="P384" s="55">
        <v>0.12</v>
      </c>
      <c r="Q384" s="55">
        <v>51.75</v>
      </c>
      <c r="R384" s="55">
        <v>118.26</v>
      </c>
      <c r="S384" s="55">
        <v>118.26</v>
      </c>
      <c r="T384" s="135">
        <f t="shared" si="31"/>
        <v>0.82978183663115157</v>
      </c>
      <c r="U384" s="55">
        <f t="shared" si="32"/>
        <v>0.2</v>
      </c>
      <c r="V384" s="55">
        <f t="shared" si="33"/>
        <v>97.92</v>
      </c>
      <c r="X384" s="36" t="b">
        <v>1</v>
      </c>
    </row>
    <row r="385" spans="1:24" ht="24" x14ac:dyDescent="0.25">
      <c r="A385" s="42" t="s">
        <v>3480</v>
      </c>
      <c r="B385" s="128" t="s">
        <v>708</v>
      </c>
      <c r="C385" s="50" t="s">
        <v>217</v>
      </c>
      <c r="D385" s="51">
        <v>92759</v>
      </c>
      <c r="E385" s="56" t="s">
        <v>320</v>
      </c>
      <c r="F385" s="53" t="s">
        <v>280</v>
      </c>
      <c r="G385" s="54">
        <v>22.27</v>
      </c>
      <c r="H385" s="55">
        <v>22.27</v>
      </c>
      <c r="I385" s="73">
        <v>10.44</v>
      </c>
      <c r="J385" s="55">
        <v>8.66</v>
      </c>
      <c r="K385" s="73">
        <v>4.08</v>
      </c>
      <c r="L385" s="55">
        <v>3.38</v>
      </c>
      <c r="M385" s="55">
        <f t="shared" si="36"/>
        <v>268.13</v>
      </c>
      <c r="N385" s="55">
        <f t="shared" si="37"/>
        <v>268.13</v>
      </c>
      <c r="O385" s="38"/>
      <c r="P385" s="55">
        <v>10.44</v>
      </c>
      <c r="Q385" s="55">
        <v>4.08</v>
      </c>
      <c r="R385" s="55">
        <v>323.36</v>
      </c>
      <c r="S385" s="55">
        <v>323.36</v>
      </c>
      <c r="T385" s="135">
        <f t="shared" si="31"/>
        <v>0.82919965363681336</v>
      </c>
      <c r="U385" s="55">
        <f t="shared" si="32"/>
        <v>192.85</v>
      </c>
      <c r="V385" s="55">
        <f t="shared" si="33"/>
        <v>75.27</v>
      </c>
      <c r="X385" s="36" t="b">
        <v>1</v>
      </c>
    </row>
    <row r="386" spans="1:24" x14ac:dyDescent="0.2">
      <c r="A386" s="42" t="s">
        <v>3481</v>
      </c>
      <c r="B386" s="128" t="s">
        <v>709</v>
      </c>
      <c r="C386" s="50" t="s">
        <v>163</v>
      </c>
      <c r="D386" s="51">
        <v>60303</v>
      </c>
      <c r="E386" s="56" t="s">
        <v>335</v>
      </c>
      <c r="F386" s="53" t="s">
        <v>280</v>
      </c>
      <c r="G386" s="54">
        <v>78.849999999999994</v>
      </c>
      <c r="H386" s="55">
        <v>78.849999999999994</v>
      </c>
      <c r="I386" s="73">
        <v>9.68</v>
      </c>
      <c r="J386" s="55">
        <v>8.0299999999999994</v>
      </c>
      <c r="K386" s="73">
        <v>2.98</v>
      </c>
      <c r="L386" s="55">
        <v>2.4700000000000002</v>
      </c>
      <c r="M386" s="55">
        <f t="shared" si="36"/>
        <v>827.92</v>
      </c>
      <c r="N386" s="55">
        <f t="shared" si="37"/>
        <v>827.92</v>
      </c>
      <c r="O386" s="37"/>
      <c r="P386" s="55">
        <v>9.68</v>
      </c>
      <c r="Q386" s="55">
        <v>2.98</v>
      </c>
      <c r="R386" s="55">
        <v>998.24</v>
      </c>
      <c r="S386" s="55">
        <v>998.24</v>
      </c>
      <c r="T386" s="135">
        <f t="shared" si="31"/>
        <v>0.82937970828658436</v>
      </c>
      <c r="U386" s="55">
        <f t="shared" si="32"/>
        <v>633.16</v>
      </c>
      <c r="V386" s="55">
        <f t="shared" si="33"/>
        <v>194.75</v>
      </c>
      <c r="X386" s="36" t="b">
        <v>1</v>
      </c>
    </row>
    <row r="387" spans="1:24" x14ac:dyDescent="0.2">
      <c r="A387" s="42" t="s">
        <v>3482</v>
      </c>
      <c r="B387" s="128" t="s">
        <v>710</v>
      </c>
      <c r="C387" s="50" t="s">
        <v>163</v>
      </c>
      <c r="D387" s="51">
        <v>60304</v>
      </c>
      <c r="E387" s="56" t="s">
        <v>318</v>
      </c>
      <c r="F387" s="53" t="s">
        <v>280</v>
      </c>
      <c r="G387" s="54">
        <v>44.37</v>
      </c>
      <c r="H387" s="55">
        <v>44.37</v>
      </c>
      <c r="I387" s="73">
        <v>9.16</v>
      </c>
      <c r="J387" s="55">
        <v>7.6</v>
      </c>
      <c r="K387" s="73">
        <v>2.98</v>
      </c>
      <c r="L387" s="55">
        <v>2.4700000000000002</v>
      </c>
      <c r="M387" s="55">
        <f t="shared" si="36"/>
        <v>446.8</v>
      </c>
      <c r="N387" s="55">
        <f t="shared" si="37"/>
        <v>446.8</v>
      </c>
      <c r="O387" s="37"/>
      <c r="P387" s="55">
        <v>9.16</v>
      </c>
      <c r="Q387" s="55">
        <v>2.98</v>
      </c>
      <c r="R387" s="55">
        <v>538.65</v>
      </c>
      <c r="S387" s="55">
        <v>538.65</v>
      </c>
      <c r="T387" s="135">
        <f t="shared" si="31"/>
        <v>0.82948111018286463</v>
      </c>
      <c r="U387" s="55">
        <f t="shared" si="32"/>
        <v>337.21</v>
      </c>
      <c r="V387" s="55">
        <f t="shared" si="33"/>
        <v>109.59</v>
      </c>
      <c r="X387" s="36" t="b">
        <v>1</v>
      </c>
    </row>
    <row r="388" spans="1:24" ht="24" x14ac:dyDescent="0.25">
      <c r="A388" s="42" t="s">
        <v>3483</v>
      </c>
      <c r="B388" s="128" t="s">
        <v>711</v>
      </c>
      <c r="C388" s="50" t="s">
        <v>217</v>
      </c>
      <c r="D388" s="51">
        <v>92762</v>
      </c>
      <c r="E388" s="56" t="s">
        <v>338</v>
      </c>
      <c r="F388" s="53" t="s">
        <v>280</v>
      </c>
      <c r="G388" s="54">
        <v>55.97</v>
      </c>
      <c r="H388" s="55">
        <v>55.97</v>
      </c>
      <c r="I388" s="73">
        <v>10.3</v>
      </c>
      <c r="J388" s="55">
        <v>8.5500000000000007</v>
      </c>
      <c r="K388" s="73">
        <v>1.17</v>
      </c>
      <c r="L388" s="55">
        <v>0.97</v>
      </c>
      <c r="M388" s="55">
        <f t="shared" si="36"/>
        <v>532.83000000000004</v>
      </c>
      <c r="N388" s="55">
        <f t="shared" si="37"/>
        <v>532.83000000000004</v>
      </c>
      <c r="O388" s="38"/>
      <c r="P388" s="55">
        <v>10.3</v>
      </c>
      <c r="Q388" s="55">
        <v>1.17</v>
      </c>
      <c r="R388" s="55">
        <v>641.97</v>
      </c>
      <c r="S388" s="55">
        <v>641.97</v>
      </c>
      <c r="T388" s="135">
        <f t="shared" si="31"/>
        <v>0.82999205570353762</v>
      </c>
      <c r="U388" s="55">
        <f t="shared" si="32"/>
        <v>478.54</v>
      </c>
      <c r="V388" s="55">
        <f t="shared" si="33"/>
        <v>54.29</v>
      </c>
      <c r="X388" s="36" t="b">
        <v>1</v>
      </c>
    </row>
    <row r="389" spans="1:24" x14ac:dyDescent="0.2">
      <c r="A389" s="42" t="s">
        <v>3484</v>
      </c>
      <c r="B389" s="129" t="s">
        <v>712</v>
      </c>
      <c r="C389" s="133"/>
      <c r="D389" s="133"/>
      <c r="E389" s="58" t="s">
        <v>300</v>
      </c>
      <c r="F389" s="133"/>
      <c r="G389" s="59"/>
      <c r="H389" s="59"/>
      <c r="I389" s="72"/>
      <c r="J389" s="59"/>
      <c r="K389" s="72"/>
      <c r="L389" s="59"/>
      <c r="M389" s="60">
        <f>M390</f>
        <v>224.1</v>
      </c>
      <c r="N389" s="60">
        <f>N390</f>
        <v>224.1</v>
      </c>
      <c r="O389" s="37"/>
      <c r="P389" s="59"/>
      <c r="Q389" s="59"/>
      <c r="R389" s="60">
        <v>270</v>
      </c>
      <c r="S389" s="60">
        <v>270</v>
      </c>
      <c r="T389" s="135">
        <f t="shared" si="31"/>
        <v>0.83</v>
      </c>
      <c r="U389" s="55">
        <f t="shared" si="32"/>
        <v>0</v>
      </c>
      <c r="V389" s="55">
        <f t="shared" si="33"/>
        <v>0</v>
      </c>
      <c r="X389" s="36" t="b">
        <v>1</v>
      </c>
    </row>
    <row r="390" spans="1:24" x14ac:dyDescent="0.2">
      <c r="A390" s="42" t="s">
        <v>3485</v>
      </c>
      <c r="B390" s="128" t="s">
        <v>713</v>
      </c>
      <c r="C390" s="50" t="s">
        <v>163</v>
      </c>
      <c r="D390" s="51">
        <v>60487</v>
      </c>
      <c r="E390" s="56" t="s">
        <v>302</v>
      </c>
      <c r="F390" s="53" t="s">
        <v>160</v>
      </c>
      <c r="G390" s="54">
        <v>18</v>
      </c>
      <c r="H390" s="55">
        <v>18</v>
      </c>
      <c r="I390" s="73">
        <v>15</v>
      </c>
      <c r="J390" s="55">
        <v>12.45</v>
      </c>
      <c r="K390" s="73">
        <v>0</v>
      </c>
      <c r="L390" s="55">
        <v>0</v>
      </c>
      <c r="M390" s="55">
        <f>TRUNC(((J390*G390)+(L390*G390)),2)</f>
        <v>224.1</v>
      </c>
      <c r="N390" s="55">
        <f>TRUNC(((J390*H390)+(L390*H390)),2)</f>
        <v>224.1</v>
      </c>
      <c r="O390" s="37"/>
      <c r="P390" s="55">
        <v>15</v>
      </c>
      <c r="Q390" s="55">
        <v>0</v>
      </c>
      <c r="R390" s="55">
        <v>270</v>
      </c>
      <c r="S390" s="55">
        <v>270</v>
      </c>
      <c r="T390" s="135">
        <f t="shared" si="31"/>
        <v>0.83</v>
      </c>
      <c r="U390" s="55">
        <f t="shared" si="32"/>
        <v>224.1</v>
      </c>
      <c r="V390" s="55">
        <f t="shared" si="33"/>
        <v>0</v>
      </c>
      <c r="X390" s="36" t="b">
        <v>1</v>
      </c>
    </row>
    <row r="391" spans="1:24" x14ac:dyDescent="0.2">
      <c r="A391" s="42" t="s">
        <v>3486</v>
      </c>
      <c r="B391" s="127" t="s">
        <v>714</v>
      </c>
      <c r="C391" s="132"/>
      <c r="D391" s="132"/>
      <c r="E391" s="47" t="s">
        <v>85</v>
      </c>
      <c r="F391" s="132"/>
      <c r="G391" s="48"/>
      <c r="H391" s="48"/>
      <c r="I391" s="72"/>
      <c r="J391" s="48"/>
      <c r="K391" s="72"/>
      <c r="L391" s="48"/>
      <c r="M391" s="308">
        <f>SUM(M392:M435)</f>
        <v>14873.57</v>
      </c>
      <c r="N391" s="308">
        <f>SUM(N392:N435)</f>
        <v>14873.57</v>
      </c>
      <c r="O391" s="37"/>
      <c r="P391" s="48"/>
      <c r="Q391" s="48"/>
      <c r="R391" s="308">
        <v>17920.46</v>
      </c>
      <c r="S391" s="308">
        <v>17920.46</v>
      </c>
      <c r="T391" s="135">
        <f t="shared" si="31"/>
        <v>0.82997702067915669</v>
      </c>
      <c r="U391" s="55">
        <f t="shared" si="32"/>
        <v>0</v>
      </c>
      <c r="V391" s="55">
        <f t="shared" si="33"/>
        <v>0</v>
      </c>
      <c r="X391" s="36" t="b">
        <v>1</v>
      </c>
    </row>
    <row r="392" spans="1:24" x14ac:dyDescent="0.2">
      <c r="A392" s="42" t="s">
        <v>3487</v>
      </c>
      <c r="B392" s="128" t="s">
        <v>715</v>
      </c>
      <c r="C392" s="50" t="s">
        <v>163</v>
      </c>
      <c r="D392" s="51">
        <v>80903</v>
      </c>
      <c r="E392" s="56" t="s">
        <v>716</v>
      </c>
      <c r="F392" s="53" t="s">
        <v>160</v>
      </c>
      <c r="G392" s="54">
        <v>7</v>
      </c>
      <c r="H392" s="55">
        <v>7</v>
      </c>
      <c r="I392" s="73">
        <v>61.37</v>
      </c>
      <c r="J392" s="55">
        <v>50.94</v>
      </c>
      <c r="K392" s="73">
        <v>20.170000000000002</v>
      </c>
      <c r="L392" s="55">
        <v>16.739999999999998</v>
      </c>
      <c r="M392" s="55">
        <f t="shared" ref="M392:M435" si="38">TRUNC(((J392*G392)+(L392*G392)),2)</f>
        <v>473.76</v>
      </c>
      <c r="N392" s="55">
        <f t="shared" ref="N392:N435" si="39">TRUNC(((J392*H392)+(L392*H392)),2)</f>
        <v>473.76</v>
      </c>
      <c r="O392" s="37"/>
      <c r="P392" s="55">
        <v>61.37</v>
      </c>
      <c r="Q392" s="55">
        <v>20.170000000000002</v>
      </c>
      <c r="R392" s="55">
        <v>570.78</v>
      </c>
      <c r="S392" s="55">
        <v>570.78</v>
      </c>
      <c r="T392" s="135">
        <f t="shared" si="31"/>
        <v>0.83002207505518766</v>
      </c>
      <c r="U392" s="55">
        <f t="shared" si="32"/>
        <v>356.58</v>
      </c>
      <c r="V392" s="55">
        <f t="shared" si="33"/>
        <v>117.18</v>
      </c>
      <c r="X392" s="36" t="b">
        <v>1</v>
      </c>
    </row>
    <row r="393" spans="1:24" x14ac:dyDescent="0.2">
      <c r="A393" s="42" t="s">
        <v>3488</v>
      </c>
      <c r="B393" s="128" t="s">
        <v>717</v>
      </c>
      <c r="C393" s="50" t="s">
        <v>163</v>
      </c>
      <c r="D393" s="51">
        <v>80905</v>
      </c>
      <c r="E393" s="56" t="s">
        <v>718</v>
      </c>
      <c r="F393" s="53" t="s">
        <v>160</v>
      </c>
      <c r="G393" s="54">
        <v>3</v>
      </c>
      <c r="H393" s="55">
        <v>3</v>
      </c>
      <c r="I393" s="73">
        <v>106.93</v>
      </c>
      <c r="J393" s="55">
        <v>88.76</v>
      </c>
      <c r="K393" s="73">
        <v>31.76</v>
      </c>
      <c r="L393" s="55">
        <v>26.36</v>
      </c>
      <c r="M393" s="55">
        <f t="shared" si="38"/>
        <v>345.36</v>
      </c>
      <c r="N393" s="55">
        <f t="shared" si="39"/>
        <v>345.36</v>
      </c>
      <c r="O393" s="37"/>
      <c r="P393" s="55">
        <v>106.93</v>
      </c>
      <c r="Q393" s="55">
        <v>31.76</v>
      </c>
      <c r="R393" s="55">
        <v>416.07</v>
      </c>
      <c r="S393" s="55">
        <v>416.07</v>
      </c>
      <c r="T393" s="135">
        <f t="shared" si="31"/>
        <v>0.83005263537385543</v>
      </c>
      <c r="U393" s="55">
        <f t="shared" si="32"/>
        <v>266.27999999999997</v>
      </c>
      <c r="V393" s="55">
        <f t="shared" si="33"/>
        <v>79.08</v>
      </c>
      <c r="X393" s="36" t="b">
        <v>1</v>
      </c>
    </row>
    <row r="394" spans="1:24" x14ac:dyDescent="0.2">
      <c r="A394" s="42" t="s">
        <v>3489</v>
      </c>
      <c r="B394" s="128" t="s">
        <v>719</v>
      </c>
      <c r="C394" s="50" t="s">
        <v>163</v>
      </c>
      <c r="D394" s="51">
        <v>80911</v>
      </c>
      <c r="E394" s="56" t="s">
        <v>720</v>
      </c>
      <c r="F394" s="53" t="s">
        <v>160</v>
      </c>
      <c r="G394" s="54">
        <v>2</v>
      </c>
      <c r="H394" s="55">
        <v>2</v>
      </c>
      <c r="I394" s="73">
        <v>349.62</v>
      </c>
      <c r="J394" s="55">
        <v>290.20999999999998</v>
      </c>
      <c r="K394" s="73">
        <v>42.97</v>
      </c>
      <c r="L394" s="55">
        <v>35.659999999999997</v>
      </c>
      <c r="M394" s="55">
        <f t="shared" si="38"/>
        <v>651.74</v>
      </c>
      <c r="N394" s="55">
        <f t="shared" si="39"/>
        <v>651.74</v>
      </c>
      <c r="O394" s="37"/>
      <c r="P394" s="55">
        <v>349.62</v>
      </c>
      <c r="Q394" s="55">
        <v>42.97</v>
      </c>
      <c r="R394" s="55">
        <v>785.18</v>
      </c>
      <c r="S394" s="55">
        <v>785.18</v>
      </c>
      <c r="T394" s="135">
        <f t="shared" si="31"/>
        <v>0.83005170788863702</v>
      </c>
      <c r="U394" s="55">
        <f t="shared" si="32"/>
        <v>580.41999999999996</v>
      </c>
      <c r="V394" s="55">
        <f t="shared" si="33"/>
        <v>71.319999999999993</v>
      </c>
      <c r="X394" s="36" t="b">
        <v>1</v>
      </c>
    </row>
    <row r="395" spans="1:24" x14ac:dyDescent="0.2">
      <c r="A395" s="42" t="s">
        <v>3490</v>
      </c>
      <c r="B395" s="128" t="s">
        <v>721</v>
      </c>
      <c r="C395" s="50" t="s">
        <v>163</v>
      </c>
      <c r="D395" s="51">
        <v>81004</v>
      </c>
      <c r="E395" s="56" t="s">
        <v>722</v>
      </c>
      <c r="F395" s="53" t="s">
        <v>172</v>
      </c>
      <c r="G395" s="54">
        <v>15</v>
      </c>
      <c r="H395" s="55">
        <v>15</v>
      </c>
      <c r="I395" s="73">
        <v>9.9</v>
      </c>
      <c r="J395" s="55">
        <v>8.2100000000000009</v>
      </c>
      <c r="K395" s="73">
        <v>4.82</v>
      </c>
      <c r="L395" s="55">
        <v>4</v>
      </c>
      <c r="M395" s="55">
        <f t="shared" si="38"/>
        <v>183.15</v>
      </c>
      <c r="N395" s="55">
        <f t="shared" si="39"/>
        <v>183.15</v>
      </c>
      <c r="O395" s="37"/>
      <c r="P395" s="55">
        <v>9.9</v>
      </c>
      <c r="Q395" s="55">
        <v>4.82</v>
      </c>
      <c r="R395" s="55">
        <v>220.8</v>
      </c>
      <c r="S395" s="55">
        <v>220.8</v>
      </c>
      <c r="T395" s="135">
        <f t="shared" si="31"/>
        <v>0.82948369565217395</v>
      </c>
      <c r="U395" s="55">
        <f t="shared" si="32"/>
        <v>123.15</v>
      </c>
      <c r="V395" s="55">
        <f t="shared" si="33"/>
        <v>60</v>
      </c>
      <c r="X395" s="36" t="b">
        <v>1</v>
      </c>
    </row>
    <row r="396" spans="1:24" x14ac:dyDescent="0.2">
      <c r="A396" s="42" t="s">
        <v>3491</v>
      </c>
      <c r="B396" s="128" t="s">
        <v>723</v>
      </c>
      <c r="C396" s="50" t="s">
        <v>163</v>
      </c>
      <c r="D396" s="51">
        <v>81006</v>
      </c>
      <c r="E396" s="56" t="s">
        <v>724</v>
      </c>
      <c r="F396" s="53" t="s">
        <v>172</v>
      </c>
      <c r="G396" s="54">
        <v>24</v>
      </c>
      <c r="H396" s="55">
        <v>24</v>
      </c>
      <c r="I396" s="73">
        <v>15.5</v>
      </c>
      <c r="J396" s="55">
        <v>12.86</v>
      </c>
      <c r="K396" s="73">
        <v>8.33</v>
      </c>
      <c r="L396" s="55">
        <v>6.91</v>
      </c>
      <c r="M396" s="55">
        <f t="shared" si="38"/>
        <v>474.48</v>
      </c>
      <c r="N396" s="55">
        <f t="shared" si="39"/>
        <v>474.48</v>
      </c>
      <c r="O396" s="37"/>
      <c r="P396" s="55">
        <v>15.5</v>
      </c>
      <c r="Q396" s="55">
        <v>8.33</v>
      </c>
      <c r="R396" s="55">
        <v>571.91999999999996</v>
      </c>
      <c r="S396" s="55">
        <v>571.91999999999996</v>
      </c>
      <c r="T396" s="135">
        <f t="shared" ref="T396:T459" si="40">N396/S396</f>
        <v>0.82962652119177516</v>
      </c>
      <c r="U396" s="55">
        <f t="shared" si="32"/>
        <v>308.64</v>
      </c>
      <c r="V396" s="55">
        <f t="shared" si="33"/>
        <v>165.84</v>
      </c>
      <c r="X396" s="36" t="b">
        <v>1</v>
      </c>
    </row>
    <row r="397" spans="1:24" x14ac:dyDescent="0.2">
      <c r="A397" s="42" t="s">
        <v>3492</v>
      </c>
      <c r="B397" s="128" t="s">
        <v>725</v>
      </c>
      <c r="C397" s="50" t="s">
        <v>163</v>
      </c>
      <c r="D397" s="51">
        <v>81009</v>
      </c>
      <c r="E397" s="56" t="s">
        <v>726</v>
      </c>
      <c r="F397" s="53" t="s">
        <v>172</v>
      </c>
      <c r="G397" s="54">
        <v>12</v>
      </c>
      <c r="H397" s="55">
        <v>12</v>
      </c>
      <c r="I397" s="73">
        <v>53.12</v>
      </c>
      <c r="J397" s="55">
        <v>44.09</v>
      </c>
      <c r="K397" s="73">
        <v>17.739999999999998</v>
      </c>
      <c r="L397" s="55">
        <v>14.72</v>
      </c>
      <c r="M397" s="55">
        <f t="shared" si="38"/>
        <v>705.72</v>
      </c>
      <c r="N397" s="55">
        <f t="shared" si="39"/>
        <v>705.72</v>
      </c>
      <c r="O397" s="37"/>
      <c r="P397" s="55">
        <v>53.12</v>
      </c>
      <c r="Q397" s="55">
        <v>17.739999999999998</v>
      </c>
      <c r="R397" s="55">
        <v>850.32</v>
      </c>
      <c r="S397" s="55">
        <v>850.32</v>
      </c>
      <c r="T397" s="135">
        <f t="shared" si="40"/>
        <v>0.82994637313011566</v>
      </c>
      <c r="U397" s="55">
        <f t="shared" si="32"/>
        <v>529.08000000000004</v>
      </c>
      <c r="V397" s="55">
        <f t="shared" si="33"/>
        <v>176.64</v>
      </c>
      <c r="X397" s="36" t="b">
        <v>1</v>
      </c>
    </row>
    <row r="398" spans="1:24" ht="36" x14ac:dyDescent="0.25">
      <c r="A398" s="42" t="s">
        <v>3493</v>
      </c>
      <c r="B398" s="128" t="s">
        <v>727</v>
      </c>
      <c r="C398" s="50" t="s">
        <v>217</v>
      </c>
      <c r="D398" s="51">
        <v>94785</v>
      </c>
      <c r="E398" s="56" t="s">
        <v>728</v>
      </c>
      <c r="F398" s="53" t="s">
        <v>160</v>
      </c>
      <c r="G398" s="54">
        <v>1</v>
      </c>
      <c r="H398" s="55">
        <v>1</v>
      </c>
      <c r="I398" s="73">
        <v>18.02</v>
      </c>
      <c r="J398" s="55">
        <v>14.95</v>
      </c>
      <c r="K398" s="73">
        <v>8.6</v>
      </c>
      <c r="L398" s="55">
        <v>7.13</v>
      </c>
      <c r="M398" s="55">
        <f t="shared" si="38"/>
        <v>22.08</v>
      </c>
      <c r="N398" s="55">
        <f t="shared" si="39"/>
        <v>22.08</v>
      </c>
      <c r="O398" s="307"/>
      <c r="P398" s="55">
        <v>18.02</v>
      </c>
      <c r="Q398" s="55">
        <v>8.6</v>
      </c>
      <c r="R398" s="55">
        <v>26.62</v>
      </c>
      <c r="S398" s="55">
        <v>26.62</v>
      </c>
      <c r="T398" s="135">
        <f t="shared" si="40"/>
        <v>0.82945154019534173</v>
      </c>
      <c r="U398" s="55">
        <f t="shared" ref="U398:U461" si="41">TRUNC(J398*H398,2)</f>
        <v>14.95</v>
      </c>
      <c r="V398" s="55">
        <f t="shared" ref="V398:V461" si="42">TRUNC(L398*H398,2)</f>
        <v>7.13</v>
      </c>
      <c r="X398" s="36" t="b">
        <v>1</v>
      </c>
    </row>
    <row r="399" spans="1:24" x14ac:dyDescent="0.25">
      <c r="A399" s="42" t="s">
        <v>3494</v>
      </c>
      <c r="B399" s="128" t="s">
        <v>729</v>
      </c>
      <c r="C399" s="50" t="s">
        <v>163</v>
      </c>
      <c r="D399" s="51">
        <v>81058</v>
      </c>
      <c r="E399" s="56" t="s">
        <v>730</v>
      </c>
      <c r="F399" s="53" t="s">
        <v>160</v>
      </c>
      <c r="G399" s="54">
        <v>1</v>
      </c>
      <c r="H399" s="55">
        <v>1</v>
      </c>
      <c r="I399" s="73">
        <v>32.549999999999997</v>
      </c>
      <c r="J399" s="55">
        <v>27.01</v>
      </c>
      <c r="K399" s="73">
        <v>5.23</v>
      </c>
      <c r="L399" s="55">
        <v>4.34</v>
      </c>
      <c r="M399" s="55">
        <f t="shared" si="38"/>
        <v>31.35</v>
      </c>
      <c r="N399" s="55">
        <f t="shared" si="39"/>
        <v>31.35</v>
      </c>
      <c r="O399" s="38"/>
      <c r="P399" s="55">
        <v>32.549999999999997</v>
      </c>
      <c r="Q399" s="55">
        <v>5.23</v>
      </c>
      <c r="R399" s="55">
        <v>37.78</v>
      </c>
      <c r="S399" s="55">
        <v>37.78</v>
      </c>
      <c r="T399" s="135">
        <f t="shared" si="40"/>
        <v>0.82980412916887247</v>
      </c>
      <c r="U399" s="55">
        <f t="shared" si="41"/>
        <v>27.01</v>
      </c>
      <c r="V399" s="55">
        <f t="shared" si="42"/>
        <v>4.34</v>
      </c>
      <c r="X399" s="36" t="b">
        <v>1</v>
      </c>
    </row>
    <row r="400" spans="1:24" x14ac:dyDescent="0.2">
      <c r="A400" s="42" t="s">
        <v>3495</v>
      </c>
      <c r="B400" s="128" t="s">
        <v>731</v>
      </c>
      <c r="C400" s="50" t="s">
        <v>163</v>
      </c>
      <c r="D400" s="51">
        <v>81067</v>
      </c>
      <c r="E400" s="56" t="s">
        <v>732</v>
      </c>
      <c r="F400" s="53" t="s">
        <v>160</v>
      </c>
      <c r="G400" s="54">
        <v>13</v>
      </c>
      <c r="H400" s="55">
        <v>13</v>
      </c>
      <c r="I400" s="73">
        <v>2.2999999999999998</v>
      </c>
      <c r="J400" s="55">
        <v>1.9</v>
      </c>
      <c r="K400" s="73">
        <v>3.37</v>
      </c>
      <c r="L400" s="55">
        <v>2.79</v>
      </c>
      <c r="M400" s="55">
        <f t="shared" si="38"/>
        <v>60.97</v>
      </c>
      <c r="N400" s="55">
        <f t="shared" si="39"/>
        <v>60.97</v>
      </c>
      <c r="O400" s="37"/>
      <c r="P400" s="55">
        <v>2.2999999999999998</v>
      </c>
      <c r="Q400" s="55">
        <v>3.37</v>
      </c>
      <c r="R400" s="55">
        <v>73.709999999999994</v>
      </c>
      <c r="S400" s="55">
        <v>73.709999999999994</v>
      </c>
      <c r="T400" s="135">
        <f t="shared" si="40"/>
        <v>0.8271604938271605</v>
      </c>
      <c r="U400" s="55">
        <f t="shared" si="41"/>
        <v>24.7</v>
      </c>
      <c r="V400" s="55">
        <f t="shared" si="42"/>
        <v>36.270000000000003</v>
      </c>
      <c r="X400" s="36" t="b">
        <v>1</v>
      </c>
    </row>
    <row r="401" spans="1:24" x14ac:dyDescent="0.25">
      <c r="A401" s="42" t="s">
        <v>3496</v>
      </c>
      <c r="B401" s="128" t="s">
        <v>733</v>
      </c>
      <c r="C401" s="50" t="s">
        <v>163</v>
      </c>
      <c r="D401" s="51">
        <v>81069</v>
      </c>
      <c r="E401" s="56" t="s">
        <v>734</v>
      </c>
      <c r="F401" s="53" t="s">
        <v>160</v>
      </c>
      <c r="G401" s="54">
        <v>7</v>
      </c>
      <c r="H401" s="55">
        <v>7</v>
      </c>
      <c r="I401" s="73">
        <v>5.64</v>
      </c>
      <c r="J401" s="55">
        <v>4.68</v>
      </c>
      <c r="K401" s="73">
        <v>5.23</v>
      </c>
      <c r="L401" s="55">
        <v>4.34</v>
      </c>
      <c r="M401" s="55">
        <f t="shared" si="38"/>
        <v>63.14</v>
      </c>
      <c r="N401" s="55">
        <f t="shared" si="39"/>
        <v>63.14</v>
      </c>
      <c r="O401" s="38"/>
      <c r="P401" s="55">
        <v>5.64</v>
      </c>
      <c r="Q401" s="55">
        <v>5.23</v>
      </c>
      <c r="R401" s="55">
        <v>76.09</v>
      </c>
      <c r="S401" s="55">
        <v>76.09</v>
      </c>
      <c r="T401" s="135">
        <f t="shared" si="40"/>
        <v>0.82980680772769089</v>
      </c>
      <c r="U401" s="55">
        <f t="shared" si="41"/>
        <v>32.76</v>
      </c>
      <c r="V401" s="55">
        <f t="shared" si="42"/>
        <v>30.38</v>
      </c>
      <c r="X401" s="36" t="b">
        <v>1</v>
      </c>
    </row>
    <row r="402" spans="1:24" x14ac:dyDescent="0.2">
      <c r="A402" s="42" t="s">
        <v>3497</v>
      </c>
      <c r="B402" s="128" t="s">
        <v>735</v>
      </c>
      <c r="C402" s="50" t="s">
        <v>163</v>
      </c>
      <c r="D402" s="51">
        <v>81072</v>
      </c>
      <c r="E402" s="56" t="s">
        <v>736</v>
      </c>
      <c r="F402" s="53" t="s">
        <v>160</v>
      </c>
      <c r="G402" s="54">
        <v>4</v>
      </c>
      <c r="H402" s="55">
        <v>4</v>
      </c>
      <c r="I402" s="73">
        <v>26.83</v>
      </c>
      <c r="J402" s="55">
        <v>22.27</v>
      </c>
      <c r="K402" s="73">
        <v>6.92</v>
      </c>
      <c r="L402" s="55">
        <v>5.74</v>
      </c>
      <c r="M402" s="55">
        <f t="shared" si="38"/>
        <v>112.04</v>
      </c>
      <c r="N402" s="55">
        <f t="shared" si="39"/>
        <v>112.04</v>
      </c>
      <c r="O402" s="37"/>
      <c r="P402" s="55">
        <v>26.83</v>
      </c>
      <c r="Q402" s="55">
        <v>6.92</v>
      </c>
      <c r="R402" s="55">
        <v>135</v>
      </c>
      <c r="S402" s="55">
        <v>135</v>
      </c>
      <c r="T402" s="135">
        <f t="shared" si="40"/>
        <v>0.82992592592592596</v>
      </c>
      <c r="U402" s="55">
        <f t="shared" si="41"/>
        <v>89.08</v>
      </c>
      <c r="V402" s="55">
        <f t="shared" si="42"/>
        <v>22.96</v>
      </c>
      <c r="X402" s="36" t="b">
        <v>1</v>
      </c>
    </row>
    <row r="403" spans="1:24" ht="36" x14ac:dyDescent="0.25">
      <c r="A403" s="42" t="s">
        <v>3498</v>
      </c>
      <c r="B403" s="128" t="s">
        <v>737</v>
      </c>
      <c r="C403" s="50" t="s">
        <v>217</v>
      </c>
      <c r="D403" s="51">
        <v>94790</v>
      </c>
      <c r="E403" s="56" t="s">
        <v>738</v>
      </c>
      <c r="F403" s="53" t="s">
        <v>160</v>
      </c>
      <c r="G403" s="54">
        <v>1</v>
      </c>
      <c r="H403" s="55">
        <v>1</v>
      </c>
      <c r="I403" s="73">
        <v>375.3</v>
      </c>
      <c r="J403" s="55">
        <v>311.52999999999997</v>
      </c>
      <c r="K403" s="73">
        <v>11.45</v>
      </c>
      <c r="L403" s="55">
        <v>9.5</v>
      </c>
      <c r="M403" s="55">
        <f t="shared" si="38"/>
        <v>321.02999999999997</v>
      </c>
      <c r="N403" s="55">
        <f t="shared" si="39"/>
        <v>321.02999999999997</v>
      </c>
      <c r="O403" s="307"/>
      <c r="P403" s="55">
        <v>375.3</v>
      </c>
      <c r="Q403" s="55">
        <v>11.45</v>
      </c>
      <c r="R403" s="55">
        <v>386.75</v>
      </c>
      <c r="S403" s="55">
        <v>386.75</v>
      </c>
      <c r="T403" s="135">
        <f t="shared" si="40"/>
        <v>0.83007110536522299</v>
      </c>
      <c r="U403" s="55">
        <f t="shared" si="41"/>
        <v>311.52999999999997</v>
      </c>
      <c r="V403" s="55">
        <f t="shared" si="42"/>
        <v>9.5</v>
      </c>
      <c r="X403" s="36" t="b">
        <v>1</v>
      </c>
    </row>
    <row r="404" spans="1:24" x14ac:dyDescent="0.2">
      <c r="A404" s="42" t="s">
        <v>3499</v>
      </c>
      <c r="B404" s="128" t="s">
        <v>739</v>
      </c>
      <c r="C404" s="50" t="s">
        <v>163</v>
      </c>
      <c r="D404" s="51">
        <v>81103</v>
      </c>
      <c r="E404" s="56" t="s">
        <v>740</v>
      </c>
      <c r="F404" s="53" t="s">
        <v>160</v>
      </c>
      <c r="G404" s="54">
        <v>2</v>
      </c>
      <c r="H404" s="55">
        <v>2</v>
      </c>
      <c r="I404" s="73">
        <v>2.73</v>
      </c>
      <c r="J404" s="55">
        <v>2.2599999999999998</v>
      </c>
      <c r="K404" s="73">
        <v>3.37</v>
      </c>
      <c r="L404" s="55">
        <v>2.79</v>
      </c>
      <c r="M404" s="55">
        <f t="shared" si="38"/>
        <v>10.1</v>
      </c>
      <c r="N404" s="55">
        <f t="shared" si="39"/>
        <v>10.1</v>
      </c>
      <c r="O404" s="37"/>
      <c r="P404" s="55">
        <v>2.73</v>
      </c>
      <c r="Q404" s="55">
        <v>3.37</v>
      </c>
      <c r="R404" s="55">
        <v>12.2</v>
      </c>
      <c r="S404" s="55">
        <v>12.2</v>
      </c>
      <c r="T404" s="135">
        <f t="shared" si="40"/>
        <v>0.82786885245901642</v>
      </c>
      <c r="U404" s="55">
        <f t="shared" si="41"/>
        <v>4.5199999999999996</v>
      </c>
      <c r="V404" s="55">
        <f t="shared" si="42"/>
        <v>5.58</v>
      </c>
      <c r="X404" s="36" t="b">
        <v>1</v>
      </c>
    </row>
    <row r="405" spans="1:24" x14ac:dyDescent="0.2">
      <c r="A405" s="42" t="s">
        <v>3500</v>
      </c>
      <c r="B405" s="128" t="s">
        <v>741</v>
      </c>
      <c r="C405" s="50" t="s">
        <v>163</v>
      </c>
      <c r="D405" s="51">
        <v>81105</v>
      </c>
      <c r="E405" s="56" t="s">
        <v>742</v>
      </c>
      <c r="F405" s="53" t="s">
        <v>160</v>
      </c>
      <c r="G405" s="54">
        <v>4</v>
      </c>
      <c r="H405" s="55">
        <v>4</v>
      </c>
      <c r="I405" s="73">
        <v>6.1</v>
      </c>
      <c r="J405" s="55">
        <v>5.0599999999999996</v>
      </c>
      <c r="K405" s="73">
        <v>5.23</v>
      </c>
      <c r="L405" s="55">
        <v>4.34</v>
      </c>
      <c r="M405" s="55">
        <f t="shared" si="38"/>
        <v>37.6</v>
      </c>
      <c r="N405" s="55">
        <f t="shared" si="39"/>
        <v>37.6</v>
      </c>
      <c r="O405" s="37"/>
      <c r="P405" s="55">
        <v>6.1</v>
      </c>
      <c r="Q405" s="55">
        <v>5.23</v>
      </c>
      <c r="R405" s="55">
        <v>45.32</v>
      </c>
      <c r="S405" s="55">
        <v>45.32</v>
      </c>
      <c r="T405" s="135">
        <f t="shared" si="40"/>
        <v>0.82965578111209182</v>
      </c>
      <c r="U405" s="55">
        <f t="shared" si="41"/>
        <v>20.239999999999998</v>
      </c>
      <c r="V405" s="55">
        <f t="shared" si="42"/>
        <v>17.36</v>
      </c>
      <c r="X405" s="36" t="b">
        <v>1</v>
      </c>
    </row>
    <row r="406" spans="1:24" x14ac:dyDescent="0.2">
      <c r="A406" s="42" t="s">
        <v>3501</v>
      </c>
      <c r="B406" s="128" t="s">
        <v>743</v>
      </c>
      <c r="C406" s="50" t="s">
        <v>163</v>
      </c>
      <c r="D406" s="51">
        <v>81108</v>
      </c>
      <c r="E406" s="56" t="s">
        <v>744</v>
      </c>
      <c r="F406" s="53" t="s">
        <v>160</v>
      </c>
      <c r="G406" s="54">
        <v>3</v>
      </c>
      <c r="H406" s="55">
        <v>3</v>
      </c>
      <c r="I406" s="73">
        <v>39.020000000000003</v>
      </c>
      <c r="J406" s="55">
        <v>32.39</v>
      </c>
      <c r="K406" s="73">
        <v>6.92</v>
      </c>
      <c r="L406" s="55">
        <v>5.74</v>
      </c>
      <c r="M406" s="55">
        <f t="shared" si="38"/>
        <v>114.39</v>
      </c>
      <c r="N406" s="55">
        <f t="shared" si="39"/>
        <v>114.39</v>
      </c>
      <c r="O406" s="37"/>
      <c r="P406" s="55">
        <v>39.020000000000003</v>
      </c>
      <c r="Q406" s="55">
        <v>6.92</v>
      </c>
      <c r="R406" s="55">
        <v>137.82</v>
      </c>
      <c r="S406" s="55">
        <v>137.82</v>
      </c>
      <c r="T406" s="135">
        <f t="shared" si="40"/>
        <v>0.8299956464954289</v>
      </c>
      <c r="U406" s="55">
        <f t="shared" si="41"/>
        <v>97.17</v>
      </c>
      <c r="V406" s="55">
        <f t="shared" si="42"/>
        <v>17.22</v>
      </c>
      <c r="X406" s="36" t="b">
        <v>1</v>
      </c>
    </row>
    <row r="407" spans="1:24" x14ac:dyDescent="0.2">
      <c r="A407" s="42" t="s">
        <v>3502</v>
      </c>
      <c r="B407" s="128" t="s">
        <v>745</v>
      </c>
      <c r="C407" s="50" t="s">
        <v>163</v>
      </c>
      <c r="D407" s="51">
        <v>81132</v>
      </c>
      <c r="E407" s="56" t="s">
        <v>746</v>
      </c>
      <c r="F407" s="53" t="s">
        <v>160</v>
      </c>
      <c r="G407" s="54">
        <v>3</v>
      </c>
      <c r="H407" s="55">
        <v>3</v>
      </c>
      <c r="I407" s="73">
        <v>5.49</v>
      </c>
      <c r="J407" s="55">
        <v>4.55</v>
      </c>
      <c r="K407" s="73">
        <v>5.61</v>
      </c>
      <c r="L407" s="55">
        <v>4.6500000000000004</v>
      </c>
      <c r="M407" s="55">
        <f t="shared" si="38"/>
        <v>27.6</v>
      </c>
      <c r="N407" s="55">
        <f t="shared" si="39"/>
        <v>27.6</v>
      </c>
      <c r="O407" s="37"/>
      <c r="P407" s="55">
        <v>5.49</v>
      </c>
      <c r="Q407" s="55">
        <v>5.61</v>
      </c>
      <c r="R407" s="55">
        <v>33.299999999999997</v>
      </c>
      <c r="S407" s="55">
        <v>33.299999999999997</v>
      </c>
      <c r="T407" s="135">
        <f t="shared" si="40"/>
        <v>0.82882882882882891</v>
      </c>
      <c r="U407" s="55">
        <f t="shared" si="41"/>
        <v>13.65</v>
      </c>
      <c r="V407" s="55">
        <f t="shared" si="42"/>
        <v>13.95</v>
      </c>
      <c r="X407" s="36" t="b">
        <v>1</v>
      </c>
    </row>
    <row r="408" spans="1:24" x14ac:dyDescent="0.2">
      <c r="A408" s="42" t="s">
        <v>3503</v>
      </c>
      <c r="B408" s="128" t="s">
        <v>747</v>
      </c>
      <c r="C408" s="50" t="s">
        <v>163</v>
      </c>
      <c r="D408" s="51">
        <v>81322</v>
      </c>
      <c r="E408" s="56" t="s">
        <v>748</v>
      </c>
      <c r="F408" s="53" t="s">
        <v>160</v>
      </c>
      <c r="G408" s="54">
        <v>5</v>
      </c>
      <c r="H408" s="55">
        <v>5</v>
      </c>
      <c r="I408" s="73">
        <v>2.29</v>
      </c>
      <c r="J408" s="55">
        <v>1.9</v>
      </c>
      <c r="K408" s="73">
        <v>6.72</v>
      </c>
      <c r="L408" s="55">
        <v>5.57</v>
      </c>
      <c r="M408" s="55">
        <f t="shared" si="38"/>
        <v>37.35</v>
      </c>
      <c r="N408" s="55">
        <f t="shared" si="39"/>
        <v>37.35</v>
      </c>
      <c r="O408" s="37"/>
      <c r="P408" s="55">
        <v>2.29</v>
      </c>
      <c r="Q408" s="55">
        <v>6.72</v>
      </c>
      <c r="R408" s="55">
        <v>45.05</v>
      </c>
      <c r="S408" s="55">
        <v>45.05</v>
      </c>
      <c r="T408" s="135">
        <f t="shared" si="40"/>
        <v>0.82907880133185363</v>
      </c>
      <c r="U408" s="55">
        <f t="shared" si="41"/>
        <v>9.5</v>
      </c>
      <c r="V408" s="55">
        <f t="shared" si="42"/>
        <v>27.85</v>
      </c>
      <c r="X408" s="36" t="b">
        <v>1</v>
      </c>
    </row>
    <row r="409" spans="1:24" x14ac:dyDescent="0.2">
      <c r="A409" s="42" t="s">
        <v>3504</v>
      </c>
      <c r="B409" s="128" t="s">
        <v>749</v>
      </c>
      <c r="C409" s="50" t="s">
        <v>163</v>
      </c>
      <c r="D409" s="51">
        <v>81324</v>
      </c>
      <c r="E409" s="56" t="s">
        <v>750</v>
      </c>
      <c r="F409" s="53" t="s">
        <v>160</v>
      </c>
      <c r="G409" s="54">
        <v>4</v>
      </c>
      <c r="H409" s="55">
        <v>4</v>
      </c>
      <c r="I409" s="73">
        <v>6.02</v>
      </c>
      <c r="J409" s="55">
        <v>4.99</v>
      </c>
      <c r="K409" s="73">
        <v>10.46</v>
      </c>
      <c r="L409" s="55">
        <v>8.68</v>
      </c>
      <c r="M409" s="55">
        <f t="shared" si="38"/>
        <v>54.68</v>
      </c>
      <c r="N409" s="55">
        <f t="shared" si="39"/>
        <v>54.68</v>
      </c>
      <c r="O409" s="37"/>
      <c r="P409" s="55">
        <v>6.02</v>
      </c>
      <c r="Q409" s="55">
        <v>10.46</v>
      </c>
      <c r="R409" s="55">
        <v>65.92</v>
      </c>
      <c r="S409" s="55">
        <v>65.92</v>
      </c>
      <c r="T409" s="135">
        <f t="shared" si="40"/>
        <v>0.82949029126213591</v>
      </c>
      <c r="U409" s="55">
        <f t="shared" si="41"/>
        <v>19.96</v>
      </c>
      <c r="V409" s="55">
        <f t="shared" si="42"/>
        <v>34.72</v>
      </c>
      <c r="X409" s="36" t="b">
        <v>1</v>
      </c>
    </row>
    <row r="410" spans="1:24" x14ac:dyDescent="0.2">
      <c r="A410" s="42" t="s">
        <v>3505</v>
      </c>
      <c r="B410" s="128" t="s">
        <v>751</v>
      </c>
      <c r="C410" s="50" t="s">
        <v>163</v>
      </c>
      <c r="D410" s="51">
        <v>81327</v>
      </c>
      <c r="E410" s="56" t="s">
        <v>752</v>
      </c>
      <c r="F410" s="53" t="s">
        <v>160</v>
      </c>
      <c r="G410" s="54">
        <v>2</v>
      </c>
      <c r="H410" s="55">
        <v>2</v>
      </c>
      <c r="I410" s="73">
        <v>129.78</v>
      </c>
      <c r="J410" s="55">
        <v>107.73</v>
      </c>
      <c r="K410" s="73">
        <v>13.82</v>
      </c>
      <c r="L410" s="55">
        <v>11.47</v>
      </c>
      <c r="M410" s="55">
        <f t="shared" si="38"/>
        <v>238.4</v>
      </c>
      <c r="N410" s="55">
        <f t="shared" si="39"/>
        <v>238.4</v>
      </c>
      <c r="O410" s="37"/>
      <c r="P410" s="55">
        <v>129.78</v>
      </c>
      <c r="Q410" s="55">
        <v>13.82</v>
      </c>
      <c r="R410" s="55">
        <v>287.2</v>
      </c>
      <c r="S410" s="55">
        <v>287.2</v>
      </c>
      <c r="T410" s="135">
        <f t="shared" si="40"/>
        <v>0.83008356545961004</v>
      </c>
      <c r="U410" s="55">
        <f t="shared" si="41"/>
        <v>215.46</v>
      </c>
      <c r="V410" s="55">
        <f t="shared" si="42"/>
        <v>22.94</v>
      </c>
      <c r="X410" s="36" t="b">
        <v>1</v>
      </c>
    </row>
    <row r="411" spans="1:24" x14ac:dyDescent="0.2">
      <c r="A411" s="42" t="s">
        <v>3506</v>
      </c>
      <c r="B411" s="128" t="s">
        <v>753</v>
      </c>
      <c r="C411" s="50" t="s">
        <v>163</v>
      </c>
      <c r="D411" s="51">
        <v>81403</v>
      </c>
      <c r="E411" s="56" t="s">
        <v>754</v>
      </c>
      <c r="F411" s="53" t="s">
        <v>160</v>
      </c>
      <c r="G411" s="54">
        <v>1</v>
      </c>
      <c r="H411" s="55">
        <v>1</v>
      </c>
      <c r="I411" s="73">
        <v>4.63</v>
      </c>
      <c r="J411" s="55">
        <v>3.84</v>
      </c>
      <c r="K411" s="73">
        <v>7.1</v>
      </c>
      <c r="L411" s="55">
        <v>5.89</v>
      </c>
      <c r="M411" s="55">
        <f t="shared" si="38"/>
        <v>9.73</v>
      </c>
      <c r="N411" s="55">
        <f t="shared" si="39"/>
        <v>9.73</v>
      </c>
      <c r="O411" s="37"/>
      <c r="P411" s="55">
        <v>4.63</v>
      </c>
      <c r="Q411" s="55">
        <v>7.1</v>
      </c>
      <c r="R411" s="55">
        <v>11.73</v>
      </c>
      <c r="S411" s="55">
        <v>11.73</v>
      </c>
      <c r="T411" s="135">
        <f t="shared" si="40"/>
        <v>0.82949701619778349</v>
      </c>
      <c r="U411" s="55">
        <f t="shared" si="41"/>
        <v>3.84</v>
      </c>
      <c r="V411" s="55">
        <f t="shared" si="42"/>
        <v>5.89</v>
      </c>
      <c r="X411" s="36" t="b">
        <v>1</v>
      </c>
    </row>
    <row r="412" spans="1:24" x14ac:dyDescent="0.2">
      <c r="A412" s="42" t="s">
        <v>3507</v>
      </c>
      <c r="B412" s="128" t="s">
        <v>755</v>
      </c>
      <c r="C412" s="50" t="s">
        <v>163</v>
      </c>
      <c r="D412" s="51">
        <v>81408</v>
      </c>
      <c r="E412" s="56" t="s">
        <v>756</v>
      </c>
      <c r="F412" s="53" t="s">
        <v>160</v>
      </c>
      <c r="G412" s="54">
        <v>1</v>
      </c>
      <c r="H412" s="55">
        <v>1</v>
      </c>
      <c r="I412" s="73">
        <v>90.27</v>
      </c>
      <c r="J412" s="55">
        <v>74.930000000000007</v>
      </c>
      <c r="K412" s="73">
        <v>16.82</v>
      </c>
      <c r="L412" s="55">
        <v>13.96</v>
      </c>
      <c r="M412" s="55">
        <f t="shared" si="38"/>
        <v>88.89</v>
      </c>
      <c r="N412" s="55">
        <f t="shared" si="39"/>
        <v>88.89</v>
      </c>
      <c r="O412" s="37"/>
      <c r="P412" s="55">
        <v>90.27</v>
      </c>
      <c r="Q412" s="55">
        <v>16.82</v>
      </c>
      <c r="R412" s="55">
        <v>107.09</v>
      </c>
      <c r="S412" s="55">
        <v>107.09</v>
      </c>
      <c r="T412" s="135">
        <f t="shared" si="40"/>
        <v>0.83004949108226722</v>
      </c>
      <c r="U412" s="55">
        <f t="shared" si="41"/>
        <v>74.930000000000007</v>
      </c>
      <c r="V412" s="55">
        <f t="shared" si="42"/>
        <v>13.96</v>
      </c>
      <c r="X412" s="36" t="b">
        <v>1</v>
      </c>
    </row>
    <row r="413" spans="1:24" x14ac:dyDescent="0.2">
      <c r="A413" s="42" t="s">
        <v>3508</v>
      </c>
      <c r="B413" s="128" t="s">
        <v>757</v>
      </c>
      <c r="C413" s="50" t="s">
        <v>163</v>
      </c>
      <c r="D413" s="51">
        <v>81425</v>
      </c>
      <c r="E413" s="56" t="s">
        <v>758</v>
      </c>
      <c r="F413" s="53" t="s">
        <v>160</v>
      </c>
      <c r="G413" s="54">
        <v>1</v>
      </c>
      <c r="H413" s="55">
        <v>1</v>
      </c>
      <c r="I413" s="73">
        <v>16.260000000000002</v>
      </c>
      <c r="J413" s="55">
        <v>13.49</v>
      </c>
      <c r="K413" s="73">
        <v>11.21</v>
      </c>
      <c r="L413" s="55">
        <v>9.3000000000000007</v>
      </c>
      <c r="M413" s="55">
        <f t="shared" si="38"/>
        <v>22.79</v>
      </c>
      <c r="N413" s="55">
        <f t="shared" si="39"/>
        <v>22.79</v>
      </c>
      <c r="O413" s="37"/>
      <c r="P413" s="55">
        <v>16.260000000000002</v>
      </c>
      <c r="Q413" s="55">
        <v>11.21</v>
      </c>
      <c r="R413" s="55">
        <v>27.47</v>
      </c>
      <c r="S413" s="55">
        <v>27.47</v>
      </c>
      <c r="T413" s="135">
        <f t="shared" si="40"/>
        <v>0.82963232617400806</v>
      </c>
      <c r="U413" s="55">
        <f t="shared" si="41"/>
        <v>13.49</v>
      </c>
      <c r="V413" s="55">
        <f t="shared" si="42"/>
        <v>9.3000000000000007</v>
      </c>
      <c r="X413" s="36" t="b">
        <v>1</v>
      </c>
    </row>
    <row r="414" spans="1:24" x14ac:dyDescent="0.2">
      <c r="A414" s="42" t="s">
        <v>3509</v>
      </c>
      <c r="B414" s="128" t="s">
        <v>759</v>
      </c>
      <c r="C414" s="50" t="s">
        <v>163</v>
      </c>
      <c r="D414" s="51">
        <v>81439</v>
      </c>
      <c r="E414" s="56" t="s">
        <v>760</v>
      </c>
      <c r="F414" s="53" t="s">
        <v>160</v>
      </c>
      <c r="G414" s="54">
        <v>1</v>
      </c>
      <c r="H414" s="55">
        <v>1</v>
      </c>
      <c r="I414" s="73">
        <v>10.9</v>
      </c>
      <c r="J414" s="55">
        <v>9.0399999999999991</v>
      </c>
      <c r="K414" s="73">
        <v>7.47</v>
      </c>
      <c r="L414" s="55">
        <v>6.2</v>
      </c>
      <c r="M414" s="55">
        <f t="shared" si="38"/>
        <v>15.24</v>
      </c>
      <c r="N414" s="55">
        <f t="shared" si="39"/>
        <v>15.24</v>
      </c>
      <c r="O414" s="37"/>
      <c r="P414" s="55">
        <v>10.9</v>
      </c>
      <c r="Q414" s="55">
        <v>7.47</v>
      </c>
      <c r="R414" s="55">
        <v>18.37</v>
      </c>
      <c r="S414" s="55">
        <v>18.37</v>
      </c>
      <c r="T414" s="135">
        <f t="shared" si="40"/>
        <v>0.82961350027218284</v>
      </c>
      <c r="U414" s="55">
        <f t="shared" si="41"/>
        <v>9.0399999999999991</v>
      </c>
      <c r="V414" s="55">
        <f t="shared" si="42"/>
        <v>6.2</v>
      </c>
      <c r="X414" s="36" t="b">
        <v>1</v>
      </c>
    </row>
    <row r="415" spans="1:24" x14ac:dyDescent="0.2">
      <c r="A415" s="42" t="s">
        <v>3510</v>
      </c>
      <c r="B415" s="128" t="s">
        <v>761</v>
      </c>
      <c r="C415" s="50" t="s">
        <v>163</v>
      </c>
      <c r="D415" s="51">
        <v>81463</v>
      </c>
      <c r="E415" s="56" t="s">
        <v>762</v>
      </c>
      <c r="F415" s="53" t="s">
        <v>160</v>
      </c>
      <c r="G415" s="54">
        <v>1</v>
      </c>
      <c r="H415" s="55">
        <v>1</v>
      </c>
      <c r="I415" s="73">
        <v>15.8</v>
      </c>
      <c r="J415" s="55">
        <v>13.11</v>
      </c>
      <c r="K415" s="73">
        <v>3.37</v>
      </c>
      <c r="L415" s="55">
        <v>2.79</v>
      </c>
      <c r="M415" s="55">
        <f t="shared" si="38"/>
        <v>15.9</v>
      </c>
      <c r="N415" s="55">
        <f t="shared" si="39"/>
        <v>15.9</v>
      </c>
      <c r="O415" s="37"/>
      <c r="P415" s="55">
        <v>15.8</v>
      </c>
      <c r="Q415" s="55">
        <v>3.37</v>
      </c>
      <c r="R415" s="55">
        <v>19.170000000000002</v>
      </c>
      <c r="S415" s="55">
        <v>19.170000000000002</v>
      </c>
      <c r="T415" s="135">
        <f t="shared" si="40"/>
        <v>0.82942097026604067</v>
      </c>
      <c r="U415" s="55">
        <f t="shared" si="41"/>
        <v>13.11</v>
      </c>
      <c r="V415" s="55">
        <f t="shared" si="42"/>
        <v>2.79</v>
      </c>
      <c r="X415" s="36" t="b">
        <v>1</v>
      </c>
    </row>
    <row r="416" spans="1:24" x14ac:dyDescent="0.2">
      <c r="A416" s="42" t="s">
        <v>3511</v>
      </c>
      <c r="B416" s="128" t="s">
        <v>763</v>
      </c>
      <c r="C416" s="50" t="s">
        <v>163</v>
      </c>
      <c r="D416" s="51">
        <v>81465</v>
      </c>
      <c r="E416" s="56" t="s">
        <v>764</v>
      </c>
      <c r="F416" s="53" t="s">
        <v>160</v>
      </c>
      <c r="G416" s="54">
        <v>1</v>
      </c>
      <c r="H416" s="55">
        <v>1</v>
      </c>
      <c r="I416" s="73">
        <v>25.86</v>
      </c>
      <c r="J416" s="55">
        <v>21.46</v>
      </c>
      <c r="K416" s="73">
        <v>5.23</v>
      </c>
      <c r="L416" s="55">
        <v>4.34</v>
      </c>
      <c r="M416" s="55">
        <f t="shared" si="38"/>
        <v>25.8</v>
      </c>
      <c r="N416" s="55">
        <f t="shared" si="39"/>
        <v>25.8</v>
      </c>
      <c r="O416" s="37"/>
      <c r="P416" s="55">
        <v>25.86</v>
      </c>
      <c r="Q416" s="55">
        <v>5.23</v>
      </c>
      <c r="R416" s="55">
        <v>31.09</v>
      </c>
      <c r="S416" s="55">
        <v>31.09</v>
      </c>
      <c r="T416" s="135">
        <f t="shared" si="40"/>
        <v>0.82984882598906407</v>
      </c>
      <c r="U416" s="55">
        <f t="shared" si="41"/>
        <v>21.46</v>
      </c>
      <c r="V416" s="55">
        <f t="shared" si="42"/>
        <v>4.34</v>
      </c>
      <c r="X416" s="36" t="b">
        <v>1</v>
      </c>
    </row>
    <row r="417" spans="1:24" x14ac:dyDescent="0.2">
      <c r="A417" s="42" t="s">
        <v>3512</v>
      </c>
      <c r="B417" s="128" t="s">
        <v>765</v>
      </c>
      <c r="C417" s="50" t="s">
        <v>163</v>
      </c>
      <c r="D417" s="51">
        <v>81890</v>
      </c>
      <c r="E417" s="56" t="s">
        <v>766</v>
      </c>
      <c r="F417" s="53" t="s">
        <v>160</v>
      </c>
      <c r="G417" s="54">
        <v>1</v>
      </c>
      <c r="H417" s="55">
        <v>1</v>
      </c>
      <c r="I417" s="73">
        <v>251.97</v>
      </c>
      <c r="J417" s="55">
        <v>209.16</v>
      </c>
      <c r="K417" s="73">
        <v>14.94</v>
      </c>
      <c r="L417" s="55">
        <v>12.4</v>
      </c>
      <c r="M417" s="55">
        <f t="shared" si="38"/>
        <v>221.56</v>
      </c>
      <c r="N417" s="55">
        <f t="shared" si="39"/>
        <v>221.56</v>
      </c>
      <c r="O417" s="37"/>
      <c r="P417" s="55">
        <v>251.97</v>
      </c>
      <c r="Q417" s="55">
        <v>14.94</v>
      </c>
      <c r="R417" s="55">
        <v>266.91000000000003</v>
      </c>
      <c r="S417" s="55">
        <v>266.91000000000003</v>
      </c>
      <c r="T417" s="135">
        <f t="shared" si="40"/>
        <v>0.83009254055674186</v>
      </c>
      <c r="U417" s="55">
        <f t="shared" si="41"/>
        <v>209.16</v>
      </c>
      <c r="V417" s="55">
        <f t="shared" si="42"/>
        <v>12.4</v>
      </c>
      <c r="X417" s="36" t="b">
        <v>1</v>
      </c>
    </row>
    <row r="418" spans="1:24" x14ac:dyDescent="0.2">
      <c r="A418" s="42" t="s">
        <v>3513</v>
      </c>
      <c r="B418" s="128" t="s">
        <v>767</v>
      </c>
      <c r="C418" s="50" t="s">
        <v>163</v>
      </c>
      <c r="D418" s="51">
        <v>82375</v>
      </c>
      <c r="E418" s="56" t="s">
        <v>768</v>
      </c>
      <c r="F418" s="53" t="s">
        <v>172</v>
      </c>
      <c r="G418" s="54">
        <v>18</v>
      </c>
      <c r="H418" s="55">
        <v>18</v>
      </c>
      <c r="I418" s="73">
        <v>40.86</v>
      </c>
      <c r="J418" s="55">
        <v>33.909999999999997</v>
      </c>
      <c r="K418" s="73">
        <v>12.33</v>
      </c>
      <c r="L418" s="55">
        <v>10.23</v>
      </c>
      <c r="M418" s="55">
        <f t="shared" si="38"/>
        <v>794.52</v>
      </c>
      <c r="N418" s="55">
        <f t="shared" si="39"/>
        <v>794.52</v>
      </c>
      <c r="O418" s="37"/>
      <c r="P418" s="55">
        <v>40.86</v>
      </c>
      <c r="Q418" s="55">
        <v>12.33</v>
      </c>
      <c r="R418" s="55">
        <v>957.42</v>
      </c>
      <c r="S418" s="55">
        <v>957.42</v>
      </c>
      <c r="T418" s="135">
        <f t="shared" si="40"/>
        <v>0.82985523594660648</v>
      </c>
      <c r="U418" s="55">
        <f t="shared" si="41"/>
        <v>610.38</v>
      </c>
      <c r="V418" s="55">
        <f t="shared" si="42"/>
        <v>184.14</v>
      </c>
      <c r="X418" s="36" t="b">
        <v>1</v>
      </c>
    </row>
    <row r="419" spans="1:24" ht="36" x14ac:dyDescent="0.25">
      <c r="A419" s="42" t="s">
        <v>3514</v>
      </c>
      <c r="B419" s="128" t="s">
        <v>769</v>
      </c>
      <c r="C419" s="50" t="s">
        <v>217</v>
      </c>
      <c r="D419" s="51">
        <v>92364</v>
      </c>
      <c r="E419" s="52" t="s">
        <v>3040</v>
      </c>
      <c r="F419" s="53" t="s">
        <v>172</v>
      </c>
      <c r="G419" s="54">
        <v>27</v>
      </c>
      <c r="H419" s="55">
        <v>27</v>
      </c>
      <c r="I419" s="73">
        <v>47.1</v>
      </c>
      <c r="J419" s="55">
        <v>39.090000000000003</v>
      </c>
      <c r="K419" s="73">
        <v>6.61</v>
      </c>
      <c r="L419" s="55">
        <v>5.48</v>
      </c>
      <c r="M419" s="55">
        <f t="shared" si="38"/>
        <v>1203.3900000000001</v>
      </c>
      <c r="N419" s="55">
        <f t="shared" si="39"/>
        <v>1203.3900000000001</v>
      </c>
      <c r="O419" s="38"/>
      <c r="P419" s="55">
        <v>47.1</v>
      </c>
      <c r="Q419" s="55">
        <v>6.61</v>
      </c>
      <c r="R419" s="55">
        <v>1450.17</v>
      </c>
      <c r="S419" s="55">
        <v>1450.17</v>
      </c>
      <c r="T419" s="135">
        <f t="shared" si="40"/>
        <v>0.8298268478867995</v>
      </c>
      <c r="U419" s="55">
        <f t="shared" si="41"/>
        <v>1055.43</v>
      </c>
      <c r="V419" s="55">
        <f t="shared" si="42"/>
        <v>147.96</v>
      </c>
      <c r="X419" s="36" t="b">
        <v>1</v>
      </c>
    </row>
    <row r="420" spans="1:24" x14ac:dyDescent="0.2">
      <c r="A420" s="42" t="s">
        <v>3515</v>
      </c>
      <c r="B420" s="128" t="s">
        <v>770</v>
      </c>
      <c r="C420" s="50" t="s">
        <v>163</v>
      </c>
      <c r="D420" s="51">
        <v>85082</v>
      </c>
      <c r="E420" s="56" t="s">
        <v>771</v>
      </c>
      <c r="F420" s="53" t="s">
        <v>160</v>
      </c>
      <c r="G420" s="54">
        <v>1</v>
      </c>
      <c r="H420" s="55">
        <v>1</v>
      </c>
      <c r="I420" s="73">
        <v>139.78</v>
      </c>
      <c r="J420" s="55">
        <v>116.03</v>
      </c>
      <c r="K420" s="73">
        <v>20.170000000000002</v>
      </c>
      <c r="L420" s="55">
        <v>16.739999999999998</v>
      </c>
      <c r="M420" s="55">
        <f t="shared" si="38"/>
        <v>132.77000000000001</v>
      </c>
      <c r="N420" s="55">
        <f t="shared" si="39"/>
        <v>132.77000000000001</v>
      </c>
      <c r="O420" s="37"/>
      <c r="P420" s="55">
        <v>139.78</v>
      </c>
      <c r="Q420" s="55">
        <v>20.170000000000002</v>
      </c>
      <c r="R420" s="55">
        <v>159.94999999999999</v>
      </c>
      <c r="S420" s="55">
        <v>159.94999999999999</v>
      </c>
      <c r="T420" s="135">
        <f t="shared" si="40"/>
        <v>0.83007189746795884</v>
      </c>
      <c r="U420" s="55">
        <f t="shared" si="41"/>
        <v>116.03</v>
      </c>
      <c r="V420" s="55">
        <f t="shared" si="42"/>
        <v>16.739999999999998</v>
      </c>
      <c r="X420" s="36" t="b">
        <v>1</v>
      </c>
    </row>
    <row r="421" spans="1:24" x14ac:dyDescent="0.2">
      <c r="A421" s="42" t="s">
        <v>3516</v>
      </c>
      <c r="B421" s="128" t="s">
        <v>772</v>
      </c>
      <c r="C421" s="50" t="s">
        <v>163</v>
      </c>
      <c r="D421" s="51">
        <v>85076</v>
      </c>
      <c r="E421" s="56" t="s">
        <v>773</v>
      </c>
      <c r="F421" s="53" t="s">
        <v>160</v>
      </c>
      <c r="G421" s="54">
        <v>1</v>
      </c>
      <c r="H421" s="55">
        <v>1</v>
      </c>
      <c r="I421" s="73">
        <v>100.06</v>
      </c>
      <c r="J421" s="55">
        <v>83.05</v>
      </c>
      <c r="K421" s="73">
        <v>20.170000000000002</v>
      </c>
      <c r="L421" s="55">
        <v>16.739999999999998</v>
      </c>
      <c r="M421" s="55">
        <f t="shared" si="38"/>
        <v>99.79</v>
      </c>
      <c r="N421" s="55">
        <f t="shared" si="39"/>
        <v>99.79</v>
      </c>
      <c r="O421" s="37"/>
      <c r="P421" s="55">
        <v>100.06</v>
      </c>
      <c r="Q421" s="55">
        <v>20.170000000000002</v>
      </c>
      <c r="R421" s="55">
        <v>120.23</v>
      </c>
      <c r="S421" s="55">
        <v>120.23</v>
      </c>
      <c r="T421" s="135">
        <f t="shared" si="40"/>
        <v>0.82999251434750065</v>
      </c>
      <c r="U421" s="55">
        <f t="shared" si="41"/>
        <v>83.05</v>
      </c>
      <c r="V421" s="55">
        <f t="shared" si="42"/>
        <v>16.739999999999998</v>
      </c>
      <c r="X421" s="36" t="b">
        <v>1</v>
      </c>
    </row>
    <row r="422" spans="1:24" x14ac:dyDescent="0.2">
      <c r="A422" s="42" t="s">
        <v>3517</v>
      </c>
      <c r="B422" s="128" t="s">
        <v>774</v>
      </c>
      <c r="C422" s="50" t="s">
        <v>163</v>
      </c>
      <c r="D422" s="51">
        <v>85080</v>
      </c>
      <c r="E422" s="56" t="s">
        <v>775</v>
      </c>
      <c r="F422" s="53" t="s">
        <v>160</v>
      </c>
      <c r="G422" s="54">
        <v>4</v>
      </c>
      <c r="H422" s="55">
        <v>4</v>
      </c>
      <c r="I422" s="73">
        <v>68.39</v>
      </c>
      <c r="J422" s="55">
        <v>56.77</v>
      </c>
      <c r="K422" s="73">
        <v>20.170000000000002</v>
      </c>
      <c r="L422" s="55">
        <v>16.739999999999998</v>
      </c>
      <c r="M422" s="55">
        <f t="shared" si="38"/>
        <v>294.04000000000002</v>
      </c>
      <c r="N422" s="55">
        <f t="shared" si="39"/>
        <v>294.04000000000002</v>
      </c>
      <c r="O422" s="37"/>
      <c r="P422" s="55">
        <v>68.39</v>
      </c>
      <c r="Q422" s="55">
        <v>20.170000000000002</v>
      </c>
      <c r="R422" s="55">
        <v>354.24</v>
      </c>
      <c r="S422" s="55">
        <v>354.24</v>
      </c>
      <c r="T422" s="135">
        <f t="shared" si="40"/>
        <v>0.83005871725383928</v>
      </c>
      <c r="U422" s="55">
        <f t="shared" si="41"/>
        <v>227.08</v>
      </c>
      <c r="V422" s="55">
        <f t="shared" si="42"/>
        <v>66.959999999999994</v>
      </c>
      <c r="X422" s="36" t="b">
        <v>1</v>
      </c>
    </row>
    <row r="423" spans="1:24" ht="24" x14ac:dyDescent="0.25">
      <c r="A423" s="42" t="s">
        <v>3518</v>
      </c>
      <c r="B423" s="128" t="s">
        <v>776</v>
      </c>
      <c r="C423" s="50" t="s">
        <v>217</v>
      </c>
      <c r="D423" s="51">
        <v>92369</v>
      </c>
      <c r="E423" s="56" t="s">
        <v>777</v>
      </c>
      <c r="F423" s="53" t="s">
        <v>160</v>
      </c>
      <c r="G423" s="54">
        <v>7</v>
      </c>
      <c r="H423" s="55">
        <v>7</v>
      </c>
      <c r="I423" s="73">
        <v>18.420000000000002</v>
      </c>
      <c r="J423" s="55">
        <v>15.29</v>
      </c>
      <c r="K423" s="73">
        <v>18.28</v>
      </c>
      <c r="L423" s="55">
        <v>15.17</v>
      </c>
      <c r="M423" s="55">
        <f t="shared" si="38"/>
        <v>213.22</v>
      </c>
      <c r="N423" s="55">
        <f t="shared" si="39"/>
        <v>213.22</v>
      </c>
      <c r="O423" s="38"/>
      <c r="P423" s="55">
        <v>18.420000000000002</v>
      </c>
      <c r="Q423" s="55">
        <v>18.28</v>
      </c>
      <c r="R423" s="55">
        <v>256.89999999999998</v>
      </c>
      <c r="S423" s="55">
        <v>256.89999999999998</v>
      </c>
      <c r="T423" s="135">
        <f t="shared" si="40"/>
        <v>0.82997275204359677</v>
      </c>
      <c r="U423" s="55">
        <f t="shared" si="41"/>
        <v>107.03</v>
      </c>
      <c r="V423" s="55">
        <f t="shared" si="42"/>
        <v>106.19</v>
      </c>
      <c r="X423" s="36" t="b">
        <v>1</v>
      </c>
    </row>
    <row r="424" spans="1:24" ht="24" x14ac:dyDescent="0.25">
      <c r="A424" s="42" t="s">
        <v>3519</v>
      </c>
      <c r="B424" s="128" t="s">
        <v>778</v>
      </c>
      <c r="C424" s="50" t="s">
        <v>217</v>
      </c>
      <c r="D424" s="51">
        <v>92681</v>
      </c>
      <c r="E424" s="56" t="s">
        <v>779</v>
      </c>
      <c r="F424" s="53" t="s">
        <v>160</v>
      </c>
      <c r="G424" s="54">
        <v>5</v>
      </c>
      <c r="H424" s="55">
        <v>5</v>
      </c>
      <c r="I424" s="73">
        <v>31.02</v>
      </c>
      <c r="J424" s="55">
        <v>25.74</v>
      </c>
      <c r="K424" s="73">
        <v>22.4</v>
      </c>
      <c r="L424" s="55">
        <v>18.59</v>
      </c>
      <c r="M424" s="55">
        <f t="shared" si="38"/>
        <v>221.65</v>
      </c>
      <c r="N424" s="55">
        <f t="shared" si="39"/>
        <v>221.65</v>
      </c>
      <c r="O424" s="38"/>
      <c r="P424" s="55">
        <v>31.02</v>
      </c>
      <c r="Q424" s="55">
        <v>22.4</v>
      </c>
      <c r="R424" s="55">
        <v>267.10000000000002</v>
      </c>
      <c r="S424" s="55">
        <v>267.10000000000002</v>
      </c>
      <c r="T424" s="135">
        <f t="shared" si="40"/>
        <v>0.82983901160613993</v>
      </c>
      <c r="U424" s="55">
        <f t="shared" si="41"/>
        <v>128.69999999999999</v>
      </c>
      <c r="V424" s="55">
        <f t="shared" si="42"/>
        <v>92.95</v>
      </c>
      <c r="X424" s="36" t="b">
        <v>1</v>
      </c>
    </row>
    <row r="425" spans="1:24" x14ac:dyDescent="0.2">
      <c r="A425" s="42" t="s">
        <v>3520</v>
      </c>
      <c r="B425" s="128" t="s">
        <v>780</v>
      </c>
      <c r="C425" s="50" t="s">
        <v>163</v>
      </c>
      <c r="D425" s="51">
        <v>85061</v>
      </c>
      <c r="E425" s="56" t="s">
        <v>781</v>
      </c>
      <c r="F425" s="53" t="s">
        <v>160</v>
      </c>
      <c r="G425" s="54">
        <v>2</v>
      </c>
      <c r="H425" s="55">
        <v>2</v>
      </c>
      <c r="I425" s="73">
        <v>14.97</v>
      </c>
      <c r="J425" s="55">
        <v>12.42</v>
      </c>
      <c r="K425" s="73">
        <v>14.94</v>
      </c>
      <c r="L425" s="55">
        <v>12.4</v>
      </c>
      <c r="M425" s="55">
        <f t="shared" si="38"/>
        <v>49.64</v>
      </c>
      <c r="N425" s="55">
        <f t="shared" si="39"/>
        <v>49.64</v>
      </c>
      <c r="O425" s="37"/>
      <c r="P425" s="55">
        <v>14.97</v>
      </c>
      <c r="Q425" s="55">
        <v>14.94</v>
      </c>
      <c r="R425" s="55">
        <v>59.82</v>
      </c>
      <c r="S425" s="55">
        <v>59.82</v>
      </c>
      <c r="T425" s="135">
        <f t="shared" si="40"/>
        <v>0.82982280173854894</v>
      </c>
      <c r="U425" s="55">
        <f t="shared" si="41"/>
        <v>24.84</v>
      </c>
      <c r="V425" s="55">
        <f t="shared" si="42"/>
        <v>24.8</v>
      </c>
      <c r="X425" s="36" t="b">
        <v>1</v>
      </c>
    </row>
    <row r="426" spans="1:24" ht="36" x14ac:dyDescent="0.25">
      <c r="A426" s="42" t="s">
        <v>3521</v>
      </c>
      <c r="B426" s="128" t="s">
        <v>782</v>
      </c>
      <c r="C426" s="50" t="s">
        <v>217</v>
      </c>
      <c r="D426" s="51">
        <v>94473</v>
      </c>
      <c r="E426" s="56" t="s">
        <v>783</v>
      </c>
      <c r="F426" s="53" t="s">
        <v>160</v>
      </c>
      <c r="G426" s="54">
        <v>2</v>
      </c>
      <c r="H426" s="55">
        <v>2</v>
      </c>
      <c r="I426" s="73">
        <v>107.46</v>
      </c>
      <c r="J426" s="55">
        <v>89.2</v>
      </c>
      <c r="K426" s="73">
        <v>19.45</v>
      </c>
      <c r="L426" s="55">
        <v>16.14</v>
      </c>
      <c r="M426" s="55">
        <f t="shared" si="38"/>
        <v>210.68</v>
      </c>
      <c r="N426" s="55">
        <f t="shared" si="39"/>
        <v>210.68</v>
      </c>
      <c r="O426" s="307"/>
      <c r="P426" s="55">
        <v>107.46</v>
      </c>
      <c r="Q426" s="55">
        <v>19.45</v>
      </c>
      <c r="R426" s="55">
        <v>253.82</v>
      </c>
      <c r="S426" s="55">
        <v>253.82</v>
      </c>
      <c r="T426" s="135">
        <f t="shared" si="40"/>
        <v>0.83003703411866681</v>
      </c>
      <c r="U426" s="55">
        <f t="shared" si="41"/>
        <v>178.4</v>
      </c>
      <c r="V426" s="55">
        <f t="shared" si="42"/>
        <v>32.28</v>
      </c>
      <c r="X426" s="36" t="b">
        <v>1</v>
      </c>
    </row>
    <row r="427" spans="1:24" ht="24" x14ac:dyDescent="0.2">
      <c r="A427" s="42" t="s">
        <v>3522</v>
      </c>
      <c r="B427" s="128" t="s">
        <v>784</v>
      </c>
      <c r="C427" s="50" t="s">
        <v>197</v>
      </c>
      <c r="D427" s="57" t="s">
        <v>785</v>
      </c>
      <c r="E427" s="56" t="s">
        <v>786</v>
      </c>
      <c r="F427" s="53" t="s">
        <v>160</v>
      </c>
      <c r="G427" s="54">
        <v>4</v>
      </c>
      <c r="H427" s="55">
        <v>4</v>
      </c>
      <c r="I427" s="73">
        <v>28.17</v>
      </c>
      <c r="J427" s="55">
        <v>23.38</v>
      </c>
      <c r="K427" s="73">
        <v>34.380000000000003</v>
      </c>
      <c r="L427" s="55">
        <v>28.53</v>
      </c>
      <c r="M427" s="55">
        <f t="shared" si="38"/>
        <v>207.64</v>
      </c>
      <c r="N427" s="55">
        <f t="shared" si="39"/>
        <v>207.64</v>
      </c>
      <c r="O427" s="37"/>
      <c r="P427" s="55">
        <v>28.17</v>
      </c>
      <c r="Q427" s="55">
        <v>34.380000000000003</v>
      </c>
      <c r="R427" s="55">
        <v>250.2</v>
      </c>
      <c r="S427" s="55">
        <v>250.2</v>
      </c>
      <c r="T427" s="135">
        <f t="shared" si="40"/>
        <v>0.82989608313349317</v>
      </c>
      <c r="U427" s="55">
        <f t="shared" si="41"/>
        <v>93.52</v>
      </c>
      <c r="V427" s="55">
        <f t="shared" si="42"/>
        <v>114.12</v>
      </c>
      <c r="X427" s="36" t="b">
        <v>1</v>
      </c>
    </row>
    <row r="428" spans="1:24" ht="24" x14ac:dyDescent="0.25">
      <c r="A428" s="42" t="s">
        <v>3523</v>
      </c>
      <c r="B428" s="128" t="s">
        <v>787</v>
      </c>
      <c r="C428" s="50" t="s">
        <v>217</v>
      </c>
      <c r="D428" s="51">
        <v>92893</v>
      </c>
      <c r="E428" s="56" t="s">
        <v>788</v>
      </c>
      <c r="F428" s="53" t="s">
        <v>160</v>
      </c>
      <c r="G428" s="54">
        <v>2</v>
      </c>
      <c r="H428" s="55">
        <v>2</v>
      </c>
      <c r="I428" s="73">
        <v>68.239999999999995</v>
      </c>
      <c r="J428" s="55">
        <v>56.64</v>
      </c>
      <c r="K428" s="73">
        <v>19.86</v>
      </c>
      <c r="L428" s="55">
        <v>16.48</v>
      </c>
      <c r="M428" s="55">
        <f t="shared" si="38"/>
        <v>146.24</v>
      </c>
      <c r="N428" s="55">
        <f t="shared" si="39"/>
        <v>146.24</v>
      </c>
      <c r="O428" s="38"/>
      <c r="P428" s="55">
        <v>68.239999999999995</v>
      </c>
      <c r="Q428" s="55">
        <v>19.86</v>
      </c>
      <c r="R428" s="55">
        <v>176.2</v>
      </c>
      <c r="S428" s="55">
        <v>176.2</v>
      </c>
      <c r="T428" s="135">
        <f t="shared" si="40"/>
        <v>0.82996594778660626</v>
      </c>
      <c r="U428" s="55">
        <f t="shared" si="41"/>
        <v>113.28</v>
      </c>
      <c r="V428" s="55">
        <f t="shared" si="42"/>
        <v>32.96</v>
      </c>
      <c r="X428" s="36" t="b">
        <v>1</v>
      </c>
    </row>
    <row r="429" spans="1:24" ht="24" x14ac:dyDescent="0.2">
      <c r="A429" s="42" t="s">
        <v>3524</v>
      </c>
      <c r="B429" s="128" t="s">
        <v>789</v>
      </c>
      <c r="C429" s="50" t="s">
        <v>197</v>
      </c>
      <c r="D429" s="57" t="s">
        <v>790</v>
      </c>
      <c r="E429" s="56" t="s">
        <v>791</v>
      </c>
      <c r="F429" s="53" t="s">
        <v>160</v>
      </c>
      <c r="G429" s="54">
        <v>2</v>
      </c>
      <c r="H429" s="55">
        <v>2</v>
      </c>
      <c r="I429" s="73">
        <v>100.43</v>
      </c>
      <c r="J429" s="55">
        <v>83.36</v>
      </c>
      <c r="K429" s="73">
        <v>20.55</v>
      </c>
      <c r="L429" s="55">
        <v>17.05</v>
      </c>
      <c r="M429" s="55">
        <f t="shared" si="38"/>
        <v>200.82</v>
      </c>
      <c r="N429" s="55">
        <f t="shared" si="39"/>
        <v>200.82</v>
      </c>
      <c r="O429" s="37"/>
      <c r="P429" s="55">
        <v>100.43</v>
      </c>
      <c r="Q429" s="55">
        <v>20.55</v>
      </c>
      <c r="R429" s="55">
        <v>241.96</v>
      </c>
      <c r="S429" s="55">
        <v>241.96</v>
      </c>
      <c r="T429" s="135">
        <f t="shared" si="40"/>
        <v>0.82997189618118694</v>
      </c>
      <c r="U429" s="55">
        <f t="shared" si="41"/>
        <v>166.72</v>
      </c>
      <c r="V429" s="55">
        <f t="shared" si="42"/>
        <v>34.1</v>
      </c>
      <c r="X429" s="36" t="b">
        <v>1</v>
      </c>
    </row>
    <row r="430" spans="1:24" ht="24" x14ac:dyDescent="0.2">
      <c r="A430" s="42" t="s">
        <v>3525</v>
      </c>
      <c r="B430" s="128" t="s">
        <v>792</v>
      </c>
      <c r="C430" s="50" t="s">
        <v>197</v>
      </c>
      <c r="D430" s="57" t="s">
        <v>793</v>
      </c>
      <c r="E430" s="56" t="s">
        <v>794</v>
      </c>
      <c r="F430" s="53" t="s">
        <v>160</v>
      </c>
      <c r="G430" s="54">
        <v>2</v>
      </c>
      <c r="H430" s="55">
        <v>2</v>
      </c>
      <c r="I430" s="73">
        <v>38.049999999999997</v>
      </c>
      <c r="J430" s="55">
        <v>31.58</v>
      </c>
      <c r="K430" s="73">
        <v>14.94</v>
      </c>
      <c r="L430" s="55">
        <v>12.4</v>
      </c>
      <c r="M430" s="55">
        <f t="shared" si="38"/>
        <v>87.96</v>
      </c>
      <c r="N430" s="55">
        <f t="shared" si="39"/>
        <v>87.96</v>
      </c>
      <c r="O430" s="37"/>
      <c r="P430" s="55">
        <v>38.049999999999997</v>
      </c>
      <c r="Q430" s="55">
        <v>14.94</v>
      </c>
      <c r="R430" s="55">
        <v>105.98</v>
      </c>
      <c r="S430" s="55">
        <v>105.98</v>
      </c>
      <c r="T430" s="135">
        <f t="shared" si="40"/>
        <v>0.82996791847518392</v>
      </c>
      <c r="U430" s="55">
        <f t="shared" si="41"/>
        <v>63.16</v>
      </c>
      <c r="V430" s="55">
        <f t="shared" si="42"/>
        <v>24.8</v>
      </c>
      <c r="X430" s="36" t="b">
        <v>1</v>
      </c>
    </row>
    <row r="431" spans="1:24" ht="24" x14ac:dyDescent="0.2">
      <c r="A431" s="42" t="s">
        <v>3526</v>
      </c>
      <c r="B431" s="128" t="s">
        <v>795</v>
      </c>
      <c r="C431" s="50" t="s">
        <v>197</v>
      </c>
      <c r="D431" s="57" t="s">
        <v>796</v>
      </c>
      <c r="E431" s="56" t="s">
        <v>797</v>
      </c>
      <c r="F431" s="53" t="s">
        <v>160</v>
      </c>
      <c r="G431" s="54">
        <v>2</v>
      </c>
      <c r="H431" s="55">
        <v>2</v>
      </c>
      <c r="I431" s="73">
        <v>14.96</v>
      </c>
      <c r="J431" s="55">
        <v>12.41</v>
      </c>
      <c r="K431" s="73">
        <v>12.48</v>
      </c>
      <c r="L431" s="55">
        <v>10.35</v>
      </c>
      <c r="M431" s="55">
        <f t="shared" si="38"/>
        <v>45.52</v>
      </c>
      <c r="N431" s="55">
        <f t="shared" si="39"/>
        <v>45.52</v>
      </c>
      <c r="O431" s="37"/>
      <c r="P431" s="55">
        <v>14.96</v>
      </c>
      <c r="Q431" s="55">
        <v>12.48</v>
      </c>
      <c r="R431" s="55">
        <v>54.88</v>
      </c>
      <c r="S431" s="55">
        <v>54.88</v>
      </c>
      <c r="T431" s="135">
        <f t="shared" si="40"/>
        <v>0.82944606413994171</v>
      </c>
      <c r="U431" s="55">
        <f t="shared" si="41"/>
        <v>24.82</v>
      </c>
      <c r="V431" s="55">
        <f t="shared" si="42"/>
        <v>20.7</v>
      </c>
      <c r="X431" s="36" t="b">
        <v>1</v>
      </c>
    </row>
    <row r="432" spans="1:24" ht="24" x14ac:dyDescent="0.2">
      <c r="A432" s="42" t="s">
        <v>3527</v>
      </c>
      <c r="B432" s="128" t="s">
        <v>798</v>
      </c>
      <c r="C432" s="50" t="s">
        <v>197</v>
      </c>
      <c r="D432" s="57" t="s">
        <v>799</v>
      </c>
      <c r="E432" s="56" t="s">
        <v>800</v>
      </c>
      <c r="F432" s="53" t="s">
        <v>160</v>
      </c>
      <c r="G432" s="54">
        <v>4</v>
      </c>
      <c r="H432" s="55">
        <v>4</v>
      </c>
      <c r="I432" s="73">
        <v>17.170000000000002</v>
      </c>
      <c r="J432" s="55">
        <v>14.25</v>
      </c>
      <c r="K432" s="73">
        <v>9.35</v>
      </c>
      <c r="L432" s="55">
        <v>7.76</v>
      </c>
      <c r="M432" s="55">
        <f t="shared" si="38"/>
        <v>88.04</v>
      </c>
      <c r="N432" s="55">
        <f t="shared" si="39"/>
        <v>88.04</v>
      </c>
      <c r="O432" s="37"/>
      <c r="P432" s="55">
        <v>17.170000000000002</v>
      </c>
      <c r="Q432" s="55">
        <v>9.35</v>
      </c>
      <c r="R432" s="55">
        <v>106.08</v>
      </c>
      <c r="S432" s="55">
        <v>106.08</v>
      </c>
      <c r="T432" s="135">
        <f t="shared" si="40"/>
        <v>0.82993966817496234</v>
      </c>
      <c r="U432" s="55">
        <f t="shared" si="41"/>
        <v>57</v>
      </c>
      <c r="V432" s="55">
        <f t="shared" si="42"/>
        <v>31.04</v>
      </c>
      <c r="X432" s="36" t="b">
        <v>1</v>
      </c>
    </row>
    <row r="433" spans="1:24" ht="24" x14ac:dyDescent="0.25">
      <c r="A433" s="42" t="s">
        <v>3528</v>
      </c>
      <c r="B433" s="128" t="s">
        <v>801</v>
      </c>
      <c r="C433" s="50" t="s">
        <v>197</v>
      </c>
      <c r="D433" s="57" t="s">
        <v>802</v>
      </c>
      <c r="E433" s="56" t="s">
        <v>803</v>
      </c>
      <c r="F433" s="53" t="s">
        <v>172</v>
      </c>
      <c r="G433" s="54">
        <v>2</v>
      </c>
      <c r="H433" s="55">
        <v>2</v>
      </c>
      <c r="I433" s="73">
        <v>17.21</v>
      </c>
      <c r="J433" s="55">
        <v>14.28</v>
      </c>
      <c r="K433" s="73">
        <v>14.94</v>
      </c>
      <c r="L433" s="55">
        <v>12.4</v>
      </c>
      <c r="M433" s="55">
        <f t="shared" si="38"/>
        <v>53.36</v>
      </c>
      <c r="N433" s="55">
        <f t="shared" si="39"/>
        <v>53.36</v>
      </c>
      <c r="O433" s="38"/>
      <c r="P433" s="55">
        <v>17.21</v>
      </c>
      <c r="Q433" s="55">
        <v>14.94</v>
      </c>
      <c r="R433" s="55">
        <v>64.3</v>
      </c>
      <c r="S433" s="55">
        <v>64.3</v>
      </c>
      <c r="T433" s="135">
        <f t="shared" si="40"/>
        <v>0.82986003110419915</v>
      </c>
      <c r="U433" s="55">
        <f t="shared" si="41"/>
        <v>28.56</v>
      </c>
      <c r="V433" s="55">
        <f t="shared" si="42"/>
        <v>24.8</v>
      </c>
      <c r="X433" s="36" t="b">
        <v>1</v>
      </c>
    </row>
    <row r="434" spans="1:24" ht="24" x14ac:dyDescent="0.25">
      <c r="A434" s="42" t="s">
        <v>3529</v>
      </c>
      <c r="B434" s="128" t="s">
        <v>804</v>
      </c>
      <c r="C434" s="50" t="s">
        <v>197</v>
      </c>
      <c r="D434" s="57" t="s">
        <v>805</v>
      </c>
      <c r="E434" s="52" t="s">
        <v>3041</v>
      </c>
      <c r="F434" s="53" t="s">
        <v>160</v>
      </c>
      <c r="G434" s="54">
        <v>1</v>
      </c>
      <c r="H434" s="55">
        <v>1</v>
      </c>
      <c r="I434" s="73">
        <v>1526.57</v>
      </c>
      <c r="J434" s="55">
        <v>1267.2</v>
      </c>
      <c r="K434" s="73">
        <v>298.88</v>
      </c>
      <c r="L434" s="55">
        <v>248.1</v>
      </c>
      <c r="M434" s="55">
        <f t="shared" si="38"/>
        <v>1515.3</v>
      </c>
      <c r="N434" s="55">
        <f t="shared" si="39"/>
        <v>1515.3</v>
      </c>
      <c r="O434" s="38"/>
      <c r="P434" s="55">
        <v>1526.57</v>
      </c>
      <c r="Q434" s="55">
        <v>298.88</v>
      </c>
      <c r="R434" s="55">
        <v>1825.45</v>
      </c>
      <c r="S434" s="55">
        <v>1825.45</v>
      </c>
      <c r="T434" s="135">
        <f t="shared" si="40"/>
        <v>0.83009668848777007</v>
      </c>
      <c r="U434" s="55">
        <f t="shared" si="41"/>
        <v>1267.2</v>
      </c>
      <c r="V434" s="55">
        <f t="shared" si="42"/>
        <v>248.1</v>
      </c>
      <c r="X434" s="36" t="b">
        <v>1</v>
      </c>
    </row>
    <row r="435" spans="1:24" ht="24" x14ac:dyDescent="0.25">
      <c r="A435" s="42" t="s">
        <v>3530</v>
      </c>
      <c r="B435" s="128" t="s">
        <v>806</v>
      </c>
      <c r="C435" s="50" t="s">
        <v>197</v>
      </c>
      <c r="D435" s="57" t="s">
        <v>807</v>
      </c>
      <c r="E435" s="56" t="s">
        <v>808</v>
      </c>
      <c r="F435" s="53" t="s">
        <v>160</v>
      </c>
      <c r="G435" s="54">
        <v>2</v>
      </c>
      <c r="H435" s="55">
        <v>2</v>
      </c>
      <c r="I435" s="73">
        <v>2679.17</v>
      </c>
      <c r="J435" s="55">
        <v>2223.9699999999998</v>
      </c>
      <c r="K435" s="73">
        <v>298.88</v>
      </c>
      <c r="L435" s="55">
        <v>248.1</v>
      </c>
      <c r="M435" s="55">
        <f t="shared" si="38"/>
        <v>4944.1400000000003</v>
      </c>
      <c r="N435" s="55">
        <f t="shared" si="39"/>
        <v>4944.1400000000003</v>
      </c>
      <c r="O435" s="38"/>
      <c r="P435" s="55">
        <v>2679.17</v>
      </c>
      <c r="Q435" s="55">
        <v>298.88</v>
      </c>
      <c r="R435" s="55">
        <v>5956.1</v>
      </c>
      <c r="S435" s="55">
        <v>5956.1</v>
      </c>
      <c r="T435" s="135">
        <f t="shared" si="40"/>
        <v>0.83009687547220501</v>
      </c>
      <c r="U435" s="55">
        <f t="shared" si="41"/>
        <v>4447.9399999999996</v>
      </c>
      <c r="V435" s="55">
        <f t="shared" si="42"/>
        <v>496.2</v>
      </c>
      <c r="X435" s="36" t="b">
        <v>1</v>
      </c>
    </row>
    <row r="436" spans="1:24" x14ac:dyDescent="0.2">
      <c r="A436" s="42" t="s">
        <v>3531</v>
      </c>
      <c r="B436" s="127" t="s">
        <v>809</v>
      </c>
      <c r="C436" s="132"/>
      <c r="D436" s="132"/>
      <c r="E436" s="47" t="s">
        <v>89</v>
      </c>
      <c r="F436" s="132"/>
      <c r="G436" s="48"/>
      <c r="H436" s="48"/>
      <c r="I436" s="72"/>
      <c r="J436" s="48"/>
      <c r="K436" s="72"/>
      <c r="L436" s="48"/>
      <c r="M436" s="308">
        <f>M437</f>
        <v>3408.94</v>
      </c>
      <c r="N436" s="308">
        <f>N437</f>
        <v>3408.94</v>
      </c>
      <c r="O436" s="37"/>
      <c r="P436" s="48"/>
      <c r="Q436" s="48"/>
      <c r="R436" s="308">
        <v>4107.7299999999996</v>
      </c>
      <c r="S436" s="308">
        <v>4107.7299999999996</v>
      </c>
      <c r="T436" s="135">
        <f t="shared" si="40"/>
        <v>0.82988414525784326</v>
      </c>
      <c r="U436" s="55">
        <f t="shared" si="41"/>
        <v>0</v>
      </c>
      <c r="V436" s="55">
        <f t="shared" si="42"/>
        <v>0</v>
      </c>
      <c r="X436" s="36" t="b">
        <v>1</v>
      </c>
    </row>
    <row r="437" spans="1:24" ht="24" x14ac:dyDescent="0.25">
      <c r="A437" s="42" t="s">
        <v>3532</v>
      </c>
      <c r="B437" s="128" t="s">
        <v>810</v>
      </c>
      <c r="C437" s="50" t="s">
        <v>163</v>
      </c>
      <c r="D437" s="51">
        <v>100160</v>
      </c>
      <c r="E437" s="52" t="s">
        <v>3031</v>
      </c>
      <c r="F437" s="53" t="s">
        <v>164</v>
      </c>
      <c r="G437" s="54">
        <v>77.989999999999995</v>
      </c>
      <c r="H437" s="55">
        <v>77.989999999999995</v>
      </c>
      <c r="I437" s="73">
        <v>24.74</v>
      </c>
      <c r="J437" s="55">
        <v>20.53</v>
      </c>
      <c r="K437" s="73">
        <v>27.93</v>
      </c>
      <c r="L437" s="55">
        <v>23.18</v>
      </c>
      <c r="M437" s="55">
        <f>TRUNC(((J437*G437)+(L437*G437)),2)</f>
        <v>3408.94</v>
      </c>
      <c r="N437" s="55">
        <f>TRUNC(((J437*H437)+(L437*H437)),2)</f>
        <v>3408.94</v>
      </c>
      <c r="O437" s="38"/>
      <c r="P437" s="55">
        <v>24.74</v>
      </c>
      <c r="Q437" s="55">
        <v>27.93</v>
      </c>
      <c r="R437" s="55">
        <v>4107.7299999999996</v>
      </c>
      <c r="S437" s="55">
        <v>4107.7299999999996</v>
      </c>
      <c r="T437" s="135">
        <f t="shared" si="40"/>
        <v>0.82988414525784326</v>
      </c>
      <c r="U437" s="55">
        <f t="shared" si="41"/>
        <v>1601.13</v>
      </c>
      <c r="V437" s="55">
        <f t="shared" si="42"/>
        <v>1807.8</v>
      </c>
      <c r="X437" s="36" t="b">
        <v>1</v>
      </c>
    </row>
    <row r="438" spans="1:24" x14ac:dyDescent="0.2">
      <c r="A438" s="42" t="s">
        <v>3533</v>
      </c>
      <c r="B438" s="127" t="s">
        <v>811</v>
      </c>
      <c r="C438" s="132"/>
      <c r="D438" s="132"/>
      <c r="E438" s="47" t="s">
        <v>91</v>
      </c>
      <c r="F438" s="132"/>
      <c r="G438" s="48"/>
      <c r="H438" s="48"/>
      <c r="I438" s="72"/>
      <c r="J438" s="48"/>
      <c r="K438" s="72"/>
      <c r="L438" s="48"/>
      <c r="M438" s="308">
        <f>SUM(M439:M443)</f>
        <v>1657.3899999999999</v>
      </c>
      <c r="N438" s="308">
        <f>SUM(N439:N443)</f>
        <v>1657.3899999999999</v>
      </c>
      <c r="O438" s="37"/>
      <c r="P438" s="48"/>
      <c r="Q438" s="48"/>
      <c r="R438" s="308">
        <v>1997.68</v>
      </c>
      <c r="S438" s="308">
        <v>1997.68</v>
      </c>
      <c r="T438" s="135">
        <f t="shared" si="40"/>
        <v>0.82965740258700083</v>
      </c>
      <c r="U438" s="55">
        <f t="shared" si="41"/>
        <v>0</v>
      </c>
      <c r="V438" s="55">
        <f t="shared" si="42"/>
        <v>0</v>
      </c>
      <c r="X438" s="36" t="b">
        <v>1</v>
      </c>
    </row>
    <row r="439" spans="1:24" x14ac:dyDescent="0.2">
      <c r="A439" s="42" t="s">
        <v>3534</v>
      </c>
      <c r="B439" s="128" t="s">
        <v>812</v>
      </c>
      <c r="C439" s="50" t="s">
        <v>163</v>
      </c>
      <c r="D439" s="51">
        <v>120101</v>
      </c>
      <c r="E439" s="56" t="s">
        <v>813</v>
      </c>
      <c r="F439" s="53" t="s">
        <v>164</v>
      </c>
      <c r="G439" s="54">
        <v>6.71</v>
      </c>
      <c r="H439" s="55">
        <v>6.71</v>
      </c>
      <c r="I439" s="73">
        <v>12.16</v>
      </c>
      <c r="J439" s="55">
        <v>10.09</v>
      </c>
      <c r="K439" s="73">
        <v>10.02</v>
      </c>
      <c r="L439" s="55">
        <v>8.31</v>
      </c>
      <c r="M439" s="55">
        <f>TRUNC(((J439*G439)+(L439*G439)),2)</f>
        <v>123.46</v>
      </c>
      <c r="N439" s="55">
        <f>TRUNC(((J439*H439)+(L439*H439)),2)</f>
        <v>123.46</v>
      </c>
      <c r="O439" s="37"/>
      <c r="P439" s="55">
        <v>12.16</v>
      </c>
      <c r="Q439" s="55">
        <v>10.02</v>
      </c>
      <c r="R439" s="55">
        <v>148.82</v>
      </c>
      <c r="S439" s="55">
        <v>148.82</v>
      </c>
      <c r="T439" s="135">
        <f t="shared" si="40"/>
        <v>0.82959279666711461</v>
      </c>
      <c r="U439" s="55">
        <f t="shared" si="41"/>
        <v>67.7</v>
      </c>
      <c r="V439" s="55">
        <f t="shared" si="42"/>
        <v>55.76</v>
      </c>
      <c r="X439" s="36" t="b">
        <v>1</v>
      </c>
    </row>
    <row r="440" spans="1:24" x14ac:dyDescent="0.2">
      <c r="A440" s="42" t="s">
        <v>3535</v>
      </c>
      <c r="B440" s="128" t="s">
        <v>814</v>
      </c>
      <c r="C440" s="50" t="s">
        <v>163</v>
      </c>
      <c r="D440" s="51">
        <v>120107</v>
      </c>
      <c r="E440" s="56" t="s">
        <v>815</v>
      </c>
      <c r="F440" s="53" t="s">
        <v>164</v>
      </c>
      <c r="G440" s="54">
        <v>6.71</v>
      </c>
      <c r="H440" s="55">
        <v>6.71</v>
      </c>
      <c r="I440" s="73">
        <v>74.25</v>
      </c>
      <c r="J440" s="55">
        <v>61.63</v>
      </c>
      <c r="K440" s="73">
        <v>24.03</v>
      </c>
      <c r="L440" s="55">
        <v>19.940000000000001</v>
      </c>
      <c r="M440" s="55">
        <f>TRUNC(((J440*G440)+(L440*G440)),2)</f>
        <v>547.33000000000004</v>
      </c>
      <c r="N440" s="55">
        <f>TRUNC(((J440*H440)+(L440*H440)),2)</f>
        <v>547.33000000000004</v>
      </c>
      <c r="O440" s="37"/>
      <c r="P440" s="55">
        <v>74.25</v>
      </c>
      <c r="Q440" s="55">
        <v>24.03</v>
      </c>
      <c r="R440" s="55">
        <v>659.45</v>
      </c>
      <c r="S440" s="55">
        <v>659.45</v>
      </c>
      <c r="T440" s="135">
        <f t="shared" si="40"/>
        <v>0.82997952839487454</v>
      </c>
      <c r="U440" s="55">
        <f t="shared" si="41"/>
        <v>413.53</v>
      </c>
      <c r="V440" s="55">
        <f t="shared" si="42"/>
        <v>133.79</v>
      </c>
      <c r="X440" s="36" t="b">
        <v>1</v>
      </c>
    </row>
    <row r="441" spans="1:24" x14ac:dyDescent="0.2">
      <c r="A441" s="42" t="s">
        <v>3536</v>
      </c>
      <c r="B441" s="128" t="s">
        <v>816</v>
      </c>
      <c r="C441" s="50" t="s">
        <v>163</v>
      </c>
      <c r="D441" s="51">
        <v>120207</v>
      </c>
      <c r="E441" s="56" t="s">
        <v>817</v>
      </c>
      <c r="F441" s="53" t="s">
        <v>164</v>
      </c>
      <c r="G441" s="54">
        <v>6.71</v>
      </c>
      <c r="H441" s="55">
        <v>6.71</v>
      </c>
      <c r="I441" s="73">
        <v>10.64</v>
      </c>
      <c r="J441" s="55">
        <v>8.83</v>
      </c>
      <c r="K441" s="73">
        <v>10.02</v>
      </c>
      <c r="L441" s="55">
        <v>8.31</v>
      </c>
      <c r="M441" s="55">
        <f>TRUNC(((J441*G441)+(L441*G441)),2)</f>
        <v>115</v>
      </c>
      <c r="N441" s="55">
        <f>TRUNC(((J441*H441)+(L441*H441)),2)</f>
        <v>115</v>
      </c>
      <c r="O441" s="37"/>
      <c r="P441" s="55">
        <v>10.64</v>
      </c>
      <c r="Q441" s="55">
        <v>10.02</v>
      </c>
      <c r="R441" s="55">
        <v>138.62</v>
      </c>
      <c r="S441" s="55">
        <v>138.62</v>
      </c>
      <c r="T441" s="135">
        <f t="shared" si="40"/>
        <v>0.82960611744337032</v>
      </c>
      <c r="U441" s="55">
        <f t="shared" si="41"/>
        <v>59.24</v>
      </c>
      <c r="V441" s="55">
        <f t="shared" si="42"/>
        <v>55.76</v>
      </c>
      <c r="X441" s="36" t="b">
        <v>1</v>
      </c>
    </row>
    <row r="442" spans="1:24" x14ac:dyDescent="0.2">
      <c r="A442" s="42" t="s">
        <v>3537</v>
      </c>
      <c r="B442" s="128" t="s">
        <v>818</v>
      </c>
      <c r="C442" s="50" t="s">
        <v>163</v>
      </c>
      <c r="D442" s="51">
        <v>120209</v>
      </c>
      <c r="E442" s="56" t="s">
        <v>819</v>
      </c>
      <c r="F442" s="53" t="s">
        <v>164</v>
      </c>
      <c r="G442" s="54">
        <v>32.74</v>
      </c>
      <c r="H442" s="55">
        <v>32.74</v>
      </c>
      <c r="I442" s="73">
        <v>12.48</v>
      </c>
      <c r="J442" s="55">
        <v>10.35</v>
      </c>
      <c r="K442" s="73">
        <v>13.49</v>
      </c>
      <c r="L442" s="55">
        <v>11.19</v>
      </c>
      <c r="M442" s="55">
        <f>TRUNC(((J442*G442)+(L442*G442)),2)</f>
        <v>705.21</v>
      </c>
      <c r="N442" s="55">
        <f>TRUNC(((J442*H442)+(L442*H442)),2)</f>
        <v>705.21</v>
      </c>
      <c r="O442" s="37"/>
      <c r="P442" s="55">
        <v>12.48</v>
      </c>
      <c r="Q442" s="55">
        <v>13.49</v>
      </c>
      <c r="R442" s="55">
        <v>850.25</v>
      </c>
      <c r="S442" s="55">
        <v>850.25</v>
      </c>
      <c r="T442" s="135">
        <f t="shared" si="40"/>
        <v>0.82941487797706559</v>
      </c>
      <c r="U442" s="55">
        <f t="shared" si="41"/>
        <v>338.85</v>
      </c>
      <c r="V442" s="55">
        <f t="shared" si="42"/>
        <v>366.36</v>
      </c>
      <c r="X442" s="36" t="b">
        <v>1</v>
      </c>
    </row>
    <row r="443" spans="1:24" x14ac:dyDescent="0.2">
      <c r="A443" s="42" t="s">
        <v>3538</v>
      </c>
      <c r="B443" s="128" t="s">
        <v>820</v>
      </c>
      <c r="C443" s="50" t="s">
        <v>163</v>
      </c>
      <c r="D443" s="51">
        <v>120902</v>
      </c>
      <c r="E443" s="56" t="s">
        <v>422</v>
      </c>
      <c r="F443" s="53" t="s">
        <v>164</v>
      </c>
      <c r="G443" s="54">
        <v>5.72</v>
      </c>
      <c r="H443" s="55">
        <v>5.72</v>
      </c>
      <c r="I443" s="73">
        <v>13.25</v>
      </c>
      <c r="J443" s="55">
        <v>10.99</v>
      </c>
      <c r="K443" s="73">
        <v>21.81</v>
      </c>
      <c r="L443" s="55">
        <v>18.100000000000001</v>
      </c>
      <c r="M443" s="55">
        <f>TRUNC(((J443*G443)+(L443*G443)),2)</f>
        <v>166.39</v>
      </c>
      <c r="N443" s="55">
        <f>TRUNC(((J443*H443)+(L443*H443)),2)</f>
        <v>166.39</v>
      </c>
      <c r="O443" s="37"/>
      <c r="P443" s="55">
        <v>13.25</v>
      </c>
      <c r="Q443" s="55">
        <v>21.81</v>
      </c>
      <c r="R443" s="55">
        <v>200.54</v>
      </c>
      <c r="S443" s="55">
        <v>200.54</v>
      </c>
      <c r="T443" s="135">
        <f t="shared" si="40"/>
        <v>0.82970978358432235</v>
      </c>
      <c r="U443" s="55">
        <f t="shared" si="41"/>
        <v>62.86</v>
      </c>
      <c r="V443" s="55">
        <f t="shared" si="42"/>
        <v>103.53</v>
      </c>
      <c r="X443" s="36" t="b">
        <v>1</v>
      </c>
    </row>
    <row r="444" spans="1:24" x14ac:dyDescent="0.2">
      <c r="A444" s="42" t="s">
        <v>3539</v>
      </c>
      <c r="B444" s="127" t="s">
        <v>821</v>
      </c>
      <c r="C444" s="132"/>
      <c r="D444" s="132"/>
      <c r="E444" s="47" t="s">
        <v>99</v>
      </c>
      <c r="F444" s="132"/>
      <c r="G444" s="48"/>
      <c r="H444" s="48"/>
      <c r="I444" s="72"/>
      <c r="J444" s="48"/>
      <c r="K444" s="72"/>
      <c r="L444" s="48"/>
      <c r="M444" s="308">
        <f>SUM(M445:M448)</f>
        <v>10113.99</v>
      </c>
      <c r="N444" s="308">
        <f>SUM(N445:N448)</f>
        <v>10113.99</v>
      </c>
      <c r="O444" s="37"/>
      <c r="P444" s="48"/>
      <c r="Q444" s="48"/>
      <c r="R444" s="308">
        <v>12184.45</v>
      </c>
      <c r="S444" s="308">
        <v>12184.45</v>
      </c>
      <c r="T444" s="135">
        <f t="shared" si="40"/>
        <v>0.83007357738757181</v>
      </c>
      <c r="U444" s="55">
        <f t="shared" si="41"/>
        <v>0</v>
      </c>
      <c r="V444" s="55">
        <f t="shared" si="42"/>
        <v>0</v>
      </c>
      <c r="X444" s="36" t="b">
        <v>1</v>
      </c>
    </row>
    <row r="445" spans="1:24" ht="24" x14ac:dyDescent="0.25">
      <c r="A445" s="42" t="s">
        <v>3540</v>
      </c>
      <c r="B445" s="128" t="s">
        <v>822</v>
      </c>
      <c r="C445" s="50" t="s">
        <v>163</v>
      </c>
      <c r="D445" s="51">
        <v>180710</v>
      </c>
      <c r="E445" s="56" t="s">
        <v>823</v>
      </c>
      <c r="F445" s="53" t="s">
        <v>164</v>
      </c>
      <c r="G445" s="54">
        <v>0.42</v>
      </c>
      <c r="H445" s="55">
        <v>0.42</v>
      </c>
      <c r="I445" s="73">
        <v>338.44</v>
      </c>
      <c r="J445" s="55">
        <v>280.93</v>
      </c>
      <c r="K445" s="73">
        <v>6.88</v>
      </c>
      <c r="L445" s="55">
        <v>5.71</v>
      </c>
      <c r="M445" s="55">
        <f>TRUNC(((J445*G445)+(L445*G445)),2)</f>
        <v>120.38</v>
      </c>
      <c r="N445" s="55">
        <f>TRUNC(((J445*H445)+(L445*H445)),2)</f>
        <v>120.38</v>
      </c>
      <c r="O445" s="38"/>
      <c r="P445" s="55">
        <v>338.44</v>
      </c>
      <c r="Q445" s="55">
        <v>6.88</v>
      </c>
      <c r="R445" s="55">
        <v>145.03</v>
      </c>
      <c r="S445" s="55">
        <v>145.03</v>
      </c>
      <c r="T445" s="135">
        <f t="shared" si="40"/>
        <v>0.83003516513824727</v>
      </c>
      <c r="U445" s="55">
        <f t="shared" si="41"/>
        <v>117.99</v>
      </c>
      <c r="V445" s="55">
        <f t="shared" si="42"/>
        <v>2.39</v>
      </c>
      <c r="X445" s="36" t="b">
        <v>1</v>
      </c>
    </row>
    <row r="446" spans="1:24" x14ac:dyDescent="0.2">
      <c r="A446" s="42" t="s">
        <v>3541</v>
      </c>
      <c r="B446" s="128" t="s">
        <v>824</v>
      </c>
      <c r="C446" s="50" t="s">
        <v>163</v>
      </c>
      <c r="D446" s="51">
        <v>180504</v>
      </c>
      <c r="E446" s="56" t="s">
        <v>825</v>
      </c>
      <c r="F446" s="53" t="s">
        <v>164</v>
      </c>
      <c r="G446" s="54">
        <v>1.68</v>
      </c>
      <c r="H446" s="55">
        <v>1.68</v>
      </c>
      <c r="I446" s="73">
        <v>598</v>
      </c>
      <c r="J446" s="55">
        <v>496.39</v>
      </c>
      <c r="K446" s="73">
        <v>45.72</v>
      </c>
      <c r="L446" s="55">
        <v>37.950000000000003</v>
      </c>
      <c r="M446" s="55">
        <f>TRUNC(((J446*G446)+(L446*G446)),2)</f>
        <v>897.69</v>
      </c>
      <c r="N446" s="55">
        <f>TRUNC(((J446*H446)+(L446*H446)),2)</f>
        <v>897.69</v>
      </c>
      <c r="O446" s="37"/>
      <c r="P446" s="55">
        <v>598</v>
      </c>
      <c r="Q446" s="55">
        <v>45.72</v>
      </c>
      <c r="R446" s="55">
        <v>1081.44</v>
      </c>
      <c r="S446" s="55">
        <v>1081.44</v>
      </c>
      <c r="T446" s="135">
        <f t="shared" si="40"/>
        <v>0.83008766089658237</v>
      </c>
      <c r="U446" s="55">
        <f t="shared" si="41"/>
        <v>833.93</v>
      </c>
      <c r="V446" s="55">
        <f t="shared" si="42"/>
        <v>63.75</v>
      </c>
      <c r="X446" s="36" t="b">
        <v>1</v>
      </c>
    </row>
    <row r="447" spans="1:24" x14ac:dyDescent="0.2">
      <c r="A447" s="42" t="s">
        <v>3542</v>
      </c>
      <c r="B447" s="128" t="s">
        <v>826</v>
      </c>
      <c r="C447" s="50" t="s">
        <v>163</v>
      </c>
      <c r="D447" s="51">
        <v>180701</v>
      </c>
      <c r="E447" s="56" t="s">
        <v>827</v>
      </c>
      <c r="F447" s="53" t="s">
        <v>172</v>
      </c>
      <c r="G447" s="54">
        <v>11.54</v>
      </c>
      <c r="H447" s="55">
        <v>11.54</v>
      </c>
      <c r="I447" s="73">
        <v>638.91</v>
      </c>
      <c r="J447" s="55">
        <v>530.35</v>
      </c>
      <c r="K447" s="73">
        <v>7.95</v>
      </c>
      <c r="L447" s="55">
        <v>6.59</v>
      </c>
      <c r="M447" s="55">
        <f>TRUNC(((J447*G447)+(L447*G447)),2)</f>
        <v>6196.28</v>
      </c>
      <c r="N447" s="55">
        <f>TRUNC(((J447*H447)+(L447*H447)),2)</f>
        <v>6196.28</v>
      </c>
      <c r="O447" s="37"/>
      <c r="P447" s="55">
        <v>638.91</v>
      </c>
      <c r="Q447" s="55">
        <v>7.95</v>
      </c>
      <c r="R447" s="55">
        <v>7464.76</v>
      </c>
      <c r="S447" s="55">
        <v>7464.76</v>
      </c>
      <c r="T447" s="135">
        <f t="shared" si="40"/>
        <v>0.83007089310306015</v>
      </c>
      <c r="U447" s="55">
        <f t="shared" si="41"/>
        <v>6120.23</v>
      </c>
      <c r="V447" s="55">
        <f t="shared" si="42"/>
        <v>76.040000000000006</v>
      </c>
      <c r="X447" s="36" t="b">
        <v>1</v>
      </c>
    </row>
    <row r="448" spans="1:24" x14ac:dyDescent="0.2">
      <c r="A448" s="42" t="s">
        <v>3543</v>
      </c>
      <c r="B448" s="128" t="s">
        <v>828</v>
      </c>
      <c r="C448" s="50" t="s">
        <v>163</v>
      </c>
      <c r="D448" s="51">
        <v>180703</v>
      </c>
      <c r="E448" s="56" t="s">
        <v>829</v>
      </c>
      <c r="F448" s="53" t="s">
        <v>172</v>
      </c>
      <c r="G448" s="54">
        <v>7.26</v>
      </c>
      <c r="H448" s="55">
        <v>7.26</v>
      </c>
      <c r="I448" s="73">
        <v>466.95</v>
      </c>
      <c r="J448" s="55">
        <v>387.61</v>
      </c>
      <c r="K448" s="73">
        <v>14.21</v>
      </c>
      <c r="L448" s="55">
        <v>11.79</v>
      </c>
      <c r="M448" s="55">
        <f>TRUNC(((J448*G448)+(L448*G448)),2)</f>
        <v>2899.64</v>
      </c>
      <c r="N448" s="55">
        <f>TRUNC(((J448*H448)+(L448*H448)),2)</f>
        <v>2899.64</v>
      </c>
      <c r="O448" s="37"/>
      <c r="P448" s="55">
        <v>466.95</v>
      </c>
      <c r="Q448" s="55">
        <v>14.21</v>
      </c>
      <c r="R448" s="55">
        <v>3493.22</v>
      </c>
      <c r="S448" s="55">
        <v>3493.22</v>
      </c>
      <c r="T448" s="135">
        <f t="shared" si="40"/>
        <v>0.83007654828496347</v>
      </c>
      <c r="U448" s="55">
        <f t="shared" si="41"/>
        <v>2814.04</v>
      </c>
      <c r="V448" s="55">
        <f t="shared" si="42"/>
        <v>85.59</v>
      </c>
      <c r="X448" s="36" t="b">
        <v>1</v>
      </c>
    </row>
    <row r="449" spans="1:24" x14ac:dyDescent="0.2">
      <c r="A449" s="42" t="s">
        <v>3544</v>
      </c>
      <c r="B449" s="127" t="s">
        <v>830</v>
      </c>
      <c r="C449" s="132"/>
      <c r="D449" s="132"/>
      <c r="E449" s="47" t="s">
        <v>103</v>
      </c>
      <c r="F449" s="132"/>
      <c r="G449" s="48"/>
      <c r="H449" s="48"/>
      <c r="I449" s="72"/>
      <c r="J449" s="48"/>
      <c r="K449" s="72"/>
      <c r="L449" s="48"/>
      <c r="M449" s="308">
        <f>SUM(M450:M451)</f>
        <v>3997.45</v>
      </c>
      <c r="N449" s="308">
        <f>SUM(N450:N451)</f>
        <v>3997.45</v>
      </c>
      <c r="O449" s="37"/>
      <c r="P449" s="48"/>
      <c r="Q449" s="48"/>
      <c r="R449" s="308">
        <v>4821.25</v>
      </c>
      <c r="S449" s="308">
        <v>4821.25</v>
      </c>
      <c r="T449" s="135">
        <f t="shared" si="40"/>
        <v>0.82913144931293747</v>
      </c>
      <c r="U449" s="55">
        <f t="shared" si="41"/>
        <v>0</v>
      </c>
      <c r="V449" s="55">
        <f t="shared" si="42"/>
        <v>0</v>
      </c>
      <c r="X449" s="36" t="b">
        <v>1</v>
      </c>
    </row>
    <row r="450" spans="1:24" x14ac:dyDescent="0.2">
      <c r="A450" s="42" t="s">
        <v>3545</v>
      </c>
      <c r="B450" s="128" t="s">
        <v>831</v>
      </c>
      <c r="C450" s="50" t="s">
        <v>163</v>
      </c>
      <c r="D450" s="51">
        <v>200150</v>
      </c>
      <c r="E450" s="56" t="s">
        <v>449</v>
      </c>
      <c r="F450" s="53" t="s">
        <v>164</v>
      </c>
      <c r="G450" s="54">
        <v>209.62</v>
      </c>
      <c r="H450" s="55">
        <v>209.62</v>
      </c>
      <c r="I450" s="73">
        <v>3.75</v>
      </c>
      <c r="J450" s="55">
        <v>3.11</v>
      </c>
      <c r="K450" s="73">
        <v>1.24</v>
      </c>
      <c r="L450" s="55">
        <v>1.02</v>
      </c>
      <c r="M450" s="55">
        <f>TRUNC(((J450*G450)+(L450*G450)),2)</f>
        <v>865.73</v>
      </c>
      <c r="N450" s="55">
        <f>TRUNC(((J450*H450)+(L450*H450)),2)</f>
        <v>865.73</v>
      </c>
      <c r="O450" s="37"/>
      <c r="P450" s="55">
        <v>3.75</v>
      </c>
      <c r="Q450" s="55">
        <v>1.24</v>
      </c>
      <c r="R450" s="55">
        <v>1046</v>
      </c>
      <c r="S450" s="55">
        <v>1046</v>
      </c>
      <c r="T450" s="135">
        <f t="shared" si="40"/>
        <v>0.82765774378585089</v>
      </c>
      <c r="U450" s="55">
        <f t="shared" si="41"/>
        <v>651.91</v>
      </c>
      <c r="V450" s="55">
        <f t="shared" si="42"/>
        <v>213.81</v>
      </c>
      <c r="X450" s="36" t="b">
        <v>1</v>
      </c>
    </row>
    <row r="451" spans="1:24" x14ac:dyDescent="0.2">
      <c r="A451" s="42" t="s">
        <v>3546</v>
      </c>
      <c r="B451" s="128" t="s">
        <v>832</v>
      </c>
      <c r="C451" s="50" t="s">
        <v>163</v>
      </c>
      <c r="D451" s="51">
        <v>200403</v>
      </c>
      <c r="E451" s="56" t="s">
        <v>451</v>
      </c>
      <c r="F451" s="53" t="s">
        <v>164</v>
      </c>
      <c r="G451" s="54">
        <v>209.62</v>
      </c>
      <c r="H451" s="55">
        <v>209.62</v>
      </c>
      <c r="I451" s="73">
        <v>2.88</v>
      </c>
      <c r="J451" s="55">
        <v>2.39</v>
      </c>
      <c r="K451" s="73">
        <v>15.13</v>
      </c>
      <c r="L451" s="55">
        <v>12.55</v>
      </c>
      <c r="M451" s="55">
        <f>TRUNC(((J451*G451)+(L451*G451)),2)</f>
        <v>3131.72</v>
      </c>
      <c r="N451" s="55">
        <f>TRUNC(((J451*H451)+(L451*H451)),2)</f>
        <v>3131.72</v>
      </c>
      <c r="O451" s="37"/>
      <c r="P451" s="55">
        <v>2.88</v>
      </c>
      <c r="Q451" s="55">
        <v>15.13</v>
      </c>
      <c r="R451" s="55">
        <v>3775.25</v>
      </c>
      <c r="S451" s="55">
        <v>3775.25</v>
      </c>
      <c r="T451" s="135">
        <f t="shared" si="40"/>
        <v>0.82953976557843845</v>
      </c>
      <c r="U451" s="55">
        <f t="shared" si="41"/>
        <v>500.99</v>
      </c>
      <c r="V451" s="55">
        <f t="shared" si="42"/>
        <v>2630.73</v>
      </c>
      <c r="X451" s="36" t="b">
        <v>1</v>
      </c>
    </row>
    <row r="452" spans="1:24" x14ac:dyDescent="0.2">
      <c r="A452" s="42" t="s">
        <v>3547</v>
      </c>
      <c r="B452" s="127" t="s">
        <v>833</v>
      </c>
      <c r="C452" s="132"/>
      <c r="D452" s="132"/>
      <c r="E452" s="47" t="s">
        <v>105</v>
      </c>
      <c r="F452" s="132"/>
      <c r="G452" s="48"/>
      <c r="H452" s="48"/>
      <c r="I452" s="72"/>
      <c r="J452" s="48"/>
      <c r="K452" s="72"/>
      <c r="L452" s="48"/>
      <c r="M452" s="308">
        <f>SUM(M453:M454)</f>
        <v>603.86</v>
      </c>
      <c r="N452" s="308">
        <f>SUM(N453:N454)</f>
        <v>603.86</v>
      </c>
      <c r="O452" s="37"/>
      <c r="P452" s="48"/>
      <c r="Q452" s="48"/>
      <c r="R452" s="308">
        <v>727.98</v>
      </c>
      <c r="S452" s="308">
        <v>727.98</v>
      </c>
      <c r="T452" s="135">
        <f t="shared" si="40"/>
        <v>0.82950081046182589</v>
      </c>
      <c r="U452" s="55">
        <f t="shared" si="41"/>
        <v>0</v>
      </c>
      <c r="V452" s="55">
        <f t="shared" si="42"/>
        <v>0</v>
      </c>
      <c r="X452" s="36" t="b">
        <v>1</v>
      </c>
    </row>
    <row r="453" spans="1:24" x14ac:dyDescent="0.2">
      <c r="A453" s="42" t="s">
        <v>3548</v>
      </c>
      <c r="B453" s="128" t="s">
        <v>834</v>
      </c>
      <c r="C453" s="50" t="s">
        <v>163</v>
      </c>
      <c r="D453" s="51">
        <v>210102</v>
      </c>
      <c r="E453" s="56" t="s">
        <v>835</v>
      </c>
      <c r="F453" s="53" t="s">
        <v>164</v>
      </c>
      <c r="G453" s="54">
        <v>17.579999999999998</v>
      </c>
      <c r="H453" s="55">
        <v>17.579999999999998</v>
      </c>
      <c r="I453" s="73">
        <v>3.75</v>
      </c>
      <c r="J453" s="55">
        <v>3.11</v>
      </c>
      <c r="K453" s="73">
        <v>1.24</v>
      </c>
      <c r="L453" s="55">
        <v>1.02</v>
      </c>
      <c r="M453" s="55">
        <f>TRUNC(((J453*G453)+(L453*G453)),2)</f>
        <v>72.599999999999994</v>
      </c>
      <c r="N453" s="55">
        <f>TRUNC(((J453*H453)+(L453*H453)),2)</f>
        <v>72.599999999999994</v>
      </c>
      <c r="O453" s="37"/>
      <c r="P453" s="55">
        <v>3.75</v>
      </c>
      <c r="Q453" s="55">
        <v>1.24</v>
      </c>
      <c r="R453" s="55">
        <v>87.72</v>
      </c>
      <c r="S453" s="55">
        <v>87.72</v>
      </c>
      <c r="T453" s="135">
        <f t="shared" si="40"/>
        <v>0.82763337893296851</v>
      </c>
      <c r="U453" s="55">
        <f t="shared" si="41"/>
        <v>54.67</v>
      </c>
      <c r="V453" s="55">
        <f t="shared" si="42"/>
        <v>17.93</v>
      </c>
      <c r="X453" s="36" t="b">
        <v>1</v>
      </c>
    </row>
    <row r="454" spans="1:24" x14ac:dyDescent="0.2">
      <c r="A454" s="42" t="s">
        <v>3549</v>
      </c>
      <c r="B454" s="128" t="s">
        <v>836</v>
      </c>
      <c r="C454" s="50" t="s">
        <v>163</v>
      </c>
      <c r="D454" s="51">
        <v>210401</v>
      </c>
      <c r="E454" s="56" t="s">
        <v>837</v>
      </c>
      <c r="F454" s="53" t="s">
        <v>164</v>
      </c>
      <c r="G454" s="54">
        <v>17.579999999999998</v>
      </c>
      <c r="H454" s="55">
        <v>17.579999999999998</v>
      </c>
      <c r="I454" s="73">
        <v>13.04</v>
      </c>
      <c r="J454" s="55">
        <v>10.82</v>
      </c>
      <c r="K454" s="73">
        <v>23.38</v>
      </c>
      <c r="L454" s="55">
        <v>19.399999999999999</v>
      </c>
      <c r="M454" s="55">
        <f>TRUNC(((J454*G454)+(L454*G454)),2)</f>
        <v>531.26</v>
      </c>
      <c r="N454" s="55">
        <f>TRUNC(((J454*H454)+(L454*H454)),2)</f>
        <v>531.26</v>
      </c>
      <c r="O454" s="37"/>
      <c r="P454" s="55">
        <v>13.04</v>
      </c>
      <c r="Q454" s="55">
        <v>23.38</v>
      </c>
      <c r="R454" s="55">
        <v>640.26</v>
      </c>
      <c r="S454" s="55">
        <v>640.26</v>
      </c>
      <c r="T454" s="135">
        <f t="shared" si="40"/>
        <v>0.82975666135632398</v>
      </c>
      <c r="U454" s="55">
        <f t="shared" si="41"/>
        <v>190.21</v>
      </c>
      <c r="V454" s="55">
        <f t="shared" si="42"/>
        <v>341.05</v>
      </c>
      <c r="X454" s="36" t="b">
        <v>1</v>
      </c>
    </row>
    <row r="455" spans="1:24" x14ac:dyDescent="0.2">
      <c r="A455" s="42" t="s">
        <v>3550</v>
      </c>
      <c r="B455" s="127" t="s">
        <v>838</v>
      </c>
      <c r="C455" s="132"/>
      <c r="D455" s="132"/>
      <c r="E455" s="47" t="s">
        <v>107</v>
      </c>
      <c r="F455" s="132"/>
      <c r="G455" s="48"/>
      <c r="H455" s="48"/>
      <c r="I455" s="72"/>
      <c r="J455" s="48"/>
      <c r="K455" s="72"/>
      <c r="L455" s="48"/>
      <c r="M455" s="308">
        <f>SUM(M456:M457)</f>
        <v>921.69</v>
      </c>
      <c r="N455" s="308">
        <f>SUM(N456:N457)</f>
        <v>921.69</v>
      </c>
      <c r="O455" s="37"/>
      <c r="P455" s="48"/>
      <c r="Q455" s="48"/>
      <c r="R455" s="308">
        <v>1110.53</v>
      </c>
      <c r="S455" s="308">
        <v>1110.53</v>
      </c>
      <c r="T455" s="135">
        <f t="shared" si="40"/>
        <v>0.82995506649977946</v>
      </c>
      <c r="U455" s="55">
        <f t="shared" si="41"/>
        <v>0</v>
      </c>
      <c r="V455" s="55">
        <f t="shared" si="42"/>
        <v>0</v>
      </c>
      <c r="X455" s="36" t="b">
        <v>1</v>
      </c>
    </row>
    <row r="456" spans="1:24" ht="24" x14ac:dyDescent="0.25">
      <c r="A456" s="42" t="s">
        <v>3551</v>
      </c>
      <c r="B456" s="128" t="s">
        <v>839</v>
      </c>
      <c r="C456" s="50" t="s">
        <v>163</v>
      </c>
      <c r="D456" s="51">
        <v>220100</v>
      </c>
      <c r="E456" s="52" t="s">
        <v>3033</v>
      </c>
      <c r="F456" s="53" t="s">
        <v>164</v>
      </c>
      <c r="G456" s="54">
        <v>10.93</v>
      </c>
      <c r="H456" s="55">
        <v>10.93</v>
      </c>
      <c r="I456" s="73">
        <v>48.02</v>
      </c>
      <c r="J456" s="55">
        <v>39.86</v>
      </c>
      <c r="K456" s="73">
        <v>39.35</v>
      </c>
      <c r="L456" s="55">
        <v>32.659999999999997</v>
      </c>
      <c r="M456" s="55">
        <f>TRUNC(((J456*G456)+(L456*G456)),2)</f>
        <v>792.64</v>
      </c>
      <c r="N456" s="55">
        <f>TRUNC(((J456*H456)+(L456*H456)),2)</f>
        <v>792.64</v>
      </c>
      <c r="O456" s="38"/>
      <c r="P456" s="55">
        <v>48.02</v>
      </c>
      <c r="Q456" s="55">
        <v>39.35</v>
      </c>
      <c r="R456" s="55">
        <v>954.95</v>
      </c>
      <c r="S456" s="55">
        <v>954.95</v>
      </c>
      <c r="T456" s="135">
        <f t="shared" si="40"/>
        <v>0.83003298602021047</v>
      </c>
      <c r="U456" s="55">
        <f t="shared" si="41"/>
        <v>435.66</v>
      </c>
      <c r="V456" s="55">
        <f t="shared" si="42"/>
        <v>356.97</v>
      </c>
      <c r="X456" s="36" t="b">
        <v>1</v>
      </c>
    </row>
    <row r="457" spans="1:24" x14ac:dyDescent="0.2">
      <c r="A457" s="42" t="s">
        <v>3552</v>
      </c>
      <c r="B457" s="128" t="s">
        <v>840</v>
      </c>
      <c r="C457" s="50" t="s">
        <v>163</v>
      </c>
      <c r="D457" s="51">
        <v>220902</v>
      </c>
      <c r="E457" s="56" t="s">
        <v>474</v>
      </c>
      <c r="F457" s="53" t="s">
        <v>172</v>
      </c>
      <c r="G457" s="54">
        <v>15.7</v>
      </c>
      <c r="H457" s="55">
        <v>15.7</v>
      </c>
      <c r="I457" s="73">
        <v>1.53</v>
      </c>
      <c r="J457" s="55">
        <v>1.27</v>
      </c>
      <c r="K457" s="73">
        <v>8.3800000000000008</v>
      </c>
      <c r="L457" s="55">
        <v>6.95</v>
      </c>
      <c r="M457" s="55">
        <f>TRUNC(((J457*G457)+(L457*G457)),2)</f>
        <v>129.05000000000001</v>
      </c>
      <c r="N457" s="55">
        <f>TRUNC(((J457*H457)+(L457*H457)),2)</f>
        <v>129.05000000000001</v>
      </c>
      <c r="O457" s="37"/>
      <c r="P457" s="55">
        <v>1.53</v>
      </c>
      <c r="Q457" s="55">
        <v>8.3800000000000008</v>
      </c>
      <c r="R457" s="55">
        <v>155.58000000000001</v>
      </c>
      <c r="S457" s="55">
        <v>155.58000000000001</v>
      </c>
      <c r="T457" s="135">
        <f t="shared" si="40"/>
        <v>0.82947679650340667</v>
      </c>
      <c r="U457" s="55">
        <f t="shared" si="41"/>
        <v>19.93</v>
      </c>
      <c r="V457" s="55">
        <f t="shared" si="42"/>
        <v>109.11</v>
      </c>
      <c r="X457" s="36" t="b">
        <v>1</v>
      </c>
    </row>
    <row r="458" spans="1:24" x14ac:dyDescent="0.2">
      <c r="A458" s="42" t="s">
        <v>3553</v>
      </c>
      <c r="B458" s="127" t="s">
        <v>841</v>
      </c>
      <c r="C458" s="132"/>
      <c r="D458" s="132"/>
      <c r="E458" s="47" t="s">
        <v>115</v>
      </c>
      <c r="F458" s="132"/>
      <c r="G458" s="48"/>
      <c r="H458" s="48"/>
      <c r="I458" s="72"/>
      <c r="J458" s="48"/>
      <c r="K458" s="72"/>
      <c r="L458" s="48"/>
      <c r="M458" s="308">
        <f>SUM(M459:M462)</f>
        <v>3436.91</v>
      </c>
      <c r="N458" s="308">
        <f>SUM(N459:N462)</f>
        <v>3436.91</v>
      </c>
      <c r="O458" s="37"/>
      <c r="P458" s="48"/>
      <c r="Q458" s="48"/>
      <c r="R458" s="308">
        <v>4143.83</v>
      </c>
      <c r="S458" s="308">
        <v>4143.83</v>
      </c>
      <c r="T458" s="135">
        <f t="shared" si="40"/>
        <v>0.82940419853131042</v>
      </c>
      <c r="U458" s="55">
        <f t="shared" si="41"/>
        <v>0</v>
      </c>
      <c r="V458" s="55">
        <f t="shared" si="42"/>
        <v>0</v>
      </c>
      <c r="X458" s="36" t="b">
        <v>1</v>
      </c>
    </row>
    <row r="459" spans="1:24" x14ac:dyDescent="0.2">
      <c r="A459" s="42" t="s">
        <v>3554</v>
      </c>
      <c r="B459" s="128" t="s">
        <v>842</v>
      </c>
      <c r="C459" s="50" t="s">
        <v>163</v>
      </c>
      <c r="D459" s="51">
        <v>261300</v>
      </c>
      <c r="E459" s="56" t="s">
        <v>482</v>
      </c>
      <c r="F459" s="53" t="s">
        <v>164</v>
      </c>
      <c r="G459" s="54">
        <v>89.35</v>
      </c>
      <c r="H459" s="55">
        <v>89.35</v>
      </c>
      <c r="I459" s="73">
        <v>2.19</v>
      </c>
      <c r="J459" s="55">
        <v>1.81</v>
      </c>
      <c r="K459" s="73">
        <v>9.6999999999999993</v>
      </c>
      <c r="L459" s="55">
        <v>8.0500000000000007</v>
      </c>
      <c r="M459" s="55">
        <f>TRUNC(((J459*G459)+(L459*G459)),2)</f>
        <v>880.99</v>
      </c>
      <c r="N459" s="55">
        <f>TRUNC(((J459*H459)+(L459*H459)),2)</f>
        <v>880.99</v>
      </c>
      <c r="O459" s="37"/>
      <c r="P459" s="55">
        <v>2.19</v>
      </c>
      <c r="Q459" s="55">
        <v>9.6999999999999993</v>
      </c>
      <c r="R459" s="55">
        <v>1062.3699999999999</v>
      </c>
      <c r="S459" s="55">
        <v>1062.3699999999999</v>
      </c>
      <c r="T459" s="135">
        <f t="shared" si="40"/>
        <v>0.8292685222662538</v>
      </c>
      <c r="U459" s="55">
        <f t="shared" si="41"/>
        <v>161.72</v>
      </c>
      <c r="V459" s="55">
        <f t="shared" si="42"/>
        <v>719.26</v>
      </c>
      <c r="X459" s="36" t="b">
        <v>1</v>
      </c>
    </row>
    <row r="460" spans="1:24" x14ac:dyDescent="0.2">
      <c r="A460" s="42" t="s">
        <v>3555</v>
      </c>
      <c r="B460" s="128" t="s">
        <v>843</v>
      </c>
      <c r="C460" s="50" t="s">
        <v>163</v>
      </c>
      <c r="D460" s="51">
        <v>261001</v>
      </c>
      <c r="E460" s="56" t="s">
        <v>489</v>
      </c>
      <c r="F460" s="53" t="s">
        <v>164</v>
      </c>
      <c r="G460" s="54">
        <v>89.35</v>
      </c>
      <c r="H460" s="55">
        <v>89.35</v>
      </c>
      <c r="I460" s="73">
        <v>4.28</v>
      </c>
      <c r="J460" s="55">
        <v>3.55</v>
      </c>
      <c r="K460" s="73">
        <v>7.93</v>
      </c>
      <c r="L460" s="55">
        <v>6.58</v>
      </c>
      <c r="M460" s="55">
        <f>TRUNC(((J460*G460)+(L460*G460)),2)</f>
        <v>905.11</v>
      </c>
      <c r="N460" s="55">
        <f>TRUNC(((J460*H460)+(L460*H460)),2)</f>
        <v>905.11</v>
      </c>
      <c r="O460" s="37"/>
      <c r="P460" s="55">
        <v>4.28</v>
      </c>
      <c r="Q460" s="55">
        <v>7.93</v>
      </c>
      <c r="R460" s="55">
        <v>1090.96</v>
      </c>
      <c r="S460" s="55">
        <v>1090.96</v>
      </c>
      <c r="T460" s="135">
        <f t="shared" ref="T460:T523" si="43">N460/S460</f>
        <v>0.82964544987900568</v>
      </c>
      <c r="U460" s="55">
        <f t="shared" si="41"/>
        <v>317.19</v>
      </c>
      <c r="V460" s="55">
        <f t="shared" si="42"/>
        <v>587.91999999999996</v>
      </c>
      <c r="X460" s="36" t="b">
        <v>1</v>
      </c>
    </row>
    <row r="461" spans="1:24" x14ac:dyDescent="0.2">
      <c r="A461" s="42" t="s">
        <v>3556</v>
      </c>
      <c r="B461" s="128" t="s">
        <v>844</v>
      </c>
      <c r="C461" s="50" t="s">
        <v>163</v>
      </c>
      <c r="D461" s="51">
        <v>261000</v>
      </c>
      <c r="E461" s="56" t="s">
        <v>498</v>
      </c>
      <c r="F461" s="53" t="s">
        <v>164</v>
      </c>
      <c r="G461" s="54">
        <v>120.27</v>
      </c>
      <c r="H461" s="55">
        <v>120.27</v>
      </c>
      <c r="I461" s="73">
        <v>5.37</v>
      </c>
      <c r="J461" s="55">
        <v>4.45</v>
      </c>
      <c r="K461" s="73">
        <v>7.98</v>
      </c>
      <c r="L461" s="55">
        <v>6.62</v>
      </c>
      <c r="M461" s="55">
        <f>TRUNC(((J461*G461)+(L461*G461)),2)</f>
        <v>1331.38</v>
      </c>
      <c r="N461" s="55">
        <f>TRUNC(((J461*H461)+(L461*H461)),2)</f>
        <v>1331.38</v>
      </c>
      <c r="O461" s="37"/>
      <c r="P461" s="55">
        <v>5.37</v>
      </c>
      <c r="Q461" s="55">
        <v>7.98</v>
      </c>
      <c r="R461" s="55">
        <v>1605.6</v>
      </c>
      <c r="S461" s="55">
        <v>1605.6</v>
      </c>
      <c r="T461" s="135">
        <f t="shared" si="43"/>
        <v>0.82921026407573506</v>
      </c>
      <c r="U461" s="55">
        <f t="shared" si="41"/>
        <v>535.20000000000005</v>
      </c>
      <c r="V461" s="55">
        <f t="shared" si="42"/>
        <v>796.18</v>
      </c>
      <c r="X461" s="36" t="b">
        <v>1</v>
      </c>
    </row>
    <row r="462" spans="1:24" x14ac:dyDescent="0.2">
      <c r="A462" s="42" t="s">
        <v>3557</v>
      </c>
      <c r="B462" s="128" t="s">
        <v>845</v>
      </c>
      <c r="C462" s="50" t="s">
        <v>163</v>
      </c>
      <c r="D462" s="51">
        <v>261602</v>
      </c>
      <c r="E462" s="56" t="s">
        <v>506</v>
      </c>
      <c r="F462" s="53" t="s">
        <v>164</v>
      </c>
      <c r="G462" s="54">
        <v>14.68</v>
      </c>
      <c r="H462" s="55">
        <v>14.68</v>
      </c>
      <c r="I462" s="73">
        <v>11.35</v>
      </c>
      <c r="J462" s="55">
        <v>9.42</v>
      </c>
      <c r="K462" s="73">
        <v>14.87</v>
      </c>
      <c r="L462" s="55">
        <v>12.34</v>
      </c>
      <c r="M462" s="55">
        <f>TRUNC(((J462*G462)+(L462*G462)),2)</f>
        <v>319.43</v>
      </c>
      <c r="N462" s="55">
        <f>TRUNC(((J462*H462)+(L462*H462)),2)</f>
        <v>319.43</v>
      </c>
      <c r="O462" s="37"/>
      <c r="P462" s="55">
        <v>11.35</v>
      </c>
      <c r="Q462" s="55">
        <v>14.87</v>
      </c>
      <c r="R462" s="55">
        <v>384.9</v>
      </c>
      <c r="S462" s="55">
        <v>384.9</v>
      </c>
      <c r="T462" s="135">
        <f t="shared" si="43"/>
        <v>0.82990387113535991</v>
      </c>
      <c r="U462" s="55">
        <f t="shared" ref="U462:U525" si="44">TRUNC(J462*H462,2)</f>
        <v>138.28</v>
      </c>
      <c r="V462" s="55">
        <f t="shared" ref="V462:V525" si="45">TRUNC(L462*H462,2)</f>
        <v>181.15</v>
      </c>
      <c r="X462" s="36" t="b">
        <v>1</v>
      </c>
    </row>
    <row r="463" spans="1:24" x14ac:dyDescent="0.2">
      <c r="A463" s="42" t="s">
        <v>3558</v>
      </c>
      <c r="B463" s="127" t="s">
        <v>846</v>
      </c>
      <c r="C463" s="132"/>
      <c r="D463" s="132"/>
      <c r="E463" s="47" t="s">
        <v>117</v>
      </c>
      <c r="F463" s="132"/>
      <c r="G463" s="48"/>
      <c r="H463" s="48"/>
      <c r="I463" s="72"/>
      <c r="J463" s="48"/>
      <c r="K463" s="72"/>
      <c r="L463" s="48"/>
      <c r="M463" s="308">
        <f>M464</f>
        <v>18.66</v>
      </c>
      <c r="N463" s="308">
        <f>N464</f>
        <v>18.66</v>
      </c>
      <c r="O463" s="37"/>
      <c r="P463" s="48"/>
      <c r="Q463" s="48"/>
      <c r="R463" s="308">
        <v>22.54</v>
      </c>
      <c r="S463" s="308">
        <v>22.54</v>
      </c>
      <c r="T463" s="135">
        <f t="shared" si="43"/>
        <v>0.82786157941437444</v>
      </c>
      <c r="U463" s="55">
        <f t="shared" si="44"/>
        <v>0</v>
      </c>
      <c r="V463" s="55">
        <f t="shared" si="45"/>
        <v>0</v>
      </c>
      <c r="X463" s="36" t="b">
        <v>1</v>
      </c>
    </row>
    <row r="464" spans="1:24" x14ac:dyDescent="0.2">
      <c r="A464" s="42" t="s">
        <v>3559</v>
      </c>
      <c r="B464" s="128" t="s">
        <v>847</v>
      </c>
      <c r="C464" s="50" t="s">
        <v>163</v>
      </c>
      <c r="D464" s="51">
        <v>270501</v>
      </c>
      <c r="E464" s="56" t="s">
        <v>175</v>
      </c>
      <c r="F464" s="53" t="s">
        <v>164</v>
      </c>
      <c r="G464" s="54">
        <v>6.16</v>
      </c>
      <c r="H464" s="55">
        <v>6.16</v>
      </c>
      <c r="I464" s="73">
        <v>1.66</v>
      </c>
      <c r="J464" s="55">
        <v>1.37</v>
      </c>
      <c r="K464" s="73">
        <v>2</v>
      </c>
      <c r="L464" s="55">
        <v>1.66</v>
      </c>
      <c r="M464" s="55">
        <f>TRUNC(((J464*G464)+(L464*G464)),2)</f>
        <v>18.66</v>
      </c>
      <c r="N464" s="55">
        <f>TRUNC(((J464*H464)+(L464*H464)),2)</f>
        <v>18.66</v>
      </c>
      <c r="O464" s="37"/>
      <c r="P464" s="55">
        <v>1.66</v>
      </c>
      <c r="Q464" s="55">
        <v>2</v>
      </c>
      <c r="R464" s="55">
        <v>22.54</v>
      </c>
      <c r="S464" s="55">
        <v>22.54</v>
      </c>
      <c r="T464" s="135">
        <f t="shared" si="43"/>
        <v>0.82786157941437444</v>
      </c>
      <c r="U464" s="55">
        <f t="shared" si="44"/>
        <v>8.43</v>
      </c>
      <c r="V464" s="55">
        <f t="shared" si="45"/>
        <v>10.220000000000001</v>
      </c>
      <c r="X464" s="36" t="b">
        <v>1</v>
      </c>
    </row>
    <row r="465" spans="1:24" x14ac:dyDescent="0.2">
      <c r="A465" s="42" t="s">
        <v>3560</v>
      </c>
      <c r="B465" s="126">
        <v>15</v>
      </c>
      <c r="C465" s="131"/>
      <c r="D465" s="131"/>
      <c r="E465" s="43" t="s">
        <v>17</v>
      </c>
      <c r="F465" s="44" t="s">
        <v>160</v>
      </c>
      <c r="G465" s="45">
        <v>1</v>
      </c>
      <c r="H465" s="46"/>
      <c r="I465" s="72"/>
      <c r="J465" s="46"/>
      <c r="K465" s="72"/>
      <c r="L465" s="46"/>
      <c r="M465" s="45">
        <f>M466+M468+M470+M473+M481+M487+M490+M492</f>
        <v>16849.75</v>
      </c>
      <c r="N465" s="45">
        <f>N466+N468+N470+N473+N481+N487+N490+N492</f>
        <v>16849.75</v>
      </c>
      <c r="O465" s="37"/>
      <c r="P465" s="46"/>
      <c r="Q465" s="46"/>
      <c r="R465" s="45">
        <v>20306.07</v>
      </c>
      <c r="S465" s="45">
        <v>20306.07</v>
      </c>
      <c r="T465" s="135">
        <f t="shared" si="43"/>
        <v>0.82978882669073828</v>
      </c>
      <c r="U465" s="55">
        <f t="shared" si="44"/>
        <v>0</v>
      </c>
      <c r="V465" s="55">
        <f t="shared" si="45"/>
        <v>0</v>
      </c>
      <c r="X465" s="36" t="b">
        <v>1</v>
      </c>
    </row>
    <row r="466" spans="1:24" x14ac:dyDescent="0.2">
      <c r="A466" s="42" t="s">
        <v>3561</v>
      </c>
      <c r="B466" s="127" t="s">
        <v>848</v>
      </c>
      <c r="C466" s="132"/>
      <c r="D466" s="132"/>
      <c r="E466" s="47" t="s">
        <v>73</v>
      </c>
      <c r="F466" s="132"/>
      <c r="G466" s="48"/>
      <c r="H466" s="48"/>
      <c r="I466" s="72"/>
      <c r="J466" s="48"/>
      <c r="K466" s="72"/>
      <c r="L466" s="48"/>
      <c r="M466" s="308">
        <f>M467</f>
        <v>55.08</v>
      </c>
      <c r="N466" s="308">
        <f>N467</f>
        <v>55.08</v>
      </c>
      <c r="O466" s="37"/>
      <c r="P466" s="48"/>
      <c r="Q466" s="48"/>
      <c r="R466" s="308">
        <v>66.459999999999994</v>
      </c>
      <c r="S466" s="308">
        <v>66.459999999999994</v>
      </c>
      <c r="T466" s="135">
        <f t="shared" si="43"/>
        <v>0.82876918447186287</v>
      </c>
      <c r="U466" s="55">
        <f t="shared" si="44"/>
        <v>0</v>
      </c>
      <c r="V466" s="55">
        <f t="shared" si="45"/>
        <v>0</v>
      </c>
      <c r="X466" s="36" t="b">
        <v>1</v>
      </c>
    </row>
    <row r="467" spans="1:24" ht="24" x14ac:dyDescent="0.25">
      <c r="A467" s="42" t="s">
        <v>3562</v>
      </c>
      <c r="B467" s="128" t="s">
        <v>849</v>
      </c>
      <c r="C467" s="50" t="s">
        <v>163</v>
      </c>
      <c r="D467" s="51">
        <v>20701</v>
      </c>
      <c r="E467" s="56" t="s">
        <v>265</v>
      </c>
      <c r="F467" s="53" t="s">
        <v>164</v>
      </c>
      <c r="G467" s="54">
        <v>12.24</v>
      </c>
      <c r="H467" s="55">
        <v>12.24</v>
      </c>
      <c r="I467" s="73">
        <v>3.82</v>
      </c>
      <c r="J467" s="55">
        <v>3.17</v>
      </c>
      <c r="K467" s="73">
        <v>1.61</v>
      </c>
      <c r="L467" s="55">
        <v>1.33</v>
      </c>
      <c r="M467" s="55">
        <f>TRUNC(((J467*G467)+(L467*G467)),2)</f>
        <v>55.08</v>
      </c>
      <c r="N467" s="55">
        <f>TRUNC(((J467*H467)+(L467*H467)),2)</f>
        <v>55.08</v>
      </c>
      <c r="O467" s="38"/>
      <c r="P467" s="55">
        <v>3.82</v>
      </c>
      <c r="Q467" s="55">
        <v>1.61</v>
      </c>
      <c r="R467" s="55">
        <v>66.459999999999994</v>
      </c>
      <c r="S467" s="55">
        <v>66.459999999999994</v>
      </c>
      <c r="T467" s="135">
        <f t="shared" si="43"/>
        <v>0.82876918447186287</v>
      </c>
      <c r="U467" s="55">
        <f t="shared" si="44"/>
        <v>38.799999999999997</v>
      </c>
      <c r="V467" s="55">
        <f t="shared" si="45"/>
        <v>16.27</v>
      </c>
      <c r="X467" s="36" t="b">
        <v>1</v>
      </c>
    </row>
    <row r="468" spans="1:24" x14ac:dyDescent="0.2">
      <c r="A468" s="42" t="s">
        <v>3563</v>
      </c>
      <c r="B468" s="127" t="s">
        <v>850</v>
      </c>
      <c r="C468" s="132"/>
      <c r="D468" s="132"/>
      <c r="E468" s="47" t="s">
        <v>75</v>
      </c>
      <c r="F468" s="132"/>
      <c r="G468" s="48"/>
      <c r="H468" s="48"/>
      <c r="I468" s="72"/>
      <c r="J468" s="48"/>
      <c r="K468" s="72"/>
      <c r="L468" s="48"/>
      <c r="M468" s="308">
        <f>M469</f>
        <v>30.82</v>
      </c>
      <c r="N468" s="308">
        <f>N469</f>
        <v>30.82</v>
      </c>
      <c r="O468" s="37"/>
      <c r="P468" s="48"/>
      <c r="Q468" s="48"/>
      <c r="R468" s="308">
        <v>37.15</v>
      </c>
      <c r="S468" s="308">
        <v>37.15</v>
      </c>
      <c r="T468" s="135">
        <f t="shared" si="43"/>
        <v>0.82960969044414534</v>
      </c>
      <c r="U468" s="55">
        <f t="shared" si="44"/>
        <v>0</v>
      </c>
      <c r="V468" s="55">
        <f t="shared" si="45"/>
        <v>0</v>
      </c>
      <c r="X468" s="36" t="b">
        <v>1</v>
      </c>
    </row>
    <row r="469" spans="1:24" x14ac:dyDescent="0.2">
      <c r="A469" s="42" t="s">
        <v>3564</v>
      </c>
      <c r="B469" s="128" t="s">
        <v>851</v>
      </c>
      <c r="C469" s="50" t="s">
        <v>163</v>
      </c>
      <c r="D469" s="51">
        <v>30101</v>
      </c>
      <c r="E469" s="56" t="s">
        <v>230</v>
      </c>
      <c r="F469" s="53" t="s">
        <v>211</v>
      </c>
      <c r="G469" s="54">
        <v>0.85</v>
      </c>
      <c r="H469" s="55">
        <v>0.85</v>
      </c>
      <c r="I469" s="73">
        <v>34.11</v>
      </c>
      <c r="J469" s="55">
        <v>28.31</v>
      </c>
      <c r="K469" s="73">
        <v>9.6</v>
      </c>
      <c r="L469" s="55">
        <v>7.96</v>
      </c>
      <c r="M469" s="55">
        <f>TRUNC(((J469*G469)+(L469*G469)),2)</f>
        <v>30.82</v>
      </c>
      <c r="N469" s="55">
        <f>TRUNC(((J469*H469)+(L469*H469)),2)</f>
        <v>30.82</v>
      </c>
      <c r="O469" s="37"/>
      <c r="P469" s="55">
        <v>34.11</v>
      </c>
      <c r="Q469" s="55">
        <v>9.6</v>
      </c>
      <c r="R469" s="55">
        <v>37.15</v>
      </c>
      <c r="S469" s="55">
        <v>37.15</v>
      </c>
      <c r="T469" s="135">
        <f t="shared" si="43"/>
        <v>0.82960969044414534</v>
      </c>
      <c r="U469" s="55">
        <f t="shared" si="44"/>
        <v>24.06</v>
      </c>
      <c r="V469" s="55">
        <f t="shared" si="45"/>
        <v>6.76</v>
      </c>
      <c r="X469" s="36" t="b">
        <v>1</v>
      </c>
    </row>
    <row r="470" spans="1:24" x14ac:dyDescent="0.2">
      <c r="A470" s="42" t="s">
        <v>3565</v>
      </c>
      <c r="B470" s="127" t="s">
        <v>852</v>
      </c>
      <c r="C470" s="132"/>
      <c r="D470" s="132"/>
      <c r="E470" s="47" t="s">
        <v>77</v>
      </c>
      <c r="F470" s="132"/>
      <c r="G470" s="48"/>
      <c r="H470" s="48"/>
      <c r="I470" s="72"/>
      <c r="J470" s="48"/>
      <c r="K470" s="72"/>
      <c r="L470" s="48"/>
      <c r="M470" s="308">
        <f>SUM(M471:M472)</f>
        <v>1688.56</v>
      </c>
      <c r="N470" s="308">
        <f>SUM(N471:N472)</f>
        <v>1688.56</v>
      </c>
      <c r="O470" s="37"/>
      <c r="P470" s="48"/>
      <c r="Q470" s="48"/>
      <c r="R470" s="308">
        <v>2034.59</v>
      </c>
      <c r="S470" s="308">
        <v>2034.59</v>
      </c>
      <c r="T470" s="135">
        <f t="shared" si="43"/>
        <v>0.82992642252247384</v>
      </c>
      <c r="U470" s="55">
        <f t="shared" si="44"/>
        <v>0</v>
      </c>
      <c r="V470" s="55">
        <f t="shared" si="45"/>
        <v>0</v>
      </c>
      <c r="X470" s="36" t="b">
        <v>1</v>
      </c>
    </row>
    <row r="471" spans="1:24" x14ac:dyDescent="0.2">
      <c r="A471" s="42" t="s">
        <v>3566</v>
      </c>
      <c r="B471" s="128" t="s">
        <v>853</v>
      </c>
      <c r="C471" s="50" t="s">
        <v>163</v>
      </c>
      <c r="D471" s="51">
        <v>40101</v>
      </c>
      <c r="E471" s="56" t="s">
        <v>307</v>
      </c>
      <c r="F471" s="53" t="s">
        <v>211</v>
      </c>
      <c r="G471" s="54">
        <v>42.04</v>
      </c>
      <c r="H471" s="55">
        <v>42.04</v>
      </c>
      <c r="I471" s="73">
        <v>0</v>
      </c>
      <c r="J471" s="55">
        <v>0</v>
      </c>
      <c r="K471" s="73">
        <v>34.229999999999997</v>
      </c>
      <c r="L471" s="55">
        <v>28.41</v>
      </c>
      <c r="M471" s="55">
        <f>TRUNC(((J471*G471)+(L471*G471)),2)</f>
        <v>1194.3499999999999</v>
      </c>
      <c r="N471" s="55">
        <f>TRUNC(((J471*H471)+(L471*H471)),2)</f>
        <v>1194.3499999999999</v>
      </c>
      <c r="O471" s="37"/>
      <c r="P471" s="55">
        <v>0</v>
      </c>
      <c r="Q471" s="55">
        <v>34.229999999999997</v>
      </c>
      <c r="R471" s="55">
        <v>1439.02</v>
      </c>
      <c r="S471" s="55">
        <v>1439.02</v>
      </c>
      <c r="T471" s="135">
        <f t="shared" si="43"/>
        <v>0.82997456602409969</v>
      </c>
      <c r="U471" s="55">
        <f t="shared" si="44"/>
        <v>0</v>
      </c>
      <c r="V471" s="55">
        <f t="shared" si="45"/>
        <v>1194.3499999999999</v>
      </c>
      <c r="X471" s="36" t="b">
        <v>1</v>
      </c>
    </row>
    <row r="472" spans="1:24" x14ac:dyDescent="0.2">
      <c r="A472" s="42" t="s">
        <v>3567</v>
      </c>
      <c r="B472" s="128" t="s">
        <v>854</v>
      </c>
      <c r="C472" s="50" t="s">
        <v>163</v>
      </c>
      <c r="D472" s="51">
        <v>40902</v>
      </c>
      <c r="E472" s="56" t="s">
        <v>316</v>
      </c>
      <c r="F472" s="53" t="s">
        <v>211</v>
      </c>
      <c r="G472" s="54">
        <v>26.26</v>
      </c>
      <c r="H472" s="55">
        <v>26.26</v>
      </c>
      <c r="I472" s="73">
        <v>0</v>
      </c>
      <c r="J472" s="55">
        <v>0</v>
      </c>
      <c r="K472" s="73">
        <v>22.68</v>
      </c>
      <c r="L472" s="55">
        <v>18.82</v>
      </c>
      <c r="M472" s="55">
        <f>TRUNC(((J472*G472)+(L472*G472)),2)</f>
        <v>494.21</v>
      </c>
      <c r="N472" s="55">
        <f>TRUNC(((J472*H472)+(L472*H472)),2)</f>
        <v>494.21</v>
      </c>
      <c r="O472" s="37"/>
      <c r="P472" s="55">
        <v>0</v>
      </c>
      <c r="Q472" s="55">
        <v>22.68</v>
      </c>
      <c r="R472" s="55">
        <v>595.57000000000005</v>
      </c>
      <c r="S472" s="55">
        <v>595.57000000000005</v>
      </c>
      <c r="T472" s="135">
        <f t="shared" si="43"/>
        <v>0.82981009788941673</v>
      </c>
      <c r="U472" s="55">
        <f t="shared" si="44"/>
        <v>0</v>
      </c>
      <c r="V472" s="55">
        <f t="shared" si="45"/>
        <v>494.21</v>
      </c>
      <c r="X472" s="36" t="b">
        <v>1</v>
      </c>
    </row>
    <row r="473" spans="1:24" x14ac:dyDescent="0.2">
      <c r="A473" s="42" t="s">
        <v>3568</v>
      </c>
      <c r="B473" s="127" t="s">
        <v>855</v>
      </c>
      <c r="C473" s="132"/>
      <c r="D473" s="132"/>
      <c r="E473" s="47" t="s">
        <v>81</v>
      </c>
      <c r="F473" s="132"/>
      <c r="G473" s="48"/>
      <c r="H473" s="48"/>
      <c r="I473" s="72"/>
      <c r="J473" s="48"/>
      <c r="K473" s="72"/>
      <c r="L473" s="48"/>
      <c r="M473" s="308">
        <f>SUM(M474:M480)</f>
        <v>9516.44</v>
      </c>
      <c r="N473" s="308">
        <f>SUM(N474:N480)</f>
        <v>9516.44</v>
      </c>
      <c r="O473" s="37"/>
      <c r="P473" s="48"/>
      <c r="Q473" s="48"/>
      <c r="R473" s="308">
        <v>11468.87</v>
      </c>
      <c r="S473" s="308">
        <v>11468.87</v>
      </c>
      <c r="T473" s="135">
        <f t="shared" si="43"/>
        <v>0.82976265316460995</v>
      </c>
      <c r="U473" s="55">
        <f t="shared" si="44"/>
        <v>0</v>
      </c>
      <c r="V473" s="55">
        <f t="shared" si="45"/>
        <v>0</v>
      </c>
      <c r="X473" s="36" t="b">
        <v>1</v>
      </c>
    </row>
    <row r="474" spans="1:24" x14ac:dyDescent="0.2">
      <c r="A474" s="42" t="s">
        <v>3569</v>
      </c>
      <c r="B474" s="128" t="s">
        <v>856</v>
      </c>
      <c r="C474" s="50" t="s">
        <v>163</v>
      </c>
      <c r="D474" s="51">
        <v>60205</v>
      </c>
      <c r="E474" s="56" t="s">
        <v>324</v>
      </c>
      <c r="F474" s="53" t="s">
        <v>164</v>
      </c>
      <c r="G474" s="54">
        <v>57.23</v>
      </c>
      <c r="H474" s="55">
        <v>57.23</v>
      </c>
      <c r="I474" s="73">
        <v>32.85</v>
      </c>
      <c r="J474" s="55">
        <v>27.26</v>
      </c>
      <c r="K474" s="73">
        <v>23.52</v>
      </c>
      <c r="L474" s="55">
        <v>19.52</v>
      </c>
      <c r="M474" s="55">
        <f t="shared" ref="M474:M480" si="46">TRUNC(((J474*G474)+(L474*G474)),2)</f>
        <v>2677.21</v>
      </c>
      <c r="N474" s="55">
        <f t="shared" ref="N474:N480" si="47">TRUNC(((J474*H474)+(L474*H474)),2)</f>
        <v>2677.21</v>
      </c>
      <c r="O474" s="37"/>
      <c r="P474" s="55">
        <v>32.85</v>
      </c>
      <c r="Q474" s="55">
        <v>23.52</v>
      </c>
      <c r="R474" s="55">
        <v>3226.05</v>
      </c>
      <c r="S474" s="55">
        <v>3226.05</v>
      </c>
      <c r="T474" s="135">
        <f t="shared" si="43"/>
        <v>0.82987244463043042</v>
      </c>
      <c r="U474" s="55">
        <f t="shared" si="44"/>
        <v>1560.08</v>
      </c>
      <c r="V474" s="55">
        <f t="shared" si="45"/>
        <v>1117.1199999999999</v>
      </c>
      <c r="X474" s="36" t="b">
        <v>1</v>
      </c>
    </row>
    <row r="475" spans="1:24" x14ac:dyDescent="0.2">
      <c r="A475" s="42" t="s">
        <v>3570</v>
      </c>
      <c r="B475" s="128" t="s">
        <v>857</v>
      </c>
      <c r="C475" s="50" t="s">
        <v>163</v>
      </c>
      <c r="D475" s="51">
        <v>60524</v>
      </c>
      <c r="E475" s="56" t="s">
        <v>292</v>
      </c>
      <c r="F475" s="53" t="s">
        <v>211</v>
      </c>
      <c r="G475" s="54">
        <v>5.63</v>
      </c>
      <c r="H475" s="55">
        <v>5.63</v>
      </c>
      <c r="I475" s="73">
        <v>557.77</v>
      </c>
      <c r="J475" s="55">
        <v>463</v>
      </c>
      <c r="K475" s="73">
        <v>0</v>
      </c>
      <c r="L475" s="55">
        <v>0</v>
      </c>
      <c r="M475" s="55">
        <f t="shared" si="46"/>
        <v>2606.69</v>
      </c>
      <c r="N475" s="55">
        <f t="shared" si="47"/>
        <v>2606.69</v>
      </c>
      <c r="O475" s="37"/>
      <c r="P475" s="55">
        <v>557.77</v>
      </c>
      <c r="Q475" s="55">
        <v>0</v>
      </c>
      <c r="R475" s="55">
        <v>3140.24</v>
      </c>
      <c r="S475" s="55">
        <v>3140.24</v>
      </c>
      <c r="T475" s="135">
        <f t="shared" si="43"/>
        <v>0.83009260438692589</v>
      </c>
      <c r="U475" s="55">
        <f t="shared" si="44"/>
        <v>2606.69</v>
      </c>
      <c r="V475" s="55">
        <f t="shared" si="45"/>
        <v>0</v>
      </c>
      <c r="X475" s="36" t="b">
        <v>1</v>
      </c>
    </row>
    <row r="476" spans="1:24" ht="24" x14ac:dyDescent="0.25">
      <c r="A476" s="42" t="s">
        <v>3571</v>
      </c>
      <c r="B476" s="128" t="s">
        <v>858</v>
      </c>
      <c r="C476" s="50" t="s">
        <v>163</v>
      </c>
      <c r="D476" s="51">
        <v>60800</v>
      </c>
      <c r="E476" s="56" t="s">
        <v>314</v>
      </c>
      <c r="F476" s="53" t="s">
        <v>211</v>
      </c>
      <c r="G476" s="54">
        <v>5.63</v>
      </c>
      <c r="H476" s="55">
        <v>5.63</v>
      </c>
      <c r="I476" s="73">
        <v>0.12</v>
      </c>
      <c r="J476" s="55">
        <v>0.09</v>
      </c>
      <c r="K476" s="73">
        <v>51.75</v>
      </c>
      <c r="L476" s="55">
        <v>42.95</v>
      </c>
      <c r="M476" s="55">
        <f t="shared" si="46"/>
        <v>242.31</v>
      </c>
      <c r="N476" s="55">
        <f t="shared" si="47"/>
        <v>242.31</v>
      </c>
      <c r="O476" s="38"/>
      <c r="P476" s="55">
        <v>0.12</v>
      </c>
      <c r="Q476" s="55">
        <v>51.75</v>
      </c>
      <c r="R476" s="55">
        <v>292.02</v>
      </c>
      <c r="S476" s="55">
        <v>292.02</v>
      </c>
      <c r="T476" s="135">
        <f t="shared" si="43"/>
        <v>0.82977193342921729</v>
      </c>
      <c r="U476" s="55">
        <f t="shared" si="44"/>
        <v>0.5</v>
      </c>
      <c r="V476" s="55">
        <f t="shared" si="45"/>
        <v>241.8</v>
      </c>
      <c r="X476" s="36" t="b">
        <v>1</v>
      </c>
    </row>
    <row r="477" spans="1:24" ht="24" x14ac:dyDescent="0.25">
      <c r="A477" s="42" t="s">
        <v>3572</v>
      </c>
      <c r="B477" s="128" t="s">
        <v>859</v>
      </c>
      <c r="C477" s="50" t="s">
        <v>217</v>
      </c>
      <c r="D477" s="51">
        <v>92759</v>
      </c>
      <c r="E477" s="52" t="s">
        <v>3023</v>
      </c>
      <c r="F477" s="53" t="s">
        <v>280</v>
      </c>
      <c r="G477" s="54">
        <v>14</v>
      </c>
      <c r="H477" s="55">
        <v>14</v>
      </c>
      <c r="I477" s="73">
        <v>10.44</v>
      </c>
      <c r="J477" s="55">
        <v>8.66</v>
      </c>
      <c r="K477" s="73">
        <v>4.08</v>
      </c>
      <c r="L477" s="55">
        <v>3.38</v>
      </c>
      <c r="M477" s="55">
        <f t="shared" si="46"/>
        <v>168.56</v>
      </c>
      <c r="N477" s="55">
        <f t="shared" si="47"/>
        <v>168.56</v>
      </c>
      <c r="O477" s="38"/>
      <c r="P477" s="55">
        <v>10.44</v>
      </c>
      <c r="Q477" s="55">
        <v>4.08</v>
      </c>
      <c r="R477" s="55">
        <v>203.28</v>
      </c>
      <c r="S477" s="55">
        <v>203.28</v>
      </c>
      <c r="T477" s="135">
        <f t="shared" si="43"/>
        <v>0.82920110192837471</v>
      </c>
      <c r="U477" s="55">
        <f t="shared" si="44"/>
        <v>121.24</v>
      </c>
      <c r="V477" s="55">
        <f t="shared" si="45"/>
        <v>47.32</v>
      </c>
      <c r="X477" s="36" t="b">
        <v>1</v>
      </c>
    </row>
    <row r="478" spans="1:24" x14ac:dyDescent="0.2">
      <c r="A478" s="42" t="s">
        <v>3573</v>
      </c>
      <c r="B478" s="128" t="s">
        <v>860</v>
      </c>
      <c r="C478" s="50" t="s">
        <v>163</v>
      </c>
      <c r="D478" s="51">
        <v>60303</v>
      </c>
      <c r="E478" s="56" t="s">
        <v>335</v>
      </c>
      <c r="F478" s="53" t="s">
        <v>280</v>
      </c>
      <c r="G478" s="54">
        <v>49</v>
      </c>
      <c r="H478" s="55">
        <v>49</v>
      </c>
      <c r="I478" s="73">
        <v>9.68</v>
      </c>
      <c r="J478" s="55">
        <v>8.0299999999999994</v>
      </c>
      <c r="K478" s="73">
        <v>2.98</v>
      </c>
      <c r="L478" s="55">
        <v>2.4700000000000002</v>
      </c>
      <c r="M478" s="55">
        <f t="shared" si="46"/>
        <v>514.5</v>
      </c>
      <c r="N478" s="55">
        <f t="shared" si="47"/>
        <v>514.5</v>
      </c>
      <c r="O478" s="37"/>
      <c r="P478" s="55">
        <v>9.68</v>
      </c>
      <c r="Q478" s="55">
        <v>2.98</v>
      </c>
      <c r="R478" s="55">
        <v>620.34</v>
      </c>
      <c r="S478" s="55">
        <v>620.34</v>
      </c>
      <c r="T478" s="135">
        <f t="shared" si="43"/>
        <v>0.82938388625592407</v>
      </c>
      <c r="U478" s="55">
        <f t="shared" si="44"/>
        <v>393.47</v>
      </c>
      <c r="V478" s="55">
        <f t="shared" si="45"/>
        <v>121.03</v>
      </c>
      <c r="X478" s="36" t="b">
        <v>1</v>
      </c>
    </row>
    <row r="479" spans="1:24" x14ac:dyDescent="0.2">
      <c r="A479" s="42" t="s">
        <v>3574</v>
      </c>
      <c r="B479" s="128" t="s">
        <v>861</v>
      </c>
      <c r="C479" s="50" t="s">
        <v>163</v>
      </c>
      <c r="D479" s="51">
        <v>60304</v>
      </c>
      <c r="E479" s="56" t="s">
        <v>318</v>
      </c>
      <c r="F479" s="53" t="s">
        <v>280</v>
      </c>
      <c r="G479" s="54">
        <v>321</v>
      </c>
      <c r="H479" s="55">
        <v>321</v>
      </c>
      <c r="I479" s="73">
        <v>9.16</v>
      </c>
      <c r="J479" s="55">
        <v>7.6</v>
      </c>
      <c r="K479" s="73">
        <v>2.98</v>
      </c>
      <c r="L479" s="55">
        <v>2.4700000000000002</v>
      </c>
      <c r="M479" s="55">
        <f t="shared" si="46"/>
        <v>3232.47</v>
      </c>
      <c r="N479" s="55">
        <f t="shared" si="47"/>
        <v>3232.47</v>
      </c>
      <c r="O479" s="37"/>
      <c r="P479" s="55">
        <v>9.16</v>
      </c>
      <c r="Q479" s="55">
        <v>2.98</v>
      </c>
      <c r="R479" s="55">
        <v>3896.94</v>
      </c>
      <c r="S479" s="55">
        <v>3896.94</v>
      </c>
      <c r="T479" s="135">
        <f t="shared" si="43"/>
        <v>0.82948929159802298</v>
      </c>
      <c r="U479" s="55">
        <f t="shared" si="44"/>
        <v>2439.6</v>
      </c>
      <c r="V479" s="55">
        <f t="shared" si="45"/>
        <v>792.87</v>
      </c>
      <c r="X479" s="36" t="b">
        <v>1</v>
      </c>
    </row>
    <row r="480" spans="1:24" x14ac:dyDescent="0.2">
      <c r="A480" s="42" t="s">
        <v>3575</v>
      </c>
      <c r="B480" s="128" t="s">
        <v>862</v>
      </c>
      <c r="C480" s="50" t="s">
        <v>163</v>
      </c>
      <c r="D480" s="51">
        <v>60487</v>
      </c>
      <c r="E480" s="56" t="s">
        <v>302</v>
      </c>
      <c r="F480" s="53" t="s">
        <v>160</v>
      </c>
      <c r="G480" s="54">
        <v>6</v>
      </c>
      <c r="H480" s="55">
        <v>6</v>
      </c>
      <c r="I480" s="73">
        <v>15</v>
      </c>
      <c r="J480" s="55">
        <v>12.45</v>
      </c>
      <c r="K480" s="73">
        <v>0</v>
      </c>
      <c r="L480" s="55">
        <v>0</v>
      </c>
      <c r="M480" s="55">
        <f t="shared" si="46"/>
        <v>74.7</v>
      </c>
      <c r="N480" s="55">
        <f t="shared" si="47"/>
        <v>74.7</v>
      </c>
      <c r="O480" s="37"/>
      <c r="P480" s="55">
        <v>15</v>
      </c>
      <c r="Q480" s="55">
        <v>0</v>
      </c>
      <c r="R480" s="55">
        <v>90</v>
      </c>
      <c r="S480" s="55">
        <v>90</v>
      </c>
      <c r="T480" s="135">
        <f t="shared" si="43"/>
        <v>0.83000000000000007</v>
      </c>
      <c r="U480" s="55">
        <f t="shared" si="44"/>
        <v>74.7</v>
      </c>
      <c r="V480" s="55">
        <f t="shared" si="45"/>
        <v>0</v>
      </c>
      <c r="X480" s="36" t="b">
        <v>1</v>
      </c>
    </row>
    <row r="481" spans="1:24" x14ac:dyDescent="0.2">
      <c r="A481" s="42" t="s">
        <v>3576</v>
      </c>
      <c r="B481" s="127" t="s">
        <v>863</v>
      </c>
      <c r="C481" s="132"/>
      <c r="D481" s="132"/>
      <c r="E481" s="47" t="s">
        <v>91</v>
      </c>
      <c r="F481" s="132"/>
      <c r="G481" s="48"/>
      <c r="H481" s="48"/>
      <c r="I481" s="72"/>
      <c r="J481" s="48"/>
      <c r="K481" s="72"/>
      <c r="L481" s="48"/>
      <c r="M481" s="308">
        <f>SUM(M482:M486)</f>
        <v>3869.91</v>
      </c>
      <c r="N481" s="308">
        <f>SUM(N482:N486)</f>
        <v>3869.91</v>
      </c>
      <c r="O481" s="37"/>
      <c r="P481" s="48"/>
      <c r="Q481" s="48"/>
      <c r="R481" s="308">
        <v>4664.1499999999996</v>
      </c>
      <c r="S481" s="308">
        <v>4664.1499999999996</v>
      </c>
      <c r="T481" s="135">
        <f t="shared" si="43"/>
        <v>0.8297138814146201</v>
      </c>
      <c r="U481" s="55">
        <f t="shared" si="44"/>
        <v>0</v>
      </c>
      <c r="V481" s="55">
        <f t="shared" si="45"/>
        <v>0</v>
      </c>
      <c r="X481" s="36" t="b">
        <v>1</v>
      </c>
    </row>
    <row r="482" spans="1:24" x14ac:dyDescent="0.2">
      <c r="A482" s="42" t="s">
        <v>3577</v>
      </c>
      <c r="B482" s="128" t="s">
        <v>864</v>
      </c>
      <c r="C482" s="50" t="s">
        <v>163</v>
      </c>
      <c r="D482" s="51">
        <v>120101</v>
      </c>
      <c r="E482" s="56" t="s">
        <v>813</v>
      </c>
      <c r="F482" s="53" t="s">
        <v>164</v>
      </c>
      <c r="G482" s="54">
        <v>12.24</v>
      </c>
      <c r="H482" s="55">
        <v>12.24</v>
      </c>
      <c r="I482" s="73">
        <v>12.16</v>
      </c>
      <c r="J482" s="55">
        <v>10.09</v>
      </c>
      <c r="K482" s="73">
        <v>10.02</v>
      </c>
      <c r="L482" s="55">
        <v>8.31</v>
      </c>
      <c r="M482" s="55">
        <f>TRUNC(((J482*G482)+(L482*G482)),2)</f>
        <v>225.21</v>
      </c>
      <c r="N482" s="55">
        <f>TRUNC(((J482*H482)+(L482*H482)),2)</f>
        <v>225.21</v>
      </c>
      <c r="O482" s="37"/>
      <c r="P482" s="55">
        <v>12.16</v>
      </c>
      <c r="Q482" s="55">
        <v>10.02</v>
      </c>
      <c r="R482" s="55">
        <v>271.48</v>
      </c>
      <c r="S482" s="55">
        <v>271.48</v>
      </c>
      <c r="T482" s="135">
        <f t="shared" si="43"/>
        <v>0.82956387210844262</v>
      </c>
      <c r="U482" s="55">
        <f t="shared" si="44"/>
        <v>123.5</v>
      </c>
      <c r="V482" s="55">
        <f t="shared" si="45"/>
        <v>101.71</v>
      </c>
      <c r="X482" s="36" t="b">
        <v>1</v>
      </c>
    </row>
    <row r="483" spans="1:24" x14ac:dyDescent="0.2">
      <c r="A483" s="42" t="s">
        <v>3578</v>
      </c>
      <c r="B483" s="128" t="s">
        <v>865</v>
      </c>
      <c r="C483" s="50" t="s">
        <v>163</v>
      </c>
      <c r="D483" s="51">
        <v>120107</v>
      </c>
      <c r="E483" s="56" t="s">
        <v>815</v>
      </c>
      <c r="F483" s="53" t="s">
        <v>164</v>
      </c>
      <c r="G483" s="54">
        <v>12.24</v>
      </c>
      <c r="H483" s="55">
        <v>12.24</v>
      </c>
      <c r="I483" s="73">
        <v>74.25</v>
      </c>
      <c r="J483" s="55">
        <v>61.63</v>
      </c>
      <c r="K483" s="73">
        <v>24.03</v>
      </c>
      <c r="L483" s="55">
        <v>19.940000000000001</v>
      </c>
      <c r="M483" s="55">
        <f>TRUNC(((J483*G483)+(L483*G483)),2)</f>
        <v>998.41</v>
      </c>
      <c r="N483" s="55">
        <f>TRUNC(((J483*H483)+(L483*H483)),2)</f>
        <v>998.41</v>
      </c>
      <c r="O483" s="37"/>
      <c r="P483" s="55">
        <v>74.25</v>
      </c>
      <c r="Q483" s="55">
        <v>24.03</v>
      </c>
      <c r="R483" s="55">
        <v>1202.94</v>
      </c>
      <c r="S483" s="55">
        <v>1202.94</v>
      </c>
      <c r="T483" s="135">
        <f t="shared" si="43"/>
        <v>0.82997489484097287</v>
      </c>
      <c r="U483" s="55">
        <f t="shared" si="44"/>
        <v>754.35</v>
      </c>
      <c r="V483" s="55">
        <f t="shared" si="45"/>
        <v>244.06</v>
      </c>
      <c r="X483" s="36" t="b">
        <v>1</v>
      </c>
    </row>
    <row r="484" spans="1:24" x14ac:dyDescent="0.2">
      <c r="A484" s="42" t="s">
        <v>3579</v>
      </c>
      <c r="B484" s="128" t="s">
        <v>866</v>
      </c>
      <c r="C484" s="50" t="s">
        <v>163</v>
      </c>
      <c r="D484" s="51">
        <v>120207</v>
      </c>
      <c r="E484" s="56" t="s">
        <v>817</v>
      </c>
      <c r="F484" s="53" t="s">
        <v>164</v>
      </c>
      <c r="G484" s="54">
        <v>19.12</v>
      </c>
      <c r="H484" s="55">
        <v>19.12</v>
      </c>
      <c r="I484" s="73">
        <v>10.64</v>
      </c>
      <c r="J484" s="55">
        <v>8.83</v>
      </c>
      <c r="K484" s="73">
        <v>10.02</v>
      </c>
      <c r="L484" s="55">
        <v>8.31</v>
      </c>
      <c r="M484" s="55">
        <f>TRUNC(((J484*G484)+(L484*G484)),2)</f>
        <v>327.71</v>
      </c>
      <c r="N484" s="55">
        <f>TRUNC(((J484*H484)+(L484*H484)),2)</f>
        <v>327.71</v>
      </c>
      <c r="O484" s="37"/>
      <c r="P484" s="55">
        <v>10.64</v>
      </c>
      <c r="Q484" s="55">
        <v>10.02</v>
      </c>
      <c r="R484" s="55">
        <v>395.01</v>
      </c>
      <c r="S484" s="55">
        <v>395.01</v>
      </c>
      <c r="T484" s="135">
        <f t="shared" si="43"/>
        <v>0.82962456646667171</v>
      </c>
      <c r="U484" s="55">
        <f t="shared" si="44"/>
        <v>168.82</v>
      </c>
      <c r="V484" s="55">
        <f t="shared" si="45"/>
        <v>158.88</v>
      </c>
      <c r="X484" s="36" t="b">
        <v>1</v>
      </c>
    </row>
    <row r="485" spans="1:24" x14ac:dyDescent="0.2">
      <c r="A485" s="42" t="s">
        <v>3580</v>
      </c>
      <c r="B485" s="128" t="s">
        <v>867</v>
      </c>
      <c r="C485" s="50" t="s">
        <v>163</v>
      </c>
      <c r="D485" s="51">
        <v>120209</v>
      </c>
      <c r="E485" s="56" t="s">
        <v>819</v>
      </c>
      <c r="F485" s="53" t="s">
        <v>164</v>
      </c>
      <c r="G485" s="54">
        <v>47.7</v>
      </c>
      <c r="H485" s="55">
        <v>47.7</v>
      </c>
      <c r="I485" s="73">
        <v>12.48</v>
      </c>
      <c r="J485" s="55">
        <v>10.35</v>
      </c>
      <c r="K485" s="73">
        <v>13.49</v>
      </c>
      <c r="L485" s="55">
        <v>11.19</v>
      </c>
      <c r="M485" s="55">
        <f>TRUNC(((J485*G485)+(L485*G485)),2)</f>
        <v>1027.45</v>
      </c>
      <c r="N485" s="55">
        <f>TRUNC(((J485*H485)+(L485*H485)),2)</f>
        <v>1027.45</v>
      </c>
      <c r="O485" s="37"/>
      <c r="P485" s="55">
        <v>12.48</v>
      </c>
      <c r="Q485" s="55">
        <v>13.49</v>
      </c>
      <c r="R485" s="55">
        <v>1238.76</v>
      </c>
      <c r="S485" s="55">
        <v>1238.76</v>
      </c>
      <c r="T485" s="135">
        <f t="shared" si="43"/>
        <v>0.82941812780522461</v>
      </c>
      <c r="U485" s="55">
        <f t="shared" si="44"/>
        <v>493.69</v>
      </c>
      <c r="V485" s="55">
        <f t="shared" si="45"/>
        <v>533.76</v>
      </c>
      <c r="X485" s="36" t="b">
        <v>1</v>
      </c>
    </row>
    <row r="486" spans="1:24" x14ac:dyDescent="0.2">
      <c r="A486" s="42" t="s">
        <v>3581</v>
      </c>
      <c r="B486" s="128" t="s">
        <v>868</v>
      </c>
      <c r="C486" s="50" t="s">
        <v>217</v>
      </c>
      <c r="D486" s="51">
        <v>98557</v>
      </c>
      <c r="E486" s="56" t="s">
        <v>869</v>
      </c>
      <c r="F486" s="53" t="s">
        <v>164</v>
      </c>
      <c r="G486" s="54">
        <v>35.5</v>
      </c>
      <c r="H486" s="55">
        <v>35.5</v>
      </c>
      <c r="I486" s="73">
        <v>33.049999999999997</v>
      </c>
      <c r="J486" s="55">
        <v>27.43</v>
      </c>
      <c r="K486" s="73">
        <v>10.78</v>
      </c>
      <c r="L486" s="55">
        <v>8.94</v>
      </c>
      <c r="M486" s="55">
        <f>TRUNC(((J486*G486)+(L486*G486)),2)</f>
        <v>1291.1300000000001</v>
      </c>
      <c r="N486" s="55">
        <f>TRUNC(((J486*H486)+(L486*H486)),2)</f>
        <v>1291.1300000000001</v>
      </c>
      <c r="O486" s="37"/>
      <c r="P486" s="55">
        <v>33.049999999999997</v>
      </c>
      <c r="Q486" s="55">
        <v>10.78</v>
      </c>
      <c r="R486" s="55">
        <v>1555.96</v>
      </c>
      <c r="S486" s="55">
        <v>1555.96</v>
      </c>
      <c r="T486" s="135">
        <f t="shared" si="43"/>
        <v>0.82979639579423636</v>
      </c>
      <c r="U486" s="55">
        <f t="shared" si="44"/>
        <v>973.76</v>
      </c>
      <c r="V486" s="55">
        <f t="shared" si="45"/>
        <v>317.37</v>
      </c>
      <c r="X486" s="36" t="b">
        <v>1</v>
      </c>
    </row>
    <row r="487" spans="1:24" x14ac:dyDescent="0.2">
      <c r="A487" s="42" t="s">
        <v>3582</v>
      </c>
      <c r="B487" s="127" t="s">
        <v>870</v>
      </c>
      <c r="C487" s="132"/>
      <c r="D487" s="132"/>
      <c r="E487" s="47" t="s">
        <v>99</v>
      </c>
      <c r="F487" s="132"/>
      <c r="G487" s="48"/>
      <c r="H487" s="48"/>
      <c r="I487" s="72"/>
      <c r="J487" s="48"/>
      <c r="K487" s="72"/>
      <c r="L487" s="48"/>
      <c r="M487" s="308">
        <f>SUM(M488:M489)</f>
        <v>1499.33</v>
      </c>
      <c r="N487" s="308">
        <f>SUM(N488:N489)</f>
        <v>1499.33</v>
      </c>
      <c r="O487" s="37"/>
      <c r="P487" s="48"/>
      <c r="Q487" s="48"/>
      <c r="R487" s="308">
        <v>1806.26</v>
      </c>
      <c r="S487" s="308">
        <v>1806.26</v>
      </c>
      <c r="T487" s="135">
        <f t="shared" si="43"/>
        <v>0.83007429716652081</v>
      </c>
      <c r="U487" s="55">
        <f t="shared" si="44"/>
        <v>0</v>
      </c>
      <c r="V487" s="55">
        <f t="shared" si="45"/>
        <v>0</v>
      </c>
      <c r="X487" s="36" t="b">
        <v>1</v>
      </c>
    </row>
    <row r="488" spans="1:24" ht="24" x14ac:dyDescent="0.25">
      <c r="A488" s="42" t="s">
        <v>3583</v>
      </c>
      <c r="B488" s="128" t="s">
        <v>871</v>
      </c>
      <c r="C488" s="50" t="s">
        <v>163</v>
      </c>
      <c r="D488" s="51">
        <v>180710</v>
      </c>
      <c r="E488" s="52" t="s">
        <v>3042</v>
      </c>
      <c r="F488" s="53" t="s">
        <v>164</v>
      </c>
      <c r="G488" s="54">
        <v>3.28</v>
      </c>
      <c r="H488" s="55">
        <v>3.28</v>
      </c>
      <c r="I488" s="73">
        <v>338.44</v>
      </c>
      <c r="J488" s="55">
        <v>280.93</v>
      </c>
      <c r="K488" s="73">
        <v>6.88</v>
      </c>
      <c r="L488" s="55">
        <v>5.71</v>
      </c>
      <c r="M488" s="55">
        <f>TRUNC(((J488*G488)+(L488*G488)),2)</f>
        <v>940.17</v>
      </c>
      <c r="N488" s="55">
        <f>TRUNC(((J488*H488)+(L488*H488)),2)</f>
        <v>940.17</v>
      </c>
      <c r="O488" s="38"/>
      <c r="P488" s="55">
        <v>338.44</v>
      </c>
      <c r="Q488" s="55">
        <v>6.88</v>
      </c>
      <c r="R488" s="55">
        <v>1132.6400000000001</v>
      </c>
      <c r="S488" s="55">
        <v>1132.6400000000001</v>
      </c>
      <c r="T488" s="135">
        <f t="shared" si="43"/>
        <v>0.83006957197344244</v>
      </c>
      <c r="U488" s="55">
        <f t="shared" si="44"/>
        <v>921.45</v>
      </c>
      <c r="V488" s="55">
        <f t="shared" si="45"/>
        <v>18.72</v>
      </c>
      <c r="X488" s="36" t="b">
        <v>1</v>
      </c>
    </row>
    <row r="489" spans="1:24" x14ac:dyDescent="0.2">
      <c r="A489" s="42" t="s">
        <v>3584</v>
      </c>
      <c r="B489" s="128" t="s">
        <v>872</v>
      </c>
      <c r="C489" s="50" t="s">
        <v>163</v>
      </c>
      <c r="D489" s="51">
        <v>180703</v>
      </c>
      <c r="E489" s="56" t="s">
        <v>829</v>
      </c>
      <c r="F489" s="53" t="s">
        <v>172</v>
      </c>
      <c r="G489" s="54">
        <v>1.4</v>
      </c>
      <c r="H489" s="55">
        <v>1.4</v>
      </c>
      <c r="I489" s="73">
        <v>466.95</v>
      </c>
      <c r="J489" s="55">
        <v>387.61</v>
      </c>
      <c r="K489" s="73">
        <v>14.21</v>
      </c>
      <c r="L489" s="55">
        <v>11.79</v>
      </c>
      <c r="M489" s="55">
        <f>TRUNC(((J489*G489)+(L489*G489)),2)</f>
        <v>559.16</v>
      </c>
      <c r="N489" s="55">
        <f>TRUNC(((J489*H489)+(L489*H489)),2)</f>
        <v>559.16</v>
      </c>
      <c r="O489" s="37"/>
      <c r="P489" s="55">
        <v>466.95</v>
      </c>
      <c r="Q489" s="55">
        <v>14.21</v>
      </c>
      <c r="R489" s="55">
        <v>673.62</v>
      </c>
      <c r="S489" s="55">
        <v>673.62</v>
      </c>
      <c r="T489" s="135">
        <f t="shared" si="43"/>
        <v>0.83008224221371096</v>
      </c>
      <c r="U489" s="55">
        <f t="shared" si="44"/>
        <v>542.65</v>
      </c>
      <c r="V489" s="55">
        <f t="shared" si="45"/>
        <v>16.5</v>
      </c>
      <c r="X489" s="36" t="b">
        <v>1</v>
      </c>
    </row>
    <row r="490" spans="1:24" x14ac:dyDescent="0.2">
      <c r="A490" s="42" t="s">
        <v>3585</v>
      </c>
      <c r="B490" s="127" t="s">
        <v>873</v>
      </c>
      <c r="C490" s="132"/>
      <c r="D490" s="132"/>
      <c r="E490" s="47" t="s">
        <v>115</v>
      </c>
      <c r="F490" s="132"/>
      <c r="G490" s="48"/>
      <c r="H490" s="48"/>
      <c r="I490" s="72"/>
      <c r="J490" s="48"/>
      <c r="K490" s="72"/>
      <c r="L490" s="48"/>
      <c r="M490" s="308">
        <f>M491</f>
        <v>152.53</v>
      </c>
      <c r="N490" s="308">
        <f>N491</f>
        <v>152.53</v>
      </c>
      <c r="O490" s="37"/>
      <c r="P490" s="48"/>
      <c r="Q490" s="48"/>
      <c r="R490" s="308">
        <v>183.8</v>
      </c>
      <c r="S490" s="308">
        <v>183.8</v>
      </c>
      <c r="T490" s="135">
        <f t="shared" si="43"/>
        <v>0.82986942328618063</v>
      </c>
      <c r="U490" s="55">
        <f t="shared" si="44"/>
        <v>0</v>
      </c>
      <c r="V490" s="55">
        <f t="shared" si="45"/>
        <v>0</v>
      </c>
      <c r="X490" s="36" t="b">
        <v>1</v>
      </c>
    </row>
    <row r="491" spans="1:24" x14ac:dyDescent="0.25">
      <c r="A491" s="42" t="s">
        <v>3586</v>
      </c>
      <c r="B491" s="128" t="s">
        <v>874</v>
      </c>
      <c r="C491" s="50" t="s">
        <v>163</v>
      </c>
      <c r="D491" s="51">
        <v>261602</v>
      </c>
      <c r="E491" s="56" t="s">
        <v>506</v>
      </c>
      <c r="F491" s="53" t="s">
        <v>164</v>
      </c>
      <c r="G491" s="54">
        <v>7.01</v>
      </c>
      <c r="H491" s="55">
        <v>7.01</v>
      </c>
      <c r="I491" s="73">
        <v>11.35</v>
      </c>
      <c r="J491" s="55">
        <v>9.42</v>
      </c>
      <c r="K491" s="73">
        <v>14.87</v>
      </c>
      <c r="L491" s="55">
        <v>12.34</v>
      </c>
      <c r="M491" s="55">
        <f>TRUNC(((J491*G491)+(L491*G491)),2)</f>
        <v>152.53</v>
      </c>
      <c r="N491" s="55">
        <f>TRUNC(((J491*H491)+(L491*H491)),2)</f>
        <v>152.53</v>
      </c>
      <c r="O491" s="38"/>
      <c r="P491" s="55">
        <v>11.35</v>
      </c>
      <c r="Q491" s="55">
        <v>14.87</v>
      </c>
      <c r="R491" s="55">
        <v>183.8</v>
      </c>
      <c r="S491" s="55">
        <v>183.8</v>
      </c>
      <c r="T491" s="135">
        <f t="shared" si="43"/>
        <v>0.82986942328618063</v>
      </c>
      <c r="U491" s="55">
        <f t="shared" si="44"/>
        <v>66.03</v>
      </c>
      <c r="V491" s="55">
        <f t="shared" si="45"/>
        <v>86.5</v>
      </c>
      <c r="X491" s="36" t="b">
        <v>1</v>
      </c>
    </row>
    <row r="492" spans="1:24" x14ac:dyDescent="0.2">
      <c r="A492" s="42" t="s">
        <v>3587</v>
      </c>
      <c r="B492" s="127" t="s">
        <v>875</v>
      </c>
      <c r="C492" s="132"/>
      <c r="D492" s="132"/>
      <c r="E492" s="47" t="s">
        <v>117</v>
      </c>
      <c r="F492" s="132"/>
      <c r="G492" s="48"/>
      <c r="H492" s="48"/>
      <c r="I492" s="72"/>
      <c r="J492" s="48"/>
      <c r="K492" s="72"/>
      <c r="L492" s="48"/>
      <c r="M492" s="308">
        <f>M493</f>
        <v>37.08</v>
      </c>
      <c r="N492" s="308">
        <f>N493</f>
        <v>37.08</v>
      </c>
      <c r="O492" s="37"/>
      <c r="P492" s="48"/>
      <c r="Q492" s="48"/>
      <c r="R492" s="308">
        <v>44.79</v>
      </c>
      <c r="S492" s="308">
        <v>44.79</v>
      </c>
      <c r="T492" s="135">
        <f t="shared" si="43"/>
        <v>0.82786336235766911</v>
      </c>
      <c r="U492" s="55">
        <f t="shared" si="44"/>
        <v>0</v>
      </c>
      <c r="V492" s="55">
        <f t="shared" si="45"/>
        <v>0</v>
      </c>
      <c r="X492" s="36" t="b">
        <v>1</v>
      </c>
    </row>
    <row r="493" spans="1:24" x14ac:dyDescent="0.2">
      <c r="A493" s="42" t="s">
        <v>3588</v>
      </c>
      <c r="B493" s="128" t="s">
        <v>876</v>
      </c>
      <c r="C493" s="50" t="s">
        <v>163</v>
      </c>
      <c r="D493" s="51">
        <v>270501</v>
      </c>
      <c r="E493" s="56" t="s">
        <v>175</v>
      </c>
      <c r="F493" s="53" t="s">
        <v>164</v>
      </c>
      <c r="G493" s="54">
        <v>12.24</v>
      </c>
      <c r="H493" s="55">
        <v>12.24</v>
      </c>
      <c r="I493" s="73">
        <v>1.66</v>
      </c>
      <c r="J493" s="55">
        <v>1.37</v>
      </c>
      <c r="K493" s="73">
        <v>2</v>
      </c>
      <c r="L493" s="55">
        <v>1.66</v>
      </c>
      <c r="M493" s="55">
        <f>TRUNC(((J493*G493)+(L493*G493)),2)</f>
        <v>37.08</v>
      </c>
      <c r="N493" s="55">
        <f>TRUNC(((J493*H493)+(L493*H493)),2)</f>
        <v>37.08</v>
      </c>
      <c r="O493" s="37"/>
      <c r="P493" s="55">
        <v>1.66</v>
      </c>
      <c r="Q493" s="55">
        <v>2</v>
      </c>
      <c r="R493" s="55">
        <v>44.79</v>
      </c>
      <c r="S493" s="55">
        <v>44.79</v>
      </c>
      <c r="T493" s="135">
        <f t="shared" si="43"/>
        <v>0.82786336235766911</v>
      </c>
      <c r="U493" s="55">
        <f t="shared" si="44"/>
        <v>16.760000000000002</v>
      </c>
      <c r="V493" s="55">
        <f t="shared" si="45"/>
        <v>20.309999999999999</v>
      </c>
      <c r="X493" s="36" t="b">
        <v>1</v>
      </c>
    </row>
    <row r="494" spans="1:24" x14ac:dyDescent="0.2">
      <c r="A494" s="42" t="s">
        <v>3589</v>
      </c>
      <c r="B494" s="126">
        <v>16</v>
      </c>
      <c r="C494" s="131"/>
      <c r="D494" s="131"/>
      <c r="E494" s="43" t="s">
        <v>18</v>
      </c>
      <c r="F494" s="44" t="s">
        <v>160</v>
      </c>
      <c r="G494" s="45">
        <v>1</v>
      </c>
      <c r="H494" s="46"/>
      <c r="I494" s="72"/>
      <c r="J494" s="46"/>
      <c r="K494" s="72"/>
      <c r="L494" s="46"/>
      <c r="M494" s="45">
        <f>M495</f>
        <v>2027.42</v>
      </c>
      <c r="N494" s="45">
        <f>N495</f>
        <v>2027.42</v>
      </c>
      <c r="O494" s="37"/>
      <c r="P494" s="46"/>
      <c r="Q494" s="46"/>
      <c r="R494" s="45">
        <v>2442.42</v>
      </c>
      <c r="S494" s="45">
        <v>2442.42</v>
      </c>
      <c r="T494" s="135">
        <f t="shared" si="43"/>
        <v>0.83008655350021698</v>
      </c>
      <c r="U494" s="55">
        <f t="shared" si="44"/>
        <v>0</v>
      </c>
      <c r="V494" s="55">
        <f t="shared" si="45"/>
        <v>0</v>
      </c>
      <c r="X494" s="36" t="b">
        <v>1</v>
      </c>
    </row>
    <row r="495" spans="1:24" x14ac:dyDescent="0.2">
      <c r="A495" s="42" t="s">
        <v>3590</v>
      </c>
      <c r="B495" s="127" t="s">
        <v>877</v>
      </c>
      <c r="C495" s="132"/>
      <c r="D495" s="132"/>
      <c r="E495" s="47" t="s">
        <v>73</v>
      </c>
      <c r="F495" s="132"/>
      <c r="G495" s="48"/>
      <c r="H495" s="48"/>
      <c r="I495" s="72"/>
      <c r="J495" s="48"/>
      <c r="K495" s="72"/>
      <c r="L495" s="48"/>
      <c r="M495" s="308">
        <f>SUM(M496:M497)</f>
        <v>2027.42</v>
      </c>
      <c r="N495" s="308">
        <f>SUM(N496:N497)</f>
        <v>2027.42</v>
      </c>
      <c r="O495" s="37"/>
      <c r="P495" s="48"/>
      <c r="Q495" s="48"/>
      <c r="R495" s="308">
        <v>2442.42</v>
      </c>
      <c r="S495" s="308">
        <v>2442.42</v>
      </c>
      <c r="T495" s="135">
        <f t="shared" si="43"/>
        <v>0.83008655350021698</v>
      </c>
      <c r="U495" s="55">
        <f t="shared" si="44"/>
        <v>0</v>
      </c>
      <c r="V495" s="55">
        <f t="shared" si="45"/>
        <v>0</v>
      </c>
      <c r="X495" s="36" t="b">
        <v>1</v>
      </c>
    </row>
    <row r="496" spans="1:24" ht="36" x14ac:dyDescent="0.25">
      <c r="A496" s="42" t="s">
        <v>3591</v>
      </c>
      <c r="B496" s="128" t="s">
        <v>878</v>
      </c>
      <c r="C496" s="50" t="s">
        <v>163</v>
      </c>
      <c r="D496" s="51">
        <v>20107</v>
      </c>
      <c r="E496" s="56" t="s">
        <v>879</v>
      </c>
      <c r="F496" s="53" t="s">
        <v>160</v>
      </c>
      <c r="G496" s="54">
        <v>2</v>
      </c>
      <c r="H496" s="55">
        <v>2</v>
      </c>
      <c r="I496" s="73">
        <v>0</v>
      </c>
      <c r="J496" s="55">
        <v>0</v>
      </c>
      <c r="K496" s="73">
        <v>538.74</v>
      </c>
      <c r="L496" s="55">
        <v>447.2</v>
      </c>
      <c r="M496" s="55">
        <f>TRUNC(((J496*G496)+(L496*G496)),2)</f>
        <v>894.4</v>
      </c>
      <c r="N496" s="55">
        <f>TRUNC(((J496*H496)+(L496*H496)),2)</f>
        <v>894.4</v>
      </c>
      <c r="O496" s="38"/>
      <c r="P496" s="55">
        <v>0</v>
      </c>
      <c r="Q496" s="55">
        <v>538.74</v>
      </c>
      <c r="R496" s="55">
        <v>1077.48</v>
      </c>
      <c r="S496" s="55">
        <v>1077.48</v>
      </c>
      <c r="T496" s="135">
        <f t="shared" si="43"/>
        <v>0.83008501317889882</v>
      </c>
      <c r="U496" s="55">
        <f t="shared" si="44"/>
        <v>0</v>
      </c>
      <c r="V496" s="55">
        <f t="shared" si="45"/>
        <v>894.4</v>
      </c>
      <c r="X496" s="36" t="b">
        <v>1</v>
      </c>
    </row>
    <row r="497" spans="1:24" ht="24" x14ac:dyDescent="0.25">
      <c r="A497" s="42" t="s">
        <v>3592</v>
      </c>
      <c r="B497" s="128" t="s">
        <v>880</v>
      </c>
      <c r="C497" s="50" t="s">
        <v>217</v>
      </c>
      <c r="D497" s="51">
        <v>98535</v>
      </c>
      <c r="E497" s="56" t="s">
        <v>881</v>
      </c>
      <c r="F497" s="53" t="s">
        <v>160</v>
      </c>
      <c r="G497" s="54">
        <v>1</v>
      </c>
      <c r="H497" s="55">
        <v>1</v>
      </c>
      <c r="I497" s="73">
        <v>826.37</v>
      </c>
      <c r="J497" s="55">
        <v>685.96</v>
      </c>
      <c r="K497" s="73">
        <v>538.57000000000005</v>
      </c>
      <c r="L497" s="55">
        <v>447.06</v>
      </c>
      <c r="M497" s="55">
        <f>TRUNC(((J497*G497)+(L497*G497)),2)</f>
        <v>1133.02</v>
      </c>
      <c r="N497" s="55">
        <f>TRUNC(((J497*H497)+(L497*H497)),2)</f>
        <v>1133.02</v>
      </c>
      <c r="O497" s="38"/>
      <c r="P497" s="55">
        <v>826.37</v>
      </c>
      <c r="Q497" s="55">
        <v>538.57000000000005</v>
      </c>
      <c r="R497" s="55">
        <v>1364.94</v>
      </c>
      <c r="S497" s="55">
        <v>1364.94</v>
      </c>
      <c r="T497" s="135">
        <f t="shared" si="43"/>
        <v>0.83008776942576223</v>
      </c>
      <c r="U497" s="55">
        <f t="shared" si="44"/>
        <v>685.96</v>
      </c>
      <c r="V497" s="55">
        <f t="shared" si="45"/>
        <v>447.06</v>
      </c>
      <c r="X497" s="36" t="b">
        <v>1</v>
      </c>
    </row>
    <row r="498" spans="1:24" x14ac:dyDescent="0.2">
      <c r="A498" s="42" t="s">
        <v>3593</v>
      </c>
      <c r="B498" s="126">
        <v>17</v>
      </c>
      <c r="C498" s="131"/>
      <c r="D498" s="131"/>
      <c r="E498" s="43" t="s">
        <v>882</v>
      </c>
      <c r="F498" s="44" t="s">
        <v>160</v>
      </c>
      <c r="G498" s="45">
        <v>1</v>
      </c>
      <c r="H498" s="46"/>
      <c r="I498" s="72"/>
      <c r="J498" s="46"/>
      <c r="K498" s="72"/>
      <c r="L498" s="46"/>
      <c r="M498" s="45">
        <f>M499+M504+M506+M508+M510+M512+M514+M516+M519+M527</f>
        <v>49590.630000000005</v>
      </c>
      <c r="N498" s="45">
        <f>N499+N504+N506+N508+N510+N512+N514+N516+N519+N527</f>
        <v>49590.630000000005</v>
      </c>
      <c r="O498" s="37"/>
      <c r="P498" s="46"/>
      <c r="Q498" s="46"/>
      <c r="R498" s="45">
        <v>59760.53</v>
      </c>
      <c r="S498" s="45">
        <v>59760.53</v>
      </c>
      <c r="T498" s="135">
        <f t="shared" si="43"/>
        <v>0.82982245974056801</v>
      </c>
      <c r="U498" s="55">
        <f t="shared" si="44"/>
        <v>0</v>
      </c>
      <c r="V498" s="55">
        <f t="shared" si="45"/>
        <v>0</v>
      </c>
      <c r="X498" s="36" t="b">
        <v>1</v>
      </c>
    </row>
    <row r="499" spans="1:24" x14ac:dyDescent="0.2">
      <c r="A499" s="42" t="s">
        <v>3594</v>
      </c>
      <c r="B499" s="127" t="s">
        <v>883</v>
      </c>
      <c r="C499" s="132"/>
      <c r="D499" s="132"/>
      <c r="E499" s="47" t="s">
        <v>73</v>
      </c>
      <c r="F499" s="132"/>
      <c r="G499" s="48"/>
      <c r="H499" s="48"/>
      <c r="I499" s="72"/>
      <c r="J499" s="48"/>
      <c r="K499" s="72"/>
      <c r="L499" s="48"/>
      <c r="M499" s="308">
        <f>SUM(M500:M503)</f>
        <v>692.30000000000007</v>
      </c>
      <c r="N499" s="308">
        <f>SUM(N500:N503)</f>
        <v>692.30000000000007</v>
      </c>
      <c r="O499" s="37"/>
      <c r="P499" s="48"/>
      <c r="Q499" s="48"/>
      <c r="R499" s="308">
        <v>834.55</v>
      </c>
      <c r="S499" s="308">
        <v>834.55</v>
      </c>
      <c r="T499" s="135">
        <f t="shared" si="43"/>
        <v>0.82954885866634731</v>
      </c>
      <c r="U499" s="55">
        <f t="shared" si="44"/>
        <v>0</v>
      </c>
      <c r="V499" s="55">
        <f t="shared" si="45"/>
        <v>0</v>
      </c>
      <c r="X499" s="36" t="b">
        <v>1</v>
      </c>
    </row>
    <row r="500" spans="1:24" ht="24" x14ac:dyDescent="0.25">
      <c r="A500" s="42" t="s">
        <v>3595</v>
      </c>
      <c r="B500" s="128" t="s">
        <v>884</v>
      </c>
      <c r="C500" s="50" t="s">
        <v>163</v>
      </c>
      <c r="D500" s="51">
        <v>20118</v>
      </c>
      <c r="E500" s="56" t="s">
        <v>210</v>
      </c>
      <c r="F500" s="53" t="s">
        <v>211</v>
      </c>
      <c r="G500" s="54">
        <v>0.2</v>
      </c>
      <c r="H500" s="55">
        <v>0.2</v>
      </c>
      <c r="I500" s="73">
        <v>0</v>
      </c>
      <c r="J500" s="55">
        <v>0</v>
      </c>
      <c r="K500" s="73">
        <v>38.93</v>
      </c>
      <c r="L500" s="55">
        <v>32.31</v>
      </c>
      <c r="M500" s="55">
        <f>TRUNC(((J500*G500)+(L500*G500)),2)</f>
        <v>6.46</v>
      </c>
      <c r="N500" s="55">
        <f>TRUNC(((J500*H500)+(L500*H500)),2)</f>
        <v>6.46</v>
      </c>
      <c r="O500" s="38"/>
      <c r="P500" s="55">
        <v>0</v>
      </c>
      <c r="Q500" s="55">
        <v>38.93</v>
      </c>
      <c r="R500" s="55">
        <v>7.78</v>
      </c>
      <c r="S500" s="55">
        <v>7.78</v>
      </c>
      <c r="T500" s="135">
        <f t="shared" si="43"/>
        <v>0.83033419023136246</v>
      </c>
      <c r="U500" s="55">
        <f t="shared" si="44"/>
        <v>0</v>
      </c>
      <c r="V500" s="55">
        <f t="shared" si="45"/>
        <v>6.46</v>
      </c>
      <c r="X500" s="36" t="b">
        <v>1</v>
      </c>
    </row>
    <row r="501" spans="1:24" ht="24" x14ac:dyDescent="0.25">
      <c r="A501" s="42" t="s">
        <v>5249</v>
      </c>
      <c r="B501" s="128" t="s">
        <v>885</v>
      </c>
      <c r="C501" s="50" t="s">
        <v>197</v>
      </c>
      <c r="D501" s="57" t="s">
        <v>886</v>
      </c>
      <c r="E501" s="52" t="s">
        <v>3043</v>
      </c>
      <c r="F501" s="53" t="s">
        <v>172</v>
      </c>
      <c r="G501" s="54">
        <v>45</v>
      </c>
      <c r="H501" s="55">
        <v>45</v>
      </c>
      <c r="I501" s="73">
        <v>0</v>
      </c>
      <c r="J501" s="55">
        <v>0</v>
      </c>
      <c r="K501" s="73">
        <v>16.010000000000002</v>
      </c>
      <c r="L501" s="55">
        <v>13.28</v>
      </c>
      <c r="M501" s="55">
        <f>TRUNC(((J501*G501)+(L501*G501)),2)</f>
        <v>597.6</v>
      </c>
      <c r="N501" s="55">
        <f>TRUNC(((J501*H501)+(L501*H501)),2)</f>
        <v>597.6</v>
      </c>
      <c r="O501" s="38"/>
      <c r="P501" s="55">
        <v>0</v>
      </c>
      <c r="Q501" s="55">
        <v>16.010000000000002</v>
      </c>
      <c r="R501" s="55">
        <v>720.45</v>
      </c>
      <c r="S501" s="55">
        <v>720.45</v>
      </c>
      <c r="T501" s="135">
        <f t="shared" si="43"/>
        <v>0.82948157401623979</v>
      </c>
      <c r="U501" s="55">
        <f t="shared" si="44"/>
        <v>0</v>
      </c>
      <c r="V501" s="55">
        <f t="shared" si="45"/>
        <v>597.6</v>
      </c>
      <c r="X501" s="36" t="b">
        <v>1</v>
      </c>
    </row>
    <row r="502" spans="1:24" ht="24" x14ac:dyDescent="0.2">
      <c r="A502" s="42" t="s">
        <v>3596</v>
      </c>
      <c r="B502" s="128" t="s">
        <v>887</v>
      </c>
      <c r="C502" s="50" t="s">
        <v>197</v>
      </c>
      <c r="D502" s="57" t="s">
        <v>888</v>
      </c>
      <c r="E502" s="56" t="s">
        <v>889</v>
      </c>
      <c r="F502" s="53" t="s">
        <v>890</v>
      </c>
      <c r="G502" s="54">
        <v>1</v>
      </c>
      <c r="H502" s="55">
        <v>1</v>
      </c>
      <c r="I502" s="73">
        <v>0</v>
      </c>
      <c r="J502" s="55">
        <v>0</v>
      </c>
      <c r="K502" s="73">
        <v>28.37</v>
      </c>
      <c r="L502" s="55">
        <v>23.54</v>
      </c>
      <c r="M502" s="55">
        <f>TRUNC(((J502*G502)+(L502*G502)),2)</f>
        <v>23.54</v>
      </c>
      <c r="N502" s="55">
        <f>TRUNC(((J502*H502)+(L502*H502)),2)</f>
        <v>23.54</v>
      </c>
      <c r="O502" s="37"/>
      <c r="P502" s="55">
        <v>0</v>
      </c>
      <c r="Q502" s="55">
        <v>28.37</v>
      </c>
      <c r="R502" s="55">
        <v>28.37</v>
      </c>
      <c r="S502" s="55">
        <v>28.37</v>
      </c>
      <c r="T502" s="135">
        <f t="shared" si="43"/>
        <v>0.82974973563623544</v>
      </c>
      <c r="U502" s="55">
        <f t="shared" si="44"/>
        <v>0</v>
      </c>
      <c r="V502" s="55">
        <f t="shared" si="45"/>
        <v>23.54</v>
      </c>
      <c r="X502" s="36" t="b">
        <v>1</v>
      </c>
    </row>
    <row r="503" spans="1:24" ht="24" x14ac:dyDescent="0.2">
      <c r="A503" s="42" t="s">
        <v>3597</v>
      </c>
      <c r="B503" s="128" t="s">
        <v>891</v>
      </c>
      <c r="C503" s="50" t="s">
        <v>197</v>
      </c>
      <c r="D503" s="57" t="s">
        <v>892</v>
      </c>
      <c r="E503" s="56" t="s">
        <v>893</v>
      </c>
      <c r="F503" s="53" t="s">
        <v>160</v>
      </c>
      <c r="G503" s="54">
        <v>1</v>
      </c>
      <c r="H503" s="55">
        <v>1</v>
      </c>
      <c r="I503" s="73">
        <v>0</v>
      </c>
      <c r="J503" s="55">
        <v>0</v>
      </c>
      <c r="K503" s="73">
        <v>77.95</v>
      </c>
      <c r="L503" s="55">
        <v>64.7</v>
      </c>
      <c r="M503" s="55">
        <f>TRUNC(((J503*G503)+(L503*G503)),2)</f>
        <v>64.7</v>
      </c>
      <c r="N503" s="55">
        <f>TRUNC(((J503*H503)+(L503*H503)),2)</f>
        <v>64.7</v>
      </c>
      <c r="O503" s="37"/>
      <c r="P503" s="55">
        <v>0</v>
      </c>
      <c r="Q503" s="55">
        <v>77.95</v>
      </c>
      <c r="R503" s="55">
        <v>77.95</v>
      </c>
      <c r="S503" s="55">
        <v>77.95</v>
      </c>
      <c r="T503" s="135">
        <f t="shared" si="43"/>
        <v>0.83001924310455422</v>
      </c>
      <c r="U503" s="55">
        <f t="shared" si="44"/>
        <v>0</v>
      </c>
      <c r="V503" s="55">
        <f t="shared" si="45"/>
        <v>64.7</v>
      </c>
      <c r="X503" s="36" t="b">
        <v>1</v>
      </c>
    </row>
    <row r="504" spans="1:24" x14ac:dyDescent="0.2">
      <c r="A504" s="42" t="s">
        <v>3598</v>
      </c>
      <c r="B504" s="127" t="s">
        <v>894</v>
      </c>
      <c r="C504" s="132"/>
      <c r="D504" s="132"/>
      <c r="E504" s="47" t="s">
        <v>75</v>
      </c>
      <c r="F504" s="132"/>
      <c r="G504" s="48"/>
      <c r="H504" s="48"/>
      <c r="I504" s="72"/>
      <c r="J504" s="48"/>
      <c r="K504" s="72"/>
      <c r="L504" s="48"/>
      <c r="M504" s="308">
        <f>M505</f>
        <v>115.7</v>
      </c>
      <c r="N504" s="308">
        <f>N505</f>
        <v>115.7</v>
      </c>
      <c r="O504" s="37"/>
      <c r="P504" s="48"/>
      <c r="Q504" s="48"/>
      <c r="R504" s="308">
        <v>139.43</v>
      </c>
      <c r="S504" s="308">
        <v>139.43</v>
      </c>
      <c r="T504" s="135">
        <f t="shared" si="43"/>
        <v>0.82980707164885603</v>
      </c>
      <c r="U504" s="55">
        <f t="shared" si="44"/>
        <v>0</v>
      </c>
      <c r="V504" s="55">
        <f t="shared" si="45"/>
        <v>0</v>
      </c>
      <c r="X504" s="36" t="b">
        <v>1</v>
      </c>
    </row>
    <row r="505" spans="1:24" x14ac:dyDescent="0.2">
      <c r="A505" s="42" t="s">
        <v>3599</v>
      </c>
      <c r="B505" s="128" t="s">
        <v>895</v>
      </c>
      <c r="C505" s="50" t="s">
        <v>163</v>
      </c>
      <c r="D505" s="51">
        <v>30101</v>
      </c>
      <c r="E505" s="56" t="s">
        <v>230</v>
      </c>
      <c r="F505" s="53" t="s">
        <v>211</v>
      </c>
      <c r="G505" s="54">
        <v>3.19</v>
      </c>
      <c r="H505" s="55">
        <v>3.19</v>
      </c>
      <c r="I505" s="73">
        <v>34.11</v>
      </c>
      <c r="J505" s="55">
        <v>28.31</v>
      </c>
      <c r="K505" s="73">
        <v>9.6</v>
      </c>
      <c r="L505" s="55">
        <v>7.96</v>
      </c>
      <c r="M505" s="55">
        <f>TRUNC(((J505*G505)+(L505*G505)),2)</f>
        <v>115.7</v>
      </c>
      <c r="N505" s="55">
        <f>TRUNC(((J505*H505)+(L505*H505)),2)</f>
        <v>115.7</v>
      </c>
      <c r="O505" s="37"/>
      <c r="P505" s="55">
        <v>34.11</v>
      </c>
      <c r="Q505" s="55">
        <v>9.6</v>
      </c>
      <c r="R505" s="55">
        <v>139.43</v>
      </c>
      <c r="S505" s="55">
        <v>139.43</v>
      </c>
      <c r="T505" s="135">
        <f t="shared" si="43"/>
        <v>0.82980707164885603</v>
      </c>
      <c r="U505" s="55">
        <f t="shared" si="44"/>
        <v>90.3</v>
      </c>
      <c r="V505" s="55">
        <f t="shared" si="45"/>
        <v>25.39</v>
      </c>
      <c r="X505" s="36" t="b">
        <v>1</v>
      </c>
    </row>
    <row r="506" spans="1:24" x14ac:dyDescent="0.2">
      <c r="A506" s="42" t="s">
        <v>3600</v>
      </c>
      <c r="B506" s="127" t="s">
        <v>896</v>
      </c>
      <c r="C506" s="132"/>
      <c r="D506" s="132"/>
      <c r="E506" s="47" t="s">
        <v>89</v>
      </c>
      <c r="F506" s="132"/>
      <c r="G506" s="48"/>
      <c r="H506" s="48"/>
      <c r="I506" s="72"/>
      <c r="J506" s="48"/>
      <c r="K506" s="72"/>
      <c r="L506" s="48"/>
      <c r="M506" s="308">
        <f>M507</f>
        <v>13484.99</v>
      </c>
      <c r="N506" s="308">
        <f>N507</f>
        <v>13484.99</v>
      </c>
      <c r="O506" s="37"/>
      <c r="P506" s="48"/>
      <c r="Q506" s="48"/>
      <c r="R506" s="308">
        <v>16247.84</v>
      </c>
      <c r="S506" s="308">
        <v>16247.84</v>
      </c>
      <c r="T506" s="135">
        <f t="shared" si="43"/>
        <v>0.8299558587479936</v>
      </c>
      <c r="U506" s="55">
        <f t="shared" si="44"/>
        <v>0</v>
      </c>
      <c r="V506" s="55">
        <f t="shared" si="45"/>
        <v>0</v>
      </c>
      <c r="X506" s="36" t="b">
        <v>1</v>
      </c>
    </row>
    <row r="507" spans="1:24" ht="36" x14ac:dyDescent="0.25">
      <c r="A507" s="42" t="s">
        <v>3601</v>
      </c>
      <c r="B507" s="128" t="s">
        <v>897</v>
      </c>
      <c r="C507" s="50" t="s">
        <v>217</v>
      </c>
      <c r="D507" s="51">
        <v>96359</v>
      </c>
      <c r="E507" s="56" t="s">
        <v>532</v>
      </c>
      <c r="F507" s="53" t="s">
        <v>164</v>
      </c>
      <c r="G507" s="54">
        <v>163</v>
      </c>
      <c r="H507" s="55">
        <v>163</v>
      </c>
      <c r="I507" s="73">
        <v>86.49</v>
      </c>
      <c r="J507" s="55">
        <v>71.790000000000006</v>
      </c>
      <c r="K507" s="73">
        <v>13.19</v>
      </c>
      <c r="L507" s="55">
        <v>10.94</v>
      </c>
      <c r="M507" s="55">
        <f>TRUNC(((J507*G507)+(L507*G507)),2)</f>
        <v>13484.99</v>
      </c>
      <c r="N507" s="55">
        <f>TRUNC(((J507*H507)+(L507*H507)),2)</f>
        <v>13484.99</v>
      </c>
      <c r="O507" s="307"/>
      <c r="P507" s="55">
        <v>86.49</v>
      </c>
      <c r="Q507" s="55">
        <v>13.19</v>
      </c>
      <c r="R507" s="55">
        <v>16247.84</v>
      </c>
      <c r="S507" s="55">
        <v>16247.84</v>
      </c>
      <c r="T507" s="135">
        <f t="shared" si="43"/>
        <v>0.8299558587479936</v>
      </c>
      <c r="U507" s="55">
        <f t="shared" si="44"/>
        <v>11701.77</v>
      </c>
      <c r="V507" s="55">
        <f t="shared" si="45"/>
        <v>1783.22</v>
      </c>
      <c r="X507" s="36" t="b">
        <v>1</v>
      </c>
    </row>
    <row r="508" spans="1:24" x14ac:dyDescent="0.2">
      <c r="A508" s="42" t="s">
        <v>3602</v>
      </c>
      <c r="B508" s="127" t="s">
        <v>898</v>
      </c>
      <c r="C508" s="132"/>
      <c r="D508" s="132"/>
      <c r="E508" s="47" t="s">
        <v>97</v>
      </c>
      <c r="F508" s="132"/>
      <c r="G508" s="48"/>
      <c r="H508" s="48"/>
      <c r="I508" s="72"/>
      <c r="J508" s="48"/>
      <c r="K508" s="72"/>
      <c r="L508" s="48"/>
      <c r="M508" s="308">
        <f>M509</f>
        <v>2644.36</v>
      </c>
      <c r="N508" s="308">
        <f>N509</f>
        <v>2644.36</v>
      </c>
      <c r="O508" s="37"/>
      <c r="P508" s="48"/>
      <c r="Q508" s="48"/>
      <c r="R508" s="308">
        <v>3185.64</v>
      </c>
      <c r="S508" s="308">
        <v>3185.64</v>
      </c>
      <c r="T508" s="135">
        <f t="shared" si="43"/>
        <v>0.83008751773583966</v>
      </c>
      <c r="U508" s="55">
        <f t="shared" si="44"/>
        <v>0</v>
      </c>
      <c r="V508" s="55">
        <f t="shared" si="45"/>
        <v>0</v>
      </c>
      <c r="X508" s="36" t="b">
        <v>1</v>
      </c>
    </row>
    <row r="509" spans="1:24" x14ac:dyDescent="0.2">
      <c r="A509" s="42" t="s">
        <v>3603</v>
      </c>
      <c r="B509" s="128" t="s">
        <v>899</v>
      </c>
      <c r="C509" s="50" t="s">
        <v>163</v>
      </c>
      <c r="D509" s="51">
        <v>170110</v>
      </c>
      <c r="E509" s="56" t="s">
        <v>535</v>
      </c>
      <c r="F509" s="53" t="s">
        <v>160</v>
      </c>
      <c r="G509" s="54">
        <v>4</v>
      </c>
      <c r="H509" s="55">
        <v>4</v>
      </c>
      <c r="I509" s="73">
        <v>643.98</v>
      </c>
      <c r="J509" s="55">
        <v>534.55999999999995</v>
      </c>
      <c r="K509" s="73">
        <v>152.43</v>
      </c>
      <c r="L509" s="55">
        <v>126.53</v>
      </c>
      <c r="M509" s="55">
        <f>TRUNC(((J509*G509)+(L509*G509)),2)</f>
        <v>2644.36</v>
      </c>
      <c r="N509" s="55">
        <f>TRUNC(((J509*H509)+(L509*H509)),2)</f>
        <v>2644.36</v>
      </c>
      <c r="O509" s="37"/>
      <c r="P509" s="55">
        <v>643.98</v>
      </c>
      <c r="Q509" s="55">
        <v>152.43</v>
      </c>
      <c r="R509" s="55">
        <v>3185.64</v>
      </c>
      <c r="S509" s="55">
        <v>3185.64</v>
      </c>
      <c r="T509" s="135">
        <f t="shared" si="43"/>
        <v>0.83008751773583966</v>
      </c>
      <c r="U509" s="55">
        <f t="shared" si="44"/>
        <v>2138.2399999999998</v>
      </c>
      <c r="V509" s="55">
        <f t="shared" si="45"/>
        <v>506.12</v>
      </c>
      <c r="X509" s="36" t="b">
        <v>1</v>
      </c>
    </row>
    <row r="510" spans="1:24" x14ac:dyDescent="0.2">
      <c r="A510" s="42" t="s">
        <v>3604</v>
      </c>
      <c r="B510" s="127" t="s">
        <v>900</v>
      </c>
      <c r="C510" s="132"/>
      <c r="D510" s="132"/>
      <c r="E510" s="47" t="s">
        <v>99</v>
      </c>
      <c r="F510" s="132"/>
      <c r="G510" s="48"/>
      <c r="H510" s="48"/>
      <c r="I510" s="72"/>
      <c r="J510" s="48"/>
      <c r="K510" s="72"/>
      <c r="L510" s="48"/>
      <c r="M510" s="308">
        <f>M511</f>
        <v>3281.04</v>
      </c>
      <c r="N510" s="308">
        <f>N511</f>
        <v>3281.04</v>
      </c>
      <c r="O510" s="37"/>
      <c r="P510" s="48"/>
      <c r="Q510" s="48"/>
      <c r="R510" s="308">
        <v>3952.65</v>
      </c>
      <c r="S510" s="308">
        <v>3952.65</v>
      </c>
      <c r="T510" s="135">
        <f t="shared" si="43"/>
        <v>0.83008614473834008</v>
      </c>
      <c r="U510" s="55">
        <f t="shared" si="44"/>
        <v>0</v>
      </c>
      <c r="V510" s="55">
        <f t="shared" si="45"/>
        <v>0</v>
      </c>
      <c r="X510" s="36" t="b">
        <v>1</v>
      </c>
    </row>
    <row r="511" spans="1:24" x14ac:dyDescent="0.2">
      <c r="A511" s="42" t="s">
        <v>3605</v>
      </c>
      <c r="B511" s="128" t="s">
        <v>901</v>
      </c>
      <c r="C511" s="50" t="s">
        <v>163</v>
      </c>
      <c r="D511" s="51">
        <v>180401</v>
      </c>
      <c r="E511" s="56" t="s">
        <v>443</v>
      </c>
      <c r="F511" s="53" t="s">
        <v>164</v>
      </c>
      <c r="G511" s="54">
        <v>14.4</v>
      </c>
      <c r="H511" s="55">
        <v>14.4</v>
      </c>
      <c r="I511" s="73">
        <v>225.64</v>
      </c>
      <c r="J511" s="55">
        <v>187.3</v>
      </c>
      <c r="K511" s="73">
        <v>48.85</v>
      </c>
      <c r="L511" s="55">
        <v>40.549999999999997</v>
      </c>
      <c r="M511" s="55">
        <f>TRUNC(((J511*G511)+(L511*G511)),2)</f>
        <v>3281.04</v>
      </c>
      <c r="N511" s="55">
        <f>TRUNC(((J511*H511)+(L511*H511)),2)</f>
        <v>3281.04</v>
      </c>
      <c r="O511" s="37"/>
      <c r="P511" s="55">
        <v>225.64</v>
      </c>
      <c r="Q511" s="55">
        <v>48.85</v>
      </c>
      <c r="R511" s="55">
        <v>3952.65</v>
      </c>
      <c r="S511" s="55">
        <v>3952.65</v>
      </c>
      <c r="T511" s="135">
        <f t="shared" si="43"/>
        <v>0.83008614473834008</v>
      </c>
      <c r="U511" s="55">
        <f t="shared" si="44"/>
        <v>2697.12</v>
      </c>
      <c r="V511" s="55">
        <f t="shared" si="45"/>
        <v>583.91999999999996</v>
      </c>
      <c r="X511" s="36" t="b">
        <v>1</v>
      </c>
    </row>
    <row r="512" spans="1:24" x14ac:dyDescent="0.2">
      <c r="A512" s="42" t="s">
        <v>3606</v>
      </c>
      <c r="B512" s="127" t="s">
        <v>902</v>
      </c>
      <c r="C512" s="132"/>
      <c r="D512" s="132"/>
      <c r="E512" s="47" t="s">
        <v>101</v>
      </c>
      <c r="F512" s="132"/>
      <c r="G512" s="48"/>
      <c r="H512" s="48"/>
      <c r="I512" s="72"/>
      <c r="J512" s="48"/>
      <c r="K512" s="72"/>
      <c r="L512" s="48"/>
      <c r="M512" s="308">
        <f>M513</f>
        <v>2324.16</v>
      </c>
      <c r="N512" s="308">
        <f>N513</f>
        <v>2324.16</v>
      </c>
      <c r="O512" s="37"/>
      <c r="P512" s="48"/>
      <c r="Q512" s="48"/>
      <c r="R512" s="308">
        <v>2799.93</v>
      </c>
      <c r="S512" s="308">
        <v>2799.93</v>
      </c>
      <c r="T512" s="135">
        <f t="shared" si="43"/>
        <v>0.83007789480451299</v>
      </c>
      <c r="U512" s="55">
        <f t="shared" si="44"/>
        <v>0</v>
      </c>
      <c r="V512" s="55">
        <f t="shared" si="45"/>
        <v>0</v>
      </c>
      <c r="X512" s="36" t="b">
        <v>1</v>
      </c>
    </row>
    <row r="513" spans="1:24" x14ac:dyDescent="0.2">
      <c r="A513" s="42" t="s">
        <v>3607</v>
      </c>
      <c r="B513" s="128" t="s">
        <v>903</v>
      </c>
      <c r="C513" s="50" t="s">
        <v>163</v>
      </c>
      <c r="D513" s="51">
        <v>190102</v>
      </c>
      <c r="E513" s="56" t="s">
        <v>446</v>
      </c>
      <c r="F513" s="53" t="s">
        <v>164</v>
      </c>
      <c r="G513" s="54">
        <v>14.4</v>
      </c>
      <c r="H513" s="55">
        <v>14.4</v>
      </c>
      <c r="I513" s="73">
        <v>194.44</v>
      </c>
      <c r="J513" s="55">
        <v>161.4</v>
      </c>
      <c r="K513" s="73">
        <v>0</v>
      </c>
      <c r="L513" s="55">
        <v>0</v>
      </c>
      <c r="M513" s="55">
        <f>TRUNC(((J513*G513)+(L513*G513)),2)</f>
        <v>2324.16</v>
      </c>
      <c r="N513" s="55">
        <f>TRUNC(((J513*H513)+(L513*H513)),2)</f>
        <v>2324.16</v>
      </c>
      <c r="O513" s="37"/>
      <c r="P513" s="55">
        <v>194.44</v>
      </c>
      <c r="Q513" s="55">
        <v>0</v>
      </c>
      <c r="R513" s="55">
        <v>2799.93</v>
      </c>
      <c r="S513" s="55">
        <v>2799.93</v>
      </c>
      <c r="T513" s="135">
        <f t="shared" si="43"/>
        <v>0.83007789480451299</v>
      </c>
      <c r="U513" s="55">
        <f t="shared" si="44"/>
        <v>2324.16</v>
      </c>
      <c r="V513" s="55">
        <f t="shared" si="45"/>
        <v>0</v>
      </c>
      <c r="X513" s="36" t="b">
        <v>1</v>
      </c>
    </row>
    <row r="514" spans="1:24" x14ac:dyDescent="0.2">
      <c r="A514" s="42" t="s">
        <v>3608</v>
      </c>
      <c r="B514" s="127" t="s">
        <v>904</v>
      </c>
      <c r="C514" s="132"/>
      <c r="D514" s="132"/>
      <c r="E514" s="47" t="s">
        <v>105</v>
      </c>
      <c r="F514" s="132"/>
      <c r="G514" s="48"/>
      <c r="H514" s="48"/>
      <c r="I514" s="72"/>
      <c r="J514" s="48"/>
      <c r="K514" s="72"/>
      <c r="L514" s="48"/>
      <c r="M514" s="308">
        <f>M515</f>
        <v>9646.73</v>
      </c>
      <c r="N514" s="308">
        <f>N515</f>
        <v>9646.73</v>
      </c>
      <c r="O514" s="37"/>
      <c r="P514" s="48"/>
      <c r="Q514" s="48"/>
      <c r="R514" s="308">
        <v>11622.21</v>
      </c>
      <c r="S514" s="308">
        <v>11622.21</v>
      </c>
      <c r="T514" s="135">
        <f t="shared" si="43"/>
        <v>0.83002544266537948</v>
      </c>
      <c r="U514" s="55">
        <f t="shared" si="44"/>
        <v>0</v>
      </c>
      <c r="V514" s="55">
        <f t="shared" si="45"/>
        <v>0</v>
      </c>
      <c r="X514" s="36" t="b">
        <v>1</v>
      </c>
    </row>
    <row r="515" spans="1:24" x14ac:dyDescent="0.2">
      <c r="A515" s="42" t="s">
        <v>3609</v>
      </c>
      <c r="B515" s="128" t="s">
        <v>905</v>
      </c>
      <c r="C515" s="50" t="s">
        <v>163</v>
      </c>
      <c r="D515" s="51">
        <v>210498</v>
      </c>
      <c r="E515" s="56" t="s">
        <v>456</v>
      </c>
      <c r="F515" s="53" t="s">
        <v>164</v>
      </c>
      <c r="G515" s="54">
        <v>173.44</v>
      </c>
      <c r="H515" s="55">
        <v>173.44</v>
      </c>
      <c r="I515" s="73">
        <v>54.08</v>
      </c>
      <c r="J515" s="55">
        <v>44.89</v>
      </c>
      <c r="K515" s="73">
        <v>12.93</v>
      </c>
      <c r="L515" s="55">
        <v>10.73</v>
      </c>
      <c r="M515" s="55">
        <f>TRUNC(((J515*G515)+(L515*G515)),2)</f>
        <v>9646.73</v>
      </c>
      <c r="N515" s="55">
        <f>TRUNC(((J515*H515)+(L515*H515)),2)</f>
        <v>9646.73</v>
      </c>
      <c r="O515" s="37"/>
      <c r="P515" s="55">
        <v>54.08</v>
      </c>
      <c r="Q515" s="55">
        <v>12.93</v>
      </c>
      <c r="R515" s="55">
        <v>11622.21</v>
      </c>
      <c r="S515" s="55">
        <v>11622.21</v>
      </c>
      <c r="T515" s="135">
        <f t="shared" si="43"/>
        <v>0.83002544266537948</v>
      </c>
      <c r="U515" s="55">
        <f t="shared" si="44"/>
        <v>7785.72</v>
      </c>
      <c r="V515" s="55">
        <f t="shared" si="45"/>
        <v>1861.01</v>
      </c>
      <c r="X515" s="36" t="b">
        <v>1</v>
      </c>
    </row>
    <row r="516" spans="1:24" x14ac:dyDescent="0.2">
      <c r="A516" s="42" t="s">
        <v>3610</v>
      </c>
      <c r="B516" s="127" t="s">
        <v>906</v>
      </c>
      <c r="C516" s="132"/>
      <c r="D516" s="132"/>
      <c r="E516" s="47" t="s">
        <v>109</v>
      </c>
      <c r="F516" s="132"/>
      <c r="G516" s="48"/>
      <c r="H516" s="48"/>
      <c r="I516" s="72"/>
      <c r="J516" s="48"/>
      <c r="K516" s="72"/>
      <c r="L516" s="48"/>
      <c r="M516" s="308">
        <f>SUM(M517:M518)</f>
        <v>582.66</v>
      </c>
      <c r="N516" s="308">
        <f>SUM(N517:N518)</f>
        <v>582.66</v>
      </c>
      <c r="O516" s="37"/>
      <c r="P516" s="48"/>
      <c r="Q516" s="48"/>
      <c r="R516" s="308">
        <v>702</v>
      </c>
      <c r="S516" s="308">
        <v>702</v>
      </c>
      <c r="T516" s="135">
        <f t="shared" si="43"/>
        <v>0.83</v>
      </c>
      <c r="U516" s="55">
        <f t="shared" si="44"/>
        <v>0</v>
      </c>
      <c r="V516" s="55">
        <f t="shared" si="45"/>
        <v>0</v>
      </c>
      <c r="X516" s="36" t="b">
        <v>1</v>
      </c>
    </row>
    <row r="517" spans="1:24" x14ac:dyDescent="0.2">
      <c r="A517" s="42" t="s">
        <v>3611</v>
      </c>
      <c r="B517" s="128" t="s">
        <v>907</v>
      </c>
      <c r="C517" s="50" t="s">
        <v>163</v>
      </c>
      <c r="D517" s="51">
        <v>230202</v>
      </c>
      <c r="E517" s="56" t="s">
        <v>538</v>
      </c>
      <c r="F517" s="53" t="s">
        <v>160</v>
      </c>
      <c r="G517" s="54">
        <v>12</v>
      </c>
      <c r="H517" s="55">
        <v>12</v>
      </c>
      <c r="I517" s="73">
        <v>6.1</v>
      </c>
      <c r="J517" s="55">
        <v>5.0599999999999996</v>
      </c>
      <c r="K517" s="73">
        <v>9.35</v>
      </c>
      <c r="L517" s="55">
        <v>7.76</v>
      </c>
      <c r="M517" s="55">
        <f>TRUNC(((J517*G517)+(L517*G517)),2)</f>
        <v>153.84</v>
      </c>
      <c r="N517" s="55">
        <f>TRUNC(((J517*H517)+(L517*H517)),2)</f>
        <v>153.84</v>
      </c>
      <c r="O517" s="37"/>
      <c r="P517" s="55">
        <v>6.1</v>
      </c>
      <c r="Q517" s="55">
        <v>9.35</v>
      </c>
      <c r="R517" s="55">
        <v>185.4</v>
      </c>
      <c r="S517" s="55">
        <v>185.4</v>
      </c>
      <c r="T517" s="135">
        <f t="shared" si="43"/>
        <v>0.82977346278317154</v>
      </c>
      <c r="U517" s="55">
        <f t="shared" si="44"/>
        <v>60.72</v>
      </c>
      <c r="V517" s="55">
        <f t="shared" si="45"/>
        <v>93.12</v>
      </c>
      <c r="X517" s="36" t="b">
        <v>1</v>
      </c>
    </row>
    <row r="518" spans="1:24" x14ac:dyDescent="0.2">
      <c r="A518" s="42" t="s">
        <v>3612</v>
      </c>
      <c r="B518" s="128" t="s">
        <v>908</v>
      </c>
      <c r="C518" s="50" t="s">
        <v>163</v>
      </c>
      <c r="D518" s="51">
        <v>230101</v>
      </c>
      <c r="E518" s="56" t="s">
        <v>540</v>
      </c>
      <c r="F518" s="53" t="s">
        <v>160</v>
      </c>
      <c r="G518" s="54">
        <v>3</v>
      </c>
      <c r="H518" s="55">
        <v>3</v>
      </c>
      <c r="I518" s="73">
        <v>149.9</v>
      </c>
      <c r="J518" s="55">
        <v>124.43</v>
      </c>
      <c r="K518" s="73">
        <v>22.3</v>
      </c>
      <c r="L518" s="55">
        <v>18.510000000000002</v>
      </c>
      <c r="M518" s="55">
        <f>TRUNC(((J518*G518)+(L518*G518)),2)</f>
        <v>428.82</v>
      </c>
      <c r="N518" s="55">
        <f>TRUNC(((J518*H518)+(L518*H518)),2)</f>
        <v>428.82</v>
      </c>
      <c r="O518" s="37"/>
      <c r="P518" s="55">
        <v>149.9</v>
      </c>
      <c r="Q518" s="55">
        <v>22.3</v>
      </c>
      <c r="R518" s="55">
        <v>516.6</v>
      </c>
      <c r="S518" s="55">
        <v>516.6</v>
      </c>
      <c r="T518" s="135">
        <f t="shared" si="43"/>
        <v>0.83008130081300813</v>
      </c>
      <c r="U518" s="55">
        <f t="shared" si="44"/>
        <v>373.29</v>
      </c>
      <c r="V518" s="55">
        <f t="shared" si="45"/>
        <v>55.53</v>
      </c>
      <c r="X518" s="36" t="b">
        <v>1</v>
      </c>
    </row>
    <row r="519" spans="1:24" x14ac:dyDescent="0.2">
      <c r="A519" s="42" t="s">
        <v>3613</v>
      </c>
      <c r="B519" s="127" t="s">
        <v>909</v>
      </c>
      <c r="C519" s="132"/>
      <c r="D519" s="132"/>
      <c r="E519" s="47" t="s">
        <v>115</v>
      </c>
      <c r="F519" s="132"/>
      <c r="G519" s="48"/>
      <c r="H519" s="48"/>
      <c r="I519" s="72"/>
      <c r="J519" s="48"/>
      <c r="K519" s="72"/>
      <c r="L519" s="48"/>
      <c r="M519" s="308">
        <f>SUM(M520:M526)</f>
        <v>15181.439999999999</v>
      </c>
      <c r="N519" s="308">
        <f>SUM(N520:N526)</f>
        <v>15181.439999999999</v>
      </c>
      <c r="O519" s="37"/>
      <c r="P519" s="48"/>
      <c r="Q519" s="48"/>
      <c r="R519" s="308">
        <v>18303.91</v>
      </c>
      <c r="S519" s="308">
        <v>18303.91</v>
      </c>
      <c r="T519" s="135">
        <f t="shared" si="43"/>
        <v>0.82940967257815401</v>
      </c>
      <c r="U519" s="55">
        <f t="shared" si="44"/>
        <v>0</v>
      </c>
      <c r="V519" s="55">
        <f t="shared" si="45"/>
        <v>0</v>
      </c>
      <c r="X519" s="36" t="b">
        <v>1</v>
      </c>
    </row>
    <row r="520" spans="1:24" x14ac:dyDescent="0.2">
      <c r="A520" s="42" t="s">
        <v>3614</v>
      </c>
      <c r="B520" s="128" t="s">
        <v>910</v>
      </c>
      <c r="C520" s="50" t="s">
        <v>163</v>
      </c>
      <c r="D520" s="51">
        <v>260901</v>
      </c>
      <c r="E520" s="56" t="s">
        <v>543</v>
      </c>
      <c r="F520" s="53" t="s">
        <v>164</v>
      </c>
      <c r="G520" s="54">
        <v>22.68</v>
      </c>
      <c r="H520" s="55">
        <v>22.68</v>
      </c>
      <c r="I520" s="73">
        <v>13.45</v>
      </c>
      <c r="J520" s="55">
        <v>11.16</v>
      </c>
      <c r="K520" s="73">
        <v>6.67</v>
      </c>
      <c r="L520" s="55">
        <v>5.53</v>
      </c>
      <c r="M520" s="55">
        <f t="shared" ref="M520:M526" si="48">TRUNC(((J520*G520)+(L520*G520)),2)</f>
        <v>378.52</v>
      </c>
      <c r="N520" s="55">
        <f t="shared" ref="N520:N526" si="49">TRUNC(((J520*H520)+(L520*H520)),2)</f>
        <v>378.52</v>
      </c>
      <c r="O520" s="37"/>
      <c r="P520" s="55">
        <v>13.45</v>
      </c>
      <c r="Q520" s="55">
        <v>6.67</v>
      </c>
      <c r="R520" s="55">
        <v>456.32</v>
      </c>
      <c r="S520" s="55">
        <v>456.32</v>
      </c>
      <c r="T520" s="135">
        <f t="shared" si="43"/>
        <v>0.82950561009817669</v>
      </c>
      <c r="U520" s="55">
        <f t="shared" si="44"/>
        <v>253.1</v>
      </c>
      <c r="V520" s="55">
        <f t="shared" si="45"/>
        <v>125.42</v>
      </c>
      <c r="X520" s="36" t="b">
        <v>1</v>
      </c>
    </row>
    <row r="521" spans="1:24" x14ac:dyDescent="0.25">
      <c r="A521" s="42" t="s">
        <v>3615</v>
      </c>
      <c r="B521" s="128" t="s">
        <v>911</v>
      </c>
      <c r="C521" s="50" t="s">
        <v>163</v>
      </c>
      <c r="D521" s="51">
        <v>261602</v>
      </c>
      <c r="E521" s="56" t="s">
        <v>506</v>
      </c>
      <c r="F521" s="53" t="s">
        <v>164</v>
      </c>
      <c r="G521" s="54">
        <v>28.8</v>
      </c>
      <c r="H521" s="55">
        <v>28.8</v>
      </c>
      <c r="I521" s="73">
        <v>11.35</v>
      </c>
      <c r="J521" s="55">
        <v>9.42</v>
      </c>
      <c r="K521" s="73">
        <v>14.87</v>
      </c>
      <c r="L521" s="55">
        <v>12.34</v>
      </c>
      <c r="M521" s="55">
        <f t="shared" si="48"/>
        <v>626.67999999999995</v>
      </c>
      <c r="N521" s="55">
        <f t="shared" si="49"/>
        <v>626.67999999999995</v>
      </c>
      <c r="O521" s="38"/>
      <c r="P521" s="55">
        <v>11.35</v>
      </c>
      <c r="Q521" s="55">
        <v>14.87</v>
      </c>
      <c r="R521" s="55">
        <v>755.13</v>
      </c>
      <c r="S521" s="55">
        <v>755.13</v>
      </c>
      <c r="T521" s="135">
        <f t="shared" si="43"/>
        <v>0.82989683895488187</v>
      </c>
      <c r="U521" s="55">
        <f t="shared" si="44"/>
        <v>271.29000000000002</v>
      </c>
      <c r="V521" s="55">
        <f t="shared" si="45"/>
        <v>355.39</v>
      </c>
      <c r="X521" s="36" t="b">
        <v>1</v>
      </c>
    </row>
    <row r="522" spans="1:24" x14ac:dyDescent="0.2">
      <c r="A522" s="42" t="s">
        <v>3616</v>
      </c>
      <c r="B522" s="128" t="s">
        <v>912</v>
      </c>
      <c r="C522" s="50" t="s">
        <v>163</v>
      </c>
      <c r="D522" s="51">
        <v>261300</v>
      </c>
      <c r="E522" s="56" t="s">
        <v>482</v>
      </c>
      <c r="F522" s="53" t="s">
        <v>164</v>
      </c>
      <c r="G522" s="54">
        <v>607.04</v>
      </c>
      <c r="H522" s="55">
        <v>607.04</v>
      </c>
      <c r="I522" s="73">
        <v>2.19</v>
      </c>
      <c r="J522" s="55">
        <v>1.81</v>
      </c>
      <c r="K522" s="73">
        <v>9.6999999999999993</v>
      </c>
      <c r="L522" s="55">
        <v>8.0500000000000007</v>
      </c>
      <c r="M522" s="55">
        <f t="shared" si="48"/>
        <v>5985.41</v>
      </c>
      <c r="N522" s="55">
        <f t="shared" si="49"/>
        <v>5985.41</v>
      </c>
      <c r="O522" s="37"/>
      <c r="P522" s="55">
        <v>2.19</v>
      </c>
      <c r="Q522" s="55">
        <v>9.6999999999999993</v>
      </c>
      <c r="R522" s="55">
        <v>7217.7</v>
      </c>
      <c r="S522" s="55">
        <v>7217.7</v>
      </c>
      <c r="T522" s="135">
        <f t="shared" si="43"/>
        <v>0.82926832647519289</v>
      </c>
      <c r="U522" s="55">
        <f t="shared" si="44"/>
        <v>1098.74</v>
      </c>
      <c r="V522" s="55">
        <f t="shared" si="45"/>
        <v>4886.67</v>
      </c>
      <c r="X522" s="36" t="b">
        <v>1</v>
      </c>
    </row>
    <row r="523" spans="1:24" x14ac:dyDescent="0.2">
      <c r="A523" s="42" t="s">
        <v>3617</v>
      </c>
      <c r="B523" s="128" t="s">
        <v>913</v>
      </c>
      <c r="C523" s="50" t="s">
        <v>163</v>
      </c>
      <c r="D523" s="51">
        <v>261307</v>
      </c>
      <c r="E523" s="56" t="s">
        <v>494</v>
      </c>
      <c r="F523" s="53" t="s">
        <v>164</v>
      </c>
      <c r="G523" s="54">
        <v>173.44</v>
      </c>
      <c r="H523" s="55">
        <v>173.44</v>
      </c>
      <c r="I523" s="73">
        <v>3.82</v>
      </c>
      <c r="J523" s="55">
        <v>3.17</v>
      </c>
      <c r="K523" s="73">
        <v>5.7</v>
      </c>
      <c r="L523" s="55">
        <v>4.7300000000000004</v>
      </c>
      <c r="M523" s="55">
        <f t="shared" si="48"/>
        <v>1370.17</v>
      </c>
      <c r="N523" s="55">
        <f t="shared" si="49"/>
        <v>1370.17</v>
      </c>
      <c r="O523" s="37"/>
      <c r="P523" s="55">
        <v>3.82</v>
      </c>
      <c r="Q523" s="55">
        <v>5.7</v>
      </c>
      <c r="R523" s="55">
        <v>1651.14</v>
      </c>
      <c r="S523" s="55">
        <v>1651.14</v>
      </c>
      <c r="T523" s="135">
        <f t="shared" si="43"/>
        <v>0.8298327216347493</v>
      </c>
      <c r="U523" s="55">
        <f t="shared" si="44"/>
        <v>549.79999999999995</v>
      </c>
      <c r="V523" s="55">
        <f t="shared" si="45"/>
        <v>820.37</v>
      </c>
      <c r="X523" s="36" t="b">
        <v>1</v>
      </c>
    </row>
    <row r="524" spans="1:24" x14ac:dyDescent="0.2">
      <c r="A524" s="42" t="s">
        <v>3618</v>
      </c>
      <c r="B524" s="128" t="s">
        <v>914</v>
      </c>
      <c r="C524" s="50" t="s">
        <v>163</v>
      </c>
      <c r="D524" s="51">
        <v>261550</v>
      </c>
      <c r="E524" s="56" t="s">
        <v>484</v>
      </c>
      <c r="F524" s="53" t="s">
        <v>164</v>
      </c>
      <c r="G524" s="54">
        <v>260.16000000000003</v>
      </c>
      <c r="H524" s="55">
        <v>260.16000000000003</v>
      </c>
      <c r="I524" s="73">
        <v>7.39</v>
      </c>
      <c r="J524" s="55">
        <v>6.13</v>
      </c>
      <c r="K524" s="73">
        <v>8.9600000000000009</v>
      </c>
      <c r="L524" s="55">
        <v>7.43</v>
      </c>
      <c r="M524" s="55">
        <f t="shared" si="48"/>
        <v>3527.76</v>
      </c>
      <c r="N524" s="55">
        <f t="shared" si="49"/>
        <v>3527.76</v>
      </c>
      <c r="O524" s="37"/>
      <c r="P524" s="55">
        <v>7.39</v>
      </c>
      <c r="Q524" s="55">
        <v>8.9600000000000009</v>
      </c>
      <c r="R524" s="55">
        <v>4253.6099999999997</v>
      </c>
      <c r="S524" s="55">
        <v>4253.6099999999997</v>
      </c>
      <c r="T524" s="135">
        <f t="shared" ref="T524:T587" si="50">N524/S524</f>
        <v>0.82935671112302267</v>
      </c>
      <c r="U524" s="55">
        <f t="shared" si="44"/>
        <v>1594.78</v>
      </c>
      <c r="V524" s="55">
        <f t="shared" si="45"/>
        <v>1932.98</v>
      </c>
      <c r="X524" s="36" t="b">
        <v>1</v>
      </c>
    </row>
    <row r="525" spans="1:24" x14ac:dyDescent="0.2">
      <c r="A525" s="42" t="s">
        <v>3619</v>
      </c>
      <c r="B525" s="128" t="s">
        <v>915</v>
      </c>
      <c r="C525" s="50" t="s">
        <v>163</v>
      </c>
      <c r="D525" s="51">
        <v>261001</v>
      </c>
      <c r="E525" s="56" t="s">
        <v>489</v>
      </c>
      <c r="F525" s="53" t="s">
        <v>164</v>
      </c>
      <c r="G525" s="54">
        <v>173.44</v>
      </c>
      <c r="H525" s="55">
        <v>173.44</v>
      </c>
      <c r="I525" s="73">
        <v>4.28</v>
      </c>
      <c r="J525" s="55">
        <v>3.55</v>
      </c>
      <c r="K525" s="73">
        <v>7.93</v>
      </c>
      <c r="L525" s="55">
        <v>6.58</v>
      </c>
      <c r="M525" s="55">
        <f t="shared" si="48"/>
        <v>1756.94</v>
      </c>
      <c r="N525" s="55">
        <f t="shared" si="49"/>
        <v>1756.94</v>
      </c>
      <c r="O525" s="37"/>
      <c r="P525" s="55">
        <v>4.28</v>
      </c>
      <c r="Q525" s="55">
        <v>7.93</v>
      </c>
      <c r="R525" s="55">
        <v>2117.6999999999998</v>
      </c>
      <c r="S525" s="55">
        <v>2117.6999999999998</v>
      </c>
      <c r="T525" s="135">
        <f t="shared" si="50"/>
        <v>0.82964536997686178</v>
      </c>
      <c r="U525" s="55">
        <f t="shared" si="44"/>
        <v>615.71</v>
      </c>
      <c r="V525" s="55">
        <f t="shared" si="45"/>
        <v>1141.23</v>
      </c>
      <c r="X525" s="36" t="b">
        <v>1</v>
      </c>
    </row>
    <row r="526" spans="1:24" x14ac:dyDescent="0.2">
      <c r="A526" s="42" t="s">
        <v>3620</v>
      </c>
      <c r="B526" s="128" t="s">
        <v>916</v>
      </c>
      <c r="C526" s="50" t="s">
        <v>163</v>
      </c>
      <c r="D526" s="51">
        <v>261000</v>
      </c>
      <c r="E526" s="56" t="s">
        <v>498</v>
      </c>
      <c r="F526" s="53" t="s">
        <v>164</v>
      </c>
      <c r="G526" s="54">
        <v>138.75</v>
      </c>
      <c r="H526" s="55">
        <v>138.75</v>
      </c>
      <c r="I526" s="73">
        <v>5.37</v>
      </c>
      <c r="J526" s="55">
        <v>4.45</v>
      </c>
      <c r="K526" s="73">
        <v>7.98</v>
      </c>
      <c r="L526" s="55">
        <v>6.62</v>
      </c>
      <c r="M526" s="55">
        <f t="shared" si="48"/>
        <v>1535.96</v>
      </c>
      <c r="N526" s="55">
        <f t="shared" si="49"/>
        <v>1535.96</v>
      </c>
      <c r="O526" s="37"/>
      <c r="P526" s="55">
        <v>5.37</v>
      </c>
      <c r="Q526" s="55">
        <v>7.98</v>
      </c>
      <c r="R526" s="55">
        <v>1852.31</v>
      </c>
      <c r="S526" s="55">
        <v>1852.31</v>
      </c>
      <c r="T526" s="135">
        <f t="shared" si="50"/>
        <v>0.82921325264129664</v>
      </c>
      <c r="U526" s="55">
        <f t="shared" ref="U526:U589" si="51">TRUNC(J526*H526,2)</f>
        <v>617.42999999999995</v>
      </c>
      <c r="V526" s="55">
        <f t="shared" ref="V526:V589" si="52">TRUNC(L526*H526,2)</f>
        <v>918.52</v>
      </c>
      <c r="X526" s="36" t="b">
        <v>1</v>
      </c>
    </row>
    <row r="527" spans="1:24" x14ac:dyDescent="0.2">
      <c r="A527" s="42" t="s">
        <v>3621</v>
      </c>
      <c r="B527" s="127" t="s">
        <v>917</v>
      </c>
      <c r="C527" s="132"/>
      <c r="D527" s="132"/>
      <c r="E527" s="47" t="s">
        <v>117</v>
      </c>
      <c r="F527" s="132"/>
      <c r="G527" s="48"/>
      <c r="H527" s="48"/>
      <c r="I527" s="72"/>
      <c r="J527" s="48"/>
      <c r="K527" s="72"/>
      <c r="L527" s="48"/>
      <c r="M527" s="308">
        <f>M528</f>
        <v>1637.25</v>
      </c>
      <c r="N527" s="308">
        <f>N528</f>
        <v>1637.25</v>
      </c>
      <c r="O527" s="37"/>
      <c r="P527" s="48"/>
      <c r="Q527" s="48"/>
      <c r="R527" s="308">
        <v>1972.37</v>
      </c>
      <c r="S527" s="308">
        <v>1972.37</v>
      </c>
      <c r="T527" s="135">
        <f t="shared" si="50"/>
        <v>0.83009273107986847</v>
      </c>
      <c r="U527" s="55">
        <f t="shared" si="51"/>
        <v>0</v>
      </c>
      <c r="V527" s="55">
        <f t="shared" si="52"/>
        <v>0</v>
      </c>
      <c r="X527" s="36" t="b">
        <v>1</v>
      </c>
    </row>
    <row r="528" spans="1:24" ht="24" x14ac:dyDescent="0.25">
      <c r="A528" s="42" t="s">
        <v>3622</v>
      </c>
      <c r="B528" s="128" t="s">
        <v>918</v>
      </c>
      <c r="C528" s="50" t="s">
        <v>197</v>
      </c>
      <c r="D528" s="57" t="s">
        <v>518</v>
      </c>
      <c r="E528" s="56" t="s">
        <v>519</v>
      </c>
      <c r="F528" s="53" t="s">
        <v>160</v>
      </c>
      <c r="G528" s="54">
        <v>1</v>
      </c>
      <c r="H528" s="55">
        <v>1</v>
      </c>
      <c r="I528" s="73">
        <v>1090.8800000000001</v>
      </c>
      <c r="J528" s="55">
        <v>905.53</v>
      </c>
      <c r="K528" s="73">
        <v>881.49</v>
      </c>
      <c r="L528" s="55">
        <v>731.72</v>
      </c>
      <c r="M528" s="55">
        <f>TRUNC(((J528*G528)+(L528*G528)),2)</f>
        <v>1637.25</v>
      </c>
      <c r="N528" s="55">
        <f>TRUNC(((J528*H528)+(L528*H528)),2)</f>
        <v>1637.25</v>
      </c>
      <c r="O528" s="38"/>
      <c r="P528" s="55">
        <v>1090.8800000000001</v>
      </c>
      <c r="Q528" s="55">
        <v>881.49</v>
      </c>
      <c r="R528" s="55">
        <v>1972.37</v>
      </c>
      <c r="S528" s="55">
        <v>1972.37</v>
      </c>
      <c r="T528" s="135">
        <f t="shared" si="50"/>
        <v>0.83009273107986847</v>
      </c>
      <c r="U528" s="55">
        <f t="shared" si="51"/>
        <v>905.53</v>
      </c>
      <c r="V528" s="55">
        <f t="shared" si="52"/>
        <v>731.72</v>
      </c>
      <c r="X528" s="36" t="b">
        <v>1</v>
      </c>
    </row>
    <row r="529" spans="1:24" x14ac:dyDescent="0.2">
      <c r="A529" s="42" t="s">
        <v>3623</v>
      </c>
      <c r="B529" s="126">
        <v>18</v>
      </c>
      <c r="C529" s="131"/>
      <c r="D529" s="131"/>
      <c r="E529" s="43" t="s">
        <v>919</v>
      </c>
      <c r="F529" s="44" t="s">
        <v>160</v>
      </c>
      <c r="G529" s="45">
        <v>1</v>
      </c>
      <c r="H529" s="46"/>
      <c r="I529" s="72"/>
      <c r="J529" s="46"/>
      <c r="K529" s="72"/>
      <c r="L529" s="46"/>
      <c r="M529" s="45">
        <f>M530</f>
        <v>21792.61</v>
      </c>
      <c r="N529" s="45">
        <f>N530</f>
        <v>21792.61</v>
      </c>
      <c r="O529" s="37"/>
      <c r="P529" s="46"/>
      <c r="Q529" s="46"/>
      <c r="R529" s="45">
        <v>26254.43</v>
      </c>
      <c r="S529" s="45">
        <v>26254.43</v>
      </c>
      <c r="T529" s="135">
        <f t="shared" si="50"/>
        <v>0.83005458507383323</v>
      </c>
      <c r="U529" s="55">
        <f t="shared" si="51"/>
        <v>0</v>
      </c>
      <c r="V529" s="55">
        <f t="shared" si="52"/>
        <v>0</v>
      </c>
      <c r="X529" s="36" t="b">
        <v>1</v>
      </c>
    </row>
    <row r="530" spans="1:24" x14ac:dyDescent="0.2">
      <c r="A530" s="42" t="s">
        <v>3624</v>
      </c>
      <c r="B530" s="127" t="s">
        <v>920</v>
      </c>
      <c r="C530" s="132"/>
      <c r="D530" s="132"/>
      <c r="E530" s="47" t="s">
        <v>73</v>
      </c>
      <c r="F530" s="132"/>
      <c r="G530" s="48"/>
      <c r="H530" s="48"/>
      <c r="I530" s="72"/>
      <c r="J530" s="48"/>
      <c r="K530" s="72"/>
      <c r="L530" s="48"/>
      <c r="M530" s="308">
        <f>SUM(M531:M532)</f>
        <v>21792.61</v>
      </c>
      <c r="N530" s="308">
        <f>SUM(N531:N532)</f>
        <v>21792.61</v>
      </c>
      <c r="O530" s="37"/>
      <c r="P530" s="48"/>
      <c r="Q530" s="48"/>
      <c r="R530" s="308">
        <v>26254.43</v>
      </c>
      <c r="S530" s="308">
        <v>26254.43</v>
      </c>
      <c r="T530" s="135">
        <f t="shared" si="50"/>
        <v>0.83005458507383323</v>
      </c>
      <c r="U530" s="55">
        <f t="shared" si="51"/>
        <v>0</v>
      </c>
      <c r="V530" s="55">
        <f t="shared" si="52"/>
        <v>0</v>
      </c>
      <c r="X530" s="36" t="b">
        <v>1</v>
      </c>
    </row>
    <row r="531" spans="1:24" ht="48" x14ac:dyDescent="0.25">
      <c r="A531" s="42" t="s">
        <v>3625</v>
      </c>
      <c r="B531" s="128" t="s">
        <v>921</v>
      </c>
      <c r="C531" s="50" t="s">
        <v>163</v>
      </c>
      <c r="D531" s="51">
        <v>20212</v>
      </c>
      <c r="E531" s="56" t="s">
        <v>922</v>
      </c>
      <c r="F531" s="53" t="s">
        <v>164</v>
      </c>
      <c r="G531" s="54">
        <v>50.82</v>
      </c>
      <c r="H531" s="55">
        <v>50.82</v>
      </c>
      <c r="I531" s="73">
        <v>252.37</v>
      </c>
      <c r="J531" s="55">
        <v>209.49</v>
      </c>
      <c r="K531" s="73">
        <v>66.349999999999994</v>
      </c>
      <c r="L531" s="55">
        <v>55.07</v>
      </c>
      <c r="M531" s="55">
        <f>TRUNC(((J531*G531)+(L531*G531)),2)</f>
        <v>13444.93</v>
      </c>
      <c r="N531" s="55">
        <f>TRUNC(((J531*H531)+(L531*H531)),2)</f>
        <v>13444.93</v>
      </c>
      <c r="O531" s="307"/>
      <c r="P531" s="55">
        <v>252.37</v>
      </c>
      <c r="Q531" s="55">
        <v>66.349999999999994</v>
      </c>
      <c r="R531" s="55">
        <v>16197.35</v>
      </c>
      <c r="S531" s="55">
        <v>16197.35</v>
      </c>
      <c r="T531" s="135">
        <f t="shared" si="50"/>
        <v>0.8300697336292665</v>
      </c>
      <c r="U531" s="55">
        <f t="shared" si="51"/>
        <v>10646.28</v>
      </c>
      <c r="V531" s="55">
        <f t="shared" si="52"/>
        <v>2798.65</v>
      </c>
      <c r="X531" s="36" t="b">
        <v>1</v>
      </c>
    </row>
    <row r="532" spans="1:24" ht="24" x14ac:dyDescent="0.25">
      <c r="A532" s="42" t="s">
        <v>3626</v>
      </c>
      <c r="B532" s="128" t="s">
        <v>923</v>
      </c>
      <c r="C532" s="50" t="s">
        <v>163</v>
      </c>
      <c r="D532" s="51">
        <v>20600</v>
      </c>
      <c r="E532" s="56" t="s">
        <v>924</v>
      </c>
      <c r="F532" s="53" t="s">
        <v>164</v>
      </c>
      <c r="G532" s="54">
        <v>132</v>
      </c>
      <c r="H532" s="55">
        <v>132</v>
      </c>
      <c r="I532" s="73">
        <v>58.67</v>
      </c>
      <c r="J532" s="55">
        <v>48.7</v>
      </c>
      <c r="K532" s="73">
        <v>17.52</v>
      </c>
      <c r="L532" s="55">
        <v>14.54</v>
      </c>
      <c r="M532" s="55">
        <f>TRUNC(((J532*G532)+(L532*G532)),2)</f>
        <v>8347.68</v>
      </c>
      <c r="N532" s="55">
        <f>TRUNC(((J532*H532)+(L532*H532)),2)</f>
        <v>8347.68</v>
      </c>
      <c r="O532" s="38"/>
      <c r="P532" s="55">
        <v>58.67</v>
      </c>
      <c r="Q532" s="55">
        <v>17.52</v>
      </c>
      <c r="R532" s="55">
        <v>10057.08</v>
      </c>
      <c r="S532" s="55">
        <v>10057.08</v>
      </c>
      <c r="T532" s="135">
        <f t="shared" si="50"/>
        <v>0.83003018768867309</v>
      </c>
      <c r="U532" s="55">
        <f t="shared" si="51"/>
        <v>6428.4</v>
      </c>
      <c r="V532" s="55">
        <f t="shared" si="52"/>
        <v>1919.28</v>
      </c>
      <c r="X532" s="36" t="b">
        <v>1</v>
      </c>
    </row>
    <row r="533" spans="1:24" x14ac:dyDescent="0.2">
      <c r="A533" s="42" t="s">
        <v>3627</v>
      </c>
      <c r="B533" s="126">
        <v>19</v>
      </c>
      <c r="C533" s="131"/>
      <c r="D533" s="131"/>
      <c r="E533" s="43" t="s">
        <v>925</v>
      </c>
      <c r="F533" s="44" t="s">
        <v>160</v>
      </c>
      <c r="G533" s="45">
        <v>1</v>
      </c>
      <c r="H533" s="46"/>
      <c r="I533" s="72"/>
      <c r="J533" s="46"/>
      <c r="K533" s="72"/>
      <c r="L533" s="46"/>
      <c r="M533" s="45">
        <f>M534</f>
        <v>7902.3200000000006</v>
      </c>
      <c r="N533" s="45">
        <f>N534</f>
        <v>7902.3200000000006</v>
      </c>
      <c r="O533" s="37"/>
      <c r="P533" s="46"/>
      <c r="Q533" s="46"/>
      <c r="R533" s="45">
        <v>9521.11</v>
      </c>
      <c r="S533" s="45">
        <v>9521.11</v>
      </c>
      <c r="T533" s="135">
        <f t="shared" si="50"/>
        <v>0.82997885750716038</v>
      </c>
      <c r="U533" s="55">
        <f t="shared" si="51"/>
        <v>0</v>
      </c>
      <c r="V533" s="55">
        <f t="shared" si="52"/>
        <v>0</v>
      </c>
      <c r="X533" s="36" t="b">
        <v>1</v>
      </c>
    </row>
    <row r="534" spans="1:24" x14ac:dyDescent="0.2">
      <c r="A534" s="42" t="s">
        <v>3628</v>
      </c>
      <c r="B534" s="127" t="s">
        <v>926</v>
      </c>
      <c r="C534" s="132"/>
      <c r="D534" s="132"/>
      <c r="E534" s="47" t="s">
        <v>87</v>
      </c>
      <c r="F534" s="132"/>
      <c r="G534" s="48"/>
      <c r="H534" s="48"/>
      <c r="I534" s="72"/>
      <c r="J534" s="48"/>
      <c r="K534" s="72"/>
      <c r="L534" s="48"/>
      <c r="M534" s="308">
        <f>M535</f>
        <v>7902.3200000000006</v>
      </c>
      <c r="N534" s="308">
        <f>N535</f>
        <v>7902.3200000000006</v>
      </c>
      <c r="O534" s="37"/>
      <c r="P534" s="48"/>
      <c r="Q534" s="48"/>
      <c r="R534" s="308">
        <v>9521.11</v>
      </c>
      <c r="S534" s="308">
        <v>9521.11</v>
      </c>
      <c r="T534" s="135">
        <f t="shared" si="50"/>
        <v>0.82997885750716038</v>
      </c>
      <c r="U534" s="55">
        <f t="shared" si="51"/>
        <v>0</v>
      </c>
      <c r="V534" s="55">
        <f t="shared" si="52"/>
        <v>0</v>
      </c>
      <c r="X534" s="36" t="b">
        <v>1</v>
      </c>
    </row>
    <row r="535" spans="1:24" x14ac:dyDescent="0.2">
      <c r="A535" s="42" t="s">
        <v>3629</v>
      </c>
      <c r="B535" s="129" t="s">
        <v>927</v>
      </c>
      <c r="C535" s="133"/>
      <c r="D535" s="133"/>
      <c r="E535" s="58" t="s">
        <v>928</v>
      </c>
      <c r="F535" s="133"/>
      <c r="G535" s="59"/>
      <c r="H535" s="59"/>
      <c r="I535" s="72"/>
      <c r="J535" s="59"/>
      <c r="K535" s="72"/>
      <c r="L535" s="59"/>
      <c r="M535" s="60">
        <f>SUM(M536:M547)</f>
        <v>7902.3200000000006</v>
      </c>
      <c r="N535" s="60">
        <f>SUM(N536:N547)</f>
        <v>7902.3200000000006</v>
      </c>
      <c r="O535" s="37"/>
      <c r="P535" s="59"/>
      <c r="Q535" s="59"/>
      <c r="R535" s="60">
        <v>9521.11</v>
      </c>
      <c r="S535" s="60">
        <v>9521.11</v>
      </c>
      <c r="T535" s="135">
        <f t="shared" si="50"/>
        <v>0.82997885750716038</v>
      </c>
      <c r="U535" s="55">
        <f t="shared" si="51"/>
        <v>0</v>
      </c>
      <c r="V535" s="55">
        <f t="shared" si="52"/>
        <v>0</v>
      </c>
      <c r="X535" s="36" t="b">
        <v>1</v>
      </c>
    </row>
    <row r="536" spans="1:24" x14ac:dyDescent="0.2">
      <c r="A536" s="42" t="s">
        <v>3630</v>
      </c>
      <c r="B536" s="128" t="s">
        <v>929</v>
      </c>
      <c r="C536" s="50" t="s">
        <v>163</v>
      </c>
      <c r="D536" s="51">
        <v>85003</v>
      </c>
      <c r="E536" s="56" t="s">
        <v>930</v>
      </c>
      <c r="F536" s="53" t="s">
        <v>160</v>
      </c>
      <c r="G536" s="54">
        <v>1</v>
      </c>
      <c r="H536" s="55">
        <v>1</v>
      </c>
      <c r="I536" s="73">
        <v>184.13</v>
      </c>
      <c r="J536" s="55">
        <v>152.84</v>
      </c>
      <c r="K536" s="73">
        <v>16.04</v>
      </c>
      <c r="L536" s="55">
        <v>13.31</v>
      </c>
      <c r="M536" s="55">
        <f t="shared" ref="M536:M547" si="53">TRUNC(((J536*G536)+(L536*G536)),2)</f>
        <v>166.15</v>
      </c>
      <c r="N536" s="55">
        <f t="shared" ref="N536:N547" si="54">TRUNC(((J536*H536)+(L536*H536)),2)</f>
        <v>166.15</v>
      </c>
      <c r="O536" s="37"/>
      <c r="P536" s="55">
        <v>184.13</v>
      </c>
      <c r="Q536" s="55">
        <v>16.04</v>
      </c>
      <c r="R536" s="55">
        <v>200.17</v>
      </c>
      <c r="S536" s="55">
        <v>200.17</v>
      </c>
      <c r="T536" s="135">
        <f t="shared" si="50"/>
        <v>0.83004446220712402</v>
      </c>
      <c r="U536" s="55">
        <f t="shared" si="51"/>
        <v>152.84</v>
      </c>
      <c r="V536" s="55">
        <f t="shared" si="52"/>
        <v>13.31</v>
      </c>
      <c r="X536" s="36" t="b">
        <v>1</v>
      </c>
    </row>
    <row r="537" spans="1:24" x14ac:dyDescent="0.2">
      <c r="A537" s="42" t="s">
        <v>3631</v>
      </c>
      <c r="B537" s="128" t="s">
        <v>931</v>
      </c>
      <c r="C537" s="50" t="s">
        <v>163</v>
      </c>
      <c r="D537" s="51">
        <v>85006</v>
      </c>
      <c r="E537" s="56" t="s">
        <v>932</v>
      </c>
      <c r="F537" s="53" t="s">
        <v>160</v>
      </c>
      <c r="G537" s="54">
        <v>9</v>
      </c>
      <c r="H537" s="55">
        <v>9</v>
      </c>
      <c r="I537" s="73">
        <v>204.73</v>
      </c>
      <c r="J537" s="55">
        <v>169.94</v>
      </c>
      <c r="K537" s="73">
        <v>16.04</v>
      </c>
      <c r="L537" s="55">
        <v>13.31</v>
      </c>
      <c r="M537" s="55">
        <f t="shared" si="53"/>
        <v>1649.25</v>
      </c>
      <c r="N537" s="55">
        <f t="shared" si="54"/>
        <v>1649.25</v>
      </c>
      <c r="O537" s="37"/>
      <c r="P537" s="55">
        <v>204.73</v>
      </c>
      <c r="Q537" s="55">
        <v>16.04</v>
      </c>
      <c r="R537" s="55">
        <v>1986.93</v>
      </c>
      <c r="S537" s="55">
        <v>1986.93</v>
      </c>
      <c r="T537" s="135">
        <f t="shared" si="50"/>
        <v>0.83004937265026946</v>
      </c>
      <c r="U537" s="55">
        <f t="shared" si="51"/>
        <v>1529.46</v>
      </c>
      <c r="V537" s="55">
        <f t="shared" si="52"/>
        <v>119.79</v>
      </c>
      <c r="X537" s="36" t="b">
        <v>1</v>
      </c>
    </row>
    <row r="538" spans="1:24" x14ac:dyDescent="0.2">
      <c r="A538" s="42" t="s">
        <v>3632</v>
      </c>
      <c r="B538" s="128" t="s">
        <v>933</v>
      </c>
      <c r="C538" s="50" t="s">
        <v>163</v>
      </c>
      <c r="D538" s="51">
        <v>85001</v>
      </c>
      <c r="E538" s="56" t="s">
        <v>934</v>
      </c>
      <c r="F538" s="53" t="s">
        <v>160</v>
      </c>
      <c r="G538" s="54">
        <v>1</v>
      </c>
      <c r="H538" s="55">
        <v>1</v>
      </c>
      <c r="I538" s="73">
        <v>592.32000000000005</v>
      </c>
      <c r="J538" s="55">
        <v>491.68</v>
      </c>
      <c r="K538" s="73">
        <v>16.04</v>
      </c>
      <c r="L538" s="55">
        <v>13.31</v>
      </c>
      <c r="M538" s="55">
        <f t="shared" si="53"/>
        <v>504.99</v>
      </c>
      <c r="N538" s="55">
        <f t="shared" si="54"/>
        <v>504.99</v>
      </c>
      <c r="O538" s="37"/>
      <c r="P538" s="55">
        <v>592.32000000000005</v>
      </c>
      <c r="Q538" s="55">
        <v>16.04</v>
      </c>
      <c r="R538" s="55">
        <v>608.36</v>
      </c>
      <c r="S538" s="55">
        <v>608.36</v>
      </c>
      <c r="T538" s="135">
        <f t="shared" si="50"/>
        <v>0.83008416069432578</v>
      </c>
      <c r="U538" s="55">
        <f t="shared" si="51"/>
        <v>491.68</v>
      </c>
      <c r="V538" s="55">
        <f t="shared" si="52"/>
        <v>13.31</v>
      </c>
      <c r="X538" s="36" t="b">
        <v>1</v>
      </c>
    </row>
    <row r="539" spans="1:24" x14ac:dyDescent="0.2">
      <c r="A539" s="42" t="s">
        <v>3633</v>
      </c>
      <c r="B539" s="128" t="s">
        <v>935</v>
      </c>
      <c r="C539" s="50" t="s">
        <v>163</v>
      </c>
      <c r="D539" s="51">
        <v>72338</v>
      </c>
      <c r="E539" s="56" t="s">
        <v>936</v>
      </c>
      <c r="F539" s="53" t="s">
        <v>160</v>
      </c>
      <c r="G539" s="54">
        <v>2</v>
      </c>
      <c r="H539" s="55">
        <v>2</v>
      </c>
      <c r="I539" s="73">
        <v>1555.15</v>
      </c>
      <c r="J539" s="55">
        <v>1290.93</v>
      </c>
      <c r="K539" s="73">
        <v>22.42</v>
      </c>
      <c r="L539" s="55">
        <v>18.61</v>
      </c>
      <c r="M539" s="55">
        <f t="shared" si="53"/>
        <v>2619.08</v>
      </c>
      <c r="N539" s="55">
        <f t="shared" si="54"/>
        <v>2619.08</v>
      </c>
      <c r="O539" s="37"/>
      <c r="P539" s="55">
        <v>1555.15</v>
      </c>
      <c r="Q539" s="55">
        <v>22.42</v>
      </c>
      <c r="R539" s="55">
        <v>3155.14</v>
      </c>
      <c r="S539" s="55">
        <v>3155.14</v>
      </c>
      <c r="T539" s="135">
        <f t="shared" si="50"/>
        <v>0.83009945675944652</v>
      </c>
      <c r="U539" s="55">
        <f t="shared" si="51"/>
        <v>2581.86</v>
      </c>
      <c r="V539" s="55">
        <f t="shared" si="52"/>
        <v>37.22</v>
      </c>
      <c r="X539" s="36" t="b">
        <v>1</v>
      </c>
    </row>
    <row r="540" spans="1:24" ht="24" x14ac:dyDescent="0.25">
      <c r="A540" s="42" t="s">
        <v>3634</v>
      </c>
      <c r="B540" s="128" t="s">
        <v>937</v>
      </c>
      <c r="C540" s="50" t="s">
        <v>197</v>
      </c>
      <c r="D540" s="57" t="s">
        <v>938</v>
      </c>
      <c r="E540" s="52" t="s">
        <v>3044</v>
      </c>
      <c r="F540" s="53" t="s">
        <v>160</v>
      </c>
      <c r="G540" s="54">
        <v>2</v>
      </c>
      <c r="H540" s="55">
        <v>2</v>
      </c>
      <c r="I540" s="73">
        <v>50.68</v>
      </c>
      <c r="J540" s="55">
        <v>42.06</v>
      </c>
      <c r="K540" s="73">
        <v>29.89</v>
      </c>
      <c r="L540" s="55">
        <v>24.81</v>
      </c>
      <c r="M540" s="55">
        <f t="shared" si="53"/>
        <v>133.74</v>
      </c>
      <c r="N540" s="55">
        <f t="shared" si="54"/>
        <v>133.74</v>
      </c>
      <c r="O540" s="38"/>
      <c r="P540" s="55">
        <v>50.68</v>
      </c>
      <c r="Q540" s="55">
        <v>29.89</v>
      </c>
      <c r="R540" s="55">
        <v>161.13999999999999</v>
      </c>
      <c r="S540" s="55">
        <v>161.13999999999999</v>
      </c>
      <c r="T540" s="135">
        <f t="shared" si="50"/>
        <v>0.82996152414049906</v>
      </c>
      <c r="U540" s="55">
        <f t="shared" si="51"/>
        <v>84.12</v>
      </c>
      <c r="V540" s="55">
        <f t="shared" si="52"/>
        <v>49.62</v>
      </c>
      <c r="X540" s="36" t="b">
        <v>1</v>
      </c>
    </row>
    <row r="541" spans="1:24" ht="36" x14ac:dyDescent="0.25">
      <c r="A541" s="42" t="s">
        <v>3635</v>
      </c>
      <c r="B541" s="128" t="s">
        <v>939</v>
      </c>
      <c r="C541" s="50" t="s">
        <v>197</v>
      </c>
      <c r="D541" s="57" t="s">
        <v>940</v>
      </c>
      <c r="E541" s="56" t="s">
        <v>941</v>
      </c>
      <c r="F541" s="53" t="s">
        <v>160</v>
      </c>
      <c r="G541" s="54">
        <v>1</v>
      </c>
      <c r="H541" s="55">
        <v>1</v>
      </c>
      <c r="I541" s="73">
        <v>576.26</v>
      </c>
      <c r="J541" s="55">
        <v>478.35</v>
      </c>
      <c r="K541" s="73">
        <v>298.88</v>
      </c>
      <c r="L541" s="55">
        <v>248.1</v>
      </c>
      <c r="M541" s="55">
        <f t="shared" si="53"/>
        <v>726.45</v>
      </c>
      <c r="N541" s="55">
        <f t="shared" si="54"/>
        <v>726.45</v>
      </c>
      <c r="O541" s="38"/>
      <c r="P541" s="55">
        <v>576.26</v>
      </c>
      <c r="Q541" s="55">
        <v>298.88</v>
      </c>
      <c r="R541" s="55">
        <v>875.14</v>
      </c>
      <c r="S541" s="55">
        <v>875.14</v>
      </c>
      <c r="T541" s="135">
        <f t="shared" si="50"/>
        <v>0.83009575610759423</v>
      </c>
      <c r="U541" s="55">
        <f t="shared" si="51"/>
        <v>478.35</v>
      </c>
      <c r="V541" s="55">
        <f t="shared" si="52"/>
        <v>248.1</v>
      </c>
      <c r="X541" s="36" t="b">
        <v>1</v>
      </c>
    </row>
    <row r="542" spans="1:24" ht="24" x14ac:dyDescent="0.25">
      <c r="A542" s="42" t="s">
        <v>3636</v>
      </c>
      <c r="B542" s="128" t="s">
        <v>942</v>
      </c>
      <c r="C542" s="50" t="s">
        <v>217</v>
      </c>
      <c r="D542" s="51">
        <v>97599</v>
      </c>
      <c r="E542" s="56" t="s">
        <v>943</v>
      </c>
      <c r="F542" s="53" t="s">
        <v>160</v>
      </c>
      <c r="G542" s="54">
        <v>25</v>
      </c>
      <c r="H542" s="55">
        <v>25</v>
      </c>
      <c r="I542" s="73">
        <v>19.100000000000001</v>
      </c>
      <c r="J542" s="55">
        <v>15.85</v>
      </c>
      <c r="K542" s="73">
        <v>5.24</v>
      </c>
      <c r="L542" s="55">
        <v>4.34</v>
      </c>
      <c r="M542" s="55">
        <f t="shared" si="53"/>
        <v>504.75</v>
      </c>
      <c r="N542" s="55">
        <f t="shared" si="54"/>
        <v>504.75</v>
      </c>
      <c r="O542" s="38"/>
      <c r="P542" s="55">
        <v>19.100000000000001</v>
      </c>
      <c r="Q542" s="55">
        <v>5.24</v>
      </c>
      <c r="R542" s="55">
        <v>608.5</v>
      </c>
      <c r="S542" s="55">
        <v>608.5</v>
      </c>
      <c r="T542" s="135">
        <f t="shared" si="50"/>
        <v>0.82949876746096962</v>
      </c>
      <c r="U542" s="55">
        <f t="shared" si="51"/>
        <v>396.25</v>
      </c>
      <c r="V542" s="55">
        <f t="shared" si="52"/>
        <v>108.5</v>
      </c>
      <c r="X542" s="36" t="b">
        <v>1</v>
      </c>
    </row>
    <row r="543" spans="1:24" ht="24" x14ac:dyDescent="0.25">
      <c r="A543" s="42" t="s">
        <v>3637</v>
      </c>
      <c r="B543" s="128" t="s">
        <v>944</v>
      </c>
      <c r="C543" s="50" t="s">
        <v>197</v>
      </c>
      <c r="D543" s="57" t="s">
        <v>615</v>
      </c>
      <c r="E543" s="56" t="s">
        <v>616</v>
      </c>
      <c r="F543" s="53" t="s">
        <v>172</v>
      </c>
      <c r="G543" s="54">
        <v>1.7</v>
      </c>
      <c r="H543" s="55">
        <v>1.7</v>
      </c>
      <c r="I543" s="73">
        <v>353.25</v>
      </c>
      <c r="J543" s="55">
        <v>293.23</v>
      </c>
      <c r="K543" s="73">
        <v>41.1</v>
      </c>
      <c r="L543" s="55">
        <v>34.11</v>
      </c>
      <c r="M543" s="55">
        <f t="shared" si="53"/>
        <v>556.47</v>
      </c>
      <c r="N543" s="55">
        <f t="shared" si="54"/>
        <v>556.47</v>
      </c>
      <c r="O543" s="38"/>
      <c r="P543" s="55">
        <v>353.25</v>
      </c>
      <c r="Q543" s="55">
        <v>41.1</v>
      </c>
      <c r="R543" s="55">
        <v>670.39</v>
      </c>
      <c r="S543" s="55">
        <v>670.39</v>
      </c>
      <c r="T543" s="135">
        <f t="shared" si="50"/>
        <v>0.83006906427601845</v>
      </c>
      <c r="U543" s="55">
        <f t="shared" si="51"/>
        <v>498.49</v>
      </c>
      <c r="V543" s="55">
        <f t="shared" si="52"/>
        <v>57.98</v>
      </c>
      <c r="X543" s="36" t="b">
        <v>1</v>
      </c>
    </row>
    <row r="544" spans="1:24" ht="24" x14ac:dyDescent="0.2">
      <c r="A544" s="42" t="s">
        <v>3638</v>
      </c>
      <c r="B544" s="128" t="s">
        <v>945</v>
      </c>
      <c r="C544" s="50" t="s">
        <v>197</v>
      </c>
      <c r="D544" s="57" t="s">
        <v>946</v>
      </c>
      <c r="E544" s="56" t="s">
        <v>947</v>
      </c>
      <c r="F544" s="53" t="s">
        <v>160</v>
      </c>
      <c r="G544" s="54">
        <v>11</v>
      </c>
      <c r="H544" s="55">
        <v>11</v>
      </c>
      <c r="I544" s="73">
        <v>26.09</v>
      </c>
      <c r="J544" s="55">
        <v>21.65</v>
      </c>
      <c r="K544" s="73">
        <v>1.2</v>
      </c>
      <c r="L544" s="55">
        <v>0.99</v>
      </c>
      <c r="M544" s="55">
        <f t="shared" si="53"/>
        <v>249.04</v>
      </c>
      <c r="N544" s="55">
        <f t="shared" si="54"/>
        <v>249.04</v>
      </c>
      <c r="O544" s="37"/>
      <c r="P544" s="55">
        <v>26.09</v>
      </c>
      <c r="Q544" s="55">
        <v>1.2</v>
      </c>
      <c r="R544" s="55">
        <v>300.19</v>
      </c>
      <c r="S544" s="55">
        <v>300.19</v>
      </c>
      <c r="T544" s="135">
        <f t="shared" si="50"/>
        <v>0.82960791498717479</v>
      </c>
      <c r="U544" s="55">
        <f t="shared" si="51"/>
        <v>238.15</v>
      </c>
      <c r="V544" s="55">
        <f t="shared" si="52"/>
        <v>10.89</v>
      </c>
      <c r="X544" s="36" t="b">
        <v>1</v>
      </c>
    </row>
    <row r="545" spans="1:24" ht="24" x14ac:dyDescent="0.2">
      <c r="A545" s="42" t="s">
        <v>3639</v>
      </c>
      <c r="B545" s="128" t="s">
        <v>948</v>
      </c>
      <c r="C545" s="50" t="s">
        <v>197</v>
      </c>
      <c r="D545" s="57" t="s">
        <v>949</v>
      </c>
      <c r="E545" s="56" t="s">
        <v>950</v>
      </c>
      <c r="F545" s="53" t="s">
        <v>160</v>
      </c>
      <c r="G545" s="54">
        <v>33</v>
      </c>
      <c r="H545" s="55">
        <v>33</v>
      </c>
      <c r="I545" s="73">
        <v>26.09</v>
      </c>
      <c r="J545" s="55">
        <v>21.65</v>
      </c>
      <c r="K545" s="73">
        <v>1.2</v>
      </c>
      <c r="L545" s="55">
        <v>0.99</v>
      </c>
      <c r="M545" s="55">
        <f t="shared" si="53"/>
        <v>747.12</v>
      </c>
      <c r="N545" s="55">
        <f t="shared" si="54"/>
        <v>747.12</v>
      </c>
      <c r="O545" s="37"/>
      <c r="P545" s="55">
        <v>26.09</v>
      </c>
      <c r="Q545" s="55">
        <v>1.2</v>
      </c>
      <c r="R545" s="55">
        <v>900.57</v>
      </c>
      <c r="S545" s="55">
        <v>900.57</v>
      </c>
      <c r="T545" s="135">
        <f t="shared" si="50"/>
        <v>0.82960791498717479</v>
      </c>
      <c r="U545" s="55">
        <f t="shared" si="51"/>
        <v>714.45</v>
      </c>
      <c r="V545" s="55">
        <f t="shared" si="52"/>
        <v>32.67</v>
      </c>
      <c r="X545" s="36" t="b">
        <v>1</v>
      </c>
    </row>
    <row r="546" spans="1:24" ht="24" x14ac:dyDescent="0.25">
      <c r="A546" s="42" t="s">
        <v>3640</v>
      </c>
      <c r="B546" s="128" t="s">
        <v>951</v>
      </c>
      <c r="C546" s="50" t="s">
        <v>197</v>
      </c>
      <c r="D546" s="57" t="s">
        <v>952</v>
      </c>
      <c r="E546" s="56" t="s">
        <v>953</v>
      </c>
      <c r="F546" s="53" t="s">
        <v>160</v>
      </c>
      <c r="G546" s="54">
        <v>1</v>
      </c>
      <c r="H546" s="55">
        <v>1</v>
      </c>
      <c r="I546" s="73">
        <v>26.09</v>
      </c>
      <c r="J546" s="55">
        <v>21.65</v>
      </c>
      <c r="K546" s="73">
        <v>1.2</v>
      </c>
      <c r="L546" s="55">
        <v>0.99</v>
      </c>
      <c r="M546" s="55">
        <f t="shared" si="53"/>
        <v>22.64</v>
      </c>
      <c r="N546" s="55">
        <f t="shared" si="54"/>
        <v>22.64</v>
      </c>
      <c r="O546" s="38"/>
      <c r="P546" s="55">
        <v>26.09</v>
      </c>
      <c r="Q546" s="55">
        <v>1.2</v>
      </c>
      <c r="R546" s="55">
        <v>27.29</v>
      </c>
      <c r="S546" s="55">
        <v>27.29</v>
      </c>
      <c r="T546" s="135">
        <f t="shared" si="50"/>
        <v>0.82960791498717479</v>
      </c>
      <c r="U546" s="55">
        <f t="shared" si="51"/>
        <v>21.65</v>
      </c>
      <c r="V546" s="55">
        <f t="shared" si="52"/>
        <v>0.99</v>
      </c>
      <c r="X546" s="36" t="b">
        <v>1</v>
      </c>
    </row>
    <row r="547" spans="1:24" ht="24" x14ac:dyDescent="0.25">
      <c r="A547" s="42" t="s">
        <v>3641</v>
      </c>
      <c r="B547" s="128" t="s">
        <v>954</v>
      </c>
      <c r="C547" s="50" t="s">
        <v>197</v>
      </c>
      <c r="D547" s="57" t="s">
        <v>955</v>
      </c>
      <c r="E547" s="52" t="s">
        <v>3045</v>
      </c>
      <c r="F547" s="53" t="s">
        <v>160</v>
      </c>
      <c r="G547" s="54">
        <v>1</v>
      </c>
      <c r="H547" s="55">
        <v>1</v>
      </c>
      <c r="I547" s="73">
        <v>26.09</v>
      </c>
      <c r="J547" s="55">
        <v>21.65</v>
      </c>
      <c r="K547" s="73">
        <v>1.2</v>
      </c>
      <c r="L547" s="55">
        <v>0.99</v>
      </c>
      <c r="M547" s="55">
        <f t="shared" si="53"/>
        <v>22.64</v>
      </c>
      <c r="N547" s="55">
        <f t="shared" si="54"/>
        <v>22.64</v>
      </c>
      <c r="O547" s="38"/>
      <c r="P547" s="55">
        <v>26.09</v>
      </c>
      <c r="Q547" s="55">
        <v>1.2</v>
      </c>
      <c r="R547" s="55">
        <v>27.29</v>
      </c>
      <c r="S547" s="55">
        <v>27.29</v>
      </c>
      <c r="T547" s="135">
        <f t="shared" si="50"/>
        <v>0.82960791498717479</v>
      </c>
      <c r="U547" s="55">
        <f t="shared" si="51"/>
        <v>21.65</v>
      </c>
      <c r="V547" s="55">
        <f t="shared" si="52"/>
        <v>0.99</v>
      </c>
      <c r="X547" s="36" t="b">
        <v>1</v>
      </c>
    </row>
    <row r="548" spans="1:24" x14ac:dyDescent="0.2">
      <c r="A548" s="42" t="s">
        <v>3642</v>
      </c>
      <c r="B548" s="126">
        <v>20</v>
      </c>
      <c r="C548" s="131"/>
      <c r="D548" s="131"/>
      <c r="E548" s="43" t="s">
        <v>22</v>
      </c>
      <c r="F548" s="44" t="s">
        <v>160</v>
      </c>
      <c r="G548" s="45">
        <v>1</v>
      </c>
      <c r="H548" s="46"/>
      <c r="I548" s="72"/>
      <c r="J548" s="46"/>
      <c r="K548" s="72"/>
      <c r="L548" s="46"/>
      <c r="M548" s="45">
        <f>M549</f>
        <v>147925.26</v>
      </c>
      <c r="N548" s="45">
        <f>N549</f>
        <v>147925.26</v>
      </c>
      <c r="O548" s="37"/>
      <c r="P548" s="46"/>
      <c r="Q548" s="46"/>
      <c r="R548" s="45">
        <v>178351.66</v>
      </c>
      <c r="S548" s="45">
        <v>178351.66</v>
      </c>
      <c r="T548" s="135">
        <f t="shared" si="50"/>
        <v>0.82940220461082337</v>
      </c>
      <c r="U548" s="55">
        <f t="shared" si="51"/>
        <v>0</v>
      </c>
      <c r="V548" s="55">
        <f t="shared" si="52"/>
        <v>0</v>
      </c>
      <c r="X548" s="36" t="b">
        <v>0</v>
      </c>
    </row>
    <row r="549" spans="1:24" x14ac:dyDescent="0.2">
      <c r="A549" s="42" t="s">
        <v>3643</v>
      </c>
      <c r="B549" s="127" t="s">
        <v>956</v>
      </c>
      <c r="C549" s="132"/>
      <c r="D549" s="132"/>
      <c r="E549" s="47" t="s">
        <v>83</v>
      </c>
      <c r="F549" s="132"/>
      <c r="G549" s="48"/>
      <c r="H549" s="48"/>
      <c r="I549" s="72"/>
      <c r="J549" s="48"/>
      <c r="K549" s="72"/>
      <c r="L549" s="48"/>
      <c r="M549" s="308">
        <f>M550+M592+M640+M655+M684+M710</f>
        <v>147925.26</v>
      </c>
      <c r="N549" s="308">
        <f>N550+N592+N640+N655+N684+N710</f>
        <v>147925.26</v>
      </c>
      <c r="O549" s="37"/>
      <c r="P549" s="48"/>
      <c r="Q549" s="48"/>
      <c r="R549" s="308">
        <v>178351.66</v>
      </c>
      <c r="S549" s="308">
        <v>178351.66</v>
      </c>
      <c r="T549" s="135">
        <f t="shared" si="50"/>
        <v>0.82940220461082337</v>
      </c>
      <c r="U549" s="55">
        <f t="shared" si="51"/>
        <v>0</v>
      </c>
      <c r="V549" s="55">
        <f t="shared" si="52"/>
        <v>0</v>
      </c>
      <c r="X549" s="36" t="b">
        <v>0</v>
      </c>
    </row>
    <row r="550" spans="1:24" x14ac:dyDescent="0.2">
      <c r="A550" s="42" t="s">
        <v>3644</v>
      </c>
      <c r="B550" s="129" t="s">
        <v>957</v>
      </c>
      <c r="C550" s="133"/>
      <c r="D550" s="133"/>
      <c r="E550" s="58" t="s">
        <v>958</v>
      </c>
      <c r="F550" s="133"/>
      <c r="G550" s="59"/>
      <c r="H550" s="59"/>
      <c r="I550" s="72"/>
      <c r="J550" s="59"/>
      <c r="K550" s="72"/>
      <c r="L550" s="59"/>
      <c r="M550" s="60">
        <f>SUM(M551:M591)</f>
        <v>48313.710000000014</v>
      </c>
      <c r="N550" s="60">
        <f>SUM(N551:N591)</f>
        <v>48313.710000000014</v>
      </c>
      <c r="O550" s="37"/>
      <c r="P550" s="59"/>
      <c r="Q550" s="59"/>
      <c r="R550" s="60">
        <v>58220.55</v>
      </c>
      <c r="S550" s="60">
        <v>58220.55</v>
      </c>
      <c r="T550" s="135">
        <f t="shared" si="50"/>
        <v>0.82983946390063323</v>
      </c>
      <c r="U550" s="55">
        <f t="shared" si="51"/>
        <v>0</v>
      </c>
      <c r="V550" s="55">
        <f t="shared" si="52"/>
        <v>0</v>
      </c>
      <c r="X550" s="36" t="b">
        <v>1</v>
      </c>
    </row>
    <row r="551" spans="1:24" x14ac:dyDescent="0.2">
      <c r="A551" s="42" t="s">
        <v>3645</v>
      </c>
      <c r="B551" s="128" t="s">
        <v>959</v>
      </c>
      <c r="C551" s="50" t="s">
        <v>163</v>
      </c>
      <c r="D551" s="51">
        <v>70583</v>
      </c>
      <c r="E551" s="56" t="s">
        <v>960</v>
      </c>
      <c r="F551" s="53" t="s">
        <v>172</v>
      </c>
      <c r="G551" s="54">
        <v>290</v>
      </c>
      <c r="H551" s="55">
        <v>290</v>
      </c>
      <c r="I551" s="73">
        <v>6.45</v>
      </c>
      <c r="J551" s="55">
        <v>5.35</v>
      </c>
      <c r="K551" s="73">
        <v>2.4300000000000002</v>
      </c>
      <c r="L551" s="55">
        <v>2.0099999999999998</v>
      </c>
      <c r="M551" s="55">
        <f t="shared" ref="M551:M591" si="55">TRUNC(((J551*G551)+(L551*G551)),2)</f>
        <v>2134.4</v>
      </c>
      <c r="N551" s="55">
        <f t="shared" ref="N551:N591" si="56">TRUNC(((J551*H551)+(L551*H551)),2)</f>
        <v>2134.4</v>
      </c>
      <c r="O551" s="37"/>
      <c r="P551" s="55">
        <v>6.45</v>
      </c>
      <c r="Q551" s="55">
        <v>2.4300000000000002</v>
      </c>
      <c r="R551" s="55">
        <v>2575.1999999999998</v>
      </c>
      <c r="S551" s="55">
        <v>2575.1999999999998</v>
      </c>
      <c r="T551" s="135">
        <f t="shared" si="50"/>
        <v>0.82882882882882891</v>
      </c>
      <c r="U551" s="55">
        <f t="shared" si="51"/>
        <v>1551.5</v>
      </c>
      <c r="V551" s="55">
        <f t="shared" si="52"/>
        <v>582.9</v>
      </c>
      <c r="X551" s="36" t="b">
        <v>1</v>
      </c>
    </row>
    <row r="552" spans="1:24" x14ac:dyDescent="0.2">
      <c r="A552" s="42" t="s">
        <v>3646</v>
      </c>
      <c r="B552" s="128" t="s">
        <v>961</v>
      </c>
      <c r="C552" s="50" t="s">
        <v>163</v>
      </c>
      <c r="D552" s="51">
        <v>70584</v>
      </c>
      <c r="E552" s="56" t="s">
        <v>962</v>
      </c>
      <c r="F552" s="53" t="s">
        <v>172</v>
      </c>
      <c r="G552" s="54">
        <v>485</v>
      </c>
      <c r="H552" s="55">
        <v>485</v>
      </c>
      <c r="I552" s="73">
        <v>9.09</v>
      </c>
      <c r="J552" s="55">
        <v>7.54</v>
      </c>
      <c r="K552" s="73">
        <v>2.61</v>
      </c>
      <c r="L552" s="55">
        <v>2.16</v>
      </c>
      <c r="M552" s="55">
        <f t="shared" si="55"/>
        <v>4704.5</v>
      </c>
      <c r="N552" s="55">
        <f t="shared" si="56"/>
        <v>4704.5</v>
      </c>
      <c r="O552" s="37"/>
      <c r="P552" s="55">
        <v>9.09</v>
      </c>
      <c r="Q552" s="55">
        <v>2.61</v>
      </c>
      <c r="R552" s="55">
        <v>5674.5</v>
      </c>
      <c r="S552" s="55">
        <v>5674.5</v>
      </c>
      <c r="T552" s="135">
        <f t="shared" si="50"/>
        <v>0.82905982905982911</v>
      </c>
      <c r="U552" s="55">
        <f t="shared" si="51"/>
        <v>3656.9</v>
      </c>
      <c r="V552" s="55">
        <f t="shared" si="52"/>
        <v>1047.5999999999999</v>
      </c>
      <c r="X552" s="36" t="b">
        <v>1</v>
      </c>
    </row>
    <row r="553" spans="1:24" x14ac:dyDescent="0.2">
      <c r="A553" s="42" t="s">
        <v>3647</v>
      </c>
      <c r="B553" s="128" t="s">
        <v>963</v>
      </c>
      <c r="C553" s="50" t="s">
        <v>163</v>
      </c>
      <c r="D553" s="51">
        <v>70585</v>
      </c>
      <c r="E553" s="56" t="s">
        <v>964</v>
      </c>
      <c r="F553" s="53" t="s">
        <v>172</v>
      </c>
      <c r="G553" s="54">
        <v>152</v>
      </c>
      <c r="H553" s="55">
        <v>152</v>
      </c>
      <c r="I553" s="73">
        <v>15.17</v>
      </c>
      <c r="J553" s="55">
        <v>12.59</v>
      </c>
      <c r="K553" s="73">
        <v>2.98</v>
      </c>
      <c r="L553" s="55">
        <v>2.4700000000000002</v>
      </c>
      <c r="M553" s="55">
        <f t="shared" si="55"/>
        <v>2289.12</v>
      </c>
      <c r="N553" s="55">
        <f t="shared" si="56"/>
        <v>2289.12</v>
      </c>
      <c r="O553" s="37"/>
      <c r="P553" s="55">
        <v>15.17</v>
      </c>
      <c r="Q553" s="55">
        <v>2.98</v>
      </c>
      <c r="R553" s="55">
        <v>2758.8</v>
      </c>
      <c r="S553" s="55">
        <v>2758.8</v>
      </c>
      <c r="T553" s="135">
        <f t="shared" si="50"/>
        <v>0.8297520661157024</v>
      </c>
      <c r="U553" s="55">
        <f t="shared" si="51"/>
        <v>1913.68</v>
      </c>
      <c r="V553" s="55">
        <f t="shared" si="52"/>
        <v>375.44</v>
      </c>
      <c r="X553" s="36" t="b">
        <v>1</v>
      </c>
    </row>
    <row r="554" spans="1:24" x14ac:dyDescent="0.2">
      <c r="A554" s="42" t="s">
        <v>3648</v>
      </c>
      <c r="B554" s="128" t="s">
        <v>965</v>
      </c>
      <c r="C554" s="50" t="s">
        <v>163</v>
      </c>
      <c r="D554" s="51">
        <v>70514</v>
      </c>
      <c r="E554" s="56" t="s">
        <v>966</v>
      </c>
      <c r="F554" s="53" t="s">
        <v>172</v>
      </c>
      <c r="G554" s="54">
        <v>342</v>
      </c>
      <c r="H554" s="55">
        <v>342</v>
      </c>
      <c r="I554" s="73">
        <v>59.21</v>
      </c>
      <c r="J554" s="55">
        <v>49.15</v>
      </c>
      <c r="K554" s="73">
        <v>6.35</v>
      </c>
      <c r="L554" s="55">
        <v>5.27</v>
      </c>
      <c r="M554" s="55">
        <f t="shared" si="55"/>
        <v>18611.64</v>
      </c>
      <c r="N554" s="55">
        <f t="shared" si="56"/>
        <v>18611.64</v>
      </c>
      <c r="O554" s="37"/>
      <c r="P554" s="55">
        <v>59.21</v>
      </c>
      <c r="Q554" s="55">
        <v>6.35</v>
      </c>
      <c r="R554" s="55">
        <v>22421.52</v>
      </c>
      <c r="S554" s="55">
        <v>22421.52</v>
      </c>
      <c r="T554" s="135">
        <f t="shared" si="50"/>
        <v>0.83007931665649781</v>
      </c>
      <c r="U554" s="55">
        <f t="shared" si="51"/>
        <v>16809.3</v>
      </c>
      <c r="V554" s="55">
        <f t="shared" si="52"/>
        <v>1802.34</v>
      </c>
      <c r="X554" s="36" t="b">
        <v>1</v>
      </c>
    </row>
    <row r="555" spans="1:24" x14ac:dyDescent="0.2">
      <c r="A555" s="42" t="s">
        <v>3649</v>
      </c>
      <c r="B555" s="128" t="s">
        <v>967</v>
      </c>
      <c r="C555" s="50" t="s">
        <v>163</v>
      </c>
      <c r="D555" s="51">
        <v>71257</v>
      </c>
      <c r="E555" s="56" t="s">
        <v>968</v>
      </c>
      <c r="F555" s="53" t="s">
        <v>172</v>
      </c>
      <c r="G555" s="54">
        <v>105</v>
      </c>
      <c r="H555" s="55">
        <v>105</v>
      </c>
      <c r="I555" s="73">
        <v>59.39</v>
      </c>
      <c r="J555" s="55">
        <v>49.29</v>
      </c>
      <c r="K555" s="73">
        <v>59.78</v>
      </c>
      <c r="L555" s="55">
        <v>49.62</v>
      </c>
      <c r="M555" s="55">
        <f t="shared" si="55"/>
        <v>10385.549999999999</v>
      </c>
      <c r="N555" s="55">
        <f t="shared" si="56"/>
        <v>10385.549999999999</v>
      </c>
      <c r="O555" s="37"/>
      <c r="P555" s="55">
        <v>59.39</v>
      </c>
      <c r="Q555" s="55">
        <v>59.78</v>
      </c>
      <c r="R555" s="55">
        <v>12512.85</v>
      </c>
      <c r="S555" s="55">
        <v>12512.85</v>
      </c>
      <c r="T555" s="135">
        <f t="shared" si="50"/>
        <v>0.82999076948896522</v>
      </c>
      <c r="U555" s="55">
        <f t="shared" si="51"/>
        <v>5175.45</v>
      </c>
      <c r="V555" s="55">
        <f t="shared" si="52"/>
        <v>5210.1000000000004</v>
      </c>
      <c r="X555" s="36" t="b">
        <v>1</v>
      </c>
    </row>
    <row r="556" spans="1:24" x14ac:dyDescent="0.2">
      <c r="A556" s="42" t="s">
        <v>3650</v>
      </c>
      <c r="B556" s="128" t="s">
        <v>969</v>
      </c>
      <c r="C556" s="50" t="s">
        <v>163</v>
      </c>
      <c r="D556" s="51">
        <v>70377</v>
      </c>
      <c r="E556" s="56" t="s">
        <v>970</v>
      </c>
      <c r="F556" s="53" t="s">
        <v>160</v>
      </c>
      <c r="G556" s="54">
        <v>70</v>
      </c>
      <c r="H556" s="55">
        <v>70</v>
      </c>
      <c r="I556" s="73">
        <v>3.8</v>
      </c>
      <c r="J556" s="55">
        <v>3.15</v>
      </c>
      <c r="K556" s="73">
        <v>6.72</v>
      </c>
      <c r="L556" s="55">
        <v>5.57</v>
      </c>
      <c r="M556" s="55">
        <f t="shared" si="55"/>
        <v>610.4</v>
      </c>
      <c r="N556" s="55">
        <f t="shared" si="56"/>
        <v>610.4</v>
      </c>
      <c r="O556" s="37"/>
      <c r="P556" s="55">
        <v>3.8</v>
      </c>
      <c r="Q556" s="55">
        <v>6.72</v>
      </c>
      <c r="R556" s="55">
        <v>736.4</v>
      </c>
      <c r="S556" s="55">
        <v>736.4</v>
      </c>
      <c r="T556" s="135">
        <f t="shared" si="50"/>
        <v>0.82889733840304181</v>
      </c>
      <c r="U556" s="55">
        <f t="shared" si="51"/>
        <v>220.5</v>
      </c>
      <c r="V556" s="55">
        <f t="shared" si="52"/>
        <v>389.9</v>
      </c>
      <c r="X556" s="36" t="b">
        <v>1</v>
      </c>
    </row>
    <row r="557" spans="1:24" x14ac:dyDescent="0.2">
      <c r="A557" s="42" t="s">
        <v>3651</v>
      </c>
      <c r="B557" s="128" t="s">
        <v>971</v>
      </c>
      <c r="C557" s="50" t="s">
        <v>163</v>
      </c>
      <c r="D557" s="51">
        <v>71127</v>
      </c>
      <c r="E557" s="56" t="s">
        <v>972</v>
      </c>
      <c r="F557" s="53" t="s">
        <v>160</v>
      </c>
      <c r="G557" s="54">
        <v>3</v>
      </c>
      <c r="H557" s="55">
        <v>3</v>
      </c>
      <c r="I557" s="73">
        <v>67.69</v>
      </c>
      <c r="J557" s="55">
        <v>56.18</v>
      </c>
      <c r="K557" s="73">
        <v>56.04</v>
      </c>
      <c r="L557" s="55">
        <v>46.51</v>
      </c>
      <c r="M557" s="55">
        <f t="shared" si="55"/>
        <v>308.07</v>
      </c>
      <c r="N557" s="55">
        <f t="shared" si="56"/>
        <v>308.07</v>
      </c>
      <c r="O557" s="37"/>
      <c r="P557" s="55">
        <v>67.69</v>
      </c>
      <c r="Q557" s="55">
        <v>56.04</v>
      </c>
      <c r="R557" s="55">
        <v>371.19</v>
      </c>
      <c r="S557" s="55">
        <v>371.19</v>
      </c>
      <c r="T557" s="135">
        <f t="shared" si="50"/>
        <v>0.82995231552574156</v>
      </c>
      <c r="U557" s="55">
        <f t="shared" si="51"/>
        <v>168.54</v>
      </c>
      <c r="V557" s="55">
        <f t="shared" si="52"/>
        <v>139.53</v>
      </c>
      <c r="X557" s="36" t="b">
        <v>1</v>
      </c>
    </row>
    <row r="558" spans="1:24" x14ac:dyDescent="0.2">
      <c r="A558" s="42" t="s">
        <v>3652</v>
      </c>
      <c r="B558" s="128" t="s">
        <v>973</v>
      </c>
      <c r="C558" s="50" t="s">
        <v>163</v>
      </c>
      <c r="D558" s="51">
        <v>71727</v>
      </c>
      <c r="E558" s="56" t="s">
        <v>974</v>
      </c>
      <c r="F558" s="53" t="s">
        <v>160</v>
      </c>
      <c r="G558" s="54">
        <v>4</v>
      </c>
      <c r="H558" s="55">
        <v>4</v>
      </c>
      <c r="I558" s="73">
        <v>13.4</v>
      </c>
      <c r="J558" s="55">
        <v>11.12</v>
      </c>
      <c r="K558" s="73">
        <v>16.07</v>
      </c>
      <c r="L558" s="55">
        <v>13.33</v>
      </c>
      <c r="M558" s="55">
        <f t="shared" si="55"/>
        <v>97.8</v>
      </c>
      <c r="N558" s="55">
        <f t="shared" si="56"/>
        <v>97.8</v>
      </c>
      <c r="O558" s="37"/>
      <c r="P558" s="55">
        <v>13.4</v>
      </c>
      <c r="Q558" s="55">
        <v>16.07</v>
      </c>
      <c r="R558" s="55">
        <v>117.88</v>
      </c>
      <c r="S558" s="55">
        <v>117.88</v>
      </c>
      <c r="T558" s="135">
        <f t="shared" si="50"/>
        <v>0.829657278588395</v>
      </c>
      <c r="U558" s="55">
        <f t="shared" si="51"/>
        <v>44.48</v>
      </c>
      <c r="V558" s="55">
        <f t="shared" si="52"/>
        <v>53.32</v>
      </c>
      <c r="X558" s="36" t="b">
        <v>1</v>
      </c>
    </row>
    <row r="559" spans="1:24" x14ac:dyDescent="0.2">
      <c r="A559" s="42" t="s">
        <v>3653</v>
      </c>
      <c r="B559" s="128" t="s">
        <v>975</v>
      </c>
      <c r="C559" s="50" t="s">
        <v>163</v>
      </c>
      <c r="D559" s="51">
        <v>70427</v>
      </c>
      <c r="E559" s="56" t="s">
        <v>976</v>
      </c>
      <c r="F559" s="53" t="s">
        <v>370</v>
      </c>
      <c r="G559" s="54">
        <v>6</v>
      </c>
      <c r="H559" s="55">
        <v>6</v>
      </c>
      <c r="I559" s="73">
        <v>12.85</v>
      </c>
      <c r="J559" s="55">
        <v>10.66</v>
      </c>
      <c r="K559" s="73">
        <v>6.72</v>
      </c>
      <c r="L559" s="55">
        <v>5.57</v>
      </c>
      <c r="M559" s="55">
        <f t="shared" si="55"/>
        <v>97.38</v>
      </c>
      <c r="N559" s="55">
        <f t="shared" si="56"/>
        <v>97.38</v>
      </c>
      <c r="O559" s="37"/>
      <c r="P559" s="55">
        <v>12.85</v>
      </c>
      <c r="Q559" s="55">
        <v>6.72</v>
      </c>
      <c r="R559" s="55">
        <v>117.42</v>
      </c>
      <c r="S559" s="55">
        <v>117.42</v>
      </c>
      <c r="T559" s="135">
        <f t="shared" si="50"/>
        <v>0.82933060807358194</v>
      </c>
      <c r="U559" s="55">
        <f t="shared" si="51"/>
        <v>63.96</v>
      </c>
      <c r="V559" s="55">
        <f t="shared" si="52"/>
        <v>33.42</v>
      </c>
      <c r="X559" s="36" t="b">
        <v>1</v>
      </c>
    </row>
    <row r="560" spans="1:24" x14ac:dyDescent="0.2">
      <c r="A560" s="42" t="s">
        <v>3654</v>
      </c>
      <c r="B560" s="128" t="s">
        <v>977</v>
      </c>
      <c r="C560" s="50" t="s">
        <v>163</v>
      </c>
      <c r="D560" s="51">
        <v>71255</v>
      </c>
      <c r="E560" s="56" t="s">
        <v>978</v>
      </c>
      <c r="F560" s="53" t="s">
        <v>172</v>
      </c>
      <c r="G560" s="54">
        <v>2</v>
      </c>
      <c r="H560" s="55">
        <v>2</v>
      </c>
      <c r="I560" s="73">
        <v>26.12</v>
      </c>
      <c r="J560" s="55">
        <v>21.68</v>
      </c>
      <c r="K560" s="73">
        <v>29.89</v>
      </c>
      <c r="L560" s="55">
        <v>24.81</v>
      </c>
      <c r="M560" s="55">
        <f t="shared" si="55"/>
        <v>92.98</v>
      </c>
      <c r="N560" s="55">
        <f t="shared" si="56"/>
        <v>92.98</v>
      </c>
      <c r="O560" s="37"/>
      <c r="P560" s="55">
        <v>26.12</v>
      </c>
      <c r="Q560" s="55">
        <v>29.89</v>
      </c>
      <c r="R560" s="55">
        <v>112.02</v>
      </c>
      <c r="S560" s="55">
        <v>112.02</v>
      </c>
      <c r="T560" s="135">
        <f t="shared" si="50"/>
        <v>0.83003035172290673</v>
      </c>
      <c r="U560" s="55">
        <f t="shared" si="51"/>
        <v>43.36</v>
      </c>
      <c r="V560" s="55">
        <f t="shared" si="52"/>
        <v>49.62</v>
      </c>
      <c r="X560" s="36" t="b">
        <v>1</v>
      </c>
    </row>
    <row r="561" spans="1:24" x14ac:dyDescent="0.2">
      <c r="A561" s="42" t="s">
        <v>3655</v>
      </c>
      <c r="B561" s="128" t="s">
        <v>979</v>
      </c>
      <c r="C561" s="50" t="s">
        <v>163</v>
      </c>
      <c r="D561" s="51">
        <v>70375</v>
      </c>
      <c r="E561" s="56" t="s">
        <v>980</v>
      </c>
      <c r="F561" s="53" t="s">
        <v>160</v>
      </c>
      <c r="G561" s="54">
        <v>2</v>
      </c>
      <c r="H561" s="55">
        <v>2</v>
      </c>
      <c r="I561" s="73">
        <v>2.64</v>
      </c>
      <c r="J561" s="55">
        <v>2.19</v>
      </c>
      <c r="K561" s="73">
        <v>2.2400000000000002</v>
      </c>
      <c r="L561" s="55">
        <v>1.85</v>
      </c>
      <c r="M561" s="55">
        <f t="shared" si="55"/>
        <v>8.08</v>
      </c>
      <c r="N561" s="55">
        <f t="shared" si="56"/>
        <v>8.08</v>
      </c>
      <c r="O561" s="37"/>
      <c r="P561" s="55">
        <v>2.64</v>
      </c>
      <c r="Q561" s="55">
        <v>2.2400000000000002</v>
      </c>
      <c r="R561" s="55">
        <v>9.76</v>
      </c>
      <c r="S561" s="55">
        <v>9.76</v>
      </c>
      <c r="T561" s="135">
        <f t="shared" si="50"/>
        <v>0.82786885245901642</v>
      </c>
      <c r="U561" s="55">
        <f t="shared" si="51"/>
        <v>4.38</v>
      </c>
      <c r="V561" s="55">
        <f t="shared" si="52"/>
        <v>3.7</v>
      </c>
      <c r="X561" s="36" t="b">
        <v>1</v>
      </c>
    </row>
    <row r="562" spans="1:24" x14ac:dyDescent="0.2">
      <c r="A562" s="42" t="s">
        <v>3656</v>
      </c>
      <c r="B562" s="128" t="s">
        <v>981</v>
      </c>
      <c r="C562" s="50" t="s">
        <v>163</v>
      </c>
      <c r="D562" s="51">
        <v>71125</v>
      </c>
      <c r="E562" s="56" t="s">
        <v>982</v>
      </c>
      <c r="F562" s="53" t="s">
        <v>160</v>
      </c>
      <c r="G562" s="54">
        <v>2</v>
      </c>
      <c r="H562" s="55">
        <v>2</v>
      </c>
      <c r="I562" s="73">
        <v>31.26</v>
      </c>
      <c r="J562" s="55">
        <v>25.94</v>
      </c>
      <c r="K562" s="73">
        <v>17.559999999999999</v>
      </c>
      <c r="L562" s="55">
        <v>14.57</v>
      </c>
      <c r="M562" s="55">
        <f t="shared" si="55"/>
        <v>81.02</v>
      </c>
      <c r="N562" s="55">
        <f t="shared" si="56"/>
        <v>81.02</v>
      </c>
      <c r="O562" s="37"/>
      <c r="P562" s="55">
        <v>31.26</v>
      </c>
      <c r="Q562" s="55">
        <v>17.559999999999999</v>
      </c>
      <c r="R562" s="55">
        <v>97.64</v>
      </c>
      <c r="S562" s="55">
        <v>97.64</v>
      </c>
      <c r="T562" s="135">
        <f t="shared" si="50"/>
        <v>0.82978287587054478</v>
      </c>
      <c r="U562" s="55">
        <f t="shared" si="51"/>
        <v>51.88</v>
      </c>
      <c r="V562" s="55">
        <f t="shared" si="52"/>
        <v>29.14</v>
      </c>
      <c r="X562" s="36" t="b">
        <v>1</v>
      </c>
    </row>
    <row r="563" spans="1:24" x14ac:dyDescent="0.2">
      <c r="A563" s="42" t="s">
        <v>3657</v>
      </c>
      <c r="B563" s="128" t="s">
        <v>983</v>
      </c>
      <c r="C563" s="50" t="s">
        <v>163</v>
      </c>
      <c r="D563" s="51">
        <v>71725</v>
      </c>
      <c r="E563" s="56" t="s">
        <v>984</v>
      </c>
      <c r="F563" s="53" t="s">
        <v>160</v>
      </c>
      <c r="G563" s="54">
        <v>4</v>
      </c>
      <c r="H563" s="55">
        <v>4</v>
      </c>
      <c r="I563" s="73">
        <v>8.89</v>
      </c>
      <c r="J563" s="55">
        <v>7.37</v>
      </c>
      <c r="K563" s="73">
        <v>4.8600000000000003</v>
      </c>
      <c r="L563" s="55">
        <v>4.03</v>
      </c>
      <c r="M563" s="55">
        <f t="shared" si="55"/>
        <v>45.6</v>
      </c>
      <c r="N563" s="55">
        <f t="shared" si="56"/>
        <v>45.6</v>
      </c>
      <c r="O563" s="37"/>
      <c r="P563" s="55">
        <v>8.89</v>
      </c>
      <c r="Q563" s="55">
        <v>4.8600000000000003</v>
      </c>
      <c r="R563" s="55">
        <v>55</v>
      </c>
      <c r="S563" s="55">
        <v>55</v>
      </c>
      <c r="T563" s="135">
        <f t="shared" si="50"/>
        <v>0.8290909090909091</v>
      </c>
      <c r="U563" s="55">
        <f t="shared" si="51"/>
        <v>29.48</v>
      </c>
      <c r="V563" s="55">
        <f t="shared" si="52"/>
        <v>16.12</v>
      </c>
      <c r="X563" s="36" t="b">
        <v>1</v>
      </c>
    </row>
    <row r="564" spans="1:24" x14ac:dyDescent="0.2">
      <c r="A564" s="42" t="s">
        <v>3658</v>
      </c>
      <c r="B564" s="128" t="s">
        <v>985</v>
      </c>
      <c r="C564" s="50" t="s">
        <v>163</v>
      </c>
      <c r="D564" s="51">
        <v>70425</v>
      </c>
      <c r="E564" s="56" t="s">
        <v>986</v>
      </c>
      <c r="F564" s="53" t="s">
        <v>370</v>
      </c>
      <c r="G564" s="54">
        <v>2</v>
      </c>
      <c r="H564" s="55">
        <v>2</v>
      </c>
      <c r="I564" s="73">
        <v>7.49</v>
      </c>
      <c r="J564" s="55">
        <v>6.21</v>
      </c>
      <c r="K564" s="73">
        <v>2.2400000000000002</v>
      </c>
      <c r="L564" s="55">
        <v>1.85</v>
      </c>
      <c r="M564" s="55">
        <f t="shared" si="55"/>
        <v>16.12</v>
      </c>
      <c r="N564" s="55">
        <f t="shared" si="56"/>
        <v>16.12</v>
      </c>
      <c r="O564" s="37"/>
      <c r="P564" s="55">
        <v>7.49</v>
      </c>
      <c r="Q564" s="55">
        <v>2.2400000000000002</v>
      </c>
      <c r="R564" s="55">
        <v>19.46</v>
      </c>
      <c r="S564" s="55">
        <v>19.46</v>
      </c>
      <c r="T564" s="135">
        <f t="shared" si="50"/>
        <v>0.82836587872559098</v>
      </c>
      <c r="U564" s="55">
        <f t="shared" si="51"/>
        <v>12.42</v>
      </c>
      <c r="V564" s="55">
        <f t="shared" si="52"/>
        <v>3.7</v>
      </c>
      <c r="X564" s="36" t="b">
        <v>1</v>
      </c>
    </row>
    <row r="565" spans="1:24" x14ac:dyDescent="0.2">
      <c r="A565" s="42" t="s">
        <v>3659</v>
      </c>
      <c r="B565" s="128" t="s">
        <v>987</v>
      </c>
      <c r="C565" s="50" t="s">
        <v>163</v>
      </c>
      <c r="D565" s="51">
        <v>71254</v>
      </c>
      <c r="E565" s="56" t="s">
        <v>988</v>
      </c>
      <c r="F565" s="53" t="s">
        <v>172</v>
      </c>
      <c r="G565" s="54">
        <v>3</v>
      </c>
      <c r="H565" s="55">
        <v>3</v>
      </c>
      <c r="I565" s="73">
        <v>22.54</v>
      </c>
      <c r="J565" s="55">
        <v>18.71</v>
      </c>
      <c r="K565" s="73">
        <v>26.15</v>
      </c>
      <c r="L565" s="55">
        <v>21.7</v>
      </c>
      <c r="M565" s="55">
        <f t="shared" si="55"/>
        <v>121.23</v>
      </c>
      <c r="N565" s="55">
        <f t="shared" si="56"/>
        <v>121.23</v>
      </c>
      <c r="O565" s="37"/>
      <c r="P565" s="55">
        <v>22.54</v>
      </c>
      <c r="Q565" s="55">
        <v>26.15</v>
      </c>
      <c r="R565" s="55">
        <v>146.07</v>
      </c>
      <c r="S565" s="55">
        <v>146.07</v>
      </c>
      <c r="T565" s="135">
        <f t="shared" si="50"/>
        <v>0.82994454713493537</v>
      </c>
      <c r="U565" s="55">
        <f t="shared" si="51"/>
        <v>56.13</v>
      </c>
      <c r="V565" s="55">
        <f t="shared" si="52"/>
        <v>65.099999999999994</v>
      </c>
      <c r="X565" s="36" t="b">
        <v>1</v>
      </c>
    </row>
    <row r="566" spans="1:24" x14ac:dyDescent="0.2">
      <c r="A566" s="42" t="s">
        <v>3660</v>
      </c>
      <c r="B566" s="128" t="s">
        <v>989</v>
      </c>
      <c r="C566" s="50" t="s">
        <v>163</v>
      </c>
      <c r="D566" s="51">
        <v>70374</v>
      </c>
      <c r="E566" s="56" t="s">
        <v>990</v>
      </c>
      <c r="F566" s="53" t="s">
        <v>160</v>
      </c>
      <c r="G566" s="54">
        <v>2</v>
      </c>
      <c r="H566" s="55">
        <v>2</v>
      </c>
      <c r="I566" s="73">
        <v>2.29</v>
      </c>
      <c r="J566" s="55">
        <v>1.9</v>
      </c>
      <c r="K566" s="73">
        <v>1.49</v>
      </c>
      <c r="L566" s="55">
        <v>1.23</v>
      </c>
      <c r="M566" s="55">
        <f t="shared" si="55"/>
        <v>6.26</v>
      </c>
      <c r="N566" s="55">
        <f t="shared" si="56"/>
        <v>6.26</v>
      </c>
      <c r="O566" s="37"/>
      <c r="P566" s="55">
        <v>2.29</v>
      </c>
      <c r="Q566" s="55">
        <v>1.49</v>
      </c>
      <c r="R566" s="55">
        <v>7.56</v>
      </c>
      <c r="S566" s="55">
        <v>7.56</v>
      </c>
      <c r="T566" s="135">
        <f t="shared" si="50"/>
        <v>0.82804232804232802</v>
      </c>
      <c r="U566" s="55">
        <f t="shared" si="51"/>
        <v>3.8</v>
      </c>
      <c r="V566" s="55">
        <f t="shared" si="52"/>
        <v>2.46</v>
      </c>
      <c r="X566" s="36" t="b">
        <v>1</v>
      </c>
    </row>
    <row r="567" spans="1:24" x14ac:dyDescent="0.2">
      <c r="A567" s="42" t="s">
        <v>3661</v>
      </c>
      <c r="B567" s="128" t="s">
        <v>991</v>
      </c>
      <c r="C567" s="50" t="s">
        <v>163</v>
      </c>
      <c r="D567" s="51">
        <v>71124</v>
      </c>
      <c r="E567" s="56" t="s">
        <v>992</v>
      </c>
      <c r="F567" s="53" t="s">
        <v>160</v>
      </c>
      <c r="G567" s="54">
        <v>2</v>
      </c>
      <c r="H567" s="55">
        <v>2</v>
      </c>
      <c r="I567" s="73">
        <v>16.850000000000001</v>
      </c>
      <c r="J567" s="55">
        <v>13.98</v>
      </c>
      <c r="K567" s="73">
        <v>13.08</v>
      </c>
      <c r="L567" s="55">
        <v>10.85</v>
      </c>
      <c r="M567" s="55">
        <f t="shared" si="55"/>
        <v>49.66</v>
      </c>
      <c r="N567" s="55">
        <f t="shared" si="56"/>
        <v>49.66</v>
      </c>
      <c r="O567" s="37"/>
      <c r="P567" s="55">
        <v>16.850000000000001</v>
      </c>
      <c r="Q567" s="55">
        <v>13.08</v>
      </c>
      <c r="R567" s="55">
        <v>59.86</v>
      </c>
      <c r="S567" s="55">
        <v>59.86</v>
      </c>
      <c r="T567" s="135">
        <f t="shared" si="50"/>
        <v>0.82960240561309717</v>
      </c>
      <c r="U567" s="55">
        <f t="shared" si="51"/>
        <v>27.96</v>
      </c>
      <c r="V567" s="55">
        <f t="shared" si="52"/>
        <v>21.7</v>
      </c>
      <c r="X567" s="36" t="b">
        <v>1</v>
      </c>
    </row>
    <row r="568" spans="1:24" x14ac:dyDescent="0.2">
      <c r="A568" s="42" t="s">
        <v>3662</v>
      </c>
      <c r="B568" s="128" t="s">
        <v>993</v>
      </c>
      <c r="C568" s="50" t="s">
        <v>163</v>
      </c>
      <c r="D568" s="51">
        <v>71724</v>
      </c>
      <c r="E568" s="56" t="s">
        <v>994</v>
      </c>
      <c r="F568" s="53" t="s">
        <v>160</v>
      </c>
      <c r="G568" s="54">
        <v>4</v>
      </c>
      <c r="H568" s="55">
        <v>4</v>
      </c>
      <c r="I568" s="73">
        <v>4.2699999999999996</v>
      </c>
      <c r="J568" s="55">
        <v>3.54</v>
      </c>
      <c r="K568" s="73">
        <v>4.1100000000000003</v>
      </c>
      <c r="L568" s="55">
        <v>3.41</v>
      </c>
      <c r="M568" s="55">
        <f t="shared" si="55"/>
        <v>27.8</v>
      </c>
      <c r="N568" s="55">
        <f t="shared" si="56"/>
        <v>27.8</v>
      </c>
      <c r="O568" s="37"/>
      <c r="P568" s="55">
        <v>4.2699999999999996</v>
      </c>
      <c r="Q568" s="55">
        <v>4.1100000000000003</v>
      </c>
      <c r="R568" s="55">
        <v>33.520000000000003</v>
      </c>
      <c r="S568" s="55">
        <v>33.520000000000003</v>
      </c>
      <c r="T568" s="135">
        <f t="shared" si="50"/>
        <v>0.8293556085918854</v>
      </c>
      <c r="U568" s="55">
        <f t="shared" si="51"/>
        <v>14.16</v>
      </c>
      <c r="V568" s="55">
        <f t="shared" si="52"/>
        <v>13.64</v>
      </c>
      <c r="X568" s="36" t="b">
        <v>1</v>
      </c>
    </row>
    <row r="569" spans="1:24" x14ac:dyDescent="0.2">
      <c r="A569" s="42" t="s">
        <v>3663</v>
      </c>
      <c r="B569" s="128" t="s">
        <v>995</v>
      </c>
      <c r="C569" s="50" t="s">
        <v>163</v>
      </c>
      <c r="D569" s="51">
        <v>70424</v>
      </c>
      <c r="E569" s="56" t="s">
        <v>996</v>
      </c>
      <c r="F569" s="53" t="s">
        <v>370</v>
      </c>
      <c r="G569" s="54">
        <v>4</v>
      </c>
      <c r="H569" s="55">
        <v>4</v>
      </c>
      <c r="I569" s="73">
        <v>4</v>
      </c>
      <c r="J569" s="55">
        <v>3.32</v>
      </c>
      <c r="K569" s="73">
        <v>1.49</v>
      </c>
      <c r="L569" s="55">
        <v>1.23</v>
      </c>
      <c r="M569" s="55">
        <f t="shared" si="55"/>
        <v>18.2</v>
      </c>
      <c r="N569" s="55">
        <f t="shared" si="56"/>
        <v>18.2</v>
      </c>
      <c r="O569" s="37"/>
      <c r="P569" s="55">
        <v>4</v>
      </c>
      <c r="Q569" s="55">
        <v>1.49</v>
      </c>
      <c r="R569" s="55">
        <v>21.96</v>
      </c>
      <c r="S569" s="55">
        <v>21.96</v>
      </c>
      <c r="T569" s="135">
        <f t="shared" si="50"/>
        <v>0.82877959927140243</v>
      </c>
      <c r="U569" s="55">
        <f t="shared" si="51"/>
        <v>13.28</v>
      </c>
      <c r="V569" s="55">
        <f t="shared" si="52"/>
        <v>4.92</v>
      </c>
      <c r="X569" s="36" t="b">
        <v>1</v>
      </c>
    </row>
    <row r="570" spans="1:24" x14ac:dyDescent="0.2">
      <c r="A570" s="42" t="s">
        <v>3664</v>
      </c>
      <c r="B570" s="128" t="s">
        <v>997</v>
      </c>
      <c r="C570" s="50" t="s">
        <v>163</v>
      </c>
      <c r="D570" s="51">
        <v>71252</v>
      </c>
      <c r="E570" s="56" t="s">
        <v>998</v>
      </c>
      <c r="F570" s="53" t="s">
        <v>172</v>
      </c>
      <c r="G570" s="54">
        <v>42</v>
      </c>
      <c r="H570" s="55">
        <v>42</v>
      </c>
      <c r="I570" s="73">
        <v>10.43</v>
      </c>
      <c r="J570" s="55">
        <v>8.65</v>
      </c>
      <c r="K570" s="73">
        <v>14.94</v>
      </c>
      <c r="L570" s="55">
        <v>12.4</v>
      </c>
      <c r="M570" s="55">
        <f t="shared" si="55"/>
        <v>884.1</v>
      </c>
      <c r="N570" s="55">
        <f t="shared" si="56"/>
        <v>884.1</v>
      </c>
      <c r="O570" s="37"/>
      <c r="P570" s="55">
        <v>10.43</v>
      </c>
      <c r="Q570" s="55">
        <v>14.94</v>
      </c>
      <c r="R570" s="55">
        <v>1065.54</v>
      </c>
      <c r="S570" s="55">
        <v>1065.54</v>
      </c>
      <c r="T570" s="135">
        <f t="shared" si="50"/>
        <v>0.82972014189988175</v>
      </c>
      <c r="U570" s="55">
        <f t="shared" si="51"/>
        <v>363.3</v>
      </c>
      <c r="V570" s="55">
        <f t="shared" si="52"/>
        <v>520.79999999999995</v>
      </c>
      <c r="X570" s="36" t="b">
        <v>1</v>
      </c>
    </row>
    <row r="571" spans="1:24" x14ac:dyDescent="0.2">
      <c r="A571" s="42" t="s">
        <v>3665</v>
      </c>
      <c r="B571" s="128" t="s">
        <v>999</v>
      </c>
      <c r="C571" s="50" t="s">
        <v>163</v>
      </c>
      <c r="D571" s="51">
        <v>70372</v>
      </c>
      <c r="E571" s="56" t="s">
        <v>1000</v>
      </c>
      <c r="F571" s="53" t="s">
        <v>160</v>
      </c>
      <c r="G571" s="54">
        <v>28</v>
      </c>
      <c r="H571" s="55">
        <v>28</v>
      </c>
      <c r="I571" s="73">
        <v>1.52</v>
      </c>
      <c r="J571" s="55">
        <v>1.26</v>
      </c>
      <c r="K571" s="73">
        <v>0.37</v>
      </c>
      <c r="L571" s="55">
        <v>0.3</v>
      </c>
      <c r="M571" s="55">
        <f t="shared" si="55"/>
        <v>43.68</v>
      </c>
      <c r="N571" s="55">
        <f t="shared" si="56"/>
        <v>43.68</v>
      </c>
      <c r="O571" s="37"/>
      <c r="P571" s="55">
        <v>1.52</v>
      </c>
      <c r="Q571" s="55">
        <v>0.37</v>
      </c>
      <c r="R571" s="55">
        <v>52.92</v>
      </c>
      <c r="S571" s="55">
        <v>52.92</v>
      </c>
      <c r="T571" s="135">
        <f t="shared" si="50"/>
        <v>0.82539682539682535</v>
      </c>
      <c r="U571" s="55">
        <f t="shared" si="51"/>
        <v>35.28</v>
      </c>
      <c r="V571" s="55">
        <f t="shared" si="52"/>
        <v>8.4</v>
      </c>
      <c r="X571" s="36" t="b">
        <v>1</v>
      </c>
    </row>
    <row r="572" spans="1:24" x14ac:dyDescent="0.2">
      <c r="A572" s="42" t="s">
        <v>3666</v>
      </c>
      <c r="B572" s="128" t="s">
        <v>1001</v>
      </c>
      <c r="C572" s="50" t="s">
        <v>163</v>
      </c>
      <c r="D572" s="51">
        <v>71122</v>
      </c>
      <c r="E572" s="56" t="s">
        <v>1002</v>
      </c>
      <c r="F572" s="53" t="s">
        <v>160</v>
      </c>
      <c r="G572" s="54">
        <v>5</v>
      </c>
      <c r="H572" s="55">
        <v>5</v>
      </c>
      <c r="I572" s="73">
        <v>5.56</v>
      </c>
      <c r="J572" s="55">
        <v>4.6100000000000003</v>
      </c>
      <c r="K572" s="73">
        <v>5.23</v>
      </c>
      <c r="L572" s="55">
        <v>4.34</v>
      </c>
      <c r="M572" s="55">
        <f t="shared" si="55"/>
        <v>44.75</v>
      </c>
      <c r="N572" s="55">
        <f t="shared" si="56"/>
        <v>44.75</v>
      </c>
      <c r="O572" s="37"/>
      <c r="P572" s="55">
        <v>5.56</v>
      </c>
      <c r="Q572" s="55">
        <v>5.23</v>
      </c>
      <c r="R572" s="55">
        <v>53.95</v>
      </c>
      <c r="S572" s="55">
        <v>53.95</v>
      </c>
      <c r="T572" s="135">
        <f t="shared" si="50"/>
        <v>0.82947173308619082</v>
      </c>
      <c r="U572" s="55">
        <f t="shared" si="51"/>
        <v>23.05</v>
      </c>
      <c r="V572" s="55">
        <f t="shared" si="52"/>
        <v>21.7</v>
      </c>
      <c r="X572" s="36" t="b">
        <v>1</v>
      </c>
    </row>
    <row r="573" spans="1:24" x14ac:dyDescent="0.2">
      <c r="A573" s="42" t="s">
        <v>3667</v>
      </c>
      <c r="B573" s="128" t="s">
        <v>1003</v>
      </c>
      <c r="C573" s="50" t="s">
        <v>163</v>
      </c>
      <c r="D573" s="51">
        <v>71721</v>
      </c>
      <c r="E573" s="56" t="s">
        <v>1004</v>
      </c>
      <c r="F573" s="53" t="s">
        <v>160</v>
      </c>
      <c r="G573" s="54">
        <v>10</v>
      </c>
      <c r="H573" s="55">
        <v>10</v>
      </c>
      <c r="I573" s="73">
        <v>2.31</v>
      </c>
      <c r="J573" s="55">
        <v>1.91</v>
      </c>
      <c r="K573" s="73">
        <v>2.2400000000000002</v>
      </c>
      <c r="L573" s="55">
        <v>1.85</v>
      </c>
      <c r="M573" s="55">
        <f t="shared" si="55"/>
        <v>37.6</v>
      </c>
      <c r="N573" s="55">
        <f t="shared" si="56"/>
        <v>37.6</v>
      </c>
      <c r="O573" s="37"/>
      <c r="P573" s="55">
        <v>2.31</v>
      </c>
      <c r="Q573" s="55">
        <v>2.2400000000000002</v>
      </c>
      <c r="R573" s="55">
        <v>45.5</v>
      </c>
      <c r="S573" s="55">
        <v>45.5</v>
      </c>
      <c r="T573" s="135">
        <f t="shared" si="50"/>
        <v>0.82637362637362644</v>
      </c>
      <c r="U573" s="55">
        <f t="shared" si="51"/>
        <v>19.100000000000001</v>
      </c>
      <c r="V573" s="55">
        <f t="shared" si="52"/>
        <v>18.5</v>
      </c>
      <c r="X573" s="36" t="b">
        <v>1</v>
      </c>
    </row>
    <row r="574" spans="1:24" x14ac:dyDescent="0.2">
      <c r="A574" s="42" t="s">
        <v>5250</v>
      </c>
      <c r="B574" s="128" t="s">
        <v>1005</v>
      </c>
      <c r="C574" s="50" t="s">
        <v>163</v>
      </c>
      <c r="D574" s="51">
        <v>70422</v>
      </c>
      <c r="E574" s="56" t="s">
        <v>1006</v>
      </c>
      <c r="F574" s="53" t="s">
        <v>370</v>
      </c>
      <c r="G574" s="54">
        <v>6</v>
      </c>
      <c r="H574" s="55">
        <v>6</v>
      </c>
      <c r="I574" s="73">
        <v>2.67</v>
      </c>
      <c r="J574" s="55">
        <v>2.21</v>
      </c>
      <c r="K574" s="73">
        <v>0.37</v>
      </c>
      <c r="L574" s="55">
        <v>0.3</v>
      </c>
      <c r="M574" s="55">
        <f t="shared" si="55"/>
        <v>15.06</v>
      </c>
      <c r="N574" s="55">
        <f t="shared" si="56"/>
        <v>15.06</v>
      </c>
      <c r="O574" s="37"/>
      <c r="P574" s="55">
        <v>2.67</v>
      </c>
      <c r="Q574" s="55">
        <v>0.37</v>
      </c>
      <c r="R574" s="55">
        <v>18.239999999999998</v>
      </c>
      <c r="S574" s="55">
        <v>18.239999999999998</v>
      </c>
      <c r="T574" s="135">
        <f t="shared" si="50"/>
        <v>0.82565789473684226</v>
      </c>
      <c r="U574" s="55">
        <f t="shared" si="51"/>
        <v>13.26</v>
      </c>
      <c r="V574" s="55">
        <f t="shared" si="52"/>
        <v>1.8</v>
      </c>
      <c r="X574" s="36" t="b">
        <v>1</v>
      </c>
    </row>
    <row r="575" spans="1:24" ht="24" x14ac:dyDescent="0.25">
      <c r="A575" s="42" t="s">
        <v>3668</v>
      </c>
      <c r="B575" s="128" t="s">
        <v>1007</v>
      </c>
      <c r="C575" s="50" t="s">
        <v>217</v>
      </c>
      <c r="D575" s="51">
        <v>97668</v>
      </c>
      <c r="E575" s="56" t="s">
        <v>1008</v>
      </c>
      <c r="F575" s="53" t="s">
        <v>172</v>
      </c>
      <c r="G575" s="54">
        <v>30</v>
      </c>
      <c r="H575" s="55">
        <v>30</v>
      </c>
      <c r="I575" s="73">
        <v>7.23</v>
      </c>
      <c r="J575" s="55">
        <v>6</v>
      </c>
      <c r="K575" s="73">
        <v>3.59</v>
      </c>
      <c r="L575" s="55">
        <v>2.98</v>
      </c>
      <c r="M575" s="55">
        <f t="shared" si="55"/>
        <v>269.39999999999998</v>
      </c>
      <c r="N575" s="55">
        <f t="shared" si="56"/>
        <v>269.39999999999998</v>
      </c>
      <c r="O575" s="38"/>
      <c r="P575" s="55">
        <v>7.23</v>
      </c>
      <c r="Q575" s="55">
        <v>3.59</v>
      </c>
      <c r="R575" s="55">
        <v>324.60000000000002</v>
      </c>
      <c r="S575" s="55">
        <v>324.60000000000002</v>
      </c>
      <c r="T575" s="135">
        <f t="shared" si="50"/>
        <v>0.82994454713493515</v>
      </c>
      <c r="U575" s="55">
        <f t="shared" si="51"/>
        <v>180</v>
      </c>
      <c r="V575" s="55">
        <f t="shared" si="52"/>
        <v>89.4</v>
      </c>
      <c r="X575" s="36" t="b">
        <v>1</v>
      </c>
    </row>
    <row r="576" spans="1:24" x14ac:dyDescent="0.2">
      <c r="A576" s="42" t="s">
        <v>3669</v>
      </c>
      <c r="B576" s="128" t="s">
        <v>1009</v>
      </c>
      <c r="C576" s="50" t="s">
        <v>163</v>
      </c>
      <c r="D576" s="51">
        <v>70647</v>
      </c>
      <c r="E576" s="56" t="s">
        <v>1010</v>
      </c>
      <c r="F576" s="53" t="s">
        <v>160</v>
      </c>
      <c r="G576" s="54">
        <v>8</v>
      </c>
      <c r="H576" s="55">
        <v>8</v>
      </c>
      <c r="I576" s="73">
        <v>60.9</v>
      </c>
      <c r="J576" s="55">
        <v>50.55</v>
      </c>
      <c r="K576" s="73">
        <v>56.04</v>
      </c>
      <c r="L576" s="55">
        <v>46.51</v>
      </c>
      <c r="M576" s="55">
        <f t="shared" si="55"/>
        <v>776.48</v>
      </c>
      <c r="N576" s="55">
        <f t="shared" si="56"/>
        <v>776.48</v>
      </c>
      <c r="O576" s="37"/>
      <c r="P576" s="55">
        <v>60.9</v>
      </c>
      <c r="Q576" s="55">
        <v>56.04</v>
      </c>
      <c r="R576" s="55">
        <v>935.52</v>
      </c>
      <c r="S576" s="55">
        <v>935.52</v>
      </c>
      <c r="T576" s="135">
        <f t="shared" si="50"/>
        <v>0.82999828972122458</v>
      </c>
      <c r="U576" s="55">
        <f t="shared" si="51"/>
        <v>404.4</v>
      </c>
      <c r="V576" s="55">
        <f t="shared" si="52"/>
        <v>372.08</v>
      </c>
      <c r="X576" s="36" t="b">
        <v>1</v>
      </c>
    </row>
    <row r="577" spans="1:24" ht="24" x14ac:dyDescent="0.25">
      <c r="A577" s="42" t="s">
        <v>3670</v>
      </c>
      <c r="B577" s="128" t="s">
        <v>1011</v>
      </c>
      <c r="C577" s="50" t="s">
        <v>217</v>
      </c>
      <c r="D577" s="51">
        <v>97891</v>
      </c>
      <c r="E577" s="56" t="s">
        <v>1012</v>
      </c>
      <c r="F577" s="53" t="s">
        <v>160</v>
      </c>
      <c r="G577" s="54">
        <v>2</v>
      </c>
      <c r="H577" s="55">
        <v>2</v>
      </c>
      <c r="I577" s="73">
        <v>108.81</v>
      </c>
      <c r="J577" s="55">
        <v>90.32</v>
      </c>
      <c r="K577" s="73">
        <v>91.42</v>
      </c>
      <c r="L577" s="55">
        <v>75.88</v>
      </c>
      <c r="M577" s="55">
        <f t="shared" si="55"/>
        <v>332.4</v>
      </c>
      <c r="N577" s="55">
        <f t="shared" si="56"/>
        <v>332.4</v>
      </c>
      <c r="O577" s="38"/>
      <c r="P577" s="55">
        <v>108.81</v>
      </c>
      <c r="Q577" s="55">
        <v>91.42</v>
      </c>
      <c r="R577" s="55">
        <v>400.46</v>
      </c>
      <c r="S577" s="55">
        <v>400.46</v>
      </c>
      <c r="T577" s="135">
        <f t="shared" si="50"/>
        <v>0.83004544773510458</v>
      </c>
      <c r="U577" s="55">
        <f t="shared" si="51"/>
        <v>180.64</v>
      </c>
      <c r="V577" s="55">
        <f t="shared" si="52"/>
        <v>151.76</v>
      </c>
      <c r="X577" s="36" t="b">
        <v>1</v>
      </c>
    </row>
    <row r="578" spans="1:24" ht="24" x14ac:dyDescent="0.2">
      <c r="A578" s="42" t="s">
        <v>3671</v>
      </c>
      <c r="B578" s="128" t="s">
        <v>1013</v>
      </c>
      <c r="C578" s="50" t="s">
        <v>197</v>
      </c>
      <c r="D578" s="57" t="s">
        <v>1014</v>
      </c>
      <c r="E578" s="56" t="s">
        <v>1015</v>
      </c>
      <c r="F578" s="53" t="s">
        <v>164</v>
      </c>
      <c r="G578" s="54">
        <v>0.32</v>
      </c>
      <c r="H578" s="55">
        <v>0.32</v>
      </c>
      <c r="I578" s="73">
        <v>101.44</v>
      </c>
      <c r="J578" s="55">
        <v>84.2</v>
      </c>
      <c r="K578" s="73">
        <v>34.75</v>
      </c>
      <c r="L578" s="55">
        <v>28.84</v>
      </c>
      <c r="M578" s="55">
        <f t="shared" si="55"/>
        <v>36.17</v>
      </c>
      <c r="N578" s="55">
        <f t="shared" si="56"/>
        <v>36.17</v>
      </c>
      <c r="O578" s="37"/>
      <c r="P578" s="55">
        <v>101.44</v>
      </c>
      <c r="Q578" s="55">
        <v>34.75</v>
      </c>
      <c r="R578" s="55">
        <v>43.58</v>
      </c>
      <c r="S578" s="55">
        <v>43.58</v>
      </c>
      <c r="T578" s="135">
        <f t="shared" si="50"/>
        <v>0.82996787517209736</v>
      </c>
      <c r="U578" s="55">
        <f t="shared" si="51"/>
        <v>26.94</v>
      </c>
      <c r="V578" s="55">
        <f t="shared" si="52"/>
        <v>9.2200000000000006</v>
      </c>
      <c r="X578" s="36" t="b">
        <v>1</v>
      </c>
    </row>
    <row r="579" spans="1:24" ht="24" x14ac:dyDescent="0.25">
      <c r="A579" s="42" t="s">
        <v>3672</v>
      </c>
      <c r="B579" s="128" t="s">
        <v>1016</v>
      </c>
      <c r="C579" s="50" t="s">
        <v>217</v>
      </c>
      <c r="D579" s="51">
        <v>93654</v>
      </c>
      <c r="E579" s="56" t="s">
        <v>413</v>
      </c>
      <c r="F579" s="53" t="s">
        <v>160</v>
      </c>
      <c r="G579" s="54">
        <v>18</v>
      </c>
      <c r="H579" s="55">
        <v>18</v>
      </c>
      <c r="I579" s="73">
        <v>9.5399999999999991</v>
      </c>
      <c r="J579" s="55">
        <v>7.91</v>
      </c>
      <c r="K579" s="73">
        <v>1.79</v>
      </c>
      <c r="L579" s="55">
        <v>1.48</v>
      </c>
      <c r="M579" s="55">
        <f t="shared" si="55"/>
        <v>169.02</v>
      </c>
      <c r="N579" s="55">
        <f t="shared" si="56"/>
        <v>169.02</v>
      </c>
      <c r="O579" s="38"/>
      <c r="P579" s="55">
        <v>9.5399999999999991</v>
      </c>
      <c r="Q579" s="55">
        <v>1.79</v>
      </c>
      <c r="R579" s="55">
        <v>203.94</v>
      </c>
      <c r="S579" s="55">
        <v>203.94</v>
      </c>
      <c r="T579" s="135">
        <f t="shared" si="50"/>
        <v>0.82877316857899386</v>
      </c>
      <c r="U579" s="55">
        <f t="shared" si="51"/>
        <v>142.38</v>
      </c>
      <c r="V579" s="55">
        <f t="shared" si="52"/>
        <v>26.64</v>
      </c>
      <c r="X579" s="36" t="b">
        <v>1</v>
      </c>
    </row>
    <row r="580" spans="1:24" ht="24" x14ac:dyDescent="0.25">
      <c r="A580" s="42" t="s">
        <v>3673</v>
      </c>
      <c r="B580" s="128" t="s">
        <v>1017</v>
      </c>
      <c r="C580" s="50" t="s">
        <v>217</v>
      </c>
      <c r="D580" s="51">
        <v>93655</v>
      </c>
      <c r="E580" s="52" t="s">
        <v>3046</v>
      </c>
      <c r="F580" s="53" t="s">
        <v>160</v>
      </c>
      <c r="G580" s="54">
        <v>6</v>
      </c>
      <c r="H580" s="55">
        <v>6</v>
      </c>
      <c r="I580" s="73">
        <v>10.050000000000001</v>
      </c>
      <c r="J580" s="55">
        <v>8.34</v>
      </c>
      <c r="K580" s="73">
        <v>2.5</v>
      </c>
      <c r="L580" s="55">
        <v>2.0699999999999998</v>
      </c>
      <c r="M580" s="55">
        <f t="shared" si="55"/>
        <v>62.46</v>
      </c>
      <c r="N580" s="55">
        <f t="shared" si="56"/>
        <v>62.46</v>
      </c>
      <c r="O580" s="38"/>
      <c r="P580" s="55">
        <v>10.050000000000001</v>
      </c>
      <c r="Q580" s="55">
        <v>2.5</v>
      </c>
      <c r="R580" s="55">
        <v>75.3</v>
      </c>
      <c r="S580" s="55">
        <v>75.3</v>
      </c>
      <c r="T580" s="135">
        <f t="shared" si="50"/>
        <v>0.82948207171314747</v>
      </c>
      <c r="U580" s="55">
        <f t="shared" si="51"/>
        <v>50.04</v>
      </c>
      <c r="V580" s="55">
        <f t="shared" si="52"/>
        <v>12.42</v>
      </c>
      <c r="X580" s="36" t="b">
        <v>1</v>
      </c>
    </row>
    <row r="581" spans="1:24" ht="24" x14ac:dyDescent="0.25">
      <c r="A581" s="42" t="s">
        <v>3674</v>
      </c>
      <c r="B581" s="128" t="s">
        <v>1018</v>
      </c>
      <c r="C581" s="50" t="s">
        <v>217</v>
      </c>
      <c r="D581" s="51">
        <v>93657</v>
      </c>
      <c r="E581" s="56" t="s">
        <v>1019</v>
      </c>
      <c r="F581" s="53" t="s">
        <v>160</v>
      </c>
      <c r="G581" s="54">
        <v>2</v>
      </c>
      <c r="H581" s="55">
        <v>2</v>
      </c>
      <c r="I581" s="73">
        <v>10.57</v>
      </c>
      <c r="J581" s="55">
        <v>8.77</v>
      </c>
      <c r="K581" s="73">
        <v>3.45</v>
      </c>
      <c r="L581" s="55">
        <v>2.86</v>
      </c>
      <c r="M581" s="55">
        <f t="shared" si="55"/>
        <v>23.26</v>
      </c>
      <c r="N581" s="55">
        <f t="shared" si="56"/>
        <v>23.26</v>
      </c>
      <c r="O581" s="38"/>
      <c r="P581" s="55">
        <v>10.57</v>
      </c>
      <c r="Q581" s="55">
        <v>3.45</v>
      </c>
      <c r="R581" s="55">
        <v>28.04</v>
      </c>
      <c r="S581" s="55">
        <v>28.04</v>
      </c>
      <c r="T581" s="135">
        <f t="shared" si="50"/>
        <v>0.8295292439372326</v>
      </c>
      <c r="U581" s="55">
        <f t="shared" si="51"/>
        <v>17.54</v>
      </c>
      <c r="V581" s="55">
        <f t="shared" si="52"/>
        <v>5.72</v>
      </c>
      <c r="X581" s="36" t="b">
        <v>1</v>
      </c>
    </row>
    <row r="582" spans="1:24" ht="24" x14ac:dyDescent="0.25">
      <c r="A582" s="42" t="s">
        <v>3675</v>
      </c>
      <c r="B582" s="128" t="s">
        <v>1020</v>
      </c>
      <c r="C582" s="50" t="s">
        <v>217</v>
      </c>
      <c r="D582" s="51">
        <v>93671</v>
      </c>
      <c r="E582" s="56" t="s">
        <v>1021</v>
      </c>
      <c r="F582" s="53" t="s">
        <v>160</v>
      </c>
      <c r="G582" s="54">
        <v>5</v>
      </c>
      <c r="H582" s="55">
        <v>5</v>
      </c>
      <c r="I582" s="73">
        <v>64.12</v>
      </c>
      <c r="J582" s="55">
        <v>53.22</v>
      </c>
      <c r="K582" s="73">
        <v>10.37</v>
      </c>
      <c r="L582" s="55">
        <v>8.6</v>
      </c>
      <c r="M582" s="55">
        <f t="shared" si="55"/>
        <v>309.10000000000002</v>
      </c>
      <c r="N582" s="55">
        <f t="shared" si="56"/>
        <v>309.10000000000002</v>
      </c>
      <c r="O582" s="38"/>
      <c r="P582" s="55">
        <v>64.12</v>
      </c>
      <c r="Q582" s="55">
        <v>10.37</v>
      </c>
      <c r="R582" s="55">
        <v>372.45</v>
      </c>
      <c r="S582" s="55">
        <v>372.45</v>
      </c>
      <c r="T582" s="135">
        <f t="shared" si="50"/>
        <v>0.82991005504094517</v>
      </c>
      <c r="U582" s="55">
        <f t="shared" si="51"/>
        <v>266.10000000000002</v>
      </c>
      <c r="V582" s="55">
        <f t="shared" si="52"/>
        <v>43</v>
      </c>
      <c r="X582" s="36" t="b">
        <v>1</v>
      </c>
    </row>
    <row r="583" spans="1:24" ht="24" x14ac:dyDescent="0.25">
      <c r="A583" s="42" t="s">
        <v>3676</v>
      </c>
      <c r="B583" s="128" t="s">
        <v>1022</v>
      </c>
      <c r="C583" s="50" t="s">
        <v>217</v>
      </c>
      <c r="D583" s="51">
        <v>93672</v>
      </c>
      <c r="E583" s="52" t="s">
        <v>3047</v>
      </c>
      <c r="F583" s="53" t="s">
        <v>160</v>
      </c>
      <c r="G583" s="54">
        <v>2</v>
      </c>
      <c r="H583" s="55">
        <v>2</v>
      </c>
      <c r="I583" s="73">
        <v>66.03</v>
      </c>
      <c r="J583" s="55">
        <v>54.81</v>
      </c>
      <c r="K583" s="73">
        <v>15.4</v>
      </c>
      <c r="L583" s="55">
        <v>12.78</v>
      </c>
      <c r="M583" s="55">
        <f t="shared" si="55"/>
        <v>135.18</v>
      </c>
      <c r="N583" s="55">
        <f t="shared" si="56"/>
        <v>135.18</v>
      </c>
      <c r="O583" s="38"/>
      <c r="P583" s="55">
        <v>66.03</v>
      </c>
      <c r="Q583" s="55">
        <v>15.4</v>
      </c>
      <c r="R583" s="55">
        <v>162.86000000000001</v>
      </c>
      <c r="S583" s="55">
        <v>162.86000000000001</v>
      </c>
      <c r="T583" s="135">
        <f t="shared" si="50"/>
        <v>0.83003806950755243</v>
      </c>
      <c r="U583" s="55">
        <f t="shared" si="51"/>
        <v>109.62</v>
      </c>
      <c r="V583" s="55">
        <f t="shared" si="52"/>
        <v>25.56</v>
      </c>
      <c r="X583" s="36" t="b">
        <v>1</v>
      </c>
    </row>
    <row r="584" spans="1:24" ht="24" x14ac:dyDescent="0.25">
      <c r="A584" s="42" t="s">
        <v>3677</v>
      </c>
      <c r="B584" s="128" t="s">
        <v>1023</v>
      </c>
      <c r="C584" s="50" t="s">
        <v>217</v>
      </c>
      <c r="D584" s="51">
        <v>93673</v>
      </c>
      <c r="E584" s="56" t="s">
        <v>1024</v>
      </c>
      <c r="F584" s="53" t="s">
        <v>160</v>
      </c>
      <c r="G584" s="54">
        <v>2</v>
      </c>
      <c r="H584" s="55">
        <v>2</v>
      </c>
      <c r="I584" s="73">
        <v>68.86</v>
      </c>
      <c r="J584" s="55">
        <v>57.16</v>
      </c>
      <c r="K584" s="73">
        <v>21.56</v>
      </c>
      <c r="L584" s="55">
        <v>17.89</v>
      </c>
      <c r="M584" s="55">
        <f t="shared" si="55"/>
        <v>150.1</v>
      </c>
      <c r="N584" s="55">
        <f t="shared" si="56"/>
        <v>150.1</v>
      </c>
      <c r="O584" s="38"/>
      <c r="P584" s="55">
        <v>68.86</v>
      </c>
      <c r="Q584" s="55">
        <v>21.56</v>
      </c>
      <c r="R584" s="55">
        <v>180.84</v>
      </c>
      <c r="S584" s="55">
        <v>180.84</v>
      </c>
      <c r="T584" s="135">
        <f t="shared" si="50"/>
        <v>0.83001548330015473</v>
      </c>
      <c r="U584" s="55">
        <f t="shared" si="51"/>
        <v>114.32</v>
      </c>
      <c r="V584" s="55">
        <f t="shared" si="52"/>
        <v>35.78</v>
      </c>
      <c r="X584" s="36" t="b">
        <v>1</v>
      </c>
    </row>
    <row r="585" spans="1:24" x14ac:dyDescent="0.2">
      <c r="A585" s="42" t="s">
        <v>3678</v>
      </c>
      <c r="B585" s="128" t="s">
        <v>1025</v>
      </c>
      <c r="C585" s="50" t="s">
        <v>163</v>
      </c>
      <c r="D585" s="51">
        <v>71176</v>
      </c>
      <c r="E585" s="56" t="s">
        <v>1026</v>
      </c>
      <c r="F585" s="53" t="s">
        <v>160</v>
      </c>
      <c r="G585" s="54">
        <v>1</v>
      </c>
      <c r="H585" s="55">
        <v>1</v>
      </c>
      <c r="I585" s="73">
        <v>365.51</v>
      </c>
      <c r="J585" s="55">
        <v>303.39999999999998</v>
      </c>
      <c r="K585" s="73">
        <v>33.619999999999997</v>
      </c>
      <c r="L585" s="55">
        <v>27.9</v>
      </c>
      <c r="M585" s="55">
        <f t="shared" si="55"/>
        <v>331.3</v>
      </c>
      <c r="N585" s="55">
        <f t="shared" si="56"/>
        <v>331.3</v>
      </c>
      <c r="O585" s="37"/>
      <c r="P585" s="55">
        <v>365.51</v>
      </c>
      <c r="Q585" s="55">
        <v>33.619999999999997</v>
      </c>
      <c r="R585" s="55">
        <v>399.13</v>
      </c>
      <c r="S585" s="55">
        <v>399.13</v>
      </c>
      <c r="T585" s="135">
        <f t="shared" si="50"/>
        <v>0.83005537043068678</v>
      </c>
      <c r="U585" s="55">
        <f t="shared" si="51"/>
        <v>303.39999999999998</v>
      </c>
      <c r="V585" s="55">
        <f t="shared" si="52"/>
        <v>27.9</v>
      </c>
      <c r="X585" s="36" t="b">
        <v>1</v>
      </c>
    </row>
    <row r="586" spans="1:24" x14ac:dyDescent="0.2">
      <c r="A586" s="42" t="s">
        <v>3679</v>
      </c>
      <c r="B586" s="128" t="s">
        <v>1027</v>
      </c>
      <c r="C586" s="50" t="s">
        <v>163</v>
      </c>
      <c r="D586" s="51">
        <v>71450</v>
      </c>
      <c r="E586" s="56" t="s">
        <v>415</v>
      </c>
      <c r="F586" s="53" t="s">
        <v>160</v>
      </c>
      <c r="G586" s="54">
        <v>12</v>
      </c>
      <c r="H586" s="55">
        <v>12</v>
      </c>
      <c r="I586" s="73">
        <v>145.97999999999999</v>
      </c>
      <c r="J586" s="55">
        <v>121.17</v>
      </c>
      <c r="K586" s="73">
        <v>22.42</v>
      </c>
      <c r="L586" s="55">
        <v>18.61</v>
      </c>
      <c r="M586" s="55">
        <f t="shared" si="55"/>
        <v>1677.36</v>
      </c>
      <c r="N586" s="55">
        <f t="shared" si="56"/>
        <v>1677.36</v>
      </c>
      <c r="O586" s="37"/>
      <c r="P586" s="55">
        <v>145.97999999999999</v>
      </c>
      <c r="Q586" s="55">
        <v>22.42</v>
      </c>
      <c r="R586" s="55">
        <v>2020.8</v>
      </c>
      <c r="S586" s="55">
        <v>2020.8</v>
      </c>
      <c r="T586" s="135">
        <f t="shared" si="50"/>
        <v>0.83004750593824228</v>
      </c>
      <c r="U586" s="55">
        <f t="shared" si="51"/>
        <v>1454.04</v>
      </c>
      <c r="V586" s="55">
        <f t="shared" si="52"/>
        <v>223.32</v>
      </c>
      <c r="X586" s="36" t="b">
        <v>1</v>
      </c>
    </row>
    <row r="587" spans="1:24" x14ac:dyDescent="0.2">
      <c r="A587" s="42" t="s">
        <v>3680</v>
      </c>
      <c r="B587" s="128" t="s">
        <v>1028</v>
      </c>
      <c r="C587" s="50" t="s">
        <v>163</v>
      </c>
      <c r="D587" s="51">
        <v>71451</v>
      </c>
      <c r="E587" s="56" t="s">
        <v>1029</v>
      </c>
      <c r="F587" s="53" t="s">
        <v>160</v>
      </c>
      <c r="G587" s="54">
        <v>2</v>
      </c>
      <c r="H587" s="55">
        <v>2</v>
      </c>
      <c r="I587" s="73">
        <v>165.26</v>
      </c>
      <c r="J587" s="55">
        <v>137.18</v>
      </c>
      <c r="K587" s="73">
        <v>22.42</v>
      </c>
      <c r="L587" s="55">
        <v>18.61</v>
      </c>
      <c r="M587" s="55">
        <f t="shared" si="55"/>
        <v>311.58</v>
      </c>
      <c r="N587" s="55">
        <f t="shared" si="56"/>
        <v>311.58</v>
      </c>
      <c r="O587" s="37"/>
      <c r="P587" s="55">
        <v>165.26</v>
      </c>
      <c r="Q587" s="55">
        <v>22.42</v>
      </c>
      <c r="R587" s="55">
        <v>375.36</v>
      </c>
      <c r="S587" s="55">
        <v>375.36</v>
      </c>
      <c r="T587" s="135">
        <f t="shared" si="50"/>
        <v>0.83008312020460351</v>
      </c>
      <c r="U587" s="55">
        <f t="shared" si="51"/>
        <v>274.36</v>
      </c>
      <c r="V587" s="55">
        <f t="shared" si="52"/>
        <v>37.22</v>
      </c>
      <c r="X587" s="36" t="b">
        <v>1</v>
      </c>
    </row>
    <row r="588" spans="1:24" x14ac:dyDescent="0.2">
      <c r="A588" s="42" t="s">
        <v>3681</v>
      </c>
      <c r="B588" s="128" t="s">
        <v>1030</v>
      </c>
      <c r="C588" s="50" t="s">
        <v>163</v>
      </c>
      <c r="D588" s="51">
        <v>71186</v>
      </c>
      <c r="E588" s="56" t="s">
        <v>1031</v>
      </c>
      <c r="F588" s="53" t="s">
        <v>160</v>
      </c>
      <c r="G588" s="54">
        <v>9</v>
      </c>
      <c r="H588" s="55">
        <v>9</v>
      </c>
      <c r="I588" s="73">
        <v>154.24</v>
      </c>
      <c r="J588" s="55">
        <v>128.03</v>
      </c>
      <c r="K588" s="73">
        <v>37.36</v>
      </c>
      <c r="L588" s="55">
        <v>31.01</v>
      </c>
      <c r="M588" s="55">
        <f t="shared" si="55"/>
        <v>1431.36</v>
      </c>
      <c r="N588" s="55">
        <f t="shared" si="56"/>
        <v>1431.36</v>
      </c>
      <c r="O588" s="37"/>
      <c r="P588" s="55">
        <v>154.24</v>
      </c>
      <c r="Q588" s="55">
        <v>37.36</v>
      </c>
      <c r="R588" s="55">
        <v>1724.4</v>
      </c>
      <c r="S588" s="55">
        <v>1724.4</v>
      </c>
      <c r="T588" s="135">
        <f t="shared" ref="T588:T651" si="57">N588/S588</f>
        <v>0.83006263048016693</v>
      </c>
      <c r="U588" s="55">
        <f t="shared" si="51"/>
        <v>1152.27</v>
      </c>
      <c r="V588" s="55">
        <f t="shared" si="52"/>
        <v>279.08999999999997</v>
      </c>
      <c r="X588" s="36" t="b">
        <v>1</v>
      </c>
    </row>
    <row r="589" spans="1:24" ht="36" x14ac:dyDescent="0.25">
      <c r="A589" s="42" t="s">
        <v>3682</v>
      </c>
      <c r="B589" s="128" t="s">
        <v>1032</v>
      </c>
      <c r="C589" s="50" t="s">
        <v>217</v>
      </c>
      <c r="D589" s="51">
        <v>101880</v>
      </c>
      <c r="E589" s="56" t="s">
        <v>1033</v>
      </c>
      <c r="F589" s="53" t="s">
        <v>160</v>
      </c>
      <c r="G589" s="54">
        <v>3</v>
      </c>
      <c r="H589" s="55">
        <v>3</v>
      </c>
      <c r="I589" s="73">
        <v>593.36</v>
      </c>
      <c r="J589" s="55">
        <v>492.54</v>
      </c>
      <c r="K589" s="73">
        <v>26.97</v>
      </c>
      <c r="L589" s="55">
        <v>22.38</v>
      </c>
      <c r="M589" s="55">
        <f t="shared" si="55"/>
        <v>1544.76</v>
      </c>
      <c r="N589" s="55">
        <f t="shared" si="56"/>
        <v>1544.76</v>
      </c>
      <c r="O589" s="38"/>
      <c r="P589" s="55">
        <v>593.36</v>
      </c>
      <c r="Q589" s="55">
        <v>26.97</v>
      </c>
      <c r="R589" s="55">
        <v>1860.99</v>
      </c>
      <c r="S589" s="55">
        <v>1860.99</v>
      </c>
      <c r="T589" s="135">
        <f t="shared" si="57"/>
        <v>0.8300743152838006</v>
      </c>
      <c r="U589" s="55">
        <f t="shared" si="51"/>
        <v>1477.62</v>
      </c>
      <c r="V589" s="55">
        <f t="shared" si="52"/>
        <v>67.14</v>
      </c>
      <c r="X589" s="36" t="b">
        <v>1</v>
      </c>
    </row>
    <row r="590" spans="1:24" x14ac:dyDescent="0.2">
      <c r="A590" s="42" t="s">
        <v>3683</v>
      </c>
      <c r="B590" s="128" t="s">
        <v>1034</v>
      </c>
      <c r="C590" s="50" t="s">
        <v>163</v>
      </c>
      <c r="D590" s="51">
        <v>70691</v>
      </c>
      <c r="E590" s="56" t="s">
        <v>1035</v>
      </c>
      <c r="F590" s="53" t="s">
        <v>160</v>
      </c>
      <c r="G590" s="54">
        <v>2</v>
      </c>
      <c r="H590" s="55">
        <v>2</v>
      </c>
      <c r="I590" s="73">
        <v>2.5499999999999998</v>
      </c>
      <c r="J590" s="55">
        <v>2.11</v>
      </c>
      <c r="K590" s="73">
        <v>5.61</v>
      </c>
      <c r="L590" s="55">
        <v>4.6500000000000004</v>
      </c>
      <c r="M590" s="55">
        <f t="shared" si="55"/>
        <v>13.52</v>
      </c>
      <c r="N590" s="55">
        <f t="shared" si="56"/>
        <v>13.52</v>
      </c>
      <c r="O590" s="37"/>
      <c r="P590" s="55">
        <v>2.5499999999999998</v>
      </c>
      <c r="Q590" s="55">
        <v>5.61</v>
      </c>
      <c r="R590" s="55">
        <v>16.32</v>
      </c>
      <c r="S590" s="55">
        <v>16.32</v>
      </c>
      <c r="T590" s="135">
        <f t="shared" si="57"/>
        <v>0.82843137254901955</v>
      </c>
      <c r="U590" s="55">
        <f t="shared" ref="U590:U653" si="58">TRUNC(J590*H590,2)</f>
        <v>4.22</v>
      </c>
      <c r="V590" s="55">
        <f t="shared" ref="V590:V653" si="59">TRUNC(L590*H590,2)</f>
        <v>9.3000000000000007</v>
      </c>
      <c r="X590" s="36" t="b">
        <v>1</v>
      </c>
    </row>
    <row r="591" spans="1:24" x14ac:dyDescent="0.2">
      <c r="A591" s="42" t="s">
        <v>3684</v>
      </c>
      <c r="B591" s="128" t="s">
        <v>1036</v>
      </c>
      <c r="C591" s="50" t="s">
        <v>163</v>
      </c>
      <c r="D591" s="51">
        <v>72395</v>
      </c>
      <c r="E591" s="56" t="s">
        <v>1037</v>
      </c>
      <c r="F591" s="53" t="s">
        <v>160</v>
      </c>
      <c r="G591" s="54">
        <v>2</v>
      </c>
      <c r="H591" s="55">
        <v>2</v>
      </c>
      <c r="I591" s="73">
        <v>4.4800000000000004</v>
      </c>
      <c r="J591" s="55">
        <v>3.71</v>
      </c>
      <c r="K591" s="73">
        <v>1.1200000000000001</v>
      </c>
      <c r="L591" s="55">
        <v>0.92</v>
      </c>
      <c r="M591" s="55">
        <f t="shared" si="55"/>
        <v>9.26</v>
      </c>
      <c r="N591" s="55">
        <f t="shared" si="56"/>
        <v>9.26</v>
      </c>
      <c r="O591" s="37"/>
      <c r="P591" s="55">
        <v>4.4800000000000004</v>
      </c>
      <c r="Q591" s="55">
        <v>1.1200000000000001</v>
      </c>
      <c r="R591" s="55">
        <v>11.2</v>
      </c>
      <c r="S591" s="55">
        <v>11.2</v>
      </c>
      <c r="T591" s="135">
        <f t="shared" si="57"/>
        <v>0.82678571428571435</v>
      </c>
      <c r="U591" s="55">
        <f t="shared" si="58"/>
        <v>7.42</v>
      </c>
      <c r="V591" s="55">
        <f t="shared" si="59"/>
        <v>1.84</v>
      </c>
      <c r="X591" s="36" t="b">
        <v>1</v>
      </c>
    </row>
    <row r="592" spans="1:24" x14ac:dyDescent="0.2">
      <c r="A592" s="42" t="s">
        <v>3685</v>
      </c>
      <c r="B592" s="129" t="s">
        <v>1038</v>
      </c>
      <c r="C592" s="133"/>
      <c r="D592" s="133"/>
      <c r="E592" s="58" t="s">
        <v>1039</v>
      </c>
      <c r="F592" s="133"/>
      <c r="G592" s="59"/>
      <c r="H592" s="59"/>
      <c r="I592" s="72"/>
      <c r="J592" s="59"/>
      <c r="K592" s="72"/>
      <c r="L592" s="59"/>
      <c r="M592" s="60">
        <f>SUM(M593:M639)</f>
        <v>41212.01</v>
      </c>
      <c r="N592" s="60">
        <f>SUM(N593:N639)</f>
        <v>41212.01</v>
      </c>
      <c r="O592" s="37"/>
      <c r="P592" s="59"/>
      <c r="Q592" s="59"/>
      <c r="R592" s="60">
        <v>49736.52</v>
      </c>
      <c r="S592" s="60">
        <v>49736.52</v>
      </c>
      <c r="T592" s="135">
        <f t="shared" si="57"/>
        <v>0.82860662547359576</v>
      </c>
      <c r="U592" s="55">
        <f t="shared" si="58"/>
        <v>0</v>
      </c>
      <c r="V592" s="55">
        <f t="shared" si="59"/>
        <v>0</v>
      </c>
      <c r="X592" s="36" t="b">
        <v>1</v>
      </c>
    </row>
    <row r="593" spans="1:24" ht="24" x14ac:dyDescent="0.25">
      <c r="A593" s="42" t="s">
        <v>3686</v>
      </c>
      <c r="B593" s="128" t="s">
        <v>1040</v>
      </c>
      <c r="C593" s="50" t="s">
        <v>217</v>
      </c>
      <c r="D593" s="51">
        <v>91926</v>
      </c>
      <c r="E593" s="52" t="s">
        <v>3028</v>
      </c>
      <c r="F593" s="53" t="s">
        <v>172</v>
      </c>
      <c r="G593" s="54">
        <v>3000</v>
      </c>
      <c r="H593" s="55">
        <v>3000</v>
      </c>
      <c r="I593" s="73">
        <v>2.92</v>
      </c>
      <c r="J593" s="55">
        <v>2.42</v>
      </c>
      <c r="K593" s="73">
        <v>1.0900000000000001</v>
      </c>
      <c r="L593" s="55">
        <v>0.9</v>
      </c>
      <c r="M593" s="55">
        <f t="shared" ref="M593:M639" si="60">TRUNC(((J593*G593)+(L593*G593)),2)</f>
        <v>9960</v>
      </c>
      <c r="N593" s="55">
        <f t="shared" ref="N593:N639" si="61">TRUNC(((J593*H593)+(L593*H593)),2)</f>
        <v>9960</v>
      </c>
      <c r="O593" s="38"/>
      <c r="P593" s="55">
        <v>2.92</v>
      </c>
      <c r="Q593" s="55">
        <v>1.0900000000000001</v>
      </c>
      <c r="R593" s="55">
        <v>12030</v>
      </c>
      <c r="S593" s="55">
        <v>12030</v>
      </c>
      <c r="T593" s="135">
        <f t="shared" si="57"/>
        <v>0.82793017456359097</v>
      </c>
      <c r="U593" s="55">
        <f t="shared" si="58"/>
        <v>7260</v>
      </c>
      <c r="V593" s="55">
        <f t="shared" si="59"/>
        <v>2700</v>
      </c>
      <c r="X593" s="36" t="b">
        <v>1</v>
      </c>
    </row>
    <row r="594" spans="1:24" x14ac:dyDescent="0.2">
      <c r="A594" s="42" t="s">
        <v>3687</v>
      </c>
      <c r="B594" s="128" t="s">
        <v>1041</v>
      </c>
      <c r="C594" s="50" t="s">
        <v>163</v>
      </c>
      <c r="D594" s="51">
        <v>70564</v>
      </c>
      <c r="E594" s="56" t="s">
        <v>1042</v>
      </c>
      <c r="F594" s="53" t="s">
        <v>172</v>
      </c>
      <c r="G594" s="54">
        <v>252</v>
      </c>
      <c r="H594" s="55">
        <v>252</v>
      </c>
      <c r="I594" s="73">
        <v>4.01</v>
      </c>
      <c r="J594" s="55">
        <v>3.32</v>
      </c>
      <c r="K594" s="73">
        <v>2.2400000000000002</v>
      </c>
      <c r="L594" s="55">
        <v>1.85</v>
      </c>
      <c r="M594" s="55">
        <f t="shared" si="60"/>
        <v>1302.8399999999999</v>
      </c>
      <c r="N594" s="55">
        <f t="shared" si="61"/>
        <v>1302.8399999999999</v>
      </c>
      <c r="O594" s="37"/>
      <c r="P594" s="55">
        <v>4.01</v>
      </c>
      <c r="Q594" s="55">
        <v>2.2400000000000002</v>
      </c>
      <c r="R594" s="55">
        <v>1575</v>
      </c>
      <c r="S594" s="55">
        <v>1575</v>
      </c>
      <c r="T594" s="135">
        <f t="shared" si="57"/>
        <v>0.82719999999999994</v>
      </c>
      <c r="U594" s="55">
        <f t="shared" si="58"/>
        <v>836.64</v>
      </c>
      <c r="V594" s="55">
        <f t="shared" si="59"/>
        <v>466.2</v>
      </c>
      <c r="X594" s="36" t="b">
        <v>1</v>
      </c>
    </row>
    <row r="595" spans="1:24" x14ac:dyDescent="0.2">
      <c r="A595" s="42" t="s">
        <v>3688</v>
      </c>
      <c r="B595" s="128" t="s">
        <v>1043</v>
      </c>
      <c r="C595" s="50" t="s">
        <v>163</v>
      </c>
      <c r="D595" s="51">
        <v>70565</v>
      </c>
      <c r="E595" s="56" t="s">
        <v>1044</v>
      </c>
      <c r="F595" s="53" t="s">
        <v>172</v>
      </c>
      <c r="G595" s="54">
        <v>35</v>
      </c>
      <c r="H595" s="55">
        <v>35</v>
      </c>
      <c r="I595" s="73">
        <v>5.31</v>
      </c>
      <c r="J595" s="55">
        <v>4.4000000000000004</v>
      </c>
      <c r="K595" s="73">
        <v>2.4300000000000002</v>
      </c>
      <c r="L595" s="55">
        <v>2.0099999999999998</v>
      </c>
      <c r="M595" s="55">
        <f t="shared" si="60"/>
        <v>224.35</v>
      </c>
      <c r="N595" s="55">
        <f t="shared" si="61"/>
        <v>224.35</v>
      </c>
      <c r="O595" s="37"/>
      <c r="P595" s="55">
        <v>5.31</v>
      </c>
      <c r="Q595" s="55">
        <v>2.4300000000000002</v>
      </c>
      <c r="R595" s="55">
        <v>270.89999999999998</v>
      </c>
      <c r="S595" s="55">
        <v>270.89999999999998</v>
      </c>
      <c r="T595" s="135">
        <f t="shared" si="57"/>
        <v>0.82816537467700269</v>
      </c>
      <c r="U595" s="55">
        <f t="shared" si="58"/>
        <v>154</v>
      </c>
      <c r="V595" s="55">
        <f t="shared" si="59"/>
        <v>70.349999999999994</v>
      </c>
      <c r="X595" s="36" t="b">
        <v>1</v>
      </c>
    </row>
    <row r="596" spans="1:24" ht="24" x14ac:dyDescent="0.25">
      <c r="A596" s="42" t="s">
        <v>3689</v>
      </c>
      <c r="B596" s="128" t="s">
        <v>1045</v>
      </c>
      <c r="C596" s="50" t="s">
        <v>217</v>
      </c>
      <c r="D596" s="51">
        <v>91932</v>
      </c>
      <c r="E596" s="56" t="s">
        <v>1046</v>
      </c>
      <c r="F596" s="53" t="s">
        <v>172</v>
      </c>
      <c r="G596" s="54">
        <v>39</v>
      </c>
      <c r="H596" s="55">
        <v>39</v>
      </c>
      <c r="I596" s="73">
        <v>12.55</v>
      </c>
      <c r="J596" s="55">
        <v>10.41</v>
      </c>
      <c r="K596" s="73">
        <v>2.88</v>
      </c>
      <c r="L596" s="55">
        <v>2.39</v>
      </c>
      <c r="M596" s="55">
        <f t="shared" si="60"/>
        <v>499.2</v>
      </c>
      <c r="N596" s="55">
        <f t="shared" si="61"/>
        <v>499.2</v>
      </c>
      <c r="O596" s="38"/>
      <c r="P596" s="55">
        <v>12.55</v>
      </c>
      <c r="Q596" s="55">
        <v>2.88</v>
      </c>
      <c r="R596" s="55">
        <v>601.77</v>
      </c>
      <c r="S596" s="55">
        <v>601.77</v>
      </c>
      <c r="T596" s="135">
        <f t="shared" si="57"/>
        <v>0.82955281918340895</v>
      </c>
      <c r="U596" s="55">
        <f t="shared" si="58"/>
        <v>405.99</v>
      </c>
      <c r="V596" s="55">
        <f t="shared" si="59"/>
        <v>93.21</v>
      </c>
      <c r="X596" s="36" t="b">
        <v>1</v>
      </c>
    </row>
    <row r="597" spans="1:24" ht="24" x14ac:dyDescent="0.25">
      <c r="A597" s="42" t="s">
        <v>3690</v>
      </c>
      <c r="B597" s="128" t="s">
        <v>1047</v>
      </c>
      <c r="C597" s="50" t="s">
        <v>217</v>
      </c>
      <c r="D597" s="51">
        <v>91863</v>
      </c>
      <c r="E597" s="56" t="s">
        <v>1048</v>
      </c>
      <c r="F597" s="53" t="s">
        <v>172</v>
      </c>
      <c r="G597" s="54">
        <v>320</v>
      </c>
      <c r="H597" s="55">
        <v>320</v>
      </c>
      <c r="I597" s="73">
        <v>6.01</v>
      </c>
      <c r="J597" s="55">
        <v>4.9800000000000004</v>
      </c>
      <c r="K597" s="73">
        <v>4.53</v>
      </c>
      <c r="L597" s="55">
        <v>3.76</v>
      </c>
      <c r="M597" s="55">
        <f t="shared" si="60"/>
        <v>2796.8</v>
      </c>
      <c r="N597" s="55">
        <f t="shared" si="61"/>
        <v>2796.8</v>
      </c>
      <c r="O597" s="38"/>
      <c r="P597" s="55">
        <v>6.01</v>
      </c>
      <c r="Q597" s="55">
        <v>4.53</v>
      </c>
      <c r="R597" s="55">
        <v>3372.8</v>
      </c>
      <c r="S597" s="55">
        <v>3372.8</v>
      </c>
      <c r="T597" s="135">
        <f t="shared" si="57"/>
        <v>0.82922201138519924</v>
      </c>
      <c r="U597" s="55">
        <f t="shared" si="58"/>
        <v>1593.6</v>
      </c>
      <c r="V597" s="55">
        <f t="shared" si="59"/>
        <v>1203.2</v>
      </c>
      <c r="X597" s="36" t="b">
        <v>1</v>
      </c>
    </row>
    <row r="598" spans="1:24" x14ac:dyDescent="0.2">
      <c r="A598" s="42" t="s">
        <v>3691</v>
      </c>
      <c r="B598" s="128" t="s">
        <v>1049</v>
      </c>
      <c r="C598" s="50" t="s">
        <v>163</v>
      </c>
      <c r="D598" s="51">
        <v>70371</v>
      </c>
      <c r="E598" s="56" t="s">
        <v>1050</v>
      </c>
      <c r="F598" s="53" t="s">
        <v>160</v>
      </c>
      <c r="G598" s="54">
        <v>214</v>
      </c>
      <c r="H598" s="55">
        <v>214</v>
      </c>
      <c r="I598" s="73">
        <v>1.45</v>
      </c>
      <c r="J598" s="55">
        <v>1.2</v>
      </c>
      <c r="K598" s="73">
        <v>0.37</v>
      </c>
      <c r="L598" s="55">
        <v>0.3</v>
      </c>
      <c r="M598" s="55">
        <f t="shared" si="60"/>
        <v>321</v>
      </c>
      <c r="N598" s="55">
        <f t="shared" si="61"/>
        <v>321</v>
      </c>
      <c r="O598" s="37"/>
      <c r="P598" s="55">
        <v>1.45</v>
      </c>
      <c r="Q598" s="55">
        <v>0.37</v>
      </c>
      <c r="R598" s="55">
        <v>389.48</v>
      </c>
      <c r="S598" s="55">
        <v>389.48</v>
      </c>
      <c r="T598" s="135">
        <f t="shared" si="57"/>
        <v>0.82417582417582413</v>
      </c>
      <c r="U598" s="55">
        <f t="shared" si="58"/>
        <v>256.8</v>
      </c>
      <c r="V598" s="55">
        <f t="shared" si="59"/>
        <v>64.2</v>
      </c>
      <c r="X598" s="36" t="b">
        <v>1</v>
      </c>
    </row>
    <row r="599" spans="1:24" x14ac:dyDescent="0.2">
      <c r="A599" s="42" t="s">
        <v>3692</v>
      </c>
      <c r="B599" s="128" t="s">
        <v>1051</v>
      </c>
      <c r="C599" s="50" t="s">
        <v>163</v>
      </c>
      <c r="D599" s="51">
        <v>70421</v>
      </c>
      <c r="E599" s="56" t="s">
        <v>369</v>
      </c>
      <c r="F599" s="53" t="s">
        <v>370</v>
      </c>
      <c r="G599" s="54">
        <v>3</v>
      </c>
      <c r="H599" s="55">
        <v>3</v>
      </c>
      <c r="I599" s="73">
        <v>1.76</v>
      </c>
      <c r="J599" s="55">
        <v>1.46</v>
      </c>
      <c r="K599" s="73">
        <v>0.37</v>
      </c>
      <c r="L599" s="55">
        <v>0.3</v>
      </c>
      <c r="M599" s="55">
        <f t="shared" si="60"/>
        <v>5.28</v>
      </c>
      <c r="N599" s="55">
        <f t="shared" si="61"/>
        <v>5.28</v>
      </c>
      <c r="O599" s="37"/>
      <c r="P599" s="55">
        <v>1.76</v>
      </c>
      <c r="Q599" s="55">
        <v>0.37</v>
      </c>
      <c r="R599" s="55">
        <v>6.39</v>
      </c>
      <c r="S599" s="55">
        <v>6.39</v>
      </c>
      <c r="T599" s="135">
        <f t="shared" si="57"/>
        <v>0.82629107981220662</v>
      </c>
      <c r="U599" s="55">
        <f t="shared" si="58"/>
        <v>4.38</v>
      </c>
      <c r="V599" s="55">
        <f t="shared" si="59"/>
        <v>0.9</v>
      </c>
      <c r="X599" s="36" t="b">
        <v>1</v>
      </c>
    </row>
    <row r="600" spans="1:24" x14ac:dyDescent="0.2">
      <c r="A600" s="42" t="s">
        <v>3693</v>
      </c>
      <c r="B600" s="128" t="s">
        <v>1052</v>
      </c>
      <c r="C600" s="50" t="s">
        <v>163</v>
      </c>
      <c r="D600" s="51">
        <v>71741</v>
      </c>
      <c r="E600" s="56" t="s">
        <v>1053</v>
      </c>
      <c r="F600" s="53" t="s">
        <v>160</v>
      </c>
      <c r="G600" s="54">
        <v>216</v>
      </c>
      <c r="H600" s="55">
        <v>216</v>
      </c>
      <c r="I600" s="73">
        <v>1.18</v>
      </c>
      <c r="J600" s="55">
        <v>0.97</v>
      </c>
      <c r="K600" s="73">
        <v>1.1200000000000001</v>
      </c>
      <c r="L600" s="55">
        <v>0.92</v>
      </c>
      <c r="M600" s="55">
        <f t="shared" si="60"/>
        <v>408.24</v>
      </c>
      <c r="N600" s="55">
        <f t="shared" si="61"/>
        <v>408.24</v>
      </c>
      <c r="O600" s="37"/>
      <c r="P600" s="55">
        <v>1.18</v>
      </c>
      <c r="Q600" s="55">
        <v>1.1200000000000001</v>
      </c>
      <c r="R600" s="55">
        <v>496.8</v>
      </c>
      <c r="S600" s="55">
        <v>496.8</v>
      </c>
      <c r="T600" s="135">
        <f t="shared" si="57"/>
        <v>0.82173913043478264</v>
      </c>
      <c r="U600" s="55">
        <f t="shared" si="58"/>
        <v>209.52</v>
      </c>
      <c r="V600" s="55">
        <f t="shared" si="59"/>
        <v>198.72</v>
      </c>
      <c r="X600" s="36" t="b">
        <v>1</v>
      </c>
    </row>
    <row r="601" spans="1:24" x14ac:dyDescent="0.2">
      <c r="A601" s="42" t="s">
        <v>3694</v>
      </c>
      <c r="B601" s="128" t="s">
        <v>1054</v>
      </c>
      <c r="C601" s="50" t="s">
        <v>163</v>
      </c>
      <c r="D601" s="51">
        <v>71141</v>
      </c>
      <c r="E601" s="56" t="s">
        <v>1055</v>
      </c>
      <c r="F601" s="53" t="s">
        <v>160</v>
      </c>
      <c r="G601" s="54">
        <v>108</v>
      </c>
      <c r="H601" s="55">
        <v>108</v>
      </c>
      <c r="I601" s="73">
        <v>2.6</v>
      </c>
      <c r="J601" s="55">
        <v>2.15</v>
      </c>
      <c r="K601" s="73">
        <v>3.74</v>
      </c>
      <c r="L601" s="55">
        <v>3.1</v>
      </c>
      <c r="M601" s="55">
        <f t="shared" si="60"/>
        <v>567</v>
      </c>
      <c r="N601" s="55">
        <f t="shared" si="61"/>
        <v>567</v>
      </c>
      <c r="O601" s="37"/>
      <c r="P601" s="55">
        <v>2.6</v>
      </c>
      <c r="Q601" s="55">
        <v>3.74</v>
      </c>
      <c r="R601" s="55">
        <v>684.72</v>
      </c>
      <c r="S601" s="55">
        <v>684.72</v>
      </c>
      <c r="T601" s="135">
        <f t="shared" si="57"/>
        <v>0.82807570977917977</v>
      </c>
      <c r="U601" s="55">
        <f t="shared" si="58"/>
        <v>232.2</v>
      </c>
      <c r="V601" s="55">
        <f t="shared" si="59"/>
        <v>334.8</v>
      </c>
      <c r="X601" s="36" t="b">
        <v>1</v>
      </c>
    </row>
    <row r="602" spans="1:24" x14ac:dyDescent="0.2">
      <c r="A602" s="42" t="s">
        <v>3695</v>
      </c>
      <c r="B602" s="128" t="s">
        <v>1056</v>
      </c>
      <c r="C602" s="50" t="s">
        <v>163</v>
      </c>
      <c r="D602" s="51">
        <v>71202</v>
      </c>
      <c r="E602" s="56" t="s">
        <v>1057</v>
      </c>
      <c r="F602" s="53" t="s">
        <v>172</v>
      </c>
      <c r="G602" s="54">
        <v>12</v>
      </c>
      <c r="H602" s="55">
        <v>12</v>
      </c>
      <c r="I602" s="73">
        <v>8.33</v>
      </c>
      <c r="J602" s="55">
        <v>6.91</v>
      </c>
      <c r="K602" s="73">
        <v>7.47</v>
      </c>
      <c r="L602" s="55">
        <v>6.2</v>
      </c>
      <c r="M602" s="55">
        <f t="shared" si="60"/>
        <v>157.32</v>
      </c>
      <c r="N602" s="55">
        <f t="shared" si="61"/>
        <v>157.32</v>
      </c>
      <c r="O602" s="37"/>
      <c r="P602" s="55">
        <v>8.33</v>
      </c>
      <c r="Q602" s="55">
        <v>7.47</v>
      </c>
      <c r="R602" s="55">
        <v>189.6</v>
      </c>
      <c r="S602" s="55">
        <v>189.6</v>
      </c>
      <c r="T602" s="135">
        <f t="shared" si="57"/>
        <v>0.82974683544303796</v>
      </c>
      <c r="U602" s="55">
        <f t="shared" si="58"/>
        <v>82.92</v>
      </c>
      <c r="V602" s="55">
        <f t="shared" si="59"/>
        <v>74.400000000000006</v>
      </c>
      <c r="X602" s="36" t="b">
        <v>1</v>
      </c>
    </row>
    <row r="603" spans="1:24" x14ac:dyDescent="0.2">
      <c r="A603" s="42" t="s">
        <v>3696</v>
      </c>
      <c r="B603" s="128" t="s">
        <v>1058</v>
      </c>
      <c r="C603" s="50" t="s">
        <v>163</v>
      </c>
      <c r="D603" s="51">
        <v>70372</v>
      </c>
      <c r="E603" s="56" t="s">
        <v>1000</v>
      </c>
      <c r="F603" s="53" t="s">
        <v>160</v>
      </c>
      <c r="G603" s="54">
        <v>8</v>
      </c>
      <c r="H603" s="55">
        <v>8</v>
      </c>
      <c r="I603" s="73">
        <v>1.52</v>
      </c>
      <c r="J603" s="55">
        <v>1.26</v>
      </c>
      <c r="K603" s="73">
        <v>0.37</v>
      </c>
      <c r="L603" s="55">
        <v>0.3</v>
      </c>
      <c r="M603" s="55">
        <f t="shared" si="60"/>
        <v>12.48</v>
      </c>
      <c r="N603" s="55">
        <f t="shared" si="61"/>
        <v>12.48</v>
      </c>
      <c r="O603" s="37"/>
      <c r="P603" s="55">
        <v>1.52</v>
      </c>
      <c r="Q603" s="55">
        <v>0.37</v>
      </c>
      <c r="R603" s="55">
        <v>15.12</v>
      </c>
      <c r="S603" s="55">
        <v>15.12</v>
      </c>
      <c r="T603" s="135">
        <f t="shared" si="57"/>
        <v>0.82539682539682546</v>
      </c>
      <c r="U603" s="55">
        <f t="shared" si="58"/>
        <v>10.08</v>
      </c>
      <c r="V603" s="55">
        <f t="shared" si="59"/>
        <v>2.4</v>
      </c>
      <c r="X603" s="36" t="b">
        <v>1</v>
      </c>
    </row>
    <row r="604" spans="1:24" x14ac:dyDescent="0.2">
      <c r="A604" s="42" t="s">
        <v>3697</v>
      </c>
      <c r="B604" s="128" t="s">
        <v>1059</v>
      </c>
      <c r="C604" s="50" t="s">
        <v>163</v>
      </c>
      <c r="D604" s="51">
        <v>70422</v>
      </c>
      <c r="E604" s="56" t="s">
        <v>1006</v>
      </c>
      <c r="F604" s="53" t="s">
        <v>370</v>
      </c>
      <c r="G604" s="54">
        <v>3</v>
      </c>
      <c r="H604" s="55">
        <v>3</v>
      </c>
      <c r="I604" s="73">
        <v>2.67</v>
      </c>
      <c r="J604" s="55">
        <v>2.21</v>
      </c>
      <c r="K604" s="73">
        <v>0.37</v>
      </c>
      <c r="L604" s="55">
        <v>0.3</v>
      </c>
      <c r="M604" s="55">
        <f t="shared" si="60"/>
        <v>7.53</v>
      </c>
      <c r="N604" s="55">
        <f t="shared" si="61"/>
        <v>7.53</v>
      </c>
      <c r="O604" s="37"/>
      <c r="P604" s="55">
        <v>2.67</v>
      </c>
      <c r="Q604" s="55">
        <v>0.37</v>
      </c>
      <c r="R604" s="55">
        <v>9.1199999999999992</v>
      </c>
      <c r="S604" s="55">
        <v>9.1199999999999992</v>
      </c>
      <c r="T604" s="135">
        <f t="shared" si="57"/>
        <v>0.82565789473684226</v>
      </c>
      <c r="U604" s="55">
        <f t="shared" si="58"/>
        <v>6.63</v>
      </c>
      <c r="V604" s="55">
        <f t="shared" si="59"/>
        <v>0.9</v>
      </c>
      <c r="X604" s="36" t="b">
        <v>1</v>
      </c>
    </row>
    <row r="605" spans="1:24" x14ac:dyDescent="0.2">
      <c r="A605" s="42" t="s">
        <v>3698</v>
      </c>
      <c r="B605" s="128" t="s">
        <v>1060</v>
      </c>
      <c r="C605" s="50" t="s">
        <v>163</v>
      </c>
      <c r="D605" s="51">
        <v>71742</v>
      </c>
      <c r="E605" s="56" t="s">
        <v>1061</v>
      </c>
      <c r="F605" s="53" t="s">
        <v>160</v>
      </c>
      <c r="G605" s="54">
        <v>10</v>
      </c>
      <c r="H605" s="55">
        <v>10</v>
      </c>
      <c r="I605" s="73">
        <v>1.77</v>
      </c>
      <c r="J605" s="55">
        <v>1.46</v>
      </c>
      <c r="K605" s="73">
        <v>1.87</v>
      </c>
      <c r="L605" s="55">
        <v>1.55</v>
      </c>
      <c r="M605" s="55">
        <f t="shared" si="60"/>
        <v>30.1</v>
      </c>
      <c r="N605" s="55">
        <f t="shared" si="61"/>
        <v>30.1</v>
      </c>
      <c r="O605" s="37"/>
      <c r="P605" s="55">
        <v>1.77</v>
      </c>
      <c r="Q605" s="55">
        <v>1.87</v>
      </c>
      <c r="R605" s="55">
        <v>36.4</v>
      </c>
      <c r="S605" s="55">
        <v>36.4</v>
      </c>
      <c r="T605" s="135">
        <f t="shared" si="57"/>
        <v>0.82692307692307698</v>
      </c>
      <c r="U605" s="55">
        <f t="shared" si="58"/>
        <v>14.6</v>
      </c>
      <c r="V605" s="55">
        <f t="shared" si="59"/>
        <v>15.5</v>
      </c>
      <c r="X605" s="36" t="b">
        <v>1</v>
      </c>
    </row>
    <row r="606" spans="1:24" x14ac:dyDescent="0.2">
      <c r="A606" s="42" t="s">
        <v>3699</v>
      </c>
      <c r="B606" s="128" t="s">
        <v>1062</v>
      </c>
      <c r="C606" s="50" t="s">
        <v>163</v>
      </c>
      <c r="D606" s="51">
        <v>71142</v>
      </c>
      <c r="E606" s="56" t="s">
        <v>1063</v>
      </c>
      <c r="F606" s="53" t="s">
        <v>160</v>
      </c>
      <c r="G606" s="54">
        <v>5</v>
      </c>
      <c r="H606" s="55">
        <v>5</v>
      </c>
      <c r="I606" s="73">
        <v>3.83</v>
      </c>
      <c r="J606" s="55">
        <v>3.17</v>
      </c>
      <c r="K606" s="73">
        <v>4.8600000000000003</v>
      </c>
      <c r="L606" s="55">
        <v>4.03</v>
      </c>
      <c r="M606" s="55">
        <f t="shared" si="60"/>
        <v>36</v>
      </c>
      <c r="N606" s="55">
        <f t="shared" si="61"/>
        <v>36</v>
      </c>
      <c r="O606" s="37"/>
      <c r="P606" s="55">
        <v>3.83</v>
      </c>
      <c r="Q606" s="55">
        <v>4.8600000000000003</v>
      </c>
      <c r="R606" s="55">
        <v>43.45</v>
      </c>
      <c r="S606" s="55">
        <v>43.45</v>
      </c>
      <c r="T606" s="135">
        <f t="shared" si="57"/>
        <v>0.82853855005753729</v>
      </c>
      <c r="U606" s="55">
        <f t="shared" si="58"/>
        <v>15.85</v>
      </c>
      <c r="V606" s="55">
        <f t="shared" si="59"/>
        <v>20.149999999999999</v>
      </c>
      <c r="X606" s="36" t="b">
        <v>1</v>
      </c>
    </row>
    <row r="607" spans="1:24" ht="24" x14ac:dyDescent="0.25">
      <c r="A607" s="42" t="s">
        <v>3700</v>
      </c>
      <c r="B607" s="128" t="s">
        <v>1064</v>
      </c>
      <c r="C607" s="50" t="s">
        <v>217</v>
      </c>
      <c r="D607" s="51">
        <v>91835</v>
      </c>
      <c r="E607" s="56" t="s">
        <v>1065</v>
      </c>
      <c r="F607" s="53" t="s">
        <v>172</v>
      </c>
      <c r="G607" s="54">
        <v>325</v>
      </c>
      <c r="H607" s="55">
        <v>325</v>
      </c>
      <c r="I607" s="73">
        <v>6.5</v>
      </c>
      <c r="J607" s="55">
        <v>5.39</v>
      </c>
      <c r="K607" s="73">
        <v>5.18</v>
      </c>
      <c r="L607" s="55">
        <v>4.29</v>
      </c>
      <c r="M607" s="55">
        <f t="shared" si="60"/>
        <v>3146</v>
      </c>
      <c r="N607" s="55">
        <f t="shared" si="61"/>
        <v>3146</v>
      </c>
      <c r="O607" s="38"/>
      <c r="P607" s="55">
        <v>6.5</v>
      </c>
      <c r="Q607" s="55">
        <v>5.18</v>
      </c>
      <c r="R607" s="55">
        <v>3796</v>
      </c>
      <c r="S607" s="55">
        <v>3796</v>
      </c>
      <c r="T607" s="135">
        <f t="shared" si="57"/>
        <v>0.82876712328767121</v>
      </c>
      <c r="U607" s="55">
        <f t="shared" si="58"/>
        <v>1751.75</v>
      </c>
      <c r="V607" s="55">
        <f t="shared" si="59"/>
        <v>1394.25</v>
      </c>
      <c r="X607" s="36" t="b">
        <v>1</v>
      </c>
    </row>
    <row r="608" spans="1:24" ht="24" x14ac:dyDescent="0.25">
      <c r="A608" s="42" t="s">
        <v>3701</v>
      </c>
      <c r="B608" s="128" t="s">
        <v>1066</v>
      </c>
      <c r="C608" s="50" t="s">
        <v>217</v>
      </c>
      <c r="D608" s="51">
        <v>91837</v>
      </c>
      <c r="E608" s="56" t="s">
        <v>1067</v>
      </c>
      <c r="F608" s="53" t="s">
        <v>172</v>
      </c>
      <c r="G608" s="54">
        <v>28</v>
      </c>
      <c r="H608" s="55">
        <v>28</v>
      </c>
      <c r="I608" s="73">
        <v>10.37</v>
      </c>
      <c r="J608" s="55">
        <v>8.6</v>
      </c>
      <c r="K608" s="73">
        <v>5.7</v>
      </c>
      <c r="L608" s="55">
        <v>4.7300000000000004</v>
      </c>
      <c r="M608" s="55">
        <f t="shared" si="60"/>
        <v>373.24</v>
      </c>
      <c r="N608" s="55">
        <f t="shared" si="61"/>
        <v>373.24</v>
      </c>
      <c r="O608" s="38"/>
      <c r="P608" s="55">
        <v>10.37</v>
      </c>
      <c r="Q608" s="55">
        <v>5.7</v>
      </c>
      <c r="R608" s="55">
        <v>449.96</v>
      </c>
      <c r="S608" s="55">
        <v>449.96</v>
      </c>
      <c r="T608" s="135">
        <f t="shared" si="57"/>
        <v>0.82949595519601749</v>
      </c>
      <c r="U608" s="55">
        <f t="shared" si="58"/>
        <v>240.8</v>
      </c>
      <c r="V608" s="55">
        <f t="shared" si="59"/>
        <v>132.44</v>
      </c>
      <c r="X608" s="36" t="b">
        <v>1</v>
      </c>
    </row>
    <row r="609" spans="1:24" x14ac:dyDescent="0.2">
      <c r="A609" s="42" t="s">
        <v>3702</v>
      </c>
      <c r="B609" s="128" t="s">
        <v>1068</v>
      </c>
      <c r="C609" s="50" t="s">
        <v>163</v>
      </c>
      <c r="D609" s="51">
        <v>71251</v>
      </c>
      <c r="E609" s="56" t="s">
        <v>357</v>
      </c>
      <c r="F609" s="53" t="s">
        <v>172</v>
      </c>
      <c r="G609" s="54">
        <v>168</v>
      </c>
      <c r="H609" s="55">
        <v>168</v>
      </c>
      <c r="I609" s="73">
        <v>8.01</v>
      </c>
      <c r="J609" s="55">
        <v>6.64</v>
      </c>
      <c r="K609" s="73">
        <v>11.21</v>
      </c>
      <c r="L609" s="55">
        <v>9.3000000000000007</v>
      </c>
      <c r="M609" s="55">
        <f t="shared" si="60"/>
        <v>2677.92</v>
      </c>
      <c r="N609" s="55">
        <f t="shared" si="61"/>
        <v>2677.92</v>
      </c>
      <c r="O609" s="37"/>
      <c r="P609" s="55">
        <v>8.01</v>
      </c>
      <c r="Q609" s="55">
        <v>11.21</v>
      </c>
      <c r="R609" s="55">
        <v>3228.96</v>
      </c>
      <c r="S609" s="55">
        <v>3228.96</v>
      </c>
      <c r="T609" s="135">
        <f t="shared" si="57"/>
        <v>0.82934443288241422</v>
      </c>
      <c r="U609" s="55">
        <f t="shared" si="58"/>
        <v>1115.52</v>
      </c>
      <c r="V609" s="55">
        <f t="shared" si="59"/>
        <v>1562.4</v>
      </c>
      <c r="X609" s="36" t="b">
        <v>1</v>
      </c>
    </row>
    <row r="610" spans="1:24" x14ac:dyDescent="0.2">
      <c r="A610" s="42" t="s">
        <v>3703</v>
      </c>
      <c r="B610" s="128" t="s">
        <v>1069</v>
      </c>
      <c r="C610" s="50" t="s">
        <v>163</v>
      </c>
      <c r="D610" s="51">
        <v>70371</v>
      </c>
      <c r="E610" s="56" t="s">
        <v>1050</v>
      </c>
      <c r="F610" s="53" t="s">
        <v>160</v>
      </c>
      <c r="G610" s="54">
        <v>112</v>
      </c>
      <c r="H610" s="55">
        <v>112</v>
      </c>
      <c r="I610" s="73">
        <v>1.45</v>
      </c>
      <c r="J610" s="55">
        <v>1.2</v>
      </c>
      <c r="K610" s="73">
        <v>0.37</v>
      </c>
      <c r="L610" s="55">
        <v>0.3</v>
      </c>
      <c r="M610" s="55">
        <f t="shared" si="60"/>
        <v>168</v>
      </c>
      <c r="N610" s="55">
        <f t="shared" si="61"/>
        <v>168</v>
      </c>
      <c r="O610" s="37"/>
      <c r="P610" s="55">
        <v>1.45</v>
      </c>
      <c r="Q610" s="55">
        <v>0.37</v>
      </c>
      <c r="R610" s="55">
        <v>203.84</v>
      </c>
      <c r="S610" s="55">
        <v>203.84</v>
      </c>
      <c r="T610" s="135">
        <f t="shared" si="57"/>
        <v>0.82417582417582413</v>
      </c>
      <c r="U610" s="55">
        <f t="shared" si="58"/>
        <v>134.4</v>
      </c>
      <c r="V610" s="55">
        <f t="shared" si="59"/>
        <v>33.6</v>
      </c>
      <c r="X610" s="36" t="b">
        <v>1</v>
      </c>
    </row>
    <row r="611" spans="1:24" x14ac:dyDescent="0.2">
      <c r="A611" s="42" t="s">
        <v>3704</v>
      </c>
      <c r="B611" s="128" t="s">
        <v>1070</v>
      </c>
      <c r="C611" s="50" t="s">
        <v>163</v>
      </c>
      <c r="D611" s="51">
        <v>70421</v>
      </c>
      <c r="E611" s="56" t="s">
        <v>369</v>
      </c>
      <c r="F611" s="53" t="s">
        <v>370</v>
      </c>
      <c r="G611" s="54">
        <v>3</v>
      </c>
      <c r="H611" s="55">
        <v>3</v>
      </c>
      <c r="I611" s="73">
        <v>1.76</v>
      </c>
      <c r="J611" s="55">
        <v>1.46</v>
      </c>
      <c r="K611" s="73">
        <v>0.37</v>
      </c>
      <c r="L611" s="55">
        <v>0.3</v>
      </c>
      <c r="M611" s="55">
        <f t="shared" si="60"/>
        <v>5.28</v>
      </c>
      <c r="N611" s="55">
        <f t="shared" si="61"/>
        <v>5.28</v>
      </c>
      <c r="O611" s="37"/>
      <c r="P611" s="55">
        <v>1.76</v>
      </c>
      <c r="Q611" s="55">
        <v>0.37</v>
      </c>
      <c r="R611" s="55">
        <v>6.39</v>
      </c>
      <c r="S611" s="55">
        <v>6.39</v>
      </c>
      <c r="T611" s="135">
        <f t="shared" si="57"/>
        <v>0.82629107981220662</v>
      </c>
      <c r="U611" s="55">
        <f t="shared" si="58"/>
        <v>4.38</v>
      </c>
      <c r="V611" s="55">
        <f t="shared" si="59"/>
        <v>0.9</v>
      </c>
      <c r="X611" s="36" t="b">
        <v>1</v>
      </c>
    </row>
    <row r="612" spans="1:24" x14ac:dyDescent="0.2">
      <c r="A612" s="42" t="s">
        <v>3705</v>
      </c>
      <c r="B612" s="128" t="s">
        <v>1071</v>
      </c>
      <c r="C612" s="50" t="s">
        <v>163</v>
      </c>
      <c r="D612" s="51">
        <v>71722</v>
      </c>
      <c r="E612" s="56" t="s">
        <v>1072</v>
      </c>
      <c r="F612" s="53" t="s">
        <v>160</v>
      </c>
      <c r="G612" s="54">
        <v>42</v>
      </c>
      <c r="H612" s="55">
        <v>42</v>
      </c>
      <c r="I612" s="73">
        <v>1.86</v>
      </c>
      <c r="J612" s="55">
        <v>1.54</v>
      </c>
      <c r="K612" s="73">
        <v>1.49</v>
      </c>
      <c r="L612" s="55">
        <v>1.23</v>
      </c>
      <c r="M612" s="55">
        <f t="shared" si="60"/>
        <v>116.34</v>
      </c>
      <c r="N612" s="55">
        <f t="shared" si="61"/>
        <v>116.34</v>
      </c>
      <c r="O612" s="37"/>
      <c r="P612" s="55">
        <v>1.86</v>
      </c>
      <c r="Q612" s="55">
        <v>1.49</v>
      </c>
      <c r="R612" s="55">
        <v>140.69999999999999</v>
      </c>
      <c r="S612" s="55">
        <v>140.69999999999999</v>
      </c>
      <c r="T612" s="135">
        <f t="shared" si="57"/>
        <v>0.82686567164179114</v>
      </c>
      <c r="U612" s="55">
        <f t="shared" si="58"/>
        <v>64.680000000000007</v>
      </c>
      <c r="V612" s="55">
        <f t="shared" si="59"/>
        <v>51.66</v>
      </c>
      <c r="X612" s="36" t="b">
        <v>1</v>
      </c>
    </row>
    <row r="613" spans="1:24" x14ac:dyDescent="0.2">
      <c r="A613" s="42" t="s">
        <v>3706</v>
      </c>
      <c r="B613" s="128" t="s">
        <v>1073</v>
      </c>
      <c r="C613" s="50" t="s">
        <v>163</v>
      </c>
      <c r="D613" s="51">
        <v>71121</v>
      </c>
      <c r="E613" s="56" t="s">
        <v>359</v>
      </c>
      <c r="F613" s="53" t="s">
        <v>160</v>
      </c>
      <c r="G613" s="54">
        <v>21</v>
      </c>
      <c r="H613" s="55">
        <v>21</v>
      </c>
      <c r="I613" s="73">
        <v>4.66</v>
      </c>
      <c r="J613" s="55">
        <v>3.86</v>
      </c>
      <c r="K613" s="73">
        <v>4.8600000000000003</v>
      </c>
      <c r="L613" s="55">
        <v>4.03</v>
      </c>
      <c r="M613" s="55">
        <f t="shared" si="60"/>
        <v>165.69</v>
      </c>
      <c r="N613" s="55">
        <f t="shared" si="61"/>
        <v>165.69</v>
      </c>
      <c r="O613" s="37"/>
      <c r="P613" s="55">
        <v>4.66</v>
      </c>
      <c r="Q613" s="55">
        <v>4.8600000000000003</v>
      </c>
      <c r="R613" s="55">
        <v>199.92</v>
      </c>
      <c r="S613" s="55">
        <v>199.92</v>
      </c>
      <c r="T613" s="135">
        <f t="shared" si="57"/>
        <v>0.82878151260504207</v>
      </c>
      <c r="U613" s="55">
        <f t="shared" si="58"/>
        <v>81.06</v>
      </c>
      <c r="V613" s="55">
        <f t="shared" si="59"/>
        <v>84.63</v>
      </c>
      <c r="X613" s="36" t="b">
        <v>1</v>
      </c>
    </row>
    <row r="614" spans="1:24" x14ac:dyDescent="0.2">
      <c r="A614" s="42" t="s">
        <v>3707</v>
      </c>
      <c r="B614" s="128" t="s">
        <v>1074</v>
      </c>
      <c r="C614" s="50" t="s">
        <v>163</v>
      </c>
      <c r="D614" s="51">
        <v>71253</v>
      </c>
      <c r="E614" s="56" t="s">
        <v>1075</v>
      </c>
      <c r="F614" s="53" t="s">
        <v>172</v>
      </c>
      <c r="G614" s="54">
        <v>6</v>
      </c>
      <c r="H614" s="55">
        <v>6</v>
      </c>
      <c r="I614" s="73">
        <v>19.96</v>
      </c>
      <c r="J614" s="55">
        <v>16.559999999999999</v>
      </c>
      <c r="K614" s="73">
        <v>24.29</v>
      </c>
      <c r="L614" s="55">
        <v>20.16</v>
      </c>
      <c r="M614" s="55">
        <f t="shared" si="60"/>
        <v>220.32</v>
      </c>
      <c r="N614" s="55">
        <f t="shared" si="61"/>
        <v>220.32</v>
      </c>
      <c r="O614" s="37"/>
      <c r="P614" s="55">
        <v>19.96</v>
      </c>
      <c r="Q614" s="55">
        <v>24.29</v>
      </c>
      <c r="R614" s="55">
        <v>265.5</v>
      </c>
      <c r="S614" s="55">
        <v>265.5</v>
      </c>
      <c r="T614" s="135">
        <f t="shared" si="57"/>
        <v>0.82983050847457629</v>
      </c>
      <c r="U614" s="55">
        <f t="shared" si="58"/>
        <v>99.36</v>
      </c>
      <c r="V614" s="55">
        <f t="shared" si="59"/>
        <v>120.96</v>
      </c>
      <c r="X614" s="36" t="b">
        <v>1</v>
      </c>
    </row>
    <row r="615" spans="1:24" x14ac:dyDescent="0.2">
      <c r="A615" s="42" t="s">
        <v>3708</v>
      </c>
      <c r="B615" s="128" t="s">
        <v>1076</v>
      </c>
      <c r="C615" s="50" t="s">
        <v>163</v>
      </c>
      <c r="D615" s="51">
        <v>70423</v>
      </c>
      <c r="E615" s="56" t="s">
        <v>1077</v>
      </c>
      <c r="F615" s="53" t="s">
        <v>370</v>
      </c>
      <c r="G615" s="54">
        <v>2</v>
      </c>
      <c r="H615" s="55">
        <v>2</v>
      </c>
      <c r="I615" s="73">
        <v>3.38</v>
      </c>
      <c r="J615" s="55">
        <v>2.8</v>
      </c>
      <c r="K615" s="73">
        <v>1.1200000000000001</v>
      </c>
      <c r="L615" s="55">
        <v>0.92</v>
      </c>
      <c r="M615" s="55">
        <f t="shared" si="60"/>
        <v>7.44</v>
      </c>
      <c r="N615" s="55">
        <f t="shared" si="61"/>
        <v>7.44</v>
      </c>
      <c r="O615" s="37"/>
      <c r="P615" s="55">
        <v>3.38</v>
      </c>
      <c r="Q615" s="55">
        <v>1.1200000000000001</v>
      </c>
      <c r="R615" s="55">
        <v>9</v>
      </c>
      <c r="S615" s="55">
        <v>9</v>
      </c>
      <c r="T615" s="135">
        <f t="shared" si="57"/>
        <v>0.82666666666666666</v>
      </c>
      <c r="U615" s="55">
        <f t="shared" si="58"/>
        <v>5.6</v>
      </c>
      <c r="V615" s="55">
        <f t="shared" si="59"/>
        <v>1.84</v>
      </c>
      <c r="X615" s="36" t="b">
        <v>1</v>
      </c>
    </row>
    <row r="616" spans="1:24" x14ac:dyDescent="0.2">
      <c r="A616" s="42" t="s">
        <v>3709</v>
      </c>
      <c r="B616" s="128" t="s">
        <v>1078</v>
      </c>
      <c r="C616" s="50" t="s">
        <v>163</v>
      </c>
      <c r="D616" s="51">
        <v>70373</v>
      </c>
      <c r="E616" s="56" t="s">
        <v>1079</v>
      </c>
      <c r="F616" s="53" t="s">
        <v>160</v>
      </c>
      <c r="G616" s="54">
        <v>4</v>
      </c>
      <c r="H616" s="55">
        <v>4</v>
      </c>
      <c r="I616" s="73">
        <v>2.15</v>
      </c>
      <c r="J616" s="55">
        <v>1.78</v>
      </c>
      <c r="K616" s="73">
        <v>1.1200000000000001</v>
      </c>
      <c r="L616" s="55">
        <v>0.92</v>
      </c>
      <c r="M616" s="55">
        <f t="shared" si="60"/>
        <v>10.8</v>
      </c>
      <c r="N616" s="55">
        <f t="shared" si="61"/>
        <v>10.8</v>
      </c>
      <c r="O616" s="37"/>
      <c r="P616" s="55">
        <v>2.15</v>
      </c>
      <c r="Q616" s="55">
        <v>1.1200000000000001</v>
      </c>
      <c r="R616" s="55">
        <v>13.08</v>
      </c>
      <c r="S616" s="55">
        <v>13.08</v>
      </c>
      <c r="T616" s="135">
        <f t="shared" si="57"/>
        <v>0.82568807339449546</v>
      </c>
      <c r="U616" s="55">
        <f t="shared" si="58"/>
        <v>7.12</v>
      </c>
      <c r="V616" s="55">
        <f t="shared" si="59"/>
        <v>3.68</v>
      </c>
      <c r="X616" s="36" t="b">
        <v>1</v>
      </c>
    </row>
    <row r="617" spans="1:24" x14ac:dyDescent="0.2">
      <c r="A617" s="42" t="s">
        <v>3710</v>
      </c>
      <c r="B617" s="128" t="s">
        <v>1080</v>
      </c>
      <c r="C617" s="50" t="s">
        <v>163</v>
      </c>
      <c r="D617" s="51">
        <v>71723</v>
      </c>
      <c r="E617" s="56" t="s">
        <v>1081</v>
      </c>
      <c r="F617" s="53" t="s">
        <v>160</v>
      </c>
      <c r="G617" s="54">
        <v>2</v>
      </c>
      <c r="H617" s="55">
        <v>2</v>
      </c>
      <c r="I617" s="73">
        <v>4.25</v>
      </c>
      <c r="J617" s="55">
        <v>3.52</v>
      </c>
      <c r="K617" s="73">
        <v>2.98</v>
      </c>
      <c r="L617" s="55">
        <v>2.4700000000000002</v>
      </c>
      <c r="M617" s="55">
        <f t="shared" si="60"/>
        <v>11.98</v>
      </c>
      <c r="N617" s="55">
        <f t="shared" si="61"/>
        <v>11.98</v>
      </c>
      <c r="O617" s="37"/>
      <c r="P617" s="55">
        <v>4.25</v>
      </c>
      <c r="Q617" s="55">
        <v>2.98</v>
      </c>
      <c r="R617" s="55">
        <v>14.46</v>
      </c>
      <c r="S617" s="55">
        <v>14.46</v>
      </c>
      <c r="T617" s="135">
        <f t="shared" si="57"/>
        <v>0.82849239280774545</v>
      </c>
      <c r="U617" s="55">
        <f t="shared" si="58"/>
        <v>7.04</v>
      </c>
      <c r="V617" s="55">
        <f t="shared" si="59"/>
        <v>4.9400000000000004</v>
      </c>
      <c r="X617" s="36" t="b">
        <v>1</v>
      </c>
    </row>
    <row r="618" spans="1:24" x14ac:dyDescent="0.2">
      <c r="A618" s="42" t="s">
        <v>3711</v>
      </c>
      <c r="B618" s="128" t="s">
        <v>1082</v>
      </c>
      <c r="C618" s="50" t="s">
        <v>163</v>
      </c>
      <c r="D618" s="51">
        <v>71123</v>
      </c>
      <c r="E618" s="56" t="s">
        <v>1083</v>
      </c>
      <c r="F618" s="53" t="s">
        <v>160</v>
      </c>
      <c r="G618" s="54">
        <v>2</v>
      </c>
      <c r="H618" s="55">
        <v>2</v>
      </c>
      <c r="I618" s="73">
        <v>10.62</v>
      </c>
      <c r="J618" s="55">
        <v>8.81</v>
      </c>
      <c r="K618" s="73">
        <v>11.21</v>
      </c>
      <c r="L618" s="55">
        <v>9.3000000000000007</v>
      </c>
      <c r="M618" s="55">
        <f t="shared" si="60"/>
        <v>36.22</v>
      </c>
      <c r="N618" s="55">
        <f t="shared" si="61"/>
        <v>36.22</v>
      </c>
      <c r="O618" s="37"/>
      <c r="P618" s="55">
        <v>10.62</v>
      </c>
      <c r="Q618" s="55">
        <v>11.21</v>
      </c>
      <c r="R618" s="55">
        <v>43.66</v>
      </c>
      <c r="S618" s="55">
        <v>43.66</v>
      </c>
      <c r="T618" s="135">
        <f t="shared" si="57"/>
        <v>0.82959230416857543</v>
      </c>
      <c r="U618" s="55">
        <f t="shared" si="58"/>
        <v>17.62</v>
      </c>
      <c r="V618" s="55">
        <f t="shared" si="59"/>
        <v>18.600000000000001</v>
      </c>
      <c r="X618" s="36" t="b">
        <v>1</v>
      </c>
    </row>
    <row r="619" spans="1:24" x14ac:dyDescent="0.2">
      <c r="A619" s="42" t="s">
        <v>3712</v>
      </c>
      <c r="B619" s="128" t="s">
        <v>1084</v>
      </c>
      <c r="C619" s="50" t="s">
        <v>163</v>
      </c>
      <c r="D619" s="51">
        <v>70391</v>
      </c>
      <c r="E619" s="56" t="s">
        <v>363</v>
      </c>
      <c r="F619" s="53" t="s">
        <v>160</v>
      </c>
      <c r="G619" s="54">
        <v>408</v>
      </c>
      <c r="H619" s="55">
        <v>408</v>
      </c>
      <c r="I619" s="73">
        <v>0.18</v>
      </c>
      <c r="J619" s="55">
        <v>0.14000000000000001</v>
      </c>
      <c r="K619" s="73">
        <v>0.6</v>
      </c>
      <c r="L619" s="55">
        <v>0.49</v>
      </c>
      <c r="M619" s="55">
        <f t="shared" si="60"/>
        <v>257.04000000000002</v>
      </c>
      <c r="N619" s="55">
        <f t="shared" si="61"/>
        <v>257.04000000000002</v>
      </c>
      <c r="O619" s="37"/>
      <c r="P619" s="55">
        <v>0.18</v>
      </c>
      <c r="Q619" s="55">
        <v>0.6</v>
      </c>
      <c r="R619" s="55">
        <v>318.24</v>
      </c>
      <c r="S619" s="55">
        <v>318.24</v>
      </c>
      <c r="T619" s="135">
        <f t="shared" si="57"/>
        <v>0.80769230769230771</v>
      </c>
      <c r="U619" s="55">
        <f t="shared" si="58"/>
        <v>57.12</v>
      </c>
      <c r="V619" s="55">
        <f t="shared" si="59"/>
        <v>199.92</v>
      </c>
      <c r="X619" s="36" t="b">
        <v>1</v>
      </c>
    </row>
    <row r="620" spans="1:24" x14ac:dyDescent="0.2">
      <c r="A620" s="42" t="s">
        <v>3713</v>
      </c>
      <c r="B620" s="128" t="s">
        <v>1085</v>
      </c>
      <c r="C620" s="50" t="s">
        <v>163</v>
      </c>
      <c r="D620" s="51">
        <v>71861</v>
      </c>
      <c r="E620" s="56" t="s">
        <v>365</v>
      </c>
      <c r="F620" s="53" t="s">
        <v>160</v>
      </c>
      <c r="G620" s="54">
        <v>408</v>
      </c>
      <c r="H620" s="55">
        <v>408</v>
      </c>
      <c r="I620" s="73">
        <v>0.12</v>
      </c>
      <c r="J620" s="55">
        <v>0.09</v>
      </c>
      <c r="K620" s="73">
        <v>0.38</v>
      </c>
      <c r="L620" s="55">
        <v>0.31</v>
      </c>
      <c r="M620" s="55">
        <f t="shared" si="60"/>
        <v>163.19999999999999</v>
      </c>
      <c r="N620" s="55">
        <f t="shared" si="61"/>
        <v>163.19999999999999</v>
      </c>
      <c r="O620" s="37"/>
      <c r="P620" s="55">
        <v>0.12</v>
      </c>
      <c r="Q620" s="55">
        <v>0.38</v>
      </c>
      <c r="R620" s="55">
        <v>204</v>
      </c>
      <c r="S620" s="55">
        <v>204</v>
      </c>
      <c r="T620" s="135">
        <f t="shared" si="57"/>
        <v>0.79999999999999993</v>
      </c>
      <c r="U620" s="55">
        <f t="shared" si="58"/>
        <v>36.72</v>
      </c>
      <c r="V620" s="55">
        <f t="shared" si="59"/>
        <v>126.48</v>
      </c>
      <c r="X620" s="36" t="b">
        <v>1</v>
      </c>
    </row>
    <row r="621" spans="1:24" ht="24" x14ac:dyDescent="0.25">
      <c r="A621" s="42" t="s">
        <v>3714</v>
      </c>
      <c r="B621" s="128" t="s">
        <v>1086</v>
      </c>
      <c r="C621" s="50" t="s">
        <v>217</v>
      </c>
      <c r="D621" s="51">
        <v>95778</v>
      </c>
      <c r="E621" s="56" t="s">
        <v>1087</v>
      </c>
      <c r="F621" s="53" t="s">
        <v>160</v>
      </c>
      <c r="G621" s="54">
        <v>19</v>
      </c>
      <c r="H621" s="55">
        <v>19</v>
      </c>
      <c r="I621" s="73">
        <v>15.15</v>
      </c>
      <c r="J621" s="55">
        <v>12.57</v>
      </c>
      <c r="K621" s="73">
        <v>10.36</v>
      </c>
      <c r="L621" s="55">
        <v>8.59</v>
      </c>
      <c r="M621" s="55">
        <f t="shared" si="60"/>
        <v>402.04</v>
      </c>
      <c r="N621" s="55">
        <f t="shared" si="61"/>
        <v>402.04</v>
      </c>
      <c r="O621" s="38"/>
      <c r="P621" s="55">
        <v>15.15</v>
      </c>
      <c r="Q621" s="55">
        <v>10.36</v>
      </c>
      <c r="R621" s="55">
        <v>484.69</v>
      </c>
      <c r="S621" s="55">
        <v>484.69</v>
      </c>
      <c r="T621" s="135">
        <f t="shared" si="57"/>
        <v>0.82947863582908665</v>
      </c>
      <c r="U621" s="55">
        <f t="shared" si="58"/>
        <v>238.83</v>
      </c>
      <c r="V621" s="55">
        <f t="shared" si="59"/>
        <v>163.21</v>
      </c>
      <c r="X621" s="36" t="b">
        <v>1</v>
      </c>
    </row>
    <row r="622" spans="1:24" ht="24" x14ac:dyDescent="0.25">
      <c r="A622" s="42" t="s">
        <v>3715</v>
      </c>
      <c r="B622" s="128" t="s">
        <v>1088</v>
      </c>
      <c r="C622" s="50" t="s">
        <v>217</v>
      </c>
      <c r="D622" s="51">
        <v>95779</v>
      </c>
      <c r="E622" s="56" t="s">
        <v>1089</v>
      </c>
      <c r="F622" s="53" t="s">
        <v>160</v>
      </c>
      <c r="G622" s="54">
        <v>14</v>
      </c>
      <c r="H622" s="55">
        <v>14</v>
      </c>
      <c r="I622" s="73">
        <v>12.5</v>
      </c>
      <c r="J622" s="55">
        <v>10.37</v>
      </c>
      <c r="K622" s="73">
        <v>8.74</v>
      </c>
      <c r="L622" s="55">
        <v>7.25</v>
      </c>
      <c r="M622" s="55">
        <f t="shared" si="60"/>
        <v>246.68</v>
      </c>
      <c r="N622" s="55">
        <f t="shared" si="61"/>
        <v>246.68</v>
      </c>
      <c r="O622" s="38"/>
      <c r="P622" s="55">
        <v>12.5</v>
      </c>
      <c r="Q622" s="55">
        <v>8.74</v>
      </c>
      <c r="R622" s="55">
        <v>297.36</v>
      </c>
      <c r="S622" s="55">
        <v>297.36</v>
      </c>
      <c r="T622" s="135">
        <f t="shared" si="57"/>
        <v>0.8295668549905838</v>
      </c>
      <c r="U622" s="55">
        <f t="shared" si="58"/>
        <v>145.18</v>
      </c>
      <c r="V622" s="55">
        <f t="shared" si="59"/>
        <v>101.5</v>
      </c>
      <c r="X622" s="36" t="b">
        <v>1</v>
      </c>
    </row>
    <row r="623" spans="1:24" ht="24" x14ac:dyDescent="0.25">
      <c r="A623" s="42" t="s">
        <v>3716</v>
      </c>
      <c r="B623" s="128" t="s">
        <v>1090</v>
      </c>
      <c r="C623" s="50" t="s">
        <v>217</v>
      </c>
      <c r="D623" s="51">
        <v>95787</v>
      </c>
      <c r="E623" s="56" t="s">
        <v>1091</v>
      </c>
      <c r="F623" s="53" t="s">
        <v>160</v>
      </c>
      <c r="G623" s="54">
        <v>14</v>
      </c>
      <c r="H623" s="55">
        <v>14</v>
      </c>
      <c r="I623" s="73">
        <v>13.81</v>
      </c>
      <c r="J623" s="55">
        <v>11.46</v>
      </c>
      <c r="K623" s="73">
        <v>12</v>
      </c>
      <c r="L623" s="55">
        <v>9.9600000000000009</v>
      </c>
      <c r="M623" s="55">
        <f t="shared" si="60"/>
        <v>299.88</v>
      </c>
      <c r="N623" s="55">
        <f t="shared" si="61"/>
        <v>299.88</v>
      </c>
      <c r="O623" s="38"/>
      <c r="P623" s="55">
        <v>13.81</v>
      </c>
      <c r="Q623" s="55">
        <v>12</v>
      </c>
      <c r="R623" s="55">
        <v>361.34</v>
      </c>
      <c r="S623" s="55">
        <v>361.34</v>
      </c>
      <c r="T623" s="135">
        <f t="shared" si="57"/>
        <v>0.82991088725300277</v>
      </c>
      <c r="U623" s="55">
        <f t="shared" si="58"/>
        <v>160.44</v>
      </c>
      <c r="V623" s="55">
        <f t="shared" si="59"/>
        <v>139.44</v>
      </c>
      <c r="X623" s="36" t="b">
        <v>1</v>
      </c>
    </row>
    <row r="624" spans="1:24" ht="24" x14ac:dyDescent="0.25">
      <c r="A624" s="42" t="s">
        <v>3717</v>
      </c>
      <c r="B624" s="128" t="s">
        <v>1092</v>
      </c>
      <c r="C624" s="50" t="s">
        <v>217</v>
      </c>
      <c r="D624" s="51">
        <v>95795</v>
      </c>
      <c r="E624" s="56" t="s">
        <v>1093</v>
      </c>
      <c r="F624" s="53" t="s">
        <v>160</v>
      </c>
      <c r="G624" s="54">
        <v>23</v>
      </c>
      <c r="H624" s="55">
        <v>23</v>
      </c>
      <c r="I624" s="73">
        <v>15.76</v>
      </c>
      <c r="J624" s="55">
        <v>13.08</v>
      </c>
      <c r="K624" s="73">
        <v>13.64</v>
      </c>
      <c r="L624" s="55">
        <v>11.32</v>
      </c>
      <c r="M624" s="55">
        <f t="shared" si="60"/>
        <v>561.20000000000005</v>
      </c>
      <c r="N624" s="55">
        <f t="shared" si="61"/>
        <v>561.20000000000005</v>
      </c>
      <c r="O624" s="38"/>
      <c r="P624" s="55">
        <v>15.76</v>
      </c>
      <c r="Q624" s="55">
        <v>13.64</v>
      </c>
      <c r="R624" s="55">
        <v>676.2</v>
      </c>
      <c r="S624" s="55">
        <v>676.2</v>
      </c>
      <c r="T624" s="135">
        <f t="shared" si="57"/>
        <v>0.82993197278911568</v>
      </c>
      <c r="U624" s="55">
        <f t="shared" si="58"/>
        <v>300.83999999999997</v>
      </c>
      <c r="V624" s="55">
        <f t="shared" si="59"/>
        <v>260.36</v>
      </c>
      <c r="X624" s="36" t="b">
        <v>1</v>
      </c>
    </row>
    <row r="625" spans="1:24" ht="24" x14ac:dyDescent="0.25">
      <c r="A625" s="42" t="s">
        <v>3718</v>
      </c>
      <c r="B625" s="128" t="s">
        <v>1094</v>
      </c>
      <c r="C625" s="50" t="s">
        <v>217</v>
      </c>
      <c r="D625" s="51">
        <v>92008</v>
      </c>
      <c r="E625" s="52" t="s">
        <v>3027</v>
      </c>
      <c r="F625" s="53" t="s">
        <v>160</v>
      </c>
      <c r="G625" s="54">
        <v>20</v>
      </c>
      <c r="H625" s="55">
        <v>20</v>
      </c>
      <c r="I625" s="73">
        <v>23.94</v>
      </c>
      <c r="J625" s="55">
        <v>19.87</v>
      </c>
      <c r="K625" s="73">
        <v>20.89</v>
      </c>
      <c r="L625" s="55">
        <v>17.34</v>
      </c>
      <c r="M625" s="55">
        <f t="shared" si="60"/>
        <v>744.2</v>
      </c>
      <c r="N625" s="55">
        <f t="shared" si="61"/>
        <v>744.2</v>
      </c>
      <c r="O625" s="38"/>
      <c r="P625" s="55">
        <v>23.94</v>
      </c>
      <c r="Q625" s="55">
        <v>20.89</v>
      </c>
      <c r="R625" s="55">
        <v>896.6</v>
      </c>
      <c r="S625" s="55">
        <v>896.6</v>
      </c>
      <c r="T625" s="135">
        <f t="shared" si="57"/>
        <v>0.83002453714030788</v>
      </c>
      <c r="U625" s="55">
        <f t="shared" si="58"/>
        <v>397.4</v>
      </c>
      <c r="V625" s="55">
        <f t="shared" si="59"/>
        <v>346.8</v>
      </c>
      <c r="X625" s="36" t="b">
        <v>1</v>
      </c>
    </row>
    <row r="626" spans="1:24" x14ac:dyDescent="0.2">
      <c r="A626" s="42" t="s">
        <v>3719</v>
      </c>
      <c r="B626" s="128" t="s">
        <v>1095</v>
      </c>
      <c r="C626" s="50" t="s">
        <v>163</v>
      </c>
      <c r="D626" s="51">
        <v>72585</v>
      </c>
      <c r="E626" s="56" t="s">
        <v>1096</v>
      </c>
      <c r="F626" s="53" t="s">
        <v>160</v>
      </c>
      <c r="G626" s="54">
        <v>50</v>
      </c>
      <c r="H626" s="55">
        <v>50</v>
      </c>
      <c r="I626" s="73">
        <v>11.92</v>
      </c>
      <c r="J626" s="55">
        <v>9.89</v>
      </c>
      <c r="K626" s="73">
        <v>10.84</v>
      </c>
      <c r="L626" s="55">
        <v>8.99</v>
      </c>
      <c r="M626" s="55">
        <f t="shared" si="60"/>
        <v>944</v>
      </c>
      <c r="N626" s="55">
        <f t="shared" si="61"/>
        <v>944</v>
      </c>
      <c r="O626" s="37"/>
      <c r="P626" s="55">
        <v>11.92</v>
      </c>
      <c r="Q626" s="55">
        <v>10.84</v>
      </c>
      <c r="R626" s="55">
        <v>1138</v>
      </c>
      <c r="S626" s="55">
        <v>1138</v>
      </c>
      <c r="T626" s="135">
        <f t="shared" si="57"/>
        <v>0.82952548330404219</v>
      </c>
      <c r="U626" s="55">
        <f t="shared" si="58"/>
        <v>494.5</v>
      </c>
      <c r="V626" s="55">
        <f t="shared" si="59"/>
        <v>449.5</v>
      </c>
      <c r="X626" s="36" t="b">
        <v>1</v>
      </c>
    </row>
    <row r="627" spans="1:24" x14ac:dyDescent="0.2">
      <c r="A627" s="42" t="s">
        <v>3720</v>
      </c>
      <c r="B627" s="128" t="s">
        <v>1097</v>
      </c>
      <c r="C627" s="50" t="s">
        <v>163</v>
      </c>
      <c r="D627" s="51">
        <v>72578</v>
      </c>
      <c r="E627" s="56" t="s">
        <v>400</v>
      </c>
      <c r="F627" s="53" t="s">
        <v>160</v>
      </c>
      <c r="G627" s="54">
        <v>11</v>
      </c>
      <c r="H627" s="55">
        <v>11</v>
      </c>
      <c r="I627" s="73">
        <v>8.0500000000000007</v>
      </c>
      <c r="J627" s="55">
        <v>6.68</v>
      </c>
      <c r="K627" s="73">
        <v>10.84</v>
      </c>
      <c r="L627" s="55">
        <v>8.99</v>
      </c>
      <c r="M627" s="55">
        <f t="shared" si="60"/>
        <v>172.37</v>
      </c>
      <c r="N627" s="55">
        <f t="shared" si="61"/>
        <v>172.37</v>
      </c>
      <c r="O627" s="37"/>
      <c r="P627" s="55">
        <v>8.0500000000000007</v>
      </c>
      <c r="Q627" s="55">
        <v>10.84</v>
      </c>
      <c r="R627" s="55">
        <v>207.79</v>
      </c>
      <c r="S627" s="55">
        <v>207.79</v>
      </c>
      <c r="T627" s="135">
        <f t="shared" si="57"/>
        <v>0.82953943885653791</v>
      </c>
      <c r="U627" s="55">
        <f t="shared" si="58"/>
        <v>73.48</v>
      </c>
      <c r="V627" s="55">
        <f t="shared" si="59"/>
        <v>98.89</v>
      </c>
      <c r="X627" s="36" t="b">
        <v>1</v>
      </c>
    </row>
    <row r="628" spans="1:24" ht="24" x14ac:dyDescent="0.25">
      <c r="A628" s="42" t="s">
        <v>3721</v>
      </c>
      <c r="B628" s="128" t="s">
        <v>1098</v>
      </c>
      <c r="C628" s="50" t="s">
        <v>197</v>
      </c>
      <c r="D628" s="57" t="s">
        <v>1099</v>
      </c>
      <c r="E628" s="56" t="s">
        <v>1100</v>
      </c>
      <c r="F628" s="53" t="s">
        <v>160</v>
      </c>
      <c r="G628" s="54">
        <v>1</v>
      </c>
      <c r="H628" s="55">
        <v>1</v>
      </c>
      <c r="I628" s="73">
        <v>38.11</v>
      </c>
      <c r="J628" s="55">
        <v>31.63</v>
      </c>
      <c r="K628" s="73">
        <v>0</v>
      </c>
      <c r="L628" s="55">
        <v>0</v>
      </c>
      <c r="M628" s="55">
        <f t="shared" si="60"/>
        <v>31.63</v>
      </c>
      <c r="N628" s="55">
        <f t="shared" si="61"/>
        <v>31.63</v>
      </c>
      <c r="O628" s="38"/>
      <c r="P628" s="55">
        <v>38.11</v>
      </c>
      <c r="Q628" s="55">
        <v>0</v>
      </c>
      <c r="R628" s="55">
        <v>38.11</v>
      </c>
      <c r="S628" s="55">
        <v>38.11</v>
      </c>
      <c r="T628" s="135">
        <f t="shared" si="57"/>
        <v>0.82996588821831541</v>
      </c>
      <c r="U628" s="55">
        <f t="shared" si="58"/>
        <v>31.63</v>
      </c>
      <c r="V628" s="55">
        <f t="shared" si="59"/>
        <v>0</v>
      </c>
      <c r="X628" s="36" t="b">
        <v>1</v>
      </c>
    </row>
    <row r="629" spans="1:24" x14ac:dyDescent="0.2">
      <c r="A629" s="42" t="s">
        <v>3722</v>
      </c>
      <c r="B629" s="128" t="s">
        <v>1101</v>
      </c>
      <c r="C629" s="50" t="s">
        <v>163</v>
      </c>
      <c r="D629" s="51">
        <v>71440</v>
      </c>
      <c r="E629" s="56" t="s">
        <v>390</v>
      </c>
      <c r="F629" s="53" t="s">
        <v>160</v>
      </c>
      <c r="G629" s="54">
        <v>21</v>
      </c>
      <c r="H629" s="55">
        <v>21</v>
      </c>
      <c r="I629" s="73">
        <v>7.95</v>
      </c>
      <c r="J629" s="55">
        <v>6.59</v>
      </c>
      <c r="K629" s="73">
        <v>7.84</v>
      </c>
      <c r="L629" s="55">
        <v>6.5</v>
      </c>
      <c r="M629" s="55">
        <f t="shared" si="60"/>
        <v>274.89</v>
      </c>
      <c r="N629" s="55">
        <f t="shared" si="61"/>
        <v>274.89</v>
      </c>
      <c r="O629" s="37"/>
      <c r="P629" s="55">
        <v>7.95</v>
      </c>
      <c r="Q629" s="55">
        <v>7.84</v>
      </c>
      <c r="R629" s="55">
        <v>331.59</v>
      </c>
      <c r="S629" s="55">
        <v>331.59</v>
      </c>
      <c r="T629" s="135">
        <f t="shared" si="57"/>
        <v>0.82900569981000638</v>
      </c>
      <c r="U629" s="55">
        <f t="shared" si="58"/>
        <v>138.38999999999999</v>
      </c>
      <c r="V629" s="55">
        <f t="shared" si="59"/>
        <v>136.5</v>
      </c>
      <c r="X629" s="36" t="b">
        <v>1</v>
      </c>
    </row>
    <row r="630" spans="1:24" x14ac:dyDescent="0.2">
      <c r="A630" s="42" t="s">
        <v>3723</v>
      </c>
      <c r="B630" s="128" t="s">
        <v>1102</v>
      </c>
      <c r="C630" s="50" t="s">
        <v>163</v>
      </c>
      <c r="D630" s="51">
        <v>71441</v>
      </c>
      <c r="E630" s="56" t="s">
        <v>394</v>
      </c>
      <c r="F630" s="53" t="s">
        <v>160</v>
      </c>
      <c r="G630" s="54">
        <v>5</v>
      </c>
      <c r="H630" s="55">
        <v>5</v>
      </c>
      <c r="I630" s="73">
        <v>11.59</v>
      </c>
      <c r="J630" s="55">
        <v>9.6199999999999992</v>
      </c>
      <c r="K630" s="73">
        <v>13.82</v>
      </c>
      <c r="L630" s="55">
        <v>11.47</v>
      </c>
      <c r="M630" s="55">
        <f t="shared" si="60"/>
        <v>105.45</v>
      </c>
      <c r="N630" s="55">
        <f t="shared" si="61"/>
        <v>105.45</v>
      </c>
      <c r="O630" s="37"/>
      <c r="P630" s="55">
        <v>11.59</v>
      </c>
      <c r="Q630" s="55">
        <v>13.82</v>
      </c>
      <c r="R630" s="55">
        <v>127.05</v>
      </c>
      <c r="S630" s="55">
        <v>127.05</v>
      </c>
      <c r="T630" s="135">
        <f t="shared" si="57"/>
        <v>0.82998819362455734</v>
      </c>
      <c r="U630" s="55">
        <f t="shared" si="58"/>
        <v>48.1</v>
      </c>
      <c r="V630" s="55">
        <f t="shared" si="59"/>
        <v>57.35</v>
      </c>
      <c r="X630" s="36" t="b">
        <v>1</v>
      </c>
    </row>
    <row r="631" spans="1:24" x14ac:dyDescent="0.2">
      <c r="A631" s="42" t="s">
        <v>3724</v>
      </c>
      <c r="B631" s="128" t="s">
        <v>1103</v>
      </c>
      <c r="C631" s="50" t="s">
        <v>163</v>
      </c>
      <c r="D631" s="51">
        <v>70691</v>
      </c>
      <c r="E631" s="56" t="s">
        <v>1035</v>
      </c>
      <c r="F631" s="53" t="s">
        <v>160</v>
      </c>
      <c r="G631" s="54">
        <v>108</v>
      </c>
      <c r="H631" s="55">
        <v>108</v>
      </c>
      <c r="I631" s="73">
        <v>2.5499999999999998</v>
      </c>
      <c r="J631" s="55">
        <v>2.11</v>
      </c>
      <c r="K631" s="73">
        <v>5.61</v>
      </c>
      <c r="L631" s="55">
        <v>4.6500000000000004</v>
      </c>
      <c r="M631" s="55">
        <f t="shared" si="60"/>
        <v>730.08</v>
      </c>
      <c r="N631" s="55">
        <f t="shared" si="61"/>
        <v>730.08</v>
      </c>
      <c r="O631" s="37"/>
      <c r="P631" s="55">
        <v>2.5499999999999998</v>
      </c>
      <c r="Q631" s="55">
        <v>5.61</v>
      </c>
      <c r="R631" s="55">
        <v>881.28</v>
      </c>
      <c r="S631" s="55">
        <v>881.28</v>
      </c>
      <c r="T631" s="135">
        <f t="shared" si="57"/>
        <v>0.82843137254901966</v>
      </c>
      <c r="U631" s="55">
        <f t="shared" si="58"/>
        <v>227.88</v>
      </c>
      <c r="V631" s="55">
        <f t="shared" si="59"/>
        <v>502.2</v>
      </c>
      <c r="X631" s="36" t="b">
        <v>1</v>
      </c>
    </row>
    <row r="632" spans="1:24" ht="24" x14ac:dyDescent="0.25">
      <c r="A632" s="42" t="s">
        <v>3725</v>
      </c>
      <c r="B632" s="128" t="s">
        <v>1104</v>
      </c>
      <c r="C632" s="50" t="s">
        <v>197</v>
      </c>
      <c r="D632" s="57" t="s">
        <v>387</v>
      </c>
      <c r="E632" s="56" t="s">
        <v>1105</v>
      </c>
      <c r="F632" s="53" t="s">
        <v>160</v>
      </c>
      <c r="G632" s="54">
        <v>80</v>
      </c>
      <c r="H632" s="55">
        <v>80</v>
      </c>
      <c r="I632" s="73">
        <v>91.28</v>
      </c>
      <c r="J632" s="55">
        <v>75.77</v>
      </c>
      <c r="K632" s="73">
        <v>14.44</v>
      </c>
      <c r="L632" s="55">
        <v>11.98</v>
      </c>
      <c r="M632" s="55">
        <f t="shared" si="60"/>
        <v>7020</v>
      </c>
      <c r="N632" s="55">
        <f t="shared" si="61"/>
        <v>7020</v>
      </c>
      <c r="O632" s="38"/>
      <c r="P632" s="55">
        <v>91.28</v>
      </c>
      <c r="Q632" s="55">
        <v>14.44</v>
      </c>
      <c r="R632" s="55">
        <v>8457.6</v>
      </c>
      <c r="S632" s="55">
        <v>8457.6</v>
      </c>
      <c r="T632" s="135">
        <f t="shared" si="57"/>
        <v>0.83002270147559587</v>
      </c>
      <c r="U632" s="55">
        <f t="shared" si="58"/>
        <v>6061.6</v>
      </c>
      <c r="V632" s="55">
        <f t="shared" si="59"/>
        <v>958.4</v>
      </c>
      <c r="X632" s="36" t="b">
        <v>1</v>
      </c>
    </row>
    <row r="633" spans="1:24" ht="24" x14ac:dyDescent="0.25">
      <c r="A633" s="42" t="s">
        <v>3726</v>
      </c>
      <c r="B633" s="128" t="s">
        <v>1106</v>
      </c>
      <c r="C633" s="50" t="s">
        <v>217</v>
      </c>
      <c r="D633" s="51">
        <v>100903</v>
      </c>
      <c r="E633" s="52" t="s">
        <v>3026</v>
      </c>
      <c r="F633" s="53" t="s">
        <v>160</v>
      </c>
      <c r="G633" s="54">
        <v>160</v>
      </c>
      <c r="H633" s="55">
        <v>160</v>
      </c>
      <c r="I633" s="73">
        <v>20.11</v>
      </c>
      <c r="J633" s="55">
        <v>16.690000000000001</v>
      </c>
      <c r="K633" s="73">
        <v>7.25</v>
      </c>
      <c r="L633" s="55">
        <v>6.01</v>
      </c>
      <c r="M633" s="55">
        <f t="shared" si="60"/>
        <v>3632</v>
      </c>
      <c r="N633" s="55">
        <f t="shared" si="61"/>
        <v>3632</v>
      </c>
      <c r="O633" s="38"/>
      <c r="P633" s="55">
        <v>20.11</v>
      </c>
      <c r="Q633" s="55">
        <v>7.25</v>
      </c>
      <c r="R633" s="55">
        <v>4377.6000000000004</v>
      </c>
      <c r="S633" s="55">
        <v>4377.6000000000004</v>
      </c>
      <c r="T633" s="135">
        <f t="shared" si="57"/>
        <v>0.82967836257309935</v>
      </c>
      <c r="U633" s="55">
        <f t="shared" si="58"/>
        <v>2670.4</v>
      </c>
      <c r="V633" s="55">
        <f t="shared" si="59"/>
        <v>961.6</v>
      </c>
      <c r="X633" s="36" t="b">
        <v>1</v>
      </c>
    </row>
    <row r="634" spans="1:24" ht="24" x14ac:dyDescent="0.25">
      <c r="A634" s="42" t="s">
        <v>3727</v>
      </c>
      <c r="B634" s="128" t="s">
        <v>1107</v>
      </c>
      <c r="C634" s="50" t="s">
        <v>217</v>
      </c>
      <c r="D634" s="51">
        <v>103782</v>
      </c>
      <c r="E634" s="52" t="s">
        <v>3048</v>
      </c>
      <c r="F634" s="53" t="s">
        <v>160</v>
      </c>
      <c r="G634" s="54">
        <v>5</v>
      </c>
      <c r="H634" s="55">
        <v>5</v>
      </c>
      <c r="I634" s="73">
        <v>20.51</v>
      </c>
      <c r="J634" s="55">
        <v>17.02</v>
      </c>
      <c r="K634" s="73">
        <v>14.07</v>
      </c>
      <c r="L634" s="55">
        <v>11.67</v>
      </c>
      <c r="M634" s="55">
        <f t="shared" si="60"/>
        <v>143.44999999999999</v>
      </c>
      <c r="N634" s="55">
        <f t="shared" si="61"/>
        <v>143.44999999999999</v>
      </c>
      <c r="O634" s="38"/>
      <c r="P634" s="55">
        <v>20.51</v>
      </c>
      <c r="Q634" s="55">
        <v>14.07</v>
      </c>
      <c r="R634" s="55">
        <v>172.9</v>
      </c>
      <c r="S634" s="55">
        <v>172.9</v>
      </c>
      <c r="T634" s="135">
        <f t="shared" si="57"/>
        <v>0.82967032967032961</v>
      </c>
      <c r="U634" s="55">
        <f t="shared" si="58"/>
        <v>85.1</v>
      </c>
      <c r="V634" s="55">
        <f t="shared" si="59"/>
        <v>58.35</v>
      </c>
      <c r="X634" s="36" t="b">
        <v>1</v>
      </c>
    </row>
    <row r="635" spans="1:24" x14ac:dyDescent="0.2">
      <c r="A635" s="42" t="s">
        <v>3728</v>
      </c>
      <c r="B635" s="128" t="s">
        <v>1108</v>
      </c>
      <c r="C635" s="50" t="s">
        <v>163</v>
      </c>
      <c r="D635" s="51">
        <v>70682</v>
      </c>
      <c r="E635" s="56" t="s">
        <v>1109</v>
      </c>
      <c r="F635" s="53" t="s">
        <v>160</v>
      </c>
      <c r="G635" s="54">
        <v>160</v>
      </c>
      <c r="H635" s="55">
        <v>160</v>
      </c>
      <c r="I635" s="73">
        <v>5.49</v>
      </c>
      <c r="J635" s="55">
        <v>4.55</v>
      </c>
      <c r="K635" s="73">
        <v>5.61</v>
      </c>
      <c r="L635" s="55">
        <v>4.6500000000000004</v>
      </c>
      <c r="M635" s="55">
        <f t="shared" si="60"/>
        <v>1472</v>
      </c>
      <c r="N635" s="55">
        <f t="shared" si="61"/>
        <v>1472</v>
      </c>
      <c r="O635" s="37"/>
      <c r="P635" s="55">
        <v>5.49</v>
      </c>
      <c r="Q635" s="55">
        <v>5.61</v>
      </c>
      <c r="R635" s="55">
        <v>1776</v>
      </c>
      <c r="S635" s="55">
        <v>1776</v>
      </c>
      <c r="T635" s="135">
        <f t="shared" si="57"/>
        <v>0.8288288288288288</v>
      </c>
      <c r="U635" s="55">
        <f t="shared" si="58"/>
        <v>728</v>
      </c>
      <c r="V635" s="55">
        <f t="shared" si="59"/>
        <v>744</v>
      </c>
      <c r="X635" s="36" t="b">
        <v>1</v>
      </c>
    </row>
    <row r="636" spans="1:24" ht="24" x14ac:dyDescent="0.25">
      <c r="A636" s="42" t="s">
        <v>3729</v>
      </c>
      <c r="B636" s="128" t="s">
        <v>1110</v>
      </c>
      <c r="C636" s="50" t="s">
        <v>217</v>
      </c>
      <c r="D636" s="51">
        <v>97608</v>
      </c>
      <c r="E636" s="56" t="s">
        <v>1111</v>
      </c>
      <c r="F636" s="53" t="s">
        <v>160</v>
      </c>
      <c r="G636" s="54">
        <v>4</v>
      </c>
      <c r="H636" s="55">
        <v>4</v>
      </c>
      <c r="I636" s="73">
        <v>90.96</v>
      </c>
      <c r="J636" s="55">
        <v>75.5</v>
      </c>
      <c r="K636" s="73">
        <v>16.14</v>
      </c>
      <c r="L636" s="55">
        <v>13.39</v>
      </c>
      <c r="M636" s="55">
        <f t="shared" si="60"/>
        <v>355.56</v>
      </c>
      <c r="N636" s="55">
        <f t="shared" si="61"/>
        <v>355.56</v>
      </c>
      <c r="O636" s="38"/>
      <c r="P636" s="55">
        <v>90.96</v>
      </c>
      <c r="Q636" s="55">
        <v>16.14</v>
      </c>
      <c r="R636" s="55">
        <v>428.4</v>
      </c>
      <c r="S636" s="55">
        <v>428.4</v>
      </c>
      <c r="T636" s="135">
        <f t="shared" si="57"/>
        <v>0.82997198879551826</v>
      </c>
      <c r="U636" s="55">
        <f t="shared" si="58"/>
        <v>302</v>
      </c>
      <c r="V636" s="55">
        <f t="shared" si="59"/>
        <v>53.56</v>
      </c>
      <c r="X636" s="36" t="b">
        <v>1</v>
      </c>
    </row>
    <row r="637" spans="1:24" x14ac:dyDescent="0.2">
      <c r="A637" s="42" t="s">
        <v>3730</v>
      </c>
      <c r="B637" s="128" t="s">
        <v>1112</v>
      </c>
      <c r="C637" s="50" t="s">
        <v>163</v>
      </c>
      <c r="D637" s="51">
        <v>71539</v>
      </c>
      <c r="E637" s="56" t="s">
        <v>1113</v>
      </c>
      <c r="F637" s="53" t="s">
        <v>160</v>
      </c>
      <c r="G637" s="54">
        <v>4</v>
      </c>
      <c r="H637" s="55">
        <v>4</v>
      </c>
      <c r="I637" s="73">
        <v>21.02</v>
      </c>
      <c r="J637" s="55">
        <v>17.440000000000001</v>
      </c>
      <c r="K637" s="73">
        <v>2.98</v>
      </c>
      <c r="L637" s="55">
        <v>2.4700000000000002</v>
      </c>
      <c r="M637" s="55">
        <f t="shared" si="60"/>
        <v>79.64</v>
      </c>
      <c r="N637" s="55">
        <f t="shared" si="61"/>
        <v>79.64</v>
      </c>
      <c r="O637" s="37"/>
      <c r="P637" s="55">
        <v>21.02</v>
      </c>
      <c r="Q637" s="55">
        <v>2.98</v>
      </c>
      <c r="R637" s="55">
        <v>96</v>
      </c>
      <c r="S637" s="55">
        <v>96</v>
      </c>
      <c r="T637" s="135">
        <f t="shared" si="57"/>
        <v>0.82958333333333334</v>
      </c>
      <c r="U637" s="55">
        <f t="shared" si="58"/>
        <v>69.760000000000005</v>
      </c>
      <c r="V637" s="55">
        <f t="shared" si="59"/>
        <v>9.8800000000000008</v>
      </c>
      <c r="X637" s="36" t="b">
        <v>1</v>
      </c>
    </row>
    <row r="638" spans="1:24" x14ac:dyDescent="0.2">
      <c r="A638" s="42" t="s">
        <v>5251</v>
      </c>
      <c r="B638" s="128" t="s">
        <v>1114</v>
      </c>
      <c r="C638" s="50" t="s">
        <v>163</v>
      </c>
      <c r="D638" s="51">
        <v>71331</v>
      </c>
      <c r="E638" s="56" t="s">
        <v>1115</v>
      </c>
      <c r="F638" s="53" t="s">
        <v>160</v>
      </c>
      <c r="G638" s="54">
        <v>12</v>
      </c>
      <c r="H638" s="55">
        <v>12</v>
      </c>
      <c r="I638" s="73">
        <v>9.2200000000000006</v>
      </c>
      <c r="J638" s="55">
        <v>7.65</v>
      </c>
      <c r="K638" s="73">
        <v>14.94</v>
      </c>
      <c r="L638" s="55">
        <v>12.4</v>
      </c>
      <c r="M638" s="55">
        <f t="shared" si="60"/>
        <v>240.6</v>
      </c>
      <c r="N638" s="55">
        <f t="shared" si="61"/>
        <v>240.6</v>
      </c>
      <c r="O638" s="37"/>
      <c r="P638" s="55">
        <v>9.2200000000000006</v>
      </c>
      <c r="Q638" s="55">
        <v>14.94</v>
      </c>
      <c r="R638" s="55">
        <v>289.92</v>
      </c>
      <c r="S638" s="55">
        <v>289.92</v>
      </c>
      <c r="T638" s="135">
        <f t="shared" si="57"/>
        <v>0.82988410596026485</v>
      </c>
      <c r="U638" s="55">
        <f t="shared" si="58"/>
        <v>91.8</v>
      </c>
      <c r="V638" s="55">
        <f t="shared" si="59"/>
        <v>148.80000000000001</v>
      </c>
      <c r="X638" s="36" t="b">
        <v>1</v>
      </c>
    </row>
    <row r="639" spans="1:24" x14ac:dyDescent="0.2">
      <c r="A639" s="42" t="s">
        <v>3731</v>
      </c>
      <c r="B639" s="128" t="s">
        <v>1116</v>
      </c>
      <c r="C639" s="50" t="s">
        <v>163</v>
      </c>
      <c r="D639" s="51">
        <v>71321</v>
      </c>
      <c r="E639" s="56" t="s">
        <v>1117</v>
      </c>
      <c r="F639" s="53" t="s">
        <v>160</v>
      </c>
      <c r="G639" s="54">
        <v>3</v>
      </c>
      <c r="H639" s="55">
        <v>3</v>
      </c>
      <c r="I639" s="73">
        <v>20.14</v>
      </c>
      <c r="J639" s="55">
        <v>16.71</v>
      </c>
      <c r="K639" s="73">
        <v>7.47</v>
      </c>
      <c r="L639" s="55">
        <v>6.2</v>
      </c>
      <c r="M639" s="55">
        <f t="shared" si="60"/>
        <v>68.73</v>
      </c>
      <c r="N639" s="55">
        <f t="shared" si="61"/>
        <v>68.73</v>
      </c>
      <c r="O639" s="37"/>
      <c r="P639" s="55">
        <v>20.14</v>
      </c>
      <c r="Q639" s="55">
        <v>7.47</v>
      </c>
      <c r="R639" s="55">
        <v>82.83</v>
      </c>
      <c r="S639" s="55">
        <v>82.83</v>
      </c>
      <c r="T639" s="135">
        <f t="shared" si="57"/>
        <v>0.82977182180369435</v>
      </c>
      <c r="U639" s="55">
        <f t="shared" si="58"/>
        <v>50.13</v>
      </c>
      <c r="V639" s="55">
        <f t="shared" si="59"/>
        <v>18.600000000000001</v>
      </c>
      <c r="X639" s="36" t="b">
        <v>1</v>
      </c>
    </row>
    <row r="640" spans="1:24" x14ac:dyDescent="0.2">
      <c r="A640" s="42" t="s">
        <v>3732</v>
      </c>
      <c r="B640" s="129" t="s">
        <v>1118</v>
      </c>
      <c r="C640" s="133"/>
      <c r="D640" s="133"/>
      <c r="E640" s="58" t="s">
        <v>1119</v>
      </c>
      <c r="F640" s="133"/>
      <c r="G640" s="59"/>
      <c r="H640" s="59"/>
      <c r="I640" s="72"/>
      <c r="J640" s="59"/>
      <c r="K640" s="72"/>
      <c r="L640" s="59"/>
      <c r="M640" s="60">
        <f>SUM(M641:M654)</f>
        <v>4615.24</v>
      </c>
      <c r="N640" s="60">
        <f>SUM(N641:N654)</f>
        <v>4615.24</v>
      </c>
      <c r="O640" s="37"/>
      <c r="P640" s="59"/>
      <c r="Q640" s="59"/>
      <c r="R640" s="60">
        <v>5564.39</v>
      </c>
      <c r="S640" s="60">
        <v>5564.39</v>
      </c>
      <c r="T640" s="135">
        <f t="shared" si="57"/>
        <v>0.82942424955835226</v>
      </c>
      <c r="U640" s="55">
        <f t="shared" si="58"/>
        <v>0</v>
      </c>
      <c r="V640" s="55">
        <f t="shared" si="59"/>
        <v>0</v>
      </c>
      <c r="X640" s="36" t="b">
        <v>1</v>
      </c>
    </row>
    <row r="641" spans="1:24" x14ac:dyDescent="0.2">
      <c r="A641" s="42" t="s">
        <v>3733</v>
      </c>
      <c r="B641" s="128" t="s">
        <v>1120</v>
      </c>
      <c r="C641" s="50" t="s">
        <v>163</v>
      </c>
      <c r="D641" s="51">
        <v>70561</v>
      </c>
      <c r="E641" s="56" t="s">
        <v>405</v>
      </c>
      <c r="F641" s="53" t="s">
        <v>172</v>
      </c>
      <c r="G641" s="54">
        <v>130</v>
      </c>
      <c r="H641" s="55">
        <v>130</v>
      </c>
      <c r="I641" s="73">
        <v>8.9</v>
      </c>
      <c r="J641" s="55">
        <v>7.38</v>
      </c>
      <c r="K641" s="73">
        <v>5.08</v>
      </c>
      <c r="L641" s="55">
        <v>4.21</v>
      </c>
      <c r="M641" s="55">
        <f t="shared" ref="M641:M654" si="62">TRUNC(((J641*G641)+(L641*G641)),2)</f>
        <v>1506.7</v>
      </c>
      <c r="N641" s="55">
        <f t="shared" ref="N641:N654" si="63">TRUNC(((J641*H641)+(L641*H641)),2)</f>
        <v>1506.7</v>
      </c>
      <c r="O641" s="37"/>
      <c r="P641" s="55">
        <v>8.9</v>
      </c>
      <c r="Q641" s="55">
        <v>5.08</v>
      </c>
      <c r="R641" s="55">
        <v>1817.4</v>
      </c>
      <c r="S641" s="55">
        <v>1817.4</v>
      </c>
      <c r="T641" s="135">
        <f t="shared" si="57"/>
        <v>0.82904148783977105</v>
      </c>
      <c r="U641" s="55">
        <f t="shared" si="58"/>
        <v>959.4</v>
      </c>
      <c r="V641" s="55">
        <f t="shared" si="59"/>
        <v>547.29999999999995</v>
      </c>
      <c r="X641" s="36" t="b">
        <v>1</v>
      </c>
    </row>
    <row r="642" spans="1:24" x14ac:dyDescent="0.2">
      <c r="A642" s="42" t="s">
        <v>3734</v>
      </c>
      <c r="B642" s="128" t="s">
        <v>1121</v>
      </c>
      <c r="C642" s="50" t="s">
        <v>163</v>
      </c>
      <c r="D642" s="51">
        <v>71212</v>
      </c>
      <c r="E642" s="56" t="s">
        <v>1122</v>
      </c>
      <c r="F642" s="53" t="s">
        <v>172</v>
      </c>
      <c r="G642" s="54">
        <v>60</v>
      </c>
      <c r="H642" s="55">
        <v>60</v>
      </c>
      <c r="I642" s="73">
        <v>33.36</v>
      </c>
      <c r="J642" s="55">
        <v>27.69</v>
      </c>
      <c r="K642" s="73">
        <v>14.94</v>
      </c>
      <c r="L642" s="55">
        <v>12.4</v>
      </c>
      <c r="M642" s="55">
        <f t="shared" si="62"/>
        <v>2405.4</v>
      </c>
      <c r="N642" s="55">
        <f t="shared" si="63"/>
        <v>2405.4</v>
      </c>
      <c r="O642" s="37"/>
      <c r="P642" s="55">
        <v>33.36</v>
      </c>
      <c r="Q642" s="55">
        <v>14.94</v>
      </c>
      <c r="R642" s="55">
        <v>2898</v>
      </c>
      <c r="S642" s="55">
        <v>2898</v>
      </c>
      <c r="T642" s="135">
        <f t="shared" si="57"/>
        <v>0.83002070393374749</v>
      </c>
      <c r="U642" s="55">
        <f t="shared" si="58"/>
        <v>1661.4</v>
      </c>
      <c r="V642" s="55">
        <f t="shared" si="59"/>
        <v>744</v>
      </c>
      <c r="X642" s="36" t="b">
        <v>1</v>
      </c>
    </row>
    <row r="643" spans="1:24" x14ac:dyDescent="0.2">
      <c r="A643" s="42" t="s">
        <v>3735</v>
      </c>
      <c r="B643" s="128" t="s">
        <v>1123</v>
      </c>
      <c r="C643" s="50" t="s">
        <v>163</v>
      </c>
      <c r="D643" s="51">
        <v>71702</v>
      </c>
      <c r="E643" s="56" t="s">
        <v>1124</v>
      </c>
      <c r="F643" s="53" t="s">
        <v>160</v>
      </c>
      <c r="G643" s="54">
        <v>20</v>
      </c>
      <c r="H643" s="55">
        <v>20</v>
      </c>
      <c r="I643" s="73">
        <v>3.53</v>
      </c>
      <c r="J643" s="55">
        <v>2.93</v>
      </c>
      <c r="K643" s="73">
        <v>2.2400000000000002</v>
      </c>
      <c r="L643" s="55">
        <v>1.85</v>
      </c>
      <c r="M643" s="55">
        <f t="shared" si="62"/>
        <v>95.6</v>
      </c>
      <c r="N643" s="55">
        <f t="shared" si="63"/>
        <v>95.6</v>
      </c>
      <c r="O643" s="37"/>
      <c r="P643" s="55">
        <v>3.53</v>
      </c>
      <c r="Q643" s="55">
        <v>2.2400000000000002</v>
      </c>
      <c r="R643" s="55">
        <v>115.4</v>
      </c>
      <c r="S643" s="55">
        <v>115.4</v>
      </c>
      <c r="T643" s="135">
        <f t="shared" si="57"/>
        <v>0.82842287694973993</v>
      </c>
      <c r="U643" s="55">
        <f t="shared" si="58"/>
        <v>58.6</v>
      </c>
      <c r="V643" s="55">
        <f t="shared" si="59"/>
        <v>37</v>
      </c>
      <c r="X643" s="36" t="b">
        <v>1</v>
      </c>
    </row>
    <row r="644" spans="1:24" x14ac:dyDescent="0.2">
      <c r="A644" s="42" t="s">
        <v>3736</v>
      </c>
      <c r="B644" s="128" t="s">
        <v>1125</v>
      </c>
      <c r="C644" s="50" t="s">
        <v>163</v>
      </c>
      <c r="D644" s="51">
        <v>71152</v>
      </c>
      <c r="E644" s="56" t="s">
        <v>1126</v>
      </c>
      <c r="F644" s="53" t="s">
        <v>160</v>
      </c>
      <c r="G644" s="54">
        <v>12</v>
      </c>
      <c r="H644" s="55">
        <v>12</v>
      </c>
      <c r="I644" s="73">
        <v>8.92</v>
      </c>
      <c r="J644" s="55">
        <v>7.4</v>
      </c>
      <c r="K644" s="73">
        <v>5.23</v>
      </c>
      <c r="L644" s="55">
        <v>4.34</v>
      </c>
      <c r="M644" s="55">
        <f t="shared" si="62"/>
        <v>140.88</v>
      </c>
      <c r="N644" s="55">
        <f t="shared" si="63"/>
        <v>140.88</v>
      </c>
      <c r="O644" s="37"/>
      <c r="P644" s="55">
        <v>8.92</v>
      </c>
      <c r="Q644" s="55">
        <v>5.23</v>
      </c>
      <c r="R644" s="55">
        <v>169.8</v>
      </c>
      <c r="S644" s="55">
        <v>169.8</v>
      </c>
      <c r="T644" s="135">
        <f t="shared" si="57"/>
        <v>0.82968197879858652</v>
      </c>
      <c r="U644" s="55">
        <f t="shared" si="58"/>
        <v>88.8</v>
      </c>
      <c r="V644" s="55">
        <f t="shared" si="59"/>
        <v>52.08</v>
      </c>
      <c r="X644" s="36" t="b">
        <v>1</v>
      </c>
    </row>
    <row r="645" spans="1:24" x14ac:dyDescent="0.2">
      <c r="A645" s="42" t="s">
        <v>3737</v>
      </c>
      <c r="B645" s="128" t="s">
        <v>1127</v>
      </c>
      <c r="C645" s="50" t="s">
        <v>163</v>
      </c>
      <c r="D645" s="51">
        <v>70372</v>
      </c>
      <c r="E645" s="56" t="s">
        <v>1000</v>
      </c>
      <c r="F645" s="53" t="s">
        <v>160</v>
      </c>
      <c r="G645" s="54">
        <v>40</v>
      </c>
      <c r="H645" s="55">
        <v>40</v>
      </c>
      <c r="I645" s="73">
        <v>1.52</v>
      </c>
      <c r="J645" s="55">
        <v>1.26</v>
      </c>
      <c r="K645" s="73">
        <v>0.37</v>
      </c>
      <c r="L645" s="55">
        <v>0.3</v>
      </c>
      <c r="M645" s="55">
        <f t="shared" si="62"/>
        <v>62.4</v>
      </c>
      <c r="N645" s="55">
        <f t="shared" si="63"/>
        <v>62.4</v>
      </c>
      <c r="O645" s="37"/>
      <c r="P645" s="55">
        <v>1.52</v>
      </c>
      <c r="Q645" s="55">
        <v>0.37</v>
      </c>
      <c r="R645" s="55">
        <v>75.599999999999994</v>
      </c>
      <c r="S645" s="55">
        <v>75.599999999999994</v>
      </c>
      <c r="T645" s="135">
        <f t="shared" si="57"/>
        <v>0.82539682539682546</v>
      </c>
      <c r="U645" s="55">
        <f t="shared" si="58"/>
        <v>50.4</v>
      </c>
      <c r="V645" s="55">
        <f t="shared" si="59"/>
        <v>12</v>
      </c>
      <c r="X645" s="36" t="b">
        <v>1</v>
      </c>
    </row>
    <row r="646" spans="1:24" x14ac:dyDescent="0.2">
      <c r="A646" s="42" t="s">
        <v>3738</v>
      </c>
      <c r="B646" s="128" t="s">
        <v>1128</v>
      </c>
      <c r="C646" s="50" t="s">
        <v>163</v>
      </c>
      <c r="D646" s="51">
        <v>71861</v>
      </c>
      <c r="E646" s="56" t="s">
        <v>365</v>
      </c>
      <c r="F646" s="53" t="s">
        <v>160</v>
      </c>
      <c r="G646" s="54">
        <v>40</v>
      </c>
      <c r="H646" s="55">
        <v>40</v>
      </c>
      <c r="I646" s="73">
        <v>0.12</v>
      </c>
      <c r="J646" s="55">
        <v>0.09</v>
      </c>
      <c r="K646" s="73">
        <v>0.38</v>
      </c>
      <c r="L646" s="55">
        <v>0.31</v>
      </c>
      <c r="M646" s="55">
        <f t="shared" si="62"/>
        <v>16</v>
      </c>
      <c r="N646" s="55">
        <f t="shared" si="63"/>
        <v>16</v>
      </c>
      <c r="O646" s="37"/>
      <c r="P646" s="55">
        <v>0.12</v>
      </c>
      <c r="Q646" s="55">
        <v>0.38</v>
      </c>
      <c r="R646" s="55">
        <v>20</v>
      </c>
      <c r="S646" s="55">
        <v>20</v>
      </c>
      <c r="T646" s="135">
        <f t="shared" si="57"/>
        <v>0.8</v>
      </c>
      <c r="U646" s="55">
        <f t="shared" si="58"/>
        <v>3.6</v>
      </c>
      <c r="V646" s="55">
        <f t="shared" si="59"/>
        <v>12.4</v>
      </c>
      <c r="X646" s="36" t="b">
        <v>1</v>
      </c>
    </row>
    <row r="647" spans="1:24" x14ac:dyDescent="0.2">
      <c r="A647" s="42" t="s">
        <v>3739</v>
      </c>
      <c r="B647" s="128" t="s">
        <v>1129</v>
      </c>
      <c r="C647" s="50" t="s">
        <v>163</v>
      </c>
      <c r="D647" s="51">
        <v>70647</v>
      </c>
      <c r="E647" s="56" t="s">
        <v>1010</v>
      </c>
      <c r="F647" s="53" t="s">
        <v>160</v>
      </c>
      <c r="G647" s="54">
        <v>2</v>
      </c>
      <c r="H647" s="55">
        <v>2</v>
      </c>
      <c r="I647" s="73">
        <v>60.9</v>
      </c>
      <c r="J647" s="55">
        <v>50.55</v>
      </c>
      <c r="K647" s="73">
        <v>56.04</v>
      </c>
      <c r="L647" s="55">
        <v>46.51</v>
      </c>
      <c r="M647" s="55">
        <f t="shared" si="62"/>
        <v>194.12</v>
      </c>
      <c r="N647" s="55">
        <f t="shared" si="63"/>
        <v>194.12</v>
      </c>
      <c r="O647" s="37"/>
      <c r="P647" s="55">
        <v>60.9</v>
      </c>
      <c r="Q647" s="55">
        <v>56.04</v>
      </c>
      <c r="R647" s="55">
        <v>233.88</v>
      </c>
      <c r="S647" s="55">
        <v>233.88</v>
      </c>
      <c r="T647" s="135">
        <f t="shared" si="57"/>
        <v>0.82999828972122458</v>
      </c>
      <c r="U647" s="55">
        <f t="shared" si="58"/>
        <v>101.1</v>
      </c>
      <c r="V647" s="55">
        <f t="shared" si="59"/>
        <v>93.02</v>
      </c>
      <c r="X647" s="36" t="b">
        <v>1</v>
      </c>
    </row>
    <row r="648" spans="1:24" x14ac:dyDescent="0.2">
      <c r="A648" s="42" t="s">
        <v>3740</v>
      </c>
      <c r="B648" s="128" t="s">
        <v>1130</v>
      </c>
      <c r="C648" s="50" t="s">
        <v>163</v>
      </c>
      <c r="D648" s="51">
        <v>70930</v>
      </c>
      <c r="E648" s="56" t="s">
        <v>381</v>
      </c>
      <c r="F648" s="53" t="s">
        <v>160</v>
      </c>
      <c r="G648" s="54">
        <v>3</v>
      </c>
      <c r="H648" s="55">
        <v>3</v>
      </c>
      <c r="I648" s="73">
        <v>2.15</v>
      </c>
      <c r="J648" s="55">
        <v>1.78</v>
      </c>
      <c r="K648" s="73">
        <v>2.98</v>
      </c>
      <c r="L648" s="55">
        <v>2.4700000000000002</v>
      </c>
      <c r="M648" s="55">
        <f t="shared" si="62"/>
        <v>12.75</v>
      </c>
      <c r="N648" s="55">
        <f t="shared" si="63"/>
        <v>12.75</v>
      </c>
      <c r="O648" s="37"/>
      <c r="P648" s="55">
        <v>2.15</v>
      </c>
      <c r="Q648" s="55">
        <v>2.98</v>
      </c>
      <c r="R648" s="55">
        <v>15.39</v>
      </c>
      <c r="S648" s="55">
        <v>15.39</v>
      </c>
      <c r="T648" s="135">
        <f t="shared" si="57"/>
        <v>0.82846003898635479</v>
      </c>
      <c r="U648" s="55">
        <f t="shared" si="58"/>
        <v>5.34</v>
      </c>
      <c r="V648" s="55">
        <f t="shared" si="59"/>
        <v>7.41</v>
      </c>
      <c r="X648" s="36" t="b">
        <v>1</v>
      </c>
    </row>
    <row r="649" spans="1:24" x14ac:dyDescent="0.2">
      <c r="A649" s="42" t="s">
        <v>3741</v>
      </c>
      <c r="B649" s="128" t="s">
        <v>1131</v>
      </c>
      <c r="C649" s="50" t="s">
        <v>163</v>
      </c>
      <c r="D649" s="51">
        <v>70932</v>
      </c>
      <c r="E649" s="56" t="s">
        <v>383</v>
      </c>
      <c r="F649" s="53" t="s">
        <v>160</v>
      </c>
      <c r="G649" s="54">
        <v>9</v>
      </c>
      <c r="H649" s="55">
        <v>9</v>
      </c>
      <c r="I649" s="73">
        <v>0.25</v>
      </c>
      <c r="J649" s="55">
        <v>0.2</v>
      </c>
      <c r="K649" s="73">
        <v>1.1200000000000001</v>
      </c>
      <c r="L649" s="55">
        <v>0.92</v>
      </c>
      <c r="M649" s="55">
        <f t="shared" si="62"/>
        <v>10.08</v>
      </c>
      <c r="N649" s="55">
        <f t="shared" si="63"/>
        <v>10.08</v>
      </c>
      <c r="O649" s="37"/>
      <c r="P649" s="55">
        <v>0.25</v>
      </c>
      <c r="Q649" s="55">
        <v>1.1200000000000001</v>
      </c>
      <c r="R649" s="55">
        <v>12.33</v>
      </c>
      <c r="S649" s="55">
        <v>12.33</v>
      </c>
      <c r="T649" s="135">
        <f t="shared" si="57"/>
        <v>0.81751824817518248</v>
      </c>
      <c r="U649" s="55">
        <f t="shared" si="58"/>
        <v>1.8</v>
      </c>
      <c r="V649" s="55">
        <f t="shared" si="59"/>
        <v>8.2799999999999994</v>
      </c>
      <c r="X649" s="36" t="b">
        <v>1</v>
      </c>
    </row>
    <row r="650" spans="1:24" x14ac:dyDescent="0.2">
      <c r="A650" s="42" t="s">
        <v>3742</v>
      </c>
      <c r="B650" s="128" t="s">
        <v>1132</v>
      </c>
      <c r="C650" s="50" t="s">
        <v>163</v>
      </c>
      <c r="D650" s="51">
        <v>70931</v>
      </c>
      <c r="E650" s="56" t="s">
        <v>1133</v>
      </c>
      <c r="F650" s="53" t="s">
        <v>160</v>
      </c>
      <c r="G650" s="54">
        <v>6</v>
      </c>
      <c r="H650" s="55">
        <v>6</v>
      </c>
      <c r="I650" s="73">
        <v>2.98</v>
      </c>
      <c r="J650" s="55">
        <v>2.4700000000000002</v>
      </c>
      <c r="K650" s="73">
        <v>2.98</v>
      </c>
      <c r="L650" s="55">
        <v>2.4700000000000002</v>
      </c>
      <c r="M650" s="55">
        <f t="shared" si="62"/>
        <v>29.64</v>
      </c>
      <c r="N650" s="55">
        <f t="shared" si="63"/>
        <v>29.64</v>
      </c>
      <c r="O650" s="37"/>
      <c r="P650" s="55">
        <v>2.98</v>
      </c>
      <c r="Q650" s="55">
        <v>2.98</v>
      </c>
      <c r="R650" s="55">
        <v>35.76</v>
      </c>
      <c r="S650" s="55">
        <v>35.76</v>
      </c>
      <c r="T650" s="135">
        <f t="shared" si="57"/>
        <v>0.82885906040268464</v>
      </c>
      <c r="U650" s="55">
        <f t="shared" si="58"/>
        <v>14.82</v>
      </c>
      <c r="V650" s="55">
        <f t="shared" si="59"/>
        <v>14.82</v>
      </c>
      <c r="X650" s="36" t="b">
        <v>1</v>
      </c>
    </row>
    <row r="651" spans="1:24" x14ac:dyDescent="0.2">
      <c r="A651" s="42" t="s">
        <v>3743</v>
      </c>
      <c r="B651" s="128" t="s">
        <v>1134</v>
      </c>
      <c r="C651" s="50" t="s">
        <v>163</v>
      </c>
      <c r="D651" s="51">
        <v>72578</v>
      </c>
      <c r="E651" s="56" t="s">
        <v>400</v>
      </c>
      <c r="F651" s="53" t="s">
        <v>160</v>
      </c>
      <c r="G651" s="54">
        <v>2</v>
      </c>
      <c r="H651" s="55">
        <v>2</v>
      </c>
      <c r="I651" s="73">
        <v>8.0500000000000007</v>
      </c>
      <c r="J651" s="55">
        <v>6.68</v>
      </c>
      <c r="K651" s="73">
        <v>10.84</v>
      </c>
      <c r="L651" s="55">
        <v>8.99</v>
      </c>
      <c r="M651" s="55">
        <f t="shared" si="62"/>
        <v>31.34</v>
      </c>
      <c r="N651" s="55">
        <f t="shared" si="63"/>
        <v>31.34</v>
      </c>
      <c r="O651" s="37"/>
      <c r="P651" s="55">
        <v>8.0500000000000007</v>
      </c>
      <c r="Q651" s="55">
        <v>10.84</v>
      </c>
      <c r="R651" s="55">
        <v>37.78</v>
      </c>
      <c r="S651" s="55">
        <v>37.78</v>
      </c>
      <c r="T651" s="135">
        <f t="shared" si="57"/>
        <v>0.8295394388565378</v>
      </c>
      <c r="U651" s="55">
        <f t="shared" si="58"/>
        <v>13.36</v>
      </c>
      <c r="V651" s="55">
        <f t="shared" si="59"/>
        <v>17.98</v>
      </c>
      <c r="X651" s="36" t="b">
        <v>1</v>
      </c>
    </row>
    <row r="652" spans="1:24" x14ac:dyDescent="0.2">
      <c r="A652" s="42" t="s">
        <v>3744</v>
      </c>
      <c r="B652" s="128" t="s">
        <v>1135</v>
      </c>
      <c r="C652" s="50" t="s">
        <v>163</v>
      </c>
      <c r="D652" s="51">
        <v>70691</v>
      </c>
      <c r="E652" s="56" t="s">
        <v>1035</v>
      </c>
      <c r="F652" s="53" t="s">
        <v>160</v>
      </c>
      <c r="G652" s="54">
        <v>7</v>
      </c>
      <c r="H652" s="55">
        <v>7</v>
      </c>
      <c r="I652" s="73">
        <v>2.5499999999999998</v>
      </c>
      <c r="J652" s="55">
        <v>2.11</v>
      </c>
      <c r="K652" s="73">
        <v>5.61</v>
      </c>
      <c r="L652" s="55">
        <v>4.6500000000000004</v>
      </c>
      <c r="M652" s="55">
        <f t="shared" si="62"/>
        <v>47.32</v>
      </c>
      <c r="N652" s="55">
        <f t="shared" si="63"/>
        <v>47.32</v>
      </c>
      <c r="O652" s="37"/>
      <c r="P652" s="55">
        <v>2.5499999999999998</v>
      </c>
      <c r="Q652" s="55">
        <v>5.61</v>
      </c>
      <c r="R652" s="55">
        <v>57.12</v>
      </c>
      <c r="S652" s="55">
        <v>57.12</v>
      </c>
      <c r="T652" s="135">
        <f t="shared" ref="T652:T715" si="64">N652/S652</f>
        <v>0.82843137254901966</v>
      </c>
      <c r="U652" s="55">
        <f t="shared" si="58"/>
        <v>14.77</v>
      </c>
      <c r="V652" s="55">
        <f t="shared" si="59"/>
        <v>32.549999999999997</v>
      </c>
      <c r="X652" s="36" t="b">
        <v>1</v>
      </c>
    </row>
    <row r="653" spans="1:24" x14ac:dyDescent="0.2">
      <c r="A653" s="42" t="s">
        <v>3745</v>
      </c>
      <c r="B653" s="128" t="s">
        <v>1136</v>
      </c>
      <c r="C653" s="50" t="s">
        <v>163</v>
      </c>
      <c r="D653" s="51">
        <v>71331</v>
      </c>
      <c r="E653" s="56" t="s">
        <v>1115</v>
      </c>
      <c r="F653" s="53" t="s">
        <v>160</v>
      </c>
      <c r="G653" s="54">
        <v>2</v>
      </c>
      <c r="H653" s="55">
        <v>2</v>
      </c>
      <c r="I653" s="73">
        <v>9.2200000000000006</v>
      </c>
      <c r="J653" s="55">
        <v>7.65</v>
      </c>
      <c r="K653" s="73">
        <v>14.94</v>
      </c>
      <c r="L653" s="55">
        <v>12.4</v>
      </c>
      <c r="M653" s="55">
        <f t="shared" si="62"/>
        <v>40.1</v>
      </c>
      <c r="N653" s="55">
        <f t="shared" si="63"/>
        <v>40.1</v>
      </c>
      <c r="O653" s="37"/>
      <c r="P653" s="55">
        <v>9.2200000000000006</v>
      </c>
      <c r="Q653" s="55">
        <v>14.94</v>
      </c>
      <c r="R653" s="55">
        <v>48.32</v>
      </c>
      <c r="S653" s="55">
        <v>48.32</v>
      </c>
      <c r="T653" s="135">
        <f t="shared" si="64"/>
        <v>0.82988410596026496</v>
      </c>
      <c r="U653" s="55">
        <f t="shared" si="58"/>
        <v>15.3</v>
      </c>
      <c r="V653" s="55">
        <f t="shared" si="59"/>
        <v>24.8</v>
      </c>
      <c r="X653" s="36" t="b">
        <v>1</v>
      </c>
    </row>
    <row r="654" spans="1:24" x14ac:dyDescent="0.2">
      <c r="A654" s="42" t="s">
        <v>3746</v>
      </c>
      <c r="B654" s="128" t="s">
        <v>1137</v>
      </c>
      <c r="C654" s="50" t="s">
        <v>163</v>
      </c>
      <c r="D654" s="51">
        <v>71321</v>
      </c>
      <c r="E654" s="56" t="s">
        <v>1117</v>
      </c>
      <c r="F654" s="53" t="s">
        <v>160</v>
      </c>
      <c r="G654" s="54">
        <v>1</v>
      </c>
      <c r="H654" s="55">
        <v>1</v>
      </c>
      <c r="I654" s="73">
        <v>20.14</v>
      </c>
      <c r="J654" s="55">
        <v>16.71</v>
      </c>
      <c r="K654" s="73">
        <v>7.47</v>
      </c>
      <c r="L654" s="55">
        <v>6.2</v>
      </c>
      <c r="M654" s="55">
        <f t="shared" si="62"/>
        <v>22.91</v>
      </c>
      <c r="N654" s="55">
        <f t="shared" si="63"/>
        <v>22.91</v>
      </c>
      <c r="O654" s="37"/>
      <c r="P654" s="55">
        <v>20.14</v>
      </c>
      <c r="Q654" s="55">
        <v>7.47</v>
      </c>
      <c r="R654" s="55">
        <v>27.61</v>
      </c>
      <c r="S654" s="55">
        <v>27.61</v>
      </c>
      <c r="T654" s="135">
        <f t="shared" si="64"/>
        <v>0.82977182180369435</v>
      </c>
      <c r="U654" s="55">
        <f t="shared" ref="U654:U717" si="65">TRUNC(J654*H654,2)</f>
        <v>16.71</v>
      </c>
      <c r="V654" s="55">
        <f t="shared" ref="V654:V717" si="66">TRUNC(L654*H654,2)</f>
        <v>6.2</v>
      </c>
      <c r="X654" s="36" t="b">
        <v>1</v>
      </c>
    </row>
    <row r="655" spans="1:24" x14ac:dyDescent="0.2">
      <c r="A655" s="42" t="s">
        <v>3747</v>
      </c>
      <c r="B655" s="129" t="s">
        <v>1138</v>
      </c>
      <c r="C655" s="133"/>
      <c r="D655" s="133"/>
      <c r="E655" s="58" t="s">
        <v>1139</v>
      </c>
      <c r="F655" s="133"/>
      <c r="G655" s="59"/>
      <c r="H655" s="59"/>
      <c r="I655" s="72"/>
      <c r="J655" s="59"/>
      <c r="K655" s="72"/>
      <c r="L655" s="59"/>
      <c r="M655" s="60">
        <f>SUM(M656:M683)</f>
        <v>12521.650000000001</v>
      </c>
      <c r="N655" s="60">
        <f>SUM(N656:N683)</f>
        <v>12521.650000000001</v>
      </c>
      <c r="O655" s="37"/>
      <c r="P655" s="59"/>
      <c r="Q655" s="59"/>
      <c r="R655" s="60">
        <v>15117.96</v>
      </c>
      <c r="S655" s="60">
        <v>15117.96</v>
      </c>
      <c r="T655" s="135">
        <f t="shared" si="64"/>
        <v>0.82826320482393145</v>
      </c>
      <c r="U655" s="55">
        <f t="shared" si="65"/>
        <v>0</v>
      </c>
      <c r="V655" s="55">
        <f t="shared" si="66"/>
        <v>0</v>
      </c>
      <c r="X655" s="36" t="b">
        <v>1</v>
      </c>
    </row>
    <row r="656" spans="1:24" ht="24" x14ac:dyDescent="0.25">
      <c r="A656" s="42" t="s">
        <v>3748</v>
      </c>
      <c r="B656" s="128" t="s">
        <v>1140</v>
      </c>
      <c r="C656" s="50" t="s">
        <v>217</v>
      </c>
      <c r="D656" s="51">
        <v>91926</v>
      </c>
      <c r="E656" s="52" t="s">
        <v>3028</v>
      </c>
      <c r="F656" s="53" t="s">
        <v>172</v>
      </c>
      <c r="G656" s="54">
        <v>1000</v>
      </c>
      <c r="H656" s="55">
        <v>1000</v>
      </c>
      <c r="I656" s="73">
        <v>2.92</v>
      </c>
      <c r="J656" s="55">
        <v>2.42</v>
      </c>
      <c r="K656" s="73">
        <v>1.0900000000000001</v>
      </c>
      <c r="L656" s="55">
        <v>0.9</v>
      </c>
      <c r="M656" s="55">
        <f t="shared" ref="M656:M683" si="67">TRUNC(((J656*G656)+(L656*G656)),2)</f>
        <v>3320</v>
      </c>
      <c r="N656" s="55">
        <f t="shared" ref="N656:N683" si="68">TRUNC(((J656*H656)+(L656*H656)),2)</f>
        <v>3320</v>
      </c>
      <c r="O656" s="38"/>
      <c r="P656" s="55">
        <v>2.92</v>
      </c>
      <c r="Q656" s="55">
        <v>1.0900000000000001</v>
      </c>
      <c r="R656" s="55">
        <v>4010</v>
      </c>
      <c r="S656" s="55">
        <v>4010</v>
      </c>
      <c r="T656" s="135">
        <f t="shared" si="64"/>
        <v>0.82793017456359097</v>
      </c>
      <c r="U656" s="55">
        <f t="shared" si="65"/>
        <v>2420</v>
      </c>
      <c r="V656" s="55">
        <f t="shared" si="66"/>
        <v>900</v>
      </c>
      <c r="X656" s="36" t="b">
        <v>1</v>
      </c>
    </row>
    <row r="657" spans="1:24" x14ac:dyDescent="0.2">
      <c r="A657" s="42" t="s">
        <v>3749</v>
      </c>
      <c r="B657" s="128" t="s">
        <v>1141</v>
      </c>
      <c r="C657" s="50" t="s">
        <v>163</v>
      </c>
      <c r="D657" s="51">
        <v>70564</v>
      </c>
      <c r="E657" s="56" t="s">
        <v>1042</v>
      </c>
      <c r="F657" s="53" t="s">
        <v>172</v>
      </c>
      <c r="G657" s="54">
        <v>198</v>
      </c>
      <c r="H657" s="55">
        <v>198</v>
      </c>
      <c r="I657" s="73">
        <v>4.01</v>
      </c>
      <c r="J657" s="55">
        <v>3.32</v>
      </c>
      <c r="K657" s="73">
        <v>2.2400000000000002</v>
      </c>
      <c r="L657" s="55">
        <v>1.85</v>
      </c>
      <c r="M657" s="55">
        <f t="shared" si="67"/>
        <v>1023.66</v>
      </c>
      <c r="N657" s="55">
        <f t="shared" si="68"/>
        <v>1023.66</v>
      </c>
      <c r="O657" s="37"/>
      <c r="P657" s="55">
        <v>4.01</v>
      </c>
      <c r="Q657" s="55">
        <v>2.2400000000000002</v>
      </c>
      <c r="R657" s="55">
        <v>1237.5</v>
      </c>
      <c r="S657" s="55">
        <v>1237.5</v>
      </c>
      <c r="T657" s="135">
        <f t="shared" si="64"/>
        <v>0.82719999999999994</v>
      </c>
      <c r="U657" s="55">
        <f t="shared" si="65"/>
        <v>657.36</v>
      </c>
      <c r="V657" s="55">
        <f t="shared" si="66"/>
        <v>366.3</v>
      </c>
      <c r="X657" s="36" t="b">
        <v>1</v>
      </c>
    </row>
    <row r="658" spans="1:24" x14ac:dyDescent="0.2">
      <c r="A658" s="42" t="s">
        <v>3750</v>
      </c>
      <c r="B658" s="128" t="s">
        <v>1142</v>
      </c>
      <c r="C658" s="50" t="s">
        <v>163</v>
      </c>
      <c r="D658" s="51">
        <v>70565</v>
      </c>
      <c r="E658" s="56" t="s">
        <v>1044</v>
      </c>
      <c r="F658" s="53" t="s">
        <v>172</v>
      </c>
      <c r="G658" s="54">
        <v>33</v>
      </c>
      <c r="H658" s="55">
        <v>33</v>
      </c>
      <c r="I658" s="73">
        <v>5.31</v>
      </c>
      <c r="J658" s="55">
        <v>4.4000000000000004</v>
      </c>
      <c r="K658" s="73">
        <v>2.4300000000000002</v>
      </c>
      <c r="L658" s="55">
        <v>2.0099999999999998</v>
      </c>
      <c r="M658" s="55">
        <f t="shared" si="67"/>
        <v>211.53</v>
      </c>
      <c r="N658" s="55">
        <f t="shared" si="68"/>
        <v>211.53</v>
      </c>
      <c r="O658" s="37"/>
      <c r="P658" s="55">
        <v>5.31</v>
      </c>
      <c r="Q658" s="55">
        <v>2.4300000000000002</v>
      </c>
      <c r="R658" s="55">
        <v>255.42</v>
      </c>
      <c r="S658" s="55">
        <v>255.42</v>
      </c>
      <c r="T658" s="135">
        <f t="shared" si="64"/>
        <v>0.82816537467700257</v>
      </c>
      <c r="U658" s="55">
        <f t="shared" si="65"/>
        <v>145.19999999999999</v>
      </c>
      <c r="V658" s="55">
        <f t="shared" si="66"/>
        <v>66.33</v>
      </c>
      <c r="X658" s="36" t="b">
        <v>1</v>
      </c>
    </row>
    <row r="659" spans="1:24" ht="24" x14ac:dyDescent="0.25">
      <c r="A659" s="42" t="s">
        <v>3751</v>
      </c>
      <c r="B659" s="128" t="s">
        <v>1143</v>
      </c>
      <c r="C659" s="50" t="s">
        <v>217</v>
      </c>
      <c r="D659" s="51">
        <v>91863</v>
      </c>
      <c r="E659" s="56" t="s">
        <v>1048</v>
      </c>
      <c r="F659" s="53" t="s">
        <v>172</v>
      </c>
      <c r="G659" s="54">
        <v>234</v>
      </c>
      <c r="H659" s="55">
        <v>234</v>
      </c>
      <c r="I659" s="73">
        <v>6.01</v>
      </c>
      <c r="J659" s="55">
        <v>4.9800000000000004</v>
      </c>
      <c r="K659" s="73">
        <v>4.53</v>
      </c>
      <c r="L659" s="55">
        <v>3.76</v>
      </c>
      <c r="M659" s="55">
        <f t="shared" si="67"/>
        <v>2045.16</v>
      </c>
      <c r="N659" s="55">
        <f t="shared" si="68"/>
        <v>2045.16</v>
      </c>
      <c r="O659" s="38"/>
      <c r="P659" s="55">
        <v>6.01</v>
      </c>
      <c r="Q659" s="55">
        <v>4.53</v>
      </c>
      <c r="R659" s="55">
        <v>2466.36</v>
      </c>
      <c r="S659" s="55">
        <v>2466.36</v>
      </c>
      <c r="T659" s="135">
        <f t="shared" si="64"/>
        <v>0.82922201138519924</v>
      </c>
      <c r="U659" s="55">
        <f t="shared" si="65"/>
        <v>1165.32</v>
      </c>
      <c r="V659" s="55">
        <f t="shared" si="66"/>
        <v>879.84</v>
      </c>
      <c r="X659" s="36" t="b">
        <v>1</v>
      </c>
    </row>
    <row r="660" spans="1:24" x14ac:dyDescent="0.2">
      <c r="A660" s="42" t="s">
        <v>3752</v>
      </c>
      <c r="B660" s="128" t="s">
        <v>1144</v>
      </c>
      <c r="C660" s="50" t="s">
        <v>163</v>
      </c>
      <c r="D660" s="51">
        <v>70371</v>
      </c>
      <c r="E660" s="56" t="s">
        <v>1050</v>
      </c>
      <c r="F660" s="53" t="s">
        <v>160</v>
      </c>
      <c r="G660" s="54">
        <v>156</v>
      </c>
      <c r="H660" s="55">
        <v>156</v>
      </c>
      <c r="I660" s="73">
        <v>1.45</v>
      </c>
      <c r="J660" s="55">
        <v>1.2</v>
      </c>
      <c r="K660" s="73">
        <v>0.37</v>
      </c>
      <c r="L660" s="55">
        <v>0.3</v>
      </c>
      <c r="M660" s="55">
        <f t="shared" si="67"/>
        <v>234</v>
      </c>
      <c r="N660" s="55">
        <f t="shared" si="68"/>
        <v>234</v>
      </c>
      <c r="O660" s="37"/>
      <c r="P660" s="55">
        <v>1.45</v>
      </c>
      <c r="Q660" s="55">
        <v>0.37</v>
      </c>
      <c r="R660" s="55">
        <v>283.92</v>
      </c>
      <c r="S660" s="55">
        <v>283.92</v>
      </c>
      <c r="T660" s="135">
        <f t="shared" si="64"/>
        <v>0.82417582417582413</v>
      </c>
      <c r="U660" s="55">
        <f t="shared" si="65"/>
        <v>187.2</v>
      </c>
      <c r="V660" s="55">
        <f t="shared" si="66"/>
        <v>46.8</v>
      </c>
      <c r="X660" s="36" t="b">
        <v>1</v>
      </c>
    </row>
    <row r="661" spans="1:24" x14ac:dyDescent="0.2">
      <c r="A661" s="42" t="s">
        <v>3753</v>
      </c>
      <c r="B661" s="128" t="s">
        <v>1145</v>
      </c>
      <c r="C661" s="50" t="s">
        <v>163</v>
      </c>
      <c r="D661" s="51">
        <v>71741</v>
      </c>
      <c r="E661" s="56" t="s">
        <v>1053</v>
      </c>
      <c r="F661" s="53" t="s">
        <v>160</v>
      </c>
      <c r="G661" s="54">
        <v>104</v>
      </c>
      <c r="H661" s="55">
        <v>104</v>
      </c>
      <c r="I661" s="73">
        <v>1.18</v>
      </c>
      <c r="J661" s="55">
        <v>0.97</v>
      </c>
      <c r="K661" s="73">
        <v>1.1200000000000001</v>
      </c>
      <c r="L661" s="55">
        <v>0.92</v>
      </c>
      <c r="M661" s="55">
        <f t="shared" si="67"/>
        <v>196.56</v>
      </c>
      <c r="N661" s="55">
        <f t="shared" si="68"/>
        <v>196.56</v>
      </c>
      <c r="O661" s="37"/>
      <c r="P661" s="55">
        <v>1.18</v>
      </c>
      <c r="Q661" s="55">
        <v>1.1200000000000001</v>
      </c>
      <c r="R661" s="55">
        <v>239.2</v>
      </c>
      <c r="S661" s="55">
        <v>239.2</v>
      </c>
      <c r="T661" s="135">
        <f t="shared" si="64"/>
        <v>0.82173913043478264</v>
      </c>
      <c r="U661" s="55">
        <f t="shared" si="65"/>
        <v>100.88</v>
      </c>
      <c r="V661" s="55">
        <f t="shared" si="66"/>
        <v>95.68</v>
      </c>
      <c r="X661" s="36" t="b">
        <v>1</v>
      </c>
    </row>
    <row r="662" spans="1:24" x14ac:dyDescent="0.2">
      <c r="A662" s="42" t="s">
        <v>3754</v>
      </c>
      <c r="B662" s="128" t="s">
        <v>1146</v>
      </c>
      <c r="C662" s="50" t="s">
        <v>163</v>
      </c>
      <c r="D662" s="51">
        <v>71141</v>
      </c>
      <c r="E662" s="56" t="s">
        <v>1055</v>
      </c>
      <c r="F662" s="53" t="s">
        <v>160</v>
      </c>
      <c r="G662" s="54">
        <v>52</v>
      </c>
      <c r="H662" s="55">
        <v>52</v>
      </c>
      <c r="I662" s="73">
        <v>2.6</v>
      </c>
      <c r="J662" s="55">
        <v>2.15</v>
      </c>
      <c r="K662" s="73">
        <v>3.74</v>
      </c>
      <c r="L662" s="55">
        <v>3.1</v>
      </c>
      <c r="M662" s="55">
        <f t="shared" si="67"/>
        <v>273</v>
      </c>
      <c r="N662" s="55">
        <f t="shared" si="68"/>
        <v>273</v>
      </c>
      <c r="O662" s="37"/>
      <c r="P662" s="55">
        <v>2.6</v>
      </c>
      <c r="Q662" s="55">
        <v>3.74</v>
      </c>
      <c r="R662" s="55">
        <v>329.68</v>
      </c>
      <c r="S662" s="55">
        <v>329.68</v>
      </c>
      <c r="T662" s="135">
        <f t="shared" si="64"/>
        <v>0.82807570977917977</v>
      </c>
      <c r="U662" s="55">
        <f t="shared" si="65"/>
        <v>111.8</v>
      </c>
      <c r="V662" s="55">
        <f t="shared" si="66"/>
        <v>161.19999999999999</v>
      </c>
      <c r="X662" s="36" t="b">
        <v>1</v>
      </c>
    </row>
    <row r="663" spans="1:24" x14ac:dyDescent="0.2">
      <c r="A663" s="42" t="s">
        <v>3755</v>
      </c>
      <c r="B663" s="128" t="s">
        <v>1147</v>
      </c>
      <c r="C663" s="50" t="s">
        <v>163</v>
      </c>
      <c r="D663" s="51">
        <v>71202</v>
      </c>
      <c r="E663" s="56" t="s">
        <v>1057</v>
      </c>
      <c r="F663" s="53" t="s">
        <v>172</v>
      </c>
      <c r="G663" s="54">
        <v>11</v>
      </c>
      <c r="H663" s="55">
        <v>11</v>
      </c>
      <c r="I663" s="73">
        <v>8.33</v>
      </c>
      <c r="J663" s="55">
        <v>6.91</v>
      </c>
      <c r="K663" s="73">
        <v>7.47</v>
      </c>
      <c r="L663" s="55">
        <v>6.2</v>
      </c>
      <c r="M663" s="55">
        <f t="shared" si="67"/>
        <v>144.21</v>
      </c>
      <c r="N663" s="55">
        <f t="shared" si="68"/>
        <v>144.21</v>
      </c>
      <c r="O663" s="37"/>
      <c r="P663" s="55">
        <v>8.33</v>
      </c>
      <c r="Q663" s="55">
        <v>7.47</v>
      </c>
      <c r="R663" s="55">
        <v>173.8</v>
      </c>
      <c r="S663" s="55">
        <v>173.8</v>
      </c>
      <c r="T663" s="135">
        <f t="shared" si="64"/>
        <v>0.82974683544303796</v>
      </c>
      <c r="U663" s="55">
        <f t="shared" si="65"/>
        <v>76.010000000000005</v>
      </c>
      <c r="V663" s="55">
        <f t="shared" si="66"/>
        <v>68.2</v>
      </c>
      <c r="X663" s="36" t="b">
        <v>1</v>
      </c>
    </row>
    <row r="664" spans="1:24" x14ac:dyDescent="0.2">
      <c r="A664" s="42" t="s">
        <v>3756</v>
      </c>
      <c r="B664" s="128" t="s">
        <v>1148</v>
      </c>
      <c r="C664" s="50" t="s">
        <v>163</v>
      </c>
      <c r="D664" s="51">
        <v>70372</v>
      </c>
      <c r="E664" s="56" t="s">
        <v>1000</v>
      </c>
      <c r="F664" s="53" t="s">
        <v>160</v>
      </c>
      <c r="G664" s="54">
        <v>23</v>
      </c>
      <c r="H664" s="55">
        <v>23</v>
      </c>
      <c r="I664" s="73">
        <v>1.52</v>
      </c>
      <c r="J664" s="55">
        <v>1.26</v>
      </c>
      <c r="K664" s="73">
        <v>0.37</v>
      </c>
      <c r="L664" s="55">
        <v>0.3</v>
      </c>
      <c r="M664" s="55">
        <f t="shared" si="67"/>
        <v>35.880000000000003</v>
      </c>
      <c r="N664" s="55">
        <f t="shared" si="68"/>
        <v>35.880000000000003</v>
      </c>
      <c r="O664" s="37"/>
      <c r="P664" s="55">
        <v>1.52</v>
      </c>
      <c r="Q664" s="55">
        <v>0.37</v>
      </c>
      <c r="R664" s="55">
        <v>43.47</v>
      </c>
      <c r="S664" s="55">
        <v>43.47</v>
      </c>
      <c r="T664" s="135">
        <f t="shared" si="64"/>
        <v>0.82539682539682546</v>
      </c>
      <c r="U664" s="55">
        <f t="shared" si="65"/>
        <v>28.98</v>
      </c>
      <c r="V664" s="55">
        <f t="shared" si="66"/>
        <v>6.9</v>
      </c>
      <c r="X664" s="36" t="b">
        <v>1</v>
      </c>
    </row>
    <row r="665" spans="1:24" x14ac:dyDescent="0.2">
      <c r="A665" s="42" t="s">
        <v>3757</v>
      </c>
      <c r="B665" s="128" t="s">
        <v>1149</v>
      </c>
      <c r="C665" s="50" t="s">
        <v>163</v>
      </c>
      <c r="D665" s="51">
        <v>71742</v>
      </c>
      <c r="E665" s="56" t="s">
        <v>1061</v>
      </c>
      <c r="F665" s="53" t="s">
        <v>160</v>
      </c>
      <c r="G665" s="54">
        <v>6</v>
      </c>
      <c r="H665" s="55">
        <v>6</v>
      </c>
      <c r="I665" s="73">
        <v>1.77</v>
      </c>
      <c r="J665" s="55">
        <v>1.46</v>
      </c>
      <c r="K665" s="73">
        <v>1.87</v>
      </c>
      <c r="L665" s="55">
        <v>1.55</v>
      </c>
      <c r="M665" s="55">
        <f t="shared" si="67"/>
        <v>18.059999999999999</v>
      </c>
      <c r="N665" s="55">
        <f t="shared" si="68"/>
        <v>18.059999999999999</v>
      </c>
      <c r="O665" s="37"/>
      <c r="P665" s="55">
        <v>1.77</v>
      </c>
      <c r="Q665" s="55">
        <v>1.87</v>
      </c>
      <c r="R665" s="55">
        <v>21.84</v>
      </c>
      <c r="S665" s="55">
        <v>21.84</v>
      </c>
      <c r="T665" s="135">
        <f t="shared" si="64"/>
        <v>0.82692307692307687</v>
      </c>
      <c r="U665" s="55">
        <f t="shared" si="65"/>
        <v>8.76</v>
      </c>
      <c r="V665" s="55">
        <f t="shared" si="66"/>
        <v>9.3000000000000007</v>
      </c>
      <c r="X665" s="36" t="b">
        <v>1</v>
      </c>
    </row>
    <row r="666" spans="1:24" x14ac:dyDescent="0.2">
      <c r="A666" s="42" t="s">
        <v>3758</v>
      </c>
      <c r="B666" s="128" t="s">
        <v>1150</v>
      </c>
      <c r="C666" s="50" t="s">
        <v>163</v>
      </c>
      <c r="D666" s="51">
        <v>71142</v>
      </c>
      <c r="E666" s="56" t="s">
        <v>1063</v>
      </c>
      <c r="F666" s="53" t="s">
        <v>160</v>
      </c>
      <c r="G666" s="54">
        <v>3</v>
      </c>
      <c r="H666" s="55">
        <v>3</v>
      </c>
      <c r="I666" s="73">
        <v>3.83</v>
      </c>
      <c r="J666" s="55">
        <v>3.17</v>
      </c>
      <c r="K666" s="73">
        <v>4.8600000000000003</v>
      </c>
      <c r="L666" s="55">
        <v>4.03</v>
      </c>
      <c r="M666" s="55">
        <f t="shared" si="67"/>
        <v>21.6</v>
      </c>
      <c r="N666" s="55">
        <f t="shared" si="68"/>
        <v>21.6</v>
      </c>
      <c r="O666" s="37"/>
      <c r="P666" s="55">
        <v>3.83</v>
      </c>
      <c r="Q666" s="55">
        <v>4.8600000000000003</v>
      </c>
      <c r="R666" s="55">
        <v>26.07</v>
      </c>
      <c r="S666" s="55">
        <v>26.07</v>
      </c>
      <c r="T666" s="135">
        <f t="shared" si="64"/>
        <v>0.8285385500575374</v>
      </c>
      <c r="U666" s="55">
        <f t="shared" si="65"/>
        <v>9.51</v>
      </c>
      <c r="V666" s="55">
        <f t="shared" si="66"/>
        <v>12.09</v>
      </c>
      <c r="X666" s="36" t="b">
        <v>1</v>
      </c>
    </row>
    <row r="667" spans="1:24" x14ac:dyDescent="0.2">
      <c r="A667" s="42" t="s">
        <v>3759</v>
      </c>
      <c r="B667" s="128" t="s">
        <v>1151</v>
      </c>
      <c r="C667" s="50" t="s">
        <v>163</v>
      </c>
      <c r="D667" s="51">
        <v>71861</v>
      </c>
      <c r="E667" s="56" t="s">
        <v>365</v>
      </c>
      <c r="F667" s="53" t="s">
        <v>160</v>
      </c>
      <c r="G667" s="54">
        <v>179</v>
      </c>
      <c r="H667" s="55">
        <v>179</v>
      </c>
      <c r="I667" s="73">
        <v>0.12</v>
      </c>
      <c r="J667" s="55">
        <v>0.09</v>
      </c>
      <c r="K667" s="73">
        <v>0.38</v>
      </c>
      <c r="L667" s="55">
        <v>0.31</v>
      </c>
      <c r="M667" s="55">
        <f t="shared" si="67"/>
        <v>71.599999999999994</v>
      </c>
      <c r="N667" s="55">
        <f t="shared" si="68"/>
        <v>71.599999999999994</v>
      </c>
      <c r="O667" s="37"/>
      <c r="P667" s="55">
        <v>0.12</v>
      </c>
      <c r="Q667" s="55">
        <v>0.38</v>
      </c>
      <c r="R667" s="55">
        <v>89.5</v>
      </c>
      <c r="S667" s="55">
        <v>89.5</v>
      </c>
      <c r="T667" s="135">
        <f t="shared" si="64"/>
        <v>0.79999999999999993</v>
      </c>
      <c r="U667" s="55">
        <f t="shared" si="65"/>
        <v>16.11</v>
      </c>
      <c r="V667" s="55">
        <f t="shared" si="66"/>
        <v>55.49</v>
      </c>
      <c r="X667" s="36" t="b">
        <v>1</v>
      </c>
    </row>
    <row r="668" spans="1:24" x14ac:dyDescent="0.2">
      <c r="A668" s="42" t="s">
        <v>3760</v>
      </c>
      <c r="B668" s="128" t="s">
        <v>1152</v>
      </c>
      <c r="C668" s="50" t="s">
        <v>163</v>
      </c>
      <c r="D668" s="51">
        <v>70391</v>
      </c>
      <c r="E668" s="56" t="s">
        <v>363</v>
      </c>
      <c r="F668" s="53" t="s">
        <v>160</v>
      </c>
      <c r="G668" s="54">
        <v>179</v>
      </c>
      <c r="H668" s="55">
        <v>179</v>
      </c>
      <c r="I668" s="73">
        <v>0.18</v>
      </c>
      <c r="J668" s="55">
        <v>0.14000000000000001</v>
      </c>
      <c r="K668" s="73">
        <v>0.6</v>
      </c>
      <c r="L668" s="55">
        <v>0.49</v>
      </c>
      <c r="M668" s="55">
        <f t="shared" si="67"/>
        <v>112.77</v>
      </c>
      <c r="N668" s="55">
        <f t="shared" si="68"/>
        <v>112.77</v>
      </c>
      <c r="O668" s="37"/>
      <c r="P668" s="55">
        <v>0.18</v>
      </c>
      <c r="Q668" s="55">
        <v>0.6</v>
      </c>
      <c r="R668" s="55">
        <v>139.62</v>
      </c>
      <c r="S668" s="55">
        <v>139.62</v>
      </c>
      <c r="T668" s="135">
        <f t="shared" si="64"/>
        <v>0.8076923076923076</v>
      </c>
      <c r="U668" s="55">
        <f t="shared" si="65"/>
        <v>25.06</v>
      </c>
      <c r="V668" s="55">
        <f t="shared" si="66"/>
        <v>87.71</v>
      </c>
      <c r="X668" s="36" t="b">
        <v>1</v>
      </c>
    </row>
    <row r="669" spans="1:24" ht="24" x14ac:dyDescent="0.25">
      <c r="A669" s="42" t="s">
        <v>3761</v>
      </c>
      <c r="B669" s="128" t="s">
        <v>1153</v>
      </c>
      <c r="C669" s="50" t="s">
        <v>217</v>
      </c>
      <c r="D669" s="51">
        <v>92008</v>
      </c>
      <c r="E669" s="56" t="s">
        <v>1154</v>
      </c>
      <c r="F669" s="53" t="s">
        <v>160</v>
      </c>
      <c r="G669" s="54">
        <v>8</v>
      </c>
      <c r="H669" s="55">
        <v>8</v>
      </c>
      <c r="I669" s="73">
        <v>23.94</v>
      </c>
      <c r="J669" s="55">
        <v>19.87</v>
      </c>
      <c r="K669" s="73">
        <v>20.89</v>
      </c>
      <c r="L669" s="55">
        <v>17.34</v>
      </c>
      <c r="M669" s="55">
        <f t="shared" si="67"/>
        <v>297.68</v>
      </c>
      <c r="N669" s="55">
        <f t="shared" si="68"/>
        <v>297.68</v>
      </c>
      <c r="O669" s="38"/>
      <c r="P669" s="55">
        <v>23.94</v>
      </c>
      <c r="Q669" s="55">
        <v>20.89</v>
      </c>
      <c r="R669" s="55">
        <v>358.64</v>
      </c>
      <c r="S669" s="55">
        <v>358.64</v>
      </c>
      <c r="T669" s="135">
        <f t="shared" si="64"/>
        <v>0.83002453714030788</v>
      </c>
      <c r="U669" s="55">
        <f t="shared" si="65"/>
        <v>158.96</v>
      </c>
      <c r="V669" s="55">
        <f t="shared" si="66"/>
        <v>138.72</v>
      </c>
      <c r="X669" s="36" t="b">
        <v>1</v>
      </c>
    </row>
    <row r="670" spans="1:24" x14ac:dyDescent="0.2">
      <c r="A670" s="42" t="s">
        <v>3762</v>
      </c>
      <c r="B670" s="128" t="s">
        <v>1155</v>
      </c>
      <c r="C670" s="50" t="s">
        <v>163</v>
      </c>
      <c r="D670" s="51">
        <v>72585</v>
      </c>
      <c r="E670" s="56" t="s">
        <v>1096</v>
      </c>
      <c r="F670" s="53" t="s">
        <v>160</v>
      </c>
      <c r="G670" s="54">
        <v>4</v>
      </c>
      <c r="H670" s="55">
        <v>4</v>
      </c>
      <c r="I670" s="73">
        <v>11.92</v>
      </c>
      <c r="J670" s="55">
        <v>9.89</v>
      </c>
      <c r="K670" s="73">
        <v>10.84</v>
      </c>
      <c r="L670" s="55">
        <v>8.99</v>
      </c>
      <c r="M670" s="55">
        <f t="shared" si="67"/>
        <v>75.52</v>
      </c>
      <c r="N670" s="55">
        <f t="shared" si="68"/>
        <v>75.52</v>
      </c>
      <c r="O670" s="37"/>
      <c r="P670" s="55">
        <v>11.92</v>
      </c>
      <c r="Q670" s="55">
        <v>10.84</v>
      </c>
      <c r="R670" s="55">
        <v>91.04</v>
      </c>
      <c r="S670" s="55">
        <v>91.04</v>
      </c>
      <c r="T670" s="135">
        <f t="shared" si="64"/>
        <v>0.82952548330404208</v>
      </c>
      <c r="U670" s="55">
        <f t="shared" si="65"/>
        <v>39.56</v>
      </c>
      <c r="V670" s="55">
        <f t="shared" si="66"/>
        <v>35.96</v>
      </c>
      <c r="X670" s="36" t="b">
        <v>1</v>
      </c>
    </row>
    <row r="671" spans="1:24" x14ac:dyDescent="0.2">
      <c r="A671" s="42" t="s">
        <v>3763</v>
      </c>
      <c r="B671" s="128" t="s">
        <v>1156</v>
      </c>
      <c r="C671" s="50" t="s">
        <v>163</v>
      </c>
      <c r="D671" s="51">
        <v>72578</v>
      </c>
      <c r="E671" s="56" t="s">
        <v>400</v>
      </c>
      <c r="F671" s="53" t="s">
        <v>160</v>
      </c>
      <c r="G671" s="54">
        <v>5</v>
      </c>
      <c r="H671" s="55">
        <v>5</v>
      </c>
      <c r="I671" s="73">
        <v>8.0500000000000007</v>
      </c>
      <c r="J671" s="55">
        <v>6.68</v>
      </c>
      <c r="K671" s="73">
        <v>10.84</v>
      </c>
      <c r="L671" s="55">
        <v>8.99</v>
      </c>
      <c r="M671" s="55">
        <f t="shared" si="67"/>
        <v>78.349999999999994</v>
      </c>
      <c r="N671" s="55">
        <f t="shared" si="68"/>
        <v>78.349999999999994</v>
      </c>
      <c r="O671" s="37"/>
      <c r="P671" s="55">
        <v>8.0500000000000007</v>
      </c>
      <c r="Q671" s="55">
        <v>10.84</v>
      </c>
      <c r="R671" s="55">
        <v>94.45</v>
      </c>
      <c r="S671" s="55">
        <v>94.45</v>
      </c>
      <c r="T671" s="135">
        <f t="shared" si="64"/>
        <v>0.8295394388565378</v>
      </c>
      <c r="U671" s="55">
        <f t="shared" si="65"/>
        <v>33.4</v>
      </c>
      <c r="V671" s="55">
        <f t="shared" si="66"/>
        <v>44.95</v>
      </c>
      <c r="X671" s="36" t="b">
        <v>1</v>
      </c>
    </row>
    <row r="672" spans="1:24" x14ac:dyDescent="0.2">
      <c r="A672" s="42" t="s">
        <v>3764</v>
      </c>
      <c r="B672" s="128" t="s">
        <v>1157</v>
      </c>
      <c r="C672" s="50" t="s">
        <v>163</v>
      </c>
      <c r="D672" s="51">
        <v>72578</v>
      </c>
      <c r="E672" s="56" t="s">
        <v>400</v>
      </c>
      <c r="F672" s="53" t="s">
        <v>160</v>
      </c>
      <c r="G672" s="54">
        <v>7</v>
      </c>
      <c r="H672" s="55">
        <v>7</v>
      </c>
      <c r="I672" s="73">
        <v>8.0500000000000007</v>
      </c>
      <c r="J672" s="55">
        <v>6.68</v>
      </c>
      <c r="K672" s="73">
        <v>10.84</v>
      </c>
      <c r="L672" s="55">
        <v>8.99</v>
      </c>
      <c r="M672" s="55">
        <f t="shared" si="67"/>
        <v>109.69</v>
      </c>
      <c r="N672" s="55">
        <f t="shared" si="68"/>
        <v>109.69</v>
      </c>
      <c r="O672" s="37"/>
      <c r="P672" s="55">
        <v>8.0500000000000007</v>
      </c>
      <c r="Q672" s="55">
        <v>10.84</v>
      </c>
      <c r="R672" s="55">
        <v>132.22999999999999</v>
      </c>
      <c r="S672" s="55">
        <v>132.22999999999999</v>
      </c>
      <c r="T672" s="135">
        <f t="shared" si="64"/>
        <v>0.82953943885653791</v>
      </c>
      <c r="U672" s="55">
        <f t="shared" si="65"/>
        <v>46.76</v>
      </c>
      <c r="V672" s="55">
        <f t="shared" si="66"/>
        <v>62.93</v>
      </c>
      <c r="X672" s="36" t="b">
        <v>1</v>
      </c>
    </row>
    <row r="673" spans="1:24" x14ac:dyDescent="0.2">
      <c r="A673" s="42" t="s">
        <v>3765</v>
      </c>
      <c r="B673" s="128" t="s">
        <v>1158</v>
      </c>
      <c r="C673" s="50" t="s">
        <v>163</v>
      </c>
      <c r="D673" s="51">
        <v>71440</v>
      </c>
      <c r="E673" s="56" t="s">
        <v>390</v>
      </c>
      <c r="F673" s="53" t="s">
        <v>160</v>
      </c>
      <c r="G673" s="54">
        <v>3</v>
      </c>
      <c r="H673" s="55">
        <v>3</v>
      </c>
      <c r="I673" s="73">
        <v>7.95</v>
      </c>
      <c r="J673" s="55">
        <v>6.59</v>
      </c>
      <c r="K673" s="73">
        <v>7.84</v>
      </c>
      <c r="L673" s="55">
        <v>6.5</v>
      </c>
      <c r="M673" s="55">
        <f t="shared" si="67"/>
        <v>39.270000000000003</v>
      </c>
      <c r="N673" s="55">
        <f t="shared" si="68"/>
        <v>39.270000000000003</v>
      </c>
      <c r="O673" s="37"/>
      <c r="P673" s="55">
        <v>7.95</v>
      </c>
      <c r="Q673" s="55">
        <v>7.84</v>
      </c>
      <c r="R673" s="55">
        <v>47.37</v>
      </c>
      <c r="S673" s="55">
        <v>47.37</v>
      </c>
      <c r="T673" s="135">
        <f t="shared" si="64"/>
        <v>0.82900569981000649</v>
      </c>
      <c r="U673" s="55">
        <f t="shared" si="65"/>
        <v>19.77</v>
      </c>
      <c r="V673" s="55">
        <f t="shared" si="66"/>
        <v>19.5</v>
      </c>
      <c r="X673" s="36" t="b">
        <v>1</v>
      </c>
    </row>
    <row r="674" spans="1:24" x14ac:dyDescent="0.2">
      <c r="A674" s="42" t="s">
        <v>3766</v>
      </c>
      <c r="B674" s="128" t="s">
        <v>1159</v>
      </c>
      <c r="C674" s="50" t="s">
        <v>163</v>
      </c>
      <c r="D674" s="51">
        <v>71441</v>
      </c>
      <c r="E674" s="56" t="s">
        <v>394</v>
      </c>
      <c r="F674" s="53" t="s">
        <v>160</v>
      </c>
      <c r="G674" s="54">
        <v>4</v>
      </c>
      <c r="H674" s="55">
        <v>4</v>
      </c>
      <c r="I674" s="73">
        <v>11.59</v>
      </c>
      <c r="J674" s="55">
        <v>9.6199999999999992</v>
      </c>
      <c r="K674" s="73">
        <v>13.82</v>
      </c>
      <c r="L674" s="55">
        <v>11.47</v>
      </c>
      <c r="M674" s="55">
        <f t="shared" si="67"/>
        <v>84.36</v>
      </c>
      <c r="N674" s="55">
        <f t="shared" si="68"/>
        <v>84.36</v>
      </c>
      <c r="O674" s="37"/>
      <c r="P674" s="55">
        <v>11.59</v>
      </c>
      <c r="Q674" s="55">
        <v>13.82</v>
      </c>
      <c r="R674" s="55">
        <v>101.64</v>
      </c>
      <c r="S674" s="55">
        <v>101.64</v>
      </c>
      <c r="T674" s="135">
        <f t="shared" si="64"/>
        <v>0.82998819362455722</v>
      </c>
      <c r="U674" s="55">
        <f t="shared" si="65"/>
        <v>38.479999999999997</v>
      </c>
      <c r="V674" s="55">
        <f t="shared" si="66"/>
        <v>45.88</v>
      </c>
      <c r="X674" s="36" t="b">
        <v>1</v>
      </c>
    </row>
    <row r="675" spans="1:24" ht="24" x14ac:dyDescent="0.25">
      <c r="A675" s="42" t="s">
        <v>3767</v>
      </c>
      <c r="B675" s="128" t="s">
        <v>1160</v>
      </c>
      <c r="C675" s="50" t="s">
        <v>217</v>
      </c>
      <c r="D675" s="51">
        <v>103782</v>
      </c>
      <c r="E675" s="56" t="s">
        <v>1161</v>
      </c>
      <c r="F675" s="53" t="s">
        <v>160</v>
      </c>
      <c r="G675" s="54">
        <v>79</v>
      </c>
      <c r="H675" s="55">
        <v>79</v>
      </c>
      <c r="I675" s="73">
        <v>20.51</v>
      </c>
      <c r="J675" s="55">
        <v>17.02</v>
      </c>
      <c r="K675" s="73">
        <v>14.07</v>
      </c>
      <c r="L675" s="55">
        <v>11.67</v>
      </c>
      <c r="M675" s="55">
        <f t="shared" si="67"/>
        <v>2266.5100000000002</v>
      </c>
      <c r="N675" s="55">
        <f t="shared" si="68"/>
        <v>2266.5100000000002</v>
      </c>
      <c r="O675" s="38"/>
      <c r="P675" s="55">
        <v>20.51</v>
      </c>
      <c r="Q675" s="55">
        <v>14.07</v>
      </c>
      <c r="R675" s="55">
        <v>2731.82</v>
      </c>
      <c r="S675" s="55">
        <v>2731.82</v>
      </c>
      <c r="T675" s="135">
        <f t="shared" si="64"/>
        <v>0.82967032967032972</v>
      </c>
      <c r="U675" s="55">
        <f t="shared" si="65"/>
        <v>1344.58</v>
      </c>
      <c r="V675" s="55">
        <f t="shared" si="66"/>
        <v>921.93</v>
      </c>
      <c r="X675" s="36" t="b">
        <v>1</v>
      </c>
    </row>
    <row r="676" spans="1:24" ht="24" x14ac:dyDescent="0.25">
      <c r="A676" s="42" t="s">
        <v>3768</v>
      </c>
      <c r="B676" s="128" t="s">
        <v>1162</v>
      </c>
      <c r="C676" s="50" t="s">
        <v>217</v>
      </c>
      <c r="D676" s="51">
        <v>91936</v>
      </c>
      <c r="E676" s="56" t="s">
        <v>385</v>
      </c>
      <c r="F676" s="53" t="s">
        <v>160</v>
      </c>
      <c r="G676" s="54">
        <v>79</v>
      </c>
      <c r="H676" s="55">
        <v>79</v>
      </c>
      <c r="I676" s="73">
        <v>6.62</v>
      </c>
      <c r="J676" s="55">
        <v>5.49</v>
      </c>
      <c r="K676" s="73">
        <v>8.4600000000000009</v>
      </c>
      <c r="L676" s="55">
        <v>7.02</v>
      </c>
      <c r="M676" s="55">
        <f t="shared" si="67"/>
        <v>988.29</v>
      </c>
      <c r="N676" s="55">
        <f t="shared" si="68"/>
        <v>988.29</v>
      </c>
      <c r="O676" s="38"/>
      <c r="P676" s="55">
        <v>6.62</v>
      </c>
      <c r="Q676" s="55">
        <v>8.4600000000000009</v>
      </c>
      <c r="R676" s="55">
        <v>1191.32</v>
      </c>
      <c r="S676" s="55">
        <v>1191.32</v>
      </c>
      <c r="T676" s="135">
        <f t="shared" si="64"/>
        <v>0.82957559681697612</v>
      </c>
      <c r="U676" s="55">
        <f t="shared" si="65"/>
        <v>433.71</v>
      </c>
      <c r="V676" s="55">
        <f t="shared" si="66"/>
        <v>554.58000000000004</v>
      </c>
      <c r="X676" s="36" t="b">
        <v>1</v>
      </c>
    </row>
    <row r="677" spans="1:24" ht="24" x14ac:dyDescent="0.25">
      <c r="A677" s="42" t="s">
        <v>3769</v>
      </c>
      <c r="B677" s="128" t="s">
        <v>1163</v>
      </c>
      <c r="C677" s="50" t="s">
        <v>197</v>
      </c>
      <c r="D677" s="57" t="s">
        <v>1099</v>
      </c>
      <c r="E677" s="52" t="s">
        <v>3049</v>
      </c>
      <c r="F677" s="53" t="s">
        <v>160</v>
      </c>
      <c r="G677" s="54">
        <v>1</v>
      </c>
      <c r="H677" s="55">
        <v>1</v>
      </c>
      <c r="I677" s="73">
        <v>38.11</v>
      </c>
      <c r="J677" s="55">
        <v>31.63</v>
      </c>
      <c r="K677" s="73">
        <v>0</v>
      </c>
      <c r="L677" s="55">
        <v>0</v>
      </c>
      <c r="M677" s="55">
        <f t="shared" si="67"/>
        <v>31.63</v>
      </c>
      <c r="N677" s="55">
        <f t="shared" si="68"/>
        <v>31.63</v>
      </c>
      <c r="O677" s="38"/>
      <c r="P677" s="55">
        <v>38.11</v>
      </c>
      <c r="Q677" s="55">
        <v>0</v>
      </c>
      <c r="R677" s="55">
        <v>38.11</v>
      </c>
      <c r="S677" s="55">
        <v>38.11</v>
      </c>
      <c r="T677" s="135">
        <f t="shared" si="64"/>
        <v>0.82996588821831541</v>
      </c>
      <c r="U677" s="55">
        <f t="shared" si="65"/>
        <v>31.63</v>
      </c>
      <c r="V677" s="55">
        <f t="shared" si="66"/>
        <v>0</v>
      </c>
      <c r="X677" s="36" t="b">
        <v>1</v>
      </c>
    </row>
    <row r="678" spans="1:24" ht="24" x14ac:dyDescent="0.25">
      <c r="A678" s="42" t="s">
        <v>3770</v>
      </c>
      <c r="B678" s="128" t="s">
        <v>1164</v>
      </c>
      <c r="C678" s="50" t="s">
        <v>217</v>
      </c>
      <c r="D678" s="51">
        <v>93654</v>
      </c>
      <c r="E678" s="56" t="s">
        <v>413</v>
      </c>
      <c r="F678" s="53" t="s">
        <v>160</v>
      </c>
      <c r="G678" s="54">
        <v>6</v>
      </c>
      <c r="H678" s="55">
        <v>6</v>
      </c>
      <c r="I678" s="73">
        <v>9.5399999999999991</v>
      </c>
      <c r="J678" s="55">
        <v>7.91</v>
      </c>
      <c r="K678" s="73">
        <v>1.79</v>
      </c>
      <c r="L678" s="55">
        <v>1.48</v>
      </c>
      <c r="M678" s="55">
        <f t="shared" si="67"/>
        <v>56.34</v>
      </c>
      <c r="N678" s="55">
        <f t="shared" si="68"/>
        <v>56.34</v>
      </c>
      <c r="O678" s="38"/>
      <c r="P678" s="55">
        <v>9.5399999999999991</v>
      </c>
      <c r="Q678" s="55">
        <v>1.79</v>
      </c>
      <c r="R678" s="55">
        <v>67.98</v>
      </c>
      <c r="S678" s="55">
        <v>67.98</v>
      </c>
      <c r="T678" s="135">
        <f t="shared" si="64"/>
        <v>0.82877316857899386</v>
      </c>
      <c r="U678" s="55">
        <f t="shared" si="65"/>
        <v>47.46</v>
      </c>
      <c r="V678" s="55">
        <f t="shared" si="66"/>
        <v>8.8800000000000008</v>
      </c>
      <c r="X678" s="36" t="b">
        <v>1</v>
      </c>
    </row>
    <row r="679" spans="1:24" ht="24" x14ac:dyDescent="0.25">
      <c r="A679" s="42" t="s">
        <v>3771</v>
      </c>
      <c r="B679" s="128" t="s">
        <v>1165</v>
      </c>
      <c r="C679" s="50" t="s">
        <v>217</v>
      </c>
      <c r="D679" s="51">
        <v>93655</v>
      </c>
      <c r="E679" s="56" t="s">
        <v>411</v>
      </c>
      <c r="F679" s="53" t="s">
        <v>160</v>
      </c>
      <c r="G679" s="54">
        <v>4</v>
      </c>
      <c r="H679" s="55">
        <v>4</v>
      </c>
      <c r="I679" s="73">
        <v>10.050000000000001</v>
      </c>
      <c r="J679" s="55">
        <v>8.34</v>
      </c>
      <c r="K679" s="73">
        <v>2.5</v>
      </c>
      <c r="L679" s="55">
        <v>2.0699999999999998</v>
      </c>
      <c r="M679" s="55">
        <f t="shared" si="67"/>
        <v>41.64</v>
      </c>
      <c r="N679" s="55">
        <f t="shared" si="68"/>
        <v>41.64</v>
      </c>
      <c r="O679" s="38"/>
      <c r="P679" s="55">
        <v>10.050000000000001</v>
      </c>
      <c r="Q679" s="55">
        <v>2.5</v>
      </c>
      <c r="R679" s="55">
        <v>50.2</v>
      </c>
      <c r="S679" s="55">
        <v>50.2</v>
      </c>
      <c r="T679" s="135">
        <f t="shared" si="64"/>
        <v>0.82948207171314736</v>
      </c>
      <c r="U679" s="55">
        <f t="shared" si="65"/>
        <v>33.36</v>
      </c>
      <c r="V679" s="55">
        <f t="shared" si="66"/>
        <v>8.2799999999999994</v>
      </c>
      <c r="X679" s="36" t="b">
        <v>1</v>
      </c>
    </row>
    <row r="680" spans="1:24" ht="24" x14ac:dyDescent="0.25">
      <c r="A680" s="42" t="s">
        <v>3772</v>
      </c>
      <c r="B680" s="128" t="s">
        <v>1166</v>
      </c>
      <c r="C680" s="50" t="s">
        <v>217</v>
      </c>
      <c r="D680" s="51">
        <v>93657</v>
      </c>
      <c r="E680" s="52" t="s">
        <v>3050</v>
      </c>
      <c r="F680" s="53" t="s">
        <v>160</v>
      </c>
      <c r="G680" s="54">
        <v>1</v>
      </c>
      <c r="H680" s="55">
        <v>1</v>
      </c>
      <c r="I680" s="73">
        <v>10.57</v>
      </c>
      <c r="J680" s="55">
        <v>8.77</v>
      </c>
      <c r="K680" s="73">
        <v>3.45</v>
      </c>
      <c r="L680" s="55">
        <v>2.86</v>
      </c>
      <c r="M680" s="55">
        <f t="shared" si="67"/>
        <v>11.63</v>
      </c>
      <c r="N680" s="55">
        <f t="shared" si="68"/>
        <v>11.63</v>
      </c>
      <c r="O680" s="38"/>
      <c r="P680" s="55">
        <v>10.57</v>
      </c>
      <c r="Q680" s="55">
        <v>3.45</v>
      </c>
      <c r="R680" s="55">
        <v>14.02</v>
      </c>
      <c r="S680" s="55">
        <v>14.02</v>
      </c>
      <c r="T680" s="135">
        <f t="shared" si="64"/>
        <v>0.8295292439372326</v>
      </c>
      <c r="U680" s="55">
        <f t="shared" si="65"/>
        <v>8.77</v>
      </c>
      <c r="V680" s="55">
        <f t="shared" si="66"/>
        <v>2.86</v>
      </c>
      <c r="X680" s="36" t="b">
        <v>1</v>
      </c>
    </row>
    <row r="681" spans="1:24" ht="24" x14ac:dyDescent="0.25">
      <c r="A681" s="42" t="s">
        <v>3773</v>
      </c>
      <c r="B681" s="128" t="s">
        <v>1167</v>
      </c>
      <c r="C681" s="50" t="s">
        <v>217</v>
      </c>
      <c r="D681" s="51">
        <v>93671</v>
      </c>
      <c r="E681" s="52" t="s">
        <v>3051</v>
      </c>
      <c r="F681" s="53" t="s">
        <v>160</v>
      </c>
      <c r="G681" s="54">
        <v>1</v>
      </c>
      <c r="H681" s="55">
        <v>1</v>
      </c>
      <c r="I681" s="73">
        <v>64.12</v>
      </c>
      <c r="J681" s="55">
        <v>53.22</v>
      </c>
      <c r="K681" s="73">
        <v>10.37</v>
      </c>
      <c r="L681" s="55">
        <v>8.6</v>
      </c>
      <c r="M681" s="55">
        <f t="shared" si="67"/>
        <v>61.82</v>
      </c>
      <c r="N681" s="55">
        <f t="shared" si="68"/>
        <v>61.82</v>
      </c>
      <c r="O681" s="38"/>
      <c r="P681" s="55">
        <v>64.12</v>
      </c>
      <c r="Q681" s="55">
        <v>10.37</v>
      </c>
      <c r="R681" s="55">
        <v>74.489999999999995</v>
      </c>
      <c r="S681" s="55">
        <v>74.489999999999995</v>
      </c>
      <c r="T681" s="135">
        <f t="shared" si="64"/>
        <v>0.82991005504094517</v>
      </c>
      <c r="U681" s="55">
        <f t="shared" si="65"/>
        <v>53.22</v>
      </c>
      <c r="V681" s="55">
        <f t="shared" si="66"/>
        <v>8.6</v>
      </c>
      <c r="X681" s="36" t="b">
        <v>1</v>
      </c>
    </row>
    <row r="682" spans="1:24" ht="24" x14ac:dyDescent="0.25">
      <c r="A682" s="42" t="s">
        <v>3774</v>
      </c>
      <c r="B682" s="128" t="s">
        <v>1168</v>
      </c>
      <c r="C682" s="50" t="s">
        <v>217</v>
      </c>
      <c r="D682" s="51">
        <v>93672</v>
      </c>
      <c r="E682" s="56" t="s">
        <v>1169</v>
      </c>
      <c r="F682" s="53" t="s">
        <v>160</v>
      </c>
      <c r="G682" s="54">
        <v>1</v>
      </c>
      <c r="H682" s="55">
        <v>1</v>
      </c>
      <c r="I682" s="73">
        <v>66.03</v>
      </c>
      <c r="J682" s="55">
        <v>54.81</v>
      </c>
      <c r="K682" s="73">
        <v>15.4</v>
      </c>
      <c r="L682" s="55">
        <v>12.78</v>
      </c>
      <c r="M682" s="55">
        <f t="shared" si="67"/>
        <v>67.59</v>
      </c>
      <c r="N682" s="55">
        <f t="shared" si="68"/>
        <v>67.59</v>
      </c>
      <c r="O682" s="38"/>
      <c r="P682" s="55">
        <v>66.03</v>
      </c>
      <c r="Q682" s="55">
        <v>15.4</v>
      </c>
      <c r="R682" s="55">
        <v>81.430000000000007</v>
      </c>
      <c r="S682" s="55">
        <v>81.430000000000007</v>
      </c>
      <c r="T682" s="135">
        <f t="shared" si="64"/>
        <v>0.83003806950755243</v>
      </c>
      <c r="U682" s="55">
        <f t="shared" si="65"/>
        <v>54.81</v>
      </c>
      <c r="V682" s="55">
        <f t="shared" si="66"/>
        <v>12.78</v>
      </c>
      <c r="X682" s="36" t="b">
        <v>1</v>
      </c>
    </row>
    <row r="683" spans="1:24" x14ac:dyDescent="0.2">
      <c r="A683" s="42" t="s">
        <v>3775</v>
      </c>
      <c r="B683" s="128" t="s">
        <v>1170</v>
      </c>
      <c r="C683" s="50" t="s">
        <v>163</v>
      </c>
      <c r="D683" s="51">
        <v>71184</v>
      </c>
      <c r="E683" s="56" t="s">
        <v>409</v>
      </c>
      <c r="F683" s="53" t="s">
        <v>160</v>
      </c>
      <c r="G683" s="54">
        <v>6</v>
      </c>
      <c r="H683" s="55">
        <v>6</v>
      </c>
      <c r="I683" s="73">
        <v>83.78</v>
      </c>
      <c r="J683" s="55">
        <v>69.540000000000006</v>
      </c>
      <c r="K683" s="73">
        <v>37.36</v>
      </c>
      <c r="L683" s="55">
        <v>31.01</v>
      </c>
      <c r="M683" s="55">
        <f t="shared" si="67"/>
        <v>603.29999999999995</v>
      </c>
      <c r="N683" s="55">
        <f t="shared" si="68"/>
        <v>603.29999999999995</v>
      </c>
      <c r="O683" s="37"/>
      <c r="P683" s="55">
        <v>83.78</v>
      </c>
      <c r="Q683" s="55">
        <v>37.36</v>
      </c>
      <c r="R683" s="55">
        <v>726.84</v>
      </c>
      <c r="S683" s="55">
        <v>726.84</v>
      </c>
      <c r="T683" s="135">
        <f t="shared" si="64"/>
        <v>0.83003136866435523</v>
      </c>
      <c r="U683" s="55">
        <f t="shared" si="65"/>
        <v>417.24</v>
      </c>
      <c r="V683" s="55">
        <f t="shared" si="66"/>
        <v>186.06</v>
      </c>
      <c r="X683" s="36" t="b">
        <v>1</v>
      </c>
    </row>
    <row r="684" spans="1:24" x14ac:dyDescent="0.2">
      <c r="A684" s="42" t="s">
        <v>3776</v>
      </c>
      <c r="B684" s="129" t="s">
        <v>1171</v>
      </c>
      <c r="C684" s="133"/>
      <c r="D684" s="133"/>
      <c r="E684" s="58" t="s">
        <v>1172</v>
      </c>
      <c r="F684" s="133"/>
      <c r="G684" s="59"/>
      <c r="H684" s="59"/>
      <c r="I684" s="72"/>
      <c r="J684" s="59"/>
      <c r="K684" s="72"/>
      <c r="L684" s="59"/>
      <c r="M684" s="60">
        <f>M685+M698</f>
        <v>5400.04</v>
      </c>
      <c r="N684" s="60">
        <f>N685+N698</f>
        <v>5400.04</v>
      </c>
      <c r="O684" s="37"/>
      <c r="P684" s="59"/>
      <c r="Q684" s="59"/>
      <c r="R684" s="60">
        <v>6506.37</v>
      </c>
      <c r="S684" s="60">
        <v>6506.37</v>
      </c>
      <c r="T684" s="135">
        <f t="shared" si="64"/>
        <v>0.82996202183398726</v>
      </c>
      <c r="U684" s="55">
        <f t="shared" si="65"/>
        <v>0</v>
      </c>
      <c r="V684" s="55">
        <f t="shared" si="66"/>
        <v>0</v>
      </c>
      <c r="X684" s="36" t="b">
        <v>1</v>
      </c>
    </row>
    <row r="685" spans="1:24" x14ac:dyDescent="0.2">
      <c r="A685" s="42" t="s">
        <v>3777</v>
      </c>
      <c r="B685" s="130" t="s">
        <v>1173</v>
      </c>
      <c r="C685" s="134"/>
      <c r="D685" s="134"/>
      <c r="E685" s="61" t="s">
        <v>1174</v>
      </c>
      <c r="F685" s="134"/>
      <c r="G685" s="62"/>
      <c r="H685" s="62"/>
      <c r="I685" s="72"/>
      <c r="J685" s="62"/>
      <c r="K685" s="72"/>
      <c r="L685" s="62"/>
      <c r="M685" s="63">
        <f>SUM(M686:M697)</f>
        <v>3130.05</v>
      </c>
      <c r="N685" s="63">
        <f>SUM(N686:N697)</f>
        <v>3130.05</v>
      </c>
      <c r="O685" s="37"/>
      <c r="P685" s="62"/>
      <c r="Q685" s="62"/>
      <c r="R685" s="63">
        <v>3771.35</v>
      </c>
      <c r="S685" s="63">
        <v>3771.35</v>
      </c>
      <c r="T685" s="135">
        <f t="shared" si="64"/>
        <v>0.82995479072480682</v>
      </c>
      <c r="U685" s="55">
        <f t="shared" si="65"/>
        <v>0</v>
      </c>
      <c r="V685" s="55">
        <f t="shared" si="66"/>
        <v>0</v>
      </c>
      <c r="X685" s="36" t="b">
        <v>1</v>
      </c>
    </row>
    <row r="686" spans="1:24" x14ac:dyDescent="0.2">
      <c r="A686" s="42" t="s">
        <v>3778</v>
      </c>
      <c r="B686" s="128" t="s">
        <v>1175</v>
      </c>
      <c r="C686" s="50" t="s">
        <v>163</v>
      </c>
      <c r="D686" s="51">
        <v>70696</v>
      </c>
      <c r="E686" s="56" t="s">
        <v>1176</v>
      </c>
      <c r="F686" s="53" t="s">
        <v>160</v>
      </c>
      <c r="G686" s="54">
        <v>1</v>
      </c>
      <c r="H686" s="55">
        <v>1</v>
      </c>
      <c r="I686" s="73">
        <v>808.19</v>
      </c>
      <c r="J686" s="55">
        <v>670.87</v>
      </c>
      <c r="K686" s="73">
        <v>48.84</v>
      </c>
      <c r="L686" s="55">
        <v>40.54</v>
      </c>
      <c r="M686" s="55">
        <f t="shared" ref="M686:M697" si="69">TRUNC(((J686*G686)+(L686*G686)),2)</f>
        <v>711.41</v>
      </c>
      <c r="N686" s="55">
        <f t="shared" ref="N686:N697" si="70">TRUNC(((J686*H686)+(L686*H686)),2)</f>
        <v>711.41</v>
      </c>
      <c r="O686" s="37"/>
      <c r="P686" s="55">
        <v>808.19</v>
      </c>
      <c r="Q686" s="55">
        <v>48.84</v>
      </c>
      <c r="R686" s="55">
        <v>857.03</v>
      </c>
      <c r="S686" s="55">
        <v>857.03</v>
      </c>
      <c r="T686" s="135">
        <f t="shared" si="64"/>
        <v>0.8300876282043802</v>
      </c>
      <c r="U686" s="55">
        <f t="shared" si="65"/>
        <v>670.87</v>
      </c>
      <c r="V686" s="55">
        <f t="shared" si="66"/>
        <v>40.54</v>
      </c>
      <c r="X686" s="36" t="b">
        <v>1</v>
      </c>
    </row>
    <row r="687" spans="1:24" x14ac:dyDescent="0.2">
      <c r="A687" s="42" t="s">
        <v>3779</v>
      </c>
      <c r="B687" s="128" t="s">
        <v>1177</v>
      </c>
      <c r="C687" s="50" t="s">
        <v>163</v>
      </c>
      <c r="D687" s="51">
        <v>71177</v>
      </c>
      <c r="E687" s="56" t="s">
        <v>1178</v>
      </c>
      <c r="F687" s="53" t="s">
        <v>160</v>
      </c>
      <c r="G687" s="54">
        <v>1</v>
      </c>
      <c r="H687" s="55">
        <v>1</v>
      </c>
      <c r="I687" s="73">
        <v>407.9</v>
      </c>
      <c r="J687" s="55">
        <v>338.59</v>
      </c>
      <c r="K687" s="73">
        <v>33.619999999999997</v>
      </c>
      <c r="L687" s="55">
        <v>27.9</v>
      </c>
      <c r="M687" s="55">
        <f t="shared" si="69"/>
        <v>366.49</v>
      </c>
      <c r="N687" s="55">
        <f t="shared" si="70"/>
        <v>366.49</v>
      </c>
      <c r="O687" s="37"/>
      <c r="P687" s="55">
        <v>407.9</v>
      </c>
      <c r="Q687" s="55">
        <v>33.619999999999997</v>
      </c>
      <c r="R687" s="55">
        <v>441.52</v>
      </c>
      <c r="S687" s="55">
        <v>441.52</v>
      </c>
      <c r="T687" s="135">
        <f t="shared" si="64"/>
        <v>0.83006432324696511</v>
      </c>
      <c r="U687" s="55">
        <f t="shared" si="65"/>
        <v>338.59</v>
      </c>
      <c r="V687" s="55">
        <f t="shared" si="66"/>
        <v>27.9</v>
      </c>
      <c r="X687" s="36" t="b">
        <v>1</v>
      </c>
    </row>
    <row r="688" spans="1:24" x14ac:dyDescent="0.2">
      <c r="A688" s="42" t="s">
        <v>3780</v>
      </c>
      <c r="B688" s="128" t="s">
        <v>1179</v>
      </c>
      <c r="C688" s="50" t="s">
        <v>163</v>
      </c>
      <c r="D688" s="51">
        <v>70269</v>
      </c>
      <c r="E688" s="56" t="s">
        <v>1180</v>
      </c>
      <c r="F688" s="53" t="s">
        <v>172</v>
      </c>
      <c r="G688" s="54">
        <v>2</v>
      </c>
      <c r="H688" s="55">
        <v>2</v>
      </c>
      <c r="I688" s="73">
        <v>126.08</v>
      </c>
      <c r="J688" s="55">
        <v>104.65</v>
      </c>
      <c r="K688" s="73">
        <v>25.03</v>
      </c>
      <c r="L688" s="55">
        <v>20.77</v>
      </c>
      <c r="M688" s="55">
        <f t="shared" si="69"/>
        <v>250.84</v>
      </c>
      <c r="N688" s="55">
        <f t="shared" si="70"/>
        <v>250.84</v>
      </c>
      <c r="O688" s="37"/>
      <c r="P688" s="55">
        <v>126.08</v>
      </c>
      <c r="Q688" s="55">
        <v>25.03</v>
      </c>
      <c r="R688" s="55">
        <v>302.22000000000003</v>
      </c>
      <c r="S688" s="55">
        <v>302.22000000000003</v>
      </c>
      <c r="T688" s="135">
        <f t="shared" si="64"/>
        <v>0.82999139699556612</v>
      </c>
      <c r="U688" s="55">
        <f t="shared" si="65"/>
        <v>209.3</v>
      </c>
      <c r="V688" s="55">
        <f t="shared" si="66"/>
        <v>41.54</v>
      </c>
      <c r="X688" s="36" t="b">
        <v>1</v>
      </c>
    </row>
    <row r="689" spans="1:24" x14ac:dyDescent="0.2">
      <c r="A689" s="42" t="s">
        <v>3781</v>
      </c>
      <c r="B689" s="128" t="s">
        <v>1181</v>
      </c>
      <c r="C689" s="50" t="s">
        <v>163</v>
      </c>
      <c r="D689" s="51">
        <v>71460</v>
      </c>
      <c r="E689" s="56" t="s">
        <v>1182</v>
      </c>
      <c r="F689" s="53" t="s">
        <v>160</v>
      </c>
      <c r="G689" s="54">
        <v>10</v>
      </c>
      <c r="H689" s="55">
        <v>10</v>
      </c>
      <c r="I689" s="73">
        <v>8.67</v>
      </c>
      <c r="J689" s="55">
        <v>7.19</v>
      </c>
      <c r="K689" s="73">
        <v>11.21</v>
      </c>
      <c r="L689" s="55">
        <v>9.3000000000000007</v>
      </c>
      <c r="M689" s="55">
        <f t="shared" si="69"/>
        <v>164.9</v>
      </c>
      <c r="N689" s="55">
        <f t="shared" si="70"/>
        <v>164.9</v>
      </c>
      <c r="O689" s="37"/>
      <c r="P689" s="55">
        <v>8.67</v>
      </c>
      <c r="Q689" s="55">
        <v>11.21</v>
      </c>
      <c r="R689" s="55">
        <v>198.8</v>
      </c>
      <c r="S689" s="55">
        <v>198.8</v>
      </c>
      <c r="T689" s="135">
        <f t="shared" si="64"/>
        <v>0.82947686116700203</v>
      </c>
      <c r="U689" s="55">
        <f t="shared" si="65"/>
        <v>71.900000000000006</v>
      </c>
      <c r="V689" s="55">
        <f t="shared" si="66"/>
        <v>93</v>
      </c>
      <c r="X689" s="36" t="b">
        <v>1</v>
      </c>
    </row>
    <row r="690" spans="1:24" x14ac:dyDescent="0.2">
      <c r="A690" s="42" t="s">
        <v>3782</v>
      </c>
      <c r="B690" s="128" t="s">
        <v>1183</v>
      </c>
      <c r="C690" s="50" t="s">
        <v>163</v>
      </c>
      <c r="D690" s="51">
        <v>71462</v>
      </c>
      <c r="E690" s="56" t="s">
        <v>1184</v>
      </c>
      <c r="F690" s="53" t="s">
        <v>160</v>
      </c>
      <c r="G690" s="54">
        <v>24</v>
      </c>
      <c r="H690" s="55">
        <v>24</v>
      </c>
      <c r="I690" s="73">
        <v>11.05</v>
      </c>
      <c r="J690" s="55">
        <v>9.17</v>
      </c>
      <c r="K690" s="73">
        <v>11.21</v>
      </c>
      <c r="L690" s="55">
        <v>9.3000000000000007</v>
      </c>
      <c r="M690" s="55">
        <f t="shared" si="69"/>
        <v>443.28</v>
      </c>
      <c r="N690" s="55">
        <f t="shared" si="70"/>
        <v>443.28</v>
      </c>
      <c r="O690" s="37"/>
      <c r="P690" s="55">
        <v>11.05</v>
      </c>
      <c r="Q690" s="55">
        <v>11.21</v>
      </c>
      <c r="R690" s="55">
        <v>534.24</v>
      </c>
      <c r="S690" s="55">
        <v>534.24</v>
      </c>
      <c r="T690" s="135">
        <f t="shared" si="64"/>
        <v>0.82973944294699009</v>
      </c>
      <c r="U690" s="55">
        <f t="shared" si="65"/>
        <v>220.08</v>
      </c>
      <c r="V690" s="55">
        <f t="shared" si="66"/>
        <v>223.2</v>
      </c>
      <c r="X690" s="36" t="b">
        <v>1</v>
      </c>
    </row>
    <row r="691" spans="1:24" x14ac:dyDescent="0.2">
      <c r="A691" s="42" t="s">
        <v>3783</v>
      </c>
      <c r="B691" s="128" t="s">
        <v>1185</v>
      </c>
      <c r="C691" s="50" t="s">
        <v>163</v>
      </c>
      <c r="D691" s="51">
        <v>72535</v>
      </c>
      <c r="E691" s="56" t="s">
        <v>1186</v>
      </c>
      <c r="F691" s="53" t="s">
        <v>160</v>
      </c>
      <c r="G691" s="54">
        <v>8</v>
      </c>
      <c r="H691" s="55">
        <v>8</v>
      </c>
      <c r="I691" s="73">
        <v>10.35</v>
      </c>
      <c r="J691" s="55">
        <v>8.59</v>
      </c>
      <c r="K691" s="73">
        <v>16.82</v>
      </c>
      <c r="L691" s="55">
        <v>13.96</v>
      </c>
      <c r="M691" s="55">
        <f t="shared" si="69"/>
        <v>180.4</v>
      </c>
      <c r="N691" s="55">
        <f t="shared" si="70"/>
        <v>180.4</v>
      </c>
      <c r="O691" s="37"/>
      <c r="P691" s="55">
        <v>10.35</v>
      </c>
      <c r="Q691" s="55">
        <v>16.82</v>
      </c>
      <c r="R691" s="55">
        <v>217.36</v>
      </c>
      <c r="S691" s="55">
        <v>217.36</v>
      </c>
      <c r="T691" s="135">
        <f t="shared" si="64"/>
        <v>0.82995951417004044</v>
      </c>
      <c r="U691" s="55">
        <f t="shared" si="65"/>
        <v>68.72</v>
      </c>
      <c r="V691" s="55">
        <f t="shared" si="66"/>
        <v>111.68</v>
      </c>
      <c r="X691" s="36" t="b">
        <v>1</v>
      </c>
    </row>
    <row r="692" spans="1:24" x14ac:dyDescent="0.2">
      <c r="A692" s="42" t="s">
        <v>3784</v>
      </c>
      <c r="B692" s="128" t="s">
        <v>1187</v>
      </c>
      <c r="C692" s="50" t="s">
        <v>163</v>
      </c>
      <c r="D692" s="51">
        <v>72630</v>
      </c>
      <c r="E692" s="56" t="s">
        <v>1188</v>
      </c>
      <c r="F692" s="53" t="s">
        <v>172</v>
      </c>
      <c r="G692" s="54">
        <v>3</v>
      </c>
      <c r="H692" s="55">
        <v>3</v>
      </c>
      <c r="I692" s="73">
        <v>9.52</v>
      </c>
      <c r="J692" s="55">
        <v>7.9</v>
      </c>
      <c r="K692" s="73">
        <v>11.21</v>
      </c>
      <c r="L692" s="55">
        <v>9.3000000000000007</v>
      </c>
      <c r="M692" s="55">
        <f t="shared" si="69"/>
        <v>51.6</v>
      </c>
      <c r="N692" s="55">
        <f t="shared" si="70"/>
        <v>51.6</v>
      </c>
      <c r="O692" s="37"/>
      <c r="P692" s="55">
        <v>9.52</v>
      </c>
      <c r="Q692" s="55">
        <v>11.21</v>
      </c>
      <c r="R692" s="55">
        <v>62.19</v>
      </c>
      <c r="S692" s="55">
        <v>62.19</v>
      </c>
      <c r="T692" s="135">
        <f t="shared" si="64"/>
        <v>0.82971538832609748</v>
      </c>
      <c r="U692" s="55">
        <f t="shared" si="65"/>
        <v>23.7</v>
      </c>
      <c r="V692" s="55">
        <f t="shared" si="66"/>
        <v>27.9</v>
      </c>
      <c r="X692" s="36" t="b">
        <v>1</v>
      </c>
    </row>
    <row r="693" spans="1:24" x14ac:dyDescent="0.2">
      <c r="A693" s="42" t="s">
        <v>3785</v>
      </c>
      <c r="B693" s="128" t="s">
        <v>1189</v>
      </c>
      <c r="C693" s="50" t="s">
        <v>163</v>
      </c>
      <c r="D693" s="51">
        <v>71321</v>
      </c>
      <c r="E693" s="56" t="s">
        <v>1117</v>
      </c>
      <c r="F693" s="53" t="s">
        <v>160</v>
      </c>
      <c r="G693" s="54">
        <v>1</v>
      </c>
      <c r="H693" s="55">
        <v>1</v>
      </c>
      <c r="I693" s="73">
        <v>20.14</v>
      </c>
      <c r="J693" s="55">
        <v>16.71</v>
      </c>
      <c r="K693" s="73">
        <v>7.47</v>
      </c>
      <c r="L693" s="55">
        <v>6.2</v>
      </c>
      <c r="M693" s="55">
        <f t="shared" si="69"/>
        <v>22.91</v>
      </c>
      <c r="N693" s="55">
        <f t="shared" si="70"/>
        <v>22.91</v>
      </c>
      <c r="O693" s="37"/>
      <c r="P693" s="55">
        <v>20.14</v>
      </c>
      <c r="Q693" s="55">
        <v>7.47</v>
      </c>
      <c r="R693" s="55">
        <v>27.61</v>
      </c>
      <c r="S693" s="55">
        <v>27.61</v>
      </c>
      <c r="T693" s="135">
        <f t="shared" si="64"/>
        <v>0.82977182180369435</v>
      </c>
      <c r="U693" s="55">
        <f t="shared" si="65"/>
        <v>16.71</v>
      </c>
      <c r="V693" s="55">
        <f t="shared" si="66"/>
        <v>6.2</v>
      </c>
      <c r="X693" s="36" t="b">
        <v>1</v>
      </c>
    </row>
    <row r="694" spans="1:24" ht="24" x14ac:dyDescent="0.2">
      <c r="A694" s="42" t="s">
        <v>3786</v>
      </c>
      <c r="B694" s="128" t="s">
        <v>1190</v>
      </c>
      <c r="C694" s="50" t="s">
        <v>197</v>
      </c>
      <c r="D694" s="57" t="s">
        <v>1191</v>
      </c>
      <c r="E694" s="56" t="s">
        <v>1192</v>
      </c>
      <c r="F694" s="53" t="s">
        <v>172</v>
      </c>
      <c r="G694" s="54">
        <v>6</v>
      </c>
      <c r="H694" s="55">
        <v>6</v>
      </c>
      <c r="I694" s="73">
        <v>40</v>
      </c>
      <c r="J694" s="55">
        <v>33.200000000000003</v>
      </c>
      <c r="K694" s="73">
        <v>3.74</v>
      </c>
      <c r="L694" s="55">
        <v>3.1</v>
      </c>
      <c r="M694" s="55">
        <f t="shared" si="69"/>
        <v>217.8</v>
      </c>
      <c r="N694" s="55">
        <f t="shared" si="70"/>
        <v>217.8</v>
      </c>
      <c r="O694" s="37"/>
      <c r="P694" s="55">
        <v>40</v>
      </c>
      <c r="Q694" s="55">
        <v>3.74</v>
      </c>
      <c r="R694" s="55">
        <v>262.44</v>
      </c>
      <c r="S694" s="55">
        <v>262.44</v>
      </c>
      <c r="T694" s="135">
        <f t="shared" si="64"/>
        <v>0.82990397805212623</v>
      </c>
      <c r="U694" s="55">
        <f t="shared" si="65"/>
        <v>199.2</v>
      </c>
      <c r="V694" s="55">
        <f t="shared" si="66"/>
        <v>18.600000000000001</v>
      </c>
      <c r="X694" s="36" t="b">
        <v>1</v>
      </c>
    </row>
    <row r="695" spans="1:24" ht="24" x14ac:dyDescent="0.25">
      <c r="A695" s="42" t="s">
        <v>3787</v>
      </c>
      <c r="B695" s="128" t="s">
        <v>1193</v>
      </c>
      <c r="C695" s="50" t="s">
        <v>217</v>
      </c>
      <c r="D695" s="51">
        <v>93661</v>
      </c>
      <c r="E695" s="56" t="s">
        <v>1194</v>
      </c>
      <c r="F695" s="53" t="s">
        <v>160</v>
      </c>
      <c r="G695" s="54">
        <v>3</v>
      </c>
      <c r="H695" s="55">
        <v>3</v>
      </c>
      <c r="I695" s="73">
        <v>49.12</v>
      </c>
      <c r="J695" s="55">
        <v>40.770000000000003</v>
      </c>
      <c r="K695" s="73">
        <v>3.61</v>
      </c>
      <c r="L695" s="55">
        <v>2.99</v>
      </c>
      <c r="M695" s="55">
        <f t="shared" si="69"/>
        <v>131.28</v>
      </c>
      <c r="N695" s="55">
        <f t="shared" si="70"/>
        <v>131.28</v>
      </c>
      <c r="O695" s="38"/>
      <c r="P695" s="55">
        <v>49.12</v>
      </c>
      <c r="Q695" s="55">
        <v>3.61</v>
      </c>
      <c r="R695" s="55">
        <v>158.19</v>
      </c>
      <c r="S695" s="55">
        <v>158.19</v>
      </c>
      <c r="T695" s="135">
        <f t="shared" si="64"/>
        <v>0.8298881092357292</v>
      </c>
      <c r="U695" s="55">
        <f t="shared" si="65"/>
        <v>122.31</v>
      </c>
      <c r="V695" s="55">
        <f t="shared" si="66"/>
        <v>8.9700000000000006</v>
      </c>
      <c r="X695" s="36" t="b">
        <v>1</v>
      </c>
    </row>
    <row r="696" spans="1:24" x14ac:dyDescent="0.2">
      <c r="A696" s="42" t="s">
        <v>3788</v>
      </c>
      <c r="B696" s="128" t="s">
        <v>1195</v>
      </c>
      <c r="C696" s="50" t="s">
        <v>163</v>
      </c>
      <c r="D696" s="51">
        <v>71186</v>
      </c>
      <c r="E696" s="56" t="s">
        <v>1031</v>
      </c>
      <c r="F696" s="53" t="s">
        <v>160</v>
      </c>
      <c r="G696" s="54">
        <v>3</v>
      </c>
      <c r="H696" s="55">
        <v>3</v>
      </c>
      <c r="I696" s="73">
        <v>154.24</v>
      </c>
      <c r="J696" s="55">
        <v>128.03</v>
      </c>
      <c r="K696" s="73">
        <v>37.36</v>
      </c>
      <c r="L696" s="55">
        <v>31.01</v>
      </c>
      <c r="M696" s="55">
        <f t="shared" si="69"/>
        <v>477.12</v>
      </c>
      <c r="N696" s="55">
        <f t="shared" si="70"/>
        <v>477.12</v>
      </c>
      <c r="O696" s="37"/>
      <c r="P696" s="55">
        <v>154.24</v>
      </c>
      <c r="Q696" s="55">
        <v>37.36</v>
      </c>
      <c r="R696" s="55">
        <v>574.79999999999995</v>
      </c>
      <c r="S696" s="55">
        <v>574.79999999999995</v>
      </c>
      <c r="T696" s="135">
        <f t="shared" si="64"/>
        <v>0.83006263048016704</v>
      </c>
      <c r="U696" s="55">
        <f t="shared" si="65"/>
        <v>384.09</v>
      </c>
      <c r="V696" s="55">
        <f t="shared" si="66"/>
        <v>93.03</v>
      </c>
      <c r="X696" s="36" t="b">
        <v>1</v>
      </c>
    </row>
    <row r="697" spans="1:24" ht="24" x14ac:dyDescent="0.25">
      <c r="A697" s="42" t="s">
        <v>3789</v>
      </c>
      <c r="B697" s="128" t="s">
        <v>1196</v>
      </c>
      <c r="C697" s="50" t="s">
        <v>197</v>
      </c>
      <c r="D697" s="57" t="s">
        <v>1197</v>
      </c>
      <c r="E697" s="56" t="s">
        <v>1198</v>
      </c>
      <c r="F697" s="53" t="s">
        <v>164</v>
      </c>
      <c r="G697" s="54">
        <v>0.6</v>
      </c>
      <c r="H697" s="55">
        <v>0.6</v>
      </c>
      <c r="I697" s="73">
        <v>195.03</v>
      </c>
      <c r="J697" s="55">
        <v>161.88999999999999</v>
      </c>
      <c r="K697" s="73">
        <v>29.89</v>
      </c>
      <c r="L697" s="55">
        <v>24.81</v>
      </c>
      <c r="M697" s="55">
        <f t="shared" si="69"/>
        <v>112.02</v>
      </c>
      <c r="N697" s="55">
        <f t="shared" si="70"/>
        <v>112.02</v>
      </c>
      <c r="O697" s="38"/>
      <c r="P697" s="55">
        <v>195.03</v>
      </c>
      <c r="Q697" s="55">
        <v>29.89</v>
      </c>
      <c r="R697" s="55">
        <v>134.94999999999999</v>
      </c>
      <c r="S697" s="55">
        <v>134.94999999999999</v>
      </c>
      <c r="T697" s="135">
        <f t="shared" si="64"/>
        <v>0.83008521674694336</v>
      </c>
      <c r="U697" s="55">
        <f t="shared" si="65"/>
        <v>97.13</v>
      </c>
      <c r="V697" s="55">
        <f t="shared" si="66"/>
        <v>14.88</v>
      </c>
      <c r="X697" s="36" t="b">
        <v>1</v>
      </c>
    </row>
    <row r="698" spans="1:24" x14ac:dyDescent="0.2">
      <c r="A698" s="42" t="s">
        <v>3790</v>
      </c>
      <c r="B698" s="130" t="s">
        <v>1199</v>
      </c>
      <c r="C698" s="134"/>
      <c r="D698" s="134"/>
      <c r="E698" s="61" t="s">
        <v>1200</v>
      </c>
      <c r="F698" s="134"/>
      <c r="G698" s="62"/>
      <c r="H698" s="62"/>
      <c r="I698" s="72"/>
      <c r="J698" s="62"/>
      <c r="K698" s="72"/>
      <c r="L698" s="62"/>
      <c r="M698" s="63">
        <f>SUM(M699:M709)</f>
        <v>2269.9899999999998</v>
      </c>
      <c r="N698" s="63">
        <f>SUM(N699:N709)</f>
        <v>2269.9899999999998</v>
      </c>
      <c r="O698" s="37"/>
      <c r="P698" s="62"/>
      <c r="Q698" s="62"/>
      <c r="R698" s="63">
        <v>2735.02</v>
      </c>
      <c r="S698" s="63">
        <v>2735.02</v>
      </c>
      <c r="T698" s="135">
        <f t="shared" si="64"/>
        <v>0.82997199289219081</v>
      </c>
      <c r="U698" s="55">
        <f t="shared" si="65"/>
        <v>0</v>
      </c>
      <c r="V698" s="55">
        <f t="shared" si="66"/>
        <v>0</v>
      </c>
      <c r="X698" s="36" t="b">
        <v>1</v>
      </c>
    </row>
    <row r="699" spans="1:24" x14ac:dyDescent="0.2">
      <c r="A699" s="42" t="s">
        <v>3791</v>
      </c>
      <c r="B699" s="128" t="s">
        <v>1201</v>
      </c>
      <c r="C699" s="50" t="s">
        <v>163</v>
      </c>
      <c r="D699" s="51">
        <v>70706</v>
      </c>
      <c r="E699" s="56" t="s">
        <v>1202</v>
      </c>
      <c r="F699" s="53" t="s">
        <v>160</v>
      </c>
      <c r="G699" s="54">
        <v>1</v>
      </c>
      <c r="H699" s="55">
        <v>1</v>
      </c>
      <c r="I699" s="73">
        <v>616.09</v>
      </c>
      <c r="J699" s="55">
        <v>511.41</v>
      </c>
      <c r="K699" s="73">
        <v>74.72</v>
      </c>
      <c r="L699" s="55">
        <v>62.02</v>
      </c>
      <c r="M699" s="55">
        <f t="shared" ref="M699:M709" si="71">TRUNC(((J699*G699)+(L699*G699)),2)</f>
        <v>573.42999999999995</v>
      </c>
      <c r="N699" s="55">
        <f t="shared" ref="N699:N709" si="72">TRUNC(((J699*H699)+(L699*H699)),2)</f>
        <v>573.42999999999995</v>
      </c>
      <c r="O699" s="37"/>
      <c r="P699" s="55">
        <v>616.09</v>
      </c>
      <c r="Q699" s="55">
        <v>74.72</v>
      </c>
      <c r="R699" s="55">
        <v>690.81</v>
      </c>
      <c r="S699" s="55">
        <v>690.81</v>
      </c>
      <c r="T699" s="135">
        <f t="shared" si="64"/>
        <v>0.83008352513715777</v>
      </c>
      <c r="U699" s="55">
        <f t="shared" si="65"/>
        <v>511.41</v>
      </c>
      <c r="V699" s="55">
        <f t="shared" si="66"/>
        <v>62.02</v>
      </c>
      <c r="X699" s="36" t="b">
        <v>1</v>
      </c>
    </row>
    <row r="700" spans="1:24" x14ac:dyDescent="0.2">
      <c r="A700" s="42" t="s">
        <v>3792</v>
      </c>
      <c r="B700" s="128" t="s">
        <v>1203</v>
      </c>
      <c r="C700" s="50" t="s">
        <v>163</v>
      </c>
      <c r="D700" s="51">
        <v>71177</v>
      </c>
      <c r="E700" s="56" t="s">
        <v>1178</v>
      </c>
      <c r="F700" s="53" t="s">
        <v>160</v>
      </c>
      <c r="G700" s="54">
        <v>1</v>
      </c>
      <c r="H700" s="55">
        <v>1</v>
      </c>
      <c r="I700" s="73">
        <v>407.9</v>
      </c>
      <c r="J700" s="55">
        <v>338.59</v>
      </c>
      <c r="K700" s="73">
        <v>33.619999999999997</v>
      </c>
      <c r="L700" s="55">
        <v>27.9</v>
      </c>
      <c r="M700" s="55">
        <f t="shared" si="71"/>
        <v>366.49</v>
      </c>
      <c r="N700" s="55">
        <f t="shared" si="72"/>
        <v>366.49</v>
      </c>
      <c r="O700" s="37"/>
      <c r="P700" s="55">
        <v>407.9</v>
      </c>
      <c r="Q700" s="55">
        <v>33.619999999999997</v>
      </c>
      <c r="R700" s="55">
        <v>441.52</v>
      </c>
      <c r="S700" s="55">
        <v>441.52</v>
      </c>
      <c r="T700" s="135">
        <f t="shared" si="64"/>
        <v>0.83006432324696511</v>
      </c>
      <c r="U700" s="55">
        <f t="shared" si="65"/>
        <v>338.59</v>
      </c>
      <c r="V700" s="55">
        <f t="shared" si="66"/>
        <v>27.9</v>
      </c>
      <c r="X700" s="36" t="b">
        <v>1</v>
      </c>
    </row>
    <row r="701" spans="1:24" x14ac:dyDescent="0.2">
      <c r="A701" s="42" t="s">
        <v>3793</v>
      </c>
      <c r="B701" s="128" t="s">
        <v>1204</v>
      </c>
      <c r="C701" s="50" t="s">
        <v>163</v>
      </c>
      <c r="D701" s="51">
        <v>70269</v>
      </c>
      <c r="E701" s="56" t="s">
        <v>1180</v>
      </c>
      <c r="F701" s="53" t="s">
        <v>172</v>
      </c>
      <c r="G701" s="54">
        <v>0.4</v>
      </c>
      <c r="H701" s="55">
        <v>0.4</v>
      </c>
      <c r="I701" s="73">
        <v>126.08</v>
      </c>
      <c r="J701" s="55">
        <v>104.65</v>
      </c>
      <c r="K701" s="73">
        <v>25.03</v>
      </c>
      <c r="L701" s="55">
        <v>20.77</v>
      </c>
      <c r="M701" s="55">
        <f t="shared" si="71"/>
        <v>50.16</v>
      </c>
      <c r="N701" s="55">
        <f t="shared" si="72"/>
        <v>50.16</v>
      </c>
      <c r="O701" s="37"/>
      <c r="P701" s="55">
        <v>126.08</v>
      </c>
      <c r="Q701" s="55">
        <v>25.03</v>
      </c>
      <c r="R701" s="55">
        <v>60.44</v>
      </c>
      <c r="S701" s="55">
        <v>60.44</v>
      </c>
      <c r="T701" s="135">
        <f t="shared" si="64"/>
        <v>0.82991396426207809</v>
      </c>
      <c r="U701" s="55">
        <f t="shared" si="65"/>
        <v>41.86</v>
      </c>
      <c r="V701" s="55">
        <f t="shared" si="66"/>
        <v>8.3000000000000007</v>
      </c>
      <c r="X701" s="36" t="b">
        <v>1</v>
      </c>
    </row>
    <row r="702" spans="1:24" x14ac:dyDescent="0.2">
      <c r="A702" s="42" t="s">
        <v>3794</v>
      </c>
      <c r="B702" s="128" t="s">
        <v>1205</v>
      </c>
      <c r="C702" s="50" t="s">
        <v>163</v>
      </c>
      <c r="D702" s="51">
        <v>71460</v>
      </c>
      <c r="E702" s="56" t="s">
        <v>1182</v>
      </c>
      <c r="F702" s="53" t="s">
        <v>160</v>
      </c>
      <c r="G702" s="54">
        <v>4</v>
      </c>
      <c r="H702" s="55">
        <v>4</v>
      </c>
      <c r="I702" s="73">
        <v>8.67</v>
      </c>
      <c r="J702" s="55">
        <v>7.19</v>
      </c>
      <c r="K702" s="73">
        <v>11.21</v>
      </c>
      <c r="L702" s="55">
        <v>9.3000000000000007</v>
      </c>
      <c r="M702" s="55">
        <f t="shared" si="71"/>
        <v>65.959999999999994</v>
      </c>
      <c r="N702" s="55">
        <f t="shared" si="72"/>
        <v>65.959999999999994</v>
      </c>
      <c r="O702" s="37"/>
      <c r="P702" s="55">
        <v>8.67</v>
      </c>
      <c r="Q702" s="55">
        <v>11.21</v>
      </c>
      <c r="R702" s="55">
        <v>79.52</v>
      </c>
      <c r="S702" s="55">
        <v>79.52</v>
      </c>
      <c r="T702" s="135">
        <f t="shared" si="64"/>
        <v>0.82947686116700192</v>
      </c>
      <c r="U702" s="55">
        <f t="shared" si="65"/>
        <v>28.76</v>
      </c>
      <c r="V702" s="55">
        <f t="shared" si="66"/>
        <v>37.200000000000003</v>
      </c>
      <c r="X702" s="36" t="b">
        <v>1</v>
      </c>
    </row>
    <row r="703" spans="1:24" x14ac:dyDescent="0.2">
      <c r="A703" s="42" t="s">
        <v>3795</v>
      </c>
      <c r="B703" s="128" t="s">
        <v>1206</v>
      </c>
      <c r="C703" s="50" t="s">
        <v>163</v>
      </c>
      <c r="D703" s="51">
        <v>71462</v>
      </c>
      <c r="E703" s="56" t="s">
        <v>1184</v>
      </c>
      <c r="F703" s="53" t="s">
        <v>160</v>
      </c>
      <c r="G703" s="54">
        <v>12</v>
      </c>
      <c r="H703" s="55">
        <v>12</v>
      </c>
      <c r="I703" s="73">
        <v>11.05</v>
      </c>
      <c r="J703" s="55">
        <v>9.17</v>
      </c>
      <c r="K703" s="73">
        <v>11.21</v>
      </c>
      <c r="L703" s="55">
        <v>9.3000000000000007</v>
      </c>
      <c r="M703" s="55">
        <f t="shared" si="71"/>
        <v>221.64</v>
      </c>
      <c r="N703" s="55">
        <f t="shared" si="72"/>
        <v>221.64</v>
      </c>
      <c r="O703" s="37"/>
      <c r="P703" s="55">
        <v>11.05</v>
      </c>
      <c r="Q703" s="55">
        <v>11.21</v>
      </c>
      <c r="R703" s="55">
        <v>267.12</v>
      </c>
      <c r="S703" s="55">
        <v>267.12</v>
      </c>
      <c r="T703" s="135">
        <f t="shared" si="64"/>
        <v>0.82973944294699009</v>
      </c>
      <c r="U703" s="55">
        <f t="shared" si="65"/>
        <v>110.04</v>
      </c>
      <c r="V703" s="55">
        <f t="shared" si="66"/>
        <v>111.6</v>
      </c>
      <c r="X703" s="36" t="b">
        <v>1</v>
      </c>
    </row>
    <row r="704" spans="1:24" x14ac:dyDescent="0.2">
      <c r="A704" s="42" t="s">
        <v>3796</v>
      </c>
      <c r="B704" s="128" t="s">
        <v>1207</v>
      </c>
      <c r="C704" s="50" t="s">
        <v>163</v>
      </c>
      <c r="D704" s="51">
        <v>72550</v>
      </c>
      <c r="E704" s="56" t="s">
        <v>1208</v>
      </c>
      <c r="F704" s="53" t="s">
        <v>160</v>
      </c>
      <c r="G704" s="54">
        <v>8</v>
      </c>
      <c r="H704" s="55">
        <v>8</v>
      </c>
      <c r="I704" s="73">
        <v>21.86</v>
      </c>
      <c r="J704" s="55">
        <v>18.14</v>
      </c>
      <c r="K704" s="73">
        <v>18.68</v>
      </c>
      <c r="L704" s="55">
        <v>15.5</v>
      </c>
      <c r="M704" s="55">
        <f t="shared" si="71"/>
        <v>269.12</v>
      </c>
      <c r="N704" s="55">
        <f t="shared" si="72"/>
        <v>269.12</v>
      </c>
      <c r="O704" s="37"/>
      <c r="P704" s="55">
        <v>21.86</v>
      </c>
      <c r="Q704" s="55">
        <v>18.68</v>
      </c>
      <c r="R704" s="55">
        <v>324.32</v>
      </c>
      <c r="S704" s="55">
        <v>324.32</v>
      </c>
      <c r="T704" s="135">
        <f t="shared" si="64"/>
        <v>0.82979773063640849</v>
      </c>
      <c r="U704" s="55">
        <f t="shared" si="65"/>
        <v>145.12</v>
      </c>
      <c r="V704" s="55">
        <f t="shared" si="66"/>
        <v>124</v>
      </c>
      <c r="X704" s="36" t="b">
        <v>1</v>
      </c>
    </row>
    <row r="705" spans="1:24" x14ac:dyDescent="0.2">
      <c r="A705" s="42" t="s">
        <v>3797</v>
      </c>
      <c r="B705" s="128" t="s">
        <v>1209</v>
      </c>
      <c r="C705" s="50" t="s">
        <v>163</v>
      </c>
      <c r="D705" s="51">
        <v>72630</v>
      </c>
      <c r="E705" s="56" t="s">
        <v>1188</v>
      </c>
      <c r="F705" s="53" t="s">
        <v>172</v>
      </c>
      <c r="G705" s="54">
        <v>1</v>
      </c>
      <c r="H705" s="55">
        <v>1</v>
      </c>
      <c r="I705" s="73">
        <v>9.52</v>
      </c>
      <c r="J705" s="55">
        <v>7.9</v>
      </c>
      <c r="K705" s="73">
        <v>11.21</v>
      </c>
      <c r="L705" s="55">
        <v>9.3000000000000007</v>
      </c>
      <c r="M705" s="55">
        <f t="shared" si="71"/>
        <v>17.2</v>
      </c>
      <c r="N705" s="55">
        <f t="shared" si="72"/>
        <v>17.2</v>
      </c>
      <c r="O705" s="37"/>
      <c r="P705" s="55">
        <v>9.52</v>
      </c>
      <c r="Q705" s="55">
        <v>11.21</v>
      </c>
      <c r="R705" s="55">
        <v>20.73</v>
      </c>
      <c r="S705" s="55">
        <v>20.73</v>
      </c>
      <c r="T705" s="135">
        <f t="shared" si="64"/>
        <v>0.82971538832609737</v>
      </c>
      <c r="U705" s="55">
        <f t="shared" si="65"/>
        <v>7.9</v>
      </c>
      <c r="V705" s="55">
        <f t="shared" si="66"/>
        <v>9.3000000000000007</v>
      </c>
      <c r="X705" s="36" t="b">
        <v>1</v>
      </c>
    </row>
    <row r="706" spans="1:24" x14ac:dyDescent="0.2">
      <c r="A706" s="42" t="s">
        <v>3798</v>
      </c>
      <c r="B706" s="128" t="s">
        <v>1210</v>
      </c>
      <c r="C706" s="50" t="s">
        <v>163</v>
      </c>
      <c r="D706" s="51">
        <v>71321</v>
      </c>
      <c r="E706" s="56" t="s">
        <v>1117</v>
      </c>
      <c r="F706" s="53" t="s">
        <v>160</v>
      </c>
      <c r="G706" s="54">
        <v>1</v>
      </c>
      <c r="H706" s="55">
        <v>1</v>
      </c>
      <c r="I706" s="73">
        <v>20.14</v>
      </c>
      <c r="J706" s="55">
        <v>16.71</v>
      </c>
      <c r="K706" s="73">
        <v>7.47</v>
      </c>
      <c r="L706" s="55">
        <v>6.2</v>
      </c>
      <c r="M706" s="55">
        <f t="shared" si="71"/>
        <v>22.91</v>
      </c>
      <c r="N706" s="55">
        <f t="shared" si="72"/>
        <v>22.91</v>
      </c>
      <c r="O706" s="37"/>
      <c r="P706" s="55">
        <v>20.14</v>
      </c>
      <c r="Q706" s="55">
        <v>7.47</v>
      </c>
      <c r="R706" s="55">
        <v>27.61</v>
      </c>
      <c r="S706" s="55">
        <v>27.61</v>
      </c>
      <c r="T706" s="135">
        <f t="shared" si="64"/>
        <v>0.82977182180369435</v>
      </c>
      <c r="U706" s="55">
        <f t="shared" si="65"/>
        <v>16.71</v>
      </c>
      <c r="V706" s="55">
        <f t="shared" si="66"/>
        <v>6.2</v>
      </c>
      <c r="X706" s="36" t="b">
        <v>1</v>
      </c>
    </row>
    <row r="707" spans="1:24" ht="24" x14ac:dyDescent="0.25">
      <c r="A707" s="42" t="s">
        <v>3799</v>
      </c>
      <c r="B707" s="128" t="s">
        <v>1211</v>
      </c>
      <c r="C707" s="50" t="s">
        <v>217</v>
      </c>
      <c r="D707" s="51">
        <v>93661</v>
      </c>
      <c r="E707" s="52" t="s">
        <v>3052</v>
      </c>
      <c r="F707" s="53" t="s">
        <v>160</v>
      </c>
      <c r="G707" s="54">
        <v>3</v>
      </c>
      <c r="H707" s="55">
        <v>3</v>
      </c>
      <c r="I707" s="73">
        <v>49.12</v>
      </c>
      <c r="J707" s="55">
        <v>40.770000000000003</v>
      </c>
      <c r="K707" s="73">
        <v>3.61</v>
      </c>
      <c r="L707" s="55">
        <v>2.99</v>
      </c>
      <c r="M707" s="55">
        <f t="shared" si="71"/>
        <v>131.28</v>
      </c>
      <c r="N707" s="55">
        <f t="shared" si="72"/>
        <v>131.28</v>
      </c>
      <c r="O707" s="38"/>
      <c r="P707" s="55">
        <v>49.12</v>
      </c>
      <c r="Q707" s="55">
        <v>3.61</v>
      </c>
      <c r="R707" s="55">
        <v>158.19</v>
      </c>
      <c r="S707" s="55">
        <v>158.19</v>
      </c>
      <c r="T707" s="135">
        <f t="shared" si="64"/>
        <v>0.8298881092357292</v>
      </c>
      <c r="U707" s="55">
        <f t="shared" si="65"/>
        <v>122.31</v>
      </c>
      <c r="V707" s="55">
        <f t="shared" si="66"/>
        <v>8.9700000000000006</v>
      </c>
      <c r="X707" s="36" t="b">
        <v>1</v>
      </c>
    </row>
    <row r="708" spans="1:24" x14ac:dyDescent="0.2">
      <c r="A708" s="42" t="s">
        <v>3800</v>
      </c>
      <c r="B708" s="128" t="s">
        <v>1212</v>
      </c>
      <c r="C708" s="50" t="s">
        <v>163</v>
      </c>
      <c r="D708" s="51">
        <v>71186</v>
      </c>
      <c r="E708" s="56" t="s">
        <v>1031</v>
      </c>
      <c r="F708" s="53" t="s">
        <v>160</v>
      </c>
      <c r="G708" s="54">
        <v>3</v>
      </c>
      <c r="H708" s="55">
        <v>3</v>
      </c>
      <c r="I708" s="73">
        <v>154.24</v>
      </c>
      <c r="J708" s="55">
        <v>128.03</v>
      </c>
      <c r="K708" s="73">
        <v>37.36</v>
      </c>
      <c r="L708" s="55">
        <v>31.01</v>
      </c>
      <c r="M708" s="55">
        <f t="shared" si="71"/>
        <v>477.12</v>
      </c>
      <c r="N708" s="55">
        <f t="shared" si="72"/>
        <v>477.12</v>
      </c>
      <c r="O708" s="37"/>
      <c r="P708" s="55">
        <v>154.24</v>
      </c>
      <c r="Q708" s="55">
        <v>37.36</v>
      </c>
      <c r="R708" s="55">
        <v>574.79999999999995</v>
      </c>
      <c r="S708" s="55">
        <v>574.79999999999995</v>
      </c>
      <c r="T708" s="135">
        <f t="shared" si="64"/>
        <v>0.83006263048016704</v>
      </c>
      <c r="U708" s="55">
        <f t="shared" si="65"/>
        <v>384.09</v>
      </c>
      <c r="V708" s="55">
        <f t="shared" si="66"/>
        <v>93.03</v>
      </c>
      <c r="X708" s="36" t="b">
        <v>1</v>
      </c>
    </row>
    <row r="709" spans="1:24" ht="24" x14ac:dyDescent="0.25">
      <c r="A709" s="42" t="s">
        <v>3801</v>
      </c>
      <c r="B709" s="128" t="s">
        <v>1213</v>
      </c>
      <c r="C709" s="50" t="s">
        <v>197</v>
      </c>
      <c r="D709" s="57" t="s">
        <v>1197</v>
      </c>
      <c r="E709" s="52" t="s">
        <v>3053</v>
      </c>
      <c r="F709" s="53" t="s">
        <v>164</v>
      </c>
      <c r="G709" s="54">
        <v>0.4</v>
      </c>
      <c r="H709" s="55">
        <v>0.4</v>
      </c>
      <c r="I709" s="73">
        <v>195.03</v>
      </c>
      <c r="J709" s="55">
        <v>161.88999999999999</v>
      </c>
      <c r="K709" s="73">
        <v>29.89</v>
      </c>
      <c r="L709" s="55">
        <v>24.81</v>
      </c>
      <c r="M709" s="55">
        <f t="shared" si="71"/>
        <v>74.680000000000007</v>
      </c>
      <c r="N709" s="55">
        <f t="shared" si="72"/>
        <v>74.680000000000007</v>
      </c>
      <c r="O709" s="38"/>
      <c r="P709" s="55">
        <v>195.03</v>
      </c>
      <c r="Q709" s="55">
        <v>29.89</v>
      </c>
      <c r="R709" s="55">
        <v>89.96</v>
      </c>
      <c r="S709" s="55">
        <v>89.96</v>
      </c>
      <c r="T709" s="135">
        <f t="shared" si="64"/>
        <v>0.8301467318808361</v>
      </c>
      <c r="U709" s="55">
        <f t="shared" si="65"/>
        <v>64.75</v>
      </c>
      <c r="V709" s="55">
        <f t="shared" si="66"/>
        <v>9.92</v>
      </c>
      <c r="X709" s="36" t="b">
        <v>1</v>
      </c>
    </row>
    <row r="710" spans="1:24" x14ac:dyDescent="0.2">
      <c r="A710" s="42" t="s">
        <v>3802</v>
      </c>
      <c r="B710" s="129" t="s">
        <v>1214</v>
      </c>
      <c r="C710" s="133"/>
      <c r="D710" s="133"/>
      <c r="E710" s="58" t="s">
        <v>1215</v>
      </c>
      <c r="F710" s="133"/>
      <c r="G710" s="59"/>
      <c r="H710" s="59"/>
      <c r="I710" s="72"/>
      <c r="J710" s="59"/>
      <c r="K710" s="72"/>
      <c r="L710" s="59"/>
      <c r="M710" s="60">
        <f>M711+M716+M718+M720+M724+M726+M729</f>
        <v>35862.609999999993</v>
      </c>
      <c r="N710" s="60">
        <f>N711+N716+N718+N720+N724+N726+N729</f>
        <v>35862.609999999993</v>
      </c>
      <c r="O710" s="37"/>
      <c r="P710" s="59"/>
      <c r="Q710" s="59"/>
      <c r="R710" s="60">
        <v>43205.87</v>
      </c>
      <c r="S710" s="60">
        <v>43205.87</v>
      </c>
      <c r="T710" s="135">
        <f t="shared" si="64"/>
        <v>0.83004022370108488</v>
      </c>
      <c r="U710" s="55">
        <f t="shared" si="65"/>
        <v>0</v>
      </c>
      <c r="V710" s="55">
        <f t="shared" si="66"/>
        <v>0</v>
      </c>
      <c r="X710" s="36" t="b">
        <v>1</v>
      </c>
    </row>
    <row r="711" spans="1:24" x14ac:dyDescent="0.2">
      <c r="A711" s="42" t="s">
        <v>3803</v>
      </c>
      <c r="B711" s="130" t="s">
        <v>1216</v>
      </c>
      <c r="C711" s="134"/>
      <c r="D711" s="134"/>
      <c r="E711" s="61" t="s">
        <v>1217</v>
      </c>
      <c r="F711" s="134"/>
      <c r="G711" s="62"/>
      <c r="H711" s="62"/>
      <c r="I711" s="72"/>
      <c r="J711" s="62"/>
      <c r="K711" s="72"/>
      <c r="L711" s="62"/>
      <c r="M711" s="63">
        <f>SUM(M712:M715)</f>
        <v>635</v>
      </c>
      <c r="N711" s="63">
        <f>SUM(N712:N715)</f>
        <v>635</v>
      </c>
      <c r="O711" s="37"/>
      <c r="P711" s="62"/>
      <c r="Q711" s="62"/>
      <c r="R711" s="63">
        <v>765.05</v>
      </c>
      <c r="S711" s="63">
        <v>765.05</v>
      </c>
      <c r="T711" s="135">
        <f t="shared" si="64"/>
        <v>0.83001111038494224</v>
      </c>
      <c r="U711" s="55">
        <f t="shared" si="65"/>
        <v>0</v>
      </c>
      <c r="V711" s="55">
        <f t="shared" si="66"/>
        <v>0</v>
      </c>
      <c r="X711" s="36" t="b">
        <v>1</v>
      </c>
    </row>
    <row r="712" spans="1:24" x14ac:dyDescent="0.2">
      <c r="A712" s="42" t="s">
        <v>5252</v>
      </c>
      <c r="B712" s="128" t="s">
        <v>1218</v>
      </c>
      <c r="C712" s="50" t="s">
        <v>163</v>
      </c>
      <c r="D712" s="51">
        <v>40101</v>
      </c>
      <c r="E712" s="56" t="s">
        <v>307</v>
      </c>
      <c r="F712" s="53" t="s">
        <v>211</v>
      </c>
      <c r="G712" s="54">
        <v>13</v>
      </c>
      <c r="H712" s="55">
        <v>13</v>
      </c>
      <c r="I712" s="73">
        <v>0</v>
      </c>
      <c r="J712" s="55">
        <v>0</v>
      </c>
      <c r="K712" s="73">
        <v>34.229999999999997</v>
      </c>
      <c r="L712" s="55">
        <v>28.41</v>
      </c>
      <c r="M712" s="55">
        <f>TRUNC(((J712*G712)+(L712*G712)),2)</f>
        <v>369.33</v>
      </c>
      <c r="N712" s="55">
        <f>TRUNC(((J712*H712)+(L712*H712)),2)</f>
        <v>369.33</v>
      </c>
      <c r="O712" s="37"/>
      <c r="P712" s="55">
        <v>0</v>
      </c>
      <c r="Q712" s="55">
        <v>34.229999999999997</v>
      </c>
      <c r="R712" s="55">
        <v>444.99</v>
      </c>
      <c r="S712" s="55">
        <v>444.99</v>
      </c>
      <c r="T712" s="135">
        <f t="shared" si="64"/>
        <v>0.82997370727432074</v>
      </c>
      <c r="U712" s="55">
        <f t="shared" si="65"/>
        <v>0</v>
      </c>
      <c r="V712" s="55">
        <f t="shared" si="66"/>
        <v>369.33</v>
      </c>
      <c r="X712" s="36" t="b">
        <v>1</v>
      </c>
    </row>
    <row r="713" spans="1:24" x14ac:dyDescent="0.2">
      <c r="A713" s="42" t="s">
        <v>3804</v>
      </c>
      <c r="B713" s="128" t="s">
        <v>1219</v>
      </c>
      <c r="C713" s="50" t="s">
        <v>163</v>
      </c>
      <c r="D713" s="51">
        <v>40902</v>
      </c>
      <c r="E713" s="56" t="s">
        <v>316</v>
      </c>
      <c r="F713" s="53" t="s">
        <v>211</v>
      </c>
      <c r="G713" s="54">
        <v>13</v>
      </c>
      <c r="H713" s="55">
        <v>13</v>
      </c>
      <c r="I713" s="73">
        <v>0</v>
      </c>
      <c r="J713" s="55">
        <v>0</v>
      </c>
      <c r="K713" s="73">
        <v>22.68</v>
      </c>
      <c r="L713" s="55">
        <v>18.82</v>
      </c>
      <c r="M713" s="55">
        <f>TRUNC(((J713*G713)+(L713*G713)),2)</f>
        <v>244.66</v>
      </c>
      <c r="N713" s="55">
        <f>TRUNC(((J713*H713)+(L713*H713)),2)</f>
        <v>244.66</v>
      </c>
      <c r="O713" s="37"/>
      <c r="P713" s="55">
        <v>0</v>
      </c>
      <c r="Q713" s="55">
        <v>22.68</v>
      </c>
      <c r="R713" s="55">
        <v>294.83999999999997</v>
      </c>
      <c r="S713" s="55">
        <v>294.83999999999997</v>
      </c>
      <c r="T713" s="135">
        <f t="shared" si="64"/>
        <v>0.82980599647266318</v>
      </c>
      <c r="U713" s="55">
        <f t="shared" si="65"/>
        <v>0</v>
      </c>
      <c r="V713" s="55">
        <f t="shared" si="66"/>
        <v>244.66</v>
      </c>
      <c r="X713" s="36" t="b">
        <v>1</v>
      </c>
    </row>
    <row r="714" spans="1:24" x14ac:dyDescent="0.2">
      <c r="A714" s="42" t="s">
        <v>3805</v>
      </c>
      <c r="B714" s="128" t="s">
        <v>1220</v>
      </c>
      <c r="C714" s="50" t="s">
        <v>163</v>
      </c>
      <c r="D714" s="51">
        <v>70633</v>
      </c>
      <c r="E714" s="56" t="s">
        <v>1221</v>
      </c>
      <c r="F714" s="53" t="s">
        <v>211</v>
      </c>
      <c r="G714" s="54">
        <v>0.28999999999999998</v>
      </c>
      <c r="H714" s="55">
        <v>0.28999999999999998</v>
      </c>
      <c r="I714" s="73">
        <v>0</v>
      </c>
      <c r="J714" s="55">
        <v>0</v>
      </c>
      <c r="K714" s="73">
        <v>45.21</v>
      </c>
      <c r="L714" s="55">
        <v>37.520000000000003</v>
      </c>
      <c r="M714" s="55">
        <f>TRUNC(((J714*G714)+(L714*G714)),2)</f>
        <v>10.88</v>
      </c>
      <c r="N714" s="55">
        <f>TRUNC(((J714*H714)+(L714*H714)),2)</f>
        <v>10.88</v>
      </c>
      <c r="O714" s="37"/>
      <c r="P714" s="55">
        <v>0</v>
      </c>
      <c r="Q714" s="55">
        <v>45.21</v>
      </c>
      <c r="R714" s="55">
        <v>13.02</v>
      </c>
      <c r="S714" s="55">
        <v>13.02</v>
      </c>
      <c r="T714" s="135">
        <f t="shared" si="64"/>
        <v>0.8356374807987712</v>
      </c>
      <c r="U714" s="55">
        <f t="shared" si="65"/>
        <v>0</v>
      </c>
      <c r="V714" s="55">
        <f t="shared" si="66"/>
        <v>10.88</v>
      </c>
      <c r="X714" s="36" t="b">
        <v>1</v>
      </c>
    </row>
    <row r="715" spans="1:24" x14ac:dyDescent="0.25">
      <c r="A715" s="42" t="s">
        <v>3806</v>
      </c>
      <c r="B715" s="128" t="s">
        <v>1222</v>
      </c>
      <c r="C715" s="50" t="s">
        <v>163</v>
      </c>
      <c r="D715" s="51">
        <v>81833</v>
      </c>
      <c r="E715" s="56" t="s">
        <v>1223</v>
      </c>
      <c r="F715" s="53" t="s">
        <v>211</v>
      </c>
      <c r="G715" s="54">
        <v>0.27</v>
      </c>
      <c r="H715" s="55">
        <v>0.27</v>
      </c>
      <c r="I715" s="73">
        <v>0</v>
      </c>
      <c r="J715" s="55">
        <v>0</v>
      </c>
      <c r="K715" s="73">
        <v>45.21</v>
      </c>
      <c r="L715" s="55">
        <v>37.520000000000003</v>
      </c>
      <c r="M715" s="55">
        <f>TRUNC(((J715*G715)+(L715*G715)),2)</f>
        <v>10.130000000000001</v>
      </c>
      <c r="N715" s="55">
        <f>TRUNC(((J715*H715)+(L715*H715)),2)</f>
        <v>10.130000000000001</v>
      </c>
      <c r="O715" s="38"/>
      <c r="P715" s="55">
        <v>0</v>
      </c>
      <c r="Q715" s="55">
        <v>45.21</v>
      </c>
      <c r="R715" s="55">
        <v>12.2</v>
      </c>
      <c r="S715" s="55">
        <v>12.2</v>
      </c>
      <c r="T715" s="135">
        <f t="shared" si="64"/>
        <v>0.83032786885245913</v>
      </c>
      <c r="U715" s="55">
        <f t="shared" si="65"/>
        <v>0</v>
      </c>
      <c r="V715" s="55">
        <f t="shared" si="66"/>
        <v>10.130000000000001</v>
      </c>
      <c r="X715" s="36" t="b">
        <v>1</v>
      </c>
    </row>
    <row r="716" spans="1:24" x14ac:dyDescent="0.2">
      <c r="A716" s="42" t="s">
        <v>3807</v>
      </c>
      <c r="B716" s="130" t="s">
        <v>1224</v>
      </c>
      <c r="C716" s="134"/>
      <c r="D716" s="134"/>
      <c r="E716" s="61" t="s">
        <v>1225</v>
      </c>
      <c r="F716" s="134"/>
      <c r="G716" s="62"/>
      <c r="H716" s="62"/>
      <c r="I716" s="72"/>
      <c r="J716" s="62"/>
      <c r="K716" s="72"/>
      <c r="L716" s="62"/>
      <c r="M716" s="63">
        <f>M717</f>
        <v>437.18</v>
      </c>
      <c r="N716" s="63">
        <f>N717</f>
        <v>437.18</v>
      </c>
      <c r="O716" s="37"/>
      <c r="P716" s="62"/>
      <c r="Q716" s="62"/>
      <c r="R716" s="63">
        <v>526.71</v>
      </c>
      <c r="S716" s="63">
        <v>526.71</v>
      </c>
      <c r="T716" s="135">
        <f t="shared" ref="T716:T779" si="73">N716/S716</f>
        <v>0.83002031478422655</v>
      </c>
      <c r="U716" s="55">
        <f t="shared" si="65"/>
        <v>0</v>
      </c>
      <c r="V716" s="55">
        <f t="shared" si="66"/>
        <v>0</v>
      </c>
      <c r="X716" s="36" t="b">
        <v>1</v>
      </c>
    </row>
    <row r="717" spans="1:24" ht="24" x14ac:dyDescent="0.25">
      <c r="A717" s="42" t="s">
        <v>3808</v>
      </c>
      <c r="B717" s="128" t="s">
        <v>1226</v>
      </c>
      <c r="C717" s="50" t="s">
        <v>197</v>
      </c>
      <c r="D717" s="57" t="s">
        <v>1227</v>
      </c>
      <c r="E717" s="56" t="s">
        <v>1228</v>
      </c>
      <c r="F717" s="53" t="s">
        <v>164</v>
      </c>
      <c r="G717" s="54">
        <v>3.96</v>
      </c>
      <c r="H717" s="55">
        <v>3.96</v>
      </c>
      <c r="I717" s="73">
        <v>86.62</v>
      </c>
      <c r="J717" s="55">
        <v>71.900000000000006</v>
      </c>
      <c r="K717" s="73">
        <v>46.39</v>
      </c>
      <c r="L717" s="55">
        <v>38.5</v>
      </c>
      <c r="M717" s="55">
        <f>TRUNC(((J717*G717)+(L717*G717)),2)</f>
        <v>437.18</v>
      </c>
      <c r="N717" s="55">
        <f>TRUNC(((J717*H717)+(L717*H717)),2)</f>
        <v>437.18</v>
      </c>
      <c r="O717" s="38"/>
      <c r="P717" s="55">
        <v>86.62</v>
      </c>
      <c r="Q717" s="55">
        <v>46.39</v>
      </c>
      <c r="R717" s="55">
        <v>526.71</v>
      </c>
      <c r="S717" s="55">
        <v>526.71</v>
      </c>
      <c r="T717" s="135">
        <f t="shared" si="73"/>
        <v>0.83002031478422655</v>
      </c>
      <c r="U717" s="55">
        <f t="shared" si="65"/>
        <v>284.72000000000003</v>
      </c>
      <c r="V717" s="55">
        <f t="shared" si="66"/>
        <v>152.46</v>
      </c>
      <c r="X717" s="36" t="b">
        <v>1</v>
      </c>
    </row>
    <row r="718" spans="1:24" x14ac:dyDescent="0.2">
      <c r="A718" s="42" t="s">
        <v>3809</v>
      </c>
      <c r="B718" s="130" t="s">
        <v>1229</v>
      </c>
      <c r="C718" s="134"/>
      <c r="D718" s="134"/>
      <c r="E718" s="61" t="s">
        <v>1230</v>
      </c>
      <c r="F718" s="134"/>
      <c r="G718" s="62"/>
      <c r="H718" s="62"/>
      <c r="I718" s="72"/>
      <c r="J718" s="62"/>
      <c r="K718" s="72"/>
      <c r="L718" s="62"/>
      <c r="M718" s="63">
        <f>M719</f>
        <v>2137.52</v>
      </c>
      <c r="N718" s="63">
        <f>N719</f>
        <v>2137.52</v>
      </c>
      <c r="O718" s="37"/>
      <c r="P718" s="62"/>
      <c r="Q718" s="62"/>
      <c r="R718" s="63">
        <v>2575.08</v>
      </c>
      <c r="S718" s="63">
        <v>2575.08</v>
      </c>
      <c r="T718" s="135">
        <f t="shared" si="73"/>
        <v>0.83007906550476107</v>
      </c>
      <c r="U718" s="55">
        <f t="shared" ref="U718:U781" si="74">TRUNC(J718*H718,2)</f>
        <v>0</v>
      </c>
      <c r="V718" s="55">
        <f t="shared" ref="V718:V781" si="75">TRUNC(L718*H718,2)</f>
        <v>0</v>
      </c>
      <c r="X718" s="36" t="b">
        <v>1</v>
      </c>
    </row>
    <row r="719" spans="1:24" x14ac:dyDescent="0.2">
      <c r="A719" s="42" t="s">
        <v>3810</v>
      </c>
      <c r="B719" s="128" t="s">
        <v>1231</v>
      </c>
      <c r="C719" s="50" t="s">
        <v>163</v>
      </c>
      <c r="D719" s="51">
        <v>180302</v>
      </c>
      <c r="E719" s="56" t="s">
        <v>1232</v>
      </c>
      <c r="F719" s="53" t="s">
        <v>164</v>
      </c>
      <c r="G719" s="54">
        <v>4</v>
      </c>
      <c r="H719" s="55">
        <v>4</v>
      </c>
      <c r="I719" s="73">
        <v>597.53</v>
      </c>
      <c r="J719" s="55">
        <v>496</v>
      </c>
      <c r="K719" s="73">
        <v>46.24</v>
      </c>
      <c r="L719" s="55">
        <v>38.380000000000003</v>
      </c>
      <c r="M719" s="55">
        <f>TRUNC(((J719*G719)+(L719*G719)),2)</f>
        <v>2137.52</v>
      </c>
      <c r="N719" s="55">
        <f>TRUNC(((J719*H719)+(L719*H719)),2)</f>
        <v>2137.52</v>
      </c>
      <c r="O719" s="37"/>
      <c r="P719" s="55">
        <v>597.53</v>
      </c>
      <c r="Q719" s="55">
        <v>46.24</v>
      </c>
      <c r="R719" s="55">
        <v>2575.08</v>
      </c>
      <c r="S719" s="55">
        <v>2575.08</v>
      </c>
      <c r="T719" s="135">
        <f t="shared" si="73"/>
        <v>0.83007906550476107</v>
      </c>
      <c r="U719" s="55">
        <f t="shared" si="74"/>
        <v>1984</v>
      </c>
      <c r="V719" s="55">
        <f t="shared" si="75"/>
        <v>153.52000000000001</v>
      </c>
      <c r="X719" s="36" t="b">
        <v>1</v>
      </c>
    </row>
    <row r="720" spans="1:24" x14ac:dyDescent="0.2">
      <c r="A720" s="42" t="s">
        <v>3811</v>
      </c>
      <c r="B720" s="130" t="s">
        <v>1233</v>
      </c>
      <c r="C720" s="134"/>
      <c r="D720" s="134"/>
      <c r="E720" s="61" t="s">
        <v>1234</v>
      </c>
      <c r="F720" s="134"/>
      <c r="G720" s="62"/>
      <c r="H720" s="62"/>
      <c r="I720" s="72"/>
      <c r="J720" s="62"/>
      <c r="K720" s="72"/>
      <c r="L720" s="62"/>
      <c r="M720" s="63">
        <f>SUM(M721:M723)</f>
        <v>323.71999999999997</v>
      </c>
      <c r="N720" s="63">
        <f>SUM(N721:N723)</f>
        <v>323.71999999999997</v>
      </c>
      <c r="O720" s="37"/>
      <c r="P720" s="62"/>
      <c r="Q720" s="62"/>
      <c r="R720" s="63">
        <v>390.23</v>
      </c>
      <c r="S720" s="63">
        <v>390.23</v>
      </c>
      <c r="T720" s="135">
        <f t="shared" si="73"/>
        <v>0.82956205314814324</v>
      </c>
      <c r="U720" s="55">
        <f t="shared" si="74"/>
        <v>0</v>
      </c>
      <c r="V720" s="55">
        <f t="shared" si="75"/>
        <v>0</v>
      </c>
      <c r="X720" s="36" t="b">
        <v>1</v>
      </c>
    </row>
    <row r="721" spans="1:24" x14ac:dyDescent="0.2">
      <c r="A721" s="42" t="s">
        <v>3812</v>
      </c>
      <c r="B721" s="128" t="s">
        <v>1235</v>
      </c>
      <c r="C721" s="50" t="s">
        <v>163</v>
      </c>
      <c r="D721" s="51">
        <v>200150</v>
      </c>
      <c r="E721" s="56" t="s">
        <v>449</v>
      </c>
      <c r="F721" s="53" t="s">
        <v>164</v>
      </c>
      <c r="G721" s="54">
        <v>7.92</v>
      </c>
      <c r="H721" s="55">
        <v>7.92</v>
      </c>
      <c r="I721" s="73">
        <v>3.75</v>
      </c>
      <c r="J721" s="55">
        <v>3.11</v>
      </c>
      <c r="K721" s="73">
        <v>1.24</v>
      </c>
      <c r="L721" s="55">
        <v>1.02</v>
      </c>
      <c r="M721" s="55">
        <f>TRUNC(((J721*G721)+(L721*G721)),2)</f>
        <v>32.700000000000003</v>
      </c>
      <c r="N721" s="55">
        <f>TRUNC(((J721*H721)+(L721*H721)),2)</f>
        <v>32.700000000000003</v>
      </c>
      <c r="O721" s="37"/>
      <c r="P721" s="55">
        <v>3.75</v>
      </c>
      <c r="Q721" s="55">
        <v>1.24</v>
      </c>
      <c r="R721" s="55">
        <v>39.520000000000003</v>
      </c>
      <c r="S721" s="55">
        <v>39.520000000000003</v>
      </c>
      <c r="T721" s="135">
        <f t="shared" si="73"/>
        <v>0.82742914979757087</v>
      </c>
      <c r="U721" s="55">
        <f t="shared" si="74"/>
        <v>24.63</v>
      </c>
      <c r="V721" s="55">
        <f t="shared" si="75"/>
        <v>8.07</v>
      </c>
      <c r="X721" s="36" t="b">
        <v>1</v>
      </c>
    </row>
    <row r="722" spans="1:24" x14ac:dyDescent="0.2">
      <c r="A722" s="42" t="s">
        <v>3813</v>
      </c>
      <c r="B722" s="128" t="s">
        <v>1236</v>
      </c>
      <c r="C722" s="50" t="s">
        <v>163</v>
      </c>
      <c r="D722" s="51">
        <v>200403</v>
      </c>
      <c r="E722" s="56" t="s">
        <v>451</v>
      </c>
      <c r="F722" s="53" t="s">
        <v>164</v>
      </c>
      <c r="G722" s="54">
        <v>7.92</v>
      </c>
      <c r="H722" s="55">
        <v>7.92</v>
      </c>
      <c r="I722" s="73">
        <v>2.88</v>
      </c>
      <c r="J722" s="55">
        <v>2.39</v>
      </c>
      <c r="K722" s="73">
        <v>15.13</v>
      </c>
      <c r="L722" s="55">
        <v>12.55</v>
      </c>
      <c r="M722" s="55">
        <f>TRUNC(((J722*G722)+(L722*G722)),2)</f>
        <v>118.32</v>
      </c>
      <c r="N722" s="55">
        <f>TRUNC(((J722*H722)+(L722*H722)),2)</f>
        <v>118.32</v>
      </c>
      <c r="O722" s="37"/>
      <c r="P722" s="55">
        <v>2.88</v>
      </c>
      <c r="Q722" s="55">
        <v>15.13</v>
      </c>
      <c r="R722" s="55">
        <v>142.63</v>
      </c>
      <c r="S722" s="55">
        <v>142.63</v>
      </c>
      <c r="T722" s="135">
        <f t="shared" si="73"/>
        <v>0.82955899880810491</v>
      </c>
      <c r="U722" s="55">
        <f t="shared" si="74"/>
        <v>18.920000000000002</v>
      </c>
      <c r="V722" s="55">
        <f t="shared" si="75"/>
        <v>99.39</v>
      </c>
      <c r="X722" s="36" t="b">
        <v>1</v>
      </c>
    </row>
    <row r="723" spans="1:24" ht="24" x14ac:dyDescent="0.25">
      <c r="A723" s="42" t="s">
        <v>3814</v>
      </c>
      <c r="B723" s="128" t="s">
        <v>1237</v>
      </c>
      <c r="C723" s="50" t="s">
        <v>163</v>
      </c>
      <c r="D723" s="51">
        <v>201410</v>
      </c>
      <c r="E723" s="56" t="s">
        <v>1238</v>
      </c>
      <c r="F723" s="53" t="s">
        <v>164</v>
      </c>
      <c r="G723" s="54">
        <v>3.04</v>
      </c>
      <c r="H723" s="55">
        <v>3.04</v>
      </c>
      <c r="I723" s="73">
        <v>21.7</v>
      </c>
      <c r="J723" s="55">
        <v>18.010000000000002</v>
      </c>
      <c r="K723" s="73">
        <v>46.75</v>
      </c>
      <c r="L723" s="55">
        <v>38.799999999999997</v>
      </c>
      <c r="M723" s="55">
        <f>TRUNC(((J723*G723)+(L723*G723)),2)</f>
        <v>172.7</v>
      </c>
      <c r="N723" s="55">
        <f>TRUNC(((J723*H723)+(L723*H723)),2)</f>
        <v>172.7</v>
      </c>
      <c r="O723" s="38"/>
      <c r="P723" s="55">
        <v>21.7</v>
      </c>
      <c r="Q723" s="55">
        <v>46.75</v>
      </c>
      <c r="R723" s="55">
        <v>208.08</v>
      </c>
      <c r="S723" s="55">
        <v>208.08</v>
      </c>
      <c r="T723" s="135">
        <f t="shared" si="73"/>
        <v>0.82996924259900029</v>
      </c>
      <c r="U723" s="55">
        <f t="shared" si="74"/>
        <v>54.75</v>
      </c>
      <c r="V723" s="55">
        <f t="shared" si="75"/>
        <v>117.95</v>
      </c>
      <c r="X723" s="36" t="b">
        <v>1</v>
      </c>
    </row>
    <row r="724" spans="1:24" x14ac:dyDescent="0.2">
      <c r="A724" s="42" t="s">
        <v>3815</v>
      </c>
      <c r="B724" s="130" t="s">
        <v>1239</v>
      </c>
      <c r="C724" s="134"/>
      <c r="D724" s="134"/>
      <c r="E724" s="61" t="s">
        <v>1240</v>
      </c>
      <c r="F724" s="134"/>
      <c r="G724" s="62"/>
      <c r="H724" s="62"/>
      <c r="I724" s="72"/>
      <c r="J724" s="62"/>
      <c r="K724" s="72"/>
      <c r="L724" s="62"/>
      <c r="M724" s="63">
        <f>M725</f>
        <v>219.45</v>
      </c>
      <c r="N724" s="63">
        <f>N725</f>
        <v>219.45</v>
      </c>
      <c r="O724" s="37"/>
      <c r="P724" s="62"/>
      <c r="Q724" s="62"/>
      <c r="R724" s="63">
        <v>264.45</v>
      </c>
      <c r="S724" s="63">
        <v>264.45</v>
      </c>
      <c r="T724" s="135">
        <f t="shared" si="73"/>
        <v>0.8298355076574021</v>
      </c>
      <c r="U724" s="55">
        <f t="shared" si="74"/>
        <v>0</v>
      </c>
      <c r="V724" s="55">
        <f t="shared" si="75"/>
        <v>0</v>
      </c>
      <c r="X724" s="36" t="b">
        <v>1</v>
      </c>
    </row>
    <row r="725" spans="1:24" x14ac:dyDescent="0.2">
      <c r="A725" s="42" t="s">
        <v>3816</v>
      </c>
      <c r="B725" s="128" t="s">
        <v>1241</v>
      </c>
      <c r="C725" s="50" t="s">
        <v>163</v>
      </c>
      <c r="D725" s="51">
        <v>220102</v>
      </c>
      <c r="E725" s="56" t="s">
        <v>1242</v>
      </c>
      <c r="F725" s="53" t="s">
        <v>164</v>
      </c>
      <c r="G725" s="54">
        <v>7.5</v>
      </c>
      <c r="H725" s="55">
        <v>7.5</v>
      </c>
      <c r="I725" s="73">
        <v>22.48</v>
      </c>
      <c r="J725" s="55">
        <v>18.66</v>
      </c>
      <c r="K725" s="73">
        <v>12.78</v>
      </c>
      <c r="L725" s="55">
        <v>10.6</v>
      </c>
      <c r="M725" s="55">
        <f>TRUNC(((J725*G725)+(L725*G725)),2)</f>
        <v>219.45</v>
      </c>
      <c r="N725" s="55">
        <f>TRUNC(((J725*H725)+(L725*H725)),2)</f>
        <v>219.45</v>
      </c>
      <c r="O725" s="37"/>
      <c r="P725" s="55">
        <v>22.48</v>
      </c>
      <c r="Q725" s="55">
        <v>12.78</v>
      </c>
      <c r="R725" s="55">
        <v>264.45</v>
      </c>
      <c r="S725" s="55">
        <v>264.45</v>
      </c>
      <c r="T725" s="135">
        <f t="shared" si="73"/>
        <v>0.8298355076574021</v>
      </c>
      <c r="U725" s="55">
        <f t="shared" si="74"/>
        <v>139.94999999999999</v>
      </c>
      <c r="V725" s="55">
        <f t="shared" si="75"/>
        <v>79.5</v>
      </c>
      <c r="X725" s="36" t="b">
        <v>1</v>
      </c>
    </row>
    <row r="726" spans="1:24" x14ac:dyDescent="0.2">
      <c r="A726" s="42" t="s">
        <v>3817</v>
      </c>
      <c r="B726" s="130" t="s">
        <v>1243</v>
      </c>
      <c r="C726" s="134"/>
      <c r="D726" s="134"/>
      <c r="E726" s="61" t="s">
        <v>1244</v>
      </c>
      <c r="F726" s="134"/>
      <c r="G726" s="62"/>
      <c r="H726" s="62"/>
      <c r="I726" s="72"/>
      <c r="J726" s="62"/>
      <c r="K726" s="72"/>
      <c r="L726" s="62"/>
      <c r="M726" s="63">
        <f>SUM(M727:M728)</f>
        <v>261.75</v>
      </c>
      <c r="N726" s="63">
        <f>SUM(N727:N728)</f>
        <v>261.75</v>
      </c>
      <c r="O726" s="37"/>
      <c r="P726" s="62"/>
      <c r="Q726" s="62"/>
      <c r="R726" s="63">
        <v>315.49</v>
      </c>
      <c r="S726" s="63">
        <v>315.49</v>
      </c>
      <c r="T726" s="135">
        <f t="shared" si="73"/>
        <v>0.82966179593647971</v>
      </c>
      <c r="U726" s="55">
        <f t="shared" si="74"/>
        <v>0</v>
      </c>
      <c r="V726" s="55">
        <f t="shared" si="75"/>
        <v>0</v>
      </c>
      <c r="X726" s="36" t="b">
        <v>1</v>
      </c>
    </row>
    <row r="727" spans="1:24" x14ac:dyDescent="0.2">
      <c r="A727" s="42" t="s">
        <v>3818</v>
      </c>
      <c r="B727" s="128" t="s">
        <v>1245</v>
      </c>
      <c r="C727" s="50" t="s">
        <v>163</v>
      </c>
      <c r="D727" s="51">
        <v>261000</v>
      </c>
      <c r="E727" s="56" t="s">
        <v>498</v>
      </c>
      <c r="F727" s="53" t="s">
        <v>164</v>
      </c>
      <c r="G727" s="54">
        <v>7.92</v>
      </c>
      <c r="H727" s="55">
        <v>7.92</v>
      </c>
      <c r="I727" s="73">
        <v>5.37</v>
      </c>
      <c r="J727" s="55">
        <v>4.45</v>
      </c>
      <c r="K727" s="73">
        <v>7.98</v>
      </c>
      <c r="L727" s="55">
        <v>6.62</v>
      </c>
      <c r="M727" s="55">
        <f>TRUNC(((J727*G727)+(L727*G727)),2)</f>
        <v>87.67</v>
      </c>
      <c r="N727" s="55">
        <f>TRUNC(((J727*H727)+(L727*H727)),2)</f>
        <v>87.67</v>
      </c>
      <c r="O727" s="37"/>
      <c r="P727" s="55">
        <v>5.37</v>
      </c>
      <c r="Q727" s="55">
        <v>7.98</v>
      </c>
      <c r="R727" s="55">
        <v>105.73</v>
      </c>
      <c r="S727" s="55">
        <v>105.73</v>
      </c>
      <c r="T727" s="135">
        <f t="shared" si="73"/>
        <v>0.82918755320155113</v>
      </c>
      <c r="U727" s="55">
        <f t="shared" si="74"/>
        <v>35.24</v>
      </c>
      <c r="V727" s="55">
        <f t="shared" si="75"/>
        <v>52.43</v>
      </c>
      <c r="X727" s="36" t="b">
        <v>1</v>
      </c>
    </row>
    <row r="728" spans="1:24" x14ac:dyDescent="0.25">
      <c r="A728" s="42" t="s">
        <v>3819</v>
      </c>
      <c r="B728" s="128" t="s">
        <v>1246</v>
      </c>
      <c r="C728" s="50" t="s">
        <v>163</v>
      </c>
      <c r="D728" s="51">
        <v>261602</v>
      </c>
      <c r="E728" s="56" t="s">
        <v>506</v>
      </c>
      <c r="F728" s="53" t="s">
        <v>164</v>
      </c>
      <c r="G728" s="54">
        <v>8</v>
      </c>
      <c r="H728" s="55">
        <v>8</v>
      </c>
      <c r="I728" s="73">
        <v>11.35</v>
      </c>
      <c r="J728" s="55">
        <v>9.42</v>
      </c>
      <c r="K728" s="73">
        <v>14.87</v>
      </c>
      <c r="L728" s="55">
        <v>12.34</v>
      </c>
      <c r="M728" s="55">
        <f>TRUNC(((J728*G728)+(L728*G728)),2)</f>
        <v>174.08</v>
      </c>
      <c r="N728" s="55">
        <f>TRUNC(((J728*H728)+(L728*H728)),2)</f>
        <v>174.08</v>
      </c>
      <c r="O728" s="38"/>
      <c r="P728" s="55">
        <v>11.35</v>
      </c>
      <c r="Q728" s="55">
        <v>14.87</v>
      </c>
      <c r="R728" s="55">
        <v>209.76</v>
      </c>
      <c r="S728" s="55">
        <v>209.76</v>
      </c>
      <c r="T728" s="135">
        <f t="shared" si="73"/>
        <v>0.82990083905415724</v>
      </c>
      <c r="U728" s="55">
        <f t="shared" si="74"/>
        <v>75.36</v>
      </c>
      <c r="V728" s="55">
        <f t="shared" si="75"/>
        <v>98.72</v>
      </c>
      <c r="X728" s="36" t="b">
        <v>1</v>
      </c>
    </row>
    <row r="729" spans="1:24" x14ac:dyDescent="0.2">
      <c r="A729" s="42" t="s">
        <v>3820</v>
      </c>
      <c r="B729" s="130" t="s">
        <v>1247</v>
      </c>
      <c r="C729" s="134"/>
      <c r="D729" s="134"/>
      <c r="E729" s="61" t="s">
        <v>1248</v>
      </c>
      <c r="F729" s="134"/>
      <c r="G729" s="62"/>
      <c r="H729" s="62"/>
      <c r="I729" s="72"/>
      <c r="J729" s="62"/>
      <c r="K729" s="72"/>
      <c r="L729" s="62"/>
      <c r="M729" s="63">
        <f>SUM(M730:M773)</f>
        <v>31847.989999999994</v>
      </c>
      <c r="N729" s="63">
        <f>SUM(N730:N773)</f>
        <v>31847.989999999994</v>
      </c>
      <c r="O729" s="37"/>
      <c r="P729" s="62"/>
      <c r="Q729" s="62"/>
      <c r="R729" s="63">
        <v>38368.86</v>
      </c>
      <c r="S729" s="63">
        <v>38368.86</v>
      </c>
      <c r="T729" s="135">
        <f t="shared" si="73"/>
        <v>0.83004785651697743</v>
      </c>
      <c r="U729" s="55">
        <f t="shared" si="74"/>
        <v>0</v>
      </c>
      <c r="V729" s="55">
        <f t="shared" si="75"/>
        <v>0</v>
      </c>
      <c r="X729" s="36" t="b">
        <v>1</v>
      </c>
    </row>
    <row r="730" spans="1:24" x14ac:dyDescent="0.2">
      <c r="A730" s="42" t="s">
        <v>3821</v>
      </c>
      <c r="B730" s="128" t="s">
        <v>1249</v>
      </c>
      <c r="C730" s="50" t="s">
        <v>163</v>
      </c>
      <c r="D730" s="51">
        <v>70204</v>
      </c>
      <c r="E730" s="56" t="s">
        <v>1250</v>
      </c>
      <c r="F730" s="53" t="s">
        <v>160</v>
      </c>
      <c r="G730" s="54">
        <v>3</v>
      </c>
      <c r="H730" s="55">
        <v>3</v>
      </c>
      <c r="I730" s="73">
        <v>3.62</v>
      </c>
      <c r="J730" s="55">
        <v>3</v>
      </c>
      <c r="K730" s="73">
        <v>9.35</v>
      </c>
      <c r="L730" s="55">
        <v>7.76</v>
      </c>
      <c r="M730" s="55">
        <f t="shared" ref="M730:M773" si="76">TRUNC(((J730*G730)+(L730*G730)),2)</f>
        <v>32.28</v>
      </c>
      <c r="N730" s="55">
        <f t="shared" ref="N730:N773" si="77">TRUNC(((J730*H730)+(L730*H730)),2)</f>
        <v>32.28</v>
      </c>
      <c r="O730" s="37"/>
      <c r="P730" s="55">
        <v>3.62</v>
      </c>
      <c r="Q730" s="55">
        <v>9.35</v>
      </c>
      <c r="R730" s="55">
        <v>38.909999999999997</v>
      </c>
      <c r="S730" s="55">
        <v>38.909999999999997</v>
      </c>
      <c r="T730" s="135">
        <f t="shared" si="73"/>
        <v>0.82960678488820361</v>
      </c>
      <c r="U730" s="55">
        <f t="shared" si="74"/>
        <v>9</v>
      </c>
      <c r="V730" s="55">
        <f t="shared" si="75"/>
        <v>23.28</v>
      </c>
      <c r="X730" s="36" t="b">
        <v>1</v>
      </c>
    </row>
    <row r="731" spans="1:24" x14ac:dyDescent="0.2">
      <c r="A731" s="42" t="s">
        <v>3822</v>
      </c>
      <c r="B731" s="128" t="s">
        <v>1251</v>
      </c>
      <c r="C731" s="50" t="s">
        <v>163</v>
      </c>
      <c r="D731" s="51">
        <v>71476</v>
      </c>
      <c r="E731" s="56" t="s">
        <v>1252</v>
      </c>
      <c r="F731" s="53" t="s">
        <v>160</v>
      </c>
      <c r="G731" s="54">
        <v>3</v>
      </c>
      <c r="H731" s="55">
        <v>3</v>
      </c>
      <c r="I731" s="73">
        <v>89.77</v>
      </c>
      <c r="J731" s="55">
        <v>74.510000000000005</v>
      </c>
      <c r="K731" s="73">
        <v>7.47</v>
      </c>
      <c r="L731" s="55">
        <v>6.2</v>
      </c>
      <c r="M731" s="55">
        <f t="shared" si="76"/>
        <v>242.13</v>
      </c>
      <c r="N731" s="55">
        <f t="shared" si="77"/>
        <v>242.13</v>
      </c>
      <c r="O731" s="37"/>
      <c r="P731" s="55">
        <v>89.77</v>
      </c>
      <c r="Q731" s="55">
        <v>7.47</v>
      </c>
      <c r="R731" s="55">
        <v>291.72000000000003</v>
      </c>
      <c r="S731" s="55">
        <v>291.72000000000003</v>
      </c>
      <c r="T731" s="135">
        <f t="shared" si="73"/>
        <v>0.83000822706705046</v>
      </c>
      <c r="U731" s="55">
        <f t="shared" si="74"/>
        <v>223.53</v>
      </c>
      <c r="V731" s="55">
        <f t="shared" si="75"/>
        <v>18.600000000000001</v>
      </c>
      <c r="X731" s="36" t="b">
        <v>1</v>
      </c>
    </row>
    <row r="732" spans="1:24" ht="24" x14ac:dyDescent="0.2">
      <c r="A732" s="42" t="s">
        <v>3823</v>
      </c>
      <c r="B732" s="128" t="s">
        <v>1253</v>
      </c>
      <c r="C732" s="50" t="s">
        <v>197</v>
      </c>
      <c r="D732" s="57" t="s">
        <v>1254</v>
      </c>
      <c r="E732" s="56" t="s">
        <v>1255</v>
      </c>
      <c r="F732" s="53" t="s">
        <v>160</v>
      </c>
      <c r="G732" s="54">
        <v>3</v>
      </c>
      <c r="H732" s="55">
        <v>3</v>
      </c>
      <c r="I732" s="73">
        <v>19.45</v>
      </c>
      <c r="J732" s="55">
        <v>16.14</v>
      </c>
      <c r="K732" s="73">
        <v>9.35</v>
      </c>
      <c r="L732" s="55">
        <v>7.76</v>
      </c>
      <c r="M732" s="55">
        <f t="shared" si="76"/>
        <v>71.7</v>
      </c>
      <c r="N732" s="55">
        <f t="shared" si="77"/>
        <v>71.7</v>
      </c>
      <c r="O732" s="37"/>
      <c r="P732" s="55">
        <v>19.45</v>
      </c>
      <c r="Q732" s="55">
        <v>9.35</v>
      </c>
      <c r="R732" s="55">
        <v>86.4</v>
      </c>
      <c r="S732" s="55">
        <v>86.4</v>
      </c>
      <c r="T732" s="135">
        <f t="shared" si="73"/>
        <v>0.82986111111111105</v>
      </c>
      <c r="U732" s="55">
        <f t="shared" si="74"/>
        <v>48.42</v>
      </c>
      <c r="V732" s="55">
        <f t="shared" si="75"/>
        <v>23.28</v>
      </c>
      <c r="X732" s="36" t="b">
        <v>1</v>
      </c>
    </row>
    <row r="733" spans="1:24" ht="24" x14ac:dyDescent="0.2">
      <c r="A733" s="42" t="s">
        <v>3824</v>
      </c>
      <c r="B733" s="128" t="s">
        <v>1256</v>
      </c>
      <c r="C733" s="50" t="s">
        <v>197</v>
      </c>
      <c r="D733" s="57" t="s">
        <v>1257</v>
      </c>
      <c r="E733" s="56" t="s">
        <v>1258</v>
      </c>
      <c r="F733" s="53" t="s">
        <v>160</v>
      </c>
      <c r="G733" s="54">
        <v>1</v>
      </c>
      <c r="H733" s="55">
        <v>1</v>
      </c>
      <c r="I733" s="73">
        <v>180.37</v>
      </c>
      <c r="J733" s="55">
        <v>149.72</v>
      </c>
      <c r="K733" s="73">
        <v>14.94</v>
      </c>
      <c r="L733" s="55">
        <v>12.4</v>
      </c>
      <c r="M733" s="55">
        <f t="shared" si="76"/>
        <v>162.12</v>
      </c>
      <c r="N733" s="55">
        <f t="shared" si="77"/>
        <v>162.12</v>
      </c>
      <c r="O733" s="37"/>
      <c r="P733" s="55">
        <v>180.37</v>
      </c>
      <c r="Q733" s="55">
        <v>14.94</v>
      </c>
      <c r="R733" s="55">
        <v>195.31</v>
      </c>
      <c r="S733" s="55">
        <v>195.31</v>
      </c>
      <c r="T733" s="135">
        <f t="shared" si="73"/>
        <v>0.83006502483231792</v>
      </c>
      <c r="U733" s="55">
        <f t="shared" si="74"/>
        <v>149.72</v>
      </c>
      <c r="V733" s="55">
        <f t="shared" si="75"/>
        <v>12.4</v>
      </c>
      <c r="X733" s="36" t="b">
        <v>1</v>
      </c>
    </row>
    <row r="734" spans="1:24" ht="24" x14ac:dyDescent="0.25">
      <c r="A734" s="42" t="s">
        <v>3825</v>
      </c>
      <c r="B734" s="128" t="s">
        <v>1259</v>
      </c>
      <c r="C734" s="50" t="s">
        <v>163</v>
      </c>
      <c r="D734" s="51">
        <v>71833</v>
      </c>
      <c r="E734" s="56" t="s">
        <v>1260</v>
      </c>
      <c r="F734" s="53" t="s">
        <v>160</v>
      </c>
      <c r="G734" s="54">
        <v>3</v>
      </c>
      <c r="H734" s="55">
        <v>3</v>
      </c>
      <c r="I734" s="73">
        <v>211.38</v>
      </c>
      <c r="J734" s="55">
        <v>175.46</v>
      </c>
      <c r="K734" s="73">
        <v>56.04</v>
      </c>
      <c r="L734" s="55">
        <v>46.51</v>
      </c>
      <c r="M734" s="55">
        <f t="shared" si="76"/>
        <v>665.91</v>
      </c>
      <c r="N734" s="55">
        <f t="shared" si="77"/>
        <v>665.91</v>
      </c>
      <c r="O734" s="38"/>
      <c r="P734" s="55">
        <v>211.38</v>
      </c>
      <c r="Q734" s="55">
        <v>56.04</v>
      </c>
      <c r="R734" s="55">
        <v>802.26</v>
      </c>
      <c r="S734" s="55">
        <v>802.26</v>
      </c>
      <c r="T734" s="135">
        <f t="shared" si="73"/>
        <v>0.83004262957146058</v>
      </c>
      <c r="U734" s="55">
        <f t="shared" si="74"/>
        <v>526.38</v>
      </c>
      <c r="V734" s="55">
        <f t="shared" si="75"/>
        <v>139.53</v>
      </c>
      <c r="X734" s="36" t="b">
        <v>1</v>
      </c>
    </row>
    <row r="735" spans="1:24" x14ac:dyDescent="0.2">
      <c r="A735" s="42" t="s">
        <v>3826</v>
      </c>
      <c r="B735" s="128" t="s">
        <v>1261</v>
      </c>
      <c r="C735" s="50" t="s">
        <v>163</v>
      </c>
      <c r="D735" s="51">
        <v>72372</v>
      </c>
      <c r="E735" s="56" t="s">
        <v>1262</v>
      </c>
      <c r="F735" s="53" t="s">
        <v>160</v>
      </c>
      <c r="G735" s="54">
        <v>3</v>
      </c>
      <c r="H735" s="55">
        <v>3</v>
      </c>
      <c r="I735" s="73">
        <v>48.92</v>
      </c>
      <c r="J735" s="55">
        <v>40.6</v>
      </c>
      <c r="K735" s="73">
        <v>14.94</v>
      </c>
      <c r="L735" s="55">
        <v>12.4</v>
      </c>
      <c r="M735" s="55">
        <f t="shared" si="76"/>
        <v>159</v>
      </c>
      <c r="N735" s="55">
        <f t="shared" si="77"/>
        <v>159</v>
      </c>
      <c r="O735" s="37"/>
      <c r="P735" s="55">
        <v>48.92</v>
      </c>
      <c r="Q735" s="55">
        <v>14.94</v>
      </c>
      <c r="R735" s="55">
        <v>191.58</v>
      </c>
      <c r="S735" s="55">
        <v>191.58</v>
      </c>
      <c r="T735" s="135">
        <f t="shared" si="73"/>
        <v>0.82994049483244592</v>
      </c>
      <c r="U735" s="55">
        <f t="shared" si="74"/>
        <v>121.8</v>
      </c>
      <c r="V735" s="55">
        <f t="shared" si="75"/>
        <v>37.200000000000003</v>
      </c>
      <c r="X735" s="36" t="b">
        <v>1</v>
      </c>
    </row>
    <row r="736" spans="1:24" ht="24" x14ac:dyDescent="0.2">
      <c r="A736" s="42" t="s">
        <v>3827</v>
      </c>
      <c r="B736" s="128" t="s">
        <v>1263</v>
      </c>
      <c r="C736" s="50" t="s">
        <v>197</v>
      </c>
      <c r="D736" s="57" t="s">
        <v>1264</v>
      </c>
      <c r="E736" s="56" t="s">
        <v>1265</v>
      </c>
      <c r="F736" s="53" t="s">
        <v>160</v>
      </c>
      <c r="G736" s="54">
        <v>3</v>
      </c>
      <c r="H736" s="55">
        <v>3</v>
      </c>
      <c r="I736" s="73">
        <v>18.149999999999999</v>
      </c>
      <c r="J736" s="55">
        <v>15.06</v>
      </c>
      <c r="K736" s="73">
        <v>1.24</v>
      </c>
      <c r="L736" s="55">
        <v>1.02</v>
      </c>
      <c r="M736" s="55">
        <f t="shared" si="76"/>
        <v>48.24</v>
      </c>
      <c r="N736" s="55">
        <f t="shared" si="77"/>
        <v>48.24</v>
      </c>
      <c r="O736" s="37"/>
      <c r="P736" s="55">
        <v>18.149999999999999</v>
      </c>
      <c r="Q736" s="55">
        <v>1.24</v>
      </c>
      <c r="R736" s="55">
        <v>58.17</v>
      </c>
      <c r="S736" s="55">
        <v>58.17</v>
      </c>
      <c r="T736" s="135">
        <f t="shared" si="73"/>
        <v>0.82929345023207846</v>
      </c>
      <c r="U736" s="55">
        <f t="shared" si="74"/>
        <v>45.18</v>
      </c>
      <c r="V736" s="55">
        <f t="shared" si="75"/>
        <v>3.06</v>
      </c>
      <c r="X736" s="36" t="b">
        <v>1</v>
      </c>
    </row>
    <row r="737" spans="1:24" ht="24" x14ac:dyDescent="0.2">
      <c r="A737" s="42" t="s">
        <v>3828</v>
      </c>
      <c r="B737" s="128" t="s">
        <v>1266</v>
      </c>
      <c r="C737" s="50" t="s">
        <v>197</v>
      </c>
      <c r="D737" s="57" t="s">
        <v>1267</v>
      </c>
      <c r="E737" s="56" t="s">
        <v>1268</v>
      </c>
      <c r="F737" s="53" t="s">
        <v>160</v>
      </c>
      <c r="G737" s="54">
        <v>3</v>
      </c>
      <c r="H737" s="55">
        <v>3</v>
      </c>
      <c r="I737" s="73">
        <v>17</v>
      </c>
      <c r="J737" s="55">
        <v>14.11</v>
      </c>
      <c r="K737" s="73">
        <v>1.24</v>
      </c>
      <c r="L737" s="55">
        <v>1.02</v>
      </c>
      <c r="M737" s="55">
        <f t="shared" si="76"/>
        <v>45.39</v>
      </c>
      <c r="N737" s="55">
        <f t="shared" si="77"/>
        <v>45.39</v>
      </c>
      <c r="O737" s="37"/>
      <c r="P737" s="55">
        <v>17</v>
      </c>
      <c r="Q737" s="55">
        <v>1.24</v>
      </c>
      <c r="R737" s="55">
        <v>54.72</v>
      </c>
      <c r="S737" s="55">
        <v>54.72</v>
      </c>
      <c r="T737" s="135">
        <f t="shared" si="73"/>
        <v>0.82949561403508776</v>
      </c>
      <c r="U737" s="55">
        <f t="shared" si="74"/>
        <v>42.33</v>
      </c>
      <c r="V737" s="55">
        <f t="shared" si="75"/>
        <v>3.06</v>
      </c>
      <c r="X737" s="36" t="b">
        <v>1</v>
      </c>
    </row>
    <row r="738" spans="1:24" ht="36" x14ac:dyDescent="0.25">
      <c r="A738" s="42" t="s">
        <v>3829</v>
      </c>
      <c r="B738" s="128" t="s">
        <v>1269</v>
      </c>
      <c r="C738" s="50" t="s">
        <v>217</v>
      </c>
      <c r="D738" s="51">
        <v>102105</v>
      </c>
      <c r="E738" s="56" t="s">
        <v>1270</v>
      </c>
      <c r="F738" s="53" t="s">
        <v>160</v>
      </c>
      <c r="G738" s="54">
        <v>1</v>
      </c>
      <c r="H738" s="55">
        <v>1</v>
      </c>
      <c r="I738" s="73">
        <v>17551.36</v>
      </c>
      <c r="J738" s="55">
        <v>14569.38</v>
      </c>
      <c r="K738" s="73">
        <v>361.8</v>
      </c>
      <c r="L738" s="55">
        <v>300.33</v>
      </c>
      <c r="M738" s="55">
        <f t="shared" si="76"/>
        <v>14869.71</v>
      </c>
      <c r="N738" s="55">
        <f t="shared" si="77"/>
        <v>14869.71</v>
      </c>
      <c r="O738" s="38"/>
      <c r="P738" s="55">
        <v>17551.36</v>
      </c>
      <c r="Q738" s="55">
        <v>361.8</v>
      </c>
      <c r="R738" s="55">
        <v>17913.16</v>
      </c>
      <c r="S738" s="55">
        <v>17913.16</v>
      </c>
      <c r="T738" s="135">
        <f t="shared" si="73"/>
        <v>0.83009977022479553</v>
      </c>
      <c r="U738" s="55">
        <f t="shared" si="74"/>
        <v>14569.38</v>
      </c>
      <c r="V738" s="55">
        <f t="shared" si="75"/>
        <v>300.33</v>
      </c>
      <c r="X738" s="36" t="b">
        <v>1</v>
      </c>
    </row>
    <row r="739" spans="1:24" x14ac:dyDescent="0.2">
      <c r="A739" s="42" t="s">
        <v>3830</v>
      </c>
      <c r="B739" s="128" t="s">
        <v>1271</v>
      </c>
      <c r="C739" s="50" t="s">
        <v>163</v>
      </c>
      <c r="D739" s="51">
        <v>70514</v>
      </c>
      <c r="E739" s="56" t="s">
        <v>966</v>
      </c>
      <c r="F739" s="53" t="s">
        <v>172</v>
      </c>
      <c r="G739" s="54">
        <v>78</v>
      </c>
      <c r="H739" s="55">
        <v>78</v>
      </c>
      <c r="I739" s="73">
        <v>59.21</v>
      </c>
      <c r="J739" s="55">
        <v>49.15</v>
      </c>
      <c r="K739" s="73">
        <v>6.35</v>
      </c>
      <c r="L739" s="55">
        <v>5.27</v>
      </c>
      <c r="M739" s="55">
        <f t="shared" si="76"/>
        <v>4244.76</v>
      </c>
      <c r="N739" s="55">
        <f t="shared" si="77"/>
        <v>4244.76</v>
      </c>
      <c r="O739" s="37"/>
      <c r="P739" s="55">
        <v>59.21</v>
      </c>
      <c r="Q739" s="55">
        <v>6.35</v>
      </c>
      <c r="R739" s="55">
        <v>5113.68</v>
      </c>
      <c r="S739" s="55">
        <v>5113.68</v>
      </c>
      <c r="T739" s="135">
        <f t="shared" si="73"/>
        <v>0.83007931665649781</v>
      </c>
      <c r="U739" s="55">
        <f t="shared" si="74"/>
        <v>3833.7</v>
      </c>
      <c r="V739" s="55">
        <f t="shared" si="75"/>
        <v>411.06</v>
      </c>
      <c r="X739" s="36" t="b">
        <v>1</v>
      </c>
    </row>
    <row r="740" spans="1:24" x14ac:dyDescent="0.2">
      <c r="A740" s="42" t="s">
        <v>3831</v>
      </c>
      <c r="B740" s="128" t="s">
        <v>1272</v>
      </c>
      <c r="C740" s="50" t="s">
        <v>163</v>
      </c>
      <c r="D740" s="51">
        <v>70512</v>
      </c>
      <c r="E740" s="56" t="s">
        <v>1273</v>
      </c>
      <c r="F740" s="53" t="s">
        <v>172</v>
      </c>
      <c r="G740" s="54">
        <v>26</v>
      </c>
      <c r="H740" s="55">
        <v>26</v>
      </c>
      <c r="I740" s="73">
        <v>35.94</v>
      </c>
      <c r="J740" s="55">
        <v>29.83</v>
      </c>
      <c r="K740" s="73">
        <v>3.92</v>
      </c>
      <c r="L740" s="55">
        <v>3.25</v>
      </c>
      <c r="M740" s="55">
        <f t="shared" si="76"/>
        <v>860.08</v>
      </c>
      <c r="N740" s="55">
        <f t="shared" si="77"/>
        <v>860.08</v>
      </c>
      <c r="O740" s="37"/>
      <c r="P740" s="55">
        <v>35.94</v>
      </c>
      <c r="Q740" s="55">
        <v>3.92</v>
      </c>
      <c r="R740" s="55">
        <v>1036.3599999999999</v>
      </c>
      <c r="S740" s="55">
        <v>1036.3599999999999</v>
      </c>
      <c r="T740" s="135">
        <f t="shared" si="73"/>
        <v>0.82990466633216264</v>
      </c>
      <c r="U740" s="55">
        <f t="shared" si="74"/>
        <v>775.58</v>
      </c>
      <c r="V740" s="55">
        <f t="shared" si="75"/>
        <v>84.5</v>
      </c>
      <c r="X740" s="36" t="b">
        <v>1</v>
      </c>
    </row>
    <row r="741" spans="1:24" x14ac:dyDescent="0.2">
      <c r="A741" s="42" t="s">
        <v>3832</v>
      </c>
      <c r="B741" s="128" t="s">
        <v>1274</v>
      </c>
      <c r="C741" s="50" t="s">
        <v>163</v>
      </c>
      <c r="D741" s="51">
        <v>71177</v>
      </c>
      <c r="E741" s="56" t="s">
        <v>1178</v>
      </c>
      <c r="F741" s="53" t="s">
        <v>160</v>
      </c>
      <c r="G741" s="54">
        <v>1</v>
      </c>
      <c r="H741" s="55">
        <v>1</v>
      </c>
      <c r="I741" s="73">
        <v>407.9</v>
      </c>
      <c r="J741" s="55">
        <v>338.59</v>
      </c>
      <c r="K741" s="73">
        <v>33.619999999999997</v>
      </c>
      <c r="L741" s="55">
        <v>27.9</v>
      </c>
      <c r="M741" s="55">
        <f t="shared" si="76"/>
        <v>366.49</v>
      </c>
      <c r="N741" s="55">
        <f t="shared" si="77"/>
        <v>366.49</v>
      </c>
      <c r="O741" s="37"/>
      <c r="P741" s="55">
        <v>407.9</v>
      </c>
      <c r="Q741" s="55">
        <v>33.619999999999997</v>
      </c>
      <c r="R741" s="55">
        <v>441.52</v>
      </c>
      <c r="S741" s="55">
        <v>441.52</v>
      </c>
      <c r="T741" s="135">
        <f t="shared" si="73"/>
        <v>0.83006432324696511</v>
      </c>
      <c r="U741" s="55">
        <f t="shared" si="74"/>
        <v>338.59</v>
      </c>
      <c r="V741" s="55">
        <f t="shared" si="75"/>
        <v>27.9</v>
      </c>
      <c r="X741" s="36" t="b">
        <v>1</v>
      </c>
    </row>
    <row r="742" spans="1:24" ht="24" x14ac:dyDescent="0.25">
      <c r="A742" s="42" t="s">
        <v>3833</v>
      </c>
      <c r="B742" s="128" t="s">
        <v>1275</v>
      </c>
      <c r="C742" s="50" t="s">
        <v>217</v>
      </c>
      <c r="D742" s="51">
        <v>102110</v>
      </c>
      <c r="E742" s="56" t="s">
        <v>1276</v>
      </c>
      <c r="F742" s="53" t="s">
        <v>160</v>
      </c>
      <c r="G742" s="54">
        <v>1</v>
      </c>
      <c r="H742" s="55">
        <v>1</v>
      </c>
      <c r="I742" s="73">
        <v>232.24</v>
      </c>
      <c r="J742" s="55">
        <v>192.78</v>
      </c>
      <c r="K742" s="73">
        <v>16.84</v>
      </c>
      <c r="L742" s="55">
        <v>13.97</v>
      </c>
      <c r="M742" s="55">
        <f t="shared" si="76"/>
        <v>206.75</v>
      </c>
      <c r="N742" s="55">
        <f t="shared" si="77"/>
        <v>206.75</v>
      </c>
      <c r="O742" s="38"/>
      <c r="P742" s="55">
        <v>232.24</v>
      </c>
      <c r="Q742" s="55">
        <v>16.84</v>
      </c>
      <c r="R742" s="55">
        <v>249.08</v>
      </c>
      <c r="S742" s="55">
        <v>249.08</v>
      </c>
      <c r="T742" s="135">
        <f t="shared" si="73"/>
        <v>0.83005460093142758</v>
      </c>
      <c r="U742" s="55">
        <f t="shared" si="74"/>
        <v>192.78</v>
      </c>
      <c r="V742" s="55">
        <f t="shared" si="75"/>
        <v>13.97</v>
      </c>
      <c r="X742" s="36" t="b">
        <v>1</v>
      </c>
    </row>
    <row r="743" spans="1:24" ht="24" x14ac:dyDescent="0.25">
      <c r="A743" s="42" t="s">
        <v>3834</v>
      </c>
      <c r="B743" s="128" t="s">
        <v>1277</v>
      </c>
      <c r="C743" s="50" t="s">
        <v>197</v>
      </c>
      <c r="D743" s="57" t="s">
        <v>1278</v>
      </c>
      <c r="E743" s="56" t="s">
        <v>1279</v>
      </c>
      <c r="F743" s="53" t="s">
        <v>172</v>
      </c>
      <c r="G743" s="54">
        <v>2</v>
      </c>
      <c r="H743" s="55">
        <v>2</v>
      </c>
      <c r="I743" s="73">
        <v>4.42</v>
      </c>
      <c r="J743" s="55">
        <v>3.66</v>
      </c>
      <c r="K743" s="73">
        <v>7.47</v>
      </c>
      <c r="L743" s="55">
        <v>6.2</v>
      </c>
      <c r="M743" s="55">
        <f t="shared" si="76"/>
        <v>19.72</v>
      </c>
      <c r="N743" s="55">
        <f t="shared" si="77"/>
        <v>19.72</v>
      </c>
      <c r="O743" s="38"/>
      <c r="P743" s="55">
        <v>4.42</v>
      </c>
      <c r="Q743" s="55">
        <v>7.47</v>
      </c>
      <c r="R743" s="55">
        <v>23.78</v>
      </c>
      <c r="S743" s="55">
        <v>23.78</v>
      </c>
      <c r="T743" s="135">
        <f t="shared" si="73"/>
        <v>0.82926829268292679</v>
      </c>
      <c r="U743" s="55">
        <f t="shared" si="74"/>
        <v>7.32</v>
      </c>
      <c r="V743" s="55">
        <f t="shared" si="75"/>
        <v>12.4</v>
      </c>
      <c r="X743" s="36" t="b">
        <v>1</v>
      </c>
    </row>
    <row r="744" spans="1:24" x14ac:dyDescent="0.2">
      <c r="A744" s="42" t="s">
        <v>3835</v>
      </c>
      <c r="B744" s="128" t="s">
        <v>1280</v>
      </c>
      <c r="C744" s="50" t="s">
        <v>163</v>
      </c>
      <c r="D744" s="51">
        <v>70505</v>
      </c>
      <c r="E744" s="56" t="s">
        <v>1281</v>
      </c>
      <c r="F744" s="53" t="s">
        <v>160</v>
      </c>
      <c r="G744" s="54">
        <v>1</v>
      </c>
      <c r="H744" s="55">
        <v>1</v>
      </c>
      <c r="I744" s="73">
        <v>27.17</v>
      </c>
      <c r="J744" s="55">
        <v>22.55</v>
      </c>
      <c r="K744" s="73">
        <v>9.35</v>
      </c>
      <c r="L744" s="55">
        <v>7.76</v>
      </c>
      <c r="M744" s="55">
        <f t="shared" si="76"/>
        <v>30.31</v>
      </c>
      <c r="N744" s="55">
        <f t="shared" si="77"/>
        <v>30.31</v>
      </c>
      <c r="O744" s="37"/>
      <c r="P744" s="55">
        <v>27.17</v>
      </c>
      <c r="Q744" s="55">
        <v>9.35</v>
      </c>
      <c r="R744" s="55">
        <v>36.520000000000003</v>
      </c>
      <c r="S744" s="55">
        <v>36.520000000000003</v>
      </c>
      <c r="T744" s="135">
        <f t="shared" si="73"/>
        <v>0.82995618838992324</v>
      </c>
      <c r="U744" s="55">
        <f t="shared" si="74"/>
        <v>22.55</v>
      </c>
      <c r="V744" s="55">
        <f t="shared" si="75"/>
        <v>7.76</v>
      </c>
      <c r="X744" s="36" t="b">
        <v>1</v>
      </c>
    </row>
    <row r="745" spans="1:24" x14ac:dyDescent="0.2">
      <c r="A745" s="42" t="s">
        <v>3836</v>
      </c>
      <c r="B745" s="128" t="s">
        <v>1282</v>
      </c>
      <c r="C745" s="50" t="s">
        <v>163</v>
      </c>
      <c r="D745" s="51">
        <v>71216</v>
      </c>
      <c r="E745" s="56" t="s">
        <v>1283</v>
      </c>
      <c r="F745" s="53" t="s">
        <v>172</v>
      </c>
      <c r="G745" s="54">
        <v>11</v>
      </c>
      <c r="H745" s="55">
        <v>11</v>
      </c>
      <c r="I745" s="73">
        <v>73.69</v>
      </c>
      <c r="J745" s="55">
        <v>61.17</v>
      </c>
      <c r="K745" s="73">
        <v>52.3</v>
      </c>
      <c r="L745" s="55">
        <v>43.41</v>
      </c>
      <c r="M745" s="55">
        <f t="shared" si="76"/>
        <v>1150.3800000000001</v>
      </c>
      <c r="N745" s="55">
        <f t="shared" si="77"/>
        <v>1150.3800000000001</v>
      </c>
      <c r="O745" s="37"/>
      <c r="P745" s="55">
        <v>73.69</v>
      </c>
      <c r="Q745" s="55">
        <v>52.3</v>
      </c>
      <c r="R745" s="55">
        <v>1385.89</v>
      </c>
      <c r="S745" s="55">
        <v>1385.89</v>
      </c>
      <c r="T745" s="135">
        <f t="shared" si="73"/>
        <v>0.83006587824430511</v>
      </c>
      <c r="U745" s="55">
        <f t="shared" si="74"/>
        <v>672.87</v>
      </c>
      <c r="V745" s="55">
        <f t="shared" si="75"/>
        <v>477.51</v>
      </c>
      <c r="X745" s="36" t="b">
        <v>1</v>
      </c>
    </row>
    <row r="746" spans="1:24" ht="24" x14ac:dyDescent="0.25">
      <c r="A746" s="42" t="s">
        <v>3837</v>
      </c>
      <c r="B746" s="128" t="s">
        <v>1284</v>
      </c>
      <c r="C746" s="50" t="s">
        <v>217</v>
      </c>
      <c r="D746" s="51">
        <v>97669</v>
      </c>
      <c r="E746" s="56" t="s">
        <v>1285</v>
      </c>
      <c r="F746" s="53" t="s">
        <v>172</v>
      </c>
      <c r="G746" s="54">
        <v>15</v>
      </c>
      <c r="H746" s="55">
        <v>15</v>
      </c>
      <c r="I746" s="73">
        <v>10.37</v>
      </c>
      <c r="J746" s="55">
        <v>8.6</v>
      </c>
      <c r="K746" s="73">
        <v>5.73</v>
      </c>
      <c r="L746" s="55">
        <v>4.75</v>
      </c>
      <c r="M746" s="55">
        <f t="shared" si="76"/>
        <v>200.25</v>
      </c>
      <c r="N746" s="55">
        <f t="shared" si="77"/>
        <v>200.25</v>
      </c>
      <c r="O746" s="38"/>
      <c r="P746" s="55">
        <v>10.37</v>
      </c>
      <c r="Q746" s="55">
        <v>5.73</v>
      </c>
      <c r="R746" s="55">
        <v>241.5</v>
      </c>
      <c r="S746" s="55">
        <v>241.5</v>
      </c>
      <c r="T746" s="135">
        <f t="shared" si="73"/>
        <v>0.82919254658385089</v>
      </c>
      <c r="U746" s="55">
        <f t="shared" si="74"/>
        <v>129</v>
      </c>
      <c r="V746" s="55">
        <f t="shared" si="75"/>
        <v>71.25</v>
      </c>
      <c r="X746" s="36" t="b">
        <v>1</v>
      </c>
    </row>
    <row r="747" spans="1:24" ht="24" x14ac:dyDescent="0.25">
      <c r="A747" s="42" t="s">
        <v>3838</v>
      </c>
      <c r="B747" s="128" t="s">
        <v>1286</v>
      </c>
      <c r="C747" s="50" t="s">
        <v>217</v>
      </c>
      <c r="D747" s="51">
        <v>96977</v>
      </c>
      <c r="E747" s="52" t="s">
        <v>3054</v>
      </c>
      <c r="F747" s="53" t="s">
        <v>172</v>
      </c>
      <c r="G747" s="54">
        <v>24</v>
      </c>
      <c r="H747" s="55">
        <v>24</v>
      </c>
      <c r="I747" s="73">
        <v>51.15</v>
      </c>
      <c r="J747" s="55">
        <v>42.45</v>
      </c>
      <c r="K747" s="73">
        <v>1.23</v>
      </c>
      <c r="L747" s="55">
        <v>1.02</v>
      </c>
      <c r="M747" s="55">
        <f t="shared" si="76"/>
        <v>1043.28</v>
      </c>
      <c r="N747" s="55">
        <f t="shared" si="77"/>
        <v>1043.28</v>
      </c>
      <c r="O747" s="38"/>
      <c r="P747" s="55">
        <v>51.15</v>
      </c>
      <c r="Q747" s="55">
        <v>1.23</v>
      </c>
      <c r="R747" s="55">
        <v>1257.1199999999999</v>
      </c>
      <c r="S747" s="55">
        <v>1257.1199999999999</v>
      </c>
      <c r="T747" s="135">
        <f t="shared" si="73"/>
        <v>0.82989690721649489</v>
      </c>
      <c r="U747" s="55">
        <f t="shared" si="74"/>
        <v>1018.8</v>
      </c>
      <c r="V747" s="55">
        <f t="shared" si="75"/>
        <v>24.48</v>
      </c>
      <c r="X747" s="36" t="b">
        <v>1</v>
      </c>
    </row>
    <row r="748" spans="1:24" x14ac:dyDescent="0.2">
      <c r="A748" s="42" t="s">
        <v>3839</v>
      </c>
      <c r="B748" s="128" t="s">
        <v>1287</v>
      </c>
      <c r="C748" s="50" t="s">
        <v>163</v>
      </c>
      <c r="D748" s="51">
        <v>70229</v>
      </c>
      <c r="E748" s="56" t="s">
        <v>1288</v>
      </c>
      <c r="F748" s="53" t="s">
        <v>280</v>
      </c>
      <c r="G748" s="54">
        <v>1</v>
      </c>
      <c r="H748" s="55">
        <v>1</v>
      </c>
      <c r="I748" s="73">
        <v>21</v>
      </c>
      <c r="J748" s="55">
        <v>17.43</v>
      </c>
      <c r="K748" s="73">
        <v>33.869999999999997</v>
      </c>
      <c r="L748" s="55">
        <v>28.11</v>
      </c>
      <c r="M748" s="55">
        <f t="shared" si="76"/>
        <v>45.54</v>
      </c>
      <c r="N748" s="55">
        <f t="shared" si="77"/>
        <v>45.54</v>
      </c>
      <c r="O748" s="37"/>
      <c r="P748" s="55">
        <v>21</v>
      </c>
      <c r="Q748" s="55">
        <v>33.869999999999997</v>
      </c>
      <c r="R748" s="55">
        <v>54.87</v>
      </c>
      <c r="S748" s="55">
        <v>54.87</v>
      </c>
      <c r="T748" s="135">
        <f t="shared" si="73"/>
        <v>0.8299617277200656</v>
      </c>
      <c r="U748" s="55">
        <f t="shared" si="74"/>
        <v>17.43</v>
      </c>
      <c r="V748" s="55">
        <f t="shared" si="75"/>
        <v>28.11</v>
      </c>
      <c r="X748" s="36" t="b">
        <v>1</v>
      </c>
    </row>
    <row r="749" spans="1:24" ht="24" x14ac:dyDescent="0.2">
      <c r="A749" s="42" t="s">
        <v>3840</v>
      </c>
      <c r="B749" s="128" t="s">
        <v>1289</v>
      </c>
      <c r="C749" s="50" t="s">
        <v>197</v>
      </c>
      <c r="D749" s="57" t="s">
        <v>1290</v>
      </c>
      <c r="E749" s="56" t="s">
        <v>1291</v>
      </c>
      <c r="F749" s="53" t="s">
        <v>160</v>
      </c>
      <c r="G749" s="54">
        <v>1</v>
      </c>
      <c r="H749" s="55">
        <v>1</v>
      </c>
      <c r="I749" s="73">
        <v>1522.33</v>
      </c>
      <c r="J749" s="55">
        <v>1263.68</v>
      </c>
      <c r="K749" s="73">
        <v>0</v>
      </c>
      <c r="L749" s="55">
        <v>0</v>
      </c>
      <c r="M749" s="55">
        <f t="shared" si="76"/>
        <v>1263.68</v>
      </c>
      <c r="N749" s="55">
        <f t="shared" si="77"/>
        <v>1263.68</v>
      </c>
      <c r="O749" s="37"/>
      <c r="P749" s="55">
        <v>1522.33</v>
      </c>
      <c r="Q749" s="55">
        <v>0</v>
      </c>
      <c r="R749" s="55">
        <v>1522.33</v>
      </c>
      <c r="S749" s="55">
        <v>1522.33</v>
      </c>
      <c r="T749" s="135">
        <f t="shared" si="73"/>
        <v>0.83009597130714108</v>
      </c>
      <c r="U749" s="55">
        <f t="shared" si="74"/>
        <v>1263.68</v>
      </c>
      <c r="V749" s="55">
        <f t="shared" si="75"/>
        <v>0</v>
      </c>
      <c r="X749" s="36" t="b">
        <v>1</v>
      </c>
    </row>
    <row r="750" spans="1:24" ht="24" x14ac:dyDescent="0.25">
      <c r="A750" s="42" t="s">
        <v>3841</v>
      </c>
      <c r="B750" s="128" t="s">
        <v>1292</v>
      </c>
      <c r="C750" s="50" t="s">
        <v>163</v>
      </c>
      <c r="D750" s="51">
        <v>71997</v>
      </c>
      <c r="E750" s="52" t="s">
        <v>3055</v>
      </c>
      <c r="F750" s="53" t="s">
        <v>172</v>
      </c>
      <c r="G750" s="54">
        <v>1.7</v>
      </c>
      <c r="H750" s="55">
        <v>1.7</v>
      </c>
      <c r="I750" s="73">
        <v>363.16</v>
      </c>
      <c r="J750" s="55">
        <v>301.45</v>
      </c>
      <c r="K750" s="73">
        <v>351.91</v>
      </c>
      <c r="L750" s="55">
        <v>292.12</v>
      </c>
      <c r="M750" s="55">
        <f t="shared" si="76"/>
        <v>1009.06</v>
      </c>
      <c r="N750" s="55">
        <f t="shared" si="77"/>
        <v>1009.06</v>
      </c>
      <c r="O750" s="38"/>
      <c r="P750" s="55">
        <v>363.16</v>
      </c>
      <c r="Q750" s="55">
        <v>351.91</v>
      </c>
      <c r="R750" s="55">
        <v>1215.6099999999999</v>
      </c>
      <c r="S750" s="55">
        <v>1215.6099999999999</v>
      </c>
      <c r="T750" s="135">
        <f t="shared" si="73"/>
        <v>0.83008530696522731</v>
      </c>
      <c r="U750" s="55">
        <f t="shared" si="74"/>
        <v>512.46</v>
      </c>
      <c r="V750" s="55">
        <f t="shared" si="75"/>
        <v>496.6</v>
      </c>
      <c r="X750" s="36" t="b">
        <v>1</v>
      </c>
    </row>
    <row r="751" spans="1:24" x14ac:dyDescent="0.2">
      <c r="A751" s="42" t="s">
        <v>3842</v>
      </c>
      <c r="B751" s="128" t="s">
        <v>1293</v>
      </c>
      <c r="C751" s="50" t="s">
        <v>163</v>
      </c>
      <c r="D751" s="51">
        <v>72080</v>
      </c>
      <c r="E751" s="56" t="s">
        <v>1294</v>
      </c>
      <c r="F751" s="53" t="s">
        <v>185</v>
      </c>
      <c r="G751" s="54">
        <v>4</v>
      </c>
      <c r="H751" s="55">
        <v>4</v>
      </c>
      <c r="I751" s="73">
        <v>200</v>
      </c>
      <c r="J751" s="55">
        <v>166.02</v>
      </c>
      <c r="K751" s="73">
        <v>0</v>
      </c>
      <c r="L751" s="55">
        <v>0</v>
      </c>
      <c r="M751" s="55">
        <f t="shared" si="76"/>
        <v>664.08</v>
      </c>
      <c r="N751" s="55">
        <f t="shared" si="77"/>
        <v>664.08</v>
      </c>
      <c r="O751" s="37"/>
      <c r="P751" s="55">
        <v>200</v>
      </c>
      <c r="Q751" s="55">
        <v>0</v>
      </c>
      <c r="R751" s="55">
        <v>800</v>
      </c>
      <c r="S751" s="55">
        <v>800</v>
      </c>
      <c r="T751" s="135">
        <f t="shared" si="73"/>
        <v>0.83010000000000006</v>
      </c>
      <c r="U751" s="55">
        <f t="shared" si="74"/>
        <v>664.08</v>
      </c>
      <c r="V751" s="55">
        <f t="shared" si="75"/>
        <v>0</v>
      </c>
      <c r="X751" s="36" t="b">
        <v>1</v>
      </c>
    </row>
    <row r="752" spans="1:24" ht="24" x14ac:dyDescent="0.2">
      <c r="A752" s="42" t="s">
        <v>3843</v>
      </c>
      <c r="B752" s="128" t="s">
        <v>1295</v>
      </c>
      <c r="C752" s="50" t="s">
        <v>197</v>
      </c>
      <c r="D752" s="57" t="s">
        <v>1296</v>
      </c>
      <c r="E752" s="56" t="s">
        <v>1297</v>
      </c>
      <c r="F752" s="53" t="s">
        <v>160</v>
      </c>
      <c r="G752" s="54">
        <v>1</v>
      </c>
      <c r="H752" s="55">
        <v>1</v>
      </c>
      <c r="I752" s="73">
        <v>52.12</v>
      </c>
      <c r="J752" s="55">
        <v>43.26</v>
      </c>
      <c r="K752" s="73">
        <v>5.34</v>
      </c>
      <c r="L752" s="55">
        <v>4.43</v>
      </c>
      <c r="M752" s="55">
        <f t="shared" si="76"/>
        <v>47.69</v>
      </c>
      <c r="N752" s="55">
        <f t="shared" si="77"/>
        <v>47.69</v>
      </c>
      <c r="O752" s="37"/>
      <c r="P752" s="55">
        <v>52.12</v>
      </c>
      <c r="Q752" s="55">
        <v>5.34</v>
      </c>
      <c r="R752" s="55">
        <v>57.46</v>
      </c>
      <c r="S752" s="55">
        <v>57.46</v>
      </c>
      <c r="T752" s="135">
        <f t="shared" si="73"/>
        <v>0.82996867386007656</v>
      </c>
      <c r="U752" s="55">
        <f t="shared" si="74"/>
        <v>43.26</v>
      </c>
      <c r="V752" s="55">
        <f t="shared" si="75"/>
        <v>4.43</v>
      </c>
      <c r="X752" s="36" t="b">
        <v>1</v>
      </c>
    </row>
    <row r="753" spans="1:24" x14ac:dyDescent="0.2">
      <c r="A753" s="42" t="s">
        <v>3844</v>
      </c>
      <c r="B753" s="128" t="s">
        <v>1298</v>
      </c>
      <c r="C753" s="50" t="s">
        <v>163</v>
      </c>
      <c r="D753" s="51">
        <v>70706</v>
      </c>
      <c r="E753" s="56" t="s">
        <v>1202</v>
      </c>
      <c r="F753" s="53" t="s">
        <v>160</v>
      </c>
      <c r="G753" s="54">
        <v>3</v>
      </c>
      <c r="H753" s="55">
        <v>3</v>
      </c>
      <c r="I753" s="73">
        <v>616.09</v>
      </c>
      <c r="J753" s="55">
        <v>511.41</v>
      </c>
      <c r="K753" s="73">
        <v>74.72</v>
      </c>
      <c r="L753" s="55">
        <v>62.02</v>
      </c>
      <c r="M753" s="55">
        <f t="shared" si="76"/>
        <v>1720.29</v>
      </c>
      <c r="N753" s="55">
        <f t="shared" si="77"/>
        <v>1720.29</v>
      </c>
      <c r="O753" s="37"/>
      <c r="P753" s="55">
        <v>616.09</v>
      </c>
      <c r="Q753" s="55">
        <v>74.72</v>
      </c>
      <c r="R753" s="55">
        <v>2072.4299999999998</v>
      </c>
      <c r="S753" s="55">
        <v>2072.4299999999998</v>
      </c>
      <c r="T753" s="135">
        <f t="shared" si="73"/>
        <v>0.83008352513715788</v>
      </c>
      <c r="U753" s="55">
        <f t="shared" si="74"/>
        <v>1534.23</v>
      </c>
      <c r="V753" s="55">
        <f t="shared" si="75"/>
        <v>186.06</v>
      </c>
      <c r="X753" s="36" t="b">
        <v>1</v>
      </c>
    </row>
    <row r="754" spans="1:24" x14ac:dyDescent="0.2">
      <c r="A754" s="42" t="s">
        <v>3845</v>
      </c>
      <c r="B754" s="128" t="s">
        <v>1299</v>
      </c>
      <c r="C754" s="50" t="s">
        <v>163</v>
      </c>
      <c r="D754" s="51">
        <v>70240</v>
      </c>
      <c r="E754" s="56" t="s">
        <v>1300</v>
      </c>
      <c r="F754" s="53" t="s">
        <v>160</v>
      </c>
      <c r="G754" s="54">
        <v>1</v>
      </c>
      <c r="H754" s="55">
        <v>1</v>
      </c>
      <c r="I754" s="73">
        <v>24.98</v>
      </c>
      <c r="J754" s="55">
        <v>20.73</v>
      </c>
      <c r="K754" s="73">
        <v>11.21</v>
      </c>
      <c r="L754" s="55">
        <v>9.3000000000000007</v>
      </c>
      <c r="M754" s="55">
        <f t="shared" si="76"/>
        <v>30.03</v>
      </c>
      <c r="N754" s="55">
        <f t="shared" si="77"/>
        <v>30.03</v>
      </c>
      <c r="O754" s="37"/>
      <c r="P754" s="55">
        <v>24.98</v>
      </c>
      <c r="Q754" s="55">
        <v>11.21</v>
      </c>
      <c r="R754" s="55">
        <v>36.19</v>
      </c>
      <c r="S754" s="55">
        <v>36.19</v>
      </c>
      <c r="T754" s="135">
        <f t="shared" si="73"/>
        <v>0.82978723404255328</v>
      </c>
      <c r="U754" s="55">
        <f t="shared" si="74"/>
        <v>20.73</v>
      </c>
      <c r="V754" s="55">
        <f t="shared" si="75"/>
        <v>9.3000000000000007</v>
      </c>
      <c r="X754" s="36" t="b">
        <v>1</v>
      </c>
    </row>
    <row r="755" spans="1:24" ht="24" x14ac:dyDescent="0.25">
      <c r="A755" s="42" t="s">
        <v>3846</v>
      </c>
      <c r="B755" s="128" t="s">
        <v>1301</v>
      </c>
      <c r="C755" s="50" t="s">
        <v>217</v>
      </c>
      <c r="D755" s="51">
        <v>101548</v>
      </c>
      <c r="E755" s="52" t="s">
        <v>3056</v>
      </c>
      <c r="F755" s="53" t="s">
        <v>160</v>
      </c>
      <c r="G755" s="54">
        <v>1</v>
      </c>
      <c r="H755" s="55">
        <v>1</v>
      </c>
      <c r="I755" s="73">
        <v>4.72</v>
      </c>
      <c r="J755" s="55">
        <v>3.91</v>
      </c>
      <c r="K755" s="73">
        <v>1.52</v>
      </c>
      <c r="L755" s="55">
        <v>1.26</v>
      </c>
      <c r="M755" s="55">
        <f t="shared" si="76"/>
        <v>5.17</v>
      </c>
      <c r="N755" s="55">
        <f t="shared" si="77"/>
        <v>5.17</v>
      </c>
      <c r="O755" s="38"/>
      <c r="P755" s="55">
        <v>4.72</v>
      </c>
      <c r="Q755" s="55">
        <v>1.52</v>
      </c>
      <c r="R755" s="55">
        <v>6.24</v>
      </c>
      <c r="S755" s="55">
        <v>6.24</v>
      </c>
      <c r="T755" s="135">
        <f t="shared" si="73"/>
        <v>0.82852564102564097</v>
      </c>
      <c r="U755" s="55">
        <f t="shared" si="74"/>
        <v>3.91</v>
      </c>
      <c r="V755" s="55">
        <f t="shared" si="75"/>
        <v>1.26</v>
      </c>
      <c r="X755" s="36" t="b">
        <v>1</v>
      </c>
    </row>
    <row r="756" spans="1:24" x14ac:dyDescent="0.2">
      <c r="A756" s="42" t="s">
        <v>3847</v>
      </c>
      <c r="B756" s="128" t="s">
        <v>1302</v>
      </c>
      <c r="C756" s="50" t="s">
        <v>163</v>
      </c>
      <c r="D756" s="51">
        <v>71381</v>
      </c>
      <c r="E756" s="56" t="s">
        <v>1303</v>
      </c>
      <c r="F756" s="53" t="s">
        <v>160</v>
      </c>
      <c r="G756" s="54">
        <v>5</v>
      </c>
      <c r="H756" s="55">
        <v>5</v>
      </c>
      <c r="I756" s="73">
        <v>92.78</v>
      </c>
      <c r="J756" s="55">
        <v>77.010000000000005</v>
      </c>
      <c r="K756" s="73">
        <v>14.94</v>
      </c>
      <c r="L756" s="55">
        <v>12.4</v>
      </c>
      <c r="M756" s="55">
        <f t="shared" si="76"/>
        <v>447.05</v>
      </c>
      <c r="N756" s="55">
        <f t="shared" si="77"/>
        <v>447.05</v>
      </c>
      <c r="O756" s="37"/>
      <c r="P756" s="55">
        <v>92.78</v>
      </c>
      <c r="Q756" s="55">
        <v>14.94</v>
      </c>
      <c r="R756" s="55">
        <v>538.6</v>
      </c>
      <c r="S756" s="55">
        <v>538.6</v>
      </c>
      <c r="T756" s="135">
        <f t="shared" si="73"/>
        <v>0.83002227998514666</v>
      </c>
      <c r="U756" s="55">
        <f t="shared" si="74"/>
        <v>385.05</v>
      </c>
      <c r="V756" s="55">
        <f t="shared" si="75"/>
        <v>62</v>
      </c>
      <c r="X756" s="36" t="b">
        <v>1</v>
      </c>
    </row>
    <row r="757" spans="1:24" x14ac:dyDescent="0.2">
      <c r="A757" s="42" t="s">
        <v>3848</v>
      </c>
      <c r="B757" s="128" t="s">
        <v>1304</v>
      </c>
      <c r="C757" s="50" t="s">
        <v>163</v>
      </c>
      <c r="D757" s="51">
        <v>70255</v>
      </c>
      <c r="E757" s="56" t="s">
        <v>1305</v>
      </c>
      <c r="F757" s="53" t="s">
        <v>160</v>
      </c>
      <c r="G757" s="54">
        <v>5</v>
      </c>
      <c r="H757" s="55">
        <v>5</v>
      </c>
      <c r="I757" s="73">
        <v>17.13</v>
      </c>
      <c r="J757" s="55">
        <v>14.21</v>
      </c>
      <c r="K757" s="73">
        <v>9.35</v>
      </c>
      <c r="L757" s="55">
        <v>7.76</v>
      </c>
      <c r="M757" s="55">
        <f t="shared" si="76"/>
        <v>109.85</v>
      </c>
      <c r="N757" s="55">
        <f t="shared" si="77"/>
        <v>109.85</v>
      </c>
      <c r="O757" s="37"/>
      <c r="P757" s="55">
        <v>17.13</v>
      </c>
      <c r="Q757" s="55">
        <v>9.35</v>
      </c>
      <c r="R757" s="55">
        <v>132.4</v>
      </c>
      <c r="S757" s="55">
        <v>132.4</v>
      </c>
      <c r="T757" s="135">
        <f t="shared" si="73"/>
        <v>0.82968277945619329</v>
      </c>
      <c r="U757" s="55">
        <f t="shared" si="74"/>
        <v>71.05</v>
      </c>
      <c r="V757" s="55">
        <f t="shared" si="75"/>
        <v>38.799999999999997</v>
      </c>
      <c r="X757" s="36" t="b">
        <v>1</v>
      </c>
    </row>
    <row r="758" spans="1:24" ht="24" x14ac:dyDescent="0.2">
      <c r="A758" s="42" t="s">
        <v>3849</v>
      </c>
      <c r="B758" s="128" t="s">
        <v>1306</v>
      </c>
      <c r="C758" s="50" t="s">
        <v>197</v>
      </c>
      <c r="D758" s="57" t="s">
        <v>1307</v>
      </c>
      <c r="E758" s="56" t="s">
        <v>1308</v>
      </c>
      <c r="F758" s="53" t="s">
        <v>160</v>
      </c>
      <c r="G758" s="54">
        <v>1</v>
      </c>
      <c r="H758" s="55">
        <v>1</v>
      </c>
      <c r="I758" s="73">
        <v>11.08</v>
      </c>
      <c r="J758" s="55">
        <v>9.19</v>
      </c>
      <c r="K758" s="73">
        <v>14.94</v>
      </c>
      <c r="L758" s="55">
        <v>12.4</v>
      </c>
      <c r="M758" s="55">
        <f t="shared" si="76"/>
        <v>21.59</v>
      </c>
      <c r="N758" s="55">
        <f t="shared" si="77"/>
        <v>21.59</v>
      </c>
      <c r="O758" s="37"/>
      <c r="P758" s="55">
        <v>11.08</v>
      </c>
      <c r="Q758" s="55">
        <v>14.94</v>
      </c>
      <c r="R758" s="55">
        <v>26.02</v>
      </c>
      <c r="S758" s="55">
        <v>26.02</v>
      </c>
      <c r="T758" s="135">
        <f t="shared" si="73"/>
        <v>0.82974634896233668</v>
      </c>
      <c r="U758" s="55">
        <f t="shared" si="74"/>
        <v>9.19</v>
      </c>
      <c r="V758" s="55">
        <f t="shared" si="75"/>
        <v>12.4</v>
      </c>
      <c r="X758" s="36" t="b">
        <v>1</v>
      </c>
    </row>
    <row r="759" spans="1:24" ht="24" x14ac:dyDescent="0.25">
      <c r="A759" s="42" t="s">
        <v>3850</v>
      </c>
      <c r="B759" s="128" t="s">
        <v>1309</v>
      </c>
      <c r="C759" s="50" t="s">
        <v>217</v>
      </c>
      <c r="D759" s="51">
        <v>98111</v>
      </c>
      <c r="E759" s="52" t="s">
        <v>3057</v>
      </c>
      <c r="F759" s="53" t="s">
        <v>160</v>
      </c>
      <c r="G759" s="54">
        <v>1</v>
      </c>
      <c r="H759" s="55">
        <v>1</v>
      </c>
      <c r="I759" s="73">
        <v>42.59</v>
      </c>
      <c r="J759" s="55">
        <v>35.35</v>
      </c>
      <c r="K759" s="73">
        <v>5.84</v>
      </c>
      <c r="L759" s="55">
        <v>4.84</v>
      </c>
      <c r="M759" s="55">
        <f t="shared" si="76"/>
        <v>40.19</v>
      </c>
      <c r="N759" s="55">
        <f t="shared" si="77"/>
        <v>40.19</v>
      </c>
      <c r="O759" s="38"/>
      <c r="P759" s="55">
        <v>42.59</v>
      </c>
      <c r="Q759" s="55">
        <v>5.84</v>
      </c>
      <c r="R759" s="55">
        <v>48.43</v>
      </c>
      <c r="S759" s="55">
        <v>48.43</v>
      </c>
      <c r="T759" s="135">
        <f t="shared" si="73"/>
        <v>0.82985752632665699</v>
      </c>
      <c r="U759" s="55">
        <f t="shared" si="74"/>
        <v>35.35</v>
      </c>
      <c r="V759" s="55">
        <f t="shared" si="75"/>
        <v>4.84</v>
      </c>
      <c r="X759" s="36" t="b">
        <v>1</v>
      </c>
    </row>
    <row r="760" spans="1:24" ht="24" x14ac:dyDescent="0.25">
      <c r="A760" s="42" t="s">
        <v>3851</v>
      </c>
      <c r="B760" s="128" t="s">
        <v>1310</v>
      </c>
      <c r="C760" s="50" t="s">
        <v>197</v>
      </c>
      <c r="D760" s="57" t="s">
        <v>1311</v>
      </c>
      <c r="E760" s="56" t="s">
        <v>1312</v>
      </c>
      <c r="F760" s="53" t="s">
        <v>160</v>
      </c>
      <c r="G760" s="54">
        <v>1</v>
      </c>
      <c r="H760" s="55">
        <v>1</v>
      </c>
      <c r="I760" s="73">
        <v>150.62</v>
      </c>
      <c r="J760" s="55">
        <v>125.02</v>
      </c>
      <c r="K760" s="73">
        <v>14.3</v>
      </c>
      <c r="L760" s="55">
        <v>11.87</v>
      </c>
      <c r="M760" s="55">
        <f t="shared" si="76"/>
        <v>136.88999999999999</v>
      </c>
      <c r="N760" s="55">
        <f t="shared" si="77"/>
        <v>136.88999999999999</v>
      </c>
      <c r="O760" s="38"/>
      <c r="P760" s="55">
        <v>150.62</v>
      </c>
      <c r="Q760" s="55">
        <v>14.3</v>
      </c>
      <c r="R760" s="55">
        <v>164.92</v>
      </c>
      <c r="S760" s="55">
        <v>164.92</v>
      </c>
      <c r="T760" s="135">
        <f t="shared" si="73"/>
        <v>0.83003880669415475</v>
      </c>
      <c r="U760" s="55">
        <f t="shared" si="74"/>
        <v>125.02</v>
      </c>
      <c r="V760" s="55">
        <f t="shared" si="75"/>
        <v>11.87</v>
      </c>
      <c r="X760" s="36" t="b">
        <v>1</v>
      </c>
    </row>
    <row r="761" spans="1:24" x14ac:dyDescent="0.25">
      <c r="A761" s="42" t="s">
        <v>3852</v>
      </c>
      <c r="B761" s="128" t="s">
        <v>1313</v>
      </c>
      <c r="C761" s="50" t="s">
        <v>163</v>
      </c>
      <c r="D761" s="51">
        <v>70715</v>
      </c>
      <c r="E761" s="56" t="s">
        <v>1314</v>
      </c>
      <c r="F761" s="53" t="s">
        <v>160</v>
      </c>
      <c r="G761" s="54">
        <v>1</v>
      </c>
      <c r="H761" s="55">
        <v>1</v>
      </c>
      <c r="I761" s="73">
        <v>144.65</v>
      </c>
      <c r="J761" s="55">
        <v>120.07</v>
      </c>
      <c r="K761" s="73">
        <v>237.88</v>
      </c>
      <c r="L761" s="55">
        <v>197.46</v>
      </c>
      <c r="M761" s="55">
        <f t="shared" si="76"/>
        <v>317.52999999999997</v>
      </c>
      <c r="N761" s="55">
        <f t="shared" si="77"/>
        <v>317.52999999999997</v>
      </c>
      <c r="O761" s="38"/>
      <c r="P761" s="55">
        <v>144.65</v>
      </c>
      <c r="Q761" s="55">
        <v>237.88</v>
      </c>
      <c r="R761" s="55">
        <v>382.53</v>
      </c>
      <c r="S761" s="55">
        <v>382.53</v>
      </c>
      <c r="T761" s="135">
        <f t="shared" si="73"/>
        <v>0.83007868663895645</v>
      </c>
      <c r="U761" s="55">
        <f t="shared" si="74"/>
        <v>120.07</v>
      </c>
      <c r="V761" s="55">
        <f t="shared" si="75"/>
        <v>197.46</v>
      </c>
      <c r="X761" s="36" t="b">
        <v>1</v>
      </c>
    </row>
    <row r="762" spans="1:24" x14ac:dyDescent="0.2">
      <c r="A762" s="42" t="s">
        <v>3853</v>
      </c>
      <c r="B762" s="128" t="s">
        <v>1315</v>
      </c>
      <c r="C762" s="50" t="s">
        <v>163</v>
      </c>
      <c r="D762" s="51">
        <v>81826</v>
      </c>
      <c r="E762" s="56" t="s">
        <v>1316</v>
      </c>
      <c r="F762" s="53" t="s">
        <v>160</v>
      </c>
      <c r="G762" s="54">
        <v>1</v>
      </c>
      <c r="H762" s="55">
        <v>1</v>
      </c>
      <c r="I762" s="73">
        <v>67.36</v>
      </c>
      <c r="J762" s="55">
        <v>55.91</v>
      </c>
      <c r="K762" s="73">
        <v>15.12</v>
      </c>
      <c r="L762" s="55">
        <v>12.55</v>
      </c>
      <c r="M762" s="55">
        <f t="shared" si="76"/>
        <v>68.459999999999994</v>
      </c>
      <c r="N762" s="55">
        <f t="shared" si="77"/>
        <v>68.459999999999994</v>
      </c>
      <c r="O762" s="37"/>
      <c r="P762" s="55">
        <v>67.36</v>
      </c>
      <c r="Q762" s="55">
        <v>15.12</v>
      </c>
      <c r="R762" s="55">
        <v>82.48</v>
      </c>
      <c r="S762" s="55">
        <v>82.48</v>
      </c>
      <c r="T762" s="135">
        <f t="shared" si="73"/>
        <v>0.83001939864209495</v>
      </c>
      <c r="U762" s="55">
        <f t="shared" si="74"/>
        <v>55.91</v>
      </c>
      <c r="V762" s="55">
        <f t="shared" si="75"/>
        <v>12.55</v>
      </c>
      <c r="X762" s="36" t="b">
        <v>1</v>
      </c>
    </row>
    <row r="763" spans="1:24" x14ac:dyDescent="0.2">
      <c r="A763" s="42" t="s">
        <v>3854</v>
      </c>
      <c r="B763" s="128" t="s">
        <v>1317</v>
      </c>
      <c r="C763" s="50" t="s">
        <v>163</v>
      </c>
      <c r="D763" s="51">
        <v>71321</v>
      </c>
      <c r="E763" s="56" t="s">
        <v>1117</v>
      </c>
      <c r="F763" s="53" t="s">
        <v>160</v>
      </c>
      <c r="G763" s="54">
        <v>5</v>
      </c>
      <c r="H763" s="55">
        <v>5</v>
      </c>
      <c r="I763" s="73">
        <v>20.14</v>
      </c>
      <c r="J763" s="55">
        <v>16.71</v>
      </c>
      <c r="K763" s="73">
        <v>7.47</v>
      </c>
      <c r="L763" s="55">
        <v>6.2</v>
      </c>
      <c r="M763" s="55">
        <f t="shared" si="76"/>
        <v>114.55</v>
      </c>
      <c r="N763" s="55">
        <f t="shared" si="77"/>
        <v>114.55</v>
      </c>
      <c r="O763" s="37"/>
      <c r="P763" s="55">
        <v>20.14</v>
      </c>
      <c r="Q763" s="55">
        <v>7.47</v>
      </c>
      <c r="R763" s="55">
        <v>138.05000000000001</v>
      </c>
      <c r="S763" s="55">
        <v>138.05000000000001</v>
      </c>
      <c r="T763" s="135">
        <f t="shared" si="73"/>
        <v>0.82977182180369424</v>
      </c>
      <c r="U763" s="55">
        <f t="shared" si="74"/>
        <v>83.55</v>
      </c>
      <c r="V763" s="55">
        <f t="shared" si="75"/>
        <v>31</v>
      </c>
      <c r="X763" s="36" t="b">
        <v>1</v>
      </c>
    </row>
    <row r="764" spans="1:24" ht="24" x14ac:dyDescent="0.2">
      <c r="A764" s="42" t="s">
        <v>3855</v>
      </c>
      <c r="B764" s="128" t="s">
        <v>1318</v>
      </c>
      <c r="C764" s="50" t="s">
        <v>197</v>
      </c>
      <c r="D764" s="57" t="s">
        <v>1319</v>
      </c>
      <c r="E764" s="56" t="s">
        <v>1320</v>
      </c>
      <c r="F764" s="53" t="s">
        <v>160</v>
      </c>
      <c r="G764" s="54">
        <v>2</v>
      </c>
      <c r="H764" s="55">
        <v>2</v>
      </c>
      <c r="I764" s="73">
        <v>16.739999999999998</v>
      </c>
      <c r="J764" s="55">
        <v>13.89</v>
      </c>
      <c r="K764" s="73">
        <v>7.47</v>
      </c>
      <c r="L764" s="55">
        <v>6.2</v>
      </c>
      <c r="M764" s="55">
        <f t="shared" si="76"/>
        <v>40.18</v>
      </c>
      <c r="N764" s="55">
        <f t="shared" si="77"/>
        <v>40.18</v>
      </c>
      <c r="O764" s="37"/>
      <c r="P764" s="55">
        <v>16.739999999999998</v>
      </c>
      <c r="Q764" s="55">
        <v>7.47</v>
      </c>
      <c r="R764" s="55">
        <v>48.42</v>
      </c>
      <c r="S764" s="55">
        <v>48.42</v>
      </c>
      <c r="T764" s="135">
        <f t="shared" si="73"/>
        <v>0.82982238744320524</v>
      </c>
      <c r="U764" s="55">
        <f t="shared" si="74"/>
        <v>27.78</v>
      </c>
      <c r="V764" s="55">
        <f t="shared" si="75"/>
        <v>12.4</v>
      </c>
      <c r="X764" s="36" t="b">
        <v>1</v>
      </c>
    </row>
    <row r="765" spans="1:24" ht="24" x14ac:dyDescent="0.2">
      <c r="A765" s="42" t="s">
        <v>3856</v>
      </c>
      <c r="B765" s="128" t="s">
        <v>1321</v>
      </c>
      <c r="C765" s="50" t="s">
        <v>197</v>
      </c>
      <c r="D765" s="57" t="s">
        <v>1322</v>
      </c>
      <c r="E765" s="56" t="s">
        <v>1323</v>
      </c>
      <c r="F765" s="53" t="s">
        <v>160</v>
      </c>
      <c r="G765" s="54">
        <v>2</v>
      </c>
      <c r="H765" s="55">
        <v>2</v>
      </c>
      <c r="I765" s="73">
        <v>13.32</v>
      </c>
      <c r="J765" s="55">
        <v>11.05</v>
      </c>
      <c r="K765" s="73">
        <v>7.47</v>
      </c>
      <c r="L765" s="55">
        <v>6.2</v>
      </c>
      <c r="M765" s="55">
        <f t="shared" si="76"/>
        <v>34.5</v>
      </c>
      <c r="N765" s="55">
        <f t="shared" si="77"/>
        <v>34.5</v>
      </c>
      <c r="O765" s="37"/>
      <c r="P765" s="55">
        <v>13.32</v>
      </c>
      <c r="Q765" s="55">
        <v>7.47</v>
      </c>
      <c r="R765" s="55">
        <v>41.58</v>
      </c>
      <c r="S765" s="55">
        <v>41.58</v>
      </c>
      <c r="T765" s="135">
        <f t="shared" si="73"/>
        <v>0.82972582972582976</v>
      </c>
      <c r="U765" s="55">
        <f t="shared" si="74"/>
        <v>22.1</v>
      </c>
      <c r="V765" s="55">
        <f t="shared" si="75"/>
        <v>12.4</v>
      </c>
      <c r="X765" s="36" t="b">
        <v>1</v>
      </c>
    </row>
    <row r="766" spans="1:24" ht="24" x14ac:dyDescent="0.2">
      <c r="A766" s="42" t="s">
        <v>3857</v>
      </c>
      <c r="B766" s="128" t="s">
        <v>1324</v>
      </c>
      <c r="C766" s="50" t="s">
        <v>197</v>
      </c>
      <c r="D766" s="57" t="s">
        <v>1325</v>
      </c>
      <c r="E766" s="56" t="s">
        <v>1326</v>
      </c>
      <c r="F766" s="53" t="s">
        <v>160</v>
      </c>
      <c r="G766" s="54">
        <v>12</v>
      </c>
      <c r="H766" s="55">
        <v>12</v>
      </c>
      <c r="I766" s="73">
        <v>0.26</v>
      </c>
      <c r="J766" s="55">
        <v>0.21</v>
      </c>
      <c r="K766" s="73">
        <v>0.14000000000000001</v>
      </c>
      <c r="L766" s="55">
        <v>0.11</v>
      </c>
      <c r="M766" s="55">
        <f t="shared" si="76"/>
        <v>3.84</v>
      </c>
      <c r="N766" s="55">
        <f t="shared" si="77"/>
        <v>3.84</v>
      </c>
      <c r="O766" s="37"/>
      <c r="P766" s="55">
        <v>0.26</v>
      </c>
      <c r="Q766" s="55">
        <v>0.14000000000000001</v>
      </c>
      <c r="R766" s="55">
        <v>4.8</v>
      </c>
      <c r="S766" s="55">
        <v>4.8</v>
      </c>
      <c r="T766" s="135">
        <f t="shared" si="73"/>
        <v>0.8</v>
      </c>
      <c r="U766" s="55">
        <f t="shared" si="74"/>
        <v>2.52</v>
      </c>
      <c r="V766" s="55">
        <f t="shared" si="75"/>
        <v>1.32</v>
      </c>
      <c r="X766" s="36" t="b">
        <v>1</v>
      </c>
    </row>
    <row r="767" spans="1:24" x14ac:dyDescent="0.2">
      <c r="A767" s="42" t="s">
        <v>3858</v>
      </c>
      <c r="B767" s="128" t="s">
        <v>1327</v>
      </c>
      <c r="C767" s="50" t="s">
        <v>163</v>
      </c>
      <c r="D767" s="51">
        <v>71871</v>
      </c>
      <c r="E767" s="56" t="s">
        <v>1328</v>
      </c>
      <c r="F767" s="53" t="s">
        <v>160</v>
      </c>
      <c r="G767" s="54">
        <v>12</v>
      </c>
      <c r="H767" s="55">
        <v>12</v>
      </c>
      <c r="I767" s="73">
        <v>0.67</v>
      </c>
      <c r="J767" s="55">
        <v>0.55000000000000004</v>
      </c>
      <c r="K767" s="73">
        <v>0.25</v>
      </c>
      <c r="L767" s="55">
        <v>0.2</v>
      </c>
      <c r="M767" s="55">
        <f t="shared" si="76"/>
        <v>9</v>
      </c>
      <c r="N767" s="55">
        <f t="shared" si="77"/>
        <v>9</v>
      </c>
      <c r="O767" s="37"/>
      <c r="P767" s="55">
        <v>0.67</v>
      </c>
      <c r="Q767" s="55">
        <v>0.25</v>
      </c>
      <c r="R767" s="55">
        <v>11.04</v>
      </c>
      <c r="S767" s="55">
        <v>11.04</v>
      </c>
      <c r="T767" s="135">
        <f t="shared" si="73"/>
        <v>0.81521739130434789</v>
      </c>
      <c r="U767" s="55">
        <f t="shared" si="74"/>
        <v>6.6</v>
      </c>
      <c r="V767" s="55">
        <f t="shared" si="75"/>
        <v>2.4</v>
      </c>
      <c r="X767" s="36" t="b">
        <v>1</v>
      </c>
    </row>
    <row r="768" spans="1:24" ht="24" x14ac:dyDescent="0.25">
      <c r="A768" s="42" t="s">
        <v>3859</v>
      </c>
      <c r="B768" s="128" t="s">
        <v>1329</v>
      </c>
      <c r="C768" s="50" t="s">
        <v>197</v>
      </c>
      <c r="D768" s="57" t="s">
        <v>1197</v>
      </c>
      <c r="E768" s="52" t="s">
        <v>3053</v>
      </c>
      <c r="F768" s="53" t="s">
        <v>164</v>
      </c>
      <c r="G768" s="54">
        <v>1.5</v>
      </c>
      <c r="H768" s="55">
        <v>1.5</v>
      </c>
      <c r="I768" s="73">
        <v>195.03</v>
      </c>
      <c r="J768" s="55">
        <v>161.88999999999999</v>
      </c>
      <c r="K768" s="73">
        <v>29.89</v>
      </c>
      <c r="L768" s="55">
        <v>24.81</v>
      </c>
      <c r="M768" s="55">
        <f t="shared" si="76"/>
        <v>280.05</v>
      </c>
      <c r="N768" s="55">
        <f t="shared" si="77"/>
        <v>280.05</v>
      </c>
      <c r="O768" s="38"/>
      <c r="P768" s="55">
        <v>195.03</v>
      </c>
      <c r="Q768" s="55">
        <v>29.89</v>
      </c>
      <c r="R768" s="55">
        <v>337.38</v>
      </c>
      <c r="S768" s="55">
        <v>337.38</v>
      </c>
      <c r="T768" s="135">
        <f t="shared" si="73"/>
        <v>0.83007291481415624</v>
      </c>
      <c r="U768" s="55">
        <f t="shared" si="74"/>
        <v>242.83</v>
      </c>
      <c r="V768" s="55">
        <f t="shared" si="75"/>
        <v>37.21</v>
      </c>
      <c r="X768" s="36" t="b">
        <v>1</v>
      </c>
    </row>
    <row r="769" spans="1:24" x14ac:dyDescent="0.2">
      <c r="A769" s="42" t="s">
        <v>3860</v>
      </c>
      <c r="B769" s="128" t="s">
        <v>1330</v>
      </c>
      <c r="C769" s="50" t="s">
        <v>163</v>
      </c>
      <c r="D769" s="51">
        <v>71460</v>
      </c>
      <c r="E769" s="56" t="s">
        <v>1182</v>
      </c>
      <c r="F769" s="53" t="s">
        <v>160</v>
      </c>
      <c r="G769" s="54">
        <v>6</v>
      </c>
      <c r="H769" s="55">
        <v>6</v>
      </c>
      <c r="I769" s="73">
        <v>8.67</v>
      </c>
      <c r="J769" s="55">
        <v>7.19</v>
      </c>
      <c r="K769" s="73">
        <v>11.21</v>
      </c>
      <c r="L769" s="55">
        <v>9.3000000000000007</v>
      </c>
      <c r="M769" s="55">
        <f t="shared" si="76"/>
        <v>98.94</v>
      </c>
      <c r="N769" s="55">
        <f t="shared" si="77"/>
        <v>98.94</v>
      </c>
      <c r="O769" s="37"/>
      <c r="P769" s="55">
        <v>8.67</v>
      </c>
      <c r="Q769" s="55">
        <v>11.21</v>
      </c>
      <c r="R769" s="55">
        <v>119.28</v>
      </c>
      <c r="S769" s="55">
        <v>119.28</v>
      </c>
      <c r="T769" s="135">
        <f t="shared" si="73"/>
        <v>0.82947686116700203</v>
      </c>
      <c r="U769" s="55">
        <f t="shared" si="74"/>
        <v>43.14</v>
      </c>
      <c r="V769" s="55">
        <f t="shared" si="75"/>
        <v>55.8</v>
      </c>
      <c r="X769" s="36" t="b">
        <v>1</v>
      </c>
    </row>
    <row r="770" spans="1:24" x14ac:dyDescent="0.2">
      <c r="A770" s="42" t="s">
        <v>3861</v>
      </c>
      <c r="B770" s="128" t="s">
        <v>1331</v>
      </c>
      <c r="C770" s="50" t="s">
        <v>163</v>
      </c>
      <c r="D770" s="51">
        <v>71462</v>
      </c>
      <c r="E770" s="56" t="s">
        <v>1184</v>
      </c>
      <c r="F770" s="53" t="s">
        <v>160</v>
      </c>
      <c r="G770" s="54">
        <v>12</v>
      </c>
      <c r="H770" s="55">
        <v>12</v>
      </c>
      <c r="I770" s="73">
        <v>11.05</v>
      </c>
      <c r="J770" s="55">
        <v>9.17</v>
      </c>
      <c r="K770" s="73">
        <v>11.21</v>
      </c>
      <c r="L770" s="55">
        <v>9.3000000000000007</v>
      </c>
      <c r="M770" s="55">
        <f t="shared" si="76"/>
        <v>221.64</v>
      </c>
      <c r="N770" s="55">
        <f t="shared" si="77"/>
        <v>221.64</v>
      </c>
      <c r="O770" s="37"/>
      <c r="P770" s="55">
        <v>11.05</v>
      </c>
      <c r="Q770" s="55">
        <v>11.21</v>
      </c>
      <c r="R770" s="55">
        <v>267.12</v>
      </c>
      <c r="S770" s="55">
        <v>267.12</v>
      </c>
      <c r="T770" s="135">
        <f t="shared" si="73"/>
        <v>0.82973944294699009</v>
      </c>
      <c r="U770" s="55">
        <f t="shared" si="74"/>
        <v>110.04</v>
      </c>
      <c r="V770" s="55">
        <f t="shared" si="75"/>
        <v>111.6</v>
      </c>
      <c r="X770" s="36" t="b">
        <v>1</v>
      </c>
    </row>
    <row r="771" spans="1:24" x14ac:dyDescent="0.2">
      <c r="A771" s="42" t="s">
        <v>3862</v>
      </c>
      <c r="B771" s="128" t="s">
        <v>1332</v>
      </c>
      <c r="C771" s="50" t="s">
        <v>163</v>
      </c>
      <c r="D771" s="51">
        <v>70265</v>
      </c>
      <c r="E771" s="56" t="s">
        <v>1333</v>
      </c>
      <c r="F771" s="53" t="s">
        <v>172</v>
      </c>
      <c r="G771" s="54">
        <v>3</v>
      </c>
      <c r="H771" s="55">
        <v>3</v>
      </c>
      <c r="I771" s="73">
        <v>206.08</v>
      </c>
      <c r="J771" s="55">
        <v>171.06</v>
      </c>
      <c r="K771" s="73">
        <v>25.03</v>
      </c>
      <c r="L771" s="55">
        <v>20.77</v>
      </c>
      <c r="M771" s="55">
        <f t="shared" si="76"/>
        <v>575.49</v>
      </c>
      <c r="N771" s="55">
        <f t="shared" si="77"/>
        <v>575.49</v>
      </c>
      <c r="O771" s="37"/>
      <c r="P771" s="55">
        <v>206.08</v>
      </c>
      <c r="Q771" s="55">
        <v>25.03</v>
      </c>
      <c r="R771" s="55">
        <v>693.33</v>
      </c>
      <c r="S771" s="55">
        <v>693.33</v>
      </c>
      <c r="T771" s="135">
        <f t="shared" si="73"/>
        <v>0.83003764441175198</v>
      </c>
      <c r="U771" s="55">
        <f t="shared" si="74"/>
        <v>513.17999999999995</v>
      </c>
      <c r="V771" s="55">
        <f t="shared" si="75"/>
        <v>62.31</v>
      </c>
      <c r="X771" s="36" t="b">
        <v>1</v>
      </c>
    </row>
    <row r="772" spans="1:24" x14ac:dyDescent="0.2">
      <c r="A772" s="42" t="s">
        <v>3863</v>
      </c>
      <c r="B772" s="128" t="s">
        <v>1334</v>
      </c>
      <c r="C772" s="50" t="s">
        <v>163</v>
      </c>
      <c r="D772" s="51">
        <v>72630</v>
      </c>
      <c r="E772" s="56" t="s">
        <v>1188</v>
      </c>
      <c r="F772" s="53" t="s">
        <v>172</v>
      </c>
      <c r="G772" s="54">
        <v>3</v>
      </c>
      <c r="H772" s="55">
        <v>3</v>
      </c>
      <c r="I772" s="73">
        <v>9.52</v>
      </c>
      <c r="J772" s="55">
        <v>7.9</v>
      </c>
      <c r="K772" s="73">
        <v>11.21</v>
      </c>
      <c r="L772" s="55">
        <v>9.3000000000000007</v>
      </c>
      <c r="M772" s="55">
        <f t="shared" si="76"/>
        <v>51.6</v>
      </c>
      <c r="N772" s="55">
        <f t="shared" si="77"/>
        <v>51.6</v>
      </c>
      <c r="O772" s="37"/>
      <c r="P772" s="55">
        <v>9.52</v>
      </c>
      <c r="Q772" s="55">
        <v>11.21</v>
      </c>
      <c r="R772" s="55">
        <v>62.19</v>
      </c>
      <c r="S772" s="55">
        <v>62.19</v>
      </c>
      <c r="T772" s="135">
        <f t="shared" si="73"/>
        <v>0.82971538832609748</v>
      </c>
      <c r="U772" s="55">
        <f t="shared" si="74"/>
        <v>23.7</v>
      </c>
      <c r="V772" s="55">
        <f t="shared" si="75"/>
        <v>27.9</v>
      </c>
      <c r="X772" s="36" t="b">
        <v>1</v>
      </c>
    </row>
    <row r="773" spans="1:24" ht="24" x14ac:dyDescent="0.2">
      <c r="A773" s="42" t="s">
        <v>3864</v>
      </c>
      <c r="B773" s="128" t="s">
        <v>1335</v>
      </c>
      <c r="C773" s="50" t="s">
        <v>197</v>
      </c>
      <c r="D773" s="57" t="s">
        <v>1191</v>
      </c>
      <c r="E773" s="56" t="s">
        <v>1192</v>
      </c>
      <c r="F773" s="53" t="s">
        <v>172</v>
      </c>
      <c r="G773" s="54">
        <v>2</v>
      </c>
      <c r="H773" s="55">
        <v>2</v>
      </c>
      <c r="I773" s="73">
        <v>40</v>
      </c>
      <c r="J773" s="55">
        <v>33.200000000000003</v>
      </c>
      <c r="K773" s="73">
        <v>3.74</v>
      </c>
      <c r="L773" s="55">
        <v>3.1</v>
      </c>
      <c r="M773" s="55">
        <f t="shared" si="76"/>
        <v>72.599999999999994</v>
      </c>
      <c r="N773" s="55">
        <f t="shared" si="77"/>
        <v>72.599999999999994</v>
      </c>
      <c r="O773" s="37"/>
      <c r="P773" s="55">
        <v>40</v>
      </c>
      <c r="Q773" s="55">
        <v>3.74</v>
      </c>
      <c r="R773" s="55">
        <v>87.48</v>
      </c>
      <c r="S773" s="55">
        <v>87.48</v>
      </c>
      <c r="T773" s="135">
        <f t="shared" si="73"/>
        <v>0.82990397805212612</v>
      </c>
      <c r="U773" s="55">
        <f t="shared" si="74"/>
        <v>66.400000000000006</v>
      </c>
      <c r="V773" s="55">
        <f t="shared" si="75"/>
        <v>6.2</v>
      </c>
      <c r="X773" s="36" t="b">
        <v>1</v>
      </c>
    </row>
    <row r="774" spans="1:24" x14ac:dyDescent="0.2">
      <c r="A774" s="42" t="s">
        <v>3865</v>
      </c>
      <c r="B774" s="126">
        <v>21</v>
      </c>
      <c r="C774" s="131"/>
      <c r="D774" s="131"/>
      <c r="E774" s="43" t="s">
        <v>23</v>
      </c>
      <c r="F774" s="44" t="s">
        <v>160</v>
      </c>
      <c r="G774" s="45">
        <v>1</v>
      </c>
      <c r="H774" s="46"/>
      <c r="I774" s="72"/>
      <c r="J774" s="46"/>
      <c r="K774" s="72"/>
      <c r="L774" s="46"/>
      <c r="M774" s="45">
        <f>M775+M777+M779+M782+M925</f>
        <v>99982.76999999999</v>
      </c>
      <c r="N774" s="45">
        <f>N775+N777+N779+N782+N925</f>
        <v>99982.76999999999</v>
      </c>
      <c r="O774" s="37"/>
      <c r="P774" s="46"/>
      <c r="Q774" s="46"/>
      <c r="R774" s="45">
        <v>120464.54</v>
      </c>
      <c r="S774" s="45">
        <v>120464.54</v>
      </c>
      <c r="T774" s="135">
        <f t="shared" si="73"/>
        <v>0.82997677158772198</v>
      </c>
      <c r="U774" s="55">
        <f t="shared" si="74"/>
        <v>0</v>
      </c>
      <c r="V774" s="55">
        <f t="shared" si="75"/>
        <v>0</v>
      </c>
      <c r="X774" s="36" t="b">
        <v>1</v>
      </c>
    </row>
    <row r="775" spans="1:24" x14ac:dyDescent="0.2">
      <c r="A775" s="42" t="s">
        <v>3866</v>
      </c>
      <c r="B775" s="127" t="s">
        <v>1336</v>
      </c>
      <c r="C775" s="132"/>
      <c r="D775" s="132"/>
      <c r="E775" s="47" t="s">
        <v>73</v>
      </c>
      <c r="F775" s="132"/>
      <c r="G775" s="48"/>
      <c r="H775" s="48"/>
      <c r="I775" s="72"/>
      <c r="J775" s="48"/>
      <c r="K775" s="72"/>
      <c r="L775" s="48"/>
      <c r="M775" s="308">
        <f>M776</f>
        <v>780.92</v>
      </c>
      <c r="N775" s="308">
        <f>N776</f>
        <v>780.92</v>
      </c>
      <c r="O775" s="37"/>
      <c r="P775" s="48"/>
      <c r="Q775" s="48"/>
      <c r="R775" s="308">
        <v>940</v>
      </c>
      <c r="S775" s="308">
        <v>940</v>
      </c>
      <c r="T775" s="135">
        <f t="shared" si="73"/>
        <v>0.83076595744680848</v>
      </c>
      <c r="U775" s="55">
        <f t="shared" si="74"/>
        <v>0</v>
      </c>
      <c r="V775" s="55">
        <f t="shared" si="75"/>
        <v>0</v>
      </c>
      <c r="X775" s="36" t="b">
        <v>1</v>
      </c>
    </row>
    <row r="776" spans="1:24" x14ac:dyDescent="0.2">
      <c r="A776" s="42" t="s">
        <v>3867</v>
      </c>
      <c r="B776" s="128" t="s">
        <v>1337</v>
      </c>
      <c r="C776" s="50" t="s">
        <v>163</v>
      </c>
      <c r="D776" s="51">
        <v>20121</v>
      </c>
      <c r="E776" s="56" t="s">
        <v>215</v>
      </c>
      <c r="F776" s="53" t="s">
        <v>211</v>
      </c>
      <c r="G776" s="54">
        <v>5.81</v>
      </c>
      <c r="H776" s="55">
        <v>5.81</v>
      </c>
      <c r="I776" s="73">
        <v>0</v>
      </c>
      <c r="J776" s="55">
        <v>0</v>
      </c>
      <c r="K776" s="73">
        <v>161.93</v>
      </c>
      <c r="L776" s="55">
        <v>134.41</v>
      </c>
      <c r="M776" s="55">
        <f>TRUNC(((J776*G776)+(L776*G776)),2)</f>
        <v>780.92</v>
      </c>
      <c r="N776" s="55">
        <f>TRUNC(((J776*H776)+(L776*H776)),2)</f>
        <v>780.92</v>
      </c>
      <c r="O776" s="37"/>
      <c r="P776" s="55">
        <v>0</v>
      </c>
      <c r="Q776" s="55">
        <v>161.93</v>
      </c>
      <c r="R776" s="55">
        <v>940</v>
      </c>
      <c r="S776" s="55">
        <v>940</v>
      </c>
      <c r="T776" s="135">
        <f t="shared" si="73"/>
        <v>0.83076595744680848</v>
      </c>
      <c r="U776" s="55">
        <f t="shared" si="74"/>
        <v>0</v>
      </c>
      <c r="V776" s="55">
        <f t="shared" si="75"/>
        <v>780.92</v>
      </c>
      <c r="X776" s="36" t="b">
        <v>1</v>
      </c>
    </row>
    <row r="777" spans="1:24" x14ac:dyDescent="0.2">
      <c r="A777" s="42" t="s">
        <v>3868</v>
      </c>
      <c r="B777" s="127" t="s">
        <v>1338</v>
      </c>
      <c r="C777" s="132"/>
      <c r="D777" s="132"/>
      <c r="E777" s="47" t="s">
        <v>75</v>
      </c>
      <c r="F777" s="132"/>
      <c r="G777" s="48"/>
      <c r="H777" s="48"/>
      <c r="I777" s="72"/>
      <c r="J777" s="48"/>
      <c r="K777" s="72"/>
      <c r="L777" s="48"/>
      <c r="M777" s="308">
        <f>M778</f>
        <v>210.72</v>
      </c>
      <c r="N777" s="308">
        <f>N778</f>
        <v>210.72</v>
      </c>
      <c r="O777" s="37"/>
      <c r="P777" s="48"/>
      <c r="Q777" s="48"/>
      <c r="R777" s="308">
        <v>253.73</v>
      </c>
      <c r="S777" s="308">
        <v>253.73</v>
      </c>
      <c r="T777" s="135">
        <f t="shared" si="73"/>
        <v>0.8304891025893667</v>
      </c>
      <c r="U777" s="55">
        <f t="shared" si="74"/>
        <v>0</v>
      </c>
      <c r="V777" s="55">
        <f t="shared" si="75"/>
        <v>0</v>
      </c>
      <c r="X777" s="36" t="b">
        <v>1</v>
      </c>
    </row>
    <row r="778" spans="1:24" x14ac:dyDescent="0.2">
      <c r="A778" s="42" t="s">
        <v>3869</v>
      </c>
      <c r="B778" s="128" t="s">
        <v>1339</v>
      </c>
      <c r="C778" s="50" t="s">
        <v>163</v>
      </c>
      <c r="D778" s="51">
        <v>30101</v>
      </c>
      <c r="E778" s="56" t="s">
        <v>230</v>
      </c>
      <c r="F778" s="53" t="s">
        <v>211</v>
      </c>
      <c r="G778" s="54">
        <v>5.81</v>
      </c>
      <c r="H778" s="55">
        <v>5.81</v>
      </c>
      <c r="I778" s="73">
        <v>34.11</v>
      </c>
      <c r="J778" s="55">
        <v>28.31</v>
      </c>
      <c r="K778" s="73">
        <v>9.6</v>
      </c>
      <c r="L778" s="55">
        <v>7.96</v>
      </c>
      <c r="M778" s="55">
        <f>TRUNC(((J778*G778)+(L778*G778)),2)</f>
        <v>210.72</v>
      </c>
      <c r="N778" s="55">
        <f>TRUNC(((J778*H778)+(L778*H778)),2)</f>
        <v>210.72</v>
      </c>
      <c r="O778" s="37"/>
      <c r="P778" s="55">
        <v>34.11</v>
      </c>
      <c r="Q778" s="55">
        <v>9.6</v>
      </c>
      <c r="R778" s="55">
        <v>253.73</v>
      </c>
      <c r="S778" s="55">
        <v>253.73</v>
      </c>
      <c r="T778" s="135">
        <f t="shared" si="73"/>
        <v>0.8304891025893667</v>
      </c>
      <c r="U778" s="55">
        <f t="shared" si="74"/>
        <v>164.48</v>
      </c>
      <c r="V778" s="55">
        <f t="shared" si="75"/>
        <v>46.24</v>
      </c>
      <c r="X778" s="36" t="b">
        <v>1</v>
      </c>
    </row>
    <row r="779" spans="1:24" x14ac:dyDescent="0.2">
      <c r="A779" s="42" t="s">
        <v>3870</v>
      </c>
      <c r="B779" s="127" t="s">
        <v>1340</v>
      </c>
      <c r="C779" s="132"/>
      <c r="D779" s="132"/>
      <c r="E779" s="47" t="s">
        <v>77</v>
      </c>
      <c r="F779" s="132"/>
      <c r="G779" s="48"/>
      <c r="H779" s="48"/>
      <c r="I779" s="72"/>
      <c r="J779" s="48"/>
      <c r="K779" s="72"/>
      <c r="L779" s="48"/>
      <c r="M779" s="308">
        <f>SUM(M780:M781)</f>
        <v>3290.04</v>
      </c>
      <c r="N779" s="308">
        <f>SUM(N780:N781)</f>
        <v>3290.04</v>
      </c>
      <c r="O779" s="37"/>
      <c r="P779" s="48"/>
      <c r="Q779" s="48"/>
      <c r="R779" s="308">
        <v>3964.34</v>
      </c>
      <c r="S779" s="308">
        <v>3964.34</v>
      </c>
      <c r="T779" s="135">
        <f t="shared" si="73"/>
        <v>0.82990863548535188</v>
      </c>
      <c r="U779" s="55">
        <f t="shared" si="74"/>
        <v>0</v>
      </c>
      <c r="V779" s="55">
        <f t="shared" si="75"/>
        <v>0</v>
      </c>
      <c r="X779" s="36" t="b">
        <v>1</v>
      </c>
    </row>
    <row r="780" spans="1:24" x14ac:dyDescent="0.2">
      <c r="A780" s="42" t="s">
        <v>3871</v>
      </c>
      <c r="B780" s="128" t="s">
        <v>1341</v>
      </c>
      <c r="C780" s="50" t="s">
        <v>163</v>
      </c>
      <c r="D780" s="51">
        <v>40101</v>
      </c>
      <c r="E780" s="56" t="s">
        <v>307</v>
      </c>
      <c r="F780" s="53" t="s">
        <v>211</v>
      </c>
      <c r="G780" s="54">
        <v>69.66</v>
      </c>
      <c r="H780" s="55">
        <v>69.66</v>
      </c>
      <c r="I780" s="73">
        <v>0</v>
      </c>
      <c r="J780" s="55">
        <v>0</v>
      </c>
      <c r="K780" s="73">
        <v>34.229999999999997</v>
      </c>
      <c r="L780" s="55">
        <v>28.41</v>
      </c>
      <c r="M780" s="55">
        <f>TRUNC(((J780*G780)+(L780*G780)),2)</f>
        <v>1979.04</v>
      </c>
      <c r="N780" s="55">
        <f>TRUNC(((J780*H780)+(L780*H780)),2)</f>
        <v>1979.04</v>
      </c>
      <c r="O780" s="37"/>
      <c r="P780" s="55">
        <v>0</v>
      </c>
      <c r="Q780" s="55">
        <v>34.229999999999997</v>
      </c>
      <c r="R780" s="55">
        <v>2384.46</v>
      </c>
      <c r="S780" s="55">
        <v>2384.46</v>
      </c>
      <c r="T780" s="135">
        <f t="shared" ref="T780:T843" si="78">N780/S780</f>
        <v>0.82997408218212931</v>
      </c>
      <c r="U780" s="55">
        <f t="shared" si="74"/>
        <v>0</v>
      </c>
      <c r="V780" s="55">
        <f t="shared" si="75"/>
        <v>1979.04</v>
      </c>
      <c r="X780" s="36" t="b">
        <v>1</v>
      </c>
    </row>
    <row r="781" spans="1:24" x14ac:dyDescent="0.2">
      <c r="A781" s="42" t="s">
        <v>3872</v>
      </c>
      <c r="B781" s="128" t="s">
        <v>1342</v>
      </c>
      <c r="C781" s="50" t="s">
        <v>163</v>
      </c>
      <c r="D781" s="51">
        <v>40902</v>
      </c>
      <c r="E781" s="56" t="s">
        <v>316</v>
      </c>
      <c r="F781" s="53" t="s">
        <v>211</v>
      </c>
      <c r="G781" s="54">
        <v>69.66</v>
      </c>
      <c r="H781" s="55">
        <v>69.66</v>
      </c>
      <c r="I781" s="73">
        <v>0</v>
      </c>
      <c r="J781" s="55">
        <v>0</v>
      </c>
      <c r="K781" s="73">
        <v>22.68</v>
      </c>
      <c r="L781" s="55">
        <v>18.82</v>
      </c>
      <c r="M781" s="55">
        <f>TRUNC(((J781*G781)+(L781*G781)),2)</f>
        <v>1311</v>
      </c>
      <c r="N781" s="55">
        <f>TRUNC(((J781*H781)+(L781*H781)),2)</f>
        <v>1311</v>
      </c>
      <c r="O781" s="37"/>
      <c r="P781" s="55">
        <v>0</v>
      </c>
      <c r="Q781" s="55">
        <v>22.68</v>
      </c>
      <c r="R781" s="55">
        <v>1579.88</v>
      </c>
      <c r="S781" s="55">
        <v>1579.88</v>
      </c>
      <c r="T781" s="135">
        <f t="shared" si="78"/>
        <v>0.82980985897663107</v>
      </c>
      <c r="U781" s="55">
        <f t="shared" si="74"/>
        <v>0</v>
      </c>
      <c r="V781" s="55">
        <f t="shared" si="75"/>
        <v>1311</v>
      </c>
      <c r="X781" s="36" t="b">
        <v>1</v>
      </c>
    </row>
    <row r="782" spans="1:24" x14ac:dyDescent="0.2">
      <c r="A782" s="42" t="s">
        <v>3873</v>
      </c>
      <c r="B782" s="127" t="s">
        <v>1343</v>
      </c>
      <c r="C782" s="132"/>
      <c r="D782" s="132"/>
      <c r="E782" s="47" t="s">
        <v>85</v>
      </c>
      <c r="F782" s="132"/>
      <c r="G782" s="48"/>
      <c r="H782" s="48"/>
      <c r="I782" s="72"/>
      <c r="J782" s="48"/>
      <c r="K782" s="72"/>
      <c r="L782" s="48"/>
      <c r="M782" s="308">
        <f>M783+M827+M873+M913</f>
        <v>88107.5</v>
      </c>
      <c r="N782" s="308">
        <f>N783+N827+N873+N913</f>
        <v>88107.5</v>
      </c>
      <c r="O782" s="37"/>
      <c r="P782" s="48"/>
      <c r="Q782" s="48"/>
      <c r="R782" s="308">
        <v>106157.01</v>
      </c>
      <c r="S782" s="308">
        <v>106157.01</v>
      </c>
      <c r="T782" s="135">
        <f t="shared" si="78"/>
        <v>0.82997345158835956</v>
      </c>
      <c r="U782" s="55">
        <f t="shared" ref="U782:U845" si="79">TRUNC(J782*H782,2)</f>
        <v>0</v>
      </c>
      <c r="V782" s="55">
        <f t="shared" ref="V782:V845" si="80">TRUNC(L782*H782,2)</f>
        <v>0</v>
      </c>
      <c r="X782" s="36" t="b">
        <v>1</v>
      </c>
    </row>
    <row r="783" spans="1:24" x14ac:dyDescent="0.2">
      <c r="A783" s="42" t="s">
        <v>5253</v>
      </c>
      <c r="B783" s="129" t="s">
        <v>1344</v>
      </c>
      <c r="C783" s="133"/>
      <c r="D783" s="133"/>
      <c r="E783" s="58" t="s">
        <v>1345</v>
      </c>
      <c r="F783" s="133"/>
      <c r="G783" s="59"/>
      <c r="H783" s="59"/>
      <c r="I783" s="72"/>
      <c r="J783" s="59"/>
      <c r="K783" s="72"/>
      <c r="L783" s="59"/>
      <c r="M783" s="60">
        <f>M784+M793+M808+M812+M816+M818</f>
        <v>14490.43</v>
      </c>
      <c r="N783" s="60">
        <f>N784+N793+N808+N812+N816+N818</f>
        <v>14490.43</v>
      </c>
      <c r="O783" s="37"/>
      <c r="P783" s="59"/>
      <c r="Q783" s="59"/>
      <c r="R783" s="60">
        <v>17457.7</v>
      </c>
      <c r="S783" s="60">
        <v>17457.7</v>
      </c>
      <c r="T783" s="135">
        <f t="shared" si="78"/>
        <v>0.83003087462838743</v>
      </c>
      <c r="U783" s="55">
        <f t="shared" si="79"/>
        <v>0</v>
      </c>
      <c r="V783" s="55">
        <f t="shared" si="80"/>
        <v>0</v>
      </c>
      <c r="X783" s="36" t="b">
        <v>1</v>
      </c>
    </row>
    <row r="784" spans="1:24" x14ac:dyDescent="0.2">
      <c r="A784" s="42" t="s">
        <v>3874</v>
      </c>
      <c r="B784" s="130" t="s">
        <v>1346</v>
      </c>
      <c r="C784" s="134"/>
      <c r="D784" s="134"/>
      <c r="E784" s="61" t="s">
        <v>1347</v>
      </c>
      <c r="F784" s="134"/>
      <c r="G784" s="62"/>
      <c r="H784" s="62"/>
      <c r="I784" s="72"/>
      <c r="J784" s="62"/>
      <c r="K784" s="72"/>
      <c r="L784" s="62"/>
      <c r="M784" s="63">
        <f>SUM(M785:M792)</f>
        <v>2338.1399999999994</v>
      </c>
      <c r="N784" s="63">
        <f>SUM(N785:N792)</f>
        <v>2338.1399999999994</v>
      </c>
      <c r="O784" s="37"/>
      <c r="P784" s="62"/>
      <c r="Q784" s="62"/>
      <c r="R784" s="63">
        <v>2816.97</v>
      </c>
      <c r="S784" s="63">
        <v>2816.97</v>
      </c>
      <c r="T784" s="135">
        <f t="shared" si="78"/>
        <v>0.83001948902544209</v>
      </c>
      <c r="U784" s="55">
        <f t="shared" si="79"/>
        <v>0</v>
      </c>
      <c r="V784" s="55">
        <f t="shared" si="80"/>
        <v>0</v>
      </c>
      <c r="X784" s="36" t="b">
        <v>1</v>
      </c>
    </row>
    <row r="785" spans="1:24" x14ac:dyDescent="0.2">
      <c r="A785" s="42" t="s">
        <v>3875</v>
      </c>
      <c r="B785" s="128" t="s">
        <v>1348</v>
      </c>
      <c r="C785" s="50" t="s">
        <v>163</v>
      </c>
      <c r="D785" s="51">
        <v>80520</v>
      </c>
      <c r="E785" s="56" t="s">
        <v>1349</v>
      </c>
      <c r="F785" s="53" t="s">
        <v>890</v>
      </c>
      <c r="G785" s="54">
        <v>3</v>
      </c>
      <c r="H785" s="55">
        <v>3</v>
      </c>
      <c r="I785" s="73">
        <v>5.93</v>
      </c>
      <c r="J785" s="55">
        <v>4.92</v>
      </c>
      <c r="K785" s="73">
        <v>7.47</v>
      </c>
      <c r="L785" s="55">
        <v>6.2</v>
      </c>
      <c r="M785" s="55">
        <f t="shared" ref="M785:M792" si="81">TRUNC(((J785*G785)+(L785*G785)),2)</f>
        <v>33.36</v>
      </c>
      <c r="N785" s="55">
        <f t="shared" ref="N785:N792" si="82">TRUNC(((J785*H785)+(L785*H785)),2)</f>
        <v>33.36</v>
      </c>
      <c r="O785" s="37"/>
      <c r="P785" s="55">
        <v>5.93</v>
      </c>
      <c r="Q785" s="55">
        <v>7.47</v>
      </c>
      <c r="R785" s="55">
        <v>40.200000000000003</v>
      </c>
      <c r="S785" s="55">
        <v>40.200000000000003</v>
      </c>
      <c r="T785" s="135">
        <f t="shared" si="78"/>
        <v>0.82985074626865662</v>
      </c>
      <c r="U785" s="55">
        <f t="shared" si="79"/>
        <v>14.76</v>
      </c>
      <c r="V785" s="55">
        <f t="shared" si="80"/>
        <v>18.600000000000001</v>
      </c>
      <c r="X785" s="36" t="b">
        <v>1</v>
      </c>
    </row>
    <row r="786" spans="1:24" ht="24" x14ac:dyDescent="0.25">
      <c r="A786" s="42" t="s">
        <v>3876</v>
      </c>
      <c r="B786" s="128" t="s">
        <v>1350</v>
      </c>
      <c r="C786" s="50" t="s">
        <v>163</v>
      </c>
      <c r="D786" s="51">
        <v>80526</v>
      </c>
      <c r="E786" s="56" t="s">
        <v>1351</v>
      </c>
      <c r="F786" s="53" t="s">
        <v>160</v>
      </c>
      <c r="G786" s="54">
        <v>3</v>
      </c>
      <c r="H786" s="55">
        <v>3</v>
      </c>
      <c r="I786" s="73">
        <v>160.87</v>
      </c>
      <c r="J786" s="55">
        <v>133.53</v>
      </c>
      <c r="K786" s="73">
        <v>5.61</v>
      </c>
      <c r="L786" s="55">
        <v>4.6500000000000004</v>
      </c>
      <c r="M786" s="55">
        <f t="shared" si="81"/>
        <v>414.54</v>
      </c>
      <c r="N786" s="55">
        <f t="shared" si="82"/>
        <v>414.54</v>
      </c>
      <c r="O786" s="38"/>
      <c r="P786" s="55">
        <v>160.87</v>
      </c>
      <c r="Q786" s="55">
        <v>5.61</v>
      </c>
      <c r="R786" s="55">
        <v>499.44</v>
      </c>
      <c r="S786" s="55">
        <v>499.44</v>
      </c>
      <c r="T786" s="135">
        <f t="shared" si="78"/>
        <v>0.83000961076405577</v>
      </c>
      <c r="U786" s="55">
        <f t="shared" si="79"/>
        <v>400.59</v>
      </c>
      <c r="V786" s="55">
        <f t="shared" si="80"/>
        <v>13.95</v>
      </c>
      <c r="X786" s="36" t="b">
        <v>1</v>
      </c>
    </row>
    <row r="787" spans="1:24" ht="24" x14ac:dyDescent="0.25">
      <c r="A787" s="42" t="s">
        <v>3877</v>
      </c>
      <c r="B787" s="128" t="s">
        <v>1352</v>
      </c>
      <c r="C787" s="50" t="s">
        <v>217</v>
      </c>
      <c r="D787" s="51">
        <v>95469</v>
      </c>
      <c r="E787" s="56" t="s">
        <v>1353</v>
      </c>
      <c r="F787" s="53" t="s">
        <v>160</v>
      </c>
      <c r="G787" s="54">
        <v>3</v>
      </c>
      <c r="H787" s="55">
        <v>3</v>
      </c>
      <c r="I787" s="73">
        <v>280.27999999999997</v>
      </c>
      <c r="J787" s="55">
        <v>232.66</v>
      </c>
      <c r="K787" s="73">
        <v>15.94</v>
      </c>
      <c r="L787" s="55">
        <v>13.23</v>
      </c>
      <c r="M787" s="55">
        <f t="shared" si="81"/>
        <v>737.67</v>
      </c>
      <c r="N787" s="55">
        <f t="shared" si="82"/>
        <v>737.67</v>
      </c>
      <c r="O787" s="38"/>
      <c r="P787" s="55">
        <v>280.27999999999997</v>
      </c>
      <c r="Q787" s="55">
        <v>15.94</v>
      </c>
      <c r="R787" s="55">
        <v>888.66</v>
      </c>
      <c r="S787" s="55">
        <v>888.66</v>
      </c>
      <c r="T787" s="135">
        <f t="shared" si="78"/>
        <v>0.83009249881844571</v>
      </c>
      <c r="U787" s="55">
        <f t="shared" si="79"/>
        <v>697.98</v>
      </c>
      <c r="V787" s="55">
        <f t="shared" si="80"/>
        <v>39.69</v>
      </c>
      <c r="X787" s="36" t="b">
        <v>1</v>
      </c>
    </row>
    <row r="788" spans="1:24" ht="24" x14ac:dyDescent="0.25">
      <c r="A788" s="42" t="s">
        <v>3878</v>
      </c>
      <c r="B788" s="128" t="s">
        <v>1354</v>
      </c>
      <c r="C788" s="50" t="s">
        <v>163</v>
      </c>
      <c r="D788" s="51">
        <v>80517</v>
      </c>
      <c r="E788" s="52" t="s">
        <v>3058</v>
      </c>
      <c r="F788" s="53" t="s">
        <v>160</v>
      </c>
      <c r="G788" s="54">
        <v>3</v>
      </c>
      <c r="H788" s="55">
        <v>3</v>
      </c>
      <c r="I788" s="73">
        <v>300.3</v>
      </c>
      <c r="J788" s="55">
        <v>249.27</v>
      </c>
      <c r="K788" s="73">
        <v>60.82</v>
      </c>
      <c r="L788" s="55">
        <v>50.48</v>
      </c>
      <c r="M788" s="55">
        <f t="shared" si="81"/>
        <v>899.25</v>
      </c>
      <c r="N788" s="55">
        <f t="shared" si="82"/>
        <v>899.25</v>
      </c>
      <c r="O788" s="38"/>
      <c r="P788" s="55">
        <v>300.3</v>
      </c>
      <c r="Q788" s="55">
        <v>60.82</v>
      </c>
      <c r="R788" s="55">
        <v>1083.3599999999999</v>
      </c>
      <c r="S788" s="55">
        <v>1083.3599999999999</v>
      </c>
      <c r="T788" s="135">
        <f t="shared" si="78"/>
        <v>0.83005649091714673</v>
      </c>
      <c r="U788" s="55">
        <f t="shared" si="79"/>
        <v>747.81</v>
      </c>
      <c r="V788" s="55">
        <f t="shared" si="80"/>
        <v>151.44</v>
      </c>
      <c r="X788" s="36" t="b">
        <v>1</v>
      </c>
    </row>
    <row r="789" spans="1:24" x14ac:dyDescent="0.2">
      <c r="A789" s="42" t="s">
        <v>3879</v>
      </c>
      <c r="B789" s="128" t="s">
        <v>1355</v>
      </c>
      <c r="C789" s="50" t="s">
        <v>163</v>
      </c>
      <c r="D789" s="51">
        <v>80520</v>
      </c>
      <c r="E789" s="56" t="s">
        <v>1349</v>
      </c>
      <c r="F789" s="53" t="s">
        <v>890</v>
      </c>
      <c r="G789" s="54">
        <v>3</v>
      </c>
      <c r="H789" s="55">
        <v>3</v>
      </c>
      <c r="I789" s="73">
        <v>5.93</v>
      </c>
      <c r="J789" s="55">
        <v>4.92</v>
      </c>
      <c r="K789" s="73">
        <v>7.47</v>
      </c>
      <c r="L789" s="55">
        <v>6.2</v>
      </c>
      <c r="M789" s="55">
        <f t="shared" si="81"/>
        <v>33.36</v>
      </c>
      <c r="N789" s="55">
        <f t="shared" si="82"/>
        <v>33.36</v>
      </c>
      <c r="O789" s="37"/>
      <c r="P789" s="55">
        <v>5.93</v>
      </c>
      <c r="Q789" s="55">
        <v>7.47</v>
      </c>
      <c r="R789" s="55">
        <v>40.200000000000003</v>
      </c>
      <c r="S789" s="55">
        <v>40.200000000000003</v>
      </c>
      <c r="T789" s="135">
        <f t="shared" si="78"/>
        <v>0.82985074626865662</v>
      </c>
      <c r="U789" s="55">
        <f t="shared" si="79"/>
        <v>14.76</v>
      </c>
      <c r="V789" s="55">
        <f t="shared" si="80"/>
        <v>18.600000000000001</v>
      </c>
      <c r="X789" s="36" t="b">
        <v>1</v>
      </c>
    </row>
    <row r="790" spans="1:24" x14ac:dyDescent="0.2">
      <c r="A790" s="42" t="s">
        <v>3880</v>
      </c>
      <c r="B790" s="128" t="s">
        <v>1356</v>
      </c>
      <c r="C790" s="50" t="s">
        <v>163</v>
      </c>
      <c r="D790" s="51">
        <v>80513</v>
      </c>
      <c r="E790" s="56" t="s">
        <v>1357</v>
      </c>
      <c r="F790" s="53" t="s">
        <v>160</v>
      </c>
      <c r="G790" s="54">
        <v>3</v>
      </c>
      <c r="H790" s="55">
        <v>3</v>
      </c>
      <c r="I790" s="73">
        <v>10.72</v>
      </c>
      <c r="J790" s="55">
        <v>8.89</v>
      </c>
      <c r="K790" s="73">
        <v>11.96</v>
      </c>
      <c r="L790" s="55">
        <v>9.92</v>
      </c>
      <c r="M790" s="55">
        <f t="shared" si="81"/>
        <v>56.43</v>
      </c>
      <c r="N790" s="55">
        <f t="shared" si="82"/>
        <v>56.43</v>
      </c>
      <c r="O790" s="37"/>
      <c r="P790" s="55">
        <v>10.72</v>
      </c>
      <c r="Q790" s="55">
        <v>11.96</v>
      </c>
      <c r="R790" s="55">
        <v>68.040000000000006</v>
      </c>
      <c r="S790" s="55">
        <v>68.040000000000006</v>
      </c>
      <c r="T790" s="135">
        <f t="shared" si="78"/>
        <v>0.82936507936507931</v>
      </c>
      <c r="U790" s="55">
        <f t="shared" si="79"/>
        <v>26.67</v>
      </c>
      <c r="V790" s="55">
        <f t="shared" si="80"/>
        <v>29.76</v>
      </c>
      <c r="X790" s="36" t="b">
        <v>1</v>
      </c>
    </row>
    <row r="791" spans="1:24" x14ac:dyDescent="0.2">
      <c r="A791" s="42" t="s">
        <v>3881</v>
      </c>
      <c r="B791" s="128" t="s">
        <v>1358</v>
      </c>
      <c r="C791" s="50" t="s">
        <v>163</v>
      </c>
      <c r="D791" s="51">
        <v>80514</v>
      </c>
      <c r="E791" s="56" t="s">
        <v>1359</v>
      </c>
      <c r="F791" s="53" t="s">
        <v>160</v>
      </c>
      <c r="G791" s="54">
        <v>3</v>
      </c>
      <c r="H791" s="55">
        <v>3</v>
      </c>
      <c r="I791" s="73">
        <v>41.79</v>
      </c>
      <c r="J791" s="55">
        <v>34.68</v>
      </c>
      <c r="K791" s="73">
        <v>5.23</v>
      </c>
      <c r="L791" s="55">
        <v>4.34</v>
      </c>
      <c r="M791" s="55">
        <f t="shared" si="81"/>
        <v>117.06</v>
      </c>
      <c r="N791" s="55">
        <f t="shared" si="82"/>
        <v>117.06</v>
      </c>
      <c r="O791" s="37"/>
      <c r="P791" s="55">
        <v>41.79</v>
      </c>
      <c r="Q791" s="55">
        <v>5.23</v>
      </c>
      <c r="R791" s="55">
        <v>141.06</v>
      </c>
      <c r="S791" s="55">
        <v>141.06</v>
      </c>
      <c r="T791" s="135">
        <f t="shared" si="78"/>
        <v>0.82985963419821351</v>
      </c>
      <c r="U791" s="55">
        <f t="shared" si="79"/>
        <v>104.04</v>
      </c>
      <c r="V791" s="55">
        <f t="shared" si="80"/>
        <v>13.02</v>
      </c>
      <c r="X791" s="36" t="b">
        <v>1</v>
      </c>
    </row>
    <row r="792" spans="1:24" x14ac:dyDescent="0.2">
      <c r="A792" s="42" t="s">
        <v>3882</v>
      </c>
      <c r="B792" s="128" t="s">
        <v>1360</v>
      </c>
      <c r="C792" s="50" t="s">
        <v>163</v>
      </c>
      <c r="D792" s="51">
        <v>80510</v>
      </c>
      <c r="E792" s="56" t="s">
        <v>1361</v>
      </c>
      <c r="F792" s="53" t="s">
        <v>160</v>
      </c>
      <c r="G792" s="54">
        <v>3</v>
      </c>
      <c r="H792" s="55">
        <v>3</v>
      </c>
      <c r="I792" s="73">
        <v>13.06</v>
      </c>
      <c r="J792" s="55">
        <v>10.84</v>
      </c>
      <c r="K792" s="73">
        <v>5.61</v>
      </c>
      <c r="L792" s="55">
        <v>4.6500000000000004</v>
      </c>
      <c r="M792" s="55">
        <f t="shared" si="81"/>
        <v>46.47</v>
      </c>
      <c r="N792" s="55">
        <f t="shared" si="82"/>
        <v>46.47</v>
      </c>
      <c r="O792" s="37"/>
      <c r="P792" s="55">
        <v>13.06</v>
      </c>
      <c r="Q792" s="55">
        <v>5.61</v>
      </c>
      <c r="R792" s="55">
        <v>56.01</v>
      </c>
      <c r="S792" s="55">
        <v>56.01</v>
      </c>
      <c r="T792" s="135">
        <f t="shared" si="78"/>
        <v>0.82967327262988755</v>
      </c>
      <c r="U792" s="55">
        <f t="shared" si="79"/>
        <v>32.520000000000003</v>
      </c>
      <c r="V792" s="55">
        <f t="shared" si="80"/>
        <v>13.95</v>
      </c>
      <c r="X792" s="36" t="b">
        <v>1</v>
      </c>
    </row>
    <row r="793" spans="1:24" x14ac:dyDescent="0.2">
      <c r="A793" s="42" t="s">
        <v>3883</v>
      </c>
      <c r="B793" s="130" t="s">
        <v>1362</v>
      </c>
      <c r="C793" s="134"/>
      <c r="D793" s="134"/>
      <c r="E793" s="61" t="s">
        <v>1363</v>
      </c>
      <c r="F793" s="134"/>
      <c r="G793" s="62"/>
      <c r="H793" s="62"/>
      <c r="I793" s="72"/>
      <c r="J793" s="62"/>
      <c r="K793" s="72"/>
      <c r="L793" s="62"/>
      <c r="M793" s="63">
        <f>SUM(M794:M807)</f>
        <v>6877.2000000000007</v>
      </c>
      <c r="N793" s="63">
        <f>SUM(N794:N807)</f>
        <v>6877.2000000000007</v>
      </c>
      <c r="O793" s="37"/>
      <c r="P793" s="62"/>
      <c r="Q793" s="62"/>
      <c r="R793" s="63">
        <v>8285.35</v>
      </c>
      <c r="S793" s="63">
        <v>8285.35</v>
      </c>
      <c r="T793" s="135">
        <f t="shared" si="78"/>
        <v>0.83004338983869119</v>
      </c>
      <c r="U793" s="55">
        <f t="shared" si="79"/>
        <v>0</v>
      </c>
      <c r="V793" s="55">
        <f t="shared" si="80"/>
        <v>0</v>
      </c>
      <c r="X793" s="36" t="b">
        <v>1</v>
      </c>
    </row>
    <row r="794" spans="1:24" x14ac:dyDescent="0.2">
      <c r="A794" s="42" t="s">
        <v>3884</v>
      </c>
      <c r="B794" s="128" t="s">
        <v>1364</v>
      </c>
      <c r="C794" s="50" t="s">
        <v>163</v>
      </c>
      <c r="D794" s="51">
        <v>80541</v>
      </c>
      <c r="E794" s="56" t="s">
        <v>1365</v>
      </c>
      <c r="F794" s="53" t="s">
        <v>160</v>
      </c>
      <c r="G794" s="54">
        <v>3</v>
      </c>
      <c r="H794" s="55">
        <v>3</v>
      </c>
      <c r="I794" s="73">
        <v>186.76</v>
      </c>
      <c r="J794" s="55">
        <v>155.02000000000001</v>
      </c>
      <c r="K794" s="73">
        <v>65</v>
      </c>
      <c r="L794" s="55">
        <v>53.95</v>
      </c>
      <c r="M794" s="55">
        <f t="shared" ref="M794:M807" si="83">TRUNC(((J794*G794)+(L794*G794)),2)</f>
        <v>626.91</v>
      </c>
      <c r="N794" s="55">
        <f t="shared" ref="N794:N807" si="84">TRUNC(((J794*H794)+(L794*H794)),2)</f>
        <v>626.91</v>
      </c>
      <c r="O794" s="37"/>
      <c r="P794" s="55">
        <v>186.76</v>
      </c>
      <c r="Q794" s="55">
        <v>65</v>
      </c>
      <c r="R794" s="55">
        <v>755.28</v>
      </c>
      <c r="S794" s="55">
        <v>755.28</v>
      </c>
      <c r="T794" s="135">
        <f t="shared" si="78"/>
        <v>0.83003654273911665</v>
      </c>
      <c r="U794" s="55">
        <f t="shared" si="79"/>
        <v>465.06</v>
      </c>
      <c r="V794" s="55">
        <f t="shared" si="80"/>
        <v>161.85</v>
      </c>
      <c r="X794" s="36" t="b">
        <v>1</v>
      </c>
    </row>
    <row r="795" spans="1:24" x14ac:dyDescent="0.2">
      <c r="A795" s="42" t="s">
        <v>3885</v>
      </c>
      <c r="B795" s="128" t="s">
        <v>1366</v>
      </c>
      <c r="C795" s="50" t="s">
        <v>163</v>
      </c>
      <c r="D795" s="51">
        <v>80550</v>
      </c>
      <c r="E795" s="56" t="s">
        <v>1367</v>
      </c>
      <c r="F795" s="53" t="s">
        <v>1368</v>
      </c>
      <c r="G795" s="54">
        <v>2</v>
      </c>
      <c r="H795" s="55">
        <v>2</v>
      </c>
      <c r="I795" s="73">
        <v>4.8</v>
      </c>
      <c r="J795" s="55">
        <v>3.98</v>
      </c>
      <c r="K795" s="73">
        <v>5.61</v>
      </c>
      <c r="L795" s="55">
        <v>4.6500000000000004</v>
      </c>
      <c r="M795" s="55">
        <f t="shared" si="83"/>
        <v>17.260000000000002</v>
      </c>
      <c r="N795" s="55">
        <f t="shared" si="84"/>
        <v>17.260000000000002</v>
      </c>
      <c r="O795" s="37"/>
      <c r="P795" s="55">
        <v>4.8</v>
      </c>
      <c r="Q795" s="55">
        <v>5.61</v>
      </c>
      <c r="R795" s="55">
        <v>20.82</v>
      </c>
      <c r="S795" s="55">
        <v>20.82</v>
      </c>
      <c r="T795" s="135">
        <f t="shared" si="78"/>
        <v>0.82901056676272822</v>
      </c>
      <c r="U795" s="55">
        <f t="shared" si="79"/>
        <v>7.96</v>
      </c>
      <c r="V795" s="55">
        <f t="shared" si="80"/>
        <v>9.3000000000000007</v>
      </c>
      <c r="X795" s="36" t="b">
        <v>1</v>
      </c>
    </row>
    <row r="796" spans="1:24" x14ac:dyDescent="0.2">
      <c r="A796" s="42" t="s">
        <v>3886</v>
      </c>
      <c r="B796" s="128" t="s">
        <v>1369</v>
      </c>
      <c r="C796" s="50" t="s">
        <v>163</v>
      </c>
      <c r="D796" s="51">
        <v>80556</v>
      </c>
      <c r="E796" s="56" t="s">
        <v>1370</v>
      </c>
      <c r="F796" s="53" t="s">
        <v>160</v>
      </c>
      <c r="G796" s="54">
        <v>5</v>
      </c>
      <c r="H796" s="55">
        <v>5</v>
      </c>
      <c r="I796" s="73">
        <v>3.75</v>
      </c>
      <c r="J796" s="55">
        <v>3.11</v>
      </c>
      <c r="K796" s="73">
        <v>9.35</v>
      </c>
      <c r="L796" s="55">
        <v>7.76</v>
      </c>
      <c r="M796" s="55">
        <f t="shared" si="83"/>
        <v>54.35</v>
      </c>
      <c r="N796" s="55">
        <f t="shared" si="84"/>
        <v>54.35</v>
      </c>
      <c r="O796" s="37"/>
      <c r="P796" s="55">
        <v>3.75</v>
      </c>
      <c r="Q796" s="55">
        <v>9.35</v>
      </c>
      <c r="R796" s="55">
        <v>65.5</v>
      </c>
      <c r="S796" s="55">
        <v>65.5</v>
      </c>
      <c r="T796" s="135">
        <f t="shared" si="78"/>
        <v>0.82977099236641227</v>
      </c>
      <c r="U796" s="55">
        <f t="shared" si="79"/>
        <v>15.55</v>
      </c>
      <c r="V796" s="55">
        <f t="shared" si="80"/>
        <v>38.799999999999997</v>
      </c>
      <c r="X796" s="36" t="b">
        <v>1</v>
      </c>
    </row>
    <row r="797" spans="1:24" x14ac:dyDescent="0.25">
      <c r="A797" s="42" t="s">
        <v>3887</v>
      </c>
      <c r="B797" s="128" t="s">
        <v>1371</v>
      </c>
      <c r="C797" s="50" t="s">
        <v>217</v>
      </c>
      <c r="D797" s="51">
        <v>86883</v>
      </c>
      <c r="E797" s="56" t="s">
        <v>1372</v>
      </c>
      <c r="F797" s="53" t="s">
        <v>160</v>
      </c>
      <c r="G797" s="54">
        <v>5</v>
      </c>
      <c r="H797" s="55">
        <v>5</v>
      </c>
      <c r="I797" s="73">
        <v>8.49</v>
      </c>
      <c r="J797" s="55">
        <v>7.04</v>
      </c>
      <c r="K797" s="73">
        <v>2.2599999999999998</v>
      </c>
      <c r="L797" s="55">
        <v>1.87</v>
      </c>
      <c r="M797" s="55">
        <f t="shared" si="83"/>
        <v>44.55</v>
      </c>
      <c r="N797" s="55">
        <f t="shared" si="84"/>
        <v>44.55</v>
      </c>
      <c r="O797" s="38"/>
      <c r="P797" s="55">
        <v>8.49</v>
      </c>
      <c r="Q797" s="55">
        <v>2.2599999999999998</v>
      </c>
      <c r="R797" s="55">
        <v>53.75</v>
      </c>
      <c r="S797" s="55">
        <v>53.75</v>
      </c>
      <c r="T797" s="135">
        <f t="shared" si="78"/>
        <v>0.82883720930232552</v>
      </c>
      <c r="U797" s="55">
        <f t="shared" si="79"/>
        <v>35.200000000000003</v>
      </c>
      <c r="V797" s="55">
        <f t="shared" si="80"/>
        <v>9.35</v>
      </c>
      <c r="X797" s="36" t="b">
        <v>1</v>
      </c>
    </row>
    <row r="798" spans="1:24" ht="24" x14ac:dyDescent="0.2">
      <c r="A798" s="42" t="s">
        <v>3888</v>
      </c>
      <c r="B798" s="128" t="s">
        <v>1373</v>
      </c>
      <c r="C798" s="50" t="s">
        <v>197</v>
      </c>
      <c r="D798" s="57" t="s">
        <v>1374</v>
      </c>
      <c r="E798" s="56" t="s">
        <v>1375</v>
      </c>
      <c r="F798" s="53" t="s">
        <v>160</v>
      </c>
      <c r="G798" s="54">
        <v>5</v>
      </c>
      <c r="H798" s="55">
        <v>5</v>
      </c>
      <c r="I798" s="73">
        <v>162.18</v>
      </c>
      <c r="J798" s="55">
        <v>134.62</v>
      </c>
      <c r="K798" s="73">
        <v>7.47</v>
      </c>
      <c r="L798" s="55">
        <v>6.2</v>
      </c>
      <c r="M798" s="55">
        <f t="shared" si="83"/>
        <v>704.1</v>
      </c>
      <c r="N798" s="55">
        <f t="shared" si="84"/>
        <v>704.1</v>
      </c>
      <c r="O798" s="37"/>
      <c r="P798" s="55">
        <v>162.18</v>
      </c>
      <c r="Q798" s="55">
        <v>7.47</v>
      </c>
      <c r="R798" s="55">
        <v>848.25</v>
      </c>
      <c r="S798" s="55">
        <v>848.25</v>
      </c>
      <c r="T798" s="135">
        <f t="shared" si="78"/>
        <v>0.83006189213085768</v>
      </c>
      <c r="U798" s="55">
        <f t="shared" si="79"/>
        <v>673.1</v>
      </c>
      <c r="V798" s="55">
        <f t="shared" si="80"/>
        <v>31</v>
      </c>
      <c r="X798" s="36" t="b">
        <v>1</v>
      </c>
    </row>
    <row r="799" spans="1:24" x14ac:dyDescent="0.2">
      <c r="A799" s="42" t="s">
        <v>3889</v>
      </c>
      <c r="B799" s="128" t="s">
        <v>1376</v>
      </c>
      <c r="C799" s="50" t="s">
        <v>163</v>
      </c>
      <c r="D799" s="51">
        <v>80580</v>
      </c>
      <c r="E799" s="56" t="s">
        <v>1377</v>
      </c>
      <c r="F799" s="53" t="s">
        <v>160</v>
      </c>
      <c r="G799" s="54">
        <v>5</v>
      </c>
      <c r="H799" s="55">
        <v>5</v>
      </c>
      <c r="I799" s="73">
        <v>81.319999999999993</v>
      </c>
      <c r="J799" s="55">
        <v>67.5</v>
      </c>
      <c r="K799" s="73">
        <v>5.61</v>
      </c>
      <c r="L799" s="55">
        <v>4.6500000000000004</v>
      </c>
      <c r="M799" s="55">
        <f t="shared" si="83"/>
        <v>360.75</v>
      </c>
      <c r="N799" s="55">
        <f t="shared" si="84"/>
        <v>360.75</v>
      </c>
      <c r="O799" s="37"/>
      <c r="P799" s="55">
        <v>81.319999999999993</v>
      </c>
      <c r="Q799" s="55">
        <v>5.61</v>
      </c>
      <c r="R799" s="55">
        <v>434.65</v>
      </c>
      <c r="S799" s="55">
        <v>434.65</v>
      </c>
      <c r="T799" s="135">
        <f t="shared" si="78"/>
        <v>0.82997814333371678</v>
      </c>
      <c r="U799" s="55">
        <f t="shared" si="79"/>
        <v>337.5</v>
      </c>
      <c r="V799" s="55">
        <f t="shared" si="80"/>
        <v>23.25</v>
      </c>
      <c r="X799" s="36" t="b">
        <v>1</v>
      </c>
    </row>
    <row r="800" spans="1:24" x14ac:dyDescent="0.2">
      <c r="A800" s="42" t="s">
        <v>3890</v>
      </c>
      <c r="B800" s="128" t="s">
        <v>1378</v>
      </c>
      <c r="C800" s="50" t="s">
        <v>163</v>
      </c>
      <c r="D800" s="51">
        <v>80587</v>
      </c>
      <c r="E800" s="56" t="s">
        <v>1379</v>
      </c>
      <c r="F800" s="53" t="s">
        <v>160</v>
      </c>
      <c r="G800" s="54">
        <v>2</v>
      </c>
      <c r="H800" s="55">
        <v>2</v>
      </c>
      <c r="I800" s="73">
        <v>81.5</v>
      </c>
      <c r="J800" s="55">
        <v>67.650000000000006</v>
      </c>
      <c r="K800" s="73">
        <v>14.57</v>
      </c>
      <c r="L800" s="55">
        <v>12.09</v>
      </c>
      <c r="M800" s="55">
        <f t="shared" si="83"/>
        <v>159.47999999999999</v>
      </c>
      <c r="N800" s="55">
        <f t="shared" si="84"/>
        <v>159.47999999999999</v>
      </c>
      <c r="O800" s="37"/>
      <c r="P800" s="55">
        <v>81.5</v>
      </c>
      <c r="Q800" s="55">
        <v>14.57</v>
      </c>
      <c r="R800" s="55">
        <v>192.14</v>
      </c>
      <c r="S800" s="55">
        <v>192.14</v>
      </c>
      <c r="T800" s="135">
        <f t="shared" si="78"/>
        <v>0.83001977724575826</v>
      </c>
      <c r="U800" s="55">
        <f t="shared" si="79"/>
        <v>135.30000000000001</v>
      </c>
      <c r="V800" s="55">
        <f t="shared" si="80"/>
        <v>24.18</v>
      </c>
      <c r="X800" s="36" t="b">
        <v>1</v>
      </c>
    </row>
    <row r="801" spans="1:24" x14ac:dyDescent="0.2">
      <c r="A801" s="42" t="s">
        <v>3891</v>
      </c>
      <c r="B801" s="128" t="s">
        <v>1380</v>
      </c>
      <c r="C801" s="50" t="s">
        <v>163</v>
      </c>
      <c r="D801" s="51">
        <v>80693</v>
      </c>
      <c r="E801" s="56" t="s">
        <v>1381</v>
      </c>
      <c r="F801" s="53" t="s">
        <v>160</v>
      </c>
      <c r="G801" s="54">
        <v>1</v>
      </c>
      <c r="H801" s="55">
        <v>1</v>
      </c>
      <c r="I801" s="73">
        <v>1910.32</v>
      </c>
      <c r="J801" s="55">
        <v>1585.75</v>
      </c>
      <c r="K801" s="73">
        <v>18.68</v>
      </c>
      <c r="L801" s="55">
        <v>15.5</v>
      </c>
      <c r="M801" s="55">
        <f t="shared" si="83"/>
        <v>1601.25</v>
      </c>
      <c r="N801" s="55">
        <f t="shared" si="84"/>
        <v>1601.25</v>
      </c>
      <c r="O801" s="37"/>
      <c r="P801" s="55">
        <v>1910.32</v>
      </c>
      <c r="Q801" s="55">
        <v>18.68</v>
      </c>
      <c r="R801" s="55">
        <v>1929</v>
      </c>
      <c r="S801" s="55">
        <v>1929</v>
      </c>
      <c r="T801" s="135">
        <f t="shared" si="78"/>
        <v>0.83009331259720065</v>
      </c>
      <c r="U801" s="55">
        <f t="shared" si="79"/>
        <v>1585.75</v>
      </c>
      <c r="V801" s="55">
        <f t="shared" si="80"/>
        <v>15.5</v>
      </c>
      <c r="X801" s="36" t="b">
        <v>1</v>
      </c>
    </row>
    <row r="802" spans="1:24" x14ac:dyDescent="0.2">
      <c r="A802" s="42" t="s">
        <v>3892</v>
      </c>
      <c r="B802" s="128" t="s">
        <v>1382</v>
      </c>
      <c r="C802" s="50" t="s">
        <v>163</v>
      </c>
      <c r="D802" s="51">
        <v>80811</v>
      </c>
      <c r="E802" s="56" t="s">
        <v>1383</v>
      </c>
      <c r="F802" s="53" t="s">
        <v>160</v>
      </c>
      <c r="G802" s="54">
        <v>6</v>
      </c>
      <c r="H802" s="55">
        <v>6</v>
      </c>
      <c r="I802" s="73">
        <v>51.26</v>
      </c>
      <c r="J802" s="55">
        <v>42.55</v>
      </c>
      <c r="K802" s="73">
        <v>7.47</v>
      </c>
      <c r="L802" s="55">
        <v>6.2</v>
      </c>
      <c r="M802" s="55">
        <f t="shared" si="83"/>
        <v>292.5</v>
      </c>
      <c r="N802" s="55">
        <f t="shared" si="84"/>
        <v>292.5</v>
      </c>
      <c r="O802" s="37"/>
      <c r="P802" s="55">
        <v>51.26</v>
      </c>
      <c r="Q802" s="55">
        <v>7.47</v>
      </c>
      <c r="R802" s="55">
        <v>352.38</v>
      </c>
      <c r="S802" s="55">
        <v>352.38</v>
      </c>
      <c r="T802" s="135">
        <f t="shared" si="78"/>
        <v>0.83006981099948918</v>
      </c>
      <c r="U802" s="55">
        <f t="shared" si="79"/>
        <v>255.3</v>
      </c>
      <c r="V802" s="55">
        <f t="shared" si="80"/>
        <v>37.200000000000003</v>
      </c>
      <c r="X802" s="36" t="b">
        <v>1</v>
      </c>
    </row>
    <row r="803" spans="1:24" ht="24" x14ac:dyDescent="0.25">
      <c r="A803" s="42" t="s">
        <v>3893</v>
      </c>
      <c r="B803" s="128" t="s">
        <v>1384</v>
      </c>
      <c r="C803" s="50" t="s">
        <v>163</v>
      </c>
      <c r="D803" s="51">
        <v>80845</v>
      </c>
      <c r="E803" s="56" t="s">
        <v>1385</v>
      </c>
      <c r="F803" s="53" t="s">
        <v>160</v>
      </c>
      <c r="G803" s="54">
        <v>5</v>
      </c>
      <c r="H803" s="55">
        <v>5</v>
      </c>
      <c r="I803" s="73">
        <v>23.11</v>
      </c>
      <c r="J803" s="55">
        <v>19.18</v>
      </c>
      <c r="K803" s="73">
        <v>36.619999999999997</v>
      </c>
      <c r="L803" s="55">
        <v>30.39</v>
      </c>
      <c r="M803" s="55">
        <f t="shared" si="83"/>
        <v>247.85</v>
      </c>
      <c r="N803" s="55">
        <f t="shared" si="84"/>
        <v>247.85</v>
      </c>
      <c r="O803" s="38"/>
      <c r="P803" s="55">
        <v>23.11</v>
      </c>
      <c r="Q803" s="55">
        <v>36.619999999999997</v>
      </c>
      <c r="R803" s="55">
        <v>298.64999999999998</v>
      </c>
      <c r="S803" s="55">
        <v>298.64999999999998</v>
      </c>
      <c r="T803" s="135">
        <f t="shared" si="78"/>
        <v>0.8299012221664156</v>
      </c>
      <c r="U803" s="55">
        <f t="shared" si="79"/>
        <v>95.9</v>
      </c>
      <c r="V803" s="55">
        <f t="shared" si="80"/>
        <v>151.94999999999999</v>
      </c>
      <c r="X803" s="36" t="b">
        <v>1</v>
      </c>
    </row>
    <row r="804" spans="1:24" x14ac:dyDescent="0.2">
      <c r="A804" s="42" t="s">
        <v>3894</v>
      </c>
      <c r="B804" s="128" t="s">
        <v>1386</v>
      </c>
      <c r="C804" s="50" t="s">
        <v>163</v>
      </c>
      <c r="D804" s="51">
        <v>80689</v>
      </c>
      <c r="E804" s="56" t="s">
        <v>1387</v>
      </c>
      <c r="F804" s="53" t="s">
        <v>160</v>
      </c>
      <c r="G804" s="54">
        <v>8</v>
      </c>
      <c r="H804" s="55">
        <v>8</v>
      </c>
      <c r="I804" s="73">
        <v>350.75</v>
      </c>
      <c r="J804" s="55">
        <v>291.14999999999998</v>
      </c>
      <c r="K804" s="73">
        <v>14.57</v>
      </c>
      <c r="L804" s="55">
        <v>12.09</v>
      </c>
      <c r="M804" s="55">
        <f t="shared" si="83"/>
        <v>2425.92</v>
      </c>
      <c r="N804" s="55">
        <f t="shared" si="84"/>
        <v>2425.92</v>
      </c>
      <c r="O804" s="37"/>
      <c r="P804" s="55">
        <v>350.75</v>
      </c>
      <c r="Q804" s="55">
        <v>14.57</v>
      </c>
      <c r="R804" s="55">
        <v>2922.56</v>
      </c>
      <c r="S804" s="55">
        <v>2922.56</v>
      </c>
      <c r="T804" s="135">
        <f t="shared" si="78"/>
        <v>0.83006679075878687</v>
      </c>
      <c r="U804" s="55">
        <f t="shared" si="79"/>
        <v>2329.1999999999998</v>
      </c>
      <c r="V804" s="55">
        <f t="shared" si="80"/>
        <v>96.72</v>
      </c>
      <c r="X804" s="36" t="b">
        <v>1</v>
      </c>
    </row>
    <row r="805" spans="1:24" x14ac:dyDescent="0.2">
      <c r="A805" s="42" t="s">
        <v>3895</v>
      </c>
      <c r="B805" s="128" t="s">
        <v>1388</v>
      </c>
      <c r="C805" s="50" t="s">
        <v>163</v>
      </c>
      <c r="D805" s="51">
        <v>80803</v>
      </c>
      <c r="E805" s="56" t="s">
        <v>1389</v>
      </c>
      <c r="F805" s="53" t="s">
        <v>160</v>
      </c>
      <c r="G805" s="54">
        <v>1</v>
      </c>
      <c r="H805" s="55">
        <v>1</v>
      </c>
      <c r="I805" s="73">
        <v>258.95</v>
      </c>
      <c r="J805" s="55">
        <v>214.95</v>
      </c>
      <c r="K805" s="73">
        <v>29.89</v>
      </c>
      <c r="L805" s="55">
        <v>24.81</v>
      </c>
      <c r="M805" s="55">
        <f t="shared" si="83"/>
        <v>239.76</v>
      </c>
      <c r="N805" s="55">
        <f t="shared" si="84"/>
        <v>239.76</v>
      </c>
      <c r="O805" s="37"/>
      <c r="P805" s="55">
        <v>258.95</v>
      </c>
      <c r="Q805" s="55">
        <v>29.89</v>
      </c>
      <c r="R805" s="55">
        <v>288.83999999999997</v>
      </c>
      <c r="S805" s="55">
        <v>288.83999999999997</v>
      </c>
      <c r="T805" s="135">
        <f t="shared" si="78"/>
        <v>0.83007893643539676</v>
      </c>
      <c r="U805" s="55">
        <f t="shared" si="79"/>
        <v>214.95</v>
      </c>
      <c r="V805" s="55">
        <f t="shared" si="80"/>
        <v>24.81</v>
      </c>
      <c r="X805" s="36" t="b">
        <v>1</v>
      </c>
    </row>
    <row r="806" spans="1:24" x14ac:dyDescent="0.2">
      <c r="A806" s="42" t="s">
        <v>3896</v>
      </c>
      <c r="B806" s="128" t="s">
        <v>1390</v>
      </c>
      <c r="C806" s="50" t="s">
        <v>163</v>
      </c>
      <c r="D806" s="51">
        <v>80810</v>
      </c>
      <c r="E806" s="56" t="s">
        <v>1391</v>
      </c>
      <c r="F806" s="53" t="s">
        <v>160</v>
      </c>
      <c r="G806" s="54">
        <v>1</v>
      </c>
      <c r="H806" s="55">
        <v>1</v>
      </c>
      <c r="I806" s="73">
        <v>85.31</v>
      </c>
      <c r="J806" s="55">
        <v>70.81</v>
      </c>
      <c r="K806" s="73">
        <v>7.47</v>
      </c>
      <c r="L806" s="55">
        <v>6.2</v>
      </c>
      <c r="M806" s="55">
        <f t="shared" si="83"/>
        <v>77.010000000000005</v>
      </c>
      <c r="N806" s="55">
        <f t="shared" si="84"/>
        <v>77.010000000000005</v>
      </c>
      <c r="O806" s="37"/>
      <c r="P806" s="55">
        <v>85.31</v>
      </c>
      <c r="Q806" s="55">
        <v>7.47</v>
      </c>
      <c r="R806" s="55">
        <v>92.78</v>
      </c>
      <c r="S806" s="55">
        <v>92.78</v>
      </c>
      <c r="T806" s="135">
        <f t="shared" si="78"/>
        <v>0.83002802328087955</v>
      </c>
      <c r="U806" s="55">
        <f t="shared" si="79"/>
        <v>70.81</v>
      </c>
      <c r="V806" s="55">
        <f t="shared" si="80"/>
        <v>6.2</v>
      </c>
      <c r="X806" s="36" t="b">
        <v>1</v>
      </c>
    </row>
    <row r="807" spans="1:24" x14ac:dyDescent="0.2">
      <c r="A807" s="42" t="s">
        <v>3897</v>
      </c>
      <c r="B807" s="128" t="s">
        <v>1392</v>
      </c>
      <c r="C807" s="50" t="s">
        <v>163</v>
      </c>
      <c r="D807" s="51">
        <v>80830</v>
      </c>
      <c r="E807" s="56" t="s">
        <v>1393</v>
      </c>
      <c r="F807" s="53" t="s">
        <v>160</v>
      </c>
      <c r="G807" s="54">
        <v>1</v>
      </c>
      <c r="H807" s="55">
        <v>1</v>
      </c>
      <c r="I807" s="73">
        <v>25.14</v>
      </c>
      <c r="J807" s="55">
        <v>20.86</v>
      </c>
      <c r="K807" s="73">
        <v>5.61</v>
      </c>
      <c r="L807" s="55">
        <v>4.6500000000000004</v>
      </c>
      <c r="M807" s="55">
        <f t="shared" si="83"/>
        <v>25.51</v>
      </c>
      <c r="N807" s="55">
        <f t="shared" si="84"/>
        <v>25.51</v>
      </c>
      <c r="O807" s="37"/>
      <c r="P807" s="55">
        <v>25.14</v>
      </c>
      <c r="Q807" s="55">
        <v>5.61</v>
      </c>
      <c r="R807" s="55">
        <v>30.75</v>
      </c>
      <c r="S807" s="55">
        <v>30.75</v>
      </c>
      <c r="T807" s="135">
        <f t="shared" si="78"/>
        <v>0.82959349593495935</v>
      </c>
      <c r="U807" s="55">
        <f t="shared" si="79"/>
        <v>20.86</v>
      </c>
      <c r="V807" s="55">
        <f t="shared" si="80"/>
        <v>4.6500000000000004</v>
      </c>
      <c r="X807" s="36" t="b">
        <v>1</v>
      </c>
    </row>
    <row r="808" spans="1:24" x14ac:dyDescent="0.2">
      <c r="A808" s="42" t="s">
        <v>3898</v>
      </c>
      <c r="B808" s="130" t="s">
        <v>1394</v>
      </c>
      <c r="C808" s="134"/>
      <c r="D808" s="134"/>
      <c r="E808" s="61" t="s">
        <v>1395</v>
      </c>
      <c r="F808" s="134"/>
      <c r="G808" s="62"/>
      <c r="H808" s="62"/>
      <c r="I808" s="72"/>
      <c r="J808" s="62"/>
      <c r="K808" s="72"/>
      <c r="L808" s="62"/>
      <c r="M808" s="63">
        <f>SUM(M809:M811)</f>
        <v>3117.0600000000004</v>
      </c>
      <c r="N808" s="63">
        <f>SUM(N809:N811)</f>
        <v>3117.0600000000004</v>
      </c>
      <c r="O808" s="37"/>
      <c r="P808" s="62"/>
      <c r="Q808" s="62"/>
      <c r="R808" s="63">
        <v>3755.34</v>
      </c>
      <c r="S808" s="63">
        <v>3755.34</v>
      </c>
      <c r="T808" s="135">
        <f t="shared" si="78"/>
        <v>0.83003403153908839</v>
      </c>
      <c r="U808" s="55">
        <f t="shared" si="79"/>
        <v>0</v>
      </c>
      <c r="V808" s="55">
        <f t="shared" si="80"/>
        <v>0</v>
      </c>
      <c r="X808" s="36" t="b">
        <v>1</v>
      </c>
    </row>
    <row r="809" spans="1:24" x14ac:dyDescent="0.2">
      <c r="A809" s="42" t="s">
        <v>3899</v>
      </c>
      <c r="B809" s="128" t="s">
        <v>1396</v>
      </c>
      <c r="C809" s="50" t="s">
        <v>163</v>
      </c>
      <c r="D809" s="51">
        <v>80660</v>
      </c>
      <c r="E809" s="56" t="s">
        <v>1397</v>
      </c>
      <c r="F809" s="53" t="s">
        <v>160</v>
      </c>
      <c r="G809" s="54">
        <v>9</v>
      </c>
      <c r="H809" s="55">
        <v>9</v>
      </c>
      <c r="I809" s="73">
        <v>139.28</v>
      </c>
      <c r="J809" s="55">
        <v>115.61</v>
      </c>
      <c r="K809" s="73">
        <v>7.47</v>
      </c>
      <c r="L809" s="55">
        <v>6.2</v>
      </c>
      <c r="M809" s="55">
        <f>TRUNC(((J809*G809)+(L809*G809)),2)</f>
        <v>1096.29</v>
      </c>
      <c r="N809" s="55">
        <f>TRUNC(((J809*H809)+(L809*H809)),2)</f>
        <v>1096.29</v>
      </c>
      <c r="O809" s="37"/>
      <c r="P809" s="55">
        <v>139.28</v>
      </c>
      <c r="Q809" s="55">
        <v>7.47</v>
      </c>
      <c r="R809" s="55">
        <v>1320.75</v>
      </c>
      <c r="S809" s="55">
        <v>1320.75</v>
      </c>
      <c r="T809" s="135">
        <f t="shared" si="78"/>
        <v>0.83005110732538323</v>
      </c>
      <c r="U809" s="55">
        <f t="shared" si="79"/>
        <v>1040.49</v>
      </c>
      <c r="V809" s="55">
        <f t="shared" si="80"/>
        <v>55.8</v>
      </c>
      <c r="X809" s="36" t="b">
        <v>1</v>
      </c>
    </row>
    <row r="810" spans="1:24" x14ac:dyDescent="0.2">
      <c r="A810" s="42" t="s">
        <v>3900</v>
      </c>
      <c r="B810" s="128" t="s">
        <v>1398</v>
      </c>
      <c r="C810" s="50" t="s">
        <v>163</v>
      </c>
      <c r="D810" s="51">
        <v>80670</v>
      </c>
      <c r="E810" s="56" t="s">
        <v>1399</v>
      </c>
      <c r="F810" s="53" t="s">
        <v>160</v>
      </c>
      <c r="G810" s="54">
        <v>9</v>
      </c>
      <c r="H810" s="55">
        <v>9</v>
      </c>
      <c r="I810" s="73">
        <v>181.74</v>
      </c>
      <c r="J810" s="55">
        <v>150.86000000000001</v>
      </c>
      <c r="K810" s="73">
        <v>13.45</v>
      </c>
      <c r="L810" s="55">
        <v>11.16</v>
      </c>
      <c r="M810" s="55">
        <f>TRUNC(((J810*G810)+(L810*G810)),2)</f>
        <v>1458.18</v>
      </c>
      <c r="N810" s="55">
        <f>TRUNC(((J810*H810)+(L810*H810)),2)</f>
        <v>1458.18</v>
      </c>
      <c r="O810" s="37"/>
      <c r="P810" s="55">
        <v>181.74</v>
      </c>
      <c r="Q810" s="55">
        <v>13.45</v>
      </c>
      <c r="R810" s="55">
        <v>1756.71</v>
      </c>
      <c r="S810" s="55">
        <v>1756.71</v>
      </c>
      <c r="T810" s="135">
        <f t="shared" si="78"/>
        <v>0.83006301552333628</v>
      </c>
      <c r="U810" s="55">
        <f t="shared" si="79"/>
        <v>1357.74</v>
      </c>
      <c r="V810" s="55">
        <f t="shared" si="80"/>
        <v>100.44</v>
      </c>
      <c r="X810" s="36" t="b">
        <v>1</v>
      </c>
    </row>
    <row r="811" spans="1:24" x14ac:dyDescent="0.2">
      <c r="A811" s="42" t="s">
        <v>3901</v>
      </c>
      <c r="B811" s="128" t="s">
        <v>1400</v>
      </c>
      <c r="C811" s="50" t="s">
        <v>163</v>
      </c>
      <c r="D811" s="51">
        <v>80680</v>
      </c>
      <c r="E811" s="56" t="s">
        <v>1401</v>
      </c>
      <c r="F811" s="53" t="s">
        <v>160</v>
      </c>
      <c r="G811" s="54">
        <v>9</v>
      </c>
      <c r="H811" s="55">
        <v>9</v>
      </c>
      <c r="I811" s="73">
        <v>67.099999999999994</v>
      </c>
      <c r="J811" s="55">
        <v>55.69</v>
      </c>
      <c r="K811" s="73">
        <v>8.2200000000000006</v>
      </c>
      <c r="L811" s="55">
        <v>6.82</v>
      </c>
      <c r="M811" s="55">
        <f>TRUNC(((J811*G811)+(L811*G811)),2)</f>
        <v>562.59</v>
      </c>
      <c r="N811" s="55">
        <f>TRUNC(((J811*H811)+(L811*H811)),2)</f>
        <v>562.59</v>
      </c>
      <c r="O811" s="37"/>
      <c r="P811" s="55">
        <v>67.099999999999994</v>
      </c>
      <c r="Q811" s="55">
        <v>8.2200000000000006</v>
      </c>
      <c r="R811" s="55">
        <v>677.88</v>
      </c>
      <c r="S811" s="55">
        <v>677.88</v>
      </c>
      <c r="T811" s="135">
        <f t="shared" si="78"/>
        <v>0.82992565055762091</v>
      </c>
      <c r="U811" s="55">
        <f t="shared" si="79"/>
        <v>501.21</v>
      </c>
      <c r="V811" s="55">
        <f t="shared" si="80"/>
        <v>61.38</v>
      </c>
      <c r="X811" s="36" t="b">
        <v>1</v>
      </c>
    </row>
    <row r="812" spans="1:24" x14ac:dyDescent="0.2">
      <c r="A812" s="42" t="s">
        <v>3902</v>
      </c>
      <c r="B812" s="130" t="s">
        <v>1402</v>
      </c>
      <c r="C812" s="134"/>
      <c r="D812" s="134"/>
      <c r="E812" s="61" t="s">
        <v>1403</v>
      </c>
      <c r="F812" s="134"/>
      <c r="G812" s="62"/>
      <c r="H812" s="62"/>
      <c r="I812" s="72"/>
      <c r="J812" s="62"/>
      <c r="K812" s="72"/>
      <c r="L812" s="62"/>
      <c r="M812" s="63">
        <f>SUM(M813:M815)</f>
        <v>171.14</v>
      </c>
      <c r="N812" s="63">
        <f>SUM(N813:N815)</f>
        <v>171.14</v>
      </c>
      <c r="O812" s="37"/>
      <c r="P812" s="62"/>
      <c r="Q812" s="62"/>
      <c r="R812" s="63">
        <v>206.2</v>
      </c>
      <c r="S812" s="63">
        <v>206.2</v>
      </c>
      <c r="T812" s="135">
        <f t="shared" si="78"/>
        <v>0.82997090203685742</v>
      </c>
      <c r="U812" s="55">
        <f t="shared" si="79"/>
        <v>0</v>
      </c>
      <c r="V812" s="55">
        <f t="shared" si="80"/>
        <v>0</v>
      </c>
      <c r="X812" s="36" t="b">
        <v>1</v>
      </c>
    </row>
    <row r="813" spans="1:24" x14ac:dyDescent="0.2">
      <c r="A813" s="42" t="s">
        <v>3903</v>
      </c>
      <c r="B813" s="128" t="s">
        <v>1404</v>
      </c>
      <c r="C813" s="50" t="s">
        <v>163</v>
      </c>
      <c r="D813" s="51">
        <v>80721</v>
      </c>
      <c r="E813" s="56" t="s">
        <v>1405</v>
      </c>
      <c r="F813" s="53" t="s">
        <v>160</v>
      </c>
      <c r="G813" s="54">
        <v>1</v>
      </c>
      <c r="H813" s="55">
        <v>1</v>
      </c>
      <c r="I813" s="73">
        <v>95.03</v>
      </c>
      <c r="J813" s="55">
        <v>78.88</v>
      </c>
      <c r="K813" s="73">
        <v>18.68</v>
      </c>
      <c r="L813" s="55">
        <v>15.5</v>
      </c>
      <c r="M813" s="55">
        <f>TRUNC(((J813*G813)+(L813*G813)),2)</f>
        <v>94.38</v>
      </c>
      <c r="N813" s="55">
        <f>TRUNC(((J813*H813)+(L813*H813)),2)</f>
        <v>94.38</v>
      </c>
      <c r="O813" s="37"/>
      <c r="P813" s="55">
        <v>95.03</v>
      </c>
      <c r="Q813" s="55">
        <v>18.68</v>
      </c>
      <c r="R813" s="55">
        <v>113.71</v>
      </c>
      <c r="S813" s="55">
        <v>113.71</v>
      </c>
      <c r="T813" s="135">
        <f t="shared" si="78"/>
        <v>0.83000615601090499</v>
      </c>
      <c r="U813" s="55">
        <f t="shared" si="79"/>
        <v>78.88</v>
      </c>
      <c r="V813" s="55">
        <f t="shared" si="80"/>
        <v>15.5</v>
      </c>
      <c r="X813" s="36" t="b">
        <v>1</v>
      </c>
    </row>
    <row r="814" spans="1:24" x14ac:dyDescent="0.2">
      <c r="A814" s="42" t="s">
        <v>3904</v>
      </c>
      <c r="B814" s="128" t="s">
        <v>1406</v>
      </c>
      <c r="C814" s="50" t="s">
        <v>163</v>
      </c>
      <c r="D814" s="51">
        <v>80732</v>
      </c>
      <c r="E814" s="56" t="s">
        <v>1407</v>
      </c>
      <c r="F814" s="53" t="s">
        <v>160</v>
      </c>
      <c r="G814" s="54">
        <v>1</v>
      </c>
      <c r="H814" s="55">
        <v>1</v>
      </c>
      <c r="I814" s="73">
        <v>42.35</v>
      </c>
      <c r="J814" s="55">
        <v>35.15</v>
      </c>
      <c r="K814" s="73">
        <v>13.08</v>
      </c>
      <c r="L814" s="55">
        <v>10.85</v>
      </c>
      <c r="M814" s="55">
        <f>TRUNC(((J814*G814)+(L814*G814)),2)</f>
        <v>46</v>
      </c>
      <c r="N814" s="55">
        <f>TRUNC(((J814*H814)+(L814*H814)),2)</f>
        <v>46</v>
      </c>
      <c r="O814" s="37"/>
      <c r="P814" s="55">
        <v>42.35</v>
      </c>
      <c r="Q814" s="55">
        <v>13.08</v>
      </c>
      <c r="R814" s="55">
        <v>55.43</v>
      </c>
      <c r="S814" s="55">
        <v>55.43</v>
      </c>
      <c r="T814" s="135">
        <f t="shared" si="78"/>
        <v>0.82987551867219922</v>
      </c>
      <c r="U814" s="55">
        <f t="shared" si="79"/>
        <v>35.15</v>
      </c>
      <c r="V814" s="55">
        <f t="shared" si="80"/>
        <v>10.85</v>
      </c>
      <c r="X814" s="36" t="b">
        <v>1</v>
      </c>
    </row>
    <row r="815" spans="1:24" x14ac:dyDescent="0.2">
      <c r="A815" s="42" t="s">
        <v>3905</v>
      </c>
      <c r="B815" s="128" t="s">
        <v>1408</v>
      </c>
      <c r="C815" s="50" t="s">
        <v>163</v>
      </c>
      <c r="D815" s="51">
        <v>80741</v>
      </c>
      <c r="E815" s="56" t="s">
        <v>1409</v>
      </c>
      <c r="F815" s="53" t="s">
        <v>160</v>
      </c>
      <c r="G815" s="54">
        <v>1</v>
      </c>
      <c r="H815" s="55">
        <v>1</v>
      </c>
      <c r="I815" s="73">
        <v>27.71</v>
      </c>
      <c r="J815" s="55">
        <v>23</v>
      </c>
      <c r="K815" s="73">
        <v>9.35</v>
      </c>
      <c r="L815" s="55">
        <v>7.76</v>
      </c>
      <c r="M815" s="55">
        <f>TRUNC(((J815*G815)+(L815*G815)),2)</f>
        <v>30.76</v>
      </c>
      <c r="N815" s="55">
        <f>TRUNC(((J815*H815)+(L815*H815)),2)</f>
        <v>30.76</v>
      </c>
      <c r="O815" s="37"/>
      <c r="P815" s="55">
        <v>27.71</v>
      </c>
      <c r="Q815" s="55">
        <v>9.35</v>
      </c>
      <c r="R815" s="55">
        <v>37.06</v>
      </c>
      <c r="S815" s="55">
        <v>37.06</v>
      </c>
      <c r="T815" s="135">
        <f t="shared" si="78"/>
        <v>0.83000539665407447</v>
      </c>
      <c r="U815" s="55">
        <f t="shared" si="79"/>
        <v>23</v>
      </c>
      <c r="V815" s="55">
        <f t="shared" si="80"/>
        <v>7.76</v>
      </c>
      <c r="X815" s="36" t="b">
        <v>1</v>
      </c>
    </row>
    <row r="816" spans="1:24" x14ac:dyDescent="0.2">
      <c r="A816" s="42" t="s">
        <v>3906</v>
      </c>
      <c r="B816" s="130" t="s">
        <v>1410</v>
      </c>
      <c r="C816" s="134"/>
      <c r="D816" s="134"/>
      <c r="E816" s="61" t="s">
        <v>1411</v>
      </c>
      <c r="F816" s="134"/>
      <c r="G816" s="62"/>
      <c r="H816" s="62"/>
      <c r="I816" s="72"/>
      <c r="J816" s="62"/>
      <c r="K816" s="72"/>
      <c r="L816" s="62"/>
      <c r="M816" s="63">
        <f>M817</f>
        <v>173.3</v>
      </c>
      <c r="N816" s="63">
        <f>N817</f>
        <v>173.3</v>
      </c>
      <c r="O816" s="37"/>
      <c r="P816" s="62"/>
      <c r="Q816" s="62"/>
      <c r="R816" s="63">
        <v>208.85</v>
      </c>
      <c r="S816" s="63">
        <v>208.85</v>
      </c>
      <c r="T816" s="135">
        <f t="shared" si="78"/>
        <v>0.82978214029207575</v>
      </c>
      <c r="U816" s="55">
        <f t="shared" si="79"/>
        <v>0</v>
      </c>
      <c r="V816" s="55">
        <f t="shared" si="80"/>
        <v>0</v>
      </c>
      <c r="X816" s="36" t="b">
        <v>1</v>
      </c>
    </row>
    <row r="817" spans="1:24" x14ac:dyDescent="0.2">
      <c r="A817" s="42" t="s">
        <v>3907</v>
      </c>
      <c r="B817" s="128" t="s">
        <v>1412</v>
      </c>
      <c r="C817" s="50" t="s">
        <v>163</v>
      </c>
      <c r="D817" s="51">
        <v>80840</v>
      </c>
      <c r="E817" s="56" t="s">
        <v>1413</v>
      </c>
      <c r="F817" s="53" t="s">
        <v>160</v>
      </c>
      <c r="G817" s="54">
        <v>5</v>
      </c>
      <c r="H817" s="55">
        <v>5</v>
      </c>
      <c r="I817" s="73">
        <v>39.99</v>
      </c>
      <c r="J817" s="55">
        <v>33.19</v>
      </c>
      <c r="K817" s="73">
        <v>1.78</v>
      </c>
      <c r="L817" s="55">
        <v>1.47</v>
      </c>
      <c r="M817" s="55">
        <f>TRUNC(((J817*G817)+(L817*G817)),2)</f>
        <v>173.3</v>
      </c>
      <c r="N817" s="55">
        <f>TRUNC(((J817*H817)+(L817*H817)),2)</f>
        <v>173.3</v>
      </c>
      <c r="O817" s="37"/>
      <c r="P817" s="55">
        <v>39.99</v>
      </c>
      <c r="Q817" s="55">
        <v>1.78</v>
      </c>
      <c r="R817" s="55">
        <v>208.85</v>
      </c>
      <c r="S817" s="55">
        <v>208.85</v>
      </c>
      <c r="T817" s="135">
        <f t="shared" si="78"/>
        <v>0.82978214029207575</v>
      </c>
      <c r="U817" s="55">
        <f t="shared" si="79"/>
        <v>165.95</v>
      </c>
      <c r="V817" s="55">
        <f t="shared" si="80"/>
        <v>7.35</v>
      </c>
      <c r="X817" s="36" t="b">
        <v>1</v>
      </c>
    </row>
    <row r="818" spans="1:24" x14ac:dyDescent="0.2">
      <c r="A818" s="42" t="s">
        <v>3908</v>
      </c>
      <c r="B818" s="130" t="s">
        <v>1414</v>
      </c>
      <c r="C818" s="134"/>
      <c r="D818" s="134"/>
      <c r="E818" s="61" t="s">
        <v>1415</v>
      </c>
      <c r="F818" s="134"/>
      <c r="G818" s="62"/>
      <c r="H818" s="62"/>
      <c r="I818" s="72"/>
      <c r="J818" s="62"/>
      <c r="K818" s="72"/>
      <c r="L818" s="62"/>
      <c r="M818" s="63">
        <f>SUM(M819:M826)</f>
        <v>1813.59</v>
      </c>
      <c r="N818" s="63">
        <f>SUM(N819:N826)</f>
        <v>1813.59</v>
      </c>
      <c r="O818" s="37"/>
      <c r="P818" s="62"/>
      <c r="Q818" s="62"/>
      <c r="R818" s="63">
        <v>2184.9899999999998</v>
      </c>
      <c r="S818" s="63">
        <v>2184.9899999999998</v>
      </c>
      <c r="T818" s="135">
        <f t="shared" si="78"/>
        <v>0.83002210536432663</v>
      </c>
      <c r="U818" s="55">
        <f t="shared" si="79"/>
        <v>0</v>
      </c>
      <c r="V818" s="55">
        <f t="shared" si="80"/>
        <v>0</v>
      </c>
      <c r="X818" s="36" t="b">
        <v>1</v>
      </c>
    </row>
    <row r="819" spans="1:24" x14ac:dyDescent="0.2">
      <c r="A819" s="42" t="s">
        <v>3909</v>
      </c>
      <c r="B819" s="128" t="s">
        <v>1416</v>
      </c>
      <c r="C819" s="50" t="s">
        <v>163</v>
      </c>
      <c r="D819" s="51">
        <v>80902</v>
      </c>
      <c r="E819" s="56" t="s">
        <v>1417</v>
      </c>
      <c r="F819" s="53" t="s">
        <v>160</v>
      </c>
      <c r="G819" s="54">
        <v>3</v>
      </c>
      <c r="H819" s="55">
        <v>3</v>
      </c>
      <c r="I819" s="73">
        <v>40.42</v>
      </c>
      <c r="J819" s="55">
        <v>33.549999999999997</v>
      </c>
      <c r="K819" s="73">
        <v>20.170000000000002</v>
      </c>
      <c r="L819" s="55">
        <v>16.739999999999998</v>
      </c>
      <c r="M819" s="55">
        <f t="shared" ref="M819:M826" si="85">TRUNC(((J819*G819)+(L819*G819)),2)</f>
        <v>150.87</v>
      </c>
      <c r="N819" s="55">
        <f t="shared" ref="N819:N826" si="86">TRUNC(((J819*H819)+(L819*H819)),2)</f>
        <v>150.87</v>
      </c>
      <c r="O819" s="37"/>
      <c r="P819" s="55">
        <v>40.42</v>
      </c>
      <c r="Q819" s="55">
        <v>20.170000000000002</v>
      </c>
      <c r="R819" s="55">
        <v>181.77</v>
      </c>
      <c r="S819" s="55">
        <v>181.77</v>
      </c>
      <c r="T819" s="135">
        <f t="shared" si="78"/>
        <v>0.83000495131209773</v>
      </c>
      <c r="U819" s="55">
        <f t="shared" si="79"/>
        <v>100.65</v>
      </c>
      <c r="V819" s="55">
        <f t="shared" si="80"/>
        <v>50.22</v>
      </c>
      <c r="X819" s="36" t="b">
        <v>1</v>
      </c>
    </row>
    <row r="820" spans="1:24" x14ac:dyDescent="0.2">
      <c r="A820" s="42" t="s">
        <v>3910</v>
      </c>
      <c r="B820" s="128" t="s">
        <v>1418</v>
      </c>
      <c r="C820" s="50" t="s">
        <v>163</v>
      </c>
      <c r="D820" s="51">
        <v>80903</v>
      </c>
      <c r="E820" s="56" t="s">
        <v>716</v>
      </c>
      <c r="F820" s="53" t="s">
        <v>160</v>
      </c>
      <c r="G820" s="54">
        <v>3</v>
      </c>
      <c r="H820" s="55">
        <v>3</v>
      </c>
      <c r="I820" s="73">
        <v>61.37</v>
      </c>
      <c r="J820" s="55">
        <v>50.94</v>
      </c>
      <c r="K820" s="73">
        <v>20.170000000000002</v>
      </c>
      <c r="L820" s="55">
        <v>16.739999999999998</v>
      </c>
      <c r="M820" s="55">
        <f t="shared" si="85"/>
        <v>203.04</v>
      </c>
      <c r="N820" s="55">
        <f t="shared" si="86"/>
        <v>203.04</v>
      </c>
      <c r="O820" s="37"/>
      <c r="P820" s="55">
        <v>61.37</v>
      </c>
      <c r="Q820" s="55">
        <v>20.170000000000002</v>
      </c>
      <c r="R820" s="55">
        <v>244.62</v>
      </c>
      <c r="S820" s="55">
        <v>244.62</v>
      </c>
      <c r="T820" s="135">
        <f t="shared" si="78"/>
        <v>0.83002207505518755</v>
      </c>
      <c r="U820" s="55">
        <f t="shared" si="79"/>
        <v>152.82</v>
      </c>
      <c r="V820" s="55">
        <f t="shared" si="80"/>
        <v>50.22</v>
      </c>
      <c r="X820" s="36" t="b">
        <v>1</v>
      </c>
    </row>
    <row r="821" spans="1:24" x14ac:dyDescent="0.2">
      <c r="A821" s="42" t="s">
        <v>3911</v>
      </c>
      <c r="B821" s="128" t="s">
        <v>1419</v>
      </c>
      <c r="C821" s="50" t="s">
        <v>163</v>
      </c>
      <c r="D821" s="51">
        <v>80911</v>
      </c>
      <c r="E821" s="56" t="s">
        <v>720</v>
      </c>
      <c r="F821" s="53" t="s">
        <v>160</v>
      </c>
      <c r="G821" s="54">
        <v>2</v>
      </c>
      <c r="H821" s="55">
        <v>2</v>
      </c>
      <c r="I821" s="73">
        <v>349.62</v>
      </c>
      <c r="J821" s="55">
        <v>290.20999999999998</v>
      </c>
      <c r="K821" s="73">
        <v>42.97</v>
      </c>
      <c r="L821" s="55">
        <v>35.659999999999997</v>
      </c>
      <c r="M821" s="55">
        <f t="shared" si="85"/>
        <v>651.74</v>
      </c>
      <c r="N821" s="55">
        <f t="shared" si="86"/>
        <v>651.74</v>
      </c>
      <c r="O821" s="37"/>
      <c r="P821" s="55">
        <v>349.62</v>
      </c>
      <c r="Q821" s="55">
        <v>42.97</v>
      </c>
      <c r="R821" s="55">
        <v>785.18</v>
      </c>
      <c r="S821" s="55">
        <v>785.18</v>
      </c>
      <c r="T821" s="135">
        <f t="shared" si="78"/>
        <v>0.83005170788863702</v>
      </c>
      <c r="U821" s="55">
        <f t="shared" si="79"/>
        <v>580.41999999999996</v>
      </c>
      <c r="V821" s="55">
        <f t="shared" si="80"/>
        <v>71.319999999999993</v>
      </c>
      <c r="X821" s="36" t="b">
        <v>1</v>
      </c>
    </row>
    <row r="822" spans="1:24" x14ac:dyDescent="0.2">
      <c r="A822" s="42" t="s">
        <v>3912</v>
      </c>
      <c r="B822" s="128" t="s">
        <v>1420</v>
      </c>
      <c r="C822" s="50" t="s">
        <v>163</v>
      </c>
      <c r="D822" s="51">
        <v>80976</v>
      </c>
      <c r="E822" s="56" t="s">
        <v>1421</v>
      </c>
      <c r="F822" s="53" t="s">
        <v>160</v>
      </c>
      <c r="G822" s="54">
        <v>1</v>
      </c>
      <c r="H822" s="55">
        <v>1</v>
      </c>
      <c r="I822" s="73">
        <v>52.45</v>
      </c>
      <c r="J822" s="55">
        <v>43.53</v>
      </c>
      <c r="K822" s="73">
        <v>20.170000000000002</v>
      </c>
      <c r="L822" s="55">
        <v>16.739999999999998</v>
      </c>
      <c r="M822" s="55">
        <f t="shared" si="85"/>
        <v>60.27</v>
      </c>
      <c r="N822" s="55">
        <f t="shared" si="86"/>
        <v>60.27</v>
      </c>
      <c r="O822" s="37"/>
      <c r="P822" s="55">
        <v>52.45</v>
      </c>
      <c r="Q822" s="55">
        <v>20.170000000000002</v>
      </c>
      <c r="R822" s="55">
        <v>72.62</v>
      </c>
      <c r="S822" s="55">
        <v>72.62</v>
      </c>
      <c r="T822" s="135">
        <f t="shared" si="78"/>
        <v>0.8299366565684384</v>
      </c>
      <c r="U822" s="55">
        <f t="shared" si="79"/>
        <v>43.53</v>
      </c>
      <c r="V822" s="55">
        <f t="shared" si="80"/>
        <v>16.739999999999998</v>
      </c>
      <c r="X822" s="36" t="b">
        <v>1</v>
      </c>
    </row>
    <row r="823" spans="1:24" x14ac:dyDescent="0.2">
      <c r="A823" s="42" t="s">
        <v>3913</v>
      </c>
      <c r="B823" s="128" t="s">
        <v>1422</v>
      </c>
      <c r="C823" s="50" t="s">
        <v>163</v>
      </c>
      <c r="D823" s="51">
        <v>80926</v>
      </c>
      <c r="E823" s="56" t="s">
        <v>1423</v>
      </c>
      <c r="F823" s="53" t="s">
        <v>160</v>
      </c>
      <c r="G823" s="54">
        <v>1</v>
      </c>
      <c r="H823" s="55">
        <v>1</v>
      </c>
      <c r="I823" s="73">
        <v>84.13</v>
      </c>
      <c r="J823" s="55">
        <v>69.83</v>
      </c>
      <c r="K823" s="73">
        <v>22.79</v>
      </c>
      <c r="L823" s="55">
        <v>18.91</v>
      </c>
      <c r="M823" s="55">
        <f t="shared" si="85"/>
        <v>88.74</v>
      </c>
      <c r="N823" s="55">
        <f t="shared" si="86"/>
        <v>88.74</v>
      </c>
      <c r="O823" s="37"/>
      <c r="P823" s="55">
        <v>84.13</v>
      </c>
      <c r="Q823" s="55">
        <v>22.79</v>
      </c>
      <c r="R823" s="55">
        <v>106.92</v>
      </c>
      <c r="S823" s="55">
        <v>106.92</v>
      </c>
      <c r="T823" s="135">
        <f t="shared" si="78"/>
        <v>0.82996632996632991</v>
      </c>
      <c r="U823" s="55">
        <f t="shared" si="79"/>
        <v>69.83</v>
      </c>
      <c r="V823" s="55">
        <f t="shared" si="80"/>
        <v>18.91</v>
      </c>
      <c r="X823" s="36" t="b">
        <v>1</v>
      </c>
    </row>
    <row r="824" spans="1:24" x14ac:dyDescent="0.2">
      <c r="A824" s="42" t="s">
        <v>3914</v>
      </c>
      <c r="B824" s="128" t="s">
        <v>1424</v>
      </c>
      <c r="C824" s="50" t="s">
        <v>163</v>
      </c>
      <c r="D824" s="51">
        <v>80927</v>
      </c>
      <c r="E824" s="56" t="s">
        <v>1425</v>
      </c>
      <c r="F824" s="53" t="s">
        <v>160</v>
      </c>
      <c r="G824" s="54">
        <v>1</v>
      </c>
      <c r="H824" s="55">
        <v>1</v>
      </c>
      <c r="I824" s="73">
        <v>115.42</v>
      </c>
      <c r="J824" s="55">
        <v>95.81</v>
      </c>
      <c r="K824" s="73">
        <v>22.79</v>
      </c>
      <c r="L824" s="55">
        <v>18.91</v>
      </c>
      <c r="M824" s="55">
        <f t="shared" si="85"/>
        <v>114.72</v>
      </c>
      <c r="N824" s="55">
        <f t="shared" si="86"/>
        <v>114.72</v>
      </c>
      <c r="O824" s="37"/>
      <c r="P824" s="55">
        <v>115.42</v>
      </c>
      <c r="Q824" s="55">
        <v>22.79</v>
      </c>
      <c r="R824" s="55">
        <v>138.21</v>
      </c>
      <c r="S824" s="55">
        <v>138.21</v>
      </c>
      <c r="T824" s="135">
        <f t="shared" si="78"/>
        <v>0.83004124158888637</v>
      </c>
      <c r="U824" s="55">
        <f t="shared" si="79"/>
        <v>95.81</v>
      </c>
      <c r="V824" s="55">
        <f t="shared" si="80"/>
        <v>18.91</v>
      </c>
      <c r="X824" s="36" t="b">
        <v>1</v>
      </c>
    </row>
    <row r="825" spans="1:24" x14ac:dyDescent="0.2">
      <c r="A825" s="42" t="s">
        <v>3915</v>
      </c>
      <c r="B825" s="128" t="s">
        <v>1426</v>
      </c>
      <c r="C825" s="50" t="s">
        <v>163</v>
      </c>
      <c r="D825" s="51">
        <v>80929</v>
      </c>
      <c r="E825" s="56" t="s">
        <v>1427</v>
      </c>
      <c r="F825" s="53" t="s">
        <v>160</v>
      </c>
      <c r="G825" s="54">
        <v>3</v>
      </c>
      <c r="H825" s="55">
        <v>3</v>
      </c>
      <c r="I825" s="73">
        <v>171.99</v>
      </c>
      <c r="J825" s="55">
        <v>142.76</v>
      </c>
      <c r="K825" s="73">
        <v>35.5</v>
      </c>
      <c r="L825" s="55">
        <v>29.46</v>
      </c>
      <c r="M825" s="55">
        <f t="shared" si="85"/>
        <v>516.66</v>
      </c>
      <c r="N825" s="55">
        <f t="shared" si="86"/>
        <v>516.66</v>
      </c>
      <c r="O825" s="37"/>
      <c r="P825" s="55">
        <v>171.99</v>
      </c>
      <c r="Q825" s="55">
        <v>35.5</v>
      </c>
      <c r="R825" s="55">
        <v>622.47</v>
      </c>
      <c r="S825" s="55">
        <v>622.47</v>
      </c>
      <c r="T825" s="135">
        <f t="shared" si="78"/>
        <v>0.83001590438093398</v>
      </c>
      <c r="U825" s="55">
        <f t="shared" si="79"/>
        <v>428.28</v>
      </c>
      <c r="V825" s="55">
        <f t="shared" si="80"/>
        <v>88.38</v>
      </c>
      <c r="X825" s="36" t="b">
        <v>1</v>
      </c>
    </row>
    <row r="826" spans="1:24" ht="24" x14ac:dyDescent="0.25">
      <c r="A826" s="42" t="s">
        <v>3916</v>
      </c>
      <c r="B826" s="128" t="s">
        <v>1428</v>
      </c>
      <c r="C826" s="50" t="s">
        <v>217</v>
      </c>
      <c r="D826" s="51">
        <v>89351</v>
      </c>
      <c r="E826" s="52" t="s">
        <v>3059</v>
      </c>
      <c r="F826" s="53" t="s">
        <v>160</v>
      </c>
      <c r="G826" s="54">
        <v>1</v>
      </c>
      <c r="H826" s="55">
        <v>1</v>
      </c>
      <c r="I826" s="73">
        <v>29.12</v>
      </c>
      <c r="J826" s="55">
        <v>24.17</v>
      </c>
      <c r="K826" s="73">
        <v>4.08</v>
      </c>
      <c r="L826" s="55">
        <v>3.38</v>
      </c>
      <c r="M826" s="55">
        <f t="shared" si="85"/>
        <v>27.55</v>
      </c>
      <c r="N826" s="55">
        <f t="shared" si="86"/>
        <v>27.55</v>
      </c>
      <c r="O826" s="38"/>
      <c r="P826" s="55">
        <v>29.12</v>
      </c>
      <c r="Q826" s="55">
        <v>4.08</v>
      </c>
      <c r="R826" s="55">
        <v>33.200000000000003</v>
      </c>
      <c r="S826" s="55">
        <v>33.200000000000003</v>
      </c>
      <c r="T826" s="135">
        <f t="shared" si="78"/>
        <v>0.82981927710843373</v>
      </c>
      <c r="U826" s="55">
        <f t="shared" si="79"/>
        <v>24.17</v>
      </c>
      <c r="V826" s="55">
        <f t="shared" si="80"/>
        <v>3.38</v>
      </c>
      <c r="X826" s="36" t="b">
        <v>1</v>
      </c>
    </row>
    <row r="827" spans="1:24" x14ac:dyDescent="0.2">
      <c r="A827" s="42" t="s">
        <v>3917</v>
      </c>
      <c r="B827" s="129" t="s">
        <v>1429</v>
      </c>
      <c r="C827" s="133"/>
      <c r="D827" s="133"/>
      <c r="E827" s="58" t="s">
        <v>1430</v>
      </c>
      <c r="F827" s="133"/>
      <c r="G827" s="59"/>
      <c r="H827" s="59"/>
      <c r="I827" s="72"/>
      <c r="J827" s="59"/>
      <c r="K827" s="72"/>
      <c r="L827" s="59"/>
      <c r="M827" s="60">
        <f>M828+M835+M841+M850+M859+M868+M871</f>
        <v>16040.52</v>
      </c>
      <c r="N827" s="60">
        <f>N828+N835+N841+N850+N859+N868+N871</f>
        <v>16040.52</v>
      </c>
      <c r="O827" s="37"/>
      <c r="P827" s="59"/>
      <c r="Q827" s="59"/>
      <c r="R827" s="60">
        <v>19332.009999999998</v>
      </c>
      <c r="S827" s="60">
        <v>19332.009999999998</v>
      </c>
      <c r="T827" s="135">
        <f t="shared" si="78"/>
        <v>0.82973886316011636</v>
      </c>
      <c r="U827" s="55">
        <f t="shared" si="79"/>
        <v>0</v>
      </c>
      <c r="V827" s="55">
        <f t="shared" si="80"/>
        <v>0</v>
      </c>
      <c r="X827" s="36" t="b">
        <v>1</v>
      </c>
    </row>
    <row r="828" spans="1:24" x14ac:dyDescent="0.2">
      <c r="A828" s="42" t="s">
        <v>3918</v>
      </c>
      <c r="B828" s="130" t="s">
        <v>1431</v>
      </c>
      <c r="C828" s="134"/>
      <c r="D828" s="134"/>
      <c r="E828" s="61" t="s">
        <v>1432</v>
      </c>
      <c r="F828" s="134"/>
      <c r="G828" s="62"/>
      <c r="H828" s="62"/>
      <c r="I828" s="72"/>
      <c r="J828" s="62"/>
      <c r="K828" s="72"/>
      <c r="L828" s="62"/>
      <c r="M828" s="63">
        <f>SUM(M829:M834)</f>
        <v>10891.26</v>
      </c>
      <c r="N828" s="63">
        <f>SUM(N829:N834)</f>
        <v>10891.26</v>
      </c>
      <c r="O828" s="37"/>
      <c r="P828" s="62"/>
      <c r="Q828" s="62"/>
      <c r="R828" s="63">
        <v>13126.5</v>
      </c>
      <c r="S828" s="63">
        <v>13126.5</v>
      </c>
      <c r="T828" s="135">
        <f t="shared" si="78"/>
        <v>0.82971546109016114</v>
      </c>
      <c r="U828" s="55">
        <f t="shared" si="79"/>
        <v>0</v>
      </c>
      <c r="V828" s="55">
        <f t="shared" si="80"/>
        <v>0</v>
      </c>
      <c r="X828" s="36" t="b">
        <v>1</v>
      </c>
    </row>
    <row r="829" spans="1:24" x14ac:dyDescent="0.2">
      <c r="A829" s="42" t="s">
        <v>3919</v>
      </c>
      <c r="B829" s="128" t="s">
        <v>1433</v>
      </c>
      <c r="C829" s="50" t="s">
        <v>163</v>
      </c>
      <c r="D829" s="51">
        <v>81003</v>
      </c>
      <c r="E829" s="56" t="s">
        <v>1434</v>
      </c>
      <c r="F829" s="53" t="s">
        <v>172</v>
      </c>
      <c r="G829" s="54">
        <v>186</v>
      </c>
      <c r="H829" s="55">
        <v>186</v>
      </c>
      <c r="I829" s="73">
        <v>4.1399999999999997</v>
      </c>
      <c r="J829" s="55">
        <v>3.43</v>
      </c>
      <c r="K829" s="73">
        <v>4.49</v>
      </c>
      <c r="L829" s="55">
        <v>3.72</v>
      </c>
      <c r="M829" s="55">
        <f t="shared" ref="M829:M834" si="87">TRUNC(((J829*G829)+(L829*G829)),2)</f>
        <v>1329.9</v>
      </c>
      <c r="N829" s="55">
        <f t="shared" ref="N829:N834" si="88">TRUNC(((J829*H829)+(L829*H829)),2)</f>
        <v>1329.9</v>
      </c>
      <c r="O829" s="37"/>
      <c r="P829" s="55">
        <v>4.1399999999999997</v>
      </c>
      <c r="Q829" s="55">
        <v>4.49</v>
      </c>
      <c r="R829" s="55">
        <v>1605.18</v>
      </c>
      <c r="S829" s="55">
        <v>1605.18</v>
      </c>
      <c r="T829" s="135">
        <f t="shared" si="78"/>
        <v>0.82850521436848201</v>
      </c>
      <c r="U829" s="55">
        <f t="shared" si="79"/>
        <v>637.98</v>
      </c>
      <c r="V829" s="55">
        <f t="shared" si="80"/>
        <v>691.92</v>
      </c>
      <c r="X829" s="36" t="b">
        <v>1</v>
      </c>
    </row>
    <row r="830" spans="1:24" ht="24" x14ac:dyDescent="0.25">
      <c r="A830" s="42" t="s">
        <v>3920</v>
      </c>
      <c r="B830" s="128" t="s">
        <v>1435</v>
      </c>
      <c r="C830" s="50" t="s">
        <v>217</v>
      </c>
      <c r="D830" s="51">
        <v>89447</v>
      </c>
      <c r="E830" s="52" t="s">
        <v>3060</v>
      </c>
      <c r="F830" s="53" t="s">
        <v>172</v>
      </c>
      <c r="G830" s="54">
        <v>60</v>
      </c>
      <c r="H830" s="55">
        <v>60</v>
      </c>
      <c r="I830" s="73">
        <v>12.16</v>
      </c>
      <c r="J830" s="55">
        <v>10.09</v>
      </c>
      <c r="K830" s="73">
        <v>0.85</v>
      </c>
      <c r="L830" s="55">
        <v>0.7</v>
      </c>
      <c r="M830" s="55">
        <f t="shared" si="87"/>
        <v>647.4</v>
      </c>
      <c r="N830" s="55">
        <f t="shared" si="88"/>
        <v>647.4</v>
      </c>
      <c r="O830" s="38"/>
      <c r="P830" s="55">
        <v>12.16</v>
      </c>
      <c r="Q830" s="55">
        <v>0.85</v>
      </c>
      <c r="R830" s="55">
        <v>780.6</v>
      </c>
      <c r="S830" s="55">
        <v>780.6</v>
      </c>
      <c r="T830" s="135">
        <f t="shared" si="78"/>
        <v>0.82936202920830127</v>
      </c>
      <c r="U830" s="55">
        <f t="shared" si="79"/>
        <v>605.4</v>
      </c>
      <c r="V830" s="55">
        <f t="shared" si="80"/>
        <v>42</v>
      </c>
      <c r="X830" s="36" t="b">
        <v>1</v>
      </c>
    </row>
    <row r="831" spans="1:24" x14ac:dyDescent="0.2">
      <c r="A831" s="42" t="s">
        <v>3921</v>
      </c>
      <c r="B831" s="128" t="s">
        <v>1436</v>
      </c>
      <c r="C831" s="50" t="s">
        <v>163</v>
      </c>
      <c r="D831" s="51">
        <v>81007</v>
      </c>
      <c r="E831" s="56" t="s">
        <v>1437</v>
      </c>
      <c r="F831" s="53" t="s">
        <v>172</v>
      </c>
      <c r="G831" s="54">
        <v>12</v>
      </c>
      <c r="H831" s="55">
        <v>12</v>
      </c>
      <c r="I831" s="73">
        <v>24.61</v>
      </c>
      <c r="J831" s="55">
        <v>20.420000000000002</v>
      </c>
      <c r="K831" s="73">
        <v>11.09</v>
      </c>
      <c r="L831" s="55">
        <v>9.1999999999999993</v>
      </c>
      <c r="M831" s="55">
        <f t="shared" si="87"/>
        <v>355.44</v>
      </c>
      <c r="N831" s="55">
        <f t="shared" si="88"/>
        <v>355.44</v>
      </c>
      <c r="O831" s="37"/>
      <c r="P831" s="55">
        <v>24.61</v>
      </c>
      <c r="Q831" s="55">
        <v>11.09</v>
      </c>
      <c r="R831" s="55">
        <v>428.4</v>
      </c>
      <c r="S831" s="55">
        <v>428.4</v>
      </c>
      <c r="T831" s="135">
        <f t="shared" si="78"/>
        <v>0.82969187675070033</v>
      </c>
      <c r="U831" s="55">
        <f t="shared" si="79"/>
        <v>245.04</v>
      </c>
      <c r="V831" s="55">
        <f t="shared" si="80"/>
        <v>110.4</v>
      </c>
      <c r="X831" s="36" t="b">
        <v>1</v>
      </c>
    </row>
    <row r="832" spans="1:24" ht="24" x14ac:dyDescent="0.25">
      <c r="A832" s="42" t="s">
        <v>3922</v>
      </c>
      <c r="B832" s="128" t="s">
        <v>1438</v>
      </c>
      <c r="C832" s="50" t="s">
        <v>217</v>
      </c>
      <c r="D832" s="51">
        <v>89449</v>
      </c>
      <c r="E832" s="56" t="s">
        <v>1439</v>
      </c>
      <c r="F832" s="53" t="s">
        <v>172</v>
      </c>
      <c r="G832" s="54">
        <v>12</v>
      </c>
      <c r="H832" s="55">
        <v>12</v>
      </c>
      <c r="I832" s="73">
        <v>20.86</v>
      </c>
      <c r="J832" s="55">
        <v>17.309999999999999</v>
      </c>
      <c r="K832" s="73">
        <v>1.25</v>
      </c>
      <c r="L832" s="55">
        <v>1.03</v>
      </c>
      <c r="M832" s="55">
        <f t="shared" si="87"/>
        <v>220.08</v>
      </c>
      <c r="N832" s="55">
        <f t="shared" si="88"/>
        <v>220.08</v>
      </c>
      <c r="O832" s="38"/>
      <c r="P832" s="55">
        <v>20.86</v>
      </c>
      <c r="Q832" s="55">
        <v>1.25</v>
      </c>
      <c r="R832" s="55">
        <v>265.32</v>
      </c>
      <c r="S832" s="55">
        <v>265.32</v>
      </c>
      <c r="T832" s="135">
        <f t="shared" si="78"/>
        <v>0.82948891904115796</v>
      </c>
      <c r="U832" s="55">
        <f t="shared" si="79"/>
        <v>207.72</v>
      </c>
      <c r="V832" s="55">
        <f t="shared" si="80"/>
        <v>12.36</v>
      </c>
      <c r="X832" s="36" t="b">
        <v>1</v>
      </c>
    </row>
    <row r="833" spans="1:24" x14ac:dyDescent="0.2">
      <c r="A833" s="42" t="s">
        <v>3923</v>
      </c>
      <c r="B833" s="128" t="s">
        <v>1440</v>
      </c>
      <c r="C833" s="50" t="s">
        <v>163</v>
      </c>
      <c r="D833" s="51">
        <v>81008</v>
      </c>
      <c r="E833" s="56" t="s">
        <v>1441</v>
      </c>
      <c r="F833" s="53" t="s">
        <v>172</v>
      </c>
      <c r="G833" s="54">
        <v>12</v>
      </c>
      <c r="H833" s="55">
        <v>12</v>
      </c>
      <c r="I833" s="73">
        <v>42.63</v>
      </c>
      <c r="J833" s="55">
        <v>35.380000000000003</v>
      </c>
      <c r="K833" s="73">
        <v>15.16</v>
      </c>
      <c r="L833" s="55">
        <v>12.58</v>
      </c>
      <c r="M833" s="55">
        <f t="shared" si="87"/>
        <v>575.52</v>
      </c>
      <c r="N833" s="55">
        <f t="shared" si="88"/>
        <v>575.52</v>
      </c>
      <c r="O833" s="37"/>
      <c r="P833" s="55">
        <v>42.63</v>
      </c>
      <c r="Q833" s="55">
        <v>15.16</v>
      </c>
      <c r="R833" s="55">
        <v>693.48</v>
      </c>
      <c r="S833" s="55">
        <v>693.48</v>
      </c>
      <c r="T833" s="135">
        <f t="shared" si="78"/>
        <v>0.82990136701851525</v>
      </c>
      <c r="U833" s="55">
        <f t="shared" si="79"/>
        <v>424.56</v>
      </c>
      <c r="V833" s="55">
        <f t="shared" si="80"/>
        <v>150.96</v>
      </c>
      <c r="X833" s="36" t="b">
        <v>1</v>
      </c>
    </row>
    <row r="834" spans="1:24" x14ac:dyDescent="0.2">
      <c r="A834" s="42" t="s">
        <v>3924</v>
      </c>
      <c r="B834" s="128" t="s">
        <v>1442</v>
      </c>
      <c r="C834" s="50" t="s">
        <v>163</v>
      </c>
      <c r="D834" s="51">
        <v>81009</v>
      </c>
      <c r="E834" s="56" t="s">
        <v>726</v>
      </c>
      <c r="F834" s="53" t="s">
        <v>172</v>
      </c>
      <c r="G834" s="54">
        <v>132</v>
      </c>
      <c r="H834" s="55">
        <v>132</v>
      </c>
      <c r="I834" s="73">
        <v>53.12</v>
      </c>
      <c r="J834" s="55">
        <v>44.09</v>
      </c>
      <c r="K834" s="73">
        <v>17.739999999999998</v>
      </c>
      <c r="L834" s="55">
        <v>14.72</v>
      </c>
      <c r="M834" s="55">
        <f t="shared" si="87"/>
        <v>7762.92</v>
      </c>
      <c r="N834" s="55">
        <f t="shared" si="88"/>
        <v>7762.92</v>
      </c>
      <c r="O834" s="37"/>
      <c r="P834" s="55">
        <v>53.12</v>
      </c>
      <c r="Q834" s="55">
        <v>17.739999999999998</v>
      </c>
      <c r="R834" s="55">
        <v>9353.52</v>
      </c>
      <c r="S834" s="55">
        <v>9353.52</v>
      </c>
      <c r="T834" s="135">
        <f t="shared" si="78"/>
        <v>0.82994637313011566</v>
      </c>
      <c r="U834" s="55">
        <f t="shared" si="79"/>
        <v>5819.88</v>
      </c>
      <c r="V834" s="55">
        <f t="shared" si="80"/>
        <v>1943.04</v>
      </c>
      <c r="X834" s="36" t="b">
        <v>1</v>
      </c>
    </row>
    <row r="835" spans="1:24" x14ac:dyDescent="0.2">
      <c r="A835" s="42" t="s">
        <v>3925</v>
      </c>
      <c r="B835" s="130" t="s">
        <v>1443</v>
      </c>
      <c r="C835" s="134"/>
      <c r="D835" s="134"/>
      <c r="E835" s="61" t="s">
        <v>1444</v>
      </c>
      <c r="F835" s="134"/>
      <c r="G835" s="62"/>
      <c r="H835" s="62"/>
      <c r="I835" s="72"/>
      <c r="J835" s="62"/>
      <c r="K835" s="72"/>
      <c r="L835" s="62"/>
      <c r="M835" s="63">
        <f>SUM(M836:M840)</f>
        <v>364.28000000000003</v>
      </c>
      <c r="N835" s="63">
        <f>SUM(N836:N840)</f>
        <v>364.28000000000003</v>
      </c>
      <c r="O835" s="37"/>
      <c r="P835" s="62"/>
      <c r="Q835" s="62"/>
      <c r="R835" s="63">
        <v>439.24</v>
      </c>
      <c r="S835" s="63">
        <v>439.24</v>
      </c>
      <c r="T835" s="135">
        <f t="shared" si="78"/>
        <v>0.829341590019124</v>
      </c>
      <c r="U835" s="55">
        <f t="shared" si="79"/>
        <v>0</v>
      </c>
      <c r="V835" s="55">
        <f t="shared" si="80"/>
        <v>0</v>
      </c>
      <c r="X835" s="36" t="b">
        <v>1</v>
      </c>
    </row>
    <row r="836" spans="1:24" x14ac:dyDescent="0.25">
      <c r="A836" s="42" t="s">
        <v>3926</v>
      </c>
      <c r="B836" s="128" t="s">
        <v>1445</v>
      </c>
      <c r="C836" s="50" t="s">
        <v>163</v>
      </c>
      <c r="D836" s="51">
        <v>81041</v>
      </c>
      <c r="E836" s="56" t="s">
        <v>1446</v>
      </c>
      <c r="F836" s="53" t="s">
        <v>160</v>
      </c>
      <c r="G836" s="54">
        <v>2</v>
      </c>
      <c r="H836" s="55">
        <v>2</v>
      </c>
      <c r="I836" s="73">
        <v>15.92</v>
      </c>
      <c r="J836" s="55">
        <v>13.21</v>
      </c>
      <c r="K836" s="73">
        <v>3.37</v>
      </c>
      <c r="L836" s="55">
        <v>2.79</v>
      </c>
      <c r="M836" s="55">
        <f>TRUNC(((J836*G836)+(L836*G836)),2)</f>
        <v>32</v>
      </c>
      <c r="N836" s="55">
        <f>TRUNC(((J836*H836)+(L836*H836)),2)</f>
        <v>32</v>
      </c>
      <c r="O836" s="38"/>
      <c r="P836" s="55">
        <v>15.92</v>
      </c>
      <c r="Q836" s="55">
        <v>3.37</v>
      </c>
      <c r="R836" s="55">
        <v>38.58</v>
      </c>
      <c r="S836" s="55">
        <v>38.58</v>
      </c>
      <c r="T836" s="135">
        <f t="shared" si="78"/>
        <v>0.82944530844997411</v>
      </c>
      <c r="U836" s="55">
        <f t="shared" si="79"/>
        <v>26.42</v>
      </c>
      <c r="V836" s="55">
        <f t="shared" si="80"/>
        <v>5.58</v>
      </c>
      <c r="X836" s="36" t="b">
        <v>1</v>
      </c>
    </row>
    <row r="837" spans="1:24" x14ac:dyDescent="0.2">
      <c r="A837" s="42" t="s">
        <v>3927</v>
      </c>
      <c r="B837" s="128" t="s">
        <v>1447</v>
      </c>
      <c r="C837" s="50" t="s">
        <v>163</v>
      </c>
      <c r="D837" s="51">
        <v>81066</v>
      </c>
      <c r="E837" s="56" t="s">
        <v>1448</v>
      </c>
      <c r="F837" s="53" t="s">
        <v>160</v>
      </c>
      <c r="G837" s="54">
        <v>10</v>
      </c>
      <c r="H837" s="55">
        <v>10</v>
      </c>
      <c r="I837" s="73">
        <v>1.04</v>
      </c>
      <c r="J837" s="55">
        <v>0.86</v>
      </c>
      <c r="K837" s="73">
        <v>3.37</v>
      </c>
      <c r="L837" s="55">
        <v>2.79</v>
      </c>
      <c r="M837" s="55">
        <f>TRUNC(((J837*G837)+(L837*G837)),2)</f>
        <v>36.5</v>
      </c>
      <c r="N837" s="55">
        <f>TRUNC(((J837*H837)+(L837*H837)),2)</f>
        <v>36.5</v>
      </c>
      <c r="O837" s="37"/>
      <c r="P837" s="55">
        <v>1.04</v>
      </c>
      <c r="Q837" s="55">
        <v>3.37</v>
      </c>
      <c r="R837" s="55">
        <v>44.1</v>
      </c>
      <c r="S837" s="55">
        <v>44.1</v>
      </c>
      <c r="T837" s="135">
        <f t="shared" si="78"/>
        <v>0.82766439909297052</v>
      </c>
      <c r="U837" s="55">
        <f t="shared" si="79"/>
        <v>8.6</v>
      </c>
      <c r="V837" s="55">
        <f t="shared" si="80"/>
        <v>27.9</v>
      </c>
      <c r="X837" s="36" t="b">
        <v>1</v>
      </c>
    </row>
    <row r="838" spans="1:24" x14ac:dyDescent="0.2">
      <c r="A838" s="42" t="s">
        <v>3928</v>
      </c>
      <c r="B838" s="128" t="s">
        <v>1449</v>
      </c>
      <c r="C838" s="50" t="s">
        <v>163</v>
      </c>
      <c r="D838" s="51">
        <v>81067</v>
      </c>
      <c r="E838" s="56" t="s">
        <v>732</v>
      </c>
      <c r="F838" s="53" t="s">
        <v>160</v>
      </c>
      <c r="G838" s="54">
        <v>8</v>
      </c>
      <c r="H838" s="55">
        <v>8</v>
      </c>
      <c r="I838" s="73">
        <v>2.2999999999999998</v>
      </c>
      <c r="J838" s="55">
        <v>1.9</v>
      </c>
      <c r="K838" s="73">
        <v>3.37</v>
      </c>
      <c r="L838" s="55">
        <v>2.79</v>
      </c>
      <c r="M838" s="55">
        <f>TRUNC(((J838*G838)+(L838*G838)),2)</f>
        <v>37.520000000000003</v>
      </c>
      <c r="N838" s="55">
        <f>TRUNC(((J838*H838)+(L838*H838)),2)</f>
        <v>37.520000000000003</v>
      </c>
      <c r="O838" s="37"/>
      <c r="P838" s="55">
        <v>2.2999999999999998</v>
      </c>
      <c r="Q838" s="55">
        <v>3.37</v>
      </c>
      <c r="R838" s="55">
        <v>45.36</v>
      </c>
      <c r="S838" s="55">
        <v>45.36</v>
      </c>
      <c r="T838" s="135">
        <f t="shared" si="78"/>
        <v>0.82716049382716061</v>
      </c>
      <c r="U838" s="55">
        <f t="shared" si="79"/>
        <v>15.2</v>
      </c>
      <c r="V838" s="55">
        <f t="shared" si="80"/>
        <v>22.32</v>
      </c>
      <c r="X838" s="36" t="b">
        <v>1</v>
      </c>
    </row>
    <row r="839" spans="1:24" x14ac:dyDescent="0.25">
      <c r="A839" s="42" t="s">
        <v>3929</v>
      </c>
      <c r="B839" s="128" t="s">
        <v>1450</v>
      </c>
      <c r="C839" s="50" t="s">
        <v>163</v>
      </c>
      <c r="D839" s="51">
        <v>81069</v>
      </c>
      <c r="E839" s="56" t="s">
        <v>734</v>
      </c>
      <c r="F839" s="53" t="s">
        <v>160</v>
      </c>
      <c r="G839" s="54">
        <v>10</v>
      </c>
      <c r="H839" s="55">
        <v>10</v>
      </c>
      <c r="I839" s="73">
        <v>5.64</v>
      </c>
      <c r="J839" s="55">
        <v>4.68</v>
      </c>
      <c r="K839" s="73">
        <v>5.23</v>
      </c>
      <c r="L839" s="55">
        <v>4.34</v>
      </c>
      <c r="M839" s="55">
        <f>TRUNC(((J839*G839)+(L839*G839)),2)</f>
        <v>90.2</v>
      </c>
      <c r="N839" s="55">
        <f>TRUNC(((J839*H839)+(L839*H839)),2)</f>
        <v>90.2</v>
      </c>
      <c r="O839" s="38"/>
      <c r="P839" s="55">
        <v>5.64</v>
      </c>
      <c r="Q839" s="55">
        <v>5.23</v>
      </c>
      <c r="R839" s="55">
        <v>108.7</v>
      </c>
      <c r="S839" s="55">
        <v>108.7</v>
      </c>
      <c r="T839" s="135">
        <f t="shared" si="78"/>
        <v>0.82980680772769089</v>
      </c>
      <c r="U839" s="55">
        <f t="shared" si="79"/>
        <v>46.8</v>
      </c>
      <c r="V839" s="55">
        <f t="shared" si="80"/>
        <v>43.4</v>
      </c>
      <c r="X839" s="36" t="b">
        <v>1</v>
      </c>
    </row>
    <row r="840" spans="1:24" x14ac:dyDescent="0.2">
      <c r="A840" s="42" t="s">
        <v>3930</v>
      </c>
      <c r="B840" s="128" t="s">
        <v>1451</v>
      </c>
      <c r="C840" s="50" t="s">
        <v>163</v>
      </c>
      <c r="D840" s="51">
        <v>81072</v>
      </c>
      <c r="E840" s="56" t="s">
        <v>736</v>
      </c>
      <c r="F840" s="53" t="s">
        <v>160</v>
      </c>
      <c r="G840" s="54">
        <v>6</v>
      </c>
      <c r="H840" s="55">
        <v>6</v>
      </c>
      <c r="I840" s="73">
        <v>26.83</v>
      </c>
      <c r="J840" s="55">
        <v>22.27</v>
      </c>
      <c r="K840" s="73">
        <v>6.92</v>
      </c>
      <c r="L840" s="55">
        <v>5.74</v>
      </c>
      <c r="M840" s="55">
        <f>TRUNC(((J840*G840)+(L840*G840)),2)</f>
        <v>168.06</v>
      </c>
      <c r="N840" s="55">
        <f>TRUNC(((J840*H840)+(L840*H840)),2)</f>
        <v>168.06</v>
      </c>
      <c r="O840" s="37"/>
      <c r="P840" s="55">
        <v>26.83</v>
      </c>
      <c r="Q840" s="55">
        <v>6.92</v>
      </c>
      <c r="R840" s="55">
        <v>202.5</v>
      </c>
      <c r="S840" s="55">
        <v>202.5</v>
      </c>
      <c r="T840" s="135">
        <f t="shared" si="78"/>
        <v>0.82992592592592596</v>
      </c>
      <c r="U840" s="55">
        <f t="shared" si="79"/>
        <v>133.62</v>
      </c>
      <c r="V840" s="55">
        <f t="shared" si="80"/>
        <v>34.44</v>
      </c>
      <c r="X840" s="36" t="b">
        <v>1</v>
      </c>
    </row>
    <row r="841" spans="1:24" x14ac:dyDescent="0.2">
      <c r="A841" s="42" t="s">
        <v>3931</v>
      </c>
      <c r="B841" s="130" t="s">
        <v>1452</v>
      </c>
      <c r="C841" s="134"/>
      <c r="D841" s="134"/>
      <c r="E841" s="61" t="s">
        <v>1453</v>
      </c>
      <c r="F841" s="134"/>
      <c r="G841" s="62"/>
      <c r="H841" s="62"/>
      <c r="I841" s="72"/>
      <c r="J841" s="62"/>
      <c r="K841" s="72"/>
      <c r="L841" s="62"/>
      <c r="M841" s="63">
        <f>SUM(M842:M849)</f>
        <v>446.02</v>
      </c>
      <c r="N841" s="63">
        <f>SUM(N842:N849)</f>
        <v>446.02</v>
      </c>
      <c r="O841" s="37"/>
      <c r="P841" s="62"/>
      <c r="Q841" s="62"/>
      <c r="R841" s="63">
        <v>537.57000000000005</v>
      </c>
      <c r="S841" s="63">
        <v>537.57000000000005</v>
      </c>
      <c r="T841" s="135">
        <f t="shared" si="78"/>
        <v>0.82969659765239867</v>
      </c>
      <c r="U841" s="55">
        <f t="shared" si="79"/>
        <v>0</v>
      </c>
      <c r="V841" s="55">
        <f t="shared" si="80"/>
        <v>0</v>
      </c>
      <c r="X841" s="36" t="b">
        <v>1</v>
      </c>
    </row>
    <row r="842" spans="1:24" x14ac:dyDescent="0.2">
      <c r="A842" s="42" t="s">
        <v>3932</v>
      </c>
      <c r="B842" s="128" t="s">
        <v>1454</v>
      </c>
      <c r="C842" s="50" t="s">
        <v>163</v>
      </c>
      <c r="D842" s="51">
        <v>81182</v>
      </c>
      <c r="E842" s="56" t="s">
        <v>1455</v>
      </c>
      <c r="F842" s="53" t="s">
        <v>160</v>
      </c>
      <c r="G842" s="54">
        <v>4</v>
      </c>
      <c r="H842" s="55">
        <v>4</v>
      </c>
      <c r="I842" s="73">
        <v>10.33</v>
      </c>
      <c r="J842" s="55">
        <v>8.57</v>
      </c>
      <c r="K842" s="73">
        <v>5.23</v>
      </c>
      <c r="L842" s="55">
        <v>4.34</v>
      </c>
      <c r="M842" s="55">
        <f t="shared" ref="M842:M849" si="89">TRUNC(((J842*G842)+(L842*G842)),2)</f>
        <v>51.64</v>
      </c>
      <c r="N842" s="55">
        <f t="shared" ref="N842:N849" si="90">TRUNC(((J842*H842)+(L842*H842)),2)</f>
        <v>51.64</v>
      </c>
      <c r="O842" s="37"/>
      <c r="P842" s="55">
        <v>10.33</v>
      </c>
      <c r="Q842" s="55">
        <v>5.23</v>
      </c>
      <c r="R842" s="55">
        <v>62.24</v>
      </c>
      <c r="S842" s="55">
        <v>62.24</v>
      </c>
      <c r="T842" s="135">
        <f t="shared" si="78"/>
        <v>0.82969151670951158</v>
      </c>
      <c r="U842" s="55">
        <f t="shared" si="79"/>
        <v>34.28</v>
      </c>
      <c r="V842" s="55">
        <f t="shared" si="80"/>
        <v>17.36</v>
      </c>
      <c r="X842" s="36" t="b">
        <v>1</v>
      </c>
    </row>
    <row r="843" spans="1:24" ht="24" x14ac:dyDescent="0.2">
      <c r="A843" s="42" t="s">
        <v>3933</v>
      </c>
      <c r="B843" s="128" t="s">
        <v>1456</v>
      </c>
      <c r="C843" s="50" t="s">
        <v>197</v>
      </c>
      <c r="D843" s="57" t="s">
        <v>1457</v>
      </c>
      <c r="E843" s="56" t="s">
        <v>1458</v>
      </c>
      <c r="F843" s="53" t="s">
        <v>160</v>
      </c>
      <c r="G843" s="54">
        <v>4</v>
      </c>
      <c r="H843" s="55">
        <v>4</v>
      </c>
      <c r="I843" s="73">
        <v>32.74</v>
      </c>
      <c r="J843" s="55">
        <v>27.17</v>
      </c>
      <c r="K843" s="73">
        <v>6.92</v>
      </c>
      <c r="L843" s="55">
        <v>5.74</v>
      </c>
      <c r="M843" s="55">
        <f t="shared" si="89"/>
        <v>131.63999999999999</v>
      </c>
      <c r="N843" s="55">
        <f t="shared" si="90"/>
        <v>131.63999999999999</v>
      </c>
      <c r="O843" s="37"/>
      <c r="P843" s="55">
        <v>32.74</v>
      </c>
      <c r="Q843" s="55">
        <v>6.92</v>
      </c>
      <c r="R843" s="55">
        <v>158.63999999999999</v>
      </c>
      <c r="S843" s="55">
        <v>158.63999999999999</v>
      </c>
      <c r="T843" s="135">
        <f t="shared" si="78"/>
        <v>0.82980332829046899</v>
      </c>
      <c r="U843" s="55">
        <f t="shared" si="79"/>
        <v>108.68</v>
      </c>
      <c r="V843" s="55">
        <f t="shared" si="80"/>
        <v>22.96</v>
      </c>
      <c r="X843" s="36" t="b">
        <v>1</v>
      </c>
    </row>
    <row r="844" spans="1:24" x14ac:dyDescent="0.2">
      <c r="A844" s="42" t="s">
        <v>3934</v>
      </c>
      <c r="B844" s="128" t="s">
        <v>1459</v>
      </c>
      <c r="C844" s="50" t="s">
        <v>163</v>
      </c>
      <c r="D844" s="51">
        <v>81185</v>
      </c>
      <c r="E844" s="56" t="s">
        <v>1460</v>
      </c>
      <c r="F844" s="53" t="s">
        <v>160</v>
      </c>
      <c r="G844" s="54">
        <v>2</v>
      </c>
      <c r="H844" s="55">
        <v>2</v>
      </c>
      <c r="I844" s="73">
        <v>17.52</v>
      </c>
      <c r="J844" s="55">
        <v>14.54</v>
      </c>
      <c r="K844" s="73">
        <v>6.92</v>
      </c>
      <c r="L844" s="55">
        <v>5.74</v>
      </c>
      <c r="M844" s="55">
        <f t="shared" si="89"/>
        <v>40.56</v>
      </c>
      <c r="N844" s="55">
        <f t="shared" si="90"/>
        <v>40.56</v>
      </c>
      <c r="O844" s="37"/>
      <c r="P844" s="55">
        <v>17.52</v>
      </c>
      <c r="Q844" s="55">
        <v>6.92</v>
      </c>
      <c r="R844" s="55">
        <v>48.88</v>
      </c>
      <c r="S844" s="55">
        <v>48.88</v>
      </c>
      <c r="T844" s="135">
        <f t="shared" ref="T844:T907" si="91">N844/S844</f>
        <v>0.82978723404255317</v>
      </c>
      <c r="U844" s="55">
        <f t="shared" si="79"/>
        <v>29.08</v>
      </c>
      <c r="V844" s="55">
        <f t="shared" si="80"/>
        <v>11.48</v>
      </c>
      <c r="X844" s="36" t="b">
        <v>1</v>
      </c>
    </row>
    <row r="845" spans="1:24" x14ac:dyDescent="0.2">
      <c r="A845" s="42" t="s">
        <v>3935</v>
      </c>
      <c r="B845" s="128" t="s">
        <v>1461</v>
      </c>
      <c r="C845" s="50" t="s">
        <v>163</v>
      </c>
      <c r="D845" s="51">
        <v>81184</v>
      </c>
      <c r="E845" s="56" t="s">
        <v>1462</v>
      </c>
      <c r="F845" s="53" t="s">
        <v>160</v>
      </c>
      <c r="G845" s="54">
        <v>4</v>
      </c>
      <c r="H845" s="55">
        <v>4</v>
      </c>
      <c r="I845" s="73">
        <v>14.12</v>
      </c>
      <c r="J845" s="55">
        <v>11.72</v>
      </c>
      <c r="K845" s="73">
        <v>5.23</v>
      </c>
      <c r="L845" s="55">
        <v>4.34</v>
      </c>
      <c r="M845" s="55">
        <f t="shared" si="89"/>
        <v>64.239999999999995</v>
      </c>
      <c r="N845" s="55">
        <f t="shared" si="90"/>
        <v>64.239999999999995</v>
      </c>
      <c r="O845" s="37"/>
      <c r="P845" s="55">
        <v>14.12</v>
      </c>
      <c r="Q845" s="55">
        <v>5.23</v>
      </c>
      <c r="R845" s="55">
        <v>77.400000000000006</v>
      </c>
      <c r="S845" s="55">
        <v>77.400000000000006</v>
      </c>
      <c r="T845" s="135">
        <f t="shared" si="91"/>
        <v>0.82997416020671821</v>
      </c>
      <c r="U845" s="55">
        <f t="shared" si="79"/>
        <v>46.88</v>
      </c>
      <c r="V845" s="55">
        <f t="shared" si="80"/>
        <v>17.36</v>
      </c>
      <c r="X845" s="36" t="b">
        <v>1</v>
      </c>
    </row>
    <row r="846" spans="1:24" x14ac:dyDescent="0.2">
      <c r="A846" s="42" t="s">
        <v>3936</v>
      </c>
      <c r="B846" s="128" t="s">
        <v>1463</v>
      </c>
      <c r="C846" s="50" t="s">
        <v>163</v>
      </c>
      <c r="D846" s="51">
        <v>81181</v>
      </c>
      <c r="E846" s="56" t="s">
        <v>1464</v>
      </c>
      <c r="F846" s="53" t="s">
        <v>160</v>
      </c>
      <c r="G846" s="54">
        <v>4</v>
      </c>
      <c r="H846" s="55">
        <v>4</v>
      </c>
      <c r="I846" s="73">
        <v>8.8800000000000008</v>
      </c>
      <c r="J846" s="55">
        <v>7.37</v>
      </c>
      <c r="K846" s="73">
        <v>5.23</v>
      </c>
      <c r="L846" s="55">
        <v>4.34</v>
      </c>
      <c r="M846" s="55">
        <f t="shared" si="89"/>
        <v>46.84</v>
      </c>
      <c r="N846" s="55">
        <f t="shared" si="90"/>
        <v>46.84</v>
      </c>
      <c r="O846" s="37"/>
      <c r="P846" s="55">
        <v>8.8800000000000008</v>
      </c>
      <c r="Q846" s="55">
        <v>5.23</v>
      </c>
      <c r="R846" s="55">
        <v>56.44</v>
      </c>
      <c r="S846" s="55">
        <v>56.44</v>
      </c>
      <c r="T846" s="135">
        <f t="shared" si="91"/>
        <v>0.82990786676116235</v>
      </c>
      <c r="U846" s="55">
        <f t="shared" ref="U846:U909" si="92">TRUNC(J846*H846,2)</f>
        <v>29.48</v>
      </c>
      <c r="V846" s="55">
        <f t="shared" ref="V846:V909" si="93">TRUNC(L846*H846,2)</f>
        <v>17.36</v>
      </c>
      <c r="X846" s="36" t="b">
        <v>1</v>
      </c>
    </row>
    <row r="847" spans="1:24" ht="24" x14ac:dyDescent="0.25">
      <c r="A847" s="42" t="s">
        <v>3937</v>
      </c>
      <c r="B847" s="128" t="s">
        <v>1465</v>
      </c>
      <c r="C847" s="50" t="s">
        <v>217</v>
      </c>
      <c r="D847" s="51">
        <v>89579</v>
      </c>
      <c r="E847" s="56" t="s">
        <v>1466</v>
      </c>
      <c r="F847" s="53" t="s">
        <v>160</v>
      </c>
      <c r="G847" s="54">
        <v>5</v>
      </c>
      <c r="H847" s="55">
        <v>5</v>
      </c>
      <c r="I847" s="73">
        <v>10.49</v>
      </c>
      <c r="J847" s="55">
        <v>8.6999999999999993</v>
      </c>
      <c r="K847" s="73">
        <v>2.44</v>
      </c>
      <c r="L847" s="55">
        <v>2.02</v>
      </c>
      <c r="M847" s="55">
        <f t="shared" si="89"/>
        <v>53.6</v>
      </c>
      <c r="N847" s="55">
        <f t="shared" si="90"/>
        <v>53.6</v>
      </c>
      <c r="O847" s="38"/>
      <c r="P847" s="55">
        <v>10.49</v>
      </c>
      <c r="Q847" s="55">
        <v>2.44</v>
      </c>
      <c r="R847" s="55">
        <v>64.650000000000006</v>
      </c>
      <c r="S847" s="55">
        <v>64.650000000000006</v>
      </c>
      <c r="T847" s="135">
        <f t="shared" si="91"/>
        <v>0.82907965970610975</v>
      </c>
      <c r="U847" s="55">
        <f t="shared" si="92"/>
        <v>43.5</v>
      </c>
      <c r="V847" s="55">
        <f t="shared" si="93"/>
        <v>10.1</v>
      </c>
      <c r="X847" s="36" t="b">
        <v>1</v>
      </c>
    </row>
    <row r="848" spans="1:24" x14ac:dyDescent="0.2">
      <c r="A848" s="42" t="s">
        <v>3938</v>
      </c>
      <c r="B848" s="128" t="s">
        <v>1467</v>
      </c>
      <c r="C848" s="50" t="s">
        <v>163</v>
      </c>
      <c r="D848" s="51">
        <v>81180</v>
      </c>
      <c r="E848" s="56" t="s">
        <v>1468</v>
      </c>
      <c r="F848" s="53" t="s">
        <v>160</v>
      </c>
      <c r="G848" s="54">
        <v>2</v>
      </c>
      <c r="H848" s="55">
        <v>2</v>
      </c>
      <c r="I848" s="73">
        <v>6.01</v>
      </c>
      <c r="J848" s="55">
        <v>4.9800000000000004</v>
      </c>
      <c r="K848" s="73">
        <v>5.23</v>
      </c>
      <c r="L848" s="55">
        <v>4.34</v>
      </c>
      <c r="M848" s="55">
        <f t="shared" si="89"/>
        <v>18.64</v>
      </c>
      <c r="N848" s="55">
        <f t="shared" si="90"/>
        <v>18.64</v>
      </c>
      <c r="O848" s="37"/>
      <c r="P848" s="55">
        <v>6.01</v>
      </c>
      <c r="Q848" s="55">
        <v>5.23</v>
      </c>
      <c r="R848" s="55">
        <v>22.48</v>
      </c>
      <c r="S848" s="55">
        <v>22.48</v>
      </c>
      <c r="T848" s="135">
        <f t="shared" si="91"/>
        <v>0.8291814946619217</v>
      </c>
      <c r="U848" s="55">
        <f t="shared" si="92"/>
        <v>9.9600000000000009</v>
      </c>
      <c r="V848" s="55">
        <f t="shared" si="93"/>
        <v>8.68</v>
      </c>
      <c r="X848" s="36" t="b">
        <v>1</v>
      </c>
    </row>
    <row r="849" spans="1:24" x14ac:dyDescent="0.2">
      <c r="A849" s="42" t="s">
        <v>3939</v>
      </c>
      <c r="B849" s="128" t="s">
        <v>1469</v>
      </c>
      <c r="C849" s="50" t="s">
        <v>163</v>
      </c>
      <c r="D849" s="51">
        <v>81167</v>
      </c>
      <c r="E849" s="56" t="s">
        <v>1470</v>
      </c>
      <c r="F849" s="53" t="s">
        <v>160</v>
      </c>
      <c r="G849" s="54">
        <v>2</v>
      </c>
      <c r="H849" s="55">
        <v>2</v>
      </c>
      <c r="I849" s="73">
        <v>16.5</v>
      </c>
      <c r="J849" s="55">
        <v>13.69</v>
      </c>
      <c r="K849" s="73">
        <v>6.92</v>
      </c>
      <c r="L849" s="55">
        <v>5.74</v>
      </c>
      <c r="M849" s="55">
        <f t="shared" si="89"/>
        <v>38.86</v>
      </c>
      <c r="N849" s="55">
        <f t="shared" si="90"/>
        <v>38.86</v>
      </c>
      <c r="O849" s="37"/>
      <c r="P849" s="55">
        <v>16.5</v>
      </c>
      <c r="Q849" s="55">
        <v>6.92</v>
      </c>
      <c r="R849" s="55">
        <v>46.84</v>
      </c>
      <c r="S849" s="55">
        <v>46.84</v>
      </c>
      <c r="T849" s="135">
        <f t="shared" si="91"/>
        <v>0.82963279248505539</v>
      </c>
      <c r="U849" s="55">
        <f t="shared" si="92"/>
        <v>27.38</v>
      </c>
      <c r="V849" s="55">
        <f t="shared" si="93"/>
        <v>11.48</v>
      </c>
      <c r="X849" s="36" t="b">
        <v>1</v>
      </c>
    </row>
    <row r="850" spans="1:24" x14ac:dyDescent="0.2">
      <c r="A850" s="42" t="s">
        <v>3940</v>
      </c>
      <c r="B850" s="130" t="s">
        <v>1471</v>
      </c>
      <c r="C850" s="134"/>
      <c r="D850" s="134"/>
      <c r="E850" s="61" t="s">
        <v>1472</v>
      </c>
      <c r="F850" s="134"/>
      <c r="G850" s="62"/>
      <c r="H850" s="62"/>
      <c r="I850" s="72"/>
      <c r="J850" s="62"/>
      <c r="K850" s="72"/>
      <c r="L850" s="62"/>
      <c r="M850" s="63">
        <f>SUM(M851:M858)</f>
        <v>2167.86</v>
      </c>
      <c r="N850" s="63">
        <f>SUM(N851:N858)</f>
        <v>2167.86</v>
      </c>
      <c r="O850" s="37"/>
      <c r="P850" s="62"/>
      <c r="Q850" s="62"/>
      <c r="R850" s="63">
        <v>2612.7800000000002</v>
      </c>
      <c r="S850" s="63">
        <v>2612.7800000000002</v>
      </c>
      <c r="T850" s="135">
        <f t="shared" si="91"/>
        <v>0.82971394453417435</v>
      </c>
      <c r="U850" s="55">
        <f t="shared" si="92"/>
        <v>0</v>
      </c>
      <c r="V850" s="55">
        <f t="shared" si="93"/>
        <v>0</v>
      </c>
      <c r="X850" s="36" t="b">
        <v>1</v>
      </c>
    </row>
    <row r="851" spans="1:24" ht="24" x14ac:dyDescent="0.25">
      <c r="A851" s="42" t="s">
        <v>3941</v>
      </c>
      <c r="B851" s="128" t="s">
        <v>1473</v>
      </c>
      <c r="C851" s="50" t="s">
        <v>217</v>
      </c>
      <c r="D851" s="51">
        <v>89481</v>
      </c>
      <c r="E851" s="56" t="s">
        <v>1474</v>
      </c>
      <c r="F851" s="53" t="s">
        <v>160</v>
      </c>
      <c r="G851" s="54">
        <v>40</v>
      </c>
      <c r="H851" s="55">
        <v>40</v>
      </c>
      <c r="I851" s="73">
        <v>2.75</v>
      </c>
      <c r="J851" s="55">
        <v>2.2799999999999998</v>
      </c>
      <c r="K851" s="73">
        <v>2.62</v>
      </c>
      <c r="L851" s="55">
        <v>2.17</v>
      </c>
      <c r="M851" s="55">
        <f t="shared" ref="M851:M858" si="94">TRUNC(((J851*G851)+(L851*G851)),2)</f>
        <v>178</v>
      </c>
      <c r="N851" s="55">
        <f t="shared" ref="N851:N858" si="95">TRUNC(((J851*H851)+(L851*H851)),2)</f>
        <v>178</v>
      </c>
      <c r="O851" s="38"/>
      <c r="P851" s="55">
        <v>2.75</v>
      </c>
      <c r="Q851" s="55">
        <v>2.62</v>
      </c>
      <c r="R851" s="55">
        <v>214.8</v>
      </c>
      <c r="S851" s="55">
        <v>214.8</v>
      </c>
      <c r="T851" s="135">
        <f t="shared" si="91"/>
        <v>0.82867783985102417</v>
      </c>
      <c r="U851" s="55">
        <f t="shared" si="92"/>
        <v>91.2</v>
      </c>
      <c r="V851" s="55">
        <f t="shared" si="93"/>
        <v>86.8</v>
      </c>
      <c r="X851" s="36" t="b">
        <v>1</v>
      </c>
    </row>
    <row r="852" spans="1:24" x14ac:dyDescent="0.2">
      <c r="A852" s="42" t="s">
        <v>3942</v>
      </c>
      <c r="B852" s="128" t="s">
        <v>1475</v>
      </c>
      <c r="C852" s="50" t="s">
        <v>163</v>
      </c>
      <c r="D852" s="51">
        <v>81322</v>
      </c>
      <c r="E852" s="56" t="s">
        <v>748</v>
      </c>
      <c r="F852" s="53" t="s">
        <v>160</v>
      </c>
      <c r="G852" s="54">
        <v>30</v>
      </c>
      <c r="H852" s="55">
        <v>30</v>
      </c>
      <c r="I852" s="73">
        <v>2.29</v>
      </c>
      <c r="J852" s="55">
        <v>1.9</v>
      </c>
      <c r="K852" s="73">
        <v>6.72</v>
      </c>
      <c r="L852" s="55">
        <v>5.57</v>
      </c>
      <c r="M852" s="55">
        <f t="shared" si="94"/>
        <v>224.1</v>
      </c>
      <c r="N852" s="55">
        <f t="shared" si="95"/>
        <v>224.1</v>
      </c>
      <c r="O852" s="37"/>
      <c r="P852" s="55">
        <v>2.29</v>
      </c>
      <c r="Q852" s="55">
        <v>6.72</v>
      </c>
      <c r="R852" s="55">
        <v>270.3</v>
      </c>
      <c r="S852" s="55">
        <v>270.3</v>
      </c>
      <c r="T852" s="135">
        <f t="shared" si="91"/>
        <v>0.82907880133185341</v>
      </c>
      <c r="U852" s="55">
        <f t="shared" si="92"/>
        <v>57</v>
      </c>
      <c r="V852" s="55">
        <f t="shared" si="93"/>
        <v>167.1</v>
      </c>
      <c r="X852" s="36" t="b">
        <v>1</v>
      </c>
    </row>
    <row r="853" spans="1:24" ht="24" x14ac:dyDescent="0.25">
      <c r="A853" s="42" t="s">
        <v>3943</v>
      </c>
      <c r="B853" s="128" t="s">
        <v>1476</v>
      </c>
      <c r="C853" s="50" t="s">
        <v>217</v>
      </c>
      <c r="D853" s="51">
        <v>89501</v>
      </c>
      <c r="E853" s="56" t="s">
        <v>1477</v>
      </c>
      <c r="F853" s="53" t="s">
        <v>160</v>
      </c>
      <c r="G853" s="54">
        <v>10</v>
      </c>
      <c r="H853" s="55">
        <v>10</v>
      </c>
      <c r="I853" s="73">
        <v>10.38</v>
      </c>
      <c r="J853" s="55">
        <v>8.61</v>
      </c>
      <c r="K853" s="73">
        <v>4.74</v>
      </c>
      <c r="L853" s="55">
        <v>3.93</v>
      </c>
      <c r="M853" s="55">
        <f t="shared" si="94"/>
        <v>125.4</v>
      </c>
      <c r="N853" s="55">
        <f t="shared" si="95"/>
        <v>125.4</v>
      </c>
      <c r="O853" s="38"/>
      <c r="P853" s="55">
        <v>10.38</v>
      </c>
      <c r="Q853" s="55">
        <v>4.74</v>
      </c>
      <c r="R853" s="55">
        <v>151.19999999999999</v>
      </c>
      <c r="S853" s="55">
        <v>151.19999999999999</v>
      </c>
      <c r="T853" s="135">
        <f t="shared" si="91"/>
        <v>0.82936507936507942</v>
      </c>
      <c r="U853" s="55">
        <f t="shared" si="92"/>
        <v>86.1</v>
      </c>
      <c r="V853" s="55">
        <f t="shared" si="93"/>
        <v>39.299999999999997</v>
      </c>
      <c r="X853" s="36" t="b">
        <v>1</v>
      </c>
    </row>
    <row r="854" spans="1:24" x14ac:dyDescent="0.2">
      <c r="A854" s="42" t="s">
        <v>3944</v>
      </c>
      <c r="B854" s="128" t="s">
        <v>1478</v>
      </c>
      <c r="C854" s="50" t="s">
        <v>163</v>
      </c>
      <c r="D854" s="51">
        <v>81327</v>
      </c>
      <c r="E854" s="56" t="s">
        <v>752</v>
      </c>
      <c r="F854" s="53" t="s">
        <v>160</v>
      </c>
      <c r="G854" s="54">
        <v>10</v>
      </c>
      <c r="H854" s="55">
        <v>10</v>
      </c>
      <c r="I854" s="73">
        <v>129.78</v>
      </c>
      <c r="J854" s="55">
        <v>107.73</v>
      </c>
      <c r="K854" s="73">
        <v>13.82</v>
      </c>
      <c r="L854" s="55">
        <v>11.47</v>
      </c>
      <c r="M854" s="55">
        <f t="shared" si="94"/>
        <v>1192</v>
      </c>
      <c r="N854" s="55">
        <f t="shared" si="95"/>
        <v>1192</v>
      </c>
      <c r="O854" s="37"/>
      <c r="P854" s="55">
        <v>129.78</v>
      </c>
      <c r="Q854" s="55">
        <v>13.82</v>
      </c>
      <c r="R854" s="55">
        <v>1436</v>
      </c>
      <c r="S854" s="55">
        <v>1436</v>
      </c>
      <c r="T854" s="135">
        <f t="shared" si="91"/>
        <v>0.83008356545961004</v>
      </c>
      <c r="U854" s="55">
        <f t="shared" si="92"/>
        <v>1077.3</v>
      </c>
      <c r="V854" s="55">
        <f t="shared" si="93"/>
        <v>114.7</v>
      </c>
      <c r="X854" s="36" t="b">
        <v>1</v>
      </c>
    </row>
    <row r="855" spans="1:24" x14ac:dyDescent="0.2">
      <c r="A855" s="42" t="s">
        <v>3945</v>
      </c>
      <c r="B855" s="128" t="s">
        <v>1479</v>
      </c>
      <c r="C855" s="50" t="s">
        <v>163</v>
      </c>
      <c r="D855" s="51">
        <v>81381</v>
      </c>
      <c r="E855" s="56" t="s">
        <v>1480</v>
      </c>
      <c r="F855" s="53" t="s">
        <v>160</v>
      </c>
      <c r="G855" s="54">
        <v>1</v>
      </c>
      <c r="H855" s="55">
        <v>1</v>
      </c>
      <c r="I855" s="73">
        <v>16.5</v>
      </c>
      <c r="J855" s="55">
        <v>13.69</v>
      </c>
      <c r="K855" s="73">
        <v>8.2200000000000006</v>
      </c>
      <c r="L855" s="55">
        <v>6.82</v>
      </c>
      <c r="M855" s="55">
        <f t="shared" si="94"/>
        <v>20.51</v>
      </c>
      <c r="N855" s="55">
        <f t="shared" si="95"/>
        <v>20.51</v>
      </c>
      <c r="O855" s="37"/>
      <c r="P855" s="55">
        <v>16.5</v>
      </c>
      <c r="Q855" s="55">
        <v>8.2200000000000006</v>
      </c>
      <c r="R855" s="55">
        <v>24.72</v>
      </c>
      <c r="S855" s="55">
        <v>24.72</v>
      </c>
      <c r="T855" s="135">
        <f t="shared" si="91"/>
        <v>0.8296925566343043</v>
      </c>
      <c r="U855" s="55">
        <f t="shared" si="92"/>
        <v>13.69</v>
      </c>
      <c r="V855" s="55">
        <f t="shared" si="93"/>
        <v>6.82</v>
      </c>
      <c r="X855" s="36" t="b">
        <v>1</v>
      </c>
    </row>
    <row r="856" spans="1:24" x14ac:dyDescent="0.2">
      <c r="A856" s="42" t="s">
        <v>3946</v>
      </c>
      <c r="B856" s="128" t="s">
        <v>1481</v>
      </c>
      <c r="C856" s="50" t="s">
        <v>163</v>
      </c>
      <c r="D856" s="51">
        <v>81361</v>
      </c>
      <c r="E856" s="56" t="s">
        <v>1482</v>
      </c>
      <c r="F856" s="53" t="s">
        <v>160</v>
      </c>
      <c r="G856" s="54">
        <v>7</v>
      </c>
      <c r="H856" s="55">
        <v>7</v>
      </c>
      <c r="I856" s="73">
        <v>3.33</v>
      </c>
      <c r="J856" s="55">
        <v>2.76</v>
      </c>
      <c r="K856" s="73">
        <v>7.47</v>
      </c>
      <c r="L856" s="55">
        <v>6.2</v>
      </c>
      <c r="M856" s="55">
        <f t="shared" si="94"/>
        <v>62.72</v>
      </c>
      <c r="N856" s="55">
        <f t="shared" si="95"/>
        <v>62.72</v>
      </c>
      <c r="O856" s="37"/>
      <c r="P856" s="55">
        <v>3.33</v>
      </c>
      <c r="Q856" s="55">
        <v>7.47</v>
      </c>
      <c r="R856" s="55">
        <v>75.599999999999994</v>
      </c>
      <c r="S856" s="55">
        <v>75.599999999999994</v>
      </c>
      <c r="T856" s="135">
        <f t="shared" si="91"/>
        <v>0.82962962962962972</v>
      </c>
      <c r="U856" s="55">
        <f t="shared" si="92"/>
        <v>19.32</v>
      </c>
      <c r="V856" s="55">
        <f t="shared" si="93"/>
        <v>43.4</v>
      </c>
      <c r="X856" s="36" t="b">
        <v>1</v>
      </c>
    </row>
    <row r="857" spans="1:24" x14ac:dyDescent="0.2">
      <c r="A857" s="42" t="s">
        <v>3947</v>
      </c>
      <c r="B857" s="128" t="s">
        <v>1483</v>
      </c>
      <c r="C857" s="50" t="s">
        <v>163</v>
      </c>
      <c r="D857" s="51">
        <v>81381</v>
      </c>
      <c r="E857" s="56" t="s">
        <v>1480</v>
      </c>
      <c r="F857" s="53" t="s">
        <v>160</v>
      </c>
      <c r="G857" s="54">
        <v>15</v>
      </c>
      <c r="H857" s="55">
        <v>15</v>
      </c>
      <c r="I857" s="73">
        <v>16.5</v>
      </c>
      <c r="J857" s="55">
        <v>13.69</v>
      </c>
      <c r="K857" s="73">
        <v>8.2200000000000006</v>
      </c>
      <c r="L857" s="55">
        <v>6.82</v>
      </c>
      <c r="M857" s="55">
        <f t="shared" si="94"/>
        <v>307.64999999999998</v>
      </c>
      <c r="N857" s="55">
        <f t="shared" si="95"/>
        <v>307.64999999999998</v>
      </c>
      <c r="O857" s="37"/>
      <c r="P857" s="55">
        <v>16.5</v>
      </c>
      <c r="Q857" s="55">
        <v>8.2200000000000006</v>
      </c>
      <c r="R857" s="55">
        <v>370.8</v>
      </c>
      <c r="S857" s="55">
        <v>370.8</v>
      </c>
      <c r="T857" s="135">
        <f t="shared" si="91"/>
        <v>0.82969255663430408</v>
      </c>
      <c r="U857" s="55">
        <f t="shared" si="92"/>
        <v>205.35</v>
      </c>
      <c r="V857" s="55">
        <f t="shared" si="93"/>
        <v>102.3</v>
      </c>
      <c r="X857" s="36" t="b">
        <v>1</v>
      </c>
    </row>
    <row r="858" spans="1:24" x14ac:dyDescent="0.2">
      <c r="A858" s="42" t="s">
        <v>3948</v>
      </c>
      <c r="B858" s="128" t="s">
        <v>1484</v>
      </c>
      <c r="C858" s="50" t="s">
        <v>163</v>
      </c>
      <c r="D858" s="51">
        <v>81360</v>
      </c>
      <c r="E858" s="56" t="s">
        <v>1485</v>
      </c>
      <c r="F858" s="53" t="s">
        <v>160</v>
      </c>
      <c r="G858" s="54">
        <v>6</v>
      </c>
      <c r="H858" s="55">
        <v>6</v>
      </c>
      <c r="I858" s="73">
        <v>7.3</v>
      </c>
      <c r="J858" s="55">
        <v>6.05</v>
      </c>
      <c r="K858" s="73">
        <v>4.26</v>
      </c>
      <c r="L858" s="55">
        <v>3.53</v>
      </c>
      <c r="M858" s="55">
        <f t="shared" si="94"/>
        <v>57.48</v>
      </c>
      <c r="N858" s="55">
        <f t="shared" si="95"/>
        <v>57.48</v>
      </c>
      <c r="O858" s="37"/>
      <c r="P858" s="55">
        <v>7.3</v>
      </c>
      <c r="Q858" s="55">
        <v>4.26</v>
      </c>
      <c r="R858" s="55">
        <v>69.36</v>
      </c>
      <c r="S858" s="55">
        <v>69.36</v>
      </c>
      <c r="T858" s="135">
        <f t="shared" si="91"/>
        <v>0.82871972318339093</v>
      </c>
      <c r="U858" s="55">
        <f t="shared" si="92"/>
        <v>36.299999999999997</v>
      </c>
      <c r="V858" s="55">
        <f t="shared" si="93"/>
        <v>21.18</v>
      </c>
      <c r="X858" s="36" t="b">
        <v>1</v>
      </c>
    </row>
    <row r="859" spans="1:24" x14ac:dyDescent="0.2">
      <c r="A859" s="42" t="s">
        <v>3949</v>
      </c>
      <c r="B859" s="130" t="s">
        <v>1486</v>
      </c>
      <c r="C859" s="134"/>
      <c r="D859" s="134"/>
      <c r="E859" s="61" t="s">
        <v>1487</v>
      </c>
      <c r="F859" s="134"/>
      <c r="G859" s="62"/>
      <c r="H859" s="62"/>
      <c r="I859" s="72"/>
      <c r="J859" s="62"/>
      <c r="K859" s="72"/>
      <c r="L859" s="62"/>
      <c r="M859" s="63">
        <f>SUM(M860:M867)</f>
        <v>1262.9399999999996</v>
      </c>
      <c r="N859" s="63">
        <f>SUM(N860:N867)</f>
        <v>1262.9399999999996</v>
      </c>
      <c r="O859" s="37"/>
      <c r="P859" s="62"/>
      <c r="Q859" s="62"/>
      <c r="R859" s="63">
        <v>1521.72</v>
      </c>
      <c r="S859" s="63">
        <v>1521.72</v>
      </c>
      <c r="T859" s="135">
        <f t="shared" si="91"/>
        <v>0.82994243356202169</v>
      </c>
      <c r="U859" s="55">
        <f t="shared" si="92"/>
        <v>0</v>
      </c>
      <c r="V859" s="55">
        <f t="shared" si="93"/>
        <v>0</v>
      </c>
      <c r="X859" s="36" t="b">
        <v>1</v>
      </c>
    </row>
    <row r="860" spans="1:24" ht="24" x14ac:dyDescent="0.25">
      <c r="A860" s="42" t="s">
        <v>3950</v>
      </c>
      <c r="B860" s="128" t="s">
        <v>1488</v>
      </c>
      <c r="C860" s="50" t="s">
        <v>217</v>
      </c>
      <c r="D860" s="51">
        <v>89617</v>
      </c>
      <c r="E860" s="56" t="s">
        <v>1489</v>
      </c>
      <c r="F860" s="53" t="s">
        <v>160</v>
      </c>
      <c r="G860" s="54">
        <v>10</v>
      </c>
      <c r="H860" s="55">
        <v>10</v>
      </c>
      <c r="I860" s="73">
        <v>4.12</v>
      </c>
      <c r="J860" s="55">
        <v>3.42</v>
      </c>
      <c r="K860" s="73">
        <v>3.5</v>
      </c>
      <c r="L860" s="55">
        <v>2.9</v>
      </c>
      <c r="M860" s="55">
        <f t="shared" ref="M860:M867" si="96">TRUNC(((J860*G860)+(L860*G860)),2)</f>
        <v>63.2</v>
      </c>
      <c r="N860" s="55">
        <f t="shared" ref="N860:N867" si="97">TRUNC(((J860*H860)+(L860*H860)),2)</f>
        <v>63.2</v>
      </c>
      <c r="O860" s="38"/>
      <c r="P860" s="55">
        <v>4.12</v>
      </c>
      <c r="Q860" s="55">
        <v>3.5</v>
      </c>
      <c r="R860" s="55">
        <v>76.2</v>
      </c>
      <c r="S860" s="55">
        <v>76.2</v>
      </c>
      <c r="T860" s="135">
        <f t="shared" si="91"/>
        <v>0.82939632545931763</v>
      </c>
      <c r="U860" s="55">
        <f t="shared" si="92"/>
        <v>34.200000000000003</v>
      </c>
      <c r="V860" s="55">
        <f t="shared" si="93"/>
        <v>29</v>
      </c>
      <c r="X860" s="36" t="b">
        <v>1</v>
      </c>
    </row>
    <row r="861" spans="1:24" x14ac:dyDescent="0.2">
      <c r="A861" s="42" t="s">
        <v>3951</v>
      </c>
      <c r="B861" s="128" t="s">
        <v>1490</v>
      </c>
      <c r="C861" s="50" t="s">
        <v>163</v>
      </c>
      <c r="D861" s="51">
        <v>81403</v>
      </c>
      <c r="E861" s="56" t="s">
        <v>754</v>
      </c>
      <c r="F861" s="53" t="s">
        <v>160</v>
      </c>
      <c r="G861" s="54">
        <v>8</v>
      </c>
      <c r="H861" s="55">
        <v>8</v>
      </c>
      <c r="I861" s="73">
        <v>4.63</v>
      </c>
      <c r="J861" s="55">
        <v>3.84</v>
      </c>
      <c r="K861" s="73">
        <v>7.1</v>
      </c>
      <c r="L861" s="55">
        <v>5.89</v>
      </c>
      <c r="M861" s="55">
        <f t="shared" si="96"/>
        <v>77.84</v>
      </c>
      <c r="N861" s="55">
        <f t="shared" si="97"/>
        <v>77.84</v>
      </c>
      <c r="O861" s="37"/>
      <c r="P861" s="55">
        <v>4.63</v>
      </c>
      <c r="Q861" s="55">
        <v>7.1</v>
      </c>
      <c r="R861" s="55">
        <v>93.84</v>
      </c>
      <c r="S861" s="55">
        <v>93.84</v>
      </c>
      <c r="T861" s="135">
        <f t="shared" si="91"/>
        <v>0.82949701619778349</v>
      </c>
      <c r="U861" s="55">
        <f t="shared" si="92"/>
        <v>30.72</v>
      </c>
      <c r="V861" s="55">
        <f t="shared" si="93"/>
        <v>47.12</v>
      </c>
      <c r="X861" s="36" t="b">
        <v>1</v>
      </c>
    </row>
    <row r="862" spans="1:24" x14ac:dyDescent="0.2">
      <c r="A862" s="42" t="s">
        <v>3952</v>
      </c>
      <c r="B862" s="128" t="s">
        <v>1491</v>
      </c>
      <c r="C862" s="50" t="s">
        <v>163</v>
      </c>
      <c r="D862" s="51">
        <v>81405</v>
      </c>
      <c r="E862" s="56" t="s">
        <v>1492</v>
      </c>
      <c r="F862" s="53" t="s">
        <v>160</v>
      </c>
      <c r="G862" s="54">
        <v>5</v>
      </c>
      <c r="H862" s="55">
        <v>5</v>
      </c>
      <c r="I862" s="73">
        <v>11.64</v>
      </c>
      <c r="J862" s="55">
        <v>9.66</v>
      </c>
      <c r="K862" s="73">
        <v>11.21</v>
      </c>
      <c r="L862" s="55">
        <v>9.3000000000000007</v>
      </c>
      <c r="M862" s="55">
        <f t="shared" si="96"/>
        <v>94.8</v>
      </c>
      <c r="N862" s="55">
        <f t="shared" si="97"/>
        <v>94.8</v>
      </c>
      <c r="O862" s="37"/>
      <c r="P862" s="55">
        <v>11.64</v>
      </c>
      <c r="Q862" s="55">
        <v>11.21</v>
      </c>
      <c r="R862" s="55">
        <v>114.25</v>
      </c>
      <c r="S862" s="55">
        <v>114.25</v>
      </c>
      <c r="T862" s="135">
        <f t="shared" si="91"/>
        <v>0.82975929978118157</v>
      </c>
      <c r="U862" s="55">
        <f t="shared" si="92"/>
        <v>48.3</v>
      </c>
      <c r="V862" s="55">
        <f t="shared" si="93"/>
        <v>46.5</v>
      </c>
      <c r="X862" s="36" t="b">
        <v>1</v>
      </c>
    </row>
    <row r="863" spans="1:24" x14ac:dyDescent="0.2">
      <c r="A863" s="42" t="s">
        <v>3953</v>
      </c>
      <c r="B863" s="128" t="s">
        <v>1493</v>
      </c>
      <c r="C863" s="50" t="s">
        <v>163</v>
      </c>
      <c r="D863" s="51">
        <v>81408</v>
      </c>
      <c r="E863" s="56" t="s">
        <v>756</v>
      </c>
      <c r="F863" s="53" t="s">
        <v>160</v>
      </c>
      <c r="G863" s="54">
        <v>5</v>
      </c>
      <c r="H863" s="55">
        <v>5</v>
      </c>
      <c r="I863" s="73">
        <v>90.27</v>
      </c>
      <c r="J863" s="55">
        <v>74.930000000000007</v>
      </c>
      <c r="K863" s="73">
        <v>16.82</v>
      </c>
      <c r="L863" s="55">
        <v>13.96</v>
      </c>
      <c r="M863" s="55">
        <f t="shared" si="96"/>
        <v>444.45</v>
      </c>
      <c r="N863" s="55">
        <f t="shared" si="97"/>
        <v>444.45</v>
      </c>
      <c r="O863" s="37"/>
      <c r="P863" s="55">
        <v>90.27</v>
      </c>
      <c r="Q863" s="55">
        <v>16.82</v>
      </c>
      <c r="R863" s="55">
        <v>535.45000000000005</v>
      </c>
      <c r="S863" s="55">
        <v>535.45000000000005</v>
      </c>
      <c r="T863" s="135">
        <f t="shared" si="91"/>
        <v>0.83004949108226711</v>
      </c>
      <c r="U863" s="55">
        <f t="shared" si="92"/>
        <v>374.65</v>
      </c>
      <c r="V863" s="55">
        <f t="shared" si="93"/>
        <v>69.8</v>
      </c>
      <c r="X863" s="36" t="b">
        <v>1</v>
      </c>
    </row>
    <row r="864" spans="1:24" x14ac:dyDescent="0.2">
      <c r="A864" s="42" t="s">
        <v>3954</v>
      </c>
      <c r="B864" s="128" t="s">
        <v>1494</v>
      </c>
      <c r="C864" s="50" t="s">
        <v>163</v>
      </c>
      <c r="D864" s="51">
        <v>81428</v>
      </c>
      <c r="E864" s="56" t="s">
        <v>1495</v>
      </c>
      <c r="F864" s="53" t="s">
        <v>160</v>
      </c>
      <c r="G864" s="54">
        <v>5</v>
      </c>
      <c r="H864" s="55">
        <v>5</v>
      </c>
      <c r="I864" s="73">
        <v>78.56</v>
      </c>
      <c r="J864" s="55">
        <v>65.209999999999994</v>
      </c>
      <c r="K864" s="73">
        <v>16.82</v>
      </c>
      <c r="L864" s="55">
        <v>13.96</v>
      </c>
      <c r="M864" s="55">
        <f t="shared" si="96"/>
        <v>395.85</v>
      </c>
      <c r="N864" s="55">
        <f t="shared" si="97"/>
        <v>395.85</v>
      </c>
      <c r="O864" s="37"/>
      <c r="P864" s="55">
        <v>78.56</v>
      </c>
      <c r="Q864" s="55">
        <v>16.82</v>
      </c>
      <c r="R864" s="55">
        <v>476.9</v>
      </c>
      <c r="S864" s="55">
        <v>476.9</v>
      </c>
      <c r="T864" s="135">
        <f t="shared" si="91"/>
        <v>0.8300482281400714</v>
      </c>
      <c r="U864" s="55">
        <f t="shared" si="92"/>
        <v>326.05</v>
      </c>
      <c r="V864" s="55">
        <f t="shared" si="93"/>
        <v>69.8</v>
      </c>
      <c r="X864" s="36" t="b">
        <v>1</v>
      </c>
    </row>
    <row r="865" spans="1:24" x14ac:dyDescent="0.2">
      <c r="A865" s="42" t="s">
        <v>3955</v>
      </c>
      <c r="B865" s="128" t="s">
        <v>1496</v>
      </c>
      <c r="C865" s="50" t="s">
        <v>163</v>
      </c>
      <c r="D865" s="51">
        <v>81427</v>
      </c>
      <c r="E865" s="56" t="s">
        <v>1497</v>
      </c>
      <c r="F865" s="53" t="s">
        <v>160</v>
      </c>
      <c r="G865" s="54">
        <v>2</v>
      </c>
      <c r="H865" s="55">
        <v>2</v>
      </c>
      <c r="I865" s="73">
        <v>58.38</v>
      </c>
      <c r="J865" s="55">
        <v>48.46</v>
      </c>
      <c r="K865" s="73">
        <v>16.82</v>
      </c>
      <c r="L865" s="55">
        <v>13.96</v>
      </c>
      <c r="M865" s="55">
        <f t="shared" si="96"/>
        <v>124.84</v>
      </c>
      <c r="N865" s="55">
        <f t="shared" si="97"/>
        <v>124.84</v>
      </c>
      <c r="O865" s="37"/>
      <c r="P865" s="55">
        <v>58.38</v>
      </c>
      <c r="Q865" s="55">
        <v>16.82</v>
      </c>
      <c r="R865" s="55">
        <v>150.4</v>
      </c>
      <c r="S865" s="55">
        <v>150.4</v>
      </c>
      <c r="T865" s="135">
        <f t="shared" si="91"/>
        <v>0.83005319148936174</v>
      </c>
      <c r="U865" s="55">
        <f t="shared" si="92"/>
        <v>96.92</v>
      </c>
      <c r="V865" s="55">
        <f t="shared" si="93"/>
        <v>27.92</v>
      </c>
      <c r="X865" s="36" t="b">
        <v>1</v>
      </c>
    </row>
    <row r="866" spans="1:24" x14ac:dyDescent="0.25">
      <c r="A866" s="42" t="s">
        <v>3956</v>
      </c>
      <c r="B866" s="128" t="s">
        <v>1498</v>
      </c>
      <c r="C866" s="50" t="s">
        <v>163</v>
      </c>
      <c r="D866" s="51">
        <v>81444</v>
      </c>
      <c r="E866" s="56" t="s">
        <v>1499</v>
      </c>
      <c r="F866" s="53" t="s">
        <v>160</v>
      </c>
      <c r="G866" s="54">
        <v>2</v>
      </c>
      <c r="H866" s="55">
        <v>2</v>
      </c>
      <c r="I866" s="73">
        <v>12.26</v>
      </c>
      <c r="J866" s="55">
        <v>10.17</v>
      </c>
      <c r="K866" s="73">
        <v>7.1</v>
      </c>
      <c r="L866" s="55">
        <v>5.89</v>
      </c>
      <c r="M866" s="55">
        <f t="shared" si="96"/>
        <v>32.119999999999997</v>
      </c>
      <c r="N866" s="55">
        <f t="shared" si="97"/>
        <v>32.119999999999997</v>
      </c>
      <c r="O866" s="38"/>
      <c r="P866" s="55">
        <v>12.26</v>
      </c>
      <c r="Q866" s="55">
        <v>7.1</v>
      </c>
      <c r="R866" s="55">
        <v>38.72</v>
      </c>
      <c r="S866" s="55">
        <v>38.72</v>
      </c>
      <c r="T866" s="135">
        <f t="shared" si="91"/>
        <v>0.82954545454545447</v>
      </c>
      <c r="U866" s="55">
        <f t="shared" si="92"/>
        <v>20.34</v>
      </c>
      <c r="V866" s="55">
        <f t="shared" si="93"/>
        <v>11.78</v>
      </c>
      <c r="X866" s="36" t="b">
        <v>1</v>
      </c>
    </row>
    <row r="867" spans="1:24" x14ac:dyDescent="0.25">
      <c r="A867" s="42" t="s">
        <v>3957</v>
      </c>
      <c r="B867" s="128" t="s">
        <v>1500</v>
      </c>
      <c r="C867" s="50" t="s">
        <v>163</v>
      </c>
      <c r="D867" s="51">
        <v>81445</v>
      </c>
      <c r="E867" s="56" t="s">
        <v>1501</v>
      </c>
      <c r="F867" s="53" t="s">
        <v>160</v>
      </c>
      <c r="G867" s="54">
        <v>2</v>
      </c>
      <c r="H867" s="55">
        <v>2</v>
      </c>
      <c r="I867" s="73">
        <v>10.88</v>
      </c>
      <c r="J867" s="55">
        <v>9.0299999999999994</v>
      </c>
      <c r="K867" s="73">
        <v>7.1</v>
      </c>
      <c r="L867" s="55">
        <v>5.89</v>
      </c>
      <c r="M867" s="55">
        <f t="shared" si="96"/>
        <v>29.84</v>
      </c>
      <c r="N867" s="55">
        <f t="shared" si="97"/>
        <v>29.84</v>
      </c>
      <c r="O867" s="38"/>
      <c r="P867" s="55">
        <v>10.88</v>
      </c>
      <c r="Q867" s="55">
        <v>7.1</v>
      </c>
      <c r="R867" s="55">
        <v>35.96</v>
      </c>
      <c r="S867" s="55">
        <v>35.96</v>
      </c>
      <c r="T867" s="135">
        <f t="shared" si="91"/>
        <v>0.82981090100111232</v>
      </c>
      <c r="U867" s="55">
        <f t="shared" si="92"/>
        <v>18.059999999999999</v>
      </c>
      <c r="V867" s="55">
        <f t="shared" si="93"/>
        <v>11.78</v>
      </c>
      <c r="X867" s="36" t="b">
        <v>1</v>
      </c>
    </row>
    <row r="868" spans="1:24" x14ac:dyDescent="0.2">
      <c r="A868" s="42" t="s">
        <v>3958</v>
      </c>
      <c r="B868" s="130" t="s">
        <v>1502</v>
      </c>
      <c r="C868" s="134"/>
      <c r="D868" s="134"/>
      <c r="E868" s="61" t="s">
        <v>1503</v>
      </c>
      <c r="F868" s="134"/>
      <c r="G868" s="62"/>
      <c r="H868" s="62"/>
      <c r="I868" s="72"/>
      <c r="J868" s="62"/>
      <c r="K868" s="72"/>
      <c r="L868" s="62"/>
      <c r="M868" s="63">
        <f>SUM(M869:M870)</f>
        <v>877.59999999999991</v>
      </c>
      <c r="N868" s="63">
        <f>SUM(N869:N870)</f>
        <v>877.59999999999991</v>
      </c>
      <c r="O868" s="37"/>
      <c r="P868" s="62"/>
      <c r="Q868" s="62"/>
      <c r="R868" s="63">
        <v>1057.3599999999999</v>
      </c>
      <c r="S868" s="63">
        <v>1057.3599999999999</v>
      </c>
      <c r="T868" s="135">
        <f t="shared" si="91"/>
        <v>0.82999167738518576</v>
      </c>
      <c r="U868" s="55">
        <f t="shared" si="92"/>
        <v>0</v>
      </c>
      <c r="V868" s="55">
        <f t="shared" si="93"/>
        <v>0</v>
      </c>
      <c r="X868" s="36" t="b">
        <v>1</v>
      </c>
    </row>
    <row r="869" spans="1:24" x14ac:dyDescent="0.2">
      <c r="A869" s="42" t="s">
        <v>3959</v>
      </c>
      <c r="B869" s="128" t="s">
        <v>1504</v>
      </c>
      <c r="C869" s="50" t="s">
        <v>163</v>
      </c>
      <c r="D869" s="51">
        <v>81501</v>
      </c>
      <c r="E869" s="56" t="s">
        <v>1505</v>
      </c>
      <c r="F869" s="53" t="s">
        <v>160</v>
      </c>
      <c r="G869" s="54">
        <v>8</v>
      </c>
      <c r="H869" s="55">
        <v>8</v>
      </c>
      <c r="I869" s="73">
        <v>64.22</v>
      </c>
      <c r="J869" s="55">
        <v>53.3</v>
      </c>
      <c r="K869" s="73">
        <v>0</v>
      </c>
      <c r="L869" s="55">
        <v>0</v>
      </c>
      <c r="M869" s="55">
        <f>TRUNC(((J869*G869)+(L869*G869)),2)</f>
        <v>426.4</v>
      </c>
      <c r="N869" s="55">
        <f>TRUNC(((J869*H869)+(L869*H869)),2)</f>
        <v>426.4</v>
      </c>
      <c r="O869" s="37"/>
      <c r="P869" s="55">
        <v>64.22</v>
      </c>
      <c r="Q869" s="55">
        <v>0</v>
      </c>
      <c r="R869" s="55">
        <v>513.76</v>
      </c>
      <c r="S869" s="55">
        <v>513.76</v>
      </c>
      <c r="T869" s="135">
        <f t="shared" si="91"/>
        <v>0.82995951417004044</v>
      </c>
      <c r="U869" s="55">
        <f t="shared" si="92"/>
        <v>426.4</v>
      </c>
      <c r="V869" s="55">
        <f t="shared" si="93"/>
        <v>0</v>
      </c>
      <c r="X869" s="36" t="b">
        <v>1</v>
      </c>
    </row>
    <row r="870" spans="1:24" x14ac:dyDescent="0.2">
      <c r="A870" s="42" t="s">
        <v>3960</v>
      </c>
      <c r="B870" s="128" t="s">
        <v>1506</v>
      </c>
      <c r="C870" s="50" t="s">
        <v>163</v>
      </c>
      <c r="D870" s="51">
        <v>81504</v>
      </c>
      <c r="E870" s="56" t="s">
        <v>1507</v>
      </c>
      <c r="F870" s="53" t="s">
        <v>160</v>
      </c>
      <c r="G870" s="54">
        <v>8</v>
      </c>
      <c r="H870" s="55">
        <v>8</v>
      </c>
      <c r="I870" s="73">
        <v>67.95</v>
      </c>
      <c r="J870" s="55">
        <v>56.4</v>
      </c>
      <c r="K870" s="73">
        <v>0</v>
      </c>
      <c r="L870" s="55">
        <v>0</v>
      </c>
      <c r="M870" s="55">
        <f>TRUNC(((J870*G870)+(L870*G870)),2)</f>
        <v>451.2</v>
      </c>
      <c r="N870" s="55">
        <f>TRUNC(((J870*H870)+(L870*H870)),2)</f>
        <v>451.2</v>
      </c>
      <c r="O870" s="37"/>
      <c r="P870" s="55">
        <v>67.95</v>
      </c>
      <c r="Q870" s="55">
        <v>0</v>
      </c>
      <c r="R870" s="55">
        <v>543.6</v>
      </c>
      <c r="S870" s="55">
        <v>543.6</v>
      </c>
      <c r="T870" s="135">
        <f t="shared" si="91"/>
        <v>0.83002207505518755</v>
      </c>
      <c r="U870" s="55">
        <f t="shared" si="92"/>
        <v>451.2</v>
      </c>
      <c r="V870" s="55">
        <f t="shared" si="93"/>
        <v>0</v>
      </c>
      <c r="X870" s="36" t="b">
        <v>1</v>
      </c>
    </row>
    <row r="871" spans="1:24" x14ac:dyDescent="0.2">
      <c r="A871" s="42" t="s">
        <v>3961</v>
      </c>
      <c r="B871" s="130" t="s">
        <v>1508</v>
      </c>
      <c r="C871" s="134"/>
      <c r="D871" s="134"/>
      <c r="E871" s="61" t="s">
        <v>1509</v>
      </c>
      <c r="F871" s="134"/>
      <c r="G871" s="62"/>
      <c r="H871" s="62"/>
      <c r="I871" s="72"/>
      <c r="J871" s="62"/>
      <c r="K871" s="72"/>
      <c r="L871" s="62"/>
      <c r="M871" s="63">
        <f>M872</f>
        <v>30.56</v>
      </c>
      <c r="N871" s="63">
        <f>N872</f>
        <v>30.56</v>
      </c>
      <c r="O871" s="37"/>
      <c r="P871" s="62"/>
      <c r="Q871" s="62"/>
      <c r="R871" s="63">
        <v>36.840000000000003</v>
      </c>
      <c r="S871" s="63">
        <v>36.840000000000003</v>
      </c>
      <c r="T871" s="135">
        <f t="shared" si="91"/>
        <v>0.82953311617806724</v>
      </c>
      <c r="U871" s="55">
        <f t="shared" si="92"/>
        <v>0</v>
      </c>
      <c r="V871" s="55">
        <f t="shared" si="93"/>
        <v>0</v>
      </c>
      <c r="X871" s="36" t="b">
        <v>1</v>
      </c>
    </row>
    <row r="872" spans="1:24" x14ac:dyDescent="0.2">
      <c r="A872" s="42" t="s">
        <v>3962</v>
      </c>
      <c r="B872" s="128" t="s">
        <v>1510</v>
      </c>
      <c r="C872" s="50" t="s">
        <v>163</v>
      </c>
      <c r="D872" s="51">
        <v>81571</v>
      </c>
      <c r="E872" s="56" t="s">
        <v>1511</v>
      </c>
      <c r="F872" s="53" t="s">
        <v>160</v>
      </c>
      <c r="G872" s="54">
        <v>2</v>
      </c>
      <c r="H872" s="55">
        <v>2</v>
      </c>
      <c r="I872" s="73">
        <v>8.6999999999999993</v>
      </c>
      <c r="J872" s="55">
        <v>7.22</v>
      </c>
      <c r="K872" s="73">
        <v>9.7200000000000006</v>
      </c>
      <c r="L872" s="55">
        <v>8.06</v>
      </c>
      <c r="M872" s="55">
        <f>TRUNC(((J872*G872)+(L872*G872)),2)</f>
        <v>30.56</v>
      </c>
      <c r="N872" s="55">
        <f>TRUNC(((J872*H872)+(L872*H872)),2)</f>
        <v>30.56</v>
      </c>
      <c r="O872" s="37"/>
      <c r="P872" s="55">
        <v>8.6999999999999993</v>
      </c>
      <c r="Q872" s="55">
        <v>9.7200000000000006</v>
      </c>
      <c r="R872" s="55">
        <v>36.840000000000003</v>
      </c>
      <c r="S872" s="55">
        <v>36.840000000000003</v>
      </c>
      <c r="T872" s="135">
        <f t="shared" si="91"/>
        <v>0.82953311617806724</v>
      </c>
      <c r="U872" s="55">
        <f t="shared" si="92"/>
        <v>14.44</v>
      </c>
      <c r="V872" s="55">
        <f t="shared" si="93"/>
        <v>16.12</v>
      </c>
      <c r="X872" s="36" t="b">
        <v>1</v>
      </c>
    </row>
    <row r="873" spans="1:24" x14ac:dyDescent="0.2">
      <c r="A873" s="42" t="s">
        <v>3963</v>
      </c>
      <c r="B873" s="129" t="s">
        <v>1512</v>
      </c>
      <c r="C873" s="133"/>
      <c r="D873" s="133"/>
      <c r="E873" s="58" t="s">
        <v>1513</v>
      </c>
      <c r="F873" s="133"/>
      <c r="G873" s="59"/>
      <c r="H873" s="59"/>
      <c r="I873" s="72"/>
      <c r="J873" s="59"/>
      <c r="K873" s="72"/>
      <c r="L873" s="59"/>
      <c r="M873" s="60">
        <f>M874+M877+M880+M890+M897+M902+M904+M907</f>
        <v>16373.190000000002</v>
      </c>
      <c r="N873" s="60">
        <f>N874+N877+N880+N890+N897+N902+N904+N907</f>
        <v>16373.190000000002</v>
      </c>
      <c r="O873" s="37"/>
      <c r="P873" s="59"/>
      <c r="Q873" s="59"/>
      <c r="R873" s="60">
        <v>19730.330000000002</v>
      </c>
      <c r="S873" s="60">
        <v>19730.330000000002</v>
      </c>
      <c r="T873" s="135">
        <f t="shared" si="91"/>
        <v>0.82984876583412448</v>
      </c>
      <c r="U873" s="55">
        <f t="shared" si="92"/>
        <v>0</v>
      </c>
      <c r="V873" s="55">
        <f t="shared" si="93"/>
        <v>0</v>
      </c>
      <c r="X873" s="36" t="b">
        <v>1</v>
      </c>
    </row>
    <row r="874" spans="1:24" x14ac:dyDescent="0.2">
      <c r="A874" s="42" t="s">
        <v>3964</v>
      </c>
      <c r="B874" s="130" t="s">
        <v>1514</v>
      </c>
      <c r="C874" s="134"/>
      <c r="D874" s="134"/>
      <c r="E874" s="61" t="s">
        <v>1515</v>
      </c>
      <c r="F874" s="134"/>
      <c r="G874" s="62"/>
      <c r="H874" s="62"/>
      <c r="I874" s="72"/>
      <c r="J874" s="62"/>
      <c r="K874" s="72"/>
      <c r="L874" s="62"/>
      <c r="M874" s="63">
        <f>SUM(M875:M876)</f>
        <v>347.38</v>
      </c>
      <c r="N874" s="63">
        <f>SUM(N875:N876)</f>
        <v>347.38</v>
      </c>
      <c r="O874" s="37"/>
      <c r="P874" s="62"/>
      <c r="Q874" s="62"/>
      <c r="R874" s="63">
        <v>418.54</v>
      </c>
      <c r="S874" s="63">
        <v>418.54</v>
      </c>
      <c r="T874" s="135">
        <f t="shared" si="91"/>
        <v>0.82998040808524864</v>
      </c>
      <c r="U874" s="55">
        <f t="shared" si="92"/>
        <v>0</v>
      </c>
      <c r="V874" s="55">
        <f t="shared" si="93"/>
        <v>0</v>
      </c>
      <c r="X874" s="36" t="b">
        <v>1</v>
      </c>
    </row>
    <row r="875" spans="1:24" x14ac:dyDescent="0.2">
      <c r="A875" s="42" t="s">
        <v>3965</v>
      </c>
      <c r="B875" s="128" t="s">
        <v>1516</v>
      </c>
      <c r="C875" s="50" t="s">
        <v>163</v>
      </c>
      <c r="D875" s="51">
        <v>81663</v>
      </c>
      <c r="E875" s="56" t="s">
        <v>1517</v>
      </c>
      <c r="F875" s="53" t="s">
        <v>160</v>
      </c>
      <c r="G875" s="54">
        <v>8</v>
      </c>
      <c r="H875" s="55">
        <v>8</v>
      </c>
      <c r="I875" s="73">
        <v>39.49</v>
      </c>
      <c r="J875" s="55">
        <v>32.78</v>
      </c>
      <c r="K875" s="73">
        <v>8.2200000000000006</v>
      </c>
      <c r="L875" s="55">
        <v>6.82</v>
      </c>
      <c r="M875" s="55">
        <f>TRUNC(((J875*G875)+(L875*G875)),2)</f>
        <v>316.8</v>
      </c>
      <c r="N875" s="55">
        <f>TRUNC(((J875*H875)+(L875*H875)),2)</f>
        <v>316.8</v>
      </c>
      <c r="O875" s="37"/>
      <c r="P875" s="55">
        <v>39.49</v>
      </c>
      <c r="Q875" s="55">
        <v>8.2200000000000006</v>
      </c>
      <c r="R875" s="55">
        <v>381.68</v>
      </c>
      <c r="S875" s="55">
        <v>381.68</v>
      </c>
      <c r="T875" s="135">
        <f t="shared" si="91"/>
        <v>0.8300146719765249</v>
      </c>
      <c r="U875" s="55">
        <f t="shared" si="92"/>
        <v>262.24</v>
      </c>
      <c r="V875" s="55">
        <f t="shared" si="93"/>
        <v>54.56</v>
      </c>
      <c r="X875" s="36" t="b">
        <v>1</v>
      </c>
    </row>
    <row r="876" spans="1:24" x14ac:dyDescent="0.2">
      <c r="A876" s="42" t="s">
        <v>3966</v>
      </c>
      <c r="B876" s="128" t="s">
        <v>1518</v>
      </c>
      <c r="C876" s="50" t="s">
        <v>163</v>
      </c>
      <c r="D876" s="51">
        <v>81681</v>
      </c>
      <c r="E876" s="56" t="s">
        <v>1519</v>
      </c>
      <c r="F876" s="53" t="s">
        <v>160</v>
      </c>
      <c r="G876" s="54">
        <v>2</v>
      </c>
      <c r="H876" s="55">
        <v>2</v>
      </c>
      <c r="I876" s="73">
        <v>10.210000000000001</v>
      </c>
      <c r="J876" s="55">
        <v>8.4700000000000006</v>
      </c>
      <c r="K876" s="73">
        <v>8.2200000000000006</v>
      </c>
      <c r="L876" s="55">
        <v>6.82</v>
      </c>
      <c r="M876" s="55">
        <f>TRUNC(((J876*G876)+(L876*G876)),2)</f>
        <v>30.58</v>
      </c>
      <c r="N876" s="55">
        <f>TRUNC(((J876*H876)+(L876*H876)),2)</f>
        <v>30.58</v>
      </c>
      <c r="O876" s="37"/>
      <c r="P876" s="55">
        <v>10.210000000000001</v>
      </c>
      <c r="Q876" s="55">
        <v>8.2200000000000006</v>
      </c>
      <c r="R876" s="55">
        <v>36.86</v>
      </c>
      <c r="S876" s="55">
        <v>36.86</v>
      </c>
      <c r="T876" s="135">
        <f t="shared" si="91"/>
        <v>0.82962561041779703</v>
      </c>
      <c r="U876" s="55">
        <f t="shared" si="92"/>
        <v>16.940000000000001</v>
      </c>
      <c r="V876" s="55">
        <f t="shared" si="93"/>
        <v>13.64</v>
      </c>
      <c r="X876" s="36" t="b">
        <v>1</v>
      </c>
    </row>
    <row r="877" spans="1:24" x14ac:dyDescent="0.2">
      <c r="A877" s="42" t="s">
        <v>3967</v>
      </c>
      <c r="B877" s="130" t="s">
        <v>1520</v>
      </c>
      <c r="C877" s="134"/>
      <c r="D877" s="134"/>
      <c r="E877" s="61" t="s">
        <v>1521</v>
      </c>
      <c r="F877" s="134"/>
      <c r="G877" s="62"/>
      <c r="H877" s="62"/>
      <c r="I877" s="72"/>
      <c r="J877" s="62"/>
      <c r="K877" s="72"/>
      <c r="L877" s="62"/>
      <c r="M877" s="63">
        <f>SUM(M878:M879)</f>
        <v>199.5</v>
      </c>
      <c r="N877" s="63">
        <f>SUM(N878:N879)</f>
        <v>199.5</v>
      </c>
      <c r="O877" s="37"/>
      <c r="P877" s="62"/>
      <c r="Q877" s="62"/>
      <c r="R877" s="63">
        <v>240.41</v>
      </c>
      <c r="S877" s="63">
        <v>240.41</v>
      </c>
      <c r="T877" s="135">
        <f t="shared" si="91"/>
        <v>0.82983236970175955</v>
      </c>
      <c r="U877" s="55">
        <f t="shared" si="92"/>
        <v>0</v>
      </c>
      <c r="V877" s="55">
        <f t="shared" si="93"/>
        <v>0</v>
      </c>
      <c r="X877" s="36" t="b">
        <v>1</v>
      </c>
    </row>
    <row r="878" spans="1:24" x14ac:dyDescent="0.2">
      <c r="A878" s="42" t="s">
        <v>3968</v>
      </c>
      <c r="B878" s="128" t="s">
        <v>1522</v>
      </c>
      <c r="C878" s="50" t="s">
        <v>163</v>
      </c>
      <c r="D878" s="51">
        <v>81731</v>
      </c>
      <c r="E878" s="56" t="s">
        <v>1523</v>
      </c>
      <c r="F878" s="53" t="s">
        <v>160</v>
      </c>
      <c r="G878" s="54">
        <v>5</v>
      </c>
      <c r="H878" s="55">
        <v>5</v>
      </c>
      <c r="I878" s="73">
        <v>11.59</v>
      </c>
      <c r="J878" s="55">
        <v>9.6199999999999992</v>
      </c>
      <c r="K878" s="73">
        <v>10.46</v>
      </c>
      <c r="L878" s="55">
        <v>8.68</v>
      </c>
      <c r="M878" s="55">
        <f>TRUNC(((J878*G878)+(L878*G878)),2)</f>
        <v>91.5</v>
      </c>
      <c r="N878" s="55">
        <f>TRUNC(((J878*H878)+(L878*H878)),2)</f>
        <v>91.5</v>
      </c>
      <c r="O878" s="37"/>
      <c r="P878" s="55">
        <v>11.59</v>
      </c>
      <c r="Q878" s="55">
        <v>10.46</v>
      </c>
      <c r="R878" s="55">
        <v>110.25</v>
      </c>
      <c r="S878" s="55">
        <v>110.25</v>
      </c>
      <c r="T878" s="135">
        <f t="shared" si="91"/>
        <v>0.82993197278911568</v>
      </c>
      <c r="U878" s="55">
        <f t="shared" si="92"/>
        <v>48.1</v>
      </c>
      <c r="V878" s="55">
        <f t="shared" si="93"/>
        <v>43.4</v>
      </c>
      <c r="X878" s="36" t="b">
        <v>1</v>
      </c>
    </row>
    <row r="879" spans="1:24" x14ac:dyDescent="0.2">
      <c r="A879" s="42" t="s">
        <v>3969</v>
      </c>
      <c r="B879" s="128" t="s">
        <v>1524</v>
      </c>
      <c r="C879" s="50" t="s">
        <v>163</v>
      </c>
      <c r="D879" s="51">
        <v>81730</v>
      </c>
      <c r="E879" s="56" t="s">
        <v>1525</v>
      </c>
      <c r="F879" s="53" t="s">
        <v>160</v>
      </c>
      <c r="G879" s="54">
        <v>8</v>
      </c>
      <c r="H879" s="55">
        <v>8</v>
      </c>
      <c r="I879" s="73">
        <v>5.81</v>
      </c>
      <c r="J879" s="55">
        <v>4.82</v>
      </c>
      <c r="K879" s="73">
        <v>10.46</v>
      </c>
      <c r="L879" s="55">
        <v>8.68</v>
      </c>
      <c r="M879" s="55">
        <f>TRUNC(((J879*G879)+(L879*G879)),2)</f>
        <v>108</v>
      </c>
      <c r="N879" s="55">
        <f>TRUNC(((J879*H879)+(L879*H879)),2)</f>
        <v>108</v>
      </c>
      <c r="O879" s="37"/>
      <c r="P879" s="55">
        <v>5.81</v>
      </c>
      <c r="Q879" s="55">
        <v>10.46</v>
      </c>
      <c r="R879" s="55">
        <v>130.16</v>
      </c>
      <c r="S879" s="55">
        <v>130.16</v>
      </c>
      <c r="T879" s="135">
        <f t="shared" si="91"/>
        <v>0.82974800245851266</v>
      </c>
      <c r="U879" s="55">
        <f t="shared" si="92"/>
        <v>38.56</v>
      </c>
      <c r="V879" s="55">
        <f t="shared" si="93"/>
        <v>69.44</v>
      </c>
      <c r="X879" s="36" t="b">
        <v>1</v>
      </c>
    </row>
    <row r="880" spans="1:24" x14ac:dyDescent="0.2">
      <c r="A880" s="42" t="s">
        <v>3970</v>
      </c>
      <c r="B880" s="130" t="s">
        <v>1526</v>
      </c>
      <c r="C880" s="134"/>
      <c r="D880" s="134"/>
      <c r="E880" s="61" t="s">
        <v>1527</v>
      </c>
      <c r="F880" s="134"/>
      <c r="G880" s="62"/>
      <c r="H880" s="62"/>
      <c r="I880" s="72"/>
      <c r="J880" s="62"/>
      <c r="K880" s="72"/>
      <c r="L880" s="62"/>
      <c r="M880" s="63">
        <f>SUM(M881:M889)</f>
        <v>2852.2799999999997</v>
      </c>
      <c r="N880" s="63">
        <f>SUM(N881:N889)</f>
        <v>2852.2799999999997</v>
      </c>
      <c r="O880" s="37"/>
      <c r="P880" s="62"/>
      <c r="Q880" s="62"/>
      <c r="R880" s="63">
        <v>3437.33</v>
      </c>
      <c r="S880" s="63">
        <v>3437.33</v>
      </c>
      <c r="T880" s="135">
        <f t="shared" si="91"/>
        <v>0.82979521896355601</v>
      </c>
      <c r="U880" s="55">
        <f t="shared" si="92"/>
        <v>0</v>
      </c>
      <c r="V880" s="55">
        <f t="shared" si="93"/>
        <v>0</v>
      </c>
      <c r="X880" s="36" t="b">
        <v>1</v>
      </c>
    </row>
    <row r="881" spans="1:24" ht="36" x14ac:dyDescent="0.25">
      <c r="A881" s="42" t="s">
        <v>3971</v>
      </c>
      <c r="B881" s="128" t="s">
        <v>1528</v>
      </c>
      <c r="C881" s="50" t="s">
        <v>217</v>
      </c>
      <c r="D881" s="51">
        <v>89726</v>
      </c>
      <c r="E881" s="52" t="s">
        <v>3061</v>
      </c>
      <c r="F881" s="53" t="s">
        <v>160</v>
      </c>
      <c r="G881" s="54">
        <v>10</v>
      </c>
      <c r="H881" s="55">
        <v>10</v>
      </c>
      <c r="I881" s="73">
        <v>5.59</v>
      </c>
      <c r="J881" s="55">
        <v>4.6399999999999997</v>
      </c>
      <c r="K881" s="73">
        <v>4.74</v>
      </c>
      <c r="L881" s="55">
        <v>3.93</v>
      </c>
      <c r="M881" s="55">
        <f t="shared" ref="M881:M889" si="98">TRUNC(((J881*G881)+(L881*G881)),2)</f>
        <v>85.7</v>
      </c>
      <c r="N881" s="55">
        <f t="shared" ref="N881:N889" si="99">TRUNC(((J881*H881)+(L881*H881)),2)</f>
        <v>85.7</v>
      </c>
      <c r="O881" s="38"/>
      <c r="P881" s="55">
        <v>5.59</v>
      </c>
      <c r="Q881" s="55">
        <v>4.74</v>
      </c>
      <c r="R881" s="55">
        <v>103.3</v>
      </c>
      <c r="S881" s="55">
        <v>103.3</v>
      </c>
      <c r="T881" s="135">
        <f t="shared" si="91"/>
        <v>0.82962245885769603</v>
      </c>
      <c r="U881" s="55">
        <f t="shared" si="92"/>
        <v>46.4</v>
      </c>
      <c r="V881" s="55">
        <f t="shared" si="93"/>
        <v>39.299999999999997</v>
      </c>
      <c r="X881" s="36" t="b">
        <v>1</v>
      </c>
    </row>
    <row r="882" spans="1:24" ht="36" x14ac:dyDescent="0.25">
      <c r="A882" s="42" t="s">
        <v>3972</v>
      </c>
      <c r="B882" s="128" t="s">
        <v>1529</v>
      </c>
      <c r="C882" s="50" t="s">
        <v>217</v>
      </c>
      <c r="D882" s="51">
        <v>89802</v>
      </c>
      <c r="E882" s="52" t="s">
        <v>3062</v>
      </c>
      <c r="F882" s="53" t="s">
        <v>160</v>
      </c>
      <c r="G882" s="54">
        <v>15</v>
      </c>
      <c r="H882" s="55">
        <v>15</v>
      </c>
      <c r="I882" s="73">
        <v>9.56</v>
      </c>
      <c r="J882" s="55">
        <v>7.93</v>
      </c>
      <c r="K882" s="73">
        <v>1.26</v>
      </c>
      <c r="L882" s="55">
        <v>1.04</v>
      </c>
      <c r="M882" s="55">
        <f t="shared" si="98"/>
        <v>134.55000000000001</v>
      </c>
      <c r="N882" s="55">
        <f t="shared" si="99"/>
        <v>134.55000000000001</v>
      </c>
      <c r="O882" s="38"/>
      <c r="P882" s="55">
        <v>9.56</v>
      </c>
      <c r="Q882" s="55">
        <v>1.26</v>
      </c>
      <c r="R882" s="55">
        <v>162.30000000000001</v>
      </c>
      <c r="S882" s="55">
        <v>162.30000000000001</v>
      </c>
      <c r="T882" s="135">
        <f t="shared" si="91"/>
        <v>0.82902033271719044</v>
      </c>
      <c r="U882" s="55">
        <f t="shared" si="92"/>
        <v>118.95</v>
      </c>
      <c r="V882" s="55">
        <f t="shared" si="93"/>
        <v>15.6</v>
      </c>
      <c r="X882" s="36" t="b">
        <v>1</v>
      </c>
    </row>
    <row r="883" spans="1:24" x14ac:dyDescent="0.2">
      <c r="A883" s="42" t="s">
        <v>3973</v>
      </c>
      <c r="B883" s="128" t="s">
        <v>1530</v>
      </c>
      <c r="C883" s="50" t="s">
        <v>163</v>
      </c>
      <c r="D883" s="51">
        <v>81923</v>
      </c>
      <c r="E883" s="56" t="s">
        <v>1531</v>
      </c>
      <c r="F883" s="53" t="s">
        <v>160</v>
      </c>
      <c r="G883" s="54">
        <v>12</v>
      </c>
      <c r="H883" s="55">
        <v>12</v>
      </c>
      <c r="I883" s="73">
        <v>9.34</v>
      </c>
      <c r="J883" s="55">
        <v>7.75</v>
      </c>
      <c r="K883" s="73">
        <v>13.45</v>
      </c>
      <c r="L883" s="55">
        <v>11.16</v>
      </c>
      <c r="M883" s="55">
        <f t="shared" si="98"/>
        <v>226.92</v>
      </c>
      <c r="N883" s="55">
        <f t="shared" si="99"/>
        <v>226.92</v>
      </c>
      <c r="O883" s="37"/>
      <c r="P883" s="55">
        <v>9.34</v>
      </c>
      <c r="Q883" s="55">
        <v>13.45</v>
      </c>
      <c r="R883" s="55">
        <v>273.48</v>
      </c>
      <c r="S883" s="55">
        <v>273.48</v>
      </c>
      <c r="T883" s="135">
        <f t="shared" si="91"/>
        <v>0.82974989030276425</v>
      </c>
      <c r="U883" s="55">
        <f t="shared" si="92"/>
        <v>93</v>
      </c>
      <c r="V883" s="55">
        <f t="shared" si="93"/>
        <v>133.91999999999999</v>
      </c>
      <c r="X883" s="36" t="b">
        <v>1</v>
      </c>
    </row>
    <row r="884" spans="1:24" x14ac:dyDescent="0.2">
      <c r="A884" s="42" t="s">
        <v>3974</v>
      </c>
      <c r="B884" s="128" t="s">
        <v>1532</v>
      </c>
      <c r="C884" s="50" t="s">
        <v>163</v>
      </c>
      <c r="D884" s="51">
        <v>81924</v>
      </c>
      <c r="E884" s="56" t="s">
        <v>1533</v>
      </c>
      <c r="F884" s="53" t="s">
        <v>160</v>
      </c>
      <c r="G884" s="54">
        <v>15</v>
      </c>
      <c r="H884" s="55">
        <v>15</v>
      </c>
      <c r="I884" s="73">
        <v>10.15</v>
      </c>
      <c r="J884" s="55">
        <v>8.42</v>
      </c>
      <c r="K884" s="73">
        <v>16.82</v>
      </c>
      <c r="L884" s="55">
        <v>13.96</v>
      </c>
      <c r="M884" s="55">
        <f t="shared" si="98"/>
        <v>335.7</v>
      </c>
      <c r="N884" s="55">
        <f t="shared" si="99"/>
        <v>335.7</v>
      </c>
      <c r="O884" s="37"/>
      <c r="P884" s="55">
        <v>10.15</v>
      </c>
      <c r="Q884" s="55">
        <v>16.82</v>
      </c>
      <c r="R884" s="55">
        <v>404.55</v>
      </c>
      <c r="S884" s="55">
        <v>404.55</v>
      </c>
      <c r="T884" s="135">
        <f t="shared" si="91"/>
        <v>0.82981090100111232</v>
      </c>
      <c r="U884" s="55">
        <f t="shared" si="92"/>
        <v>126.3</v>
      </c>
      <c r="V884" s="55">
        <f t="shared" si="93"/>
        <v>209.4</v>
      </c>
      <c r="X884" s="36" t="b">
        <v>1</v>
      </c>
    </row>
    <row r="885" spans="1:24" ht="24" x14ac:dyDescent="0.25">
      <c r="A885" s="42" t="s">
        <v>3975</v>
      </c>
      <c r="B885" s="128" t="s">
        <v>1534</v>
      </c>
      <c r="C885" s="50" t="s">
        <v>217</v>
      </c>
      <c r="D885" s="51">
        <v>89591</v>
      </c>
      <c r="E885" s="56" t="s">
        <v>1535</v>
      </c>
      <c r="F885" s="53" t="s">
        <v>160</v>
      </c>
      <c r="G885" s="54">
        <v>3</v>
      </c>
      <c r="H885" s="55">
        <v>3</v>
      </c>
      <c r="I885" s="73">
        <v>115.88</v>
      </c>
      <c r="J885" s="55">
        <v>96.19</v>
      </c>
      <c r="K885" s="73">
        <v>17.54</v>
      </c>
      <c r="L885" s="55">
        <v>14.55</v>
      </c>
      <c r="M885" s="55">
        <f t="shared" si="98"/>
        <v>332.22</v>
      </c>
      <c r="N885" s="55">
        <f t="shared" si="99"/>
        <v>332.22</v>
      </c>
      <c r="O885" s="38"/>
      <c r="P885" s="55">
        <v>115.88</v>
      </c>
      <c r="Q885" s="55">
        <v>17.54</v>
      </c>
      <c r="R885" s="55">
        <v>400.26</v>
      </c>
      <c r="S885" s="55">
        <v>400.26</v>
      </c>
      <c r="T885" s="135">
        <f t="shared" si="91"/>
        <v>0.83001049317943343</v>
      </c>
      <c r="U885" s="55">
        <f t="shared" si="92"/>
        <v>288.57</v>
      </c>
      <c r="V885" s="55">
        <f t="shared" si="93"/>
        <v>43.65</v>
      </c>
      <c r="X885" s="36" t="b">
        <v>1</v>
      </c>
    </row>
    <row r="886" spans="1:24" x14ac:dyDescent="0.2">
      <c r="A886" s="42" t="s">
        <v>3976</v>
      </c>
      <c r="B886" s="128" t="s">
        <v>1536</v>
      </c>
      <c r="C886" s="50" t="s">
        <v>163</v>
      </c>
      <c r="D886" s="51">
        <v>81938</v>
      </c>
      <c r="E886" s="56" t="s">
        <v>1537</v>
      </c>
      <c r="F886" s="53" t="s">
        <v>160</v>
      </c>
      <c r="G886" s="54">
        <v>56</v>
      </c>
      <c r="H886" s="55">
        <v>56</v>
      </c>
      <c r="I886" s="73">
        <v>9.75</v>
      </c>
      <c r="J886" s="55">
        <v>8.09</v>
      </c>
      <c r="K886" s="73">
        <v>16.82</v>
      </c>
      <c r="L886" s="55">
        <v>13.96</v>
      </c>
      <c r="M886" s="55">
        <f t="shared" si="98"/>
        <v>1234.8</v>
      </c>
      <c r="N886" s="55">
        <f t="shared" si="99"/>
        <v>1234.8</v>
      </c>
      <c r="O886" s="37"/>
      <c r="P886" s="55">
        <v>9.75</v>
      </c>
      <c r="Q886" s="55">
        <v>16.82</v>
      </c>
      <c r="R886" s="55">
        <v>1487.92</v>
      </c>
      <c r="S886" s="55">
        <v>1487.92</v>
      </c>
      <c r="T886" s="135">
        <f t="shared" si="91"/>
        <v>0.82988332706059453</v>
      </c>
      <c r="U886" s="55">
        <f t="shared" si="92"/>
        <v>453.04</v>
      </c>
      <c r="V886" s="55">
        <f t="shared" si="93"/>
        <v>781.76</v>
      </c>
      <c r="X886" s="36" t="b">
        <v>1</v>
      </c>
    </row>
    <row r="887" spans="1:24" x14ac:dyDescent="0.2">
      <c r="A887" s="42" t="s">
        <v>3977</v>
      </c>
      <c r="B887" s="128" t="s">
        <v>1538</v>
      </c>
      <c r="C887" s="50" t="s">
        <v>163</v>
      </c>
      <c r="D887" s="51">
        <v>81936</v>
      </c>
      <c r="E887" s="56" t="s">
        <v>1539</v>
      </c>
      <c r="F887" s="53" t="s">
        <v>160</v>
      </c>
      <c r="G887" s="54">
        <v>30</v>
      </c>
      <c r="H887" s="55">
        <v>30</v>
      </c>
      <c r="I887" s="73">
        <v>3.22</v>
      </c>
      <c r="J887" s="55">
        <v>2.67</v>
      </c>
      <c r="K887" s="73">
        <v>10.46</v>
      </c>
      <c r="L887" s="55">
        <v>8.68</v>
      </c>
      <c r="M887" s="55">
        <f t="shared" si="98"/>
        <v>340.5</v>
      </c>
      <c r="N887" s="55">
        <f t="shared" si="99"/>
        <v>340.5</v>
      </c>
      <c r="O887" s="37"/>
      <c r="P887" s="55">
        <v>3.22</v>
      </c>
      <c r="Q887" s="55">
        <v>10.46</v>
      </c>
      <c r="R887" s="55">
        <v>410.4</v>
      </c>
      <c r="S887" s="55">
        <v>410.4</v>
      </c>
      <c r="T887" s="135">
        <f t="shared" si="91"/>
        <v>0.82967836257309946</v>
      </c>
      <c r="U887" s="55">
        <f t="shared" si="92"/>
        <v>80.099999999999994</v>
      </c>
      <c r="V887" s="55">
        <f t="shared" si="93"/>
        <v>260.39999999999998</v>
      </c>
      <c r="X887" s="36" t="b">
        <v>1</v>
      </c>
    </row>
    <row r="888" spans="1:24" x14ac:dyDescent="0.2">
      <c r="A888" s="42" t="s">
        <v>3978</v>
      </c>
      <c r="B888" s="128" t="s">
        <v>1540</v>
      </c>
      <c r="C888" s="50" t="s">
        <v>163</v>
      </c>
      <c r="D888" s="51">
        <v>81937</v>
      </c>
      <c r="E888" s="56" t="s">
        <v>1541</v>
      </c>
      <c r="F888" s="53" t="s">
        <v>160</v>
      </c>
      <c r="G888" s="54">
        <v>5</v>
      </c>
      <c r="H888" s="55">
        <v>5</v>
      </c>
      <c r="I888" s="73">
        <v>9.17</v>
      </c>
      <c r="J888" s="55">
        <v>7.61</v>
      </c>
      <c r="K888" s="73">
        <v>13.45</v>
      </c>
      <c r="L888" s="55">
        <v>11.16</v>
      </c>
      <c r="M888" s="55">
        <f t="shared" si="98"/>
        <v>93.85</v>
      </c>
      <c r="N888" s="55">
        <f t="shared" si="99"/>
        <v>93.85</v>
      </c>
      <c r="O888" s="37"/>
      <c r="P888" s="55">
        <v>9.17</v>
      </c>
      <c r="Q888" s="55">
        <v>13.45</v>
      </c>
      <c r="R888" s="55">
        <v>113.1</v>
      </c>
      <c r="S888" s="55">
        <v>113.1</v>
      </c>
      <c r="T888" s="135">
        <f t="shared" si="91"/>
        <v>0.8297966401414677</v>
      </c>
      <c r="U888" s="55">
        <f t="shared" si="92"/>
        <v>38.049999999999997</v>
      </c>
      <c r="V888" s="55">
        <f t="shared" si="93"/>
        <v>55.8</v>
      </c>
      <c r="X888" s="36" t="b">
        <v>1</v>
      </c>
    </row>
    <row r="889" spans="1:24" x14ac:dyDescent="0.2">
      <c r="A889" s="42" t="s">
        <v>3979</v>
      </c>
      <c r="B889" s="128" t="s">
        <v>1542</v>
      </c>
      <c r="C889" s="50" t="s">
        <v>163</v>
      </c>
      <c r="D889" s="51">
        <v>81927</v>
      </c>
      <c r="E889" s="56" t="s">
        <v>1543</v>
      </c>
      <c r="F889" s="53" t="s">
        <v>160</v>
      </c>
      <c r="G889" s="54">
        <v>6</v>
      </c>
      <c r="H889" s="55">
        <v>6</v>
      </c>
      <c r="I889" s="73">
        <v>3.21</v>
      </c>
      <c r="J889" s="55">
        <v>2.66</v>
      </c>
      <c r="K889" s="73">
        <v>10.46</v>
      </c>
      <c r="L889" s="55">
        <v>8.68</v>
      </c>
      <c r="M889" s="55">
        <f t="shared" si="98"/>
        <v>68.040000000000006</v>
      </c>
      <c r="N889" s="55">
        <f t="shared" si="99"/>
        <v>68.040000000000006</v>
      </c>
      <c r="O889" s="37"/>
      <c r="P889" s="55">
        <v>3.21</v>
      </c>
      <c r="Q889" s="55">
        <v>10.46</v>
      </c>
      <c r="R889" s="55">
        <v>82.02</v>
      </c>
      <c r="S889" s="55">
        <v>82.02</v>
      </c>
      <c r="T889" s="135">
        <f t="shared" si="91"/>
        <v>0.82955376737381137</v>
      </c>
      <c r="U889" s="55">
        <f t="shared" si="92"/>
        <v>15.96</v>
      </c>
      <c r="V889" s="55">
        <f t="shared" si="93"/>
        <v>52.08</v>
      </c>
      <c r="X889" s="36" t="b">
        <v>1</v>
      </c>
    </row>
    <row r="890" spans="1:24" x14ac:dyDescent="0.2">
      <c r="A890" s="42" t="s">
        <v>3980</v>
      </c>
      <c r="B890" s="130" t="s">
        <v>1544</v>
      </c>
      <c r="C890" s="134"/>
      <c r="D890" s="134"/>
      <c r="E890" s="61" t="s">
        <v>1545</v>
      </c>
      <c r="F890" s="134"/>
      <c r="G890" s="62"/>
      <c r="H890" s="62"/>
      <c r="I890" s="72"/>
      <c r="J890" s="62"/>
      <c r="K890" s="72"/>
      <c r="L890" s="62"/>
      <c r="M890" s="63">
        <f>SUM(M891:M896)</f>
        <v>863.84</v>
      </c>
      <c r="N890" s="63">
        <f>SUM(N891:N896)</f>
        <v>863.84</v>
      </c>
      <c r="O890" s="37"/>
      <c r="P890" s="62"/>
      <c r="Q890" s="62"/>
      <c r="R890" s="63">
        <v>1041.03</v>
      </c>
      <c r="S890" s="63">
        <v>1041.03</v>
      </c>
      <c r="T890" s="135">
        <f t="shared" si="91"/>
        <v>0.82979356982988006</v>
      </c>
      <c r="U890" s="55">
        <f t="shared" si="92"/>
        <v>0</v>
      </c>
      <c r="V890" s="55">
        <f t="shared" si="93"/>
        <v>0</v>
      </c>
      <c r="X890" s="36" t="b">
        <v>1</v>
      </c>
    </row>
    <row r="891" spans="1:24" x14ac:dyDescent="0.2">
      <c r="A891" s="42" t="s">
        <v>3981</v>
      </c>
      <c r="B891" s="128" t="s">
        <v>1546</v>
      </c>
      <c r="C891" s="50" t="s">
        <v>163</v>
      </c>
      <c r="D891" s="51">
        <v>81961</v>
      </c>
      <c r="E891" s="56" t="s">
        <v>1547</v>
      </c>
      <c r="F891" s="53" t="s">
        <v>160</v>
      </c>
      <c r="G891" s="54">
        <v>7</v>
      </c>
      <c r="H891" s="55">
        <v>7</v>
      </c>
      <c r="I891" s="73">
        <v>3.83</v>
      </c>
      <c r="J891" s="55">
        <v>3.17</v>
      </c>
      <c r="K891" s="73">
        <v>10.84</v>
      </c>
      <c r="L891" s="55">
        <v>8.99</v>
      </c>
      <c r="M891" s="55">
        <f t="shared" ref="M891:M896" si="100">TRUNC(((J891*G891)+(L891*G891)),2)</f>
        <v>85.12</v>
      </c>
      <c r="N891" s="55">
        <f t="shared" ref="N891:N896" si="101">TRUNC(((J891*H891)+(L891*H891)),2)</f>
        <v>85.12</v>
      </c>
      <c r="O891" s="37"/>
      <c r="P891" s="55">
        <v>3.83</v>
      </c>
      <c r="Q891" s="55">
        <v>10.84</v>
      </c>
      <c r="R891" s="55">
        <v>102.69</v>
      </c>
      <c r="S891" s="55">
        <v>102.69</v>
      </c>
      <c r="T891" s="135">
        <f t="shared" si="91"/>
        <v>0.82890252215405591</v>
      </c>
      <c r="U891" s="55">
        <f t="shared" si="92"/>
        <v>22.19</v>
      </c>
      <c r="V891" s="55">
        <f t="shared" si="93"/>
        <v>62.93</v>
      </c>
      <c r="X891" s="36" t="b">
        <v>1</v>
      </c>
    </row>
    <row r="892" spans="1:24" x14ac:dyDescent="0.2">
      <c r="A892" s="42" t="s">
        <v>3982</v>
      </c>
      <c r="B892" s="128" t="s">
        <v>1548</v>
      </c>
      <c r="C892" s="50" t="s">
        <v>163</v>
      </c>
      <c r="D892" s="51">
        <v>81970</v>
      </c>
      <c r="E892" s="56" t="s">
        <v>1549</v>
      </c>
      <c r="F892" s="53" t="s">
        <v>160</v>
      </c>
      <c r="G892" s="54">
        <v>7</v>
      </c>
      <c r="H892" s="55">
        <v>7</v>
      </c>
      <c r="I892" s="73">
        <v>8.0299999999999994</v>
      </c>
      <c r="J892" s="55">
        <v>6.66</v>
      </c>
      <c r="K892" s="73">
        <v>10.84</v>
      </c>
      <c r="L892" s="55">
        <v>8.99</v>
      </c>
      <c r="M892" s="55">
        <f t="shared" si="100"/>
        <v>109.55</v>
      </c>
      <c r="N892" s="55">
        <f t="shared" si="101"/>
        <v>109.55</v>
      </c>
      <c r="O892" s="37"/>
      <c r="P892" s="55">
        <v>8.0299999999999994</v>
      </c>
      <c r="Q892" s="55">
        <v>10.84</v>
      </c>
      <c r="R892" s="55">
        <v>132.09</v>
      </c>
      <c r="S892" s="55">
        <v>132.09</v>
      </c>
      <c r="T892" s="135">
        <f t="shared" si="91"/>
        <v>0.8293587705352411</v>
      </c>
      <c r="U892" s="55">
        <f t="shared" si="92"/>
        <v>46.62</v>
      </c>
      <c r="V892" s="55">
        <f t="shared" si="93"/>
        <v>62.93</v>
      </c>
      <c r="X892" s="36" t="b">
        <v>1</v>
      </c>
    </row>
    <row r="893" spans="1:24" x14ac:dyDescent="0.2">
      <c r="A893" s="42" t="s">
        <v>3983</v>
      </c>
      <c r="B893" s="128" t="s">
        <v>1550</v>
      </c>
      <c r="C893" s="50" t="s">
        <v>163</v>
      </c>
      <c r="D893" s="51">
        <v>81973</v>
      </c>
      <c r="E893" s="56" t="s">
        <v>1551</v>
      </c>
      <c r="F893" s="53" t="s">
        <v>160</v>
      </c>
      <c r="G893" s="54">
        <v>2</v>
      </c>
      <c r="H893" s="55">
        <v>2</v>
      </c>
      <c r="I893" s="73">
        <v>14.71</v>
      </c>
      <c r="J893" s="55">
        <v>12.21</v>
      </c>
      <c r="K893" s="73">
        <v>17.190000000000001</v>
      </c>
      <c r="L893" s="55">
        <v>14.26</v>
      </c>
      <c r="M893" s="55">
        <f t="shared" si="100"/>
        <v>52.94</v>
      </c>
      <c r="N893" s="55">
        <f t="shared" si="101"/>
        <v>52.94</v>
      </c>
      <c r="O893" s="37"/>
      <c r="P893" s="55">
        <v>14.71</v>
      </c>
      <c r="Q893" s="55">
        <v>17.190000000000001</v>
      </c>
      <c r="R893" s="55">
        <v>63.8</v>
      </c>
      <c r="S893" s="55">
        <v>63.8</v>
      </c>
      <c r="T893" s="135">
        <f t="shared" si="91"/>
        <v>0.82978056426332292</v>
      </c>
      <c r="U893" s="55">
        <f t="shared" si="92"/>
        <v>24.42</v>
      </c>
      <c r="V893" s="55">
        <f t="shared" si="93"/>
        <v>28.52</v>
      </c>
      <c r="X893" s="36" t="b">
        <v>1</v>
      </c>
    </row>
    <row r="894" spans="1:24" x14ac:dyDescent="0.2">
      <c r="A894" s="42" t="s">
        <v>3984</v>
      </c>
      <c r="B894" s="128" t="s">
        <v>1552</v>
      </c>
      <c r="C894" s="50" t="s">
        <v>163</v>
      </c>
      <c r="D894" s="51">
        <v>81975</v>
      </c>
      <c r="E894" s="56" t="s">
        <v>1553</v>
      </c>
      <c r="F894" s="53" t="s">
        <v>160</v>
      </c>
      <c r="G894" s="54">
        <v>3</v>
      </c>
      <c r="H894" s="55">
        <v>3</v>
      </c>
      <c r="I894" s="73">
        <v>26.74</v>
      </c>
      <c r="J894" s="55">
        <v>22.19</v>
      </c>
      <c r="K894" s="73">
        <v>17.190000000000001</v>
      </c>
      <c r="L894" s="55">
        <v>14.26</v>
      </c>
      <c r="M894" s="55">
        <f t="shared" si="100"/>
        <v>109.35</v>
      </c>
      <c r="N894" s="55">
        <f t="shared" si="101"/>
        <v>109.35</v>
      </c>
      <c r="O894" s="37"/>
      <c r="P894" s="55">
        <v>26.74</v>
      </c>
      <c r="Q894" s="55">
        <v>17.190000000000001</v>
      </c>
      <c r="R894" s="55">
        <v>131.79</v>
      </c>
      <c r="S894" s="55">
        <v>131.79</v>
      </c>
      <c r="T894" s="135">
        <f t="shared" si="91"/>
        <v>0.82972911450034148</v>
      </c>
      <c r="U894" s="55">
        <f t="shared" si="92"/>
        <v>66.569999999999993</v>
      </c>
      <c r="V894" s="55">
        <f t="shared" si="93"/>
        <v>42.78</v>
      </c>
      <c r="X894" s="36" t="b">
        <v>1</v>
      </c>
    </row>
    <row r="895" spans="1:24" x14ac:dyDescent="0.2">
      <c r="A895" s="42" t="s">
        <v>3985</v>
      </c>
      <c r="B895" s="128" t="s">
        <v>1554</v>
      </c>
      <c r="C895" s="50" t="s">
        <v>163</v>
      </c>
      <c r="D895" s="51">
        <v>81981</v>
      </c>
      <c r="E895" s="56" t="s">
        <v>1555</v>
      </c>
      <c r="F895" s="53" t="s">
        <v>160</v>
      </c>
      <c r="G895" s="54">
        <v>2</v>
      </c>
      <c r="H895" s="55">
        <v>2</v>
      </c>
      <c r="I895" s="73">
        <v>18.760000000000002</v>
      </c>
      <c r="J895" s="55">
        <v>15.57</v>
      </c>
      <c r="K895" s="73">
        <v>13.82</v>
      </c>
      <c r="L895" s="55">
        <v>11.47</v>
      </c>
      <c r="M895" s="55">
        <f t="shared" si="100"/>
        <v>54.08</v>
      </c>
      <c r="N895" s="55">
        <f t="shared" si="101"/>
        <v>54.08</v>
      </c>
      <c r="O895" s="37"/>
      <c r="P895" s="55">
        <v>18.760000000000002</v>
      </c>
      <c r="Q895" s="55">
        <v>13.82</v>
      </c>
      <c r="R895" s="55">
        <v>65.16</v>
      </c>
      <c r="S895" s="55">
        <v>65.16</v>
      </c>
      <c r="T895" s="135">
        <f t="shared" si="91"/>
        <v>0.82995702885205647</v>
      </c>
      <c r="U895" s="55">
        <f t="shared" si="92"/>
        <v>31.14</v>
      </c>
      <c r="V895" s="55">
        <f t="shared" si="93"/>
        <v>22.94</v>
      </c>
      <c r="X895" s="36" t="b">
        <v>1</v>
      </c>
    </row>
    <row r="896" spans="1:24" ht="24" x14ac:dyDescent="0.25">
      <c r="A896" s="42" t="s">
        <v>3986</v>
      </c>
      <c r="B896" s="128" t="s">
        <v>1556</v>
      </c>
      <c r="C896" s="50" t="s">
        <v>217</v>
      </c>
      <c r="D896" s="51">
        <v>89698</v>
      </c>
      <c r="E896" s="56" t="s">
        <v>1557</v>
      </c>
      <c r="F896" s="53" t="s">
        <v>160</v>
      </c>
      <c r="G896" s="54">
        <v>2</v>
      </c>
      <c r="H896" s="55">
        <v>2</v>
      </c>
      <c r="I896" s="73">
        <v>249.36</v>
      </c>
      <c r="J896" s="55">
        <v>206.99</v>
      </c>
      <c r="K896" s="73">
        <v>23.39</v>
      </c>
      <c r="L896" s="55">
        <v>19.41</v>
      </c>
      <c r="M896" s="55">
        <f t="shared" si="100"/>
        <v>452.8</v>
      </c>
      <c r="N896" s="55">
        <f t="shared" si="101"/>
        <v>452.8</v>
      </c>
      <c r="O896" s="38"/>
      <c r="P896" s="55">
        <v>249.36</v>
      </c>
      <c r="Q896" s="55">
        <v>23.39</v>
      </c>
      <c r="R896" s="55">
        <v>545.5</v>
      </c>
      <c r="S896" s="55">
        <v>545.5</v>
      </c>
      <c r="T896" s="135">
        <f t="shared" si="91"/>
        <v>0.83006416131989003</v>
      </c>
      <c r="U896" s="55">
        <f t="shared" si="92"/>
        <v>413.98</v>
      </c>
      <c r="V896" s="55">
        <f t="shared" si="93"/>
        <v>38.82</v>
      </c>
      <c r="X896" s="36" t="b">
        <v>1</v>
      </c>
    </row>
    <row r="897" spans="1:24" x14ac:dyDescent="0.2">
      <c r="A897" s="42" t="s">
        <v>3987</v>
      </c>
      <c r="B897" s="130" t="s">
        <v>1558</v>
      </c>
      <c r="C897" s="134"/>
      <c r="D897" s="134"/>
      <c r="E897" s="61" t="s">
        <v>1559</v>
      </c>
      <c r="F897" s="134"/>
      <c r="G897" s="62"/>
      <c r="H897" s="62"/>
      <c r="I897" s="72"/>
      <c r="J897" s="62"/>
      <c r="K897" s="72"/>
      <c r="L897" s="62"/>
      <c r="M897" s="63">
        <f>SUM(M898:M901)</f>
        <v>272.89</v>
      </c>
      <c r="N897" s="63">
        <f>SUM(N898:N901)</f>
        <v>272.89</v>
      </c>
      <c r="O897" s="37"/>
      <c r="P897" s="62"/>
      <c r="Q897" s="62"/>
      <c r="R897" s="63">
        <v>328.95</v>
      </c>
      <c r="S897" s="63">
        <v>328.95</v>
      </c>
      <c r="T897" s="135">
        <f t="shared" si="91"/>
        <v>0.82957896336829307</v>
      </c>
      <c r="U897" s="55">
        <f t="shared" si="92"/>
        <v>0</v>
      </c>
      <c r="V897" s="55">
        <f t="shared" si="93"/>
        <v>0</v>
      </c>
      <c r="X897" s="36" t="b">
        <v>1</v>
      </c>
    </row>
    <row r="898" spans="1:24" x14ac:dyDescent="0.2">
      <c r="A898" s="42" t="s">
        <v>3988</v>
      </c>
      <c r="B898" s="128" t="s">
        <v>1560</v>
      </c>
      <c r="C898" s="50" t="s">
        <v>163</v>
      </c>
      <c r="D898" s="51">
        <v>82001</v>
      </c>
      <c r="E898" s="56" t="s">
        <v>1561</v>
      </c>
      <c r="F898" s="53" t="s">
        <v>160</v>
      </c>
      <c r="G898" s="54">
        <v>4</v>
      </c>
      <c r="H898" s="55">
        <v>4</v>
      </c>
      <c r="I898" s="73">
        <v>1.66</v>
      </c>
      <c r="J898" s="55">
        <v>1.37</v>
      </c>
      <c r="K898" s="73">
        <v>5.23</v>
      </c>
      <c r="L898" s="55">
        <v>4.34</v>
      </c>
      <c r="M898" s="55">
        <f>TRUNC(((J898*G898)+(L898*G898)),2)</f>
        <v>22.84</v>
      </c>
      <c r="N898" s="55">
        <f>TRUNC(((J898*H898)+(L898*H898)),2)</f>
        <v>22.84</v>
      </c>
      <c r="O898" s="37"/>
      <c r="P898" s="55">
        <v>1.66</v>
      </c>
      <c r="Q898" s="55">
        <v>5.23</v>
      </c>
      <c r="R898" s="55">
        <v>27.56</v>
      </c>
      <c r="S898" s="55">
        <v>27.56</v>
      </c>
      <c r="T898" s="135">
        <f t="shared" si="91"/>
        <v>0.82873730043541372</v>
      </c>
      <c r="U898" s="55">
        <f t="shared" si="92"/>
        <v>5.48</v>
      </c>
      <c r="V898" s="55">
        <f t="shared" si="93"/>
        <v>17.36</v>
      </c>
      <c r="X898" s="36" t="b">
        <v>1</v>
      </c>
    </row>
    <row r="899" spans="1:24" x14ac:dyDescent="0.2">
      <c r="A899" s="42" t="s">
        <v>3989</v>
      </c>
      <c r="B899" s="128" t="s">
        <v>1562</v>
      </c>
      <c r="C899" s="50" t="s">
        <v>163</v>
      </c>
      <c r="D899" s="51">
        <v>82002</v>
      </c>
      <c r="E899" s="56" t="s">
        <v>1563</v>
      </c>
      <c r="F899" s="53" t="s">
        <v>160</v>
      </c>
      <c r="G899" s="54">
        <v>4</v>
      </c>
      <c r="H899" s="55">
        <v>4</v>
      </c>
      <c r="I899" s="73">
        <v>2.76</v>
      </c>
      <c r="J899" s="55">
        <v>2.29</v>
      </c>
      <c r="K899" s="73">
        <v>5.23</v>
      </c>
      <c r="L899" s="55">
        <v>4.34</v>
      </c>
      <c r="M899" s="55">
        <f>TRUNC(((J899*G899)+(L899*G899)),2)</f>
        <v>26.52</v>
      </c>
      <c r="N899" s="55">
        <f>TRUNC(((J899*H899)+(L899*H899)),2)</f>
        <v>26.52</v>
      </c>
      <c r="O899" s="37"/>
      <c r="P899" s="55">
        <v>2.76</v>
      </c>
      <c r="Q899" s="55">
        <v>5.23</v>
      </c>
      <c r="R899" s="55">
        <v>31.96</v>
      </c>
      <c r="S899" s="55">
        <v>31.96</v>
      </c>
      <c r="T899" s="135">
        <f t="shared" si="91"/>
        <v>0.82978723404255317</v>
      </c>
      <c r="U899" s="55">
        <f t="shared" si="92"/>
        <v>9.16</v>
      </c>
      <c r="V899" s="55">
        <f t="shared" si="93"/>
        <v>17.36</v>
      </c>
      <c r="X899" s="36" t="b">
        <v>1</v>
      </c>
    </row>
    <row r="900" spans="1:24" x14ac:dyDescent="0.2">
      <c r="A900" s="42" t="s">
        <v>3990</v>
      </c>
      <c r="B900" s="128" t="s">
        <v>1564</v>
      </c>
      <c r="C900" s="50" t="s">
        <v>163</v>
      </c>
      <c r="D900" s="51">
        <v>82003</v>
      </c>
      <c r="E900" s="56" t="s">
        <v>1565</v>
      </c>
      <c r="F900" s="53" t="s">
        <v>160</v>
      </c>
      <c r="G900" s="54">
        <v>4</v>
      </c>
      <c r="H900" s="55">
        <v>4</v>
      </c>
      <c r="I900" s="73">
        <v>5.55</v>
      </c>
      <c r="J900" s="55">
        <v>4.5999999999999996</v>
      </c>
      <c r="K900" s="73">
        <v>6.72</v>
      </c>
      <c r="L900" s="55">
        <v>5.57</v>
      </c>
      <c r="M900" s="55">
        <f>TRUNC(((J900*G900)+(L900*G900)),2)</f>
        <v>40.68</v>
      </c>
      <c r="N900" s="55">
        <f>TRUNC(((J900*H900)+(L900*H900)),2)</f>
        <v>40.68</v>
      </c>
      <c r="O900" s="37"/>
      <c r="P900" s="55">
        <v>5.55</v>
      </c>
      <c r="Q900" s="55">
        <v>6.72</v>
      </c>
      <c r="R900" s="55">
        <v>49.08</v>
      </c>
      <c r="S900" s="55">
        <v>49.08</v>
      </c>
      <c r="T900" s="135">
        <f t="shared" si="91"/>
        <v>0.82885085574572126</v>
      </c>
      <c r="U900" s="55">
        <f t="shared" si="92"/>
        <v>18.399999999999999</v>
      </c>
      <c r="V900" s="55">
        <f t="shared" si="93"/>
        <v>22.28</v>
      </c>
      <c r="X900" s="36" t="b">
        <v>1</v>
      </c>
    </row>
    <row r="901" spans="1:24" x14ac:dyDescent="0.2">
      <c r="A901" s="42" t="s">
        <v>3991</v>
      </c>
      <c r="B901" s="128" t="s">
        <v>1566</v>
      </c>
      <c r="C901" s="50" t="s">
        <v>163</v>
      </c>
      <c r="D901" s="51">
        <v>82004</v>
      </c>
      <c r="E901" s="56" t="s">
        <v>1567</v>
      </c>
      <c r="F901" s="53" t="s">
        <v>160</v>
      </c>
      <c r="G901" s="54">
        <v>15</v>
      </c>
      <c r="H901" s="55">
        <v>15</v>
      </c>
      <c r="I901" s="73">
        <v>6.1</v>
      </c>
      <c r="J901" s="55">
        <v>5.0599999999999996</v>
      </c>
      <c r="K901" s="73">
        <v>8.59</v>
      </c>
      <c r="L901" s="55">
        <v>7.13</v>
      </c>
      <c r="M901" s="55">
        <f>TRUNC(((J901*G901)+(L901*G901)),2)</f>
        <v>182.85</v>
      </c>
      <c r="N901" s="55">
        <f>TRUNC(((J901*H901)+(L901*H901)),2)</f>
        <v>182.85</v>
      </c>
      <c r="O901" s="37"/>
      <c r="P901" s="55">
        <v>6.1</v>
      </c>
      <c r="Q901" s="55">
        <v>8.59</v>
      </c>
      <c r="R901" s="55">
        <v>220.35</v>
      </c>
      <c r="S901" s="55">
        <v>220.35</v>
      </c>
      <c r="T901" s="135">
        <f t="shared" si="91"/>
        <v>0.82981620149761737</v>
      </c>
      <c r="U901" s="55">
        <f t="shared" si="92"/>
        <v>75.900000000000006</v>
      </c>
      <c r="V901" s="55">
        <f t="shared" si="93"/>
        <v>106.95</v>
      </c>
      <c r="X901" s="36" t="b">
        <v>1</v>
      </c>
    </row>
    <row r="902" spans="1:24" x14ac:dyDescent="0.2">
      <c r="A902" s="42" t="s">
        <v>3992</v>
      </c>
      <c r="B902" s="130" t="s">
        <v>1568</v>
      </c>
      <c r="C902" s="134"/>
      <c r="D902" s="134"/>
      <c r="E902" s="61" t="s">
        <v>1569</v>
      </c>
      <c r="F902" s="134"/>
      <c r="G902" s="62"/>
      <c r="H902" s="62"/>
      <c r="I902" s="72"/>
      <c r="J902" s="62"/>
      <c r="K902" s="72"/>
      <c r="L902" s="62"/>
      <c r="M902" s="63">
        <f>M903</f>
        <v>145.5</v>
      </c>
      <c r="N902" s="63">
        <f>N903</f>
        <v>145.5</v>
      </c>
      <c r="O902" s="37"/>
      <c r="P902" s="62"/>
      <c r="Q902" s="62"/>
      <c r="R902" s="63">
        <v>175.3</v>
      </c>
      <c r="S902" s="63">
        <v>175.3</v>
      </c>
      <c r="T902" s="135">
        <f t="shared" si="91"/>
        <v>0.83000570450656008</v>
      </c>
      <c r="U902" s="55">
        <f t="shared" si="92"/>
        <v>0</v>
      </c>
      <c r="V902" s="55">
        <f t="shared" si="93"/>
        <v>0</v>
      </c>
      <c r="X902" s="36" t="b">
        <v>1</v>
      </c>
    </row>
    <row r="903" spans="1:24" ht="24" x14ac:dyDescent="0.25">
      <c r="A903" s="42" t="s">
        <v>3993</v>
      </c>
      <c r="B903" s="128" t="s">
        <v>1570</v>
      </c>
      <c r="C903" s="50" t="s">
        <v>217</v>
      </c>
      <c r="D903" s="51">
        <v>104173</v>
      </c>
      <c r="E903" s="56" t="s">
        <v>1571</v>
      </c>
      <c r="F903" s="53" t="s">
        <v>160</v>
      </c>
      <c r="G903" s="54">
        <v>2</v>
      </c>
      <c r="H903" s="55">
        <v>2</v>
      </c>
      <c r="I903" s="73">
        <v>82.01</v>
      </c>
      <c r="J903" s="55">
        <v>68.069999999999993</v>
      </c>
      <c r="K903" s="73">
        <v>5.64</v>
      </c>
      <c r="L903" s="55">
        <v>4.68</v>
      </c>
      <c r="M903" s="55">
        <f>TRUNC(((J903*G903)+(L903*G903)),2)</f>
        <v>145.5</v>
      </c>
      <c r="N903" s="55">
        <f>TRUNC(((J903*H903)+(L903*H903)),2)</f>
        <v>145.5</v>
      </c>
      <c r="O903" s="38"/>
      <c r="P903" s="55">
        <v>82.01</v>
      </c>
      <c r="Q903" s="55">
        <v>5.64</v>
      </c>
      <c r="R903" s="55">
        <v>175.3</v>
      </c>
      <c r="S903" s="55">
        <v>175.3</v>
      </c>
      <c r="T903" s="135">
        <f t="shared" si="91"/>
        <v>0.83000570450656008</v>
      </c>
      <c r="U903" s="55">
        <f t="shared" si="92"/>
        <v>136.13999999999999</v>
      </c>
      <c r="V903" s="55">
        <f t="shared" si="93"/>
        <v>9.36</v>
      </c>
      <c r="X903" s="36" t="b">
        <v>1</v>
      </c>
    </row>
    <row r="904" spans="1:24" x14ac:dyDescent="0.2">
      <c r="A904" s="42" t="s">
        <v>3994</v>
      </c>
      <c r="B904" s="130" t="s">
        <v>1572</v>
      </c>
      <c r="C904" s="134"/>
      <c r="D904" s="134"/>
      <c r="E904" s="61" t="s">
        <v>1487</v>
      </c>
      <c r="F904" s="134"/>
      <c r="G904" s="62"/>
      <c r="H904" s="62"/>
      <c r="I904" s="72"/>
      <c r="J904" s="62"/>
      <c r="K904" s="72"/>
      <c r="L904" s="62"/>
      <c r="M904" s="63">
        <f>SUM(M905:M906)</f>
        <v>114.5</v>
      </c>
      <c r="N904" s="63">
        <f>SUM(N905:N906)</f>
        <v>114.5</v>
      </c>
      <c r="O904" s="37"/>
      <c r="P904" s="62"/>
      <c r="Q904" s="62"/>
      <c r="R904" s="63">
        <v>138.05000000000001</v>
      </c>
      <c r="S904" s="63">
        <v>138.05000000000001</v>
      </c>
      <c r="T904" s="135">
        <f t="shared" si="91"/>
        <v>0.82940963419051061</v>
      </c>
      <c r="U904" s="55">
        <f t="shared" si="92"/>
        <v>0</v>
      </c>
      <c r="V904" s="55">
        <f t="shared" si="93"/>
        <v>0</v>
      </c>
      <c r="X904" s="36" t="b">
        <v>1</v>
      </c>
    </row>
    <row r="905" spans="1:24" x14ac:dyDescent="0.2">
      <c r="A905" s="42" t="s">
        <v>3995</v>
      </c>
      <c r="B905" s="128" t="s">
        <v>1573</v>
      </c>
      <c r="C905" s="50" t="s">
        <v>163</v>
      </c>
      <c r="D905" s="51">
        <v>82230</v>
      </c>
      <c r="E905" s="56" t="s">
        <v>1574</v>
      </c>
      <c r="F905" s="53" t="s">
        <v>160</v>
      </c>
      <c r="G905" s="54">
        <v>5</v>
      </c>
      <c r="H905" s="55">
        <v>5</v>
      </c>
      <c r="I905" s="73">
        <v>4.4000000000000004</v>
      </c>
      <c r="J905" s="55">
        <v>3.65</v>
      </c>
      <c r="K905" s="73">
        <v>10.84</v>
      </c>
      <c r="L905" s="55">
        <v>8.99</v>
      </c>
      <c r="M905" s="55">
        <f>TRUNC(((J905*G905)+(L905*G905)),2)</f>
        <v>63.2</v>
      </c>
      <c r="N905" s="55">
        <f>TRUNC(((J905*H905)+(L905*H905)),2)</f>
        <v>63.2</v>
      </c>
      <c r="O905" s="37"/>
      <c r="P905" s="55">
        <v>4.4000000000000004</v>
      </c>
      <c r="Q905" s="55">
        <v>10.84</v>
      </c>
      <c r="R905" s="55">
        <v>76.2</v>
      </c>
      <c r="S905" s="55">
        <v>76.2</v>
      </c>
      <c r="T905" s="135">
        <f t="shared" si="91"/>
        <v>0.82939632545931763</v>
      </c>
      <c r="U905" s="55">
        <f t="shared" si="92"/>
        <v>18.25</v>
      </c>
      <c r="V905" s="55">
        <f t="shared" si="93"/>
        <v>44.95</v>
      </c>
      <c r="X905" s="36" t="b">
        <v>1</v>
      </c>
    </row>
    <row r="906" spans="1:24" x14ac:dyDescent="0.2">
      <c r="A906" s="42" t="s">
        <v>3996</v>
      </c>
      <c r="B906" s="128" t="s">
        <v>1575</v>
      </c>
      <c r="C906" s="50" t="s">
        <v>163</v>
      </c>
      <c r="D906" s="51">
        <v>81885</v>
      </c>
      <c r="E906" s="56" t="s">
        <v>1576</v>
      </c>
      <c r="F906" s="53" t="s">
        <v>160</v>
      </c>
      <c r="G906" s="54">
        <v>5</v>
      </c>
      <c r="H906" s="55">
        <v>5</v>
      </c>
      <c r="I906" s="73">
        <v>9.76</v>
      </c>
      <c r="J906" s="55">
        <v>8.1</v>
      </c>
      <c r="K906" s="73">
        <v>2.61</v>
      </c>
      <c r="L906" s="55">
        <v>2.16</v>
      </c>
      <c r="M906" s="55">
        <f>TRUNC(((J906*G906)+(L906*G906)),2)</f>
        <v>51.3</v>
      </c>
      <c r="N906" s="55">
        <f>TRUNC(((J906*H906)+(L906*H906)),2)</f>
        <v>51.3</v>
      </c>
      <c r="O906" s="37"/>
      <c r="P906" s="55">
        <v>9.76</v>
      </c>
      <c r="Q906" s="55">
        <v>2.61</v>
      </c>
      <c r="R906" s="55">
        <v>61.85</v>
      </c>
      <c r="S906" s="55">
        <v>61.85</v>
      </c>
      <c r="T906" s="135">
        <f t="shared" si="91"/>
        <v>0.82942603071948251</v>
      </c>
      <c r="U906" s="55">
        <f t="shared" si="92"/>
        <v>40.5</v>
      </c>
      <c r="V906" s="55">
        <f t="shared" si="93"/>
        <v>10.8</v>
      </c>
      <c r="X906" s="36" t="b">
        <v>1</v>
      </c>
    </row>
    <row r="907" spans="1:24" x14ac:dyDescent="0.2">
      <c r="A907" s="42" t="s">
        <v>3997</v>
      </c>
      <c r="B907" s="130" t="s">
        <v>1577</v>
      </c>
      <c r="C907" s="134"/>
      <c r="D907" s="134"/>
      <c r="E907" s="61" t="s">
        <v>1578</v>
      </c>
      <c r="F907" s="134"/>
      <c r="G907" s="62"/>
      <c r="H907" s="62"/>
      <c r="I907" s="72"/>
      <c r="J907" s="62"/>
      <c r="K907" s="72"/>
      <c r="L907" s="62"/>
      <c r="M907" s="63">
        <f>SUM(M908:M912)</f>
        <v>11577.300000000001</v>
      </c>
      <c r="N907" s="63">
        <f>SUM(N908:N912)</f>
        <v>11577.300000000001</v>
      </c>
      <c r="O907" s="37"/>
      <c r="P907" s="62"/>
      <c r="Q907" s="62"/>
      <c r="R907" s="63">
        <v>13950.72</v>
      </c>
      <c r="S907" s="63">
        <v>13950.72</v>
      </c>
      <c r="T907" s="135">
        <f t="shared" si="91"/>
        <v>0.8298711464354529</v>
      </c>
      <c r="U907" s="55">
        <f t="shared" si="92"/>
        <v>0</v>
      </c>
      <c r="V907" s="55">
        <f t="shared" si="93"/>
        <v>0</v>
      </c>
      <c r="X907" s="36" t="b">
        <v>1</v>
      </c>
    </row>
    <row r="908" spans="1:24" x14ac:dyDescent="0.2">
      <c r="A908" s="42" t="s">
        <v>3998</v>
      </c>
      <c r="B908" s="128" t="s">
        <v>1579</v>
      </c>
      <c r="C908" s="50" t="s">
        <v>163</v>
      </c>
      <c r="D908" s="51">
        <v>82301</v>
      </c>
      <c r="E908" s="56" t="s">
        <v>1580</v>
      </c>
      <c r="F908" s="53" t="s">
        <v>172</v>
      </c>
      <c r="G908" s="54">
        <v>12</v>
      </c>
      <c r="H908" s="55">
        <v>12</v>
      </c>
      <c r="I908" s="73">
        <v>6.82</v>
      </c>
      <c r="J908" s="55">
        <v>5.66</v>
      </c>
      <c r="K908" s="73">
        <v>8.9600000000000009</v>
      </c>
      <c r="L908" s="55">
        <v>7.43</v>
      </c>
      <c r="M908" s="55">
        <f>TRUNC(((J908*G908)+(L908*G908)),2)</f>
        <v>157.08000000000001</v>
      </c>
      <c r="N908" s="55">
        <f>TRUNC(((J908*H908)+(L908*H908)),2)</f>
        <v>157.08000000000001</v>
      </c>
      <c r="O908" s="37"/>
      <c r="P908" s="55">
        <v>6.82</v>
      </c>
      <c r="Q908" s="55">
        <v>8.9600000000000009</v>
      </c>
      <c r="R908" s="55">
        <v>189.36</v>
      </c>
      <c r="S908" s="55">
        <v>189.36</v>
      </c>
      <c r="T908" s="135">
        <f t="shared" ref="T908:T971" si="102">N908/S908</f>
        <v>0.82953105196451205</v>
      </c>
      <c r="U908" s="55">
        <f t="shared" si="92"/>
        <v>67.92</v>
      </c>
      <c r="V908" s="55">
        <f t="shared" si="93"/>
        <v>89.16</v>
      </c>
      <c r="X908" s="36" t="b">
        <v>1</v>
      </c>
    </row>
    <row r="909" spans="1:24" ht="24" x14ac:dyDescent="0.25">
      <c r="A909" s="42" t="s">
        <v>3999</v>
      </c>
      <c r="B909" s="128" t="s">
        <v>1581</v>
      </c>
      <c r="C909" s="50" t="s">
        <v>217</v>
      </c>
      <c r="D909" s="51">
        <v>89798</v>
      </c>
      <c r="E909" s="56" t="s">
        <v>1582</v>
      </c>
      <c r="F909" s="53" t="s">
        <v>172</v>
      </c>
      <c r="G909" s="54">
        <v>78</v>
      </c>
      <c r="H909" s="55">
        <v>78</v>
      </c>
      <c r="I909" s="73">
        <v>12.54</v>
      </c>
      <c r="J909" s="55">
        <v>10.4</v>
      </c>
      <c r="K909" s="73">
        <v>1.53</v>
      </c>
      <c r="L909" s="55">
        <v>1.27</v>
      </c>
      <c r="M909" s="55">
        <f>TRUNC(((J909*G909)+(L909*G909)),2)</f>
        <v>910.26</v>
      </c>
      <c r="N909" s="55">
        <f>TRUNC(((J909*H909)+(L909*H909)),2)</f>
        <v>910.26</v>
      </c>
      <c r="O909" s="38"/>
      <c r="P909" s="55">
        <v>12.54</v>
      </c>
      <c r="Q909" s="55">
        <v>1.53</v>
      </c>
      <c r="R909" s="55">
        <v>1097.46</v>
      </c>
      <c r="S909" s="55">
        <v>1097.46</v>
      </c>
      <c r="T909" s="135">
        <f t="shared" si="102"/>
        <v>0.82942430703624725</v>
      </c>
      <c r="U909" s="55">
        <f t="shared" si="92"/>
        <v>811.2</v>
      </c>
      <c r="V909" s="55">
        <f t="shared" si="93"/>
        <v>99.06</v>
      </c>
      <c r="X909" s="36" t="b">
        <v>1</v>
      </c>
    </row>
    <row r="910" spans="1:24" ht="24" x14ac:dyDescent="0.25">
      <c r="A910" s="42" t="s">
        <v>4000</v>
      </c>
      <c r="B910" s="128" t="s">
        <v>1583</v>
      </c>
      <c r="C910" s="50" t="s">
        <v>217</v>
      </c>
      <c r="D910" s="51">
        <v>89799</v>
      </c>
      <c r="E910" s="52" t="s">
        <v>3063</v>
      </c>
      <c r="F910" s="53" t="s">
        <v>172</v>
      </c>
      <c r="G910" s="54">
        <v>30</v>
      </c>
      <c r="H910" s="55">
        <v>30</v>
      </c>
      <c r="I910" s="73">
        <v>17.46</v>
      </c>
      <c r="J910" s="55">
        <v>14.49</v>
      </c>
      <c r="K910" s="73">
        <v>5.67</v>
      </c>
      <c r="L910" s="55">
        <v>4.7</v>
      </c>
      <c r="M910" s="55">
        <f>TRUNC(((J910*G910)+(L910*G910)),2)</f>
        <v>575.70000000000005</v>
      </c>
      <c r="N910" s="55">
        <f>TRUNC(((J910*H910)+(L910*H910)),2)</f>
        <v>575.70000000000005</v>
      </c>
      <c r="O910" s="38"/>
      <c r="P910" s="55">
        <v>17.46</v>
      </c>
      <c r="Q910" s="55">
        <v>5.67</v>
      </c>
      <c r="R910" s="55">
        <v>693.9</v>
      </c>
      <c r="S910" s="55">
        <v>693.9</v>
      </c>
      <c r="T910" s="135">
        <f t="shared" si="102"/>
        <v>0.82965845222654566</v>
      </c>
      <c r="U910" s="55">
        <f t="shared" ref="U910:U973" si="103">TRUNC(J910*H910,2)</f>
        <v>434.7</v>
      </c>
      <c r="V910" s="55">
        <f t="shared" ref="V910:V973" si="104">TRUNC(L910*H910,2)</f>
        <v>141</v>
      </c>
      <c r="X910" s="36" t="b">
        <v>1</v>
      </c>
    </row>
    <row r="911" spans="1:24" ht="24" x14ac:dyDescent="0.25">
      <c r="A911" s="42" t="s">
        <v>4001</v>
      </c>
      <c r="B911" s="128" t="s">
        <v>1584</v>
      </c>
      <c r="C911" s="50" t="s">
        <v>217</v>
      </c>
      <c r="D911" s="51">
        <v>89800</v>
      </c>
      <c r="E911" s="52" t="s">
        <v>3064</v>
      </c>
      <c r="F911" s="53" t="s">
        <v>172</v>
      </c>
      <c r="G911" s="54">
        <v>372</v>
      </c>
      <c r="H911" s="55">
        <v>372</v>
      </c>
      <c r="I911" s="73">
        <v>19.53</v>
      </c>
      <c r="J911" s="55">
        <v>16.21</v>
      </c>
      <c r="K911" s="73">
        <v>9.81</v>
      </c>
      <c r="L911" s="55">
        <v>8.14</v>
      </c>
      <c r="M911" s="55">
        <f>TRUNC(((J911*G911)+(L911*G911)),2)</f>
        <v>9058.2000000000007</v>
      </c>
      <c r="N911" s="55">
        <f>TRUNC(((J911*H911)+(L911*H911)),2)</f>
        <v>9058.2000000000007</v>
      </c>
      <c r="O911" s="38"/>
      <c r="P911" s="55">
        <v>19.53</v>
      </c>
      <c r="Q911" s="55">
        <v>9.81</v>
      </c>
      <c r="R911" s="55">
        <v>10914.48</v>
      </c>
      <c r="S911" s="55">
        <v>10914.48</v>
      </c>
      <c r="T911" s="135">
        <f t="shared" si="102"/>
        <v>0.8299250170415815</v>
      </c>
      <c r="U911" s="55">
        <f t="shared" si="103"/>
        <v>6030.12</v>
      </c>
      <c r="V911" s="55">
        <f t="shared" si="104"/>
        <v>3028.08</v>
      </c>
      <c r="X911" s="36" t="b">
        <v>1</v>
      </c>
    </row>
    <row r="912" spans="1:24" ht="24" x14ac:dyDescent="0.25">
      <c r="A912" s="42" t="s">
        <v>4002</v>
      </c>
      <c r="B912" s="128" t="s">
        <v>1585</v>
      </c>
      <c r="C912" s="50" t="s">
        <v>217</v>
      </c>
      <c r="D912" s="51">
        <v>89849</v>
      </c>
      <c r="E912" s="56" t="s">
        <v>1586</v>
      </c>
      <c r="F912" s="53" t="s">
        <v>172</v>
      </c>
      <c r="G912" s="54">
        <v>18</v>
      </c>
      <c r="H912" s="55">
        <v>18</v>
      </c>
      <c r="I912" s="73">
        <v>47.05</v>
      </c>
      <c r="J912" s="55">
        <v>39.049999999999997</v>
      </c>
      <c r="K912" s="73">
        <v>11.59</v>
      </c>
      <c r="L912" s="55">
        <v>9.6199999999999992</v>
      </c>
      <c r="M912" s="55">
        <f>TRUNC(((J912*G912)+(L912*G912)),2)</f>
        <v>876.06</v>
      </c>
      <c r="N912" s="55">
        <f>TRUNC(((J912*H912)+(L912*H912)),2)</f>
        <v>876.06</v>
      </c>
      <c r="O912" s="38"/>
      <c r="P912" s="55">
        <v>47.05</v>
      </c>
      <c r="Q912" s="55">
        <v>11.59</v>
      </c>
      <c r="R912" s="55">
        <v>1055.52</v>
      </c>
      <c r="S912" s="55">
        <v>1055.52</v>
      </c>
      <c r="T912" s="135">
        <f t="shared" si="102"/>
        <v>0.82997953615279674</v>
      </c>
      <c r="U912" s="55">
        <f t="shared" si="103"/>
        <v>702.9</v>
      </c>
      <c r="V912" s="55">
        <f t="shared" si="104"/>
        <v>173.16</v>
      </c>
      <c r="X912" s="36" t="b">
        <v>1</v>
      </c>
    </row>
    <row r="913" spans="1:24" x14ac:dyDescent="0.2">
      <c r="A913" s="42" t="s">
        <v>4003</v>
      </c>
      <c r="B913" s="129" t="s">
        <v>1587</v>
      </c>
      <c r="C913" s="133"/>
      <c r="D913" s="133"/>
      <c r="E913" s="58" t="s">
        <v>1588</v>
      </c>
      <c r="F913" s="133"/>
      <c r="G913" s="59"/>
      <c r="H913" s="59"/>
      <c r="I913" s="72"/>
      <c r="J913" s="59"/>
      <c r="K913" s="72"/>
      <c r="L913" s="59"/>
      <c r="M913" s="60">
        <f>SUM(M914:M924)</f>
        <v>41203.359999999993</v>
      </c>
      <c r="N913" s="60">
        <f>SUM(N914:N924)</f>
        <v>41203.359999999993</v>
      </c>
      <c r="O913" s="37"/>
      <c r="P913" s="59"/>
      <c r="Q913" s="59"/>
      <c r="R913" s="60">
        <v>49636.97</v>
      </c>
      <c r="S913" s="60">
        <v>49636.97</v>
      </c>
      <c r="T913" s="135">
        <f t="shared" si="102"/>
        <v>0.83009418181649675</v>
      </c>
      <c r="U913" s="55">
        <f t="shared" si="103"/>
        <v>0</v>
      </c>
      <c r="V913" s="55">
        <f t="shared" si="104"/>
        <v>0</v>
      </c>
      <c r="X913" s="36" t="b">
        <v>1</v>
      </c>
    </row>
    <row r="914" spans="1:24" x14ac:dyDescent="0.2">
      <c r="A914" s="42" t="s">
        <v>4004</v>
      </c>
      <c r="B914" s="128" t="s">
        <v>1589</v>
      </c>
      <c r="C914" s="50" t="s">
        <v>163</v>
      </c>
      <c r="D914" s="51">
        <v>81811</v>
      </c>
      <c r="E914" s="56" t="s">
        <v>1590</v>
      </c>
      <c r="F914" s="53" t="s">
        <v>160</v>
      </c>
      <c r="G914" s="54">
        <v>1</v>
      </c>
      <c r="H914" s="55">
        <v>1</v>
      </c>
      <c r="I914" s="73">
        <v>131.55000000000001</v>
      </c>
      <c r="J914" s="55">
        <v>109.19</v>
      </c>
      <c r="K914" s="73">
        <v>18.68</v>
      </c>
      <c r="L914" s="55">
        <v>15.5</v>
      </c>
      <c r="M914" s="55">
        <f t="shared" ref="M914:M924" si="105">TRUNC(((J914*G914)+(L914*G914)),2)</f>
        <v>124.69</v>
      </c>
      <c r="N914" s="55">
        <f t="shared" ref="N914:N924" si="106">TRUNC(((J914*H914)+(L914*H914)),2)</f>
        <v>124.69</v>
      </c>
      <c r="O914" s="37"/>
      <c r="P914" s="55">
        <v>131.55000000000001</v>
      </c>
      <c r="Q914" s="55">
        <v>18.68</v>
      </c>
      <c r="R914" s="55">
        <v>150.22999999999999</v>
      </c>
      <c r="S914" s="55">
        <v>150.22999999999999</v>
      </c>
      <c r="T914" s="135">
        <f t="shared" si="102"/>
        <v>0.82999400918591493</v>
      </c>
      <c r="U914" s="55">
        <f t="shared" si="103"/>
        <v>109.19</v>
      </c>
      <c r="V914" s="55">
        <f t="shared" si="104"/>
        <v>15.5</v>
      </c>
      <c r="X914" s="36" t="b">
        <v>1</v>
      </c>
    </row>
    <row r="915" spans="1:24" x14ac:dyDescent="0.2">
      <c r="A915" s="42" t="s">
        <v>4005</v>
      </c>
      <c r="B915" s="128" t="s">
        <v>1591</v>
      </c>
      <c r="C915" s="50" t="s">
        <v>163</v>
      </c>
      <c r="D915" s="51">
        <v>81815</v>
      </c>
      <c r="E915" s="56" t="s">
        <v>1592</v>
      </c>
      <c r="F915" s="53" t="s">
        <v>160</v>
      </c>
      <c r="G915" s="54">
        <v>1</v>
      </c>
      <c r="H915" s="55">
        <v>1</v>
      </c>
      <c r="I915" s="73">
        <v>195.56</v>
      </c>
      <c r="J915" s="55">
        <v>162.33000000000001</v>
      </c>
      <c r="K915" s="73">
        <v>129.38999999999999</v>
      </c>
      <c r="L915" s="55">
        <v>107.4</v>
      </c>
      <c r="M915" s="55">
        <f t="shared" si="105"/>
        <v>269.73</v>
      </c>
      <c r="N915" s="55">
        <f t="shared" si="106"/>
        <v>269.73</v>
      </c>
      <c r="O915" s="37"/>
      <c r="P915" s="55">
        <v>195.56</v>
      </c>
      <c r="Q915" s="55">
        <v>129.38999999999999</v>
      </c>
      <c r="R915" s="55">
        <v>324.95</v>
      </c>
      <c r="S915" s="55">
        <v>324.95</v>
      </c>
      <c r="T915" s="135">
        <f t="shared" si="102"/>
        <v>0.8300661640252347</v>
      </c>
      <c r="U915" s="55">
        <f t="shared" si="103"/>
        <v>162.33000000000001</v>
      </c>
      <c r="V915" s="55">
        <f t="shared" si="104"/>
        <v>107.4</v>
      </c>
      <c r="X915" s="36" t="b">
        <v>1</v>
      </c>
    </row>
    <row r="916" spans="1:24" ht="24" x14ac:dyDescent="0.25">
      <c r="A916" s="42" t="s">
        <v>4006</v>
      </c>
      <c r="B916" s="128" t="s">
        <v>1593</v>
      </c>
      <c r="C916" s="50" t="s">
        <v>217</v>
      </c>
      <c r="D916" s="51">
        <v>104032</v>
      </c>
      <c r="E916" s="56" t="s">
        <v>1594</v>
      </c>
      <c r="F916" s="53" t="s">
        <v>160</v>
      </c>
      <c r="G916" s="54">
        <v>1</v>
      </c>
      <c r="H916" s="55">
        <v>1</v>
      </c>
      <c r="I916" s="73">
        <v>14.27</v>
      </c>
      <c r="J916" s="55">
        <v>11.84</v>
      </c>
      <c r="K916" s="73">
        <v>7.75</v>
      </c>
      <c r="L916" s="55">
        <v>6.43</v>
      </c>
      <c r="M916" s="55">
        <f t="shared" si="105"/>
        <v>18.27</v>
      </c>
      <c r="N916" s="55">
        <f t="shared" si="106"/>
        <v>18.27</v>
      </c>
      <c r="O916" s="38"/>
      <c r="P916" s="55">
        <v>14.27</v>
      </c>
      <c r="Q916" s="55">
        <v>7.75</v>
      </c>
      <c r="R916" s="55">
        <v>22.02</v>
      </c>
      <c r="S916" s="55">
        <v>22.02</v>
      </c>
      <c r="T916" s="135">
        <f t="shared" si="102"/>
        <v>0.82970027247956402</v>
      </c>
      <c r="U916" s="55">
        <f t="shared" si="103"/>
        <v>11.84</v>
      </c>
      <c r="V916" s="55">
        <f t="shared" si="104"/>
        <v>6.43</v>
      </c>
      <c r="X916" s="36" t="b">
        <v>1</v>
      </c>
    </row>
    <row r="917" spans="1:24" x14ac:dyDescent="0.2">
      <c r="A917" s="42" t="s">
        <v>4007</v>
      </c>
      <c r="B917" s="128" t="s">
        <v>1595</v>
      </c>
      <c r="C917" s="50" t="s">
        <v>163</v>
      </c>
      <c r="D917" s="51">
        <v>81825</v>
      </c>
      <c r="E917" s="56" t="s">
        <v>1596</v>
      </c>
      <c r="F917" s="53" t="s">
        <v>160</v>
      </c>
      <c r="G917" s="54">
        <v>17</v>
      </c>
      <c r="H917" s="55">
        <v>17</v>
      </c>
      <c r="I917" s="73">
        <v>162.96</v>
      </c>
      <c r="J917" s="55">
        <v>135.27000000000001</v>
      </c>
      <c r="K917" s="73">
        <v>269.39</v>
      </c>
      <c r="L917" s="55">
        <v>223.62</v>
      </c>
      <c r="M917" s="55">
        <f t="shared" si="105"/>
        <v>6101.13</v>
      </c>
      <c r="N917" s="55">
        <f t="shared" si="106"/>
        <v>6101.13</v>
      </c>
      <c r="O917" s="37"/>
      <c r="P917" s="55">
        <v>162.96</v>
      </c>
      <c r="Q917" s="55">
        <v>269.39</v>
      </c>
      <c r="R917" s="55">
        <v>7349.95</v>
      </c>
      <c r="S917" s="55">
        <v>7349.95</v>
      </c>
      <c r="T917" s="135">
        <f t="shared" si="102"/>
        <v>0.83009136116572224</v>
      </c>
      <c r="U917" s="55">
        <f t="shared" si="103"/>
        <v>2299.59</v>
      </c>
      <c r="V917" s="55">
        <f t="shared" si="104"/>
        <v>3801.54</v>
      </c>
      <c r="X917" s="36" t="b">
        <v>1</v>
      </c>
    </row>
    <row r="918" spans="1:24" x14ac:dyDescent="0.25">
      <c r="A918" s="42" t="s">
        <v>4008</v>
      </c>
      <c r="B918" s="128" t="s">
        <v>1597</v>
      </c>
      <c r="C918" s="50" t="s">
        <v>163</v>
      </c>
      <c r="D918" s="51">
        <v>81826</v>
      </c>
      <c r="E918" s="56" t="s">
        <v>1316</v>
      </c>
      <c r="F918" s="53" t="s">
        <v>160</v>
      </c>
      <c r="G918" s="54">
        <v>17</v>
      </c>
      <c r="H918" s="55">
        <v>17</v>
      </c>
      <c r="I918" s="73">
        <v>67.36</v>
      </c>
      <c r="J918" s="55">
        <v>55.91</v>
      </c>
      <c r="K918" s="73">
        <v>15.12</v>
      </c>
      <c r="L918" s="55">
        <v>12.55</v>
      </c>
      <c r="M918" s="55">
        <f t="shared" si="105"/>
        <v>1163.82</v>
      </c>
      <c r="N918" s="55">
        <f t="shared" si="106"/>
        <v>1163.82</v>
      </c>
      <c r="O918" s="38"/>
      <c r="P918" s="55">
        <v>67.36</v>
      </c>
      <c r="Q918" s="55">
        <v>15.12</v>
      </c>
      <c r="R918" s="55">
        <v>1402.16</v>
      </c>
      <c r="S918" s="55">
        <v>1402.16</v>
      </c>
      <c r="T918" s="135">
        <f t="shared" si="102"/>
        <v>0.83001939864209495</v>
      </c>
      <c r="U918" s="55">
        <f t="shared" si="103"/>
        <v>950.47</v>
      </c>
      <c r="V918" s="55">
        <f t="shared" si="104"/>
        <v>213.35</v>
      </c>
      <c r="X918" s="36" t="b">
        <v>1</v>
      </c>
    </row>
    <row r="919" spans="1:24" x14ac:dyDescent="0.2">
      <c r="A919" s="42" t="s">
        <v>4009</v>
      </c>
      <c r="B919" s="128" t="s">
        <v>1598</v>
      </c>
      <c r="C919" s="50" t="s">
        <v>163</v>
      </c>
      <c r="D919" s="51">
        <v>81827</v>
      </c>
      <c r="E919" s="56" t="s">
        <v>1599</v>
      </c>
      <c r="F919" s="53" t="s">
        <v>160</v>
      </c>
      <c r="G919" s="54">
        <v>5</v>
      </c>
      <c r="H919" s="55">
        <v>5</v>
      </c>
      <c r="I919" s="73">
        <v>155.97</v>
      </c>
      <c r="J919" s="55">
        <v>129.47</v>
      </c>
      <c r="K919" s="73">
        <v>245.71</v>
      </c>
      <c r="L919" s="55">
        <v>203.96</v>
      </c>
      <c r="M919" s="55">
        <f t="shared" si="105"/>
        <v>1667.15</v>
      </c>
      <c r="N919" s="55">
        <f t="shared" si="106"/>
        <v>1667.15</v>
      </c>
      <c r="O919" s="37"/>
      <c r="P919" s="55">
        <v>155.97</v>
      </c>
      <c r="Q919" s="55">
        <v>245.71</v>
      </c>
      <c r="R919" s="55">
        <v>2008.4</v>
      </c>
      <c r="S919" s="55">
        <v>2008.4</v>
      </c>
      <c r="T919" s="135">
        <f t="shared" si="102"/>
        <v>0.83008862776339376</v>
      </c>
      <c r="U919" s="55">
        <f t="shared" si="103"/>
        <v>647.35</v>
      </c>
      <c r="V919" s="55">
        <f t="shared" si="104"/>
        <v>1019.8</v>
      </c>
      <c r="X919" s="36" t="b">
        <v>1</v>
      </c>
    </row>
    <row r="920" spans="1:24" x14ac:dyDescent="0.2">
      <c r="A920" s="42" t="s">
        <v>4010</v>
      </c>
      <c r="B920" s="128" t="s">
        <v>1600</v>
      </c>
      <c r="C920" s="50" t="s">
        <v>163</v>
      </c>
      <c r="D920" s="51">
        <v>81835</v>
      </c>
      <c r="E920" s="56" t="s">
        <v>1601</v>
      </c>
      <c r="F920" s="53" t="s">
        <v>164</v>
      </c>
      <c r="G920" s="54">
        <v>5</v>
      </c>
      <c r="H920" s="55">
        <v>5</v>
      </c>
      <c r="I920" s="73">
        <v>74.14</v>
      </c>
      <c r="J920" s="55">
        <v>61.54</v>
      </c>
      <c r="K920" s="73">
        <v>16.649999999999999</v>
      </c>
      <c r="L920" s="55">
        <v>13.82</v>
      </c>
      <c r="M920" s="55">
        <f t="shared" si="105"/>
        <v>376.8</v>
      </c>
      <c r="N920" s="55">
        <f t="shared" si="106"/>
        <v>376.8</v>
      </c>
      <c r="O920" s="37"/>
      <c r="P920" s="55">
        <v>74.14</v>
      </c>
      <c r="Q920" s="55">
        <v>16.649999999999999</v>
      </c>
      <c r="R920" s="55">
        <v>453.95</v>
      </c>
      <c r="S920" s="55">
        <v>453.95</v>
      </c>
      <c r="T920" s="135">
        <f t="shared" si="102"/>
        <v>0.83004736204427809</v>
      </c>
      <c r="U920" s="55">
        <f t="shared" si="103"/>
        <v>307.7</v>
      </c>
      <c r="V920" s="55">
        <f t="shared" si="104"/>
        <v>69.099999999999994</v>
      </c>
      <c r="X920" s="36" t="b">
        <v>1</v>
      </c>
    </row>
    <row r="921" spans="1:24" x14ac:dyDescent="0.2">
      <c r="A921" s="42" t="s">
        <v>4011</v>
      </c>
      <c r="B921" s="128" t="s">
        <v>1602</v>
      </c>
      <c r="C921" s="50" t="s">
        <v>163</v>
      </c>
      <c r="D921" s="51">
        <v>81854</v>
      </c>
      <c r="E921" s="56" t="s">
        <v>1603</v>
      </c>
      <c r="F921" s="53" t="s">
        <v>160</v>
      </c>
      <c r="G921" s="54">
        <v>1</v>
      </c>
      <c r="H921" s="55">
        <v>1</v>
      </c>
      <c r="I921" s="73">
        <v>1526.34</v>
      </c>
      <c r="J921" s="55">
        <v>1267.01</v>
      </c>
      <c r="K921" s="73">
        <v>947.46</v>
      </c>
      <c r="L921" s="55">
        <v>786.48</v>
      </c>
      <c r="M921" s="55">
        <f t="shared" si="105"/>
        <v>2053.4899999999998</v>
      </c>
      <c r="N921" s="55">
        <f t="shared" si="106"/>
        <v>2053.4899999999998</v>
      </c>
      <c r="O921" s="37"/>
      <c r="P921" s="55">
        <v>1526.34</v>
      </c>
      <c r="Q921" s="55">
        <v>947.46</v>
      </c>
      <c r="R921" s="55">
        <v>2473.8000000000002</v>
      </c>
      <c r="S921" s="55">
        <v>2473.8000000000002</v>
      </c>
      <c r="T921" s="135">
        <f t="shared" si="102"/>
        <v>0.83009539978979696</v>
      </c>
      <c r="U921" s="55">
        <f t="shared" si="103"/>
        <v>1267.01</v>
      </c>
      <c r="V921" s="55">
        <f t="shared" si="104"/>
        <v>786.48</v>
      </c>
      <c r="X921" s="36" t="b">
        <v>1</v>
      </c>
    </row>
    <row r="922" spans="1:24" ht="24" x14ac:dyDescent="0.2">
      <c r="A922" s="42" t="s">
        <v>4012</v>
      </c>
      <c r="B922" s="128" t="s">
        <v>1604</v>
      </c>
      <c r="C922" s="50" t="s">
        <v>197</v>
      </c>
      <c r="D922" s="57" t="s">
        <v>1605</v>
      </c>
      <c r="E922" s="56" t="s">
        <v>1606</v>
      </c>
      <c r="F922" s="53" t="s">
        <v>160</v>
      </c>
      <c r="G922" s="54">
        <v>1</v>
      </c>
      <c r="H922" s="55">
        <v>1</v>
      </c>
      <c r="I922" s="73">
        <v>0</v>
      </c>
      <c r="J922" s="55">
        <v>0</v>
      </c>
      <c r="K922" s="73">
        <v>1102.6600000000001</v>
      </c>
      <c r="L922" s="55">
        <v>915.31</v>
      </c>
      <c r="M922" s="55">
        <f t="shared" si="105"/>
        <v>915.31</v>
      </c>
      <c r="N922" s="55">
        <f t="shared" si="106"/>
        <v>915.31</v>
      </c>
      <c r="O922" s="37"/>
      <c r="P922" s="55">
        <v>0</v>
      </c>
      <c r="Q922" s="55">
        <v>1102.6600000000001</v>
      </c>
      <c r="R922" s="55">
        <v>1102.6600000000001</v>
      </c>
      <c r="S922" s="55">
        <v>1102.6600000000001</v>
      </c>
      <c r="T922" s="135">
        <f t="shared" si="102"/>
        <v>0.83009268496181954</v>
      </c>
      <c r="U922" s="55">
        <f t="shared" si="103"/>
        <v>0</v>
      </c>
      <c r="V922" s="55">
        <f t="shared" si="104"/>
        <v>915.31</v>
      </c>
      <c r="X922" s="36" t="b">
        <v>1</v>
      </c>
    </row>
    <row r="923" spans="1:24" ht="24" x14ac:dyDescent="0.2">
      <c r="A923" s="42" t="s">
        <v>4013</v>
      </c>
      <c r="B923" s="128" t="s">
        <v>1607</v>
      </c>
      <c r="C923" s="50" t="s">
        <v>197</v>
      </c>
      <c r="D923" s="57" t="s">
        <v>1608</v>
      </c>
      <c r="E923" s="56" t="s">
        <v>1609</v>
      </c>
      <c r="F923" s="53" t="s">
        <v>160</v>
      </c>
      <c r="G923" s="54">
        <v>1</v>
      </c>
      <c r="H923" s="55">
        <v>1</v>
      </c>
      <c r="I923" s="73">
        <v>0</v>
      </c>
      <c r="J923" s="55">
        <v>0</v>
      </c>
      <c r="K923" s="73">
        <v>34213.71</v>
      </c>
      <c r="L923" s="55">
        <v>28400.799999999999</v>
      </c>
      <c r="M923" s="55">
        <f t="shared" si="105"/>
        <v>28400.799999999999</v>
      </c>
      <c r="N923" s="55">
        <f t="shared" si="106"/>
        <v>28400.799999999999</v>
      </c>
      <c r="O923" s="37"/>
      <c r="P923" s="55">
        <v>0</v>
      </c>
      <c r="Q923" s="55">
        <v>34213.71</v>
      </c>
      <c r="R923" s="55">
        <v>34213.71</v>
      </c>
      <c r="S923" s="55">
        <v>34213.71</v>
      </c>
      <c r="T923" s="135">
        <f t="shared" si="102"/>
        <v>0.83009998038797894</v>
      </c>
      <c r="U923" s="55">
        <f t="shared" si="103"/>
        <v>0</v>
      </c>
      <c r="V923" s="55">
        <f t="shared" si="104"/>
        <v>28400.799999999999</v>
      </c>
      <c r="X923" s="36" t="b">
        <v>1</v>
      </c>
    </row>
    <row r="924" spans="1:24" x14ac:dyDescent="0.2">
      <c r="A924" s="42" t="s">
        <v>4014</v>
      </c>
      <c r="B924" s="128" t="s">
        <v>1610</v>
      </c>
      <c r="C924" s="50" t="s">
        <v>163</v>
      </c>
      <c r="D924" s="51">
        <v>81889</v>
      </c>
      <c r="E924" s="56" t="s">
        <v>1611</v>
      </c>
      <c r="F924" s="53" t="s">
        <v>160</v>
      </c>
      <c r="G924" s="54">
        <v>1</v>
      </c>
      <c r="H924" s="55">
        <v>1</v>
      </c>
      <c r="I924" s="73">
        <v>122.44</v>
      </c>
      <c r="J924" s="55">
        <v>101.63</v>
      </c>
      <c r="K924" s="73">
        <v>12.7</v>
      </c>
      <c r="L924" s="55">
        <v>10.54</v>
      </c>
      <c r="M924" s="55">
        <f t="shared" si="105"/>
        <v>112.17</v>
      </c>
      <c r="N924" s="55">
        <f t="shared" si="106"/>
        <v>112.17</v>
      </c>
      <c r="O924" s="37"/>
      <c r="P924" s="55">
        <v>122.44</v>
      </c>
      <c r="Q924" s="55">
        <v>12.7</v>
      </c>
      <c r="R924" s="55">
        <v>135.13999999999999</v>
      </c>
      <c r="S924" s="55">
        <v>135.13999999999999</v>
      </c>
      <c r="T924" s="135">
        <f t="shared" si="102"/>
        <v>0.83002811898771656</v>
      </c>
      <c r="U924" s="55">
        <f t="shared" si="103"/>
        <v>101.63</v>
      </c>
      <c r="V924" s="55">
        <f t="shared" si="104"/>
        <v>10.54</v>
      </c>
      <c r="X924" s="36" t="b">
        <v>1</v>
      </c>
    </row>
    <row r="925" spans="1:24" x14ac:dyDescent="0.2">
      <c r="A925" s="42" t="s">
        <v>4015</v>
      </c>
      <c r="B925" s="127" t="s">
        <v>1612</v>
      </c>
      <c r="C925" s="132"/>
      <c r="D925" s="132"/>
      <c r="E925" s="47" t="s">
        <v>107</v>
      </c>
      <c r="F925" s="132"/>
      <c r="G925" s="48"/>
      <c r="H925" s="48"/>
      <c r="I925" s="72"/>
      <c r="J925" s="48"/>
      <c r="K925" s="72"/>
      <c r="L925" s="48"/>
      <c r="M925" s="308">
        <f>M926</f>
        <v>7593.59</v>
      </c>
      <c r="N925" s="308">
        <f>N926</f>
        <v>7593.59</v>
      </c>
      <c r="O925" s="37"/>
      <c r="P925" s="48"/>
      <c r="Q925" s="48"/>
      <c r="R925" s="308">
        <v>9149.4599999999991</v>
      </c>
      <c r="S925" s="308">
        <v>9149.4599999999991</v>
      </c>
      <c r="T925" s="135">
        <f t="shared" si="102"/>
        <v>0.82994952707591496</v>
      </c>
      <c r="U925" s="55">
        <f t="shared" si="103"/>
        <v>0</v>
      </c>
      <c r="V925" s="55">
        <f t="shared" si="104"/>
        <v>0</v>
      </c>
      <c r="X925" s="36" t="b">
        <v>1</v>
      </c>
    </row>
    <row r="926" spans="1:24" x14ac:dyDescent="0.2">
      <c r="A926" s="42" t="s">
        <v>4016</v>
      </c>
      <c r="B926" s="128" t="s">
        <v>1613</v>
      </c>
      <c r="C926" s="50" t="s">
        <v>163</v>
      </c>
      <c r="D926" s="51">
        <v>220059</v>
      </c>
      <c r="E926" s="56" t="s">
        <v>625</v>
      </c>
      <c r="F926" s="53" t="s">
        <v>164</v>
      </c>
      <c r="G926" s="54">
        <v>232.22</v>
      </c>
      <c r="H926" s="55">
        <v>232.22</v>
      </c>
      <c r="I926" s="73">
        <v>29.4</v>
      </c>
      <c r="J926" s="55">
        <v>24.4</v>
      </c>
      <c r="K926" s="73">
        <v>10</v>
      </c>
      <c r="L926" s="55">
        <v>8.3000000000000007</v>
      </c>
      <c r="M926" s="55">
        <f>TRUNC(((J926*G926)+(L926*G926)),2)</f>
        <v>7593.59</v>
      </c>
      <c r="N926" s="55">
        <f>TRUNC(((J926*H926)+(L926*H926)),2)</f>
        <v>7593.59</v>
      </c>
      <c r="O926" s="37"/>
      <c r="P926" s="55">
        <v>29.4</v>
      </c>
      <c r="Q926" s="55">
        <v>10</v>
      </c>
      <c r="R926" s="55">
        <v>9149.4599999999991</v>
      </c>
      <c r="S926" s="55">
        <v>9149.4599999999991</v>
      </c>
      <c r="T926" s="135">
        <f t="shared" si="102"/>
        <v>0.82994952707591496</v>
      </c>
      <c r="U926" s="55">
        <f t="shared" si="103"/>
        <v>5666.16</v>
      </c>
      <c r="V926" s="55">
        <f t="shared" si="104"/>
        <v>1927.42</v>
      </c>
      <c r="X926" s="36" t="b">
        <v>1</v>
      </c>
    </row>
    <row r="927" spans="1:24" x14ac:dyDescent="0.2">
      <c r="A927" s="42" t="s">
        <v>4017</v>
      </c>
      <c r="B927" s="126">
        <v>22</v>
      </c>
      <c r="C927" s="131"/>
      <c r="D927" s="131"/>
      <c r="E927" s="43" t="s">
        <v>24</v>
      </c>
      <c r="F927" s="44" t="s">
        <v>160</v>
      </c>
      <c r="G927" s="45">
        <v>1</v>
      </c>
      <c r="H927" s="46"/>
      <c r="I927" s="72"/>
      <c r="J927" s="46"/>
      <c r="K927" s="72"/>
      <c r="L927" s="46"/>
      <c r="M927" s="45">
        <f>M928+M944</f>
        <v>14246.730000000003</v>
      </c>
      <c r="N927" s="45">
        <f>N928+N944</f>
        <v>14246.730000000003</v>
      </c>
      <c r="O927" s="37"/>
      <c r="P927" s="46"/>
      <c r="Q927" s="46"/>
      <c r="R927" s="45">
        <v>17173.419999999998</v>
      </c>
      <c r="S927" s="45">
        <v>17173.419999999998</v>
      </c>
      <c r="T927" s="135">
        <f t="shared" si="102"/>
        <v>0.82958024668353803</v>
      </c>
      <c r="U927" s="55">
        <f t="shared" si="103"/>
        <v>0</v>
      </c>
      <c r="V927" s="55">
        <f t="shared" si="104"/>
        <v>0</v>
      </c>
      <c r="X927" s="36" t="b">
        <v>1</v>
      </c>
    </row>
    <row r="928" spans="1:24" x14ac:dyDescent="0.2">
      <c r="A928" s="42" t="s">
        <v>4018</v>
      </c>
      <c r="B928" s="127" t="s">
        <v>1614</v>
      </c>
      <c r="C928" s="132"/>
      <c r="D928" s="132"/>
      <c r="E928" s="47" t="s">
        <v>73</v>
      </c>
      <c r="F928" s="132"/>
      <c r="G928" s="48"/>
      <c r="H928" s="48"/>
      <c r="I928" s="72"/>
      <c r="J928" s="48"/>
      <c r="K928" s="72"/>
      <c r="L928" s="48"/>
      <c r="M928" s="308">
        <f>SUM(M929:M943)</f>
        <v>10662.530000000002</v>
      </c>
      <c r="N928" s="308">
        <f>SUM(N929:N943)</f>
        <v>10662.530000000002</v>
      </c>
      <c r="O928" s="37"/>
      <c r="P928" s="48"/>
      <c r="Q928" s="48"/>
      <c r="R928" s="308">
        <v>12854</v>
      </c>
      <c r="S928" s="308">
        <v>12854</v>
      </c>
      <c r="T928" s="135">
        <f t="shared" si="102"/>
        <v>0.82951065816088398</v>
      </c>
      <c r="U928" s="55">
        <f t="shared" si="103"/>
        <v>0</v>
      </c>
      <c r="V928" s="55">
        <f t="shared" si="104"/>
        <v>0</v>
      </c>
      <c r="X928" s="36" t="b">
        <v>1</v>
      </c>
    </row>
    <row r="929" spans="1:24" x14ac:dyDescent="0.25">
      <c r="A929" s="42" t="s">
        <v>4019</v>
      </c>
      <c r="B929" s="128" t="s">
        <v>1615</v>
      </c>
      <c r="C929" s="50" t="s">
        <v>163</v>
      </c>
      <c r="D929" s="51">
        <v>20136</v>
      </c>
      <c r="E929" s="56" t="s">
        <v>1616</v>
      </c>
      <c r="F929" s="53" t="s">
        <v>164</v>
      </c>
      <c r="G929" s="54">
        <v>326.52999999999997</v>
      </c>
      <c r="H929" s="55">
        <v>326.52999999999997</v>
      </c>
      <c r="I929" s="73">
        <v>0</v>
      </c>
      <c r="J929" s="55">
        <v>0</v>
      </c>
      <c r="K929" s="73">
        <v>4.9800000000000004</v>
      </c>
      <c r="L929" s="55">
        <v>4.13</v>
      </c>
      <c r="M929" s="55">
        <f t="shared" ref="M929:M943" si="107">TRUNC(((J929*G929)+(L929*G929)),2)</f>
        <v>1348.56</v>
      </c>
      <c r="N929" s="55">
        <f t="shared" ref="N929:N943" si="108">TRUNC(((J929*H929)+(L929*H929)),2)</f>
        <v>1348.56</v>
      </c>
      <c r="O929" s="38"/>
      <c r="P929" s="55">
        <v>0</v>
      </c>
      <c r="Q929" s="55">
        <v>4.9800000000000004</v>
      </c>
      <c r="R929" s="55">
        <v>1626.11</v>
      </c>
      <c r="S929" s="55">
        <v>1626.11</v>
      </c>
      <c r="T929" s="135">
        <f t="shared" si="102"/>
        <v>0.82931658989859236</v>
      </c>
      <c r="U929" s="55">
        <f t="shared" si="103"/>
        <v>0</v>
      </c>
      <c r="V929" s="55">
        <f t="shared" si="104"/>
        <v>1348.56</v>
      </c>
      <c r="X929" s="36" t="b">
        <v>1</v>
      </c>
    </row>
    <row r="930" spans="1:24" ht="24" x14ac:dyDescent="0.25">
      <c r="A930" s="42" t="s">
        <v>4020</v>
      </c>
      <c r="B930" s="128" t="s">
        <v>1617</v>
      </c>
      <c r="C930" s="50" t="s">
        <v>163</v>
      </c>
      <c r="D930" s="51">
        <v>20102</v>
      </c>
      <c r="E930" s="52" t="s">
        <v>3065</v>
      </c>
      <c r="F930" s="53" t="s">
        <v>164</v>
      </c>
      <c r="G930" s="54">
        <v>326.52999999999997</v>
      </c>
      <c r="H930" s="55">
        <v>326.52999999999997</v>
      </c>
      <c r="I930" s="73">
        <v>0</v>
      </c>
      <c r="J930" s="55">
        <v>0</v>
      </c>
      <c r="K930" s="73">
        <v>3.12</v>
      </c>
      <c r="L930" s="55">
        <v>2.58</v>
      </c>
      <c r="M930" s="55">
        <f t="shared" si="107"/>
        <v>842.44</v>
      </c>
      <c r="N930" s="55">
        <f t="shared" si="108"/>
        <v>842.44</v>
      </c>
      <c r="O930" s="38"/>
      <c r="P930" s="55">
        <v>0</v>
      </c>
      <c r="Q930" s="55">
        <v>3.12</v>
      </c>
      <c r="R930" s="55">
        <v>1018.77</v>
      </c>
      <c r="S930" s="55">
        <v>1018.77</v>
      </c>
      <c r="T930" s="135">
        <f t="shared" si="102"/>
        <v>0.82691873533771121</v>
      </c>
      <c r="U930" s="55">
        <f t="shared" si="103"/>
        <v>0</v>
      </c>
      <c r="V930" s="55">
        <f t="shared" si="104"/>
        <v>842.44</v>
      </c>
      <c r="X930" s="36" t="b">
        <v>1</v>
      </c>
    </row>
    <row r="931" spans="1:24" ht="24" x14ac:dyDescent="0.25">
      <c r="A931" s="42" t="s">
        <v>4021</v>
      </c>
      <c r="B931" s="128" t="s">
        <v>1618</v>
      </c>
      <c r="C931" s="50" t="s">
        <v>163</v>
      </c>
      <c r="D931" s="51">
        <v>20147</v>
      </c>
      <c r="E931" s="56" t="s">
        <v>208</v>
      </c>
      <c r="F931" s="53" t="s">
        <v>164</v>
      </c>
      <c r="G931" s="54">
        <v>252.16</v>
      </c>
      <c r="H931" s="55">
        <v>252.16</v>
      </c>
      <c r="I931" s="73">
        <v>0</v>
      </c>
      <c r="J931" s="55">
        <v>0</v>
      </c>
      <c r="K931" s="73">
        <v>4.5199999999999996</v>
      </c>
      <c r="L931" s="55">
        <v>3.75</v>
      </c>
      <c r="M931" s="55">
        <f t="shared" si="107"/>
        <v>945.6</v>
      </c>
      <c r="N931" s="55">
        <f t="shared" si="108"/>
        <v>945.6</v>
      </c>
      <c r="O931" s="38"/>
      <c r="P931" s="55">
        <v>0</v>
      </c>
      <c r="Q931" s="55">
        <v>4.5199999999999996</v>
      </c>
      <c r="R931" s="55">
        <v>1139.76</v>
      </c>
      <c r="S931" s="55">
        <v>1139.76</v>
      </c>
      <c r="T931" s="135">
        <f t="shared" si="102"/>
        <v>0.82964834702042534</v>
      </c>
      <c r="U931" s="55">
        <f t="shared" si="103"/>
        <v>0</v>
      </c>
      <c r="V931" s="55">
        <f t="shared" si="104"/>
        <v>945.6</v>
      </c>
      <c r="X931" s="36" t="b">
        <v>1</v>
      </c>
    </row>
    <row r="932" spans="1:24" ht="24" x14ac:dyDescent="0.25">
      <c r="A932" s="42" t="s">
        <v>4022</v>
      </c>
      <c r="B932" s="128" t="s">
        <v>1619</v>
      </c>
      <c r="C932" s="50" t="s">
        <v>163</v>
      </c>
      <c r="D932" s="51">
        <v>20118</v>
      </c>
      <c r="E932" s="52" t="s">
        <v>3066</v>
      </c>
      <c r="F932" s="53" t="s">
        <v>211</v>
      </c>
      <c r="G932" s="54">
        <v>12.35</v>
      </c>
      <c r="H932" s="55">
        <v>12.35</v>
      </c>
      <c r="I932" s="73">
        <v>0</v>
      </c>
      <c r="J932" s="55">
        <v>0</v>
      </c>
      <c r="K932" s="73">
        <v>38.93</v>
      </c>
      <c r="L932" s="55">
        <v>32.31</v>
      </c>
      <c r="M932" s="55">
        <f t="shared" si="107"/>
        <v>399.02</v>
      </c>
      <c r="N932" s="55">
        <f t="shared" si="108"/>
        <v>399.02</v>
      </c>
      <c r="O932" s="38"/>
      <c r="P932" s="55">
        <v>0</v>
      </c>
      <c r="Q932" s="55">
        <v>38.93</v>
      </c>
      <c r="R932" s="55">
        <v>480.78</v>
      </c>
      <c r="S932" s="55">
        <v>480.78</v>
      </c>
      <c r="T932" s="135">
        <f t="shared" si="102"/>
        <v>0.82994300927659226</v>
      </c>
      <c r="U932" s="55">
        <f t="shared" si="103"/>
        <v>0</v>
      </c>
      <c r="V932" s="55">
        <f t="shared" si="104"/>
        <v>399.02</v>
      </c>
      <c r="X932" s="36" t="b">
        <v>1</v>
      </c>
    </row>
    <row r="933" spans="1:24" ht="24" x14ac:dyDescent="0.25">
      <c r="A933" s="42" t="s">
        <v>4023</v>
      </c>
      <c r="B933" s="128" t="s">
        <v>1620</v>
      </c>
      <c r="C933" s="50" t="s">
        <v>163</v>
      </c>
      <c r="D933" s="51">
        <v>20155</v>
      </c>
      <c r="E933" s="52" t="s">
        <v>3017</v>
      </c>
      <c r="F933" s="53" t="s">
        <v>164</v>
      </c>
      <c r="G933" s="54">
        <v>216</v>
      </c>
      <c r="H933" s="55">
        <v>216</v>
      </c>
      <c r="I933" s="73">
        <v>0</v>
      </c>
      <c r="J933" s="55">
        <v>0</v>
      </c>
      <c r="K933" s="73">
        <v>6.54</v>
      </c>
      <c r="L933" s="55">
        <v>5.42</v>
      </c>
      <c r="M933" s="55">
        <f t="shared" si="107"/>
        <v>1170.72</v>
      </c>
      <c r="N933" s="55">
        <f t="shared" si="108"/>
        <v>1170.72</v>
      </c>
      <c r="O933" s="38"/>
      <c r="P933" s="55">
        <v>0</v>
      </c>
      <c r="Q933" s="55">
        <v>6.54</v>
      </c>
      <c r="R933" s="55">
        <v>1412.64</v>
      </c>
      <c r="S933" s="55">
        <v>1412.64</v>
      </c>
      <c r="T933" s="135">
        <f t="shared" si="102"/>
        <v>0.82874617737003053</v>
      </c>
      <c r="U933" s="55">
        <f t="shared" si="103"/>
        <v>0</v>
      </c>
      <c r="V933" s="55">
        <f t="shared" si="104"/>
        <v>1170.72</v>
      </c>
      <c r="X933" s="36" t="b">
        <v>1</v>
      </c>
    </row>
    <row r="934" spans="1:24" ht="24" x14ac:dyDescent="0.25">
      <c r="A934" s="42" t="s">
        <v>4024</v>
      </c>
      <c r="B934" s="128" t="s">
        <v>1621</v>
      </c>
      <c r="C934" s="50" t="s">
        <v>163</v>
      </c>
      <c r="D934" s="51">
        <v>20128</v>
      </c>
      <c r="E934" s="56" t="s">
        <v>1622</v>
      </c>
      <c r="F934" s="53" t="s">
        <v>211</v>
      </c>
      <c r="G934" s="54">
        <v>3.17</v>
      </c>
      <c r="H934" s="55">
        <v>3.17</v>
      </c>
      <c r="I934" s="73">
        <v>0</v>
      </c>
      <c r="J934" s="55">
        <v>0</v>
      </c>
      <c r="K934" s="73">
        <v>280.26</v>
      </c>
      <c r="L934" s="55">
        <v>232.64</v>
      </c>
      <c r="M934" s="55">
        <f t="shared" si="107"/>
        <v>737.46</v>
      </c>
      <c r="N934" s="55">
        <f t="shared" si="108"/>
        <v>737.46</v>
      </c>
      <c r="O934" s="38"/>
      <c r="P934" s="55">
        <v>0</v>
      </c>
      <c r="Q934" s="55">
        <v>280.26</v>
      </c>
      <c r="R934" s="55">
        <v>888.42</v>
      </c>
      <c r="S934" s="55">
        <v>888.42</v>
      </c>
      <c r="T934" s="135">
        <f t="shared" si="102"/>
        <v>0.83008036739380031</v>
      </c>
      <c r="U934" s="55">
        <f t="shared" si="103"/>
        <v>0</v>
      </c>
      <c r="V934" s="55">
        <f t="shared" si="104"/>
        <v>737.46</v>
      </c>
      <c r="X934" s="36" t="b">
        <v>1</v>
      </c>
    </row>
    <row r="935" spans="1:24" x14ac:dyDescent="0.25">
      <c r="A935" s="42" t="s">
        <v>4025</v>
      </c>
      <c r="B935" s="128" t="s">
        <v>1623</v>
      </c>
      <c r="C935" s="50" t="s">
        <v>163</v>
      </c>
      <c r="D935" s="51">
        <v>20121</v>
      </c>
      <c r="E935" s="56" t="s">
        <v>215</v>
      </c>
      <c r="F935" s="53" t="s">
        <v>211</v>
      </c>
      <c r="G935" s="54">
        <v>17.059999999999999</v>
      </c>
      <c r="H935" s="55">
        <v>17.059999999999999</v>
      </c>
      <c r="I935" s="73">
        <v>0</v>
      </c>
      <c r="J935" s="55">
        <v>0</v>
      </c>
      <c r="K935" s="73">
        <v>161.93</v>
      </c>
      <c r="L935" s="55">
        <v>134.41</v>
      </c>
      <c r="M935" s="55">
        <f t="shared" si="107"/>
        <v>2293.0300000000002</v>
      </c>
      <c r="N935" s="55">
        <f t="shared" si="108"/>
        <v>2293.0300000000002</v>
      </c>
      <c r="O935" s="38"/>
      <c r="P935" s="55">
        <v>0</v>
      </c>
      <c r="Q935" s="55">
        <v>161.93</v>
      </c>
      <c r="R935" s="55">
        <v>2762.52</v>
      </c>
      <c r="S935" s="55">
        <v>2762.52</v>
      </c>
      <c r="T935" s="135">
        <f t="shared" si="102"/>
        <v>0.83005009918480233</v>
      </c>
      <c r="U935" s="55">
        <f t="shared" si="103"/>
        <v>0</v>
      </c>
      <c r="V935" s="55">
        <f t="shared" si="104"/>
        <v>2293.0300000000002</v>
      </c>
      <c r="X935" s="36" t="b">
        <v>1</v>
      </c>
    </row>
    <row r="936" spans="1:24" ht="24" x14ac:dyDescent="0.25">
      <c r="A936" s="42" t="s">
        <v>4026</v>
      </c>
      <c r="B936" s="128" t="s">
        <v>1624</v>
      </c>
      <c r="C936" s="50" t="s">
        <v>217</v>
      </c>
      <c r="D936" s="51">
        <v>97627</v>
      </c>
      <c r="E936" s="52" t="s">
        <v>3019</v>
      </c>
      <c r="F936" s="53" t="s">
        <v>211</v>
      </c>
      <c r="G936" s="54">
        <v>11.32</v>
      </c>
      <c r="H936" s="55">
        <v>11.32</v>
      </c>
      <c r="I936" s="73">
        <v>98.85</v>
      </c>
      <c r="J936" s="55">
        <v>82.05</v>
      </c>
      <c r="K936" s="73">
        <v>154.27000000000001</v>
      </c>
      <c r="L936" s="55">
        <v>128.05000000000001</v>
      </c>
      <c r="M936" s="55">
        <f t="shared" si="107"/>
        <v>2378.33</v>
      </c>
      <c r="N936" s="55">
        <f t="shared" si="108"/>
        <v>2378.33</v>
      </c>
      <c r="O936" s="38"/>
      <c r="P936" s="55">
        <v>98.85</v>
      </c>
      <c r="Q936" s="55">
        <v>154.27000000000001</v>
      </c>
      <c r="R936" s="55">
        <v>2865.31</v>
      </c>
      <c r="S936" s="55">
        <v>2865.31</v>
      </c>
      <c r="T936" s="135">
        <f t="shared" si="102"/>
        <v>0.83004282259162188</v>
      </c>
      <c r="U936" s="55">
        <f t="shared" si="103"/>
        <v>928.8</v>
      </c>
      <c r="V936" s="55">
        <f t="shared" si="104"/>
        <v>1449.52</v>
      </c>
      <c r="X936" s="36" t="b">
        <v>1</v>
      </c>
    </row>
    <row r="937" spans="1:24" ht="24" x14ac:dyDescent="0.25">
      <c r="A937" s="42" t="s">
        <v>4027</v>
      </c>
      <c r="B937" s="128" t="s">
        <v>1625</v>
      </c>
      <c r="C937" s="50" t="s">
        <v>197</v>
      </c>
      <c r="D937" s="57" t="s">
        <v>219</v>
      </c>
      <c r="E937" s="56" t="s">
        <v>220</v>
      </c>
      <c r="F937" s="53" t="s">
        <v>164</v>
      </c>
      <c r="G937" s="54">
        <v>11.61</v>
      </c>
      <c r="H937" s="55">
        <v>11.61</v>
      </c>
      <c r="I937" s="73">
        <v>0</v>
      </c>
      <c r="J937" s="55">
        <v>0</v>
      </c>
      <c r="K937" s="73">
        <v>6.23</v>
      </c>
      <c r="L937" s="55">
        <v>5.17</v>
      </c>
      <c r="M937" s="55">
        <f t="shared" si="107"/>
        <v>60.02</v>
      </c>
      <c r="N937" s="55">
        <f t="shared" si="108"/>
        <v>60.02</v>
      </c>
      <c r="O937" s="38"/>
      <c r="P937" s="55">
        <v>0</v>
      </c>
      <c r="Q937" s="55">
        <v>6.23</v>
      </c>
      <c r="R937" s="55">
        <v>72.33</v>
      </c>
      <c r="S937" s="55">
        <v>72.33</v>
      </c>
      <c r="T937" s="135">
        <f t="shared" si="102"/>
        <v>0.82980782524540309</v>
      </c>
      <c r="U937" s="55">
        <f t="shared" si="103"/>
        <v>0</v>
      </c>
      <c r="V937" s="55">
        <f t="shared" si="104"/>
        <v>60.02</v>
      </c>
      <c r="X937" s="36" t="b">
        <v>1</v>
      </c>
    </row>
    <row r="938" spans="1:24" x14ac:dyDescent="0.25">
      <c r="A938" s="42" t="s">
        <v>4028</v>
      </c>
      <c r="B938" s="128" t="s">
        <v>1626</v>
      </c>
      <c r="C938" s="50" t="s">
        <v>163</v>
      </c>
      <c r="D938" s="51">
        <v>20106</v>
      </c>
      <c r="E938" s="56" t="s">
        <v>222</v>
      </c>
      <c r="F938" s="53" t="s">
        <v>164</v>
      </c>
      <c r="G938" s="54">
        <v>46.59</v>
      </c>
      <c r="H938" s="55">
        <v>46.59</v>
      </c>
      <c r="I938" s="73">
        <v>0</v>
      </c>
      <c r="J938" s="55">
        <v>0</v>
      </c>
      <c r="K938" s="73">
        <v>6.23</v>
      </c>
      <c r="L938" s="55">
        <v>5.17</v>
      </c>
      <c r="M938" s="55">
        <f t="shared" si="107"/>
        <v>240.87</v>
      </c>
      <c r="N938" s="55">
        <f t="shared" si="108"/>
        <v>240.87</v>
      </c>
      <c r="O938" s="38"/>
      <c r="P938" s="55">
        <v>0</v>
      </c>
      <c r="Q938" s="55">
        <v>6.23</v>
      </c>
      <c r="R938" s="55">
        <v>290.25</v>
      </c>
      <c r="S938" s="55">
        <v>290.25</v>
      </c>
      <c r="T938" s="135">
        <f t="shared" si="102"/>
        <v>0.82987080103359179</v>
      </c>
      <c r="U938" s="55">
        <f t="shared" si="103"/>
        <v>0</v>
      </c>
      <c r="V938" s="55">
        <f t="shared" si="104"/>
        <v>240.87</v>
      </c>
      <c r="X938" s="36" t="b">
        <v>1</v>
      </c>
    </row>
    <row r="939" spans="1:24" x14ac:dyDescent="0.2">
      <c r="A939" s="42" t="s">
        <v>4029</v>
      </c>
      <c r="B939" s="128" t="s">
        <v>1627</v>
      </c>
      <c r="C939" s="50" t="s">
        <v>163</v>
      </c>
      <c r="D939" s="51">
        <v>20139</v>
      </c>
      <c r="E939" s="56" t="s">
        <v>1628</v>
      </c>
      <c r="F939" s="53" t="s">
        <v>164</v>
      </c>
      <c r="G939" s="54">
        <v>2.9</v>
      </c>
      <c r="H939" s="55">
        <v>2.9</v>
      </c>
      <c r="I939" s="73">
        <v>0</v>
      </c>
      <c r="J939" s="55">
        <v>0</v>
      </c>
      <c r="K939" s="73">
        <v>3.9</v>
      </c>
      <c r="L939" s="55">
        <v>3.23</v>
      </c>
      <c r="M939" s="55">
        <f t="shared" si="107"/>
        <v>9.36</v>
      </c>
      <c r="N939" s="55">
        <f t="shared" si="108"/>
        <v>9.36</v>
      </c>
      <c r="O939" s="37"/>
      <c r="P939" s="55">
        <v>0</v>
      </c>
      <c r="Q939" s="55">
        <v>3.9</v>
      </c>
      <c r="R939" s="55">
        <v>11.31</v>
      </c>
      <c r="S939" s="55">
        <v>11.31</v>
      </c>
      <c r="T939" s="135">
        <f t="shared" si="102"/>
        <v>0.8275862068965516</v>
      </c>
      <c r="U939" s="55">
        <f t="shared" si="103"/>
        <v>0</v>
      </c>
      <c r="V939" s="55">
        <f t="shared" si="104"/>
        <v>9.36</v>
      </c>
      <c r="X939" s="36" t="b">
        <v>1</v>
      </c>
    </row>
    <row r="940" spans="1:24" ht="36" x14ac:dyDescent="0.25">
      <c r="A940" s="42" t="s">
        <v>4030</v>
      </c>
      <c r="B940" s="128" t="s">
        <v>1629</v>
      </c>
      <c r="C940" s="50" t="s">
        <v>163</v>
      </c>
      <c r="D940" s="51">
        <v>20140</v>
      </c>
      <c r="E940" s="56" t="s">
        <v>1630</v>
      </c>
      <c r="F940" s="53" t="s">
        <v>160</v>
      </c>
      <c r="G940" s="54">
        <v>10</v>
      </c>
      <c r="H940" s="55">
        <v>10</v>
      </c>
      <c r="I940" s="73">
        <v>0</v>
      </c>
      <c r="J940" s="55">
        <v>0</v>
      </c>
      <c r="K940" s="73">
        <v>4.58</v>
      </c>
      <c r="L940" s="55">
        <v>3.8</v>
      </c>
      <c r="M940" s="55">
        <f t="shared" si="107"/>
        <v>38</v>
      </c>
      <c r="N940" s="55">
        <f t="shared" si="108"/>
        <v>38</v>
      </c>
      <c r="O940" s="38"/>
      <c r="P940" s="55">
        <v>0</v>
      </c>
      <c r="Q940" s="55">
        <v>4.58</v>
      </c>
      <c r="R940" s="55">
        <v>45.8</v>
      </c>
      <c r="S940" s="55">
        <v>45.8</v>
      </c>
      <c r="T940" s="135">
        <f t="shared" si="102"/>
        <v>0.82969432314410485</v>
      </c>
      <c r="U940" s="55">
        <f t="shared" si="103"/>
        <v>0</v>
      </c>
      <c r="V940" s="55">
        <f t="shared" si="104"/>
        <v>38</v>
      </c>
      <c r="X940" s="36" t="b">
        <v>1</v>
      </c>
    </row>
    <row r="941" spans="1:24" x14ac:dyDescent="0.2">
      <c r="A941" s="42" t="s">
        <v>4031</v>
      </c>
      <c r="B941" s="128" t="s">
        <v>1631</v>
      </c>
      <c r="C941" s="50" t="s">
        <v>217</v>
      </c>
      <c r="D941" s="51">
        <v>88267</v>
      </c>
      <c r="E941" s="56" t="s">
        <v>1632</v>
      </c>
      <c r="F941" s="53" t="s">
        <v>185</v>
      </c>
      <c r="G941" s="54">
        <v>2</v>
      </c>
      <c r="H941" s="55">
        <v>2</v>
      </c>
      <c r="I941" s="73">
        <v>5.36</v>
      </c>
      <c r="J941" s="55">
        <v>4.4400000000000004</v>
      </c>
      <c r="K941" s="73">
        <v>22.58</v>
      </c>
      <c r="L941" s="55">
        <v>18.739999999999998</v>
      </c>
      <c r="M941" s="55">
        <f t="shared" si="107"/>
        <v>46.36</v>
      </c>
      <c r="N941" s="55">
        <f t="shared" si="108"/>
        <v>46.36</v>
      </c>
      <c r="O941" s="37"/>
      <c r="P941" s="55">
        <v>5.36</v>
      </c>
      <c r="Q941" s="55">
        <v>22.58</v>
      </c>
      <c r="R941" s="55">
        <v>55.88</v>
      </c>
      <c r="S941" s="55">
        <v>55.88</v>
      </c>
      <c r="T941" s="135">
        <f t="shared" si="102"/>
        <v>0.82963493199713667</v>
      </c>
      <c r="U941" s="55">
        <f t="shared" si="103"/>
        <v>8.8800000000000008</v>
      </c>
      <c r="V941" s="55">
        <f t="shared" si="104"/>
        <v>37.479999999999997</v>
      </c>
      <c r="X941" s="36" t="b">
        <v>1</v>
      </c>
    </row>
    <row r="942" spans="1:24" x14ac:dyDescent="0.2">
      <c r="A942" s="42" t="s">
        <v>4032</v>
      </c>
      <c r="B942" s="128" t="s">
        <v>1633</v>
      </c>
      <c r="C942" s="50" t="s">
        <v>217</v>
      </c>
      <c r="D942" s="51">
        <v>88315</v>
      </c>
      <c r="E942" s="56" t="s">
        <v>1634</v>
      </c>
      <c r="F942" s="53" t="s">
        <v>185</v>
      </c>
      <c r="G942" s="54">
        <v>4</v>
      </c>
      <c r="H942" s="55">
        <v>4</v>
      </c>
      <c r="I942" s="73">
        <v>6.04</v>
      </c>
      <c r="J942" s="55">
        <v>5.01</v>
      </c>
      <c r="K942" s="73">
        <v>22.43</v>
      </c>
      <c r="L942" s="55">
        <v>18.61</v>
      </c>
      <c r="M942" s="55">
        <f t="shared" si="107"/>
        <v>94.48</v>
      </c>
      <c r="N942" s="55">
        <f t="shared" si="108"/>
        <v>94.48</v>
      </c>
      <c r="O942" s="37"/>
      <c r="P942" s="55">
        <v>6.04</v>
      </c>
      <c r="Q942" s="55">
        <v>22.43</v>
      </c>
      <c r="R942" s="55">
        <v>113.88</v>
      </c>
      <c r="S942" s="55">
        <v>113.88</v>
      </c>
      <c r="T942" s="135">
        <f t="shared" si="102"/>
        <v>0.8296452406041448</v>
      </c>
      <c r="U942" s="55">
        <f t="shared" si="103"/>
        <v>20.04</v>
      </c>
      <c r="V942" s="55">
        <f t="shared" si="104"/>
        <v>74.44</v>
      </c>
      <c r="X942" s="36" t="b">
        <v>1</v>
      </c>
    </row>
    <row r="943" spans="1:24" x14ac:dyDescent="0.2">
      <c r="A943" s="42" t="s">
        <v>4033</v>
      </c>
      <c r="B943" s="128" t="s">
        <v>1635</v>
      </c>
      <c r="C943" s="50" t="s">
        <v>217</v>
      </c>
      <c r="D943" s="51">
        <v>88240</v>
      </c>
      <c r="E943" s="56" t="s">
        <v>1636</v>
      </c>
      <c r="F943" s="53" t="s">
        <v>185</v>
      </c>
      <c r="G943" s="54">
        <v>4</v>
      </c>
      <c r="H943" s="55">
        <v>4</v>
      </c>
      <c r="I943" s="73">
        <v>4.8600000000000003</v>
      </c>
      <c r="J943" s="55">
        <v>4.03</v>
      </c>
      <c r="K943" s="73">
        <v>12.7</v>
      </c>
      <c r="L943" s="55">
        <v>10.54</v>
      </c>
      <c r="M943" s="55">
        <f t="shared" si="107"/>
        <v>58.28</v>
      </c>
      <c r="N943" s="55">
        <f t="shared" si="108"/>
        <v>58.28</v>
      </c>
      <c r="O943" s="37"/>
      <c r="P943" s="55">
        <v>4.8600000000000003</v>
      </c>
      <c r="Q943" s="55">
        <v>12.7</v>
      </c>
      <c r="R943" s="55">
        <v>70.239999999999995</v>
      </c>
      <c r="S943" s="55">
        <v>70.239999999999995</v>
      </c>
      <c r="T943" s="135">
        <f t="shared" si="102"/>
        <v>0.82972665148063784</v>
      </c>
      <c r="U943" s="55">
        <f t="shared" si="103"/>
        <v>16.12</v>
      </c>
      <c r="V943" s="55">
        <f t="shared" si="104"/>
        <v>42.16</v>
      </c>
      <c r="X943" s="36" t="b">
        <v>1</v>
      </c>
    </row>
    <row r="944" spans="1:24" x14ac:dyDescent="0.2">
      <c r="A944" s="42" t="s">
        <v>4034</v>
      </c>
      <c r="B944" s="127" t="s">
        <v>1637</v>
      </c>
      <c r="C944" s="132"/>
      <c r="D944" s="132"/>
      <c r="E944" s="47" t="s">
        <v>75</v>
      </c>
      <c r="F944" s="132"/>
      <c r="G944" s="48"/>
      <c r="H944" s="48"/>
      <c r="I944" s="72"/>
      <c r="J944" s="48"/>
      <c r="K944" s="72"/>
      <c r="L944" s="48"/>
      <c r="M944" s="308">
        <f>M945</f>
        <v>3584.2</v>
      </c>
      <c r="N944" s="308">
        <f>N945</f>
        <v>3584.2</v>
      </c>
      <c r="O944" s="37"/>
      <c r="P944" s="48"/>
      <c r="Q944" s="48"/>
      <c r="R944" s="308">
        <v>4319.42</v>
      </c>
      <c r="S944" s="308">
        <v>4319.42</v>
      </c>
      <c r="T944" s="135">
        <f t="shared" si="102"/>
        <v>0.82978733255853787</v>
      </c>
      <c r="U944" s="55">
        <f t="shared" si="103"/>
        <v>0</v>
      </c>
      <c r="V944" s="55">
        <f t="shared" si="104"/>
        <v>0</v>
      </c>
      <c r="X944" s="36" t="b">
        <v>1</v>
      </c>
    </row>
    <row r="945" spans="1:24" x14ac:dyDescent="0.2">
      <c r="A945" s="42" t="s">
        <v>4035</v>
      </c>
      <c r="B945" s="128" t="s">
        <v>1638</v>
      </c>
      <c r="C945" s="50" t="s">
        <v>163</v>
      </c>
      <c r="D945" s="51">
        <v>30101</v>
      </c>
      <c r="E945" s="56" t="s">
        <v>230</v>
      </c>
      <c r="F945" s="53" t="s">
        <v>211</v>
      </c>
      <c r="G945" s="54">
        <v>98.82</v>
      </c>
      <c r="H945" s="55">
        <v>98.82</v>
      </c>
      <c r="I945" s="73">
        <v>34.11</v>
      </c>
      <c r="J945" s="55">
        <v>28.31</v>
      </c>
      <c r="K945" s="73">
        <v>9.6</v>
      </c>
      <c r="L945" s="55">
        <v>7.96</v>
      </c>
      <c r="M945" s="55">
        <f>TRUNC(((J945*G945)+(L945*G945)),2)</f>
        <v>3584.2</v>
      </c>
      <c r="N945" s="55">
        <f>TRUNC(((J945*H945)+(L945*H945)),2)</f>
        <v>3584.2</v>
      </c>
      <c r="O945" s="37"/>
      <c r="P945" s="55">
        <v>34.11</v>
      </c>
      <c r="Q945" s="55">
        <v>9.6</v>
      </c>
      <c r="R945" s="55">
        <v>4319.42</v>
      </c>
      <c r="S945" s="55">
        <v>4319.42</v>
      </c>
      <c r="T945" s="135">
        <f t="shared" si="102"/>
        <v>0.82978733255853787</v>
      </c>
      <c r="U945" s="55">
        <f t="shared" si="103"/>
        <v>2797.59</v>
      </c>
      <c r="V945" s="55">
        <f t="shared" si="104"/>
        <v>786.6</v>
      </c>
      <c r="X945" s="36" t="b">
        <v>1</v>
      </c>
    </row>
    <row r="946" spans="1:24" x14ac:dyDescent="0.2">
      <c r="A946" s="42" t="s">
        <v>4036</v>
      </c>
      <c r="B946" s="126">
        <v>23</v>
      </c>
      <c r="C946" s="131"/>
      <c r="D946" s="131"/>
      <c r="E946" s="43" t="s">
        <v>25</v>
      </c>
      <c r="F946" s="44" t="s">
        <v>160</v>
      </c>
      <c r="G946" s="45">
        <v>1</v>
      </c>
      <c r="H946" s="46"/>
      <c r="I946" s="72"/>
      <c r="J946" s="46"/>
      <c r="K946" s="72"/>
      <c r="L946" s="46"/>
      <c r="M946" s="45">
        <f>M947+M958</f>
        <v>2933.8900000000003</v>
      </c>
      <c r="N946" s="45">
        <f>N947+N958</f>
        <v>2933.8900000000003</v>
      </c>
      <c r="O946" s="37"/>
      <c r="P946" s="46"/>
      <c r="Q946" s="46"/>
      <c r="R946" s="45">
        <v>3536.8</v>
      </c>
      <c r="S946" s="45">
        <v>3536.8</v>
      </c>
      <c r="T946" s="135">
        <f t="shared" si="102"/>
        <v>0.82953234562316225</v>
      </c>
      <c r="U946" s="55">
        <f t="shared" si="103"/>
        <v>0</v>
      </c>
      <c r="V946" s="55">
        <f t="shared" si="104"/>
        <v>0</v>
      </c>
      <c r="X946" s="36" t="b">
        <v>1</v>
      </c>
    </row>
    <row r="947" spans="1:24" x14ac:dyDescent="0.2">
      <c r="A947" s="42" t="s">
        <v>4037</v>
      </c>
      <c r="B947" s="127" t="s">
        <v>1639</v>
      </c>
      <c r="C947" s="132"/>
      <c r="D947" s="132"/>
      <c r="E947" s="47" t="s">
        <v>73</v>
      </c>
      <c r="F947" s="132"/>
      <c r="G947" s="48"/>
      <c r="H947" s="48"/>
      <c r="I947" s="72"/>
      <c r="J947" s="48"/>
      <c r="K947" s="72"/>
      <c r="L947" s="48"/>
      <c r="M947" s="308">
        <f>SUM(M948:M957)</f>
        <v>2398.9100000000003</v>
      </c>
      <c r="N947" s="308">
        <f>SUM(N948:N957)</f>
        <v>2398.9100000000003</v>
      </c>
      <c r="O947" s="37"/>
      <c r="P947" s="48"/>
      <c r="Q947" s="48"/>
      <c r="R947" s="308">
        <v>2892.08</v>
      </c>
      <c r="S947" s="308">
        <v>2892.08</v>
      </c>
      <c r="T947" s="135">
        <f t="shared" si="102"/>
        <v>0.82947567148903223</v>
      </c>
      <c r="U947" s="55">
        <f t="shared" si="103"/>
        <v>0</v>
      </c>
      <c r="V947" s="55">
        <f t="shared" si="104"/>
        <v>0</v>
      </c>
      <c r="X947" s="36" t="b">
        <v>1</v>
      </c>
    </row>
    <row r="948" spans="1:24" ht="24" x14ac:dyDescent="0.25">
      <c r="A948" s="42" t="s">
        <v>4038</v>
      </c>
      <c r="B948" s="128" t="s">
        <v>1640</v>
      </c>
      <c r="C948" s="50" t="s">
        <v>163</v>
      </c>
      <c r="D948" s="51">
        <v>20103</v>
      </c>
      <c r="E948" s="52" t="s">
        <v>3015</v>
      </c>
      <c r="F948" s="53" t="s">
        <v>164</v>
      </c>
      <c r="G948" s="54">
        <v>85.93</v>
      </c>
      <c r="H948" s="55">
        <v>85.93</v>
      </c>
      <c r="I948" s="73">
        <v>0</v>
      </c>
      <c r="J948" s="55">
        <v>0</v>
      </c>
      <c r="K948" s="73">
        <v>16.190000000000001</v>
      </c>
      <c r="L948" s="55">
        <v>13.43</v>
      </c>
      <c r="M948" s="55">
        <f t="shared" ref="M948:M957" si="109">TRUNC(((J948*G948)+(L948*G948)),2)</f>
        <v>1154.03</v>
      </c>
      <c r="N948" s="55">
        <f t="shared" ref="N948:N957" si="110">TRUNC(((J948*H948)+(L948*H948)),2)</f>
        <v>1154.03</v>
      </c>
      <c r="O948" s="38"/>
      <c r="P948" s="55">
        <v>0</v>
      </c>
      <c r="Q948" s="55">
        <v>16.190000000000001</v>
      </c>
      <c r="R948" s="55">
        <v>1391.2</v>
      </c>
      <c r="S948" s="55">
        <v>1391.2</v>
      </c>
      <c r="T948" s="135">
        <f t="shared" si="102"/>
        <v>0.82952127659574459</v>
      </c>
      <c r="U948" s="55">
        <f t="shared" si="103"/>
        <v>0</v>
      </c>
      <c r="V948" s="55">
        <f t="shared" si="104"/>
        <v>1154.03</v>
      </c>
      <c r="X948" s="36" t="b">
        <v>1</v>
      </c>
    </row>
    <row r="949" spans="1:24" ht="24" x14ac:dyDescent="0.25">
      <c r="A949" s="42" t="s">
        <v>4039</v>
      </c>
      <c r="B949" s="128" t="s">
        <v>1641</v>
      </c>
      <c r="C949" s="50" t="s">
        <v>163</v>
      </c>
      <c r="D949" s="51">
        <v>20102</v>
      </c>
      <c r="E949" s="52" t="s">
        <v>3065</v>
      </c>
      <c r="F949" s="53" t="s">
        <v>164</v>
      </c>
      <c r="G949" s="54">
        <v>85.93</v>
      </c>
      <c r="H949" s="55">
        <v>85.93</v>
      </c>
      <c r="I949" s="73">
        <v>0</v>
      </c>
      <c r="J949" s="55">
        <v>0</v>
      </c>
      <c r="K949" s="73">
        <v>3.12</v>
      </c>
      <c r="L949" s="55">
        <v>2.58</v>
      </c>
      <c r="M949" s="55">
        <f t="shared" si="109"/>
        <v>221.69</v>
      </c>
      <c r="N949" s="55">
        <f t="shared" si="110"/>
        <v>221.69</v>
      </c>
      <c r="O949" s="38"/>
      <c r="P949" s="55">
        <v>0</v>
      </c>
      <c r="Q949" s="55">
        <v>3.12</v>
      </c>
      <c r="R949" s="55">
        <v>268.10000000000002</v>
      </c>
      <c r="S949" s="55">
        <v>268.10000000000002</v>
      </c>
      <c r="T949" s="135">
        <f t="shared" si="102"/>
        <v>0.82689295039164479</v>
      </c>
      <c r="U949" s="55">
        <f t="shared" si="103"/>
        <v>0</v>
      </c>
      <c r="V949" s="55">
        <f t="shared" si="104"/>
        <v>221.69</v>
      </c>
      <c r="X949" s="36" t="b">
        <v>1</v>
      </c>
    </row>
    <row r="950" spans="1:24" ht="24" x14ac:dyDescent="0.25">
      <c r="A950" s="42" t="s">
        <v>4040</v>
      </c>
      <c r="B950" s="128" t="s">
        <v>1642</v>
      </c>
      <c r="C950" s="50" t="s">
        <v>163</v>
      </c>
      <c r="D950" s="51">
        <v>20157</v>
      </c>
      <c r="E950" s="56" t="s">
        <v>1643</v>
      </c>
      <c r="F950" s="53" t="s">
        <v>164</v>
      </c>
      <c r="G950" s="54">
        <v>8.1</v>
      </c>
      <c r="H950" s="55">
        <v>8.1</v>
      </c>
      <c r="I950" s="73">
        <v>0</v>
      </c>
      <c r="J950" s="55">
        <v>0</v>
      </c>
      <c r="K950" s="73">
        <v>4.6900000000000004</v>
      </c>
      <c r="L950" s="55">
        <v>3.89</v>
      </c>
      <c r="M950" s="55">
        <f t="shared" si="109"/>
        <v>31.5</v>
      </c>
      <c r="N950" s="55">
        <f t="shared" si="110"/>
        <v>31.5</v>
      </c>
      <c r="O950" s="38"/>
      <c r="P950" s="55">
        <v>0</v>
      </c>
      <c r="Q950" s="55">
        <v>4.6900000000000004</v>
      </c>
      <c r="R950" s="55">
        <v>37.979999999999997</v>
      </c>
      <c r="S950" s="55">
        <v>37.979999999999997</v>
      </c>
      <c r="T950" s="135">
        <f t="shared" si="102"/>
        <v>0.82938388625592419</v>
      </c>
      <c r="U950" s="55">
        <f t="shared" si="103"/>
        <v>0</v>
      </c>
      <c r="V950" s="55">
        <f t="shared" si="104"/>
        <v>31.5</v>
      </c>
      <c r="X950" s="36" t="b">
        <v>1</v>
      </c>
    </row>
    <row r="951" spans="1:24" x14ac:dyDescent="0.2">
      <c r="A951" s="42" t="s">
        <v>4041</v>
      </c>
      <c r="B951" s="128" t="s">
        <v>1644</v>
      </c>
      <c r="C951" s="50" t="s">
        <v>217</v>
      </c>
      <c r="D951" s="51">
        <v>88240</v>
      </c>
      <c r="E951" s="56" t="s">
        <v>1636</v>
      </c>
      <c r="F951" s="53" t="s">
        <v>185</v>
      </c>
      <c r="G951" s="54">
        <v>2</v>
      </c>
      <c r="H951" s="55">
        <v>2</v>
      </c>
      <c r="I951" s="73">
        <v>4.8600000000000003</v>
      </c>
      <c r="J951" s="55">
        <v>4.03</v>
      </c>
      <c r="K951" s="73">
        <v>12.7</v>
      </c>
      <c r="L951" s="55">
        <v>10.54</v>
      </c>
      <c r="M951" s="55">
        <f t="shared" si="109"/>
        <v>29.14</v>
      </c>
      <c r="N951" s="55">
        <f t="shared" si="110"/>
        <v>29.14</v>
      </c>
      <c r="O951" s="37"/>
      <c r="P951" s="55">
        <v>4.8600000000000003</v>
      </c>
      <c r="Q951" s="55">
        <v>12.7</v>
      </c>
      <c r="R951" s="55">
        <v>35.119999999999997</v>
      </c>
      <c r="S951" s="55">
        <v>35.119999999999997</v>
      </c>
      <c r="T951" s="135">
        <f t="shared" si="102"/>
        <v>0.82972665148063784</v>
      </c>
      <c r="U951" s="55">
        <f t="shared" si="103"/>
        <v>8.06</v>
      </c>
      <c r="V951" s="55">
        <f t="shared" si="104"/>
        <v>21.08</v>
      </c>
      <c r="X951" s="36" t="b">
        <v>1</v>
      </c>
    </row>
    <row r="952" spans="1:24" x14ac:dyDescent="0.2">
      <c r="A952" s="42" t="s">
        <v>4042</v>
      </c>
      <c r="B952" s="128" t="s">
        <v>1645</v>
      </c>
      <c r="C952" s="50" t="s">
        <v>217</v>
      </c>
      <c r="D952" s="51">
        <v>88315</v>
      </c>
      <c r="E952" s="56" t="s">
        <v>1634</v>
      </c>
      <c r="F952" s="53" t="s">
        <v>185</v>
      </c>
      <c r="G952" s="54">
        <v>2</v>
      </c>
      <c r="H952" s="55">
        <v>2</v>
      </c>
      <c r="I952" s="73">
        <v>6.04</v>
      </c>
      <c r="J952" s="55">
        <v>5.01</v>
      </c>
      <c r="K952" s="73">
        <v>22.43</v>
      </c>
      <c r="L952" s="55">
        <v>18.61</v>
      </c>
      <c r="M952" s="55">
        <f t="shared" si="109"/>
        <v>47.24</v>
      </c>
      <c r="N952" s="55">
        <f t="shared" si="110"/>
        <v>47.24</v>
      </c>
      <c r="O952" s="37"/>
      <c r="P952" s="55">
        <v>6.04</v>
      </c>
      <c r="Q952" s="55">
        <v>22.43</v>
      </c>
      <c r="R952" s="55">
        <v>56.94</v>
      </c>
      <c r="S952" s="55">
        <v>56.94</v>
      </c>
      <c r="T952" s="135">
        <f t="shared" si="102"/>
        <v>0.8296452406041448</v>
      </c>
      <c r="U952" s="55">
        <f t="shared" si="103"/>
        <v>10.02</v>
      </c>
      <c r="V952" s="55">
        <f t="shared" si="104"/>
        <v>37.22</v>
      </c>
      <c r="X952" s="36" t="b">
        <v>1</v>
      </c>
    </row>
    <row r="953" spans="1:24" ht="24" x14ac:dyDescent="0.25">
      <c r="A953" s="42" t="s">
        <v>4043</v>
      </c>
      <c r="B953" s="128" t="s">
        <v>1646</v>
      </c>
      <c r="C953" s="50" t="s">
        <v>163</v>
      </c>
      <c r="D953" s="51">
        <v>20128</v>
      </c>
      <c r="E953" s="56" t="s">
        <v>1622</v>
      </c>
      <c r="F953" s="53" t="s">
        <v>211</v>
      </c>
      <c r="G953" s="54">
        <v>0.54</v>
      </c>
      <c r="H953" s="55">
        <v>0.54</v>
      </c>
      <c r="I953" s="73">
        <v>0</v>
      </c>
      <c r="J953" s="55">
        <v>0</v>
      </c>
      <c r="K953" s="73">
        <v>280.26</v>
      </c>
      <c r="L953" s="55">
        <v>232.64</v>
      </c>
      <c r="M953" s="55">
        <f t="shared" si="109"/>
        <v>125.62</v>
      </c>
      <c r="N953" s="55">
        <f t="shared" si="110"/>
        <v>125.62</v>
      </c>
      <c r="O953" s="38"/>
      <c r="P953" s="55">
        <v>0</v>
      </c>
      <c r="Q953" s="55">
        <v>280.26</v>
      </c>
      <c r="R953" s="55">
        <v>151.34</v>
      </c>
      <c r="S953" s="55">
        <v>151.34</v>
      </c>
      <c r="T953" s="135">
        <f t="shared" si="102"/>
        <v>0.83005153957975419</v>
      </c>
      <c r="U953" s="55">
        <f t="shared" si="103"/>
        <v>0</v>
      </c>
      <c r="V953" s="55">
        <f t="shared" si="104"/>
        <v>125.62</v>
      </c>
      <c r="X953" s="36" t="b">
        <v>1</v>
      </c>
    </row>
    <row r="954" spans="1:24" x14ac:dyDescent="0.2">
      <c r="A954" s="42" t="s">
        <v>4044</v>
      </c>
      <c r="B954" s="128" t="s">
        <v>1647</v>
      </c>
      <c r="C954" s="50" t="s">
        <v>163</v>
      </c>
      <c r="D954" s="51">
        <v>20121</v>
      </c>
      <c r="E954" s="56" t="s">
        <v>215</v>
      </c>
      <c r="F954" s="53" t="s">
        <v>211</v>
      </c>
      <c r="G954" s="54">
        <v>5.26</v>
      </c>
      <c r="H954" s="55">
        <v>5.26</v>
      </c>
      <c r="I954" s="73">
        <v>0</v>
      </c>
      <c r="J954" s="55">
        <v>0</v>
      </c>
      <c r="K954" s="73">
        <v>161.93</v>
      </c>
      <c r="L954" s="55">
        <v>134.41</v>
      </c>
      <c r="M954" s="55">
        <f t="shared" si="109"/>
        <v>706.99</v>
      </c>
      <c r="N954" s="55">
        <f t="shared" si="110"/>
        <v>706.99</v>
      </c>
      <c r="O954" s="37"/>
      <c r="P954" s="55">
        <v>0</v>
      </c>
      <c r="Q954" s="55">
        <v>161.93</v>
      </c>
      <c r="R954" s="55">
        <v>851.75</v>
      </c>
      <c r="S954" s="55">
        <v>851.75</v>
      </c>
      <c r="T954" s="135">
        <f t="shared" si="102"/>
        <v>0.83004402700322866</v>
      </c>
      <c r="U954" s="55">
        <f t="shared" si="103"/>
        <v>0</v>
      </c>
      <c r="V954" s="55">
        <f t="shared" si="104"/>
        <v>706.99</v>
      </c>
      <c r="X954" s="36" t="b">
        <v>1</v>
      </c>
    </row>
    <row r="955" spans="1:24" x14ac:dyDescent="0.2">
      <c r="A955" s="42" t="s">
        <v>4045</v>
      </c>
      <c r="B955" s="128" t="s">
        <v>1648</v>
      </c>
      <c r="C955" s="50" t="s">
        <v>163</v>
      </c>
      <c r="D955" s="51">
        <v>20119</v>
      </c>
      <c r="E955" s="56" t="s">
        <v>1649</v>
      </c>
      <c r="F955" s="53" t="s">
        <v>211</v>
      </c>
      <c r="G955" s="54">
        <v>0.6</v>
      </c>
      <c r="H955" s="55">
        <v>0.6</v>
      </c>
      <c r="I955" s="73">
        <v>0</v>
      </c>
      <c r="J955" s="55">
        <v>0</v>
      </c>
      <c r="K955" s="73">
        <v>74.73</v>
      </c>
      <c r="L955" s="55">
        <v>62.03</v>
      </c>
      <c r="M955" s="55">
        <f t="shared" si="109"/>
        <v>37.21</v>
      </c>
      <c r="N955" s="55">
        <f t="shared" si="110"/>
        <v>37.21</v>
      </c>
      <c r="O955" s="37"/>
      <c r="P955" s="55">
        <v>0</v>
      </c>
      <c r="Q955" s="55">
        <v>74.73</v>
      </c>
      <c r="R955" s="55">
        <v>44.83</v>
      </c>
      <c r="S955" s="55">
        <v>44.83</v>
      </c>
      <c r="T955" s="135">
        <f t="shared" si="102"/>
        <v>0.83002453714030788</v>
      </c>
      <c r="U955" s="55">
        <f t="shared" si="103"/>
        <v>0</v>
      </c>
      <c r="V955" s="55">
        <f t="shared" si="104"/>
        <v>37.21</v>
      </c>
      <c r="X955" s="36" t="b">
        <v>1</v>
      </c>
    </row>
    <row r="956" spans="1:24" ht="24" x14ac:dyDescent="0.2">
      <c r="A956" s="42" t="s">
        <v>4046</v>
      </c>
      <c r="B956" s="128" t="s">
        <v>1650</v>
      </c>
      <c r="C956" s="50" t="s">
        <v>197</v>
      </c>
      <c r="D956" s="57" t="s">
        <v>219</v>
      </c>
      <c r="E956" s="56" t="s">
        <v>220</v>
      </c>
      <c r="F956" s="53" t="s">
        <v>164</v>
      </c>
      <c r="G956" s="54">
        <v>1.8</v>
      </c>
      <c r="H956" s="55">
        <v>1.8</v>
      </c>
      <c r="I956" s="73">
        <v>0</v>
      </c>
      <c r="J956" s="55">
        <v>0</v>
      </c>
      <c r="K956" s="73">
        <v>6.23</v>
      </c>
      <c r="L956" s="55">
        <v>5.17</v>
      </c>
      <c r="M956" s="55">
        <f t="shared" si="109"/>
        <v>9.3000000000000007</v>
      </c>
      <c r="N956" s="55">
        <f t="shared" si="110"/>
        <v>9.3000000000000007</v>
      </c>
      <c r="O956" s="37"/>
      <c r="P956" s="55">
        <v>0</v>
      </c>
      <c r="Q956" s="55">
        <v>6.23</v>
      </c>
      <c r="R956" s="55">
        <v>11.21</v>
      </c>
      <c r="S956" s="55">
        <v>11.21</v>
      </c>
      <c r="T956" s="135">
        <f t="shared" si="102"/>
        <v>0.82961641391614627</v>
      </c>
      <c r="U956" s="55">
        <f t="shared" si="103"/>
        <v>0</v>
      </c>
      <c r="V956" s="55">
        <f t="shared" si="104"/>
        <v>9.3000000000000007</v>
      </c>
      <c r="X956" s="36" t="b">
        <v>1</v>
      </c>
    </row>
    <row r="957" spans="1:24" x14ac:dyDescent="0.25">
      <c r="A957" s="42" t="s">
        <v>4047</v>
      </c>
      <c r="B957" s="128" t="s">
        <v>1651</v>
      </c>
      <c r="C957" s="50" t="s">
        <v>163</v>
      </c>
      <c r="D957" s="51">
        <v>20106</v>
      </c>
      <c r="E957" s="56" t="s">
        <v>222</v>
      </c>
      <c r="F957" s="53" t="s">
        <v>164</v>
      </c>
      <c r="G957" s="54">
        <v>7</v>
      </c>
      <c r="H957" s="55">
        <v>7</v>
      </c>
      <c r="I957" s="73">
        <v>0</v>
      </c>
      <c r="J957" s="55">
        <v>0</v>
      </c>
      <c r="K957" s="73">
        <v>6.23</v>
      </c>
      <c r="L957" s="55">
        <v>5.17</v>
      </c>
      <c r="M957" s="55">
        <f t="shared" si="109"/>
        <v>36.19</v>
      </c>
      <c r="N957" s="55">
        <f t="shared" si="110"/>
        <v>36.19</v>
      </c>
      <c r="O957" s="38"/>
      <c r="P957" s="55">
        <v>0</v>
      </c>
      <c r="Q957" s="55">
        <v>6.23</v>
      </c>
      <c r="R957" s="55">
        <v>43.61</v>
      </c>
      <c r="S957" s="55">
        <v>43.61</v>
      </c>
      <c r="T957" s="135">
        <f t="shared" si="102"/>
        <v>0.82985553772070619</v>
      </c>
      <c r="U957" s="55">
        <f t="shared" si="103"/>
        <v>0</v>
      </c>
      <c r="V957" s="55">
        <f t="shared" si="104"/>
        <v>36.19</v>
      </c>
      <c r="X957" s="36" t="b">
        <v>1</v>
      </c>
    </row>
    <row r="958" spans="1:24" x14ac:dyDescent="0.2">
      <c r="A958" s="42" t="s">
        <v>4048</v>
      </c>
      <c r="B958" s="127" t="s">
        <v>1652</v>
      </c>
      <c r="C958" s="132"/>
      <c r="D958" s="132"/>
      <c r="E958" s="47" t="s">
        <v>75</v>
      </c>
      <c r="F958" s="132"/>
      <c r="G958" s="48"/>
      <c r="H958" s="48"/>
      <c r="I958" s="72"/>
      <c r="J958" s="48"/>
      <c r="K958" s="72"/>
      <c r="L958" s="48"/>
      <c r="M958" s="308">
        <f>M959</f>
        <v>534.98</v>
      </c>
      <c r="N958" s="308">
        <f>N959</f>
        <v>534.98</v>
      </c>
      <c r="O958" s="37"/>
      <c r="P958" s="48"/>
      <c r="Q958" s="48"/>
      <c r="R958" s="308">
        <v>644.72</v>
      </c>
      <c r="S958" s="308">
        <v>644.72</v>
      </c>
      <c r="T958" s="135">
        <f t="shared" si="102"/>
        <v>0.82978657401662737</v>
      </c>
      <c r="U958" s="55">
        <f t="shared" si="103"/>
        <v>0</v>
      </c>
      <c r="V958" s="55">
        <f t="shared" si="104"/>
        <v>0</v>
      </c>
      <c r="X958" s="36" t="b">
        <v>1</v>
      </c>
    </row>
    <row r="959" spans="1:24" x14ac:dyDescent="0.2">
      <c r="A959" s="42" t="s">
        <v>4049</v>
      </c>
      <c r="B959" s="128" t="s">
        <v>1653</v>
      </c>
      <c r="C959" s="50" t="s">
        <v>163</v>
      </c>
      <c r="D959" s="51">
        <v>30101</v>
      </c>
      <c r="E959" s="56" t="s">
        <v>230</v>
      </c>
      <c r="F959" s="53" t="s">
        <v>211</v>
      </c>
      <c r="G959" s="54">
        <v>14.75</v>
      </c>
      <c r="H959" s="55">
        <v>14.75</v>
      </c>
      <c r="I959" s="73">
        <v>34.11</v>
      </c>
      <c r="J959" s="55">
        <v>28.31</v>
      </c>
      <c r="K959" s="73">
        <v>9.6</v>
      </c>
      <c r="L959" s="55">
        <v>7.96</v>
      </c>
      <c r="M959" s="55">
        <f>TRUNC(((J959*G959)+(L959*G959)),2)</f>
        <v>534.98</v>
      </c>
      <c r="N959" s="55">
        <f>TRUNC(((J959*H959)+(L959*H959)),2)</f>
        <v>534.98</v>
      </c>
      <c r="O959" s="37"/>
      <c r="P959" s="55">
        <v>34.11</v>
      </c>
      <c r="Q959" s="55">
        <v>9.6</v>
      </c>
      <c r="R959" s="55">
        <v>644.72</v>
      </c>
      <c r="S959" s="55">
        <v>644.72</v>
      </c>
      <c r="T959" s="135">
        <f t="shared" si="102"/>
        <v>0.82978657401662737</v>
      </c>
      <c r="U959" s="55">
        <f t="shared" si="103"/>
        <v>417.57</v>
      </c>
      <c r="V959" s="55">
        <f t="shared" si="104"/>
        <v>117.41</v>
      </c>
      <c r="X959" s="36" t="b">
        <v>1</v>
      </c>
    </row>
    <row r="960" spans="1:24" ht="24" x14ac:dyDescent="0.25">
      <c r="A960" s="42" t="s">
        <v>4050</v>
      </c>
      <c r="B960" s="126">
        <v>24</v>
      </c>
      <c r="C960" s="131"/>
      <c r="D960" s="131"/>
      <c r="E960" s="43" t="s">
        <v>26</v>
      </c>
      <c r="F960" s="44" t="s">
        <v>160</v>
      </c>
      <c r="G960" s="45">
        <v>1</v>
      </c>
      <c r="H960" s="46"/>
      <c r="I960" s="72"/>
      <c r="J960" s="46"/>
      <c r="K960" s="72"/>
      <c r="L960" s="46"/>
      <c r="M960" s="45">
        <f>M961+M963+M965+M968+M970+M972</f>
        <v>19852.82</v>
      </c>
      <c r="N960" s="45">
        <f>N961+N963+N965+N968+N970+N972</f>
        <v>19852.82</v>
      </c>
      <c r="O960" s="38"/>
      <c r="P960" s="46"/>
      <c r="Q960" s="46"/>
      <c r="R960" s="45">
        <v>23929</v>
      </c>
      <c r="S960" s="45">
        <v>23929</v>
      </c>
      <c r="T960" s="135">
        <f t="shared" si="102"/>
        <v>0.82965523005558106</v>
      </c>
      <c r="U960" s="55">
        <f t="shared" si="103"/>
        <v>0</v>
      </c>
      <c r="V960" s="55">
        <f t="shared" si="104"/>
        <v>0</v>
      </c>
      <c r="X960" s="36" t="b">
        <v>1</v>
      </c>
    </row>
    <row r="961" spans="1:24" x14ac:dyDescent="0.2">
      <c r="A961" s="42" t="s">
        <v>4051</v>
      </c>
      <c r="B961" s="127" t="s">
        <v>1654</v>
      </c>
      <c r="C961" s="132"/>
      <c r="D961" s="132"/>
      <c r="E961" s="47" t="s">
        <v>73</v>
      </c>
      <c r="F961" s="132"/>
      <c r="G961" s="48"/>
      <c r="H961" s="48"/>
      <c r="I961" s="72"/>
      <c r="J961" s="48"/>
      <c r="K961" s="72"/>
      <c r="L961" s="48"/>
      <c r="M961" s="308">
        <f>M962</f>
        <v>997.26</v>
      </c>
      <c r="N961" s="308">
        <f>N962</f>
        <v>997.26</v>
      </c>
      <c r="O961" s="37"/>
      <c r="P961" s="48"/>
      <c r="Q961" s="48"/>
      <c r="R961" s="308">
        <v>1204.83</v>
      </c>
      <c r="S961" s="308">
        <v>1204.83</v>
      </c>
      <c r="T961" s="135">
        <f t="shared" si="102"/>
        <v>0.82771843330594363</v>
      </c>
      <c r="U961" s="55">
        <f t="shared" si="103"/>
        <v>0</v>
      </c>
      <c r="V961" s="55">
        <f t="shared" si="104"/>
        <v>0</v>
      </c>
      <c r="X961" s="36" t="b">
        <v>1</v>
      </c>
    </row>
    <row r="962" spans="1:24" x14ac:dyDescent="0.2">
      <c r="A962" s="42" t="s">
        <v>4052</v>
      </c>
      <c r="B962" s="128" t="s">
        <v>1655</v>
      </c>
      <c r="C962" s="50" t="s">
        <v>163</v>
      </c>
      <c r="D962" s="51">
        <v>20202</v>
      </c>
      <c r="E962" s="56" t="s">
        <v>236</v>
      </c>
      <c r="F962" s="53" t="s">
        <v>164</v>
      </c>
      <c r="G962" s="54">
        <v>451.25</v>
      </c>
      <c r="H962" s="55">
        <v>451.25</v>
      </c>
      <c r="I962" s="73">
        <v>0</v>
      </c>
      <c r="J962" s="55">
        <v>0</v>
      </c>
      <c r="K962" s="73">
        <v>2.67</v>
      </c>
      <c r="L962" s="55">
        <v>2.21</v>
      </c>
      <c r="M962" s="55">
        <f>TRUNC(((J962*G962)+(L962*G962)),2)</f>
        <v>997.26</v>
      </c>
      <c r="N962" s="55">
        <f>TRUNC(((J962*H962)+(L962*H962)),2)</f>
        <v>997.26</v>
      </c>
      <c r="O962" s="37"/>
      <c r="P962" s="55">
        <v>0</v>
      </c>
      <c r="Q962" s="55">
        <v>2.67</v>
      </c>
      <c r="R962" s="55">
        <v>1204.83</v>
      </c>
      <c r="S962" s="55">
        <v>1204.83</v>
      </c>
      <c r="T962" s="135">
        <f t="shared" si="102"/>
        <v>0.82771843330594363</v>
      </c>
      <c r="U962" s="55">
        <f t="shared" si="103"/>
        <v>0</v>
      </c>
      <c r="V962" s="55">
        <f t="shared" si="104"/>
        <v>997.26</v>
      </c>
      <c r="X962" s="36" t="b">
        <v>1</v>
      </c>
    </row>
    <row r="963" spans="1:24" x14ac:dyDescent="0.2">
      <c r="A963" s="42" t="s">
        <v>4053</v>
      </c>
      <c r="B963" s="127" t="s">
        <v>1656</v>
      </c>
      <c r="C963" s="132"/>
      <c r="D963" s="132"/>
      <c r="E963" s="47" t="s">
        <v>75</v>
      </c>
      <c r="F963" s="132"/>
      <c r="G963" s="48"/>
      <c r="H963" s="48"/>
      <c r="I963" s="72"/>
      <c r="J963" s="48"/>
      <c r="K963" s="72"/>
      <c r="L963" s="48"/>
      <c r="M963" s="308">
        <f>M964</f>
        <v>327.14999999999998</v>
      </c>
      <c r="N963" s="308">
        <f>N964</f>
        <v>327.14999999999998</v>
      </c>
      <c r="O963" s="37"/>
      <c r="P963" s="48"/>
      <c r="Q963" s="48"/>
      <c r="R963" s="308">
        <v>394.26</v>
      </c>
      <c r="S963" s="308">
        <v>394.26</v>
      </c>
      <c r="T963" s="135">
        <f t="shared" si="102"/>
        <v>0.82978237711155067</v>
      </c>
      <c r="U963" s="55">
        <f t="shared" si="103"/>
        <v>0</v>
      </c>
      <c r="V963" s="55">
        <f t="shared" si="104"/>
        <v>0</v>
      </c>
      <c r="X963" s="36" t="b">
        <v>1</v>
      </c>
    </row>
    <row r="964" spans="1:24" x14ac:dyDescent="0.2">
      <c r="A964" s="42" t="s">
        <v>4054</v>
      </c>
      <c r="B964" s="128" t="s">
        <v>1657</v>
      </c>
      <c r="C964" s="50" t="s">
        <v>163</v>
      </c>
      <c r="D964" s="51">
        <v>30101</v>
      </c>
      <c r="E964" s="56" t="s">
        <v>230</v>
      </c>
      <c r="F964" s="53" t="s">
        <v>211</v>
      </c>
      <c r="G964" s="54">
        <v>9.02</v>
      </c>
      <c r="H964" s="55">
        <v>9.02</v>
      </c>
      <c r="I964" s="73">
        <v>34.11</v>
      </c>
      <c r="J964" s="55">
        <v>28.31</v>
      </c>
      <c r="K964" s="73">
        <v>9.6</v>
      </c>
      <c r="L964" s="55">
        <v>7.96</v>
      </c>
      <c r="M964" s="55">
        <f>TRUNC(((J964*G964)+(L964*G964)),2)</f>
        <v>327.14999999999998</v>
      </c>
      <c r="N964" s="55">
        <f>TRUNC(((J964*H964)+(L964*H964)),2)</f>
        <v>327.14999999999998</v>
      </c>
      <c r="O964" s="37"/>
      <c r="P964" s="55">
        <v>34.11</v>
      </c>
      <c r="Q964" s="55">
        <v>9.6</v>
      </c>
      <c r="R964" s="55">
        <v>394.26</v>
      </c>
      <c r="S964" s="55">
        <v>394.26</v>
      </c>
      <c r="T964" s="135">
        <f t="shared" si="102"/>
        <v>0.82978237711155067</v>
      </c>
      <c r="U964" s="55">
        <f t="shared" si="103"/>
        <v>255.35</v>
      </c>
      <c r="V964" s="55">
        <f t="shared" si="104"/>
        <v>71.790000000000006</v>
      </c>
      <c r="X964" s="36" t="b">
        <v>1</v>
      </c>
    </row>
    <row r="965" spans="1:24" x14ac:dyDescent="0.2">
      <c r="A965" s="42" t="s">
        <v>4055</v>
      </c>
      <c r="B965" s="127" t="s">
        <v>1658</v>
      </c>
      <c r="C965" s="132"/>
      <c r="D965" s="132"/>
      <c r="E965" s="47" t="s">
        <v>77</v>
      </c>
      <c r="F965" s="132"/>
      <c r="G965" s="48"/>
      <c r="H965" s="48"/>
      <c r="I965" s="72"/>
      <c r="J965" s="48"/>
      <c r="K965" s="72"/>
      <c r="L965" s="48"/>
      <c r="M965" s="308">
        <f>SUM(M966:M967)</f>
        <v>2211.12</v>
      </c>
      <c r="N965" s="308">
        <f>SUM(N966:N967)</f>
        <v>2211.12</v>
      </c>
      <c r="O965" s="37"/>
      <c r="P965" s="48"/>
      <c r="Q965" s="48"/>
      <c r="R965" s="308">
        <v>2671.4</v>
      </c>
      <c r="S965" s="308">
        <v>2671.4</v>
      </c>
      <c r="T965" s="135">
        <f t="shared" si="102"/>
        <v>0.82770083102493064</v>
      </c>
      <c r="U965" s="55">
        <f t="shared" si="103"/>
        <v>0</v>
      </c>
      <c r="V965" s="55">
        <f t="shared" si="104"/>
        <v>0</v>
      </c>
      <c r="X965" s="36" t="b">
        <v>1</v>
      </c>
    </row>
    <row r="966" spans="1:24" ht="24" x14ac:dyDescent="0.25">
      <c r="A966" s="42" t="s">
        <v>4056</v>
      </c>
      <c r="B966" s="128" t="s">
        <v>1659</v>
      </c>
      <c r="C966" s="50" t="s">
        <v>163</v>
      </c>
      <c r="D966" s="51">
        <v>41140</v>
      </c>
      <c r="E966" s="56" t="s">
        <v>241</v>
      </c>
      <c r="F966" s="53" t="s">
        <v>164</v>
      </c>
      <c r="G966" s="54">
        <v>451.25</v>
      </c>
      <c r="H966" s="55">
        <v>451.25</v>
      </c>
      <c r="I966" s="73">
        <v>0</v>
      </c>
      <c r="J966" s="55">
        <v>0</v>
      </c>
      <c r="K966" s="73">
        <v>2.72</v>
      </c>
      <c r="L966" s="55">
        <v>2.25</v>
      </c>
      <c r="M966" s="55">
        <f>TRUNC(((J966*G966)+(L966*G966)),2)</f>
        <v>1015.31</v>
      </c>
      <c r="N966" s="55">
        <f>TRUNC(((J966*H966)+(L966*H966)),2)</f>
        <v>1015.31</v>
      </c>
      <c r="O966" s="38"/>
      <c r="P966" s="55">
        <v>0</v>
      </c>
      <c r="Q966" s="55">
        <v>2.72</v>
      </c>
      <c r="R966" s="55">
        <v>1227.4000000000001</v>
      </c>
      <c r="S966" s="55">
        <v>1227.4000000000001</v>
      </c>
      <c r="T966" s="135">
        <f t="shared" si="102"/>
        <v>0.82720384552713044</v>
      </c>
      <c r="U966" s="55">
        <f t="shared" si="103"/>
        <v>0</v>
      </c>
      <c r="V966" s="55">
        <f t="shared" si="104"/>
        <v>1015.31</v>
      </c>
      <c r="X966" s="36" t="b">
        <v>1</v>
      </c>
    </row>
    <row r="967" spans="1:24" ht="24" x14ac:dyDescent="0.25">
      <c r="A967" s="42" t="s">
        <v>4057</v>
      </c>
      <c r="B967" s="128" t="s">
        <v>1660</v>
      </c>
      <c r="C967" s="50" t="s">
        <v>217</v>
      </c>
      <c r="D967" s="51">
        <v>97083</v>
      </c>
      <c r="E967" s="56" t="s">
        <v>243</v>
      </c>
      <c r="F967" s="53" t="s">
        <v>164</v>
      </c>
      <c r="G967" s="54">
        <v>451.25</v>
      </c>
      <c r="H967" s="55">
        <v>451.25</v>
      </c>
      <c r="I967" s="73">
        <v>0.93</v>
      </c>
      <c r="J967" s="55">
        <v>0.77</v>
      </c>
      <c r="K967" s="73">
        <v>2.27</v>
      </c>
      <c r="L967" s="55">
        <v>1.88</v>
      </c>
      <c r="M967" s="55">
        <f>TRUNC(((J967*G967)+(L967*G967)),2)</f>
        <v>1195.81</v>
      </c>
      <c r="N967" s="55">
        <f>TRUNC(((J967*H967)+(L967*H967)),2)</f>
        <v>1195.81</v>
      </c>
      <c r="O967" s="38"/>
      <c r="P967" s="55">
        <v>0.93</v>
      </c>
      <c r="Q967" s="55">
        <v>2.27</v>
      </c>
      <c r="R967" s="55">
        <v>1444</v>
      </c>
      <c r="S967" s="55">
        <v>1444</v>
      </c>
      <c r="T967" s="135">
        <f t="shared" si="102"/>
        <v>0.82812326869806085</v>
      </c>
      <c r="U967" s="55">
        <f t="shared" si="103"/>
        <v>347.46</v>
      </c>
      <c r="V967" s="55">
        <f t="shared" si="104"/>
        <v>848.35</v>
      </c>
      <c r="X967" s="36" t="b">
        <v>1</v>
      </c>
    </row>
    <row r="968" spans="1:24" x14ac:dyDescent="0.2">
      <c r="A968" s="42" t="s">
        <v>4058</v>
      </c>
      <c r="B968" s="127" t="s">
        <v>1661</v>
      </c>
      <c r="C968" s="132"/>
      <c r="D968" s="132"/>
      <c r="E968" s="47" t="s">
        <v>81</v>
      </c>
      <c r="F968" s="132"/>
      <c r="G968" s="48"/>
      <c r="H968" s="48"/>
      <c r="I968" s="72"/>
      <c r="J968" s="48"/>
      <c r="K968" s="72"/>
      <c r="L968" s="48"/>
      <c r="M968" s="308">
        <f>M969</f>
        <v>5638.87</v>
      </c>
      <c r="N968" s="308">
        <f>N969</f>
        <v>5638.87</v>
      </c>
      <c r="O968" s="37"/>
      <c r="P968" s="48"/>
      <c r="Q968" s="48"/>
      <c r="R968" s="308">
        <v>6793.15</v>
      </c>
      <c r="S968" s="308">
        <v>6793.15</v>
      </c>
      <c r="T968" s="135">
        <f t="shared" si="102"/>
        <v>0.83008177355129797</v>
      </c>
      <c r="U968" s="55">
        <f t="shared" si="103"/>
        <v>0</v>
      </c>
      <c r="V968" s="55">
        <f t="shared" si="104"/>
        <v>0</v>
      </c>
      <c r="X968" s="36" t="b">
        <v>1</v>
      </c>
    </row>
    <row r="969" spans="1:24" ht="36" x14ac:dyDescent="0.25">
      <c r="A969" s="42" t="s">
        <v>4059</v>
      </c>
      <c r="B969" s="128" t="s">
        <v>1662</v>
      </c>
      <c r="C969" s="50" t="s">
        <v>197</v>
      </c>
      <c r="D969" s="57" t="s">
        <v>253</v>
      </c>
      <c r="E969" s="56" t="s">
        <v>254</v>
      </c>
      <c r="F969" s="53" t="s">
        <v>164</v>
      </c>
      <c r="G969" s="54">
        <v>26.45</v>
      </c>
      <c r="H969" s="55">
        <v>26.45</v>
      </c>
      <c r="I969" s="73">
        <v>256.83</v>
      </c>
      <c r="J969" s="55">
        <v>213.19</v>
      </c>
      <c r="K969" s="73">
        <v>0</v>
      </c>
      <c r="L969" s="55">
        <v>0</v>
      </c>
      <c r="M969" s="55">
        <f>TRUNC(((J969*G969)+(L969*G969)),2)</f>
        <v>5638.87</v>
      </c>
      <c r="N969" s="55">
        <f>TRUNC(((J969*H969)+(L969*H969)),2)</f>
        <v>5638.87</v>
      </c>
      <c r="O969" s="38"/>
      <c r="P969" s="55">
        <v>256.83</v>
      </c>
      <c r="Q969" s="55">
        <v>0</v>
      </c>
      <c r="R969" s="55">
        <v>6793.15</v>
      </c>
      <c r="S969" s="55">
        <v>6793.15</v>
      </c>
      <c r="T969" s="135">
        <f t="shared" si="102"/>
        <v>0.83008177355129797</v>
      </c>
      <c r="U969" s="55">
        <f t="shared" si="103"/>
        <v>5638.87</v>
      </c>
      <c r="V969" s="55">
        <f t="shared" si="104"/>
        <v>0</v>
      </c>
      <c r="X969" s="36" t="b">
        <v>1</v>
      </c>
    </row>
    <row r="970" spans="1:24" x14ac:dyDescent="0.2">
      <c r="A970" s="42" t="s">
        <v>4060</v>
      </c>
      <c r="B970" s="127" t="s">
        <v>1663</v>
      </c>
      <c r="C970" s="132"/>
      <c r="D970" s="132"/>
      <c r="E970" s="47" t="s">
        <v>99</v>
      </c>
      <c r="F970" s="132"/>
      <c r="G970" s="48"/>
      <c r="H970" s="48"/>
      <c r="I970" s="72"/>
      <c r="J970" s="48"/>
      <c r="K970" s="72"/>
      <c r="L970" s="48"/>
      <c r="M970" s="308">
        <f>M971</f>
        <v>10174.030000000001</v>
      </c>
      <c r="N970" s="308">
        <f>N971</f>
        <v>10174.030000000001</v>
      </c>
      <c r="O970" s="37"/>
      <c r="P970" s="48"/>
      <c r="Q970" s="48"/>
      <c r="R970" s="308">
        <v>12257.02</v>
      </c>
      <c r="S970" s="308">
        <v>12257.02</v>
      </c>
      <c r="T970" s="135">
        <f t="shared" si="102"/>
        <v>0.83005738752159985</v>
      </c>
      <c r="U970" s="55">
        <f t="shared" si="103"/>
        <v>0</v>
      </c>
      <c r="V970" s="55">
        <f t="shared" si="104"/>
        <v>0</v>
      </c>
      <c r="X970" s="36" t="b">
        <v>1</v>
      </c>
    </row>
    <row r="971" spans="1:24" ht="24" x14ac:dyDescent="0.2">
      <c r="A971" s="42" t="s">
        <v>4061</v>
      </c>
      <c r="B971" s="128" t="s">
        <v>1664</v>
      </c>
      <c r="C971" s="50" t="s">
        <v>197</v>
      </c>
      <c r="D971" s="57" t="s">
        <v>257</v>
      </c>
      <c r="E971" s="56" t="s">
        <v>258</v>
      </c>
      <c r="F971" s="53" t="s">
        <v>172</v>
      </c>
      <c r="G971" s="54">
        <v>33.700000000000003</v>
      </c>
      <c r="H971" s="55">
        <v>33.700000000000003</v>
      </c>
      <c r="I971" s="73">
        <v>322.61</v>
      </c>
      <c r="J971" s="55">
        <v>267.79000000000002</v>
      </c>
      <c r="K971" s="73">
        <v>41.1</v>
      </c>
      <c r="L971" s="55">
        <v>34.11</v>
      </c>
      <c r="M971" s="55">
        <f>TRUNC(((J971*G971)+(L971*G971)),2)</f>
        <v>10174.030000000001</v>
      </c>
      <c r="N971" s="55">
        <f>TRUNC(((J971*H971)+(L971*H971)),2)</f>
        <v>10174.030000000001</v>
      </c>
      <c r="O971" s="37"/>
      <c r="P971" s="55">
        <v>322.61</v>
      </c>
      <c r="Q971" s="55">
        <v>41.1</v>
      </c>
      <c r="R971" s="55">
        <v>12257.02</v>
      </c>
      <c r="S971" s="55">
        <v>12257.02</v>
      </c>
      <c r="T971" s="135">
        <f t="shared" si="102"/>
        <v>0.83005738752159985</v>
      </c>
      <c r="U971" s="55">
        <f t="shared" si="103"/>
        <v>9024.52</v>
      </c>
      <c r="V971" s="55">
        <f t="shared" si="104"/>
        <v>1149.5</v>
      </c>
      <c r="X971" s="36" t="b">
        <v>1</v>
      </c>
    </row>
    <row r="972" spans="1:24" x14ac:dyDescent="0.2">
      <c r="A972" s="42" t="s">
        <v>4062</v>
      </c>
      <c r="B972" s="127" t="s">
        <v>1665</v>
      </c>
      <c r="C972" s="132"/>
      <c r="D972" s="132"/>
      <c r="E972" s="47" t="s">
        <v>103</v>
      </c>
      <c r="F972" s="132"/>
      <c r="G972" s="48"/>
      <c r="H972" s="48"/>
      <c r="I972" s="72"/>
      <c r="J972" s="48"/>
      <c r="K972" s="72"/>
      <c r="L972" s="48"/>
      <c r="M972" s="308">
        <f>SUM(M973:M974)</f>
        <v>504.39000000000004</v>
      </c>
      <c r="N972" s="308">
        <f>SUM(N973:N974)</f>
        <v>504.39000000000004</v>
      </c>
      <c r="O972" s="37"/>
      <c r="P972" s="48"/>
      <c r="Q972" s="48"/>
      <c r="R972" s="308">
        <v>608.34</v>
      </c>
      <c r="S972" s="308">
        <v>608.34</v>
      </c>
      <c r="T972" s="135">
        <f t="shared" ref="T972:T1035" si="111">N972/S972</f>
        <v>0.82912516027221628</v>
      </c>
      <c r="U972" s="55">
        <f t="shared" si="103"/>
        <v>0</v>
      </c>
      <c r="V972" s="55">
        <f t="shared" si="104"/>
        <v>0</v>
      </c>
      <c r="X972" s="36" t="b">
        <v>1</v>
      </c>
    </row>
    <row r="973" spans="1:24" x14ac:dyDescent="0.2">
      <c r="A973" s="42" t="s">
        <v>4063</v>
      </c>
      <c r="B973" s="128" t="s">
        <v>1666</v>
      </c>
      <c r="C973" s="50" t="s">
        <v>163</v>
      </c>
      <c r="D973" s="51">
        <v>200150</v>
      </c>
      <c r="E973" s="56" t="s">
        <v>449</v>
      </c>
      <c r="F973" s="53" t="s">
        <v>164</v>
      </c>
      <c r="G973" s="54">
        <v>26.45</v>
      </c>
      <c r="H973" s="55">
        <v>26.45</v>
      </c>
      <c r="I973" s="73">
        <v>3.75</v>
      </c>
      <c r="J973" s="55">
        <v>3.11</v>
      </c>
      <c r="K973" s="73">
        <v>1.24</v>
      </c>
      <c r="L973" s="55">
        <v>1.02</v>
      </c>
      <c r="M973" s="55">
        <f>TRUNC(((J973*G973)+(L973*G973)),2)</f>
        <v>109.23</v>
      </c>
      <c r="N973" s="55">
        <f>TRUNC(((J973*H973)+(L973*H973)),2)</f>
        <v>109.23</v>
      </c>
      <c r="O973" s="37"/>
      <c r="P973" s="55">
        <v>3.75</v>
      </c>
      <c r="Q973" s="55">
        <v>1.24</v>
      </c>
      <c r="R973" s="55">
        <v>131.97999999999999</v>
      </c>
      <c r="S973" s="55">
        <v>131.97999999999999</v>
      </c>
      <c r="T973" s="135">
        <f t="shared" si="111"/>
        <v>0.82762539778754363</v>
      </c>
      <c r="U973" s="55">
        <f t="shared" si="103"/>
        <v>82.25</v>
      </c>
      <c r="V973" s="55">
        <f t="shared" si="104"/>
        <v>26.97</v>
      </c>
      <c r="X973" s="36" t="b">
        <v>1</v>
      </c>
    </row>
    <row r="974" spans="1:24" x14ac:dyDescent="0.2">
      <c r="A974" s="42" t="s">
        <v>4064</v>
      </c>
      <c r="B974" s="128" t="s">
        <v>1667</v>
      </c>
      <c r="C974" s="50" t="s">
        <v>163</v>
      </c>
      <c r="D974" s="51">
        <v>200403</v>
      </c>
      <c r="E974" s="56" t="s">
        <v>451</v>
      </c>
      <c r="F974" s="53" t="s">
        <v>164</v>
      </c>
      <c r="G974" s="54">
        <v>26.45</v>
      </c>
      <c r="H974" s="55">
        <v>26.45</v>
      </c>
      <c r="I974" s="73">
        <v>2.88</v>
      </c>
      <c r="J974" s="55">
        <v>2.39</v>
      </c>
      <c r="K974" s="73">
        <v>15.13</v>
      </c>
      <c r="L974" s="55">
        <v>12.55</v>
      </c>
      <c r="M974" s="55">
        <f>TRUNC(((J974*G974)+(L974*G974)),2)</f>
        <v>395.16</v>
      </c>
      <c r="N974" s="55">
        <f>TRUNC(((J974*H974)+(L974*H974)),2)</f>
        <v>395.16</v>
      </c>
      <c r="O974" s="37"/>
      <c r="P974" s="55">
        <v>2.88</v>
      </c>
      <c r="Q974" s="55">
        <v>15.13</v>
      </c>
      <c r="R974" s="55">
        <v>476.36</v>
      </c>
      <c r="S974" s="55">
        <v>476.36</v>
      </c>
      <c r="T974" s="135">
        <f t="shared" si="111"/>
        <v>0.8295406835166681</v>
      </c>
      <c r="U974" s="55">
        <f t="shared" ref="U974:U1037" si="112">TRUNC(J974*H974,2)</f>
        <v>63.21</v>
      </c>
      <c r="V974" s="55">
        <f t="shared" ref="V974:V1037" si="113">TRUNC(L974*H974,2)</f>
        <v>331.94</v>
      </c>
      <c r="X974" s="36" t="b">
        <v>1</v>
      </c>
    </row>
    <row r="975" spans="1:24" x14ac:dyDescent="0.2">
      <c r="A975" s="42" t="s">
        <v>4065</v>
      </c>
      <c r="B975" s="126">
        <v>25</v>
      </c>
      <c r="C975" s="131"/>
      <c r="D975" s="131"/>
      <c r="E975" s="43" t="s">
        <v>1668</v>
      </c>
      <c r="F975" s="44" t="s">
        <v>160</v>
      </c>
      <c r="G975" s="45">
        <v>1</v>
      </c>
      <c r="H975" s="46"/>
      <c r="I975" s="72"/>
      <c r="J975" s="46"/>
      <c r="K975" s="72"/>
      <c r="L975" s="46"/>
      <c r="M975" s="45">
        <f>M976+M978+M980+M987+M1006+M1067+M1112+M1233+M1237+M1244+M1246+M1251+M1258+M1260+M1265+M1272+M1281+M1287+M1289+M1313</f>
        <v>883225.07</v>
      </c>
      <c r="N975" s="45">
        <f>N976+N978+N980+N987+N1006+N1067+N1112+N1233+N1237+N1244+N1246+N1251+N1258+N1260+N1265+N1272+N1281+N1287+N1289+N1313</f>
        <v>883225.07</v>
      </c>
      <c r="O975" s="37"/>
      <c r="P975" s="46"/>
      <c r="Q975" s="46"/>
      <c r="R975" s="45">
        <v>1064443.8999999999</v>
      </c>
      <c r="S975" s="45">
        <v>1064443.8999999999</v>
      </c>
      <c r="T975" s="135">
        <f t="shared" si="111"/>
        <v>0.82975257784839584</v>
      </c>
      <c r="U975" s="55">
        <f t="shared" si="112"/>
        <v>0</v>
      </c>
      <c r="V975" s="55">
        <f t="shared" si="113"/>
        <v>0</v>
      </c>
      <c r="X975" s="36" t="b">
        <v>1</v>
      </c>
    </row>
    <row r="976" spans="1:24" x14ac:dyDescent="0.2">
      <c r="A976" s="42" t="s">
        <v>4066</v>
      </c>
      <c r="B976" s="127" t="s">
        <v>1669</v>
      </c>
      <c r="C976" s="132"/>
      <c r="D976" s="132"/>
      <c r="E976" s="47" t="s">
        <v>73</v>
      </c>
      <c r="F976" s="132"/>
      <c r="G976" s="48"/>
      <c r="H976" s="48"/>
      <c r="I976" s="72"/>
      <c r="J976" s="48"/>
      <c r="K976" s="72"/>
      <c r="L976" s="48"/>
      <c r="M976" s="308">
        <f>M977</f>
        <v>1536.3</v>
      </c>
      <c r="N976" s="308">
        <f>N977</f>
        <v>1536.3</v>
      </c>
      <c r="O976" s="37"/>
      <c r="P976" s="48"/>
      <c r="Q976" s="48"/>
      <c r="R976" s="308">
        <v>1853.8</v>
      </c>
      <c r="S976" s="308">
        <v>1853.8</v>
      </c>
      <c r="T976" s="135">
        <f t="shared" si="111"/>
        <v>0.82873017585500053</v>
      </c>
      <c r="U976" s="55">
        <f t="shared" si="112"/>
        <v>0</v>
      </c>
      <c r="V976" s="55">
        <f t="shared" si="113"/>
        <v>0</v>
      </c>
      <c r="X976" s="36" t="b">
        <v>1</v>
      </c>
    </row>
    <row r="977" spans="1:24" ht="24" x14ac:dyDescent="0.25">
      <c r="A977" s="42" t="s">
        <v>4067</v>
      </c>
      <c r="B977" s="128" t="s">
        <v>1670</v>
      </c>
      <c r="C977" s="50" t="s">
        <v>163</v>
      </c>
      <c r="D977" s="51">
        <v>20701</v>
      </c>
      <c r="E977" s="56" t="s">
        <v>265</v>
      </c>
      <c r="F977" s="53" t="s">
        <v>164</v>
      </c>
      <c r="G977" s="54">
        <v>341.4</v>
      </c>
      <c r="H977" s="55">
        <v>341.4</v>
      </c>
      <c r="I977" s="73">
        <v>3.82</v>
      </c>
      <c r="J977" s="55">
        <v>3.17</v>
      </c>
      <c r="K977" s="73">
        <v>1.61</v>
      </c>
      <c r="L977" s="55">
        <v>1.33</v>
      </c>
      <c r="M977" s="55">
        <f>TRUNC(((J977*G977)+(L977*G977)),2)</f>
        <v>1536.3</v>
      </c>
      <c r="N977" s="55">
        <f>TRUNC(((J977*H977)+(L977*H977)),2)</f>
        <v>1536.3</v>
      </c>
      <c r="O977" s="38"/>
      <c r="P977" s="55">
        <v>3.82</v>
      </c>
      <c r="Q977" s="55">
        <v>1.61</v>
      </c>
      <c r="R977" s="55">
        <v>1853.8</v>
      </c>
      <c r="S977" s="55">
        <v>1853.8</v>
      </c>
      <c r="T977" s="135">
        <f t="shared" si="111"/>
        <v>0.82873017585500053</v>
      </c>
      <c r="U977" s="55">
        <f t="shared" si="112"/>
        <v>1082.23</v>
      </c>
      <c r="V977" s="55">
        <f t="shared" si="113"/>
        <v>454.06</v>
      </c>
      <c r="X977" s="36" t="b">
        <v>1</v>
      </c>
    </row>
    <row r="978" spans="1:24" x14ac:dyDescent="0.2">
      <c r="A978" s="42" t="s">
        <v>4068</v>
      </c>
      <c r="B978" s="127" t="s">
        <v>1671</v>
      </c>
      <c r="C978" s="132"/>
      <c r="D978" s="132"/>
      <c r="E978" s="47" t="s">
        <v>75</v>
      </c>
      <c r="F978" s="132"/>
      <c r="G978" s="48"/>
      <c r="H978" s="48"/>
      <c r="I978" s="72"/>
      <c r="J978" s="48"/>
      <c r="K978" s="72"/>
      <c r="L978" s="48"/>
      <c r="M978" s="308">
        <f>M979</f>
        <v>866.49</v>
      </c>
      <c r="N978" s="308">
        <f>N979</f>
        <v>866.49</v>
      </c>
      <c r="O978" s="37"/>
      <c r="P978" s="48"/>
      <c r="Q978" s="48"/>
      <c r="R978" s="308">
        <v>1044.23</v>
      </c>
      <c r="S978" s="308">
        <v>1044.23</v>
      </c>
      <c r="T978" s="135">
        <f t="shared" si="111"/>
        <v>0.82978845656608213</v>
      </c>
      <c r="U978" s="55">
        <f t="shared" si="112"/>
        <v>0</v>
      </c>
      <c r="V978" s="55">
        <f t="shared" si="113"/>
        <v>0</v>
      </c>
      <c r="X978" s="36" t="b">
        <v>1</v>
      </c>
    </row>
    <row r="979" spans="1:24" x14ac:dyDescent="0.2">
      <c r="A979" s="42" t="s">
        <v>4069</v>
      </c>
      <c r="B979" s="128" t="s">
        <v>1672</v>
      </c>
      <c r="C979" s="50" t="s">
        <v>163</v>
      </c>
      <c r="D979" s="51">
        <v>30101</v>
      </c>
      <c r="E979" s="56" t="s">
        <v>230</v>
      </c>
      <c r="F979" s="53" t="s">
        <v>211</v>
      </c>
      <c r="G979" s="54">
        <v>23.89</v>
      </c>
      <c r="H979" s="55">
        <v>23.89</v>
      </c>
      <c r="I979" s="73">
        <v>34.11</v>
      </c>
      <c r="J979" s="55">
        <v>28.31</v>
      </c>
      <c r="K979" s="73">
        <v>9.6</v>
      </c>
      <c r="L979" s="55">
        <v>7.96</v>
      </c>
      <c r="M979" s="55">
        <f>TRUNC(((J979*G979)+(L979*G979)),2)</f>
        <v>866.49</v>
      </c>
      <c r="N979" s="55">
        <f>TRUNC(((J979*H979)+(L979*H979)),2)</f>
        <v>866.49</v>
      </c>
      <c r="O979" s="37"/>
      <c r="P979" s="55">
        <v>34.11</v>
      </c>
      <c r="Q979" s="55">
        <v>9.6</v>
      </c>
      <c r="R979" s="55">
        <v>1044.23</v>
      </c>
      <c r="S979" s="55">
        <v>1044.23</v>
      </c>
      <c r="T979" s="135">
        <f t="shared" si="111"/>
        <v>0.82978845656608213</v>
      </c>
      <c r="U979" s="55">
        <f t="shared" si="112"/>
        <v>676.32</v>
      </c>
      <c r="V979" s="55">
        <f t="shared" si="113"/>
        <v>190.16</v>
      </c>
      <c r="X979" s="36" t="b">
        <v>1</v>
      </c>
    </row>
    <row r="980" spans="1:24" x14ac:dyDescent="0.2">
      <c r="A980" s="42" t="s">
        <v>4070</v>
      </c>
      <c r="B980" s="127" t="s">
        <v>1673</v>
      </c>
      <c r="C980" s="132"/>
      <c r="D980" s="132"/>
      <c r="E980" s="47" t="s">
        <v>77</v>
      </c>
      <c r="F980" s="132"/>
      <c r="G980" s="48"/>
      <c r="H980" s="48"/>
      <c r="I980" s="72"/>
      <c r="J980" s="48"/>
      <c r="K980" s="72"/>
      <c r="L980" s="48"/>
      <c r="M980" s="308">
        <f>M981+M984</f>
        <v>2354.73</v>
      </c>
      <c r="N980" s="308">
        <f>N981+N984</f>
        <v>2354.73</v>
      </c>
      <c r="O980" s="37"/>
      <c r="P980" s="48"/>
      <c r="Q980" s="48"/>
      <c r="R980" s="308">
        <v>2841.06</v>
      </c>
      <c r="S980" s="308">
        <v>2841.06</v>
      </c>
      <c r="T980" s="135">
        <f t="shared" si="111"/>
        <v>0.82882093303203741</v>
      </c>
      <c r="U980" s="55">
        <f t="shared" si="112"/>
        <v>0</v>
      </c>
      <c r="V980" s="55">
        <f t="shared" si="113"/>
        <v>0</v>
      </c>
      <c r="X980" s="36" t="b">
        <v>1</v>
      </c>
    </row>
    <row r="981" spans="1:24" x14ac:dyDescent="0.2">
      <c r="A981" s="42" t="s">
        <v>4071</v>
      </c>
      <c r="B981" s="129" t="s">
        <v>1674</v>
      </c>
      <c r="C981" s="133"/>
      <c r="D981" s="133"/>
      <c r="E981" s="58" t="s">
        <v>516</v>
      </c>
      <c r="F981" s="133"/>
      <c r="G981" s="59"/>
      <c r="H981" s="59"/>
      <c r="I981" s="72"/>
      <c r="J981" s="59"/>
      <c r="K981" s="72"/>
      <c r="L981" s="59"/>
      <c r="M981" s="60">
        <f>SUM(M982:M983)</f>
        <v>2280.5500000000002</v>
      </c>
      <c r="N981" s="60">
        <f>SUM(N982:N983)</f>
        <v>2280.5500000000002</v>
      </c>
      <c r="O981" s="37"/>
      <c r="P981" s="59"/>
      <c r="Q981" s="59"/>
      <c r="R981" s="60">
        <v>2751.67</v>
      </c>
      <c r="S981" s="60">
        <v>2751.67</v>
      </c>
      <c r="T981" s="135">
        <f t="shared" si="111"/>
        <v>0.8287876089792745</v>
      </c>
      <c r="U981" s="55">
        <f t="shared" si="112"/>
        <v>0</v>
      </c>
      <c r="V981" s="55">
        <f t="shared" si="113"/>
        <v>0</v>
      </c>
      <c r="X981" s="36" t="b">
        <v>1</v>
      </c>
    </row>
    <row r="982" spans="1:24" ht="24" x14ac:dyDescent="0.25">
      <c r="A982" s="42" t="s">
        <v>4072</v>
      </c>
      <c r="B982" s="128" t="s">
        <v>1675</v>
      </c>
      <c r="C982" s="50" t="s">
        <v>163</v>
      </c>
      <c r="D982" s="51">
        <v>41140</v>
      </c>
      <c r="E982" s="52" t="s">
        <v>3036</v>
      </c>
      <c r="F982" s="53" t="s">
        <v>164</v>
      </c>
      <c r="G982" s="54">
        <v>341.4</v>
      </c>
      <c r="H982" s="55">
        <v>341.4</v>
      </c>
      <c r="I982" s="73">
        <v>0</v>
      </c>
      <c r="J982" s="55">
        <v>0</v>
      </c>
      <c r="K982" s="73">
        <v>2.72</v>
      </c>
      <c r="L982" s="55">
        <v>2.25</v>
      </c>
      <c r="M982" s="55">
        <f>TRUNC(((J982*G982)+(L982*G982)),2)</f>
        <v>768.15</v>
      </c>
      <c r="N982" s="55">
        <f>TRUNC(((J982*H982)+(L982*H982)),2)</f>
        <v>768.15</v>
      </c>
      <c r="O982" s="38"/>
      <c r="P982" s="55">
        <v>0</v>
      </c>
      <c r="Q982" s="55">
        <v>2.72</v>
      </c>
      <c r="R982" s="55">
        <v>928.6</v>
      </c>
      <c r="S982" s="55">
        <v>928.6</v>
      </c>
      <c r="T982" s="135">
        <f t="shared" si="111"/>
        <v>0.82721300883049753</v>
      </c>
      <c r="U982" s="55">
        <f t="shared" si="112"/>
        <v>0</v>
      </c>
      <c r="V982" s="55">
        <f t="shared" si="113"/>
        <v>768.15</v>
      </c>
      <c r="X982" s="36" t="b">
        <v>1</v>
      </c>
    </row>
    <row r="983" spans="1:24" x14ac:dyDescent="0.2">
      <c r="A983" s="42" t="s">
        <v>4073</v>
      </c>
      <c r="B983" s="128" t="s">
        <v>1676</v>
      </c>
      <c r="C983" s="50" t="s">
        <v>163</v>
      </c>
      <c r="D983" s="51">
        <v>41002</v>
      </c>
      <c r="E983" s="56" t="s">
        <v>659</v>
      </c>
      <c r="F983" s="53" t="s">
        <v>164</v>
      </c>
      <c r="G983" s="54">
        <v>341.4</v>
      </c>
      <c r="H983" s="55">
        <v>341.4</v>
      </c>
      <c r="I983" s="73">
        <v>0</v>
      </c>
      <c r="J983" s="55">
        <v>0</v>
      </c>
      <c r="K983" s="73">
        <v>5.34</v>
      </c>
      <c r="L983" s="55">
        <v>4.43</v>
      </c>
      <c r="M983" s="55">
        <f>TRUNC(((J983*G983)+(L983*G983)),2)</f>
        <v>1512.4</v>
      </c>
      <c r="N983" s="55">
        <f>TRUNC(((J983*H983)+(L983*H983)),2)</f>
        <v>1512.4</v>
      </c>
      <c r="O983" s="37"/>
      <c r="P983" s="55">
        <v>0</v>
      </c>
      <c r="Q983" s="55">
        <v>5.34</v>
      </c>
      <c r="R983" s="55">
        <v>1823.07</v>
      </c>
      <c r="S983" s="55">
        <v>1823.07</v>
      </c>
      <c r="T983" s="135">
        <f t="shared" si="111"/>
        <v>0.82958964823073178</v>
      </c>
      <c r="U983" s="55">
        <f t="shared" si="112"/>
        <v>0</v>
      </c>
      <c r="V983" s="55">
        <f t="shared" si="113"/>
        <v>1512.4</v>
      </c>
      <c r="X983" s="36" t="b">
        <v>1</v>
      </c>
    </row>
    <row r="984" spans="1:24" x14ac:dyDescent="0.2">
      <c r="A984" s="42" t="s">
        <v>4074</v>
      </c>
      <c r="B984" s="129" t="s">
        <v>1677</v>
      </c>
      <c r="C984" s="133"/>
      <c r="D984" s="133"/>
      <c r="E984" s="58" t="s">
        <v>1678</v>
      </c>
      <c r="F984" s="133"/>
      <c r="G984" s="59"/>
      <c r="H984" s="59"/>
      <c r="I984" s="72"/>
      <c r="J984" s="59"/>
      <c r="K984" s="72"/>
      <c r="L984" s="59"/>
      <c r="M984" s="60">
        <f>SUM(M985:M986)</f>
        <v>74.180000000000007</v>
      </c>
      <c r="N984" s="60">
        <f>SUM(N985:N986)</f>
        <v>74.180000000000007</v>
      </c>
      <c r="O984" s="37"/>
      <c r="P984" s="59"/>
      <c r="Q984" s="59"/>
      <c r="R984" s="60">
        <v>89.39</v>
      </c>
      <c r="S984" s="60">
        <v>89.39</v>
      </c>
      <c r="T984" s="135">
        <f t="shared" si="111"/>
        <v>0.82984673900883776</v>
      </c>
      <c r="U984" s="55">
        <f t="shared" si="112"/>
        <v>0</v>
      </c>
      <c r="V984" s="55">
        <f t="shared" si="113"/>
        <v>0</v>
      </c>
      <c r="X984" s="36" t="b">
        <v>1</v>
      </c>
    </row>
    <row r="985" spans="1:24" x14ac:dyDescent="0.2">
      <c r="A985" s="42" t="s">
        <v>4075</v>
      </c>
      <c r="B985" s="128" t="s">
        <v>1679</v>
      </c>
      <c r="C985" s="50" t="s">
        <v>163</v>
      </c>
      <c r="D985" s="51">
        <v>40101</v>
      </c>
      <c r="E985" s="56" t="s">
        <v>307</v>
      </c>
      <c r="F985" s="53" t="s">
        <v>211</v>
      </c>
      <c r="G985" s="54">
        <v>2.35</v>
      </c>
      <c r="H985" s="55">
        <v>2.35</v>
      </c>
      <c r="I985" s="73">
        <v>0</v>
      </c>
      <c r="J985" s="55">
        <v>0</v>
      </c>
      <c r="K985" s="73">
        <v>34.229999999999997</v>
      </c>
      <c r="L985" s="55">
        <v>28.41</v>
      </c>
      <c r="M985" s="55">
        <f>TRUNC(((J985*G985)+(L985*G985)),2)</f>
        <v>66.760000000000005</v>
      </c>
      <c r="N985" s="55">
        <f>TRUNC(((J985*H985)+(L985*H985)),2)</f>
        <v>66.760000000000005</v>
      </c>
      <c r="O985" s="37"/>
      <c r="P985" s="55">
        <v>0</v>
      </c>
      <c r="Q985" s="55">
        <v>34.229999999999997</v>
      </c>
      <c r="R985" s="55">
        <v>80.44</v>
      </c>
      <c r="S985" s="55">
        <v>80.44</v>
      </c>
      <c r="T985" s="135">
        <f t="shared" si="111"/>
        <v>0.82993535554450526</v>
      </c>
      <c r="U985" s="55">
        <f t="shared" si="112"/>
        <v>0</v>
      </c>
      <c r="V985" s="55">
        <f t="shared" si="113"/>
        <v>66.760000000000005</v>
      </c>
      <c r="X985" s="36" t="b">
        <v>1</v>
      </c>
    </row>
    <row r="986" spans="1:24" x14ac:dyDescent="0.2">
      <c r="A986" s="42" t="s">
        <v>4076</v>
      </c>
      <c r="B986" s="128" t="s">
        <v>1680</v>
      </c>
      <c r="C986" s="50" t="s">
        <v>163</v>
      </c>
      <c r="D986" s="51">
        <v>40904</v>
      </c>
      <c r="E986" s="56" t="s">
        <v>1681</v>
      </c>
      <c r="F986" s="53" t="s">
        <v>211</v>
      </c>
      <c r="G986" s="54">
        <v>2.35</v>
      </c>
      <c r="H986" s="55">
        <v>2.35</v>
      </c>
      <c r="I986" s="73">
        <v>0.57999999999999996</v>
      </c>
      <c r="J986" s="55">
        <v>0.48</v>
      </c>
      <c r="K986" s="73">
        <v>3.23</v>
      </c>
      <c r="L986" s="55">
        <v>2.68</v>
      </c>
      <c r="M986" s="55">
        <f>TRUNC(((J986*G986)+(L986*G986)),2)</f>
        <v>7.42</v>
      </c>
      <c r="N986" s="55">
        <f>TRUNC(((J986*H986)+(L986*H986)),2)</f>
        <v>7.42</v>
      </c>
      <c r="O986" s="37"/>
      <c r="P986" s="55">
        <v>0.57999999999999996</v>
      </c>
      <c r="Q986" s="55">
        <v>3.23</v>
      </c>
      <c r="R986" s="55">
        <v>8.9499999999999993</v>
      </c>
      <c r="S986" s="55">
        <v>8.9499999999999993</v>
      </c>
      <c r="T986" s="135">
        <f t="shared" si="111"/>
        <v>0.82905027932960895</v>
      </c>
      <c r="U986" s="55">
        <f t="shared" si="112"/>
        <v>1.1200000000000001</v>
      </c>
      <c r="V986" s="55">
        <f t="shared" si="113"/>
        <v>6.29</v>
      </c>
      <c r="X986" s="36" t="b">
        <v>1</v>
      </c>
    </row>
    <row r="987" spans="1:24" x14ac:dyDescent="0.2">
      <c r="A987" s="42" t="s">
        <v>4077</v>
      </c>
      <c r="B987" s="127" t="s">
        <v>1682</v>
      </c>
      <c r="C987" s="132"/>
      <c r="D987" s="132"/>
      <c r="E987" s="47" t="s">
        <v>79</v>
      </c>
      <c r="F987" s="132"/>
      <c r="G987" s="48"/>
      <c r="H987" s="48"/>
      <c r="I987" s="72"/>
      <c r="J987" s="48"/>
      <c r="K987" s="72"/>
      <c r="L987" s="48"/>
      <c r="M987" s="308">
        <f>M988+M992+M1004</f>
        <v>69280.669999999984</v>
      </c>
      <c r="N987" s="308">
        <f>N988+N992+N1004</f>
        <v>69280.669999999984</v>
      </c>
      <c r="O987" s="37"/>
      <c r="P987" s="48"/>
      <c r="Q987" s="48"/>
      <c r="R987" s="308">
        <v>83506.58</v>
      </c>
      <c r="S987" s="308">
        <v>83506.58</v>
      </c>
      <c r="T987" s="135">
        <f t="shared" si="111"/>
        <v>0.82964324487962482</v>
      </c>
      <c r="U987" s="55">
        <f t="shared" si="112"/>
        <v>0</v>
      </c>
      <c r="V987" s="55">
        <f t="shared" si="113"/>
        <v>0</v>
      </c>
      <c r="X987" s="36" t="b">
        <v>1</v>
      </c>
    </row>
    <row r="988" spans="1:24" x14ac:dyDescent="0.2">
      <c r="A988" s="42" t="s">
        <v>4078</v>
      </c>
      <c r="B988" s="129" t="s">
        <v>1683</v>
      </c>
      <c r="C988" s="133"/>
      <c r="D988" s="133"/>
      <c r="E988" s="58" t="s">
        <v>275</v>
      </c>
      <c r="F988" s="133"/>
      <c r="G988" s="59"/>
      <c r="H988" s="59"/>
      <c r="I988" s="72"/>
      <c r="J988" s="59"/>
      <c r="K988" s="72"/>
      <c r="L988" s="59"/>
      <c r="M988" s="60">
        <f>SUM(M989:M991)</f>
        <v>45375.819999999992</v>
      </c>
      <c r="N988" s="60">
        <f>SUM(N989:N991)</f>
        <v>45375.819999999992</v>
      </c>
      <c r="O988" s="37"/>
      <c r="P988" s="59"/>
      <c r="Q988" s="59"/>
      <c r="R988" s="60">
        <v>54701</v>
      </c>
      <c r="S988" s="60">
        <v>54701</v>
      </c>
      <c r="T988" s="135">
        <f t="shared" si="111"/>
        <v>0.82952450595053095</v>
      </c>
      <c r="U988" s="55">
        <f t="shared" si="112"/>
        <v>0</v>
      </c>
      <c r="V988" s="55">
        <f t="shared" si="113"/>
        <v>0</v>
      </c>
      <c r="X988" s="36" t="b">
        <v>1</v>
      </c>
    </row>
    <row r="989" spans="1:24" x14ac:dyDescent="0.2">
      <c r="A989" s="42" t="s">
        <v>4079</v>
      </c>
      <c r="B989" s="128" t="s">
        <v>1684</v>
      </c>
      <c r="C989" s="50" t="s">
        <v>163</v>
      </c>
      <c r="D989" s="51">
        <v>50302</v>
      </c>
      <c r="E989" s="56" t="s">
        <v>277</v>
      </c>
      <c r="F989" s="53" t="s">
        <v>172</v>
      </c>
      <c r="G989" s="54">
        <v>420</v>
      </c>
      <c r="H989" s="55">
        <v>420</v>
      </c>
      <c r="I989" s="73">
        <v>32.19</v>
      </c>
      <c r="J989" s="55">
        <v>26.72</v>
      </c>
      <c r="K989" s="73">
        <v>37.479999999999997</v>
      </c>
      <c r="L989" s="55">
        <v>31.11</v>
      </c>
      <c r="M989" s="55">
        <f>TRUNC(((J989*G989)+(L989*G989)),2)</f>
        <v>24288.6</v>
      </c>
      <c r="N989" s="55">
        <f>TRUNC(((J989*H989)+(L989*H989)),2)</f>
        <v>24288.6</v>
      </c>
      <c r="O989" s="37"/>
      <c r="P989" s="55">
        <v>32.19</v>
      </c>
      <c r="Q989" s="55">
        <v>37.479999999999997</v>
      </c>
      <c r="R989" s="55">
        <v>29261.4</v>
      </c>
      <c r="S989" s="55">
        <v>29261.4</v>
      </c>
      <c r="T989" s="135">
        <f t="shared" si="111"/>
        <v>0.83005597818286192</v>
      </c>
      <c r="U989" s="55">
        <f t="shared" si="112"/>
        <v>11222.4</v>
      </c>
      <c r="V989" s="55">
        <f t="shared" si="113"/>
        <v>13066.2</v>
      </c>
      <c r="X989" s="36" t="b">
        <v>1</v>
      </c>
    </row>
    <row r="990" spans="1:24" x14ac:dyDescent="0.2">
      <c r="A990" s="42" t="s">
        <v>4080</v>
      </c>
      <c r="B990" s="128" t="s">
        <v>1685</v>
      </c>
      <c r="C990" s="50" t="s">
        <v>217</v>
      </c>
      <c r="D990" s="51">
        <v>95577</v>
      </c>
      <c r="E990" s="56" t="s">
        <v>1686</v>
      </c>
      <c r="F990" s="53" t="s">
        <v>280</v>
      </c>
      <c r="G990" s="54">
        <v>1670.88</v>
      </c>
      <c r="H990" s="55">
        <v>1670.88</v>
      </c>
      <c r="I990" s="73">
        <v>10.14</v>
      </c>
      <c r="J990" s="55">
        <v>8.41</v>
      </c>
      <c r="K990" s="73">
        <v>0.95</v>
      </c>
      <c r="L990" s="55">
        <v>0.78</v>
      </c>
      <c r="M990" s="55">
        <f>TRUNC(((J990*G990)+(L990*G990)),2)</f>
        <v>15355.38</v>
      </c>
      <c r="N990" s="55">
        <f>TRUNC(((J990*H990)+(L990*H990)),2)</f>
        <v>15355.38</v>
      </c>
      <c r="O990" s="37"/>
      <c r="P990" s="55">
        <v>10.14</v>
      </c>
      <c r="Q990" s="55">
        <v>0.95</v>
      </c>
      <c r="R990" s="55">
        <v>18530.05</v>
      </c>
      <c r="S990" s="55">
        <v>18530.05</v>
      </c>
      <c r="T990" s="135">
        <f t="shared" si="111"/>
        <v>0.82867450438611878</v>
      </c>
      <c r="U990" s="55">
        <f t="shared" si="112"/>
        <v>14052.1</v>
      </c>
      <c r="V990" s="55">
        <f t="shared" si="113"/>
        <v>1303.28</v>
      </c>
      <c r="X990" s="36" t="b">
        <v>1</v>
      </c>
    </row>
    <row r="991" spans="1:24" x14ac:dyDescent="0.2">
      <c r="A991" s="42" t="s">
        <v>4081</v>
      </c>
      <c r="B991" s="128" t="s">
        <v>1687</v>
      </c>
      <c r="C991" s="50" t="s">
        <v>163</v>
      </c>
      <c r="D991" s="51">
        <v>52014</v>
      </c>
      <c r="E991" s="56" t="s">
        <v>282</v>
      </c>
      <c r="F991" s="53" t="s">
        <v>280</v>
      </c>
      <c r="G991" s="54">
        <v>447.8</v>
      </c>
      <c r="H991" s="55">
        <v>447.8</v>
      </c>
      <c r="I991" s="73">
        <v>12.82</v>
      </c>
      <c r="J991" s="55">
        <v>10.64</v>
      </c>
      <c r="K991" s="73">
        <v>2.61</v>
      </c>
      <c r="L991" s="55">
        <v>2.16</v>
      </c>
      <c r="M991" s="55">
        <f>TRUNC(((J991*G991)+(L991*G991)),2)</f>
        <v>5731.84</v>
      </c>
      <c r="N991" s="55">
        <f>TRUNC(((J991*H991)+(L991*H991)),2)</f>
        <v>5731.84</v>
      </c>
      <c r="O991" s="37"/>
      <c r="P991" s="55">
        <v>12.82</v>
      </c>
      <c r="Q991" s="55">
        <v>2.61</v>
      </c>
      <c r="R991" s="55">
        <v>6909.55</v>
      </c>
      <c r="S991" s="55">
        <v>6909.55</v>
      </c>
      <c r="T991" s="135">
        <f t="shared" si="111"/>
        <v>0.8295532994189202</v>
      </c>
      <c r="U991" s="55">
        <f t="shared" si="112"/>
        <v>4764.59</v>
      </c>
      <c r="V991" s="55">
        <f t="shared" si="113"/>
        <v>967.24</v>
      </c>
      <c r="X991" s="36" t="b">
        <v>1</v>
      </c>
    </row>
    <row r="992" spans="1:24" x14ac:dyDescent="0.2">
      <c r="A992" s="42" t="s">
        <v>4082</v>
      </c>
      <c r="B992" s="129" t="s">
        <v>1688</v>
      </c>
      <c r="C992" s="133"/>
      <c r="D992" s="133"/>
      <c r="E992" s="58" t="s">
        <v>1689</v>
      </c>
      <c r="F992" s="133"/>
      <c r="G992" s="59"/>
      <c r="H992" s="59"/>
      <c r="I992" s="72"/>
      <c r="J992" s="59"/>
      <c r="K992" s="72"/>
      <c r="L992" s="59"/>
      <c r="M992" s="60">
        <f>SUM(M993:M1003)</f>
        <v>23830.149999999994</v>
      </c>
      <c r="N992" s="60">
        <f>SUM(N993:N1003)</f>
        <v>23830.149999999994</v>
      </c>
      <c r="O992" s="37"/>
      <c r="P992" s="59"/>
      <c r="Q992" s="59"/>
      <c r="R992" s="60">
        <v>28715.58</v>
      </c>
      <c r="S992" s="60">
        <v>28715.58</v>
      </c>
      <c r="T992" s="135">
        <f t="shared" si="111"/>
        <v>0.8298683153883708</v>
      </c>
      <c r="U992" s="55">
        <f t="shared" si="112"/>
        <v>0</v>
      </c>
      <c r="V992" s="55">
        <f t="shared" si="113"/>
        <v>0</v>
      </c>
      <c r="X992" s="36" t="b">
        <v>1</v>
      </c>
    </row>
    <row r="993" spans="1:24" x14ac:dyDescent="0.2">
      <c r="A993" s="42" t="s">
        <v>4083</v>
      </c>
      <c r="B993" s="128" t="s">
        <v>1690</v>
      </c>
      <c r="C993" s="50" t="s">
        <v>163</v>
      </c>
      <c r="D993" s="51">
        <v>50901</v>
      </c>
      <c r="E993" s="56" t="s">
        <v>286</v>
      </c>
      <c r="F993" s="53" t="s">
        <v>211</v>
      </c>
      <c r="G993" s="54">
        <v>28.28</v>
      </c>
      <c r="H993" s="55">
        <v>28.28</v>
      </c>
      <c r="I993" s="73">
        <v>0</v>
      </c>
      <c r="J993" s="55">
        <v>0</v>
      </c>
      <c r="K993" s="73">
        <v>43.34</v>
      </c>
      <c r="L993" s="55">
        <v>35.97</v>
      </c>
      <c r="M993" s="55">
        <f t="shared" ref="M993:M1003" si="114">TRUNC(((J993*G993)+(L993*G993)),2)</f>
        <v>1017.23</v>
      </c>
      <c r="N993" s="55">
        <f t="shared" ref="N993:N1003" si="115">TRUNC(((J993*H993)+(L993*H993)),2)</f>
        <v>1017.23</v>
      </c>
      <c r="O993" s="37"/>
      <c r="P993" s="55">
        <v>0</v>
      </c>
      <c r="Q993" s="55">
        <v>43.34</v>
      </c>
      <c r="R993" s="55">
        <v>1225.6500000000001</v>
      </c>
      <c r="S993" s="55">
        <v>1225.6500000000001</v>
      </c>
      <c r="T993" s="135">
        <f t="shared" si="111"/>
        <v>0.82995145433035522</v>
      </c>
      <c r="U993" s="55">
        <f t="shared" si="112"/>
        <v>0</v>
      </c>
      <c r="V993" s="55">
        <f t="shared" si="113"/>
        <v>1017.23</v>
      </c>
      <c r="X993" s="36" t="b">
        <v>1</v>
      </c>
    </row>
    <row r="994" spans="1:24" x14ac:dyDescent="0.2">
      <c r="A994" s="42" t="s">
        <v>4084</v>
      </c>
      <c r="B994" s="128" t="s">
        <v>1691</v>
      </c>
      <c r="C994" s="50" t="s">
        <v>163</v>
      </c>
      <c r="D994" s="51">
        <v>50902</v>
      </c>
      <c r="E994" s="56" t="s">
        <v>288</v>
      </c>
      <c r="F994" s="53" t="s">
        <v>164</v>
      </c>
      <c r="G994" s="54">
        <v>49.33</v>
      </c>
      <c r="H994" s="55">
        <v>49.33</v>
      </c>
      <c r="I994" s="73">
        <v>0</v>
      </c>
      <c r="J994" s="55">
        <v>0</v>
      </c>
      <c r="K994" s="73">
        <v>5.34</v>
      </c>
      <c r="L994" s="55">
        <v>4.43</v>
      </c>
      <c r="M994" s="55">
        <f t="shared" si="114"/>
        <v>218.53</v>
      </c>
      <c r="N994" s="55">
        <f t="shared" si="115"/>
        <v>218.53</v>
      </c>
      <c r="O994" s="37"/>
      <c r="P994" s="55">
        <v>0</v>
      </c>
      <c r="Q994" s="55">
        <v>5.34</v>
      </c>
      <c r="R994" s="55">
        <v>263.42</v>
      </c>
      <c r="S994" s="55">
        <v>263.42</v>
      </c>
      <c r="T994" s="135">
        <f t="shared" si="111"/>
        <v>0.82958773062030211</v>
      </c>
      <c r="U994" s="55">
        <f t="shared" si="112"/>
        <v>0</v>
      </c>
      <c r="V994" s="55">
        <f t="shared" si="113"/>
        <v>218.53</v>
      </c>
      <c r="X994" s="36" t="b">
        <v>1</v>
      </c>
    </row>
    <row r="995" spans="1:24" ht="24" x14ac:dyDescent="0.25">
      <c r="A995" s="42" t="s">
        <v>4085</v>
      </c>
      <c r="B995" s="128" t="s">
        <v>1692</v>
      </c>
      <c r="C995" s="50" t="s">
        <v>217</v>
      </c>
      <c r="D995" s="51">
        <v>96616</v>
      </c>
      <c r="E995" s="52" t="s">
        <v>3021</v>
      </c>
      <c r="F995" s="53" t="s">
        <v>211</v>
      </c>
      <c r="G995" s="54">
        <v>2.11</v>
      </c>
      <c r="H995" s="55">
        <v>2.11</v>
      </c>
      <c r="I995" s="73">
        <v>430.66</v>
      </c>
      <c r="J995" s="55">
        <v>357.49</v>
      </c>
      <c r="K995" s="73">
        <v>221.65</v>
      </c>
      <c r="L995" s="55">
        <v>183.99</v>
      </c>
      <c r="M995" s="55">
        <f t="shared" si="114"/>
        <v>1142.52</v>
      </c>
      <c r="N995" s="55">
        <f t="shared" si="115"/>
        <v>1142.52</v>
      </c>
      <c r="O995" s="38"/>
      <c r="P995" s="55">
        <v>430.66</v>
      </c>
      <c r="Q995" s="55">
        <v>221.65</v>
      </c>
      <c r="R995" s="55">
        <v>1376.37</v>
      </c>
      <c r="S995" s="55">
        <v>1376.37</v>
      </c>
      <c r="T995" s="135">
        <f t="shared" si="111"/>
        <v>0.83009655833823759</v>
      </c>
      <c r="U995" s="55">
        <f t="shared" si="112"/>
        <v>754.3</v>
      </c>
      <c r="V995" s="55">
        <f t="shared" si="113"/>
        <v>388.21</v>
      </c>
      <c r="X995" s="36" t="b">
        <v>1</v>
      </c>
    </row>
    <row r="996" spans="1:24" x14ac:dyDescent="0.2">
      <c r="A996" s="42" t="s">
        <v>4086</v>
      </c>
      <c r="B996" s="128" t="s">
        <v>1693</v>
      </c>
      <c r="C996" s="50" t="s">
        <v>163</v>
      </c>
      <c r="D996" s="51">
        <v>51036</v>
      </c>
      <c r="E996" s="56" t="s">
        <v>292</v>
      </c>
      <c r="F996" s="53" t="s">
        <v>211</v>
      </c>
      <c r="G996" s="54">
        <v>23.24</v>
      </c>
      <c r="H996" s="55">
        <v>23.24</v>
      </c>
      <c r="I996" s="73">
        <v>557.77</v>
      </c>
      <c r="J996" s="55">
        <v>463</v>
      </c>
      <c r="K996" s="73">
        <v>0</v>
      </c>
      <c r="L996" s="55">
        <v>0</v>
      </c>
      <c r="M996" s="55">
        <f t="shared" si="114"/>
        <v>10760.12</v>
      </c>
      <c r="N996" s="55">
        <f t="shared" si="115"/>
        <v>10760.12</v>
      </c>
      <c r="O996" s="37"/>
      <c r="P996" s="55">
        <v>557.77</v>
      </c>
      <c r="Q996" s="55">
        <v>0</v>
      </c>
      <c r="R996" s="55">
        <v>12962.57</v>
      </c>
      <c r="S996" s="55">
        <v>12962.57</v>
      </c>
      <c r="T996" s="135">
        <f t="shared" si="111"/>
        <v>0.8300915636328291</v>
      </c>
      <c r="U996" s="55">
        <f t="shared" si="112"/>
        <v>10760.12</v>
      </c>
      <c r="V996" s="55">
        <f t="shared" si="113"/>
        <v>0</v>
      </c>
      <c r="X996" s="36" t="b">
        <v>1</v>
      </c>
    </row>
    <row r="997" spans="1:24" ht="24" x14ac:dyDescent="0.25">
      <c r="A997" s="42" t="s">
        <v>4087</v>
      </c>
      <c r="B997" s="128" t="s">
        <v>1694</v>
      </c>
      <c r="C997" s="50" t="s">
        <v>163</v>
      </c>
      <c r="D997" s="51">
        <v>51060</v>
      </c>
      <c r="E997" s="52" t="s">
        <v>3034</v>
      </c>
      <c r="F997" s="53" t="s">
        <v>211</v>
      </c>
      <c r="G997" s="54">
        <v>23.24</v>
      </c>
      <c r="H997" s="55">
        <v>23.24</v>
      </c>
      <c r="I997" s="73">
        <v>0.12</v>
      </c>
      <c r="J997" s="55">
        <v>0.09</v>
      </c>
      <c r="K997" s="73">
        <v>40.18</v>
      </c>
      <c r="L997" s="55">
        <v>33.35</v>
      </c>
      <c r="M997" s="55">
        <f t="shared" si="114"/>
        <v>777.14</v>
      </c>
      <c r="N997" s="55">
        <f t="shared" si="115"/>
        <v>777.14</v>
      </c>
      <c r="O997" s="38"/>
      <c r="P997" s="55">
        <v>0.12</v>
      </c>
      <c r="Q997" s="55">
        <v>40.18</v>
      </c>
      <c r="R997" s="55">
        <v>936.57</v>
      </c>
      <c r="S997" s="55">
        <v>936.57</v>
      </c>
      <c r="T997" s="135">
        <f t="shared" si="111"/>
        <v>0.82977246762121348</v>
      </c>
      <c r="U997" s="55">
        <f t="shared" si="112"/>
        <v>2.09</v>
      </c>
      <c r="V997" s="55">
        <f t="shared" si="113"/>
        <v>775.05</v>
      </c>
      <c r="X997" s="36" t="b">
        <v>1</v>
      </c>
    </row>
    <row r="998" spans="1:24" x14ac:dyDescent="0.2">
      <c r="A998" s="42" t="s">
        <v>4088</v>
      </c>
      <c r="B998" s="128" t="s">
        <v>1695</v>
      </c>
      <c r="C998" s="50" t="s">
        <v>163</v>
      </c>
      <c r="D998" s="51">
        <v>52014</v>
      </c>
      <c r="E998" s="56" t="s">
        <v>282</v>
      </c>
      <c r="F998" s="53" t="s">
        <v>280</v>
      </c>
      <c r="G998" s="54">
        <v>329.45</v>
      </c>
      <c r="H998" s="55">
        <v>329.45</v>
      </c>
      <c r="I998" s="73">
        <v>12.82</v>
      </c>
      <c r="J998" s="55">
        <v>10.64</v>
      </c>
      <c r="K998" s="73">
        <v>2.61</v>
      </c>
      <c r="L998" s="55">
        <v>2.16</v>
      </c>
      <c r="M998" s="55">
        <f t="shared" si="114"/>
        <v>4216.96</v>
      </c>
      <c r="N998" s="55">
        <f t="shared" si="115"/>
        <v>4216.96</v>
      </c>
      <c r="O998" s="37"/>
      <c r="P998" s="55">
        <v>12.82</v>
      </c>
      <c r="Q998" s="55">
        <v>2.61</v>
      </c>
      <c r="R998" s="55">
        <v>5083.41</v>
      </c>
      <c r="S998" s="55">
        <v>5083.41</v>
      </c>
      <c r="T998" s="135">
        <f t="shared" si="111"/>
        <v>0.82955339034230957</v>
      </c>
      <c r="U998" s="55">
        <f t="shared" si="112"/>
        <v>3505.34</v>
      </c>
      <c r="V998" s="55">
        <f t="shared" si="113"/>
        <v>711.61</v>
      </c>
      <c r="X998" s="36" t="b">
        <v>1</v>
      </c>
    </row>
    <row r="999" spans="1:24" x14ac:dyDescent="0.2">
      <c r="A999" s="42" t="s">
        <v>4089</v>
      </c>
      <c r="B999" s="128" t="s">
        <v>1696</v>
      </c>
      <c r="C999" s="50" t="s">
        <v>163</v>
      </c>
      <c r="D999" s="51">
        <v>52003</v>
      </c>
      <c r="E999" s="56" t="s">
        <v>668</v>
      </c>
      <c r="F999" s="53" t="s">
        <v>280</v>
      </c>
      <c r="G999" s="54">
        <v>1.0900000000000001</v>
      </c>
      <c r="H999" s="55">
        <v>1.0900000000000001</v>
      </c>
      <c r="I999" s="73">
        <v>9.68</v>
      </c>
      <c r="J999" s="55">
        <v>8.0299999999999994</v>
      </c>
      <c r="K999" s="73">
        <v>2.98</v>
      </c>
      <c r="L999" s="55">
        <v>2.4700000000000002</v>
      </c>
      <c r="M999" s="55">
        <f t="shared" si="114"/>
        <v>11.44</v>
      </c>
      <c r="N999" s="55">
        <f t="shared" si="115"/>
        <v>11.44</v>
      </c>
      <c r="O999" s="37"/>
      <c r="P999" s="55">
        <v>9.68</v>
      </c>
      <c r="Q999" s="55">
        <v>2.98</v>
      </c>
      <c r="R999" s="55">
        <v>13.79</v>
      </c>
      <c r="S999" s="55">
        <v>13.79</v>
      </c>
      <c r="T999" s="135">
        <f t="shared" si="111"/>
        <v>0.82958665699782452</v>
      </c>
      <c r="U999" s="55">
        <f t="shared" si="112"/>
        <v>8.75</v>
      </c>
      <c r="V999" s="55">
        <f t="shared" si="113"/>
        <v>2.69</v>
      </c>
      <c r="X999" s="36" t="b">
        <v>1</v>
      </c>
    </row>
    <row r="1000" spans="1:24" x14ac:dyDescent="0.2">
      <c r="A1000" s="42" t="s">
        <v>4090</v>
      </c>
      <c r="B1000" s="128" t="s">
        <v>1697</v>
      </c>
      <c r="C1000" s="50" t="s">
        <v>163</v>
      </c>
      <c r="D1000" s="51">
        <v>52004</v>
      </c>
      <c r="E1000" s="56" t="s">
        <v>296</v>
      </c>
      <c r="F1000" s="53" t="s">
        <v>280</v>
      </c>
      <c r="G1000" s="54">
        <v>3.27</v>
      </c>
      <c r="H1000" s="55">
        <v>3.27</v>
      </c>
      <c r="I1000" s="73">
        <v>9.16</v>
      </c>
      <c r="J1000" s="55">
        <v>7.6</v>
      </c>
      <c r="K1000" s="73">
        <v>2.98</v>
      </c>
      <c r="L1000" s="55">
        <v>2.4700000000000002</v>
      </c>
      <c r="M1000" s="55">
        <f t="shared" si="114"/>
        <v>32.92</v>
      </c>
      <c r="N1000" s="55">
        <f t="shared" si="115"/>
        <v>32.92</v>
      </c>
      <c r="O1000" s="37"/>
      <c r="P1000" s="55">
        <v>9.16</v>
      </c>
      <c r="Q1000" s="55">
        <v>2.98</v>
      </c>
      <c r="R1000" s="55">
        <v>39.69</v>
      </c>
      <c r="S1000" s="55">
        <v>39.69</v>
      </c>
      <c r="T1000" s="135">
        <f t="shared" si="111"/>
        <v>0.82942806752330567</v>
      </c>
      <c r="U1000" s="55">
        <f t="shared" si="112"/>
        <v>24.85</v>
      </c>
      <c r="V1000" s="55">
        <f t="shared" si="113"/>
        <v>8.07</v>
      </c>
      <c r="X1000" s="36" t="b">
        <v>1</v>
      </c>
    </row>
    <row r="1001" spans="1:24" x14ac:dyDescent="0.2">
      <c r="A1001" s="42" t="s">
        <v>4091</v>
      </c>
      <c r="B1001" s="128" t="s">
        <v>1698</v>
      </c>
      <c r="C1001" s="50" t="s">
        <v>163</v>
      </c>
      <c r="D1001" s="51">
        <v>52005</v>
      </c>
      <c r="E1001" s="56" t="s">
        <v>279</v>
      </c>
      <c r="F1001" s="53" t="s">
        <v>280</v>
      </c>
      <c r="G1001" s="54">
        <v>434.45</v>
      </c>
      <c r="H1001" s="55">
        <v>434.45</v>
      </c>
      <c r="I1001" s="73">
        <v>8.8800000000000008</v>
      </c>
      <c r="J1001" s="55">
        <v>7.37</v>
      </c>
      <c r="K1001" s="73">
        <v>2.98</v>
      </c>
      <c r="L1001" s="55">
        <v>2.4700000000000002</v>
      </c>
      <c r="M1001" s="55">
        <f t="shared" si="114"/>
        <v>4274.9799999999996</v>
      </c>
      <c r="N1001" s="55">
        <f t="shared" si="115"/>
        <v>4274.9799999999996</v>
      </c>
      <c r="O1001" s="37"/>
      <c r="P1001" s="55">
        <v>8.8800000000000008</v>
      </c>
      <c r="Q1001" s="55">
        <v>2.98</v>
      </c>
      <c r="R1001" s="55">
        <v>5152.57</v>
      </c>
      <c r="S1001" s="55">
        <v>5152.57</v>
      </c>
      <c r="T1001" s="135">
        <f t="shared" si="111"/>
        <v>0.82967916981234602</v>
      </c>
      <c r="U1001" s="55">
        <f t="shared" si="112"/>
        <v>3201.89</v>
      </c>
      <c r="V1001" s="55">
        <f t="shared" si="113"/>
        <v>1073.0899999999999</v>
      </c>
      <c r="X1001" s="36" t="b">
        <v>1</v>
      </c>
    </row>
    <row r="1002" spans="1:24" ht="24" x14ac:dyDescent="0.25">
      <c r="A1002" s="42" t="s">
        <v>4092</v>
      </c>
      <c r="B1002" s="128" t="s">
        <v>1699</v>
      </c>
      <c r="C1002" s="50" t="s">
        <v>217</v>
      </c>
      <c r="D1002" s="51">
        <v>96547</v>
      </c>
      <c r="E1002" s="52" t="s">
        <v>3067</v>
      </c>
      <c r="F1002" s="53" t="s">
        <v>280</v>
      </c>
      <c r="G1002" s="54">
        <v>9.91</v>
      </c>
      <c r="H1002" s="55">
        <v>9.91</v>
      </c>
      <c r="I1002" s="73">
        <v>9.24</v>
      </c>
      <c r="J1002" s="55">
        <v>7.67</v>
      </c>
      <c r="K1002" s="73">
        <v>1.94</v>
      </c>
      <c r="L1002" s="55">
        <v>1.61</v>
      </c>
      <c r="M1002" s="55">
        <f t="shared" si="114"/>
        <v>91.96</v>
      </c>
      <c r="N1002" s="55">
        <f t="shared" si="115"/>
        <v>91.96</v>
      </c>
      <c r="O1002" s="38"/>
      <c r="P1002" s="55">
        <v>9.24</v>
      </c>
      <c r="Q1002" s="55">
        <v>1.94</v>
      </c>
      <c r="R1002" s="55">
        <v>110.79</v>
      </c>
      <c r="S1002" s="55">
        <v>110.79</v>
      </c>
      <c r="T1002" s="135">
        <f t="shared" si="111"/>
        <v>0.83003881216716302</v>
      </c>
      <c r="U1002" s="55">
        <f t="shared" si="112"/>
        <v>76</v>
      </c>
      <c r="V1002" s="55">
        <f t="shared" si="113"/>
        <v>15.95</v>
      </c>
      <c r="X1002" s="36" t="b">
        <v>1</v>
      </c>
    </row>
    <row r="1003" spans="1:24" ht="24" x14ac:dyDescent="0.25">
      <c r="A1003" s="42" t="s">
        <v>4093</v>
      </c>
      <c r="B1003" s="128" t="s">
        <v>1700</v>
      </c>
      <c r="C1003" s="50" t="s">
        <v>217</v>
      </c>
      <c r="D1003" s="51">
        <v>96548</v>
      </c>
      <c r="E1003" s="56" t="s">
        <v>1701</v>
      </c>
      <c r="F1003" s="53" t="s">
        <v>280</v>
      </c>
      <c r="G1003" s="54">
        <v>148.54</v>
      </c>
      <c r="H1003" s="55">
        <v>148.54</v>
      </c>
      <c r="I1003" s="73">
        <v>9.06</v>
      </c>
      <c r="J1003" s="55">
        <v>7.52</v>
      </c>
      <c r="K1003" s="73">
        <v>1.38</v>
      </c>
      <c r="L1003" s="55">
        <v>1.1399999999999999</v>
      </c>
      <c r="M1003" s="55">
        <f t="shared" si="114"/>
        <v>1286.3499999999999</v>
      </c>
      <c r="N1003" s="55">
        <f t="shared" si="115"/>
        <v>1286.3499999999999</v>
      </c>
      <c r="O1003" s="38"/>
      <c r="P1003" s="55">
        <v>9.06</v>
      </c>
      <c r="Q1003" s="55">
        <v>1.38</v>
      </c>
      <c r="R1003" s="55">
        <v>1550.75</v>
      </c>
      <c r="S1003" s="55">
        <v>1550.75</v>
      </c>
      <c r="T1003" s="135">
        <f t="shared" si="111"/>
        <v>0.82950185394164111</v>
      </c>
      <c r="U1003" s="55">
        <f t="shared" si="112"/>
        <v>1117.02</v>
      </c>
      <c r="V1003" s="55">
        <f t="shared" si="113"/>
        <v>169.33</v>
      </c>
      <c r="X1003" s="36" t="b">
        <v>1</v>
      </c>
    </row>
    <row r="1004" spans="1:24" x14ac:dyDescent="0.2">
      <c r="A1004" s="42" t="s">
        <v>4094</v>
      </c>
      <c r="B1004" s="129" t="s">
        <v>1702</v>
      </c>
      <c r="C1004" s="133"/>
      <c r="D1004" s="133"/>
      <c r="E1004" s="58" t="s">
        <v>300</v>
      </c>
      <c r="F1004" s="133"/>
      <c r="G1004" s="59"/>
      <c r="H1004" s="59"/>
      <c r="I1004" s="72"/>
      <c r="J1004" s="59"/>
      <c r="K1004" s="72"/>
      <c r="L1004" s="59"/>
      <c r="M1004" s="60">
        <f>M1005</f>
        <v>74.7</v>
      </c>
      <c r="N1004" s="60">
        <f>N1005</f>
        <v>74.7</v>
      </c>
      <c r="O1004" s="37"/>
      <c r="P1004" s="59"/>
      <c r="Q1004" s="59"/>
      <c r="R1004" s="60">
        <v>90</v>
      </c>
      <c r="S1004" s="60">
        <v>90</v>
      </c>
      <c r="T1004" s="135">
        <f t="shared" si="111"/>
        <v>0.83000000000000007</v>
      </c>
      <c r="U1004" s="55">
        <f t="shared" si="112"/>
        <v>0</v>
      </c>
      <c r="V1004" s="55">
        <f t="shared" si="113"/>
        <v>0</v>
      </c>
      <c r="X1004" s="36" t="b">
        <v>1</v>
      </c>
    </row>
    <row r="1005" spans="1:24" x14ac:dyDescent="0.2">
      <c r="A1005" s="42" t="s">
        <v>4095</v>
      </c>
      <c r="B1005" s="128" t="s">
        <v>1703</v>
      </c>
      <c r="C1005" s="50" t="s">
        <v>163</v>
      </c>
      <c r="D1005" s="51">
        <v>50251</v>
      </c>
      <c r="E1005" s="56" t="s">
        <v>302</v>
      </c>
      <c r="F1005" s="53" t="s">
        <v>160</v>
      </c>
      <c r="G1005" s="54">
        <v>6</v>
      </c>
      <c r="H1005" s="55">
        <v>6</v>
      </c>
      <c r="I1005" s="73">
        <v>15</v>
      </c>
      <c r="J1005" s="55">
        <v>12.45</v>
      </c>
      <c r="K1005" s="73">
        <v>0</v>
      </c>
      <c r="L1005" s="55">
        <v>0</v>
      </c>
      <c r="M1005" s="55">
        <f>TRUNC(((J1005*G1005)+(L1005*G1005)),2)</f>
        <v>74.7</v>
      </c>
      <c r="N1005" s="55">
        <f>TRUNC(((J1005*H1005)+(L1005*H1005)),2)</f>
        <v>74.7</v>
      </c>
      <c r="O1005" s="37"/>
      <c r="P1005" s="55">
        <v>15</v>
      </c>
      <c r="Q1005" s="55">
        <v>0</v>
      </c>
      <c r="R1005" s="55">
        <v>90</v>
      </c>
      <c r="S1005" s="55">
        <v>90</v>
      </c>
      <c r="T1005" s="135">
        <f t="shared" si="111"/>
        <v>0.83000000000000007</v>
      </c>
      <c r="U1005" s="55">
        <f t="shared" si="112"/>
        <v>74.7</v>
      </c>
      <c r="V1005" s="55">
        <f t="shared" si="113"/>
        <v>0</v>
      </c>
      <c r="X1005" s="36" t="b">
        <v>1</v>
      </c>
    </row>
    <row r="1006" spans="1:24" x14ac:dyDescent="0.2">
      <c r="A1006" s="42" t="s">
        <v>4096</v>
      </c>
      <c r="B1006" s="127" t="s">
        <v>1704</v>
      </c>
      <c r="C1006" s="132"/>
      <c r="D1006" s="132"/>
      <c r="E1006" s="47" t="s">
        <v>81</v>
      </c>
      <c r="F1006" s="132"/>
      <c r="G1006" s="48"/>
      <c r="H1006" s="48"/>
      <c r="I1006" s="72"/>
      <c r="J1006" s="48"/>
      <c r="K1006" s="72"/>
      <c r="L1006" s="48"/>
      <c r="M1006" s="308">
        <f>M1007+M1018+M1026+M1036+M1045+M1053+M1058+M1063+M1065</f>
        <v>200889.57</v>
      </c>
      <c r="N1006" s="308">
        <f>N1007+N1018+N1026+N1036+N1045+N1053+N1058+N1063+N1065</f>
        <v>200889.57</v>
      </c>
      <c r="O1006" s="37"/>
      <c r="P1006" s="48"/>
      <c r="Q1006" s="48"/>
      <c r="R1006" s="308">
        <v>242063.76</v>
      </c>
      <c r="S1006" s="308">
        <v>242063.76</v>
      </c>
      <c r="T1006" s="135">
        <f t="shared" si="111"/>
        <v>0.82990353450677623</v>
      </c>
      <c r="U1006" s="55">
        <f t="shared" si="112"/>
        <v>0</v>
      </c>
      <c r="V1006" s="55">
        <f t="shared" si="113"/>
        <v>0</v>
      </c>
      <c r="X1006" s="36" t="b">
        <v>1</v>
      </c>
    </row>
    <row r="1007" spans="1:24" x14ac:dyDescent="0.2">
      <c r="A1007" s="42" t="s">
        <v>4097</v>
      </c>
      <c r="B1007" s="129" t="s">
        <v>1705</v>
      </c>
      <c r="C1007" s="133"/>
      <c r="D1007" s="133"/>
      <c r="E1007" s="58" t="s">
        <v>1706</v>
      </c>
      <c r="F1007" s="133"/>
      <c r="G1007" s="59"/>
      <c r="H1007" s="59"/>
      <c r="I1007" s="72"/>
      <c r="J1007" s="59"/>
      <c r="K1007" s="72"/>
      <c r="L1007" s="59"/>
      <c r="M1007" s="60">
        <f>SUM(M1008:M1017)</f>
        <v>15907.260000000002</v>
      </c>
      <c r="N1007" s="60">
        <f>SUM(N1008:N1017)</f>
        <v>15907.260000000002</v>
      </c>
      <c r="O1007" s="37"/>
      <c r="P1007" s="59"/>
      <c r="Q1007" s="59"/>
      <c r="R1007" s="60">
        <v>19169.88</v>
      </c>
      <c r="S1007" s="60">
        <v>19169.88</v>
      </c>
      <c r="T1007" s="135">
        <f t="shared" si="111"/>
        <v>0.82980488140770836</v>
      </c>
      <c r="U1007" s="55">
        <f t="shared" si="112"/>
        <v>0</v>
      </c>
      <c r="V1007" s="55">
        <f t="shared" si="113"/>
        <v>0</v>
      </c>
      <c r="X1007" s="36" t="b">
        <v>1</v>
      </c>
    </row>
    <row r="1008" spans="1:24" x14ac:dyDescent="0.2">
      <c r="A1008" s="42" t="s">
        <v>4098</v>
      </c>
      <c r="B1008" s="128" t="s">
        <v>1707</v>
      </c>
      <c r="C1008" s="50" t="s">
        <v>163</v>
      </c>
      <c r="D1008" s="51">
        <v>40101</v>
      </c>
      <c r="E1008" s="56" t="s">
        <v>307</v>
      </c>
      <c r="F1008" s="53" t="s">
        <v>211</v>
      </c>
      <c r="G1008" s="54">
        <v>14.68</v>
      </c>
      <c r="H1008" s="55">
        <v>14.68</v>
      </c>
      <c r="I1008" s="73">
        <v>0</v>
      </c>
      <c r="J1008" s="55">
        <v>0</v>
      </c>
      <c r="K1008" s="73">
        <v>34.229999999999997</v>
      </c>
      <c r="L1008" s="55">
        <v>28.41</v>
      </c>
      <c r="M1008" s="55">
        <f t="shared" ref="M1008:M1017" si="116">TRUNC(((J1008*G1008)+(L1008*G1008)),2)</f>
        <v>417.05</v>
      </c>
      <c r="N1008" s="55">
        <f t="shared" ref="N1008:N1017" si="117">TRUNC(((J1008*H1008)+(L1008*H1008)),2)</f>
        <v>417.05</v>
      </c>
      <c r="O1008" s="37"/>
      <c r="P1008" s="55">
        <v>0</v>
      </c>
      <c r="Q1008" s="55">
        <v>34.229999999999997</v>
      </c>
      <c r="R1008" s="55">
        <v>502.49</v>
      </c>
      <c r="S1008" s="55">
        <v>502.49</v>
      </c>
      <c r="T1008" s="135">
        <f t="shared" si="111"/>
        <v>0.82996676550777126</v>
      </c>
      <c r="U1008" s="55">
        <f t="shared" si="112"/>
        <v>0</v>
      </c>
      <c r="V1008" s="55">
        <f t="shared" si="113"/>
        <v>417.05</v>
      </c>
      <c r="X1008" s="36" t="b">
        <v>1</v>
      </c>
    </row>
    <row r="1009" spans="1:24" x14ac:dyDescent="0.2">
      <c r="A1009" s="42" t="s">
        <v>4099</v>
      </c>
      <c r="B1009" s="128" t="s">
        <v>1708</v>
      </c>
      <c r="C1009" s="50" t="s">
        <v>163</v>
      </c>
      <c r="D1009" s="51">
        <v>50902</v>
      </c>
      <c r="E1009" s="56" t="s">
        <v>288</v>
      </c>
      <c r="F1009" s="53" t="s">
        <v>164</v>
      </c>
      <c r="G1009" s="54">
        <v>48.94</v>
      </c>
      <c r="H1009" s="55">
        <v>48.94</v>
      </c>
      <c r="I1009" s="73">
        <v>0</v>
      </c>
      <c r="J1009" s="55">
        <v>0</v>
      </c>
      <c r="K1009" s="73">
        <v>5.34</v>
      </c>
      <c r="L1009" s="55">
        <v>4.43</v>
      </c>
      <c r="M1009" s="55">
        <f t="shared" si="116"/>
        <v>216.8</v>
      </c>
      <c r="N1009" s="55">
        <f t="shared" si="117"/>
        <v>216.8</v>
      </c>
      <c r="O1009" s="37"/>
      <c r="P1009" s="55">
        <v>0</v>
      </c>
      <c r="Q1009" s="55">
        <v>5.34</v>
      </c>
      <c r="R1009" s="55">
        <v>261.33</v>
      </c>
      <c r="S1009" s="55">
        <v>261.33</v>
      </c>
      <c r="T1009" s="135">
        <f t="shared" si="111"/>
        <v>0.82960241839819393</v>
      </c>
      <c r="U1009" s="55">
        <f t="shared" si="112"/>
        <v>0</v>
      </c>
      <c r="V1009" s="55">
        <f t="shared" si="113"/>
        <v>216.8</v>
      </c>
      <c r="X1009" s="36" t="b">
        <v>1</v>
      </c>
    </row>
    <row r="1010" spans="1:24" ht="24" x14ac:dyDescent="0.25">
      <c r="A1010" s="42" t="s">
        <v>4100</v>
      </c>
      <c r="B1010" s="128" t="s">
        <v>1709</v>
      </c>
      <c r="C1010" s="50" t="s">
        <v>217</v>
      </c>
      <c r="D1010" s="51">
        <v>96616</v>
      </c>
      <c r="E1010" s="56" t="s">
        <v>290</v>
      </c>
      <c r="F1010" s="53" t="s">
        <v>211</v>
      </c>
      <c r="G1010" s="54">
        <v>1.47</v>
      </c>
      <c r="H1010" s="55">
        <v>1.47</v>
      </c>
      <c r="I1010" s="73">
        <v>430.66</v>
      </c>
      <c r="J1010" s="55">
        <v>357.49</v>
      </c>
      <c r="K1010" s="73">
        <v>221.65</v>
      </c>
      <c r="L1010" s="55">
        <v>183.99</v>
      </c>
      <c r="M1010" s="55">
        <f t="shared" si="116"/>
        <v>795.97</v>
      </c>
      <c r="N1010" s="55">
        <f t="shared" si="117"/>
        <v>795.97</v>
      </c>
      <c r="O1010" s="38"/>
      <c r="P1010" s="55">
        <v>430.66</v>
      </c>
      <c r="Q1010" s="55">
        <v>221.65</v>
      </c>
      <c r="R1010" s="55">
        <v>958.89</v>
      </c>
      <c r="S1010" s="55">
        <v>958.89</v>
      </c>
      <c r="T1010" s="135">
        <f t="shared" si="111"/>
        <v>0.83009521425815269</v>
      </c>
      <c r="U1010" s="55">
        <f t="shared" si="112"/>
        <v>525.51</v>
      </c>
      <c r="V1010" s="55">
        <f t="shared" si="113"/>
        <v>270.45999999999998</v>
      </c>
      <c r="X1010" s="36" t="b">
        <v>1</v>
      </c>
    </row>
    <row r="1011" spans="1:24" x14ac:dyDescent="0.2">
      <c r="A1011" s="42" t="s">
        <v>4101</v>
      </c>
      <c r="B1011" s="128" t="s">
        <v>1710</v>
      </c>
      <c r="C1011" s="50" t="s">
        <v>163</v>
      </c>
      <c r="D1011" s="51">
        <v>60191</v>
      </c>
      <c r="E1011" s="56" t="s">
        <v>311</v>
      </c>
      <c r="F1011" s="53" t="s">
        <v>164</v>
      </c>
      <c r="G1011" s="54">
        <v>146.88</v>
      </c>
      <c r="H1011" s="55">
        <v>146.88</v>
      </c>
      <c r="I1011" s="73">
        <v>24.41</v>
      </c>
      <c r="J1011" s="55">
        <v>20.260000000000002</v>
      </c>
      <c r="K1011" s="73">
        <v>11.37</v>
      </c>
      <c r="L1011" s="55">
        <v>9.43</v>
      </c>
      <c r="M1011" s="55">
        <f t="shared" si="116"/>
        <v>4360.8599999999997</v>
      </c>
      <c r="N1011" s="55">
        <f t="shared" si="117"/>
        <v>4360.8599999999997</v>
      </c>
      <c r="O1011" s="37"/>
      <c r="P1011" s="55">
        <v>24.41</v>
      </c>
      <c r="Q1011" s="55">
        <v>11.37</v>
      </c>
      <c r="R1011" s="55">
        <v>5255.36</v>
      </c>
      <c r="S1011" s="55">
        <v>5255.36</v>
      </c>
      <c r="T1011" s="135">
        <f t="shared" si="111"/>
        <v>0.82979282104365826</v>
      </c>
      <c r="U1011" s="55">
        <f t="shared" si="112"/>
        <v>2975.78</v>
      </c>
      <c r="V1011" s="55">
        <f t="shared" si="113"/>
        <v>1385.07</v>
      </c>
      <c r="X1011" s="36" t="b">
        <v>1</v>
      </c>
    </row>
    <row r="1012" spans="1:24" x14ac:dyDescent="0.2">
      <c r="A1012" s="42" t="s">
        <v>4102</v>
      </c>
      <c r="B1012" s="128" t="s">
        <v>1711</v>
      </c>
      <c r="C1012" s="50" t="s">
        <v>163</v>
      </c>
      <c r="D1012" s="51">
        <v>60524</v>
      </c>
      <c r="E1012" s="56" t="s">
        <v>292</v>
      </c>
      <c r="F1012" s="53" t="s">
        <v>211</v>
      </c>
      <c r="G1012" s="54">
        <v>8.81</v>
      </c>
      <c r="H1012" s="55">
        <v>8.81</v>
      </c>
      <c r="I1012" s="73">
        <v>557.77</v>
      </c>
      <c r="J1012" s="55">
        <v>463</v>
      </c>
      <c r="K1012" s="73">
        <v>0</v>
      </c>
      <c r="L1012" s="55">
        <v>0</v>
      </c>
      <c r="M1012" s="55">
        <f t="shared" si="116"/>
        <v>4079.03</v>
      </c>
      <c r="N1012" s="55">
        <f t="shared" si="117"/>
        <v>4079.03</v>
      </c>
      <c r="O1012" s="37"/>
      <c r="P1012" s="55">
        <v>557.77</v>
      </c>
      <c r="Q1012" s="55">
        <v>0</v>
      </c>
      <c r="R1012" s="55">
        <v>4913.95</v>
      </c>
      <c r="S1012" s="55">
        <v>4913.95</v>
      </c>
      <c r="T1012" s="135">
        <f t="shared" si="111"/>
        <v>0.83009188127677336</v>
      </c>
      <c r="U1012" s="55">
        <f t="shared" si="112"/>
        <v>4079.03</v>
      </c>
      <c r="V1012" s="55">
        <f t="shared" si="113"/>
        <v>0</v>
      </c>
      <c r="X1012" s="36" t="b">
        <v>1</v>
      </c>
    </row>
    <row r="1013" spans="1:24" ht="24" x14ac:dyDescent="0.25">
      <c r="A1013" s="42" t="s">
        <v>4103</v>
      </c>
      <c r="B1013" s="128" t="s">
        <v>1712</v>
      </c>
      <c r="C1013" s="50" t="s">
        <v>163</v>
      </c>
      <c r="D1013" s="51">
        <v>60800</v>
      </c>
      <c r="E1013" s="56" t="s">
        <v>314</v>
      </c>
      <c r="F1013" s="53" t="s">
        <v>211</v>
      </c>
      <c r="G1013" s="54">
        <v>8.81</v>
      </c>
      <c r="H1013" s="55">
        <v>8.81</v>
      </c>
      <c r="I1013" s="73">
        <v>0.12</v>
      </c>
      <c r="J1013" s="55">
        <v>0.09</v>
      </c>
      <c r="K1013" s="73">
        <v>51.75</v>
      </c>
      <c r="L1013" s="55">
        <v>42.95</v>
      </c>
      <c r="M1013" s="55">
        <f t="shared" si="116"/>
        <v>379.18</v>
      </c>
      <c r="N1013" s="55">
        <f t="shared" si="117"/>
        <v>379.18</v>
      </c>
      <c r="O1013" s="38"/>
      <c r="P1013" s="55">
        <v>0.12</v>
      </c>
      <c r="Q1013" s="55">
        <v>51.75</v>
      </c>
      <c r="R1013" s="55">
        <v>456.97</v>
      </c>
      <c r="S1013" s="55">
        <v>456.97</v>
      </c>
      <c r="T1013" s="135">
        <f t="shared" si="111"/>
        <v>0.82977000678381507</v>
      </c>
      <c r="U1013" s="55">
        <f t="shared" si="112"/>
        <v>0.79</v>
      </c>
      <c r="V1013" s="55">
        <f t="shared" si="113"/>
        <v>378.38</v>
      </c>
      <c r="X1013" s="36" t="b">
        <v>1</v>
      </c>
    </row>
    <row r="1014" spans="1:24" x14ac:dyDescent="0.2">
      <c r="A1014" s="42" t="s">
        <v>4104</v>
      </c>
      <c r="B1014" s="128" t="s">
        <v>1713</v>
      </c>
      <c r="C1014" s="50" t="s">
        <v>163</v>
      </c>
      <c r="D1014" s="51">
        <v>40904</v>
      </c>
      <c r="E1014" s="56" t="s">
        <v>1681</v>
      </c>
      <c r="F1014" s="53" t="s">
        <v>211</v>
      </c>
      <c r="G1014" s="54">
        <v>5.87</v>
      </c>
      <c r="H1014" s="55">
        <v>5.87</v>
      </c>
      <c r="I1014" s="73">
        <v>0.57999999999999996</v>
      </c>
      <c r="J1014" s="55">
        <v>0.48</v>
      </c>
      <c r="K1014" s="73">
        <v>3.23</v>
      </c>
      <c r="L1014" s="55">
        <v>2.68</v>
      </c>
      <c r="M1014" s="55">
        <f t="shared" si="116"/>
        <v>18.54</v>
      </c>
      <c r="N1014" s="55">
        <f t="shared" si="117"/>
        <v>18.54</v>
      </c>
      <c r="O1014" s="37"/>
      <c r="P1014" s="55">
        <v>0.57999999999999996</v>
      </c>
      <c r="Q1014" s="55">
        <v>3.23</v>
      </c>
      <c r="R1014" s="55">
        <v>22.36</v>
      </c>
      <c r="S1014" s="55">
        <v>22.36</v>
      </c>
      <c r="T1014" s="135">
        <f t="shared" si="111"/>
        <v>0.82915921288014305</v>
      </c>
      <c r="U1014" s="55">
        <f t="shared" si="112"/>
        <v>2.81</v>
      </c>
      <c r="V1014" s="55">
        <f t="shared" si="113"/>
        <v>15.73</v>
      </c>
      <c r="X1014" s="36" t="b">
        <v>1</v>
      </c>
    </row>
    <row r="1015" spans="1:24" x14ac:dyDescent="0.2">
      <c r="A1015" s="42" t="s">
        <v>4105</v>
      </c>
      <c r="B1015" s="128" t="s">
        <v>1714</v>
      </c>
      <c r="C1015" s="50" t="s">
        <v>163</v>
      </c>
      <c r="D1015" s="51">
        <v>52004</v>
      </c>
      <c r="E1015" s="56" t="s">
        <v>296</v>
      </c>
      <c r="F1015" s="53" t="s">
        <v>280</v>
      </c>
      <c r="G1015" s="54">
        <v>205.82</v>
      </c>
      <c r="H1015" s="55">
        <v>205.82</v>
      </c>
      <c r="I1015" s="73">
        <v>9.16</v>
      </c>
      <c r="J1015" s="55">
        <v>7.6</v>
      </c>
      <c r="K1015" s="73">
        <v>2.98</v>
      </c>
      <c r="L1015" s="55">
        <v>2.4700000000000002</v>
      </c>
      <c r="M1015" s="55">
        <f t="shared" si="116"/>
        <v>2072.6</v>
      </c>
      <c r="N1015" s="55">
        <f t="shared" si="117"/>
        <v>2072.6</v>
      </c>
      <c r="O1015" s="37"/>
      <c r="P1015" s="55">
        <v>9.16</v>
      </c>
      <c r="Q1015" s="55">
        <v>2.98</v>
      </c>
      <c r="R1015" s="55">
        <v>2498.65</v>
      </c>
      <c r="S1015" s="55">
        <v>2498.65</v>
      </c>
      <c r="T1015" s="135">
        <f t="shared" si="111"/>
        <v>0.82948792347867839</v>
      </c>
      <c r="U1015" s="55">
        <f t="shared" si="112"/>
        <v>1564.23</v>
      </c>
      <c r="V1015" s="55">
        <f t="shared" si="113"/>
        <v>508.37</v>
      </c>
      <c r="X1015" s="36" t="b">
        <v>1</v>
      </c>
    </row>
    <row r="1016" spans="1:24" x14ac:dyDescent="0.2">
      <c r="A1016" s="42" t="s">
        <v>4106</v>
      </c>
      <c r="B1016" s="128" t="s">
        <v>1715</v>
      </c>
      <c r="C1016" s="50" t="s">
        <v>163</v>
      </c>
      <c r="D1016" s="51">
        <v>52005</v>
      </c>
      <c r="E1016" s="56" t="s">
        <v>279</v>
      </c>
      <c r="F1016" s="53" t="s">
        <v>280</v>
      </c>
      <c r="G1016" s="54">
        <v>168</v>
      </c>
      <c r="H1016" s="55">
        <v>168</v>
      </c>
      <c r="I1016" s="73">
        <v>8.8800000000000008</v>
      </c>
      <c r="J1016" s="55">
        <v>7.37</v>
      </c>
      <c r="K1016" s="73">
        <v>2.98</v>
      </c>
      <c r="L1016" s="55">
        <v>2.4700000000000002</v>
      </c>
      <c r="M1016" s="55">
        <f t="shared" si="116"/>
        <v>1653.12</v>
      </c>
      <c r="N1016" s="55">
        <f t="shared" si="117"/>
        <v>1653.12</v>
      </c>
      <c r="O1016" s="37"/>
      <c r="P1016" s="55">
        <v>8.8800000000000008</v>
      </c>
      <c r="Q1016" s="55">
        <v>2.98</v>
      </c>
      <c r="R1016" s="55">
        <v>1992.48</v>
      </c>
      <c r="S1016" s="55">
        <v>1992.48</v>
      </c>
      <c r="T1016" s="135">
        <f t="shared" si="111"/>
        <v>0.8296795952782462</v>
      </c>
      <c r="U1016" s="55">
        <f t="shared" si="112"/>
        <v>1238.1600000000001</v>
      </c>
      <c r="V1016" s="55">
        <f t="shared" si="113"/>
        <v>414.96</v>
      </c>
      <c r="X1016" s="36" t="b">
        <v>1</v>
      </c>
    </row>
    <row r="1017" spans="1:24" x14ac:dyDescent="0.2">
      <c r="A1017" s="42" t="s">
        <v>4107</v>
      </c>
      <c r="B1017" s="128" t="s">
        <v>1716</v>
      </c>
      <c r="C1017" s="50" t="s">
        <v>163</v>
      </c>
      <c r="D1017" s="51">
        <v>52014</v>
      </c>
      <c r="E1017" s="56" t="s">
        <v>282</v>
      </c>
      <c r="F1017" s="53" t="s">
        <v>280</v>
      </c>
      <c r="G1017" s="54">
        <v>149.54</v>
      </c>
      <c r="H1017" s="55">
        <v>149.54</v>
      </c>
      <c r="I1017" s="73">
        <v>12.82</v>
      </c>
      <c r="J1017" s="55">
        <v>10.64</v>
      </c>
      <c r="K1017" s="73">
        <v>2.61</v>
      </c>
      <c r="L1017" s="55">
        <v>2.16</v>
      </c>
      <c r="M1017" s="55">
        <f t="shared" si="116"/>
        <v>1914.11</v>
      </c>
      <c r="N1017" s="55">
        <f t="shared" si="117"/>
        <v>1914.11</v>
      </c>
      <c r="O1017" s="37"/>
      <c r="P1017" s="55">
        <v>12.82</v>
      </c>
      <c r="Q1017" s="55">
        <v>2.61</v>
      </c>
      <c r="R1017" s="55">
        <v>2307.4</v>
      </c>
      <c r="S1017" s="55">
        <v>2307.4</v>
      </c>
      <c r="T1017" s="135">
        <f t="shared" si="111"/>
        <v>0.82955274334749063</v>
      </c>
      <c r="U1017" s="55">
        <f t="shared" si="112"/>
        <v>1591.1</v>
      </c>
      <c r="V1017" s="55">
        <f t="shared" si="113"/>
        <v>323</v>
      </c>
      <c r="X1017" s="36" t="b">
        <v>1</v>
      </c>
    </row>
    <row r="1018" spans="1:24" x14ac:dyDescent="0.2">
      <c r="A1018" s="42" t="s">
        <v>4108</v>
      </c>
      <c r="B1018" s="129" t="s">
        <v>1717</v>
      </c>
      <c r="C1018" s="133"/>
      <c r="D1018" s="133"/>
      <c r="E1018" s="58" t="s">
        <v>322</v>
      </c>
      <c r="F1018" s="133"/>
      <c r="G1018" s="59"/>
      <c r="H1018" s="59"/>
      <c r="I1018" s="72"/>
      <c r="J1018" s="59"/>
      <c r="K1018" s="72"/>
      <c r="L1018" s="59"/>
      <c r="M1018" s="60">
        <f>SUM(M1019:M1025)</f>
        <v>39632.21</v>
      </c>
      <c r="N1018" s="60">
        <f>SUM(N1019:N1025)</f>
        <v>39632.21</v>
      </c>
      <c r="O1018" s="37"/>
      <c r="P1018" s="59"/>
      <c r="Q1018" s="59"/>
      <c r="R1018" s="60">
        <v>47762.36</v>
      </c>
      <c r="S1018" s="60">
        <v>47762.36</v>
      </c>
      <c r="T1018" s="135">
        <f t="shared" si="111"/>
        <v>0.82977913989174734</v>
      </c>
      <c r="U1018" s="55">
        <f t="shared" si="112"/>
        <v>0</v>
      </c>
      <c r="V1018" s="55">
        <f t="shared" si="113"/>
        <v>0</v>
      </c>
      <c r="X1018" s="36" t="b">
        <v>1</v>
      </c>
    </row>
    <row r="1019" spans="1:24" x14ac:dyDescent="0.2">
      <c r="A1019" s="42" t="s">
        <v>4109</v>
      </c>
      <c r="B1019" s="128" t="s">
        <v>1718</v>
      </c>
      <c r="C1019" s="50" t="s">
        <v>163</v>
      </c>
      <c r="D1019" s="51">
        <v>60205</v>
      </c>
      <c r="E1019" s="56" t="s">
        <v>324</v>
      </c>
      <c r="F1019" s="53" t="s">
        <v>164</v>
      </c>
      <c r="G1019" s="54">
        <v>292.23</v>
      </c>
      <c r="H1019" s="55">
        <v>292.23</v>
      </c>
      <c r="I1019" s="73">
        <v>32.85</v>
      </c>
      <c r="J1019" s="55">
        <v>27.26</v>
      </c>
      <c r="K1019" s="73">
        <v>23.52</v>
      </c>
      <c r="L1019" s="55">
        <v>19.52</v>
      </c>
      <c r="M1019" s="55">
        <f t="shared" ref="M1019:M1025" si="118">TRUNC(((J1019*G1019)+(L1019*G1019)),2)</f>
        <v>13670.51</v>
      </c>
      <c r="N1019" s="55">
        <f t="shared" ref="N1019:N1025" si="119">TRUNC(((J1019*H1019)+(L1019*H1019)),2)</f>
        <v>13670.51</v>
      </c>
      <c r="O1019" s="37"/>
      <c r="P1019" s="55">
        <v>32.85</v>
      </c>
      <c r="Q1019" s="55">
        <v>23.52</v>
      </c>
      <c r="R1019" s="55">
        <v>16473</v>
      </c>
      <c r="S1019" s="55">
        <v>16473</v>
      </c>
      <c r="T1019" s="135">
        <f t="shared" si="111"/>
        <v>0.82987373277484366</v>
      </c>
      <c r="U1019" s="55">
        <f t="shared" si="112"/>
        <v>7966.18</v>
      </c>
      <c r="V1019" s="55">
        <f t="shared" si="113"/>
        <v>5704.32</v>
      </c>
      <c r="X1019" s="36" t="b">
        <v>1</v>
      </c>
    </row>
    <row r="1020" spans="1:24" x14ac:dyDescent="0.2">
      <c r="A1020" s="42" t="s">
        <v>4110</v>
      </c>
      <c r="B1020" s="128" t="s">
        <v>1719</v>
      </c>
      <c r="C1020" s="50" t="s">
        <v>163</v>
      </c>
      <c r="D1020" s="51">
        <v>60524</v>
      </c>
      <c r="E1020" s="56" t="s">
        <v>292</v>
      </c>
      <c r="F1020" s="53" t="s">
        <v>211</v>
      </c>
      <c r="G1020" s="54">
        <v>16.11</v>
      </c>
      <c r="H1020" s="55">
        <v>16.11</v>
      </c>
      <c r="I1020" s="73">
        <v>557.77</v>
      </c>
      <c r="J1020" s="55">
        <v>463</v>
      </c>
      <c r="K1020" s="73">
        <v>0</v>
      </c>
      <c r="L1020" s="55">
        <v>0</v>
      </c>
      <c r="M1020" s="55">
        <f t="shared" si="118"/>
        <v>7458.93</v>
      </c>
      <c r="N1020" s="55">
        <f t="shared" si="119"/>
        <v>7458.93</v>
      </c>
      <c r="O1020" s="37"/>
      <c r="P1020" s="55">
        <v>557.77</v>
      </c>
      <c r="Q1020" s="55">
        <v>0</v>
      </c>
      <c r="R1020" s="55">
        <v>8985.67</v>
      </c>
      <c r="S1020" s="55">
        <v>8985.67</v>
      </c>
      <c r="T1020" s="135">
        <f t="shared" si="111"/>
        <v>0.83009169043599418</v>
      </c>
      <c r="U1020" s="55">
        <f t="shared" si="112"/>
        <v>7458.93</v>
      </c>
      <c r="V1020" s="55">
        <f t="shared" si="113"/>
        <v>0</v>
      </c>
      <c r="X1020" s="36" t="b">
        <v>1</v>
      </c>
    </row>
    <row r="1021" spans="1:24" ht="24" x14ac:dyDescent="0.25">
      <c r="A1021" s="42" t="s">
        <v>4111</v>
      </c>
      <c r="B1021" s="128" t="s">
        <v>1720</v>
      </c>
      <c r="C1021" s="50" t="s">
        <v>163</v>
      </c>
      <c r="D1021" s="51">
        <v>60800</v>
      </c>
      <c r="E1021" s="52" t="s">
        <v>3024</v>
      </c>
      <c r="F1021" s="53" t="s">
        <v>211</v>
      </c>
      <c r="G1021" s="54">
        <v>16.11</v>
      </c>
      <c r="H1021" s="55">
        <v>16.11</v>
      </c>
      <c r="I1021" s="73">
        <v>0.12</v>
      </c>
      <c r="J1021" s="55">
        <v>0.09</v>
      </c>
      <c r="K1021" s="73">
        <v>51.75</v>
      </c>
      <c r="L1021" s="55">
        <v>42.95</v>
      </c>
      <c r="M1021" s="55">
        <f t="shared" si="118"/>
        <v>693.37</v>
      </c>
      <c r="N1021" s="55">
        <f t="shared" si="119"/>
        <v>693.37</v>
      </c>
      <c r="O1021" s="38"/>
      <c r="P1021" s="55">
        <v>0.12</v>
      </c>
      <c r="Q1021" s="55">
        <v>51.75</v>
      </c>
      <c r="R1021" s="55">
        <v>835.62</v>
      </c>
      <c r="S1021" s="55">
        <v>835.62</v>
      </c>
      <c r="T1021" s="135">
        <f t="shared" si="111"/>
        <v>0.82976711902539435</v>
      </c>
      <c r="U1021" s="55">
        <f t="shared" si="112"/>
        <v>1.44</v>
      </c>
      <c r="V1021" s="55">
        <f t="shared" si="113"/>
        <v>691.92</v>
      </c>
      <c r="X1021" s="36" t="b">
        <v>1</v>
      </c>
    </row>
    <row r="1022" spans="1:24" ht="24" x14ac:dyDescent="0.25">
      <c r="A1022" s="42" t="s">
        <v>4112</v>
      </c>
      <c r="B1022" s="128" t="s">
        <v>1721</v>
      </c>
      <c r="C1022" s="50" t="s">
        <v>217</v>
      </c>
      <c r="D1022" s="51">
        <v>92762</v>
      </c>
      <c r="E1022" s="56" t="s">
        <v>338</v>
      </c>
      <c r="F1022" s="53" t="s">
        <v>280</v>
      </c>
      <c r="G1022" s="54">
        <v>570.63</v>
      </c>
      <c r="H1022" s="55">
        <v>570.63</v>
      </c>
      <c r="I1022" s="73">
        <v>10.3</v>
      </c>
      <c r="J1022" s="55">
        <v>8.5500000000000007</v>
      </c>
      <c r="K1022" s="73">
        <v>1.17</v>
      </c>
      <c r="L1022" s="55">
        <v>0.97</v>
      </c>
      <c r="M1022" s="55">
        <f t="shared" si="118"/>
        <v>5432.39</v>
      </c>
      <c r="N1022" s="55">
        <f t="shared" si="119"/>
        <v>5432.39</v>
      </c>
      <c r="O1022" s="38"/>
      <c r="P1022" s="55">
        <v>10.3</v>
      </c>
      <c r="Q1022" s="55">
        <v>1.17</v>
      </c>
      <c r="R1022" s="55">
        <v>6545.12</v>
      </c>
      <c r="S1022" s="55">
        <v>6545.12</v>
      </c>
      <c r="T1022" s="135">
        <f t="shared" si="111"/>
        <v>0.8299908939790257</v>
      </c>
      <c r="U1022" s="55">
        <f t="shared" si="112"/>
        <v>4878.88</v>
      </c>
      <c r="V1022" s="55">
        <f t="shared" si="113"/>
        <v>553.51</v>
      </c>
      <c r="X1022" s="36" t="b">
        <v>1</v>
      </c>
    </row>
    <row r="1023" spans="1:24" ht="24" x14ac:dyDescent="0.25">
      <c r="A1023" s="42" t="s">
        <v>4113</v>
      </c>
      <c r="B1023" s="128" t="s">
        <v>1722</v>
      </c>
      <c r="C1023" s="50" t="s">
        <v>217</v>
      </c>
      <c r="D1023" s="51">
        <v>92763</v>
      </c>
      <c r="E1023" s="52" t="s">
        <v>3039</v>
      </c>
      <c r="F1023" s="53" t="s">
        <v>280</v>
      </c>
      <c r="G1023" s="54">
        <v>106.91</v>
      </c>
      <c r="H1023" s="55">
        <v>106.91</v>
      </c>
      <c r="I1023" s="73">
        <v>8.92</v>
      </c>
      <c r="J1023" s="55">
        <v>7.4</v>
      </c>
      <c r="K1023" s="73">
        <v>0.72</v>
      </c>
      <c r="L1023" s="55">
        <v>0.59</v>
      </c>
      <c r="M1023" s="55">
        <f t="shared" si="118"/>
        <v>854.21</v>
      </c>
      <c r="N1023" s="55">
        <f t="shared" si="119"/>
        <v>854.21</v>
      </c>
      <c r="O1023" s="38"/>
      <c r="P1023" s="55">
        <v>8.92</v>
      </c>
      <c r="Q1023" s="55">
        <v>0.72</v>
      </c>
      <c r="R1023" s="55">
        <v>1030.6099999999999</v>
      </c>
      <c r="S1023" s="55">
        <v>1030.6099999999999</v>
      </c>
      <c r="T1023" s="135">
        <f t="shared" si="111"/>
        <v>0.82883923113495905</v>
      </c>
      <c r="U1023" s="55">
        <f t="shared" si="112"/>
        <v>791.13</v>
      </c>
      <c r="V1023" s="55">
        <f t="shared" si="113"/>
        <v>63.07</v>
      </c>
      <c r="X1023" s="36" t="b">
        <v>1</v>
      </c>
    </row>
    <row r="1024" spans="1:24" ht="24" x14ac:dyDescent="0.25">
      <c r="A1024" s="42" t="s">
        <v>4114</v>
      </c>
      <c r="B1024" s="128" t="s">
        <v>1723</v>
      </c>
      <c r="C1024" s="50" t="s">
        <v>217</v>
      </c>
      <c r="D1024" s="51">
        <v>92764</v>
      </c>
      <c r="E1024" s="52" t="s">
        <v>3068</v>
      </c>
      <c r="F1024" s="53" t="s">
        <v>280</v>
      </c>
      <c r="G1024" s="54">
        <v>915.45</v>
      </c>
      <c r="H1024" s="55">
        <v>915.45</v>
      </c>
      <c r="I1024" s="73">
        <v>8.81</v>
      </c>
      <c r="J1024" s="55">
        <v>7.31</v>
      </c>
      <c r="K1024" s="73">
        <v>0.52</v>
      </c>
      <c r="L1024" s="55">
        <v>0.43</v>
      </c>
      <c r="M1024" s="55">
        <f t="shared" si="118"/>
        <v>7085.58</v>
      </c>
      <c r="N1024" s="55">
        <f t="shared" si="119"/>
        <v>7085.58</v>
      </c>
      <c r="O1024" s="38"/>
      <c r="P1024" s="55">
        <v>8.81</v>
      </c>
      <c r="Q1024" s="55">
        <v>0.52</v>
      </c>
      <c r="R1024" s="55">
        <v>8541.14</v>
      </c>
      <c r="S1024" s="55">
        <v>8541.14</v>
      </c>
      <c r="T1024" s="135">
        <f t="shared" si="111"/>
        <v>0.82958246791411927</v>
      </c>
      <c r="U1024" s="55">
        <f t="shared" si="112"/>
        <v>6691.93</v>
      </c>
      <c r="V1024" s="55">
        <f t="shared" si="113"/>
        <v>393.64</v>
      </c>
      <c r="X1024" s="36" t="b">
        <v>1</v>
      </c>
    </row>
    <row r="1025" spans="1:24" ht="24" x14ac:dyDescent="0.25">
      <c r="A1025" s="42" t="s">
        <v>4115</v>
      </c>
      <c r="B1025" s="128" t="s">
        <v>1724</v>
      </c>
      <c r="C1025" s="50" t="s">
        <v>217</v>
      </c>
      <c r="D1025" s="51">
        <v>92759</v>
      </c>
      <c r="E1025" s="56" t="s">
        <v>320</v>
      </c>
      <c r="F1025" s="53" t="s">
        <v>280</v>
      </c>
      <c r="G1025" s="54">
        <v>368.54</v>
      </c>
      <c r="H1025" s="55">
        <v>368.54</v>
      </c>
      <c r="I1025" s="73">
        <v>10.44</v>
      </c>
      <c r="J1025" s="55">
        <v>8.66</v>
      </c>
      <c r="K1025" s="73">
        <v>4.08</v>
      </c>
      <c r="L1025" s="55">
        <v>3.38</v>
      </c>
      <c r="M1025" s="55">
        <f t="shared" si="118"/>
        <v>4437.22</v>
      </c>
      <c r="N1025" s="55">
        <f t="shared" si="119"/>
        <v>4437.22</v>
      </c>
      <c r="O1025" s="38"/>
      <c r="P1025" s="55">
        <v>10.44</v>
      </c>
      <c r="Q1025" s="55">
        <v>4.08</v>
      </c>
      <c r="R1025" s="55">
        <v>5351.2</v>
      </c>
      <c r="S1025" s="55">
        <v>5351.2</v>
      </c>
      <c r="T1025" s="135">
        <f t="shared" si="111"/>
        <v>0.8292009268949021</v>
      </c>
      <c r="U1025" s="55">
        <f t="shared" si="112"/>
        <v>3191.55</v>
      </c>
      <c r="V1025" s="55">
        <f t="shared" si="113"/>
        <v>1245.6600000000001</v>
      </c>
      <c r="X1025" s="36" t="b">
        <v>1</v>
      </c>
    </row>
    <row r="1026" spans="1:24" x14ac:dyDescent="0.2">
      <c r="A1026" s="42" t="s">
        <v>4116</v>
      </c>
      <c r="B1026" s="129" t="s">
        <v>1725</v>
      </c>
      <c r="C1026" s="133"/>
      <c r="D1026" s="133"/>
      <c r="E1026" s="58" t="s">
        <v>1726</v>
      </c>
      <c r="F1026" s="133"/>
      <c r="G1026" s="59"/>
      <c r="H1026" s="59"/>
      <c r="I1026" s="72"/>
      <c r="J1026" s="59"/>
      <c r="K1026" s="72"/>
      <c r="L1026" s="59"/>
      <c r="M1026" s="60">
        <f>SUM(M1027:M1035)</f>
        <v>29287.66</v>
      </c>
      <c r="N1026" s="60">
        <f>SUM(N1027:N1035)</f>
        <v>29287.66</v>
      </c>
      <c r="O1026" s="37"/>
      <c r="P1026" s="59"/>
      <c r="Q1026" s="59"/>
      <c r="R1026" s="60">
        <v>35295.19</v>
      </c>
      <c r="S1026" s="60">
        <v>35295.19</v>
      </c>
      <c r="T1026" s="135">
        <f t="shared" si="111"/>
        <v>0.82979182149182362</v>
      </c>
      <c r="U1026" s="55">
        <f t="shared" si="112"/>
        <v>0</v>
      </c>
      <c r="V1026" s="55">
        <f t="shared" si="113"/>
        <v>0</v>
      </c>
      <c r="X1026" s="36" t="b">
        <v>1</v>
      </c>
    </row>
    <row r="1027" spans="1:24" x14ac:dyDescent="0.2">
      <c r="A1027" s="42" t="s">
        <v>4117</v>
      </c>
      <c r="B1027" s="128" t="s">
        <v>1727</v>
      </c>
      <c r="C1027" s="50" t="s">
        <v>163</v>
      </c>
      <c r="D1027" s="51">
        <v>60205</v>
      </c>
      <c r="E1027" s="56" t="s">
        <v>324</v>
      </c>
      <c r="F1027" s="53" t="s">
        <v>164</v>
      </c>
      <c r="G1027" s="54">
        <v>245.94</v>
      </c>
      <c r="H1027" s="55">
        <v>245.94</v>
      </c>
      <c r="I1027" s="73">
        <v>32.85</v>
      </c>
      <c r="J1027" s="55">
        <v>27.26</v>
      </c>
      <c r="K1027" s="73">
        <v>23.52</v>
      </c>
      <c r="L1027" s="55">
        <v>19.52</v>
      </c>
      <c r="M1027" s="55">
        <f t="shared" ref="M1027:M1035" si="120">TRUNC(((J1027*G1027)+(L1027*G1027)),2)</f>
        <v>11505.07</v>
      </c>
      <c r="N1027" s="55">
        <f t="shared" ref="N1027:N1035" si="121">TRUNC(((J1027*H1027)+(L1027*H1027)),2)</f>
        <v>11505.07</v>
      </c>
      <c r="O1027" s="37"/>
      <c r="P1027" s="55">
        <v>32.85</v>
      </c>
      <c r="Q1027" s="55">
        <v>23.52</v>
      </c>
      <c r="R1027" s="55">
        <v>13863.63</v>
      </c>
      <c r="S1027" s="55">
        <v>13863.63</v>
      </c>
      <c r="T1027" s="135">
        <f t="shared" si="111"/>
        <v>0.82987428256524454</v>
      </c>
      <c r="U1027" s="55">
        <f t="shared" si="112"/>
        <v>6704.32</v>
      </c>
      <c r="V1027" s="55">
        <f t="shared" si="113"/>
        <v>4800.74</v>
      </c>
      <c r="X1027" s="36" t="b">
        <v>1</v>
      </c>
    </row>
    <row r="1028" spans="1:24" x14ac:dyDescent="0.2">
      <c r="A1028" s="42" t="s">
        <v>4118</v>
      </c>
      <c r="B1028" s="128" t="s">
        <v>1728</v>
      </c>
      <c r="C1028" s="50" t="s">
        <v>163</v>
      </c>
      <c r="D1028" s="51">
        <v>60524</v>
      </c>
      <c r="E1028" s="56" t="s">
        <v>292</v>
      </c>
      <c r="F1028" s="53" t="s">
        <v>211</v>
      </c>
      <c r="G1028" s="54">
        <v>15.94</v>
      </c>
      <c r="H1028" s="55">
        <v>15.94</v>
      </c>
      <c r="I1028" s="73">
        <v>557.77</v>
      </c>
      <c r="J1028" s="55">
        <v>463</v>
      </c>
      <c r="K1028" s="73">
        <v>0</v>
      </c>
      <c r="L1028" s="55">
        <v>0</v>
      </c>
      <c r="M1028" s="55">
        <f t="shared" si="120"/>
        <v>7380.22</v>
      </c>
      <c r="N1028" s="55">
        <f t="shared" si="121"/>
        <v>7380.22</v>
      </c>
      <c r="O1028" s="37"/>
      <c r="P1028" s="55">
        <v>557.77</v>
      </c>
      <c r="Q1028" s="55">
        <v>0</v>
      </c>
      <c r="R1028" s="55">
        <v>8890.85</v>
      </c>
      <c r="S1028" s="55">
        <v>8890.85</v>
      </c>
      <c r="T1028" s="135">
        <f t="shared" si="111"/>
        <v>0.83009161103831464</v>
      </c>
      <c r="U1028" s="55">
        <f t="shared" si="112"/>
        <v>7380.22</v>
      </c>
      <c r="V1028" s="55">
        <f t="shared" si="113"/>
        <v>0</v>
      </c>
      <c r="X1028" s="36" t="b">
        <v>1</v>
      </c>
    </row>
    <row r="1029" spans="1:24" ht="24" x14ac:dyDescent="0.25">
      <c r="A1029" s="42" t="s">
        <v>4119</v>
      </c>
      <c r="B1029" s="128" t="s">
        <v>1729</v>
      </c>
      <c r="C1029" s="50" t="s">
        <v>163</v>
      </c>
      <c r="D1029" s="51">
        <v>60800</v>
      </c>
      <c r="E1029" s="56" t="s">
        <v>314</v>
      </c>
      <c r="F1029" s="53" t="s">
        <v>211</v>
      </c>
      <c r="G1029" s="54">
        <v>15.94</v>
      </c>
      <c r="H1029" s="55">
        <v>15.94</v>
      </c>
      <c r="I1029" s="73">
        <v>0.12</v>
      </c>
      <c r="J1029" s="55">
        <v>0.09</v>
      </c>
      <c r="K1029" s="73">
        <v>51.75</v>
      </c>
      <c r="L1029" s="55">
        <v>42.95</v>
      </c>
      <c r="M1029" s="55">
        <f t="shared" si="120"/>
        <v>686.05</v>
      </c>
      <c r="N1029" s="55">
        <f t="shared" si="121"/>
        <v>686.05</v>
      </c>
      <c r="O1029" s="38"/>
      <c r="P1029" s="55">
        <v>0.12</v>
      </c>
      <c r="Q1029" s="55">
        <v>51.75</v>
      </c>
      <c r="R1029" s="55">
        <v>826.8</v>
      </c>
      <c r="S1029" s="55">
        <v>826.8</v>
      </c>
      <c r="T1029" s="135">
        <f t="shared" si="111"/>
        <v>0.82976536042573779</v>
      </c>
      <c r="U1029" s="55">
        <f t="shared" si="112"/>
        <v>1.43</v>
      </c>
      <c r="V1029" s="55">
        <f t="shared" si="113"/>
        <v>684.62</v>
      </c>
      <c r="X1029" s="36" t="b">
        <v>1</v>
      </c>
    </row>
    <row r="1030" spans="1:24" x14ac:dyDescent="0.2">
      <c r="A1030" s="42" t="s">
        <v>4120</v>
      </c>
      <c r="B1030" s="128" t="s">
        <v>1730</v>
      </c>
      <c r="C1030" s="50" t="s">
        <v>163</v>
      </c>
      <c r="D1030" s="51">
        <v>60303</v>
      </c>
      <c r="E1030" s="56" t="s">
        <v>335</v>
      </c>
      <c r="F1030" s="53" t="s">
        <v>280</v>
      </c>
      <c r="G1030" s="54">
        <v>68.73</v>
      </c>
      <c r="H1030" s="55">
        <v>68.73</v>
      </c>
      <c r="I1030" s="73">
        <v>9.68</v>
      </c>
      <c r="J1030" s="55">
        <v>8.0299999999999994</v>
      </c>
      <c r="K1030" s="73">
        <v>2.98</v>
      </c>
      <c r="L1030" s="55">
        <v>2.4700000000000002</v>
      </c>
      <c r="M1030" s="55">
        <f t="shared" si="120"/>
        <v>721.66</v>
      </c>
      <c r="N1030" s="55">
        <f t="shared" si="121"/>
        <v>721.66</v>
      </c>
      <c r="O1030" s="37"/>
      <c r="P1030" s="55">
        <v>9.68</v>
      </c>
      <c r="Q1030" s="55">
        <v>2.98</v>
      </c>
      <c r="R1030" s="55">
        <v>870.12</v>
      </c>
      <c r="S1030" s="55">
        <v>870.12</v>
      </c>
      <c r="T1030" s="135">
        <f t="shared" si="111"/>
        <v>0.82937985565209393</v>
      </c>
      <c r="U1030" s="55">
        <f t="shared" si="112"/>
        <v>551.9</v>
      </c>
      <c r="V1030" s="55">
        <f t="shared" si="113"/>
        <v>169.76</v>
      </c>
      <c r="X1030" s="36" t="b">
        <v>1</v>
      </c>
    </row>
    <row r="1031" spans="1:24" x14ac:dyDescent="0.2">
      <c r="A1031" s="42" t="s">
        <v>4121</v>
      </c>
      <c r="B1031" s="128" t="s">
        <v>1731</v>
      </c>
      <c r="C1031" s="50" t="s">
        <v>163</v>
      </c>
      <c r="D1031" s="51">
        <v>60304</v>
      </c>
      <c r="E1031" s="56" t="s">
        <v>318</v>
      </c>
      <c r="F1031" s="53" t="s">
        <v>280</v>
      </c>
      <c r="G1031" s="54">
        <v>199.45</v>
      </c>
      <c r="H1031" s="55">
        <v>199.45</v>
      </c>
      <c r="I1031" s="73">
        <v>9.16</v>
      </c>
      <c r="J1031" s="55">
        <v>7.6</v>
      </c>
      <c r="K1031" s="73">
        <v>2.98</v>
      </c>
      <c r="L1031" s="55">
        <v>2.4700000000000002</v>
      </c>
      <c r="M1031" s="55">
        <f t="shared" si="120"/>
        <v>2008.46</v>
      </c>
      <c r="N1031" s="55">
        <f t="shared" si="121"/>
        <v>2008.46</v>
      </c>
      <c r="O1031" s="37"/>
      <c r="P1031" s="55">
        <v>9.16</v>
      </c>
      <c r="Q1031" s="55">
        <v>2.98</v>
      </c>
      <c r="R1031" s="55">
        <v>2421.3200000000002</v>
      </c>
      <c r="S1031" s="55">
        <v>2421.3200000000002</v>
      </c>
      <c r="T1031" s="135">
        <f t="shared" si="111"/>
        <v>0.8294896998331488</v>
      </c>
      <c r="U1031" s="55">
        <f t="shared" si="112"/>
        <v>1515.82</v>
      </c>
      <c r="V1031" s="55">
        <f t="shared" si="113"/>
        <v>492.64</v>
      </c>
      <c r="X1031" s="36" t="b">
        <v>1</v>
      </c>
    </row>
    <row r="1032" spans="1:24" ht="24" x14ac:dyDescent="0.25">
      <c r="A1032" s="42" t="s">
        <v>4122</v>
      </c>
      <c r="B1032" s="128" t="s">
        <v>1732</v>
      </c>
      <c r="C1032" s="50" t="s">
        <v>217</v>
      </c>
      <c r="D1032" s="51">
        <v>92762</v>
      </c>
      <c r="E1032" s="56" t="s">
        <v>338</v>
      </c>
      <c r="F1032" s="53" t="s">
        <v>280</v>
      </c>
      <c r="G1032" s="54">
        <v>145.72999999999999</v>
      </c>
      <c r="H1032" s="55">
        <v>145.72999999999999</v>
      </c>
      <c r="I1032" s="73">
        <v>10.3</v>
      </c>
      <c r="J1032" s="55">
        <v>8.5500000000000007</v>
      </c>
      <c r="K1032" s="73">
        <v>1.17</v>
      </c>
      <c r="L1032" s="55">
        <v>0.97</v>
      </c>
      <c r="M1032" s="55">
        <f t="shared" si="120"/>
        <v>1387.34</v>
      </c>
      <c r="N1032" s="55">
        <f t="shared" si="121"/>
        <v>1387.34</v>
      </c>
      <c r="O1032" s="38"/>
      <c r="P1032" s="55">
        <v>10.3</v>
      </c>
      <c r="Q1032" s="55">
        <v>1.17</v>
      </c>
      <c r="R1032" s="55">
        <v>1671.52</v>
      </c>
      <c r="S1032" s="55">
        <v>1671.52</v>
      </c>
      <c r="T1032" s="135">
        <f t="shared" si="111"/>
        <v>0.82998707762994162</v>
      </c>
      <c r="U1032" s="55">
        <f t="shared" si="112"/>
        <v>1245.99</v>
      </c>
      <c r="V1032" s="55">
        <f t="shared" si="113"/>
        <v>141.35</v>
      </c>
      <c r="X1032" s="36" t="b">
        <v>1</v>
      </c>
    </row>
    <row r="1033" spans="1:24" ht="24" x14ac:dyDescent="0.25">
      <c r="A1033" s="42" t="s">
        <v>4123</v>
      </c>
      <c r="B1033" s="128" t="s">
        <v>1733</v>
      </c>
      <c r="C1033" s="50" t="s">
        <v>217</v>
      </c>
      <c r="D1033" s="51">
        <v>92763</v>
      </c>
      <c r="E1033" s="52" t="s">
        <v>3039</v>
      </c>
      <c r="F1033" s="53" t="s">
        <v>280</v>
      </c>
      <c r="G1033" s="54">
        <v>82.27</v>
      </c>
      <c r="H1033" s="55">
        <v>82.27</v>
      </c>
      <c r="I1033" s="73">
        <v>8.92</v>
      </c>
      <c r="J1033" s="55">
        <v>7.4</v>
      </c>
      <c r="K1033" s="73">
        <v>0.72</v>
      </c>
      <c r="L1033" s="55">
        <v>0.59</v>
      </c>
      <c r="M1033" s="55">
        <f t="shared" si="120"/>
        <v>657.33</v>
      </c>
      <c r="N1033" s="55">
        <f t="shared" si="121"/>
        <v>657.33</v>
      </c>
      <c r="O1033" s="38"/>
      <c r="P1033" s="55">
        <v>8.92</v>
      </c>
      <c r="Q1033" s="55">
        <v>0.72</v>
      </c>
      <c r="R1033" s="55">
        <v>793.08</v>
      </c>
      <c r="S1033" s="55">
        <v>793.08</v>
      </c>
      <c r="T1033" s="135">
        <f t="shared" si="111"/>
        <v>0.82883189589953099</v>
      </c>
      <c r="U1033" s="55">
        <f t="shared" si="112"/>
        <v>608.79</v>
      </c>
      <c r="V1033" s="55">
        <f t="shared" si="113"/>
        <v>48.53</v>
      </c>
      <c r="X1033" s="36" t="b">
        <v>1</v>
      </c>
    </row>
    <row r="1034" spans="1:24" ht="24" x14ac:dyDescent="0.25">
      <c r="A1034" s="42" t="s">
        <v>4124</v>
      </c>
      <c r="B1034" s="128" t="s">
        <v>1734</v>
      </c>
      <c r="C1034" s="50" t="s">
        <v>217</v>
      </c>
      <c r="D1034" s="51">
        <v>92764</v>
      </c>
      <c r="E1034" s="56" t="s">
        <v>1735</v>
      </c>
      <c r="F1034" s="53" t="s">
        <v>280</v>
      </c>
      <c r="G1034" s="54">
        <v>354.91</v>
      </c>
      <c r="H1034" s="55">
        <v>354.91</v>
      </c>
      <c r="I1034" s="73">
        <v>8.81</v>
      </c>
      <c r="J1034" s="55">
        <v>7.31</v>
      </c>
      <c r="K1034" s="73">
        <v>0.52</v>
      </c>
      <c r="L1034" s="55">
        <v>0.43</v>
      </c>
      <c r="M1034" s="55">
        <f t="shared" si="120"/>
        <v>2747</v>
      </c>
      <c r="N1034" s="55">
        <f t="shared" si="121"/>
        <v>2747</v>
      </c>
      <c r="O1034" s="38"/>
      <c r="P1034" s="55">
        <v>8.81</v>
      </c>
      <c r="Q1034" s="55">
        <v>0.52</v>
      </c>
      <c r="R1034" s="55">
        <v>3311.31</v>
      </c>
      <c r="S1034" s="55">
        <v>3311.31</v>
      </c>
      <c r="T1034" s="135">
        <f t="shared" si="111"/>
        <v>0.82958104194412485</v>
      </c>
      <c r="U1034" s="55">
        <f t="shared" si="112"/>
        <v>2594.39</v>
      </c>
      <c r="V1034" s="55">
        <f t="shared" si="113"/>
        <v>152.61000000000001</v>
      </c>
      <c r="X1034" s="36" t="b">
        <v>1</v>
      </c>
    </row>
    <row r="1035" spans="1:24" ht="24" x14ac:dyDescent="0.25">
      <c r="A1035" s="42" t="s">
        <v>4125</v>
      </c>
      <c r="B1035" s="128" t="s">
        <v>1736</v>
      </c>
      <c r="C1035" s="50" t="s">
        <v>217</v>
      </c>
      <c r="D1035" s="51">
        <v>92759</v>
      </c>
      <c r="E1035" s="56" t="s">
        <v>320</v>
      </c>
      <c r="F1035" s="53" t="s">
        <v>280</v>
      </c>
      <c r="G1035" s="54">
        <v>182.27</v>
      </c>
      <c r="H1035" s="55">
        <v>182.27</v>
      </c>
      <c r="I1035" s="73">
        <v>10.44</v>
      </c>
      <c r="J1035" s="55">
        <v>8.66</v>
      </c>
      <c r="K1035" s="73">
        <v>4.08</v>
      </c>
      <c r="L1035" s="55">
        <v>3.38</v>
      </c>
      <c r="M1035" s="55">
        <f t="shared" si="120"/>
        <v>2194.5300000000002</v>
      </c>
      <c r="N1035" s="55">
        <f t="shared" si="121"/>
        <v>2194.5300000000002</v>
      </c>
      <c r="O1035" s="38"/>
      <c r="P1035" s="55">
        <v>10.44</v>
      </c>
      <c r="Q1035" s="55">
        <v>4.08</v>
      </c>
      <c r="R1035" s="55">
        <v>2646.56</v>
      </c>
      <c r="S1035" s="55">
        <v>2646.56</v>
      </c>
      <c r="T1035" s="135">
        <f t="shared" si="111"/>
        <v>0.82920092497430631</v>
      </c>
      <c r="U1035" s="55">
        <f t="shared" si="112"/>
        <v>1578.45</v>
      </c>
      <c r="V1035" s="55">
        <f t="shared" si="113"/>
        <v>616.07000000000005</v>
      </c>
      <c r="X1035" s="36" t="b">
        <v>1</v>
      </c>
    </row>
    <row r="1036" spans="1:24" x14ac:dyDescent="0.2">
      <c r="A1036" s="42" t="s">
        <v>4126</v>
      </c>
      <c r="B1036" s="129" t="s">
        <v>1737</v>
      </c>
      <c r="C1036" s="133"/>
      <c r="D1036" s="133"/>
      <c r="E1036" s="58" t="s">
        <v>1738</v>
      </c>
      <c r="F1036" s="133"/>
      <c r="G1036" s="59"/>
      <c r="H1036" s="59"/>
      <c r="I1036" s="72"/>
      <c r="J1036" s="59"/>
      <c r="K1036" s="72"/>
      <c r="L1036" s="59"/>
      <c r="M1036" s="60">
        <f>SUM(M1037:M1044)</f>
        <v>21620.609999999997</v>
      </c>
      <c r="N1036" s="60">
        <f>SUM(N1037:N1044)</f>
        <v>21620.609999999997</v>
      </c>
      <c r="O1036" s="37"/>
      <c r="P1036" s="59"/>
      <c r="Q1036" s="59"/>
      <c r="R1036" s="60">
        <v>26056.71</v>
      </c>
      <c r="S1036" s="60">
        <v>26056.71</v>
      </c>
      <c r="T1036" s="135">
        <f t="shared" ref="T1036:T1099" si="122">N1036/S1036</f>
        <v>0.82975210607939365</v>
      </c>
      <c r="U1036" s="55">
        <f t="shared" si="112"/>
        <v>0</v>
      </c>
      <c r="V1036" s="55">
        <f t="shared" si="113"/>
        <v>0</v>
      </c>
      <c r="X1036" s="36" t="b">
        <v>1</v>
      </c>
    </row>
    <row r="1037" spans="1:24" x14ac:dyDescent="0.2">
      <c r="A1037" s="42" t="s">
        <v>4127</v>
      </c>
      <c r="B1037" s="128" t="s">
        <v>1739</v>
      </c>
      <c r="C1037" s="50" t="s">
        <v>163</v>
      </c>
      <c r="D1037" s="51">
        <v>60205</v>
      </c>
      <c r="E1037" s="56" t="s">
        <v>324</v>
      </c>
      <c r="F1037" s="53" t="s">
        <v>164</v>
      </c>
      <c r="G1037" s="54">
        <v>183.96</v>
      </c>
      <c r="H1037" s="55">
        <v>183.96</v>
      </c>
      <c r="I1037" s="73">
        <v>32.85</v>
      </c>
      <c r="J1037" s="55">
        <v>27.26</v>
      </c>
      <c r="K1037" s="73">
        <v>23.52</v>
      </c>
      <c r="L1037" s="55">
        <v>19.52</v>
      </c>
      <c r="M1037" s="55">
        <f t="shared" ref="M1037:M1044" si="123">TRUNC(((J1037*G1037)+(L1037*G1037)),2)</f>
        <v>8605.64</v>
      </c>
      <c r="N1037" s="55">
        <f t="shared" ref="N1037:N1044" si="124">TRUNC(((J1037*H1037)+(L1037*H1037)),2)</f>
        <v>8605.64</v>
      </c>
      <c r="O1037" s="37"/>
      <c r="P1037" s="55">
        <v>32.85</v>
      </c>
      <c r="Q1037" s="55">
        <v>23.52</v>
      </c>
      <c r="R1037" s="55">
        <v>10369.82</v>
      </c>
      <c r="S1037" s="55">
        <v>10369.82</v>
      </c>
      <c r="T1037" s="135">
        <f t="shared" si="122"/>
        <v>0.82987361400680049</v>
      </c>
      <c r="U1037" s="55">
        <f t="shared" si="112"/>
        <v>5014.74</v>
      </c>
      <c r="V1037" s="55">
        <f t="shared" si="113"/>
        <v>3590.89</v>
      </c>
      <c r="X1037" s="36" t="b">
        <v>1</v>
      </c>
    </row>
    <row r="1038" spans="1:24" x14ac:dyDescent="0.2">
      <c r="A1038" s="42" t="s">
        <v>4128</v>
      </c>
      <c r="B1038" s="128" t="s">
        <v>1740</v>
      </c>
      <c r="C1038" s="50" t="s">
        <v>163</v>
      </c>
      <c r="D1038" s="51">
        <v>60524</v>
      </c>
      <c r="E1038" s="56" t="s">
        <v>292</v>
      </c>
      <c r="F1038" s="53" t="s">
        <v>211</v>
      </c>
      <c r="G1038" s="54">
        <v>11.54</v>
      </c>
      <c r="H1038" s="55">
        <v>11.54</v>
      </c>
      <c r="I1038" s="73">
        <v>557.77</v>
      </c>
      <c r="J1038" s="55">
        <v>463</v>
      </c>
      <c r="K1038" s="73">
        <v>0</v>
      </c>
      <c r="L1038" s="55">
        <v>0</v>
      </c>
      <c r="M1038" s="55">
        <f t="shared" si="123"/>
        <v>5343.02</v>
      </c>
      <c r="N1038" s="55">
        <f t="shared" si="124"/>
        <v>5343.02</v>
      </c>
      <c r="O1038" s="37"/>
      <c r="P1038" s="55">
        <v>557.77</v>
      </c>
      <c r="Q1038" s="55">
        <v>0</v>
      </c>
      <c r="R1038" s="55">
        <v>6436.66</v>
      </c>
      <c r="S1038" s="55">
        <v>6436.66</v>
      </c>
      <c r="T1038" s="135">
        <f t="shared" si="122"/>
        <v>0.83009200423822305</v>
      </c>
      <c r="U1038" s="55">
        <f t="shared" ref="U1038:U1101" si="125">TRUNC(J1038*H1038,2)</f>
        <v>5343.02</v>
      </c>
      <c r="V1038" s="55">
        <f t="shared" ref="V1038:V1101" si="126">TRUNC(L1038*H1038,2)</f>
        <v>0</v>
      </c>
      <c r="X1038" s="36" t="b">
        <v>1</v>
      </c>
    </row>
    <row r="1039" spans="1:24" ht="24" x14ac:dyDescent="0.25">
      <c r="A1039" s="42" t="s">
        <v>4129</v>
      </c>
      <c r="B1039" s="128" t="s">
        <v>1741</v>
      </c>
      <c r="C1039" s="50" t="s">
        <v>163</v>
      </c>
      <c r="D1039" s="51">
        <v>60800</v>
      </c>
      <c r="E1039" s="52" t="s">
        <v>3024</v>
      </c>
      <c r="F1039" s="53" t="s">
        <v>211</v>
      </c>
      <c r="G1039" s="54">
        <v>11.54</v>
      </c>
      <c r="H1039" s="55">
        <v>11.54</v>
      </c>
      <c r="I1039" s="73">
        <v>0.12</v>
      </c>
      <c r="J1039" s="55">
        <v>0.09</v>
      </c>
      <c r="K1039" s="73">
        <v>51.75</v>
      </c>
      <c r="L1039" s="55">
        <v>42.95</v>
      </c>
      <c r="M1039" s="55">
        <f t="shared" si="123"/>
        <v>496.68</v>
      </c>
      <c r="N1039" s="55">
        <f t="shared" si="124"/>
        <v>496.68</v>
      </c>
      <c r="O1039" s="38"/>
      <c r="P1039" s="55">
        <v>0.12</v>
      </c>
      <c r="Q1039" s="55">
        <v>51.75</v>
      </c>
      <c r="R1039" s="55">
        <v>598.57000000000005</v>
      </c>
      <c r="S1039" s="55">
        <v>598.57000000000005</v>
      </c>
      <c r="T1039" s="135">
        <f t="shared" si="122"/>
        <v>0.82977763670080351</v>
      </c>
      <c r="U1039" s="55">
        <f t="shared" si="125"/>
        <v>1.03</v>
      </c>
      <c r="V1039" s="55">
        <f t="shared" si="126"/>
        <v>495.64</v>
      </c>
      <c r="X1039" s="36" t="b">
        <v>1</v>
      </c>
    </row>
    <row r="1040" spans="1:24" x14ac:dyDescent="0.2">
      <c r="A1040" s="42" t="s">
        <v>4130</v>
      </c>
      <c r="B1040" s="128" t="s">
        <v>1742</v>
      </c>
      <c r="C1040" s="50" t="s">
        <v>163</v>
      </c>
      <c r="D1040" s="51">
        <v>60303</v>
      </c>
      <c r="E1040" s="56" t="s">
        <v>335</v>
      </c>
      <c r="F1040" s="53" t="s">
        <v>280</v>
      </c>
      <c r="G1040" s="54">
        <v>55.54</v>
      </c>
      <c r="H1040" s="55">
        <v>55.54</v>
      </c>
      <c r="I1040" s="73">
        <v>9.68</v>
      </c>
      <c r="J1040" s="55">
        <v>8.0299999999999994</v>
      </c>
      <c r="K1040" s="73">
        <v>2.98</v>
      </c>
      <c r="L1040" s="55">
        <v>2.4700000000000002</v>
      </c>
      <c r="M1040" s="55">
        <f t="shared" si="123"/>
        <v>583.16999999999996</v>
      </c>
      <c r="N1040" s="55">
        <f t="shared" si="124"/>
        <v>583.16999999999996</v>
      </c>
      <c r="O1040" s="37"/>
      <c r="P1040" s="55">
        <v>9.68</v>
      </c>
      <c r="Q1040" s="55">
        <v>2.98</v>
      </c>
      <c r="R1040" s="55">
        <v>703.13</v>
      </c>
      <c r="S1040" s="55">
        <v>703.13</v>
      </c>
      <c r="T1040" s="135">
        <f t="shared" si="122"/>
        <v>0.82939143543868132</v>
      </c>
      <c r="U1040" s="55">
        <f t="shared" si="125"/>
        <v>445.98</v>
      </c>
      <c r="V1040" s="55">
        <f t="shared" si="126"/>
        <v>137.18</v>
      </c>
      <c r="X1040" s="36" t="b">
        <v>1</v>
      </c>
    </row>
    <row r="1041" spans="1:24" x14ac:dyDescent="0.2">
      <c r="A1041" s="42" t="s">
        <v>4131</v>
      </c>
      <c r="B1041" s="128" t="s">
        <v>1743</v>
      </c>
      <c r="C1041" s="50" t="s">
        <v>163</v>
      </c>
      <c r="D1041" s="51">
        <v>60304</v>
      </c>
      <c r="E1041" s="56" t="s">
        <v>318</v>
      </c>
      <c r="F1041" s="53" t="s">
        <v>280</v>
      </c>
      <c r="G1041" s="54">
        <v>269.27</v>
      </c>
      <c r="H1041" s="55">
        <v>269.27</v>
      </c>
      <c r="I1041" s="73">
        <v>9.16</v>
      </c>
      <c r="J1041" s="55">
        <v>7.6</v>
      </c>
      <c r="K1041" s="73">
        <v>2.98</v>
      </c>
      <c r="L1041" s="55">
        <v>2.4700000000000002</v>
      </c>
      <c r="M1041" s="55">
        <f t="shared" si="123"/>
        <v>2711.54</v>
      </c>
      <c r="N1041" s="55">
        <f t="shared" si="124"/>
        <v>2711.54</v>
      </c>
      <c r="O1041" s="37"/>
      <c r="P1041" s="55">
        <v>9.16</v>
      </c>
      <c r="Q1041" s="55">
        <v>2.98</v>
      </c>
      <c r="R1041" s="55">
        <v>3268.93</v>
      </c>
      <c r="S1041" s="55">
        <v>3268.93</v>
      </c>
      <c r="T1041" s="135">
        <f t="shared" si="122"/>
        <v>0.82948854824055585</v>
      </c>
      <c r="U1041" s="55">
        <f t="shared" si="125"/>
        <v>2046.45</v>
      </c>
      <c r="V1041" s="55">
        <f t="shared" si="126"/>
        <v>665.09</v>
      </c>
      <c r="X1041" s="36" t="b">
        <v>1</v>
      </c>
    </row>
    <row r="1042" spans="1:24" ht="24" x14ac:dyDescent="0.25">
      <c r="A1042" s="42" t="s">
        <v>4132</v>
      </c>
      <c r="B1042" s="128" t="s">
        <v>1744</v>
      </c>
      <c r="C1042" s="50" t="s">
        <v>217</v>
      </c>
      <c r="D1042" s="51">
        <v>92762</v>
      </c>
      <c r="E1042" s="52" t="s">
        <v>3022</v>
      </c>
      <c r="F1042" s="53" t="s">
        <v>280</v>
      </c>
      <c r="G1042" s="54">
        <v>74.73</v>
      </c>
      <c r="H1042" s="55">
        <v>74.73</v>
      </c>
      <c r="I1042" s="73">
        <v>10.3</v>
      </c>
      <c r="J1042" s="55">
        <v>8.5500000000000007</v>
      </c>
      <c r="K1042" s="73">
        <v>1.17</v>
      </c>
      <c r="L1042" s="55">
        <v>0.97</v>
      </c>
      <c r="M1042" s="55">
        <f t="shared" si="123"/>
        <v>711.42</v>
      </c>
      <c r="N1042" s="55">
        <f t="shared" si="124"/>
        <v>711.42</v>
      </c>
      <c r="O1042" s="38"/>
      <c r="P1042" s="55">
        <v>10.3</v>
      </c>
      <c r="Q1042" s="55">
        <v>1.17</v>
      </c>
      <c r="R1042" s="55">
        <v>857.15</v>
      </c>
      <c r="S1042" s="55">
        <v>857.15</v>
      </c>
      <c r="T1042" s="135">
        <f t="shared" si="122"/>
        <v>0.82998308347430438</v>
      </c>
      <c r="U1042" s="55">
        <f t="shared" si="125"/>
        <v>638.94000000000005</v>
      </c>
      <c r="V1042" s="55">
        <f t="shared" si="126"/>
        <v>72.48</v>
      </c>
      <c r="X1042" s="36" t="b">
        <v>1</v>
      </c>
    </row>
    <row r="1043" spans="1:24" ht="24" x14ac:dyDescent="0.25">
      <c r="A1043" s="42" t="s">
        <v>4133</v>
      </c>
      <c r="B1043" s="128" t="s">
        <v>1745</v>
      </c>
      <c r="C1043" s="50" t="s">
        <v>217</v>
      </c>
      <c r="D1043" s="51">
        <v>92763</v>
      </c>
      <c r="E1043" s="56" t="s">
        <v>340</v>
      </c>
      <c r="F1043" s="53" t="s">
        <v>280</v>
      </c>
      <c r="G1043" s="54">
        <v>124.18</v>
      </c>
      <c r="H1043" s="55">
        <v>124.18</v>
      </c>
      <c r="I1043" s="73">
        <v>8.92</v>
      </c>
      <c r="J1043" s="55">
        <v>7.4</v>
      </c>
      <c r="K1043" s="73">
        <v>0.72</v>
      </c>
      <c r="L1043" s="55">
        <v>0.59</v>
      </c>
      <c r="M1043" s="55">
        <f t="shared" si="123"/>
        <v>992.19</v>
      </c>
      <c r="N1043" s="55">
        <f t="shared" si="124"/>
        <v>992.19</v>
      </c>
      <c r="O1043" s="38"/>
      <c r="P1043" s="55">
        <v>8.92</v>
      </c>
      <c r="Q1043" s="55">
        <v>0.72</v>
      </c>
      <c r="R1043" s="55">
        <v>1197.0899999999999</v>
      </c>
      <c r="S1043" s="55">
        <v>1197.0899999999999</v>
      </c>
      <c r="T1043" s="135">
        <f t="shared" si="122"/>
        <v>0.82883492469237907</v>
      </c>
      <c r="U1043" s="55">
        <f t="shared" si="125"/>
        <v>918.93</v>
      </c>
      <c r="V1043" s="55">
        <f t="shared" si="126"/>
        <v>73.260000000000005</v>
      </c>
      <c r="X1043" s="36" t="b">
        <v>1</v>
      </c>
    </row>
    <row r="1044" spans="1:24" ht="24" x14ac:dyDescent="0.25">
      <c r="A1044" s="42" t="s">
        <v>4134</v>
      </c>
      <c r="B1044" s="128" t="s">
        <v>1746</v>
      </c>
      <c r="C1044" s="50" t="s">
        <v>217</v>
      </c>
      <c r="D1044" s="51">
        <v>92759</v>
      </c>
      <c r="E1044" s="56" t="s">
        <v>320</v>
      </c>
      <c r="F1044" s="53" t="s">
        <v>280</v>
      </c>
      <c r="G1044" s="54">
        <v>180.81</v>
      </c>
      <c r="H1044" s="55">
        <v>180.81</v>
      </c>
      <c r="I1044" s="73">
        <v>10.44</v>
      </c>
      <c r="J1044" s="55">
        <v>8.66</v>
      </c>
      <c r="K1044" s="73">
        <v>4.08</v>
      </c>
      <c r="L1044" s="55">
        <v>3.38</v>
      </c>
      <c r="M1044" s="55">
        <f t="shared" si="123"/>
        <v>2176.9499999999998</v>
      </c>
      <c r="N1044" s="55">
        <f t="shared" si="124"/>
        <v>2176.9499999999998</v>
      </c>
      <c r="O1044" s="38"/>
      <c r="P1044" s="55">
        <v>10.44</v>
      </c>
      <c r="Q1044" s="55">
        <v>4.08</v>
      </c>
      <c r="R1044" s="55">
        <v>2625.36</v>
      </c>
      <c r="S1044" s="55">
        <v>2625.36</v>
      </c>
      <c r="T1044" s="135">
        <f t="shared" si="122"/>
        <v>0.82920056677941301</v>
      </c>
      <c r="U1044" s="55">
        <f t="shared" si="125"/>
        <v>1565.81</v>
      </c>
      <c r="V1044" s="55">
        <f t="shared" si="126"/>
        <v>611.13</v>
      </c>
      <c r="X1044" s="36" t="b">
        <v>1</v>
      </c>
    </row>
    <row r="1045" spans="1:24" x14ac:dyDescent="0.2">
      <c r="A1045" s="42" t="s">
        <v>4135</v>
      </c>
      <c r="B1045" s="129" t="s">
        <v>1747</v>
      </c>
      <c r="C1045" s="133"/>
      <c r="D1045" s="133"/>
      <c r="E1045" s="58" t="s">
        <v>1748</v>
      </c>
      <c r="F1045" s="133"/>
      <c r="G1045" s="59"/>
      <c r="H1045" s="59"/>
      <c r="I1045" s="72"/>
      <c r="J1045" s="59"/>
      <c r="K1045" s="72"/>
      <c r="L1045" s="59"/>
      <c r="M1045" s="60">
        <f>SUM(M1046:M1052)</f>
        <v>2848.11</v>
      </c>
      <c r="N1045" s="60">
        <f>SUM(N1046:N1052)</f>
        <v>2848.11</v>
      </c>
      <c r="O1045" s="37"/>
      <c r="P1045" s="59"/>
      <c r="Q1045" s="59"/>
      <c r="R1045" s="60">
        <v>3432.03</v>
      </c>
      <c r="S1045" s="60">
        <v>3432.03</v>
      </c>
      <c r="T1045" s="135">
        <f t="shared" si="122"/>
        <v>0.82986162708367928</v>
      </c>
      <c r="U1045" s="55">
        <f t="shared" si="125"/>
        <v>0</v>
      </c>
      <c r="V1045" s="55">
        <f t="shared" si="126"/>
        <v>0</v>
      </c>
      <c r="X1045" s="36" t="b">
        <v>1</v>
      </c>
    </row>
    <row r="1046" spans="1:24" x14ac:dyDescent="0.2">
      <c r="A1046" s="42" t="s">
        <v>4136</v>
      </c>
      <c r="B1046" s="128" t="s">
        <v>1749</v>
      </c>
      <c r="C1046" s="50" t="s">
        <v>163</v>
      </c>
      <c r="D1046" s="51">
        <v>60205</v>
      </c>
      <c r="E1046" s="56" t="s">
        <v>324</v>
      </c>
      <c r="F1046" s="53" t="s">
        <v>164</v>
      </c>
      <c r="G1046" s="54">
        <v>21.28</v>
      </c>
      <c r="H1046" s="55">
        <v>21.28</v>
      </c>
      <c r="I1046" s="73">
        <v>32.85</v>
      </c>
      <c r="J1046" s="55">
        <v>27.26</v>
      </c>
      <c r="K1046" s="73">
        <v>23.52</v>
      </c>
      <c r="L1046" s="55">
        <v>19.52</v>
      </c>
      <c r="M1046" s="55">
        <f t="shared" ref="M1046:M1052" si="127">TRUNC(((J1046*G1046)+(L1046*G1046)),2)</f>
        <v>995.47</v>
      </c>
      <c r="N1046" s="55">
        <f t="shared" ref="N1046:N1052" si="128">TRUNC(((J1046*H1046)+(L1046*H1046)),2)</f>
        <v>995.47</v>
      </c>
      <c r="O1046" s="37"/>
      <c r="P1046" s="55">
        <v>32.85</v>
      </c>
      <c r="Q1046" s="55">
        <v>23.52</v>
      </c>
      <c r="R1046" s="55">
        <v>1199.55</v>
      </c>
      <c r="S1046" s="55">
        <v>1199.55</v>
      </c>
      <c r="T1046" s="135">
        <f t="shared" si="122"/>
        <v>0.82986953440873668</v>
      </c>
      <c r="U1046" s="55">
        <f t="shared" si="125"/>
        <v>580.09</v>
      </c>
      <c r="V1046" s="55">
        <f t="shared" si="126"/>
        <v>415.38</v>
      </c>
      <c r="X1046" s="36" t="b">
        <v>1</v>
      </c>
    </row>
    <row r="1047" spans="1:24" x14ac:dyDescent="0.2">
      <c r="A1047" s="42" t="s">
        <v>4137</v>
      </c>
      <c r="B1047" s="128" t="s">
        <v>1750</v>
      </c>
      <c r="C1047" s="50" t="s">
        <v>163</v>
      </c>
      <c r="D1047" s="51">
        <v>60524</v>
      </c>
      <c r="E1047" s="56" t="s">
        <v>292</v>
      </c>
      <c r="F1047" s="53" t="s">
        <v>211</v>
      </c>
      <c r="G1047" s="54">
        <v>2.19</v>
      </c>
      <c r="H1047" s="55">
        <v>2.19</v>
      </c>
      <c r="I1047" s="73">
        <v>557.77</v>
      </c>
      <c r="J1047" s="55">
        <v>463</v>
      </c>
      <c r="K1047" s="73">
        <v>0</v>
      </c>
      <c r="L1047" s="55">
        <v>0</v>
      </c>
      <c r="M1047" s="55">
        <f t="shared" si="127"/>
        <v>1013.97</v>
      </c>
      <c r="N1047" s="55">
        <f t="shared" si="128"/>
        <v>1013.97</v>
      </c>
      <c r="O1047" s="37"/>
      <c r="P1047" s="55">
        <v>557.77</v>
      </c>
      <c r="Q1047" s="55">
        <v>0</v>
      </c>
      <c r="R1047" s="55">
        <v>1221.51</v>
      </c>
      <c r="S1047" s="55">
        <v>1221.51</v>
      </c>
      <c r="T1047" s="135">
        <f t="shared" si="122"/>
        <v>0.83009553749048315</v>
      </c>
      <c r="U1047" s="55">
        <f t="shared" si="125"/>
        <v>1013.97</v>
      </c>
      <c r="V1047" s="55">
        <f t="shared" si="126"/>
        <v>0</v>
      </c>
      <c r="X1047" s="36" t="b">
        <v>1</v>
      </c>
    </row>
    <row r="1048" spans="1:24" ht="24" x14ac:dyDescent="0.25">
      <c r="A1048" s="42" t="s">
        <v>4138</v>
      </c>
      <c r="B1048" s="128" t="s">
        <v>1751</v>
      </c>
      <c r="C1048" s="50" t="s">
        <v>163</v>
      </c>
      <c r="D1048" s="51">
        <v>60800</v>
      </c>
      <c r="E1048" s="56" t="s">
        <v>314</v>
      </c>
      <c r="F1048" s="53" t="s">
        <v>211</v>
      </c>
      <c r="G1048" s="54">
        <v>2.19</v>
      </c>
      <c r="H1048" s="55">
        <v>2.19</v>
      </c>
      <c r="I1048" s="73">
        <v>0.12</v>
      </c>
      <c r="J1048" s="55">
        <v>0.09</v>
      </c>
      <c r="K1048" s="73">
        <v>51.75</v>
      </c>
      <c r="L1048" s="55">
        <v>42.95</v>
      </c>
      <c r="M1048" s="55">
        <f t="shared" si="127"/>
        <v>94.25</v>
      </c>
      <c r="N1048" s="55">
        <f t="shared" si="128"/>
        <v>94.25</v>
      </c>
      <c r="O1048" s="38"/>
      <c r="P1048" s="55">
        <v>0.12</v>
      </c>
      <c r="Q1048" s="55">
        <v>51.75</v>
      </c>
      <c r="R1048" s="55">
        <v>113.59</v>
      </c>
      <c r="S1048" s="55">
        <v>113.59</v>
      </c>
      <c r="T1048" s="135">
        <f t="shared" si="122"/>
        <v>0.8297385333215952</v>
      </c>
      <c r="U1048" s="55">
        <f t="shared" si="125"/>
        <v>0.19</v>
      </c>
      <c r="V1048" s="55">
        <f t="shared" si="126"/>
        <v>94.06</v>
      </c>
      <c r="X1048" s="36" t="b">
        <v>1</v>
      </c>
    </row>
    <row r="1049" spans="1:24" x14ac:dyDescent="0.2">
      <c r="A1049" s="42" t="s">
        <v>4139</v>
      </c>
      <c r="B1049" s="128" t="s">
        <v>1752</v>
      </c>
      <c r="C1049" s="50" t="s">
        <v>163</v>
      </c>
      <c r="D1049" s="51">
        <v>60303</v>
      </c>
      <c r="E1049" s="56" t="s">
        <v>335</v>
      </c>
      <c r="F1049" s="53" t="s">
        <v>280</v>
      </c>
      <c r="G1049" s="54">
        <v>4.09</v>
      </c>
      <c r="H1049" s="55">
        <v>4.09</v>
      </c>
      <c r="I1049" s="73">
        <v>9.68</v>
      </c>
      <c r="J1049" s="55">
        <v>8.0299999999999994</v>
      </c>
      <c r="K1049" s="73">
        <v>2.98</v>
      </c>
      <c r="L1049" s="55">
        <v>2.4700000000000002</v>
      </c>
      <c r="M1049" s="55">
        <f t="shared" si="127"/>
        <v>42.94</v>
      </c>
      <c r="N1049" s="55">
        <f t="shared" si="128"/>
        <v>42.94</v>
      </c>
      <c r="O1049" s="37"/>
      <c r="P1049" s="55">
        <v>9.68</v>
      </c>
      <c r="Q1049" s="55">
        <v>2.98</v>
      </c>
      <c r="R1049" s="55">
        <v>51.77</v>
      </c>
      <c r="S1049" s="55">
        <v>51.77</v>
      </c>
      <c r="T1049" s="135">
        <f t="shared" si="122"/>
        <v>0.82943789839675475</v>
      </c>
      <c r="U1049" s="55">
        <f t="shared" si="125"/>
        <v>32.840000000000003</v>
      </c>
      <c r="V1049" s="55">
        <f t="shared" si="126"/>
        <v>10.1</v>
      </c>
      <c r="X1049" s="36" t="b">
        <v>1</v>
      </c>
    </row>
    <row r="1050" spans="1:24" x14ac:dyDescent="0.2">
      <c r="A1050" s="42" t="s">
        <v>4140</v>
      </c>
      <c r="B1050" s="128" t="s">
        <v>1753</v>
      </c>
      <c r="C1050" s="50" t="s">
        <v>163</v>
      </c>
      <c r="D1050" s="51">
        <v>60304</v>
      </c>
      <c r="E1050" s="56" t="s">
        <v>318</v>
      </c>
      <c r="F1050" s="53" t="s">
        <v>280</v>
      </c>
      <c r="G1050" s="54">
        <v>23.36</v>
      </c>
      <c r="H1050" s="55">
        <v>23.36</v>
      </c>
      <c r="I1050" s="73">
        <v>9.16</v>
      </c>
      <c r="J1050" s="55">
        <v>7.6</v>
      </c>
      <c r="K1050" s="73">
        <v>2.98</v>
      </c>
      <c r="L1050" s="55">
        <v>2.4700000000000002</v>
      </c>
      <c r="M1050" s="55">
        <f t="shared" si="127"/>
        <v>235.23</v>
      </c>
      <c r="N1050" s="55">
        <f t="shared" si="128"/>
        <v>235.23</v>
      </c>
      <c r="O1050" s="37"/>
      <c r="P1050" s="55">
        <v>9.16</v>
      </c>
      <c r="Q1050" s="55">
        <v>2.98</v>
      </c>
      <c r="R1050" s="55">
        <v>283.58999999999997</v>
      </c>
      <c r="S1050" s="55">
        <v>283.58999999999997</v>
      </c>
      <c r="T1050" s="135">
        <f t="shared" si="122"/>
        <v>0.82947212525124303</v>
      </c>
      <c r="U1050" s="55">
        <f t="shared" si="125"/>
        <v>177.53</v>
      </c>
      <c r="V1050" s="55">
        <f t="shared" si="126"/>
        <v>57.69</v>
      </c>
      <c r="X1050" s="36" t="b">
        <v>1</v>
      </c>
    </row>
    <row r="1051" spans="1:24" ht="24" x14ac:dyDescent="0.25">
      <c r="A1051" s="42" t="s">
        <v>4141</v>
      </c>
      <c r="B1051" s="128" t="s">
        <v>1754</v>
      </c>
      <c r="C1051" s="50" t="s">
        <v>217</v>
      </c>
      <c r="D1051" s="51">
        <v>92762</v>
      </c>
      <c r="E1051" s="52" t="s">
        <v>3022</v>
      </c>
      <c r="F1051" s="53" t="s">
        <v>280</v>
      </c>
      <c r="G1051" s="54">
        <v>23.91</v>
      </c>
      <c r="H1051" s="55">
        <v>23.91</v>
      </c>
      <c r="I1051" s="73">
        <v>10.3</v>
      </c>
      <c r="J1051" s="55">
        <v>8.5500000000000007</v>
      </c>
      <c r="K1051" s="73">
        <v>1.17</v>
      </c>
      <c r="L1051" s="55">
        <v>0.97</v>
      </c>
      <c r="M1051" s="55">
        <f t="shared" si="127"/>
        <v>227.62</v>
      </c>
      <c r="N1051" s="55">
        <f t="shared" si="128"/>
        <v>227.62</v>
      </c>
      <c r="O1051" s="38"/>
      <c r="P1051" s="55">
        <v>10.3</v>
      </c>
      <c r="Q1051" s="55">
        <v>1.17</v>
      </c>
      <c r="R1051" s="55">
        <v>274.24</v>
      </c>
      <c r="S1051" s="55">
        <v>274.24</v>
      </c>
      <c r="T1051" s="135">
        <f t="shared" si="122"/>
        <v>0.83000291715285879</v>
      </c>
      <c r="U1051" s="55">
        <f t="shared" si="125"/>
        <v>204.43</v>
      </c>
      <c r="V1051" s="55">
        <f t="shared" si="126"/>
        <v>23.19</v>
      </c>
      <c r="X1051" s="36" t="b">
        <v>1</v>
      </c>
    </row>
    <row r="1052" spans="1:24" ht="24" x14ac:dyDescent="0.25">
      <c r="A1052" s="42" t="s">
        <v>4142</v>
      </c>
      <c r="B1052" s="128" t="s">
        <v>1755</v>
      </c>
      <c r="C1052" s="50" t="s">
        <v>217</v>
      </c>
      <c r="D1052" s="51">
        <v>92759</v>
      </c>
      <c r="E1052" s="52" t="s">
        <v>3023</v>
      </c>
      <c r="F1052" s="53" t="s">
        <v>280</v>
      </c>
      <c r="G1052" s="54">
        <v>19.82</v>
      </c>
      <c r="H1052" s="55">
        <v>19.82</v>
      </c>
      <c r="I1052" s="73">
        <v>10.44</v>
      </c>
      <c r="J1052" s="55">
        <v>8.66</v>
      </c>
      <c r="K1052" s="73">
        <v>4.08</v>
      </c>
      <c r="L1052" s="55">
        <v>3.38</v>
      </c>
      <c r="M1052" s="55">
        <f t="shared" si="127"/>
        <v>238.63</v>
      </c>
      <c r="N1052" s="55">
        <f t="shared" si="128"/>
        <v>238.63</v>
      </c>
      <c r="O1052" s="38"/>
      <c r="P1052" s="55">
        <v>10.44</v>
      </c>
      <c r="Q1052" s="55">
        <v>4.08</v>
      </c>
      <c r="R1052" s="55">
        <v>287.77999999999997</v>
      </c>
      <c r="S1052" s="55">
        <v>287.77999999999997</v>
      </c>
      <c r="T1052" s="135">
        <f t="shared" si="122"/>
        <v>0.82920981305163677</v>
      </c>
      <c r="U1052" s="55">
        <f t="shared" si="125"/>
        <v>171.64</v>
      </c>
      <c r="V1052" s="55">
        <f t="shared" si="126"/>
        <v>66.989999999999995</v>
      </c>
      <c r="X1052" s="36" t="b">
        <v>1</v>
      </c>
    </row>
    <row r="1053" spans="1:24" x14ac:dyDescent="0.2">
      <c r="A1053" s="42" t="s">
        <v>4143</v>
      </c>
      <c r="B1053" s="129" t="s">
        <v>1756</v>
      </c>
      <c r="C1053" s="133"/>
      <c r="D1053" s="133"/>
      <c r="E1053" s="58" t="s">
        <v>1757</v>
      </c>
      <c r="F1053" s="133"/>
      <c r="G1053" s="59"/>
      <c r="H1053" s="59"/>
      <c r="I1053" s="72"/>
      <c r="J1053" s="59"/>
      <c r="K1053" s="72"/>
      <c r="L1053" s="59"/>
      <c r="M1053" s="60">
        <f>M1054+M1056</f>
        <v>86477.73</v>
      </c>
      <c r="N1053" s="60">
        <f>N1054+N1056</f>
        <v>86477.73</v>
      </c>
      <c r="O1053" s="37"/>
      <c r="P1053" s="59"/>
      <c r="Q1053" s="59"/>
      <c r="R1053" s="60">
        <v>104184.29</v>
      </c>
      <c r="S1053" s="60">
        <v>104184.29</v>
      </c>
      <c r="T1053" s="135">
        <f t="shared" si="122"/>
        <v>0.8300457775351735</v>
      </c>
      <c r="U1053" s="55">
        <f t="shared" si="125"/>
        <v>0</v>
      </c>
      <c r="V1053" s="55">
        <f t="shared" si="126"/>
        <v>0</v>
      </c>
      <c r="X1053" s="36" t="b">
        <v>1</v>
      </c>
    </row>
    <row r="1054" spans="1:24" x14ac:dyDescent="0.2">
      <c r="A1054" s="42" t="s">
        <v>4144</v>
      </c>
      <c r="B1054" s="130" t="s">
        <v>1758</v>
      </c>
      <c r="C1054" s="134"/>
      <c r="D1054" s="134"/>
      <c r="E1054" s="61" t="s">
        <v>1759</v>
      </c>
      <c r="F1054" s="134"/>
      <c r="G1054" s="62"/>
      <c r="H1054" s="62"/>
      <c r="I1054" s="72"/>
      <c r="J1054" s="62"/>
      <c r="K1054" s="72"/>
      <c r="L1054" s="62"/>
      <c r="M1054" s="63">
        <f>M1055</f>
        <v>33649.67</v>
      </c>
      <c r="N1054" s="63">
        <f>N1055</f>
        <v>33649.67</v>
      </c>
      <c r="O1054" s="37"/>
      <c r="P1054" s="62"/>
      <c r="Q1054" s="62"/>
      <c r="R1054" s="63">
        <v>40539.629999999997</v>
      </c>
      <c r="S1054" s="63">
        <v>40539.629999999997</v>
      </c>
      <c r="T1054" s="135">
        <f t="shared" si="122"/>
        <v>0.83004383611789256</v>
      </c>
      <c r="U1054" s="55">
        <f t="shared" si="125"/>
        <v>0</v>
      </c>
      <c r="V1054" s="55">
        <f t="shared" si="126"/>
        <v>0</v>
      </c>
      <c r="X1054" s="36" t="b">
        <v>1</v>
      </c>
    </row>
    <row r="1055" spans="1:24" ht="36" x14ac:dyDescent="0.25">
      <c r="A1055" s="42" t="s">
        <v>4145</v>
      </c>
      <c r="B1055" s="128" t="s">
        <v>1760</v>
      </c>
      <c r="C1055" s="50" t="s">
        <v>197</v>
      </c>
      <c r="D1055" s="57" t="s">
        <v>1761</v>
      </c>
      <c r="E1055" s="56" t="s">
        <v>1762</v>
      </c>
      <c r="F1055" s="53" t="s">
        <v>164</v>
      </c>
      <c r="G1055" s="54">
        <v>268.51</v>
      </c>
      <c r="H1055" s="55">
        <v>268.51</v>
      </c>
      <c r="I1055" s="73">
        <v>116.09</v>
      </c>
      <c r="J1055" s="55">
        <v>96.36</v>
      </c>
      <c r="K1055" s="73">
        <v>34.89</v>
      </c>
      <c r="L1055" s="55">
        <v>28.96</v>
      </c>
      <c r="M1055" s="55">
        <f>TRUNC(((J1055*G1055)+(L1055*G1055)),2)</f>
        <v>33649.67</v>
      </c>
      <c r="N1055" s="55">
        <f>TRUNC(((J1055*H1055)+(L1055*H1055)),2)</f>
        <v>33649.67</v>
      </c>
      <c r="O1055" s="307"/>
      <c r="P1055" s="55">
        <v>116.09</v>
      </c>
      <c r="Q1055" s="55">
        <v>34.89</v>
      </c>
      <c r="R1055" s="55">
        <v>40539.629999999997</v>
      </c>
      <c r="S1055" s="55">
        <v>40539.629999999997</v>
      </c>
      <c r="T1055" s="135">
        <f t="shared" si="122"/>
        <v>0.83004383611789256</v>
      </c>
      <c r="U1055" s="55">
        <f t="shared" si="125"/>
        <v>25873.62</v>
      </c>
      <c r="V1055" s="55">
        <f t="shared" si="126"/>
        <v>7776.04</v>
      </c>
      <c r="X1055" s="36" t="b">
        <v>1</v>
      </c>
    </row>
    <row r="1056" spans="1:24" x14ac:dyDescent="0.2">
      <c r="A1056" s="42" t="s">
        <v>4146</v>
      </c>
      <c r="B1056" s="130" t="s">
        <v>1763</v>
      </c>
      <c r="C1056" s="134"/>
      <c r="D1056" s="134"/>
      <c r="E1056" s="61" t="s">
        <v>1764</v>
      </c>
      <c r="F1056" s="134"/>
      <c r="G1056" s="62"/>
      <c r="H1056" s="62"/>
      <c r="I1056" s="72"/>
      <c r="J1056" s="62"/>
      <c r="K1056" s="72"/>
      <c r="L1056" s="62"/>
      <c r="M1056" s="63">
        <f>M1057</f>
        <v>52828.06</v>
      </c>
      <c r="N1056" s="63">
        <f>N1057</f>
        <v>52828.06</v>
      </c>
      <c r="O1056" s="37"/>
      <c r="P1056" s="62"/>
      <c r="Q1056" s="62"/>
      <c r="R1056" s="63">
        <v>63644.66</v>
      </c>
      <c r="S1056" s="63">
        <v>63644.66</v>
      </c>
      <c r="T1056" s="135">
        <f t="shared" si="122"/>
        <v>0.83004701415641147</v>
      </c>
      <c r="U1056" s="55">
        <f t="shared" si="125"/>
        <v>0</v>
      </c>
      <c r="V1056" s="55">
        <f t="shared" si="126"/>
        <v>0</v>
      </c>
      <c r="X1056" s="36" t="b">
        <v>1</v>
      </c>
    </row>
    <row r="1057" spans="1:24" ht="36" x14ac:dyDescent="0.25">
      <c r="A1057" s="42" t="s">
        <v>4147</v>
      </c>
      <c r="B1057" s="128" t="s">
        <v>1765</v>
      </c>
      <c r="C1057" s="50" t="s">
        <v>197</v>
      </c>
      <c r="D1057" s="57" t="s">
        <v>1766</v>
      </c>
      <c r="E1057" s="56" t="s">
        <v>1767</v>
      </c>
      <c r="F1057" s="53" t="s">
        <v>164</v>
      </c>
      <c r="G1057" s="54">
        <v>318.51</v>
      </c>
      <c r="H1057" s="55">
        <v>318.51</v>
      </c>
      <c r="I1057" s="73">
        <v>153.54</v>
      </c>
      <c r="J1057" s="55">
        <v>127.45</v>
      </c>
      <c r="K1057" s="73">
        <v>46.28</v>
      </c>
      <c r="L1057" s="55">
        <v>38.409999999999997</v>
      </c>
      <c r="M1057" s="55">
        <f>TRUNC(((J1057*G1057)+(L1057*G1057)),2)</f>
        <v>52828.06</v>
      </c>
      <c r="N1057" s="55">
        <f>TRUNC(((J1057*H1057)+(L1057*H1057)),2)</f>
        <v>52828.06</v>
      </c>
      <c r="O1057" s="307"/>
      <c r="P1057" s="55">
        <v>153.54</v>
      </c>
      <c r="Q1057" s="55">
        <v>46.28</v>
      </c>
      <c r="R1057" s="55">
        <v>63644.66</v>
      </c>
      <c r="S1057" s="55">
        <v>63644.66</v>
      </c>
      <c r="T1057" s="135">
        <f t="shared" si="122"/>
        <v>0.83004701415641147</v>
      </c>
      <c r="U1057" s="55">
        <f t="shared" si="125"/>
        <v>40594.089999999997</v>
      </c>
      <c r="V1057" s="55">
        <f t="shared" si="126"/>
        <v>12233.96</v>
      </c>
      <c r="X1057" s="36" t="b">
        <v>1</v>
      </c>
    </row>
    <row r="1058" spans="1:24" x14ac:dyDescent="0.2">
      <c r="A1058" s="42" t="s">
        <v>4148</v>
      </c>
      <c r="B1058" s="129" t="s">
        <v>1768</v>
      </c>
      <c r="C1058" s="133"/>
      <c r="D1058" s="133"/>
      <c r="E1058" s="58" t="s">
        <v>1769</v>
      </c>
      <c r="F1058" s="133"/>
      <c r="G1058" s="59"/>
      <c r="H1058" s="59"/>
      <c r="I1058" s="72"/>
      <c r="J1058" s="59"/>
      <c r="K1058" s="72"/>
      <c r="L1058" s="59"/>
      <c r="M1058" s="60">
        <f>SUM(M1059:M1062)</f>
        <v>324.16000000000003</v>
      </c>
      <c r="N1058" s="60">
        <f>SUM(N1059:N1062)</f>
        <v>324.16000000000003</v>
      </c>
      <c r="O1058" s="37"/>
      <c r="P1058" s="59"/>
      <c r="Q1058" s="59"/>
      <c r="R1058" s="60">
        <v>390.64</v>
      </c>
      <c r="S1058" s="60">
        <v>390.64</v>
      </c>
      <c r="T1058" s="135">
        <f t="shared" si="122"/>
        <v>0.82981773499897615</v>
      </c>
      <c r="U1058" s="55">
        <f t="shared" si="125"/>
        <v>0</v>
      </c>
      <c r="V1058" s="55">
        <f t="shared" si="126"/>
        <v>0</v>
      </c>
      <c r="X1058" s="36" t="b">
        <v>1</v>
      </c>
    </row>
    <row r="1059" spans="1:24" x14ac:dyDescent="0.2">
      <c r="A1059" s="42" t="s">
        <v>4149</v>
      </c>
      <c r="B1059" s="128" t="s">
        <v>1770</v>
      </c>
      <c r="C1059" s="50" t="s">
        <v>163</v>
      </c>
      <c r="D1059" s="51">
        <v>60524</v>
      </c>
      <c r="E1059" s="56" t="s">
        <v>292</v>
      </c>
      <c r="F1059" s="53" t="s">
        <v>211</v>
      </c>
      <c r="G1059" s="54">
        <v>0.28999999999999998</v>
      </c>
      <c r="H1059" s="55">
        <v>0.28999999999999998</v>
      </c>
      <c r="I1059" s="73">
        <v>557.77</v>
      </c>
      <c r="J1059" s="55">
        <v>463</v>
      </c>
      <c r="K1059" s="73">
        <v>0</v>
      </c>
      <c r="L1059" s="55">
        <v>0</v>
      </c>
      <c r="M1059" s="55">
        <f>TRUNC(((J1059*G1059)+(L1059*G1059)),2)</f>
        <v>134.27000000000001</v>
      </c>
      <c r="N1059" s="55">
        <f>TRUNC(((J1059*H1059)+(L1059*H1059)),2)</f>
        <v>134.27000000000001</v>
      </c>
      <c r="O1059" s="37"/>
      <c r="P1059" s="55">
        <v>557.77</v>
      </c>
      <c r="Q1059" s="55">
        <v>0</v>
      </c>
      <c r="R1059" s="55">
        <v>161.75</v>
      </c>
      <c r="S1059" s="55">
        <v>161.75</v>
      </c>
      <c r="T1059" s="135">
        <f t="shared" si="122"/>
        <v>0.8301081916537868</v>
      </c>
      <c r="U1059" s="55">
        <f t="shared" si="125"/>
        <v>134.27000000000001</v>
      </c>
      <c r="V1059" s="55">
        <f t="shared" si="126"/>
        <v>0</v>
      </c>
      <c r="X1059" s="36" t="b">
        <v>1</v>
      </c>
    </row>
    <row r="1060" spans="1:24" ht="24" x14ac:dyDescent="0.25">
      <c r="A1060" s="42" t="s">
        <v>4150</v>
      </c>
      <c r="B1060" s="128" t="s">
        <v>1771</v>
      </c>
      <c r="C1060" s="50" t="s">
        <v>163</v>
      </c>
      <c r="D1060" s="51">
        <v>60800</v>
      </c>
      <c r="E1060" s="56" t="s">
        <v>314</v>
      </c>
      <c r="F1060" s="53" t="s">
        <v>211</v>
      </c>
      <c r="G1060" s="54">
        <v>0.28999999999999998</v>
      </c>
      <c r="H1060" s="55">
        <v>0.28999999999999998</v>
      </c>
      <c r="I1060" s="73">
        <v>0.12</v>
      </c>
      <c r="J1060" s="55">
        <v>0.09</v>
      </c>
      <c r="K1060" s="73">
        <v>51.75</v>
      </c>
      <c r="L1060" s="55">
        <v>42.95</v>
      </c>
      <c r="M1060" s="55">
        <f>TRUNC(((J1060*G1060)+(L1060*G1060)),2)</f>
        <v>12.48</v>
      </c>
      <c r="N1060" s="55">
        <f>TRUNC(((J1060*H1060)+(L1060*H1060)),2)</f>
        <v>12.48</v>
      </c>
      <c r="O1060" s="38"/>
      <c r="P1060" s="55">
        <v>0.12</v>
      </c>
      <c r="Q1060" s="55">
        <v>51.75</v>
      </c>
      <c r="R1060" s="55">
        <v>15.04</v>
      </c>
      <c r="S1060" s="55">
        <v>15.04</v>
      </c>
      <c r="T1060" s="135">
        <f t="shared" si="122"/>
        <v>0.82978723404255328</v>
      </c>
      <c r="U1060" s="55">
        <f t="shared" si="125"/>
        <v>0.02</v>
      </c>
      <c r="V1060" s="55">
        <f t="shared" si="126"/>
        <v>12.45</v>
      </c>
      <c r="X1060" s="36" t="b">
        <v>1</v>
      </c>
    </row>
    <row r="1061" spans="1:24" ht="24" x14ac:dyDescent="0.25">
      <c r="A1061" s="42" t="s">
        <v>4151</v>
      </c>
      <c r="B1061" s="128" t="s">
        <v>1772</v>
      </c>
      <c r="C1061" s="50" t="s">
        <v>217</v>
      </c>
      <c r="D1061" s="51">
        <v>92759</v>
      </c>
      <c r="E1061" s="52" t="s">
        <v>3023</v>
      </c>
      <c r="F1061" s="53" t="s">
        <v>280</v>
      </c>
      <c r="G1061" s="54">
        <v>5.45</v>
      </c>
      <c r="H1061" s="55">
        <v>5.45</v>
      </c>
      <c r="I1061" s="73">
        <v>10.44</v>
      </c>
      <c r="J1061" s="55">
        <v>8.66</v>
      </c>
      <c r="K1061" s="73">
        <v>4.08</v>
      </c>
      <c r="L1061" s="55">
        <v>3.38</v>
      </c>
      <c r="M1061" s="55">
        <f>TRUNC(((J1061*G1061)+(L1061*G1061)),2)</f>
        <v>65.61</v>
      </c>
      <c r="N1061" s="55">
        <f>TRUNC(((J1061*H1061)+(L1061*H1061)),2)</f>
        <v>65.61</v>
      </c>
      <c r="O1061" s="38"/>
      <c r="P1061" s="55">
        <v>10.44</v>
      </c>
      <c r="Q1061" s="55">
        <v>4.08</v>
      </c>
      <c r="R1061" s="55">
        <v>79.13</v>
      </c>
      <c r="S1061" s="55">
        <v>79.13</v>
      </c>
      <c r="T1061" s="135">
        <f t="shared" si="122"/>
        <v>0.82914191836218887</v>
      </c>
      <c r="U1061" s="55">
        <f t="shared" si="125"/>
        <v>47.19</v>
      </c>
      <c r="V1061" s="55">
        <f t="shared" si="126"/>
        <v>18.420000000000002</v>
      </c>
      <c r="X1061" s="36" t="b">
        <v>1</v>
      </c>
    </row>
    <row r="1062" spans="1:24" x14ac:dyDescent="0.2">
      <c r="A1062" s="42" t="s">
        <v>4152</v>
      </c>
      <c r="B1062" s="128" t="s">
        <v>1773</v>
      </c>
      <c r="C1062" s="50" t="s">
        <v>163</v>
      </c>
      <c r="D1062" s="51">
        <v>60205</v>
      </c>
      <c r="E1062" s="56" t="s">
        <v>324</v>
      </c>
      <c r="F1062" s="53" t="s">
        <v>164</v>
      </c>
      <c r="G1062" s="54">
        <v>2.39</v>
      </c>
      <c r="H1062" s="55">
        <v>2.39</v>
      </c>
      <c r="I1062" s="73">
        <v>32.85</v>
      </c>
      <c r="J1062" s="55">
        <v>27.26</v>
      </c>
      <c r="K1062" s="73">
        <v>23.52</v>
      </c>
      <c r="L1062" s="55">
        <v>19.52</v>
      </c>
      <c r="M1062" s="55">
        <f>TRUNC(((J1062*G1062)+(L1062*G1062)),2)</f>
        <v>111.8</v>
      </c>
      <c r="N1062" s="55">
        <f>TRUNC(((J1062*H1062)+(L1062*H1062)),2)</f>
        <v>111.8</v>
      </c>
      <c r="O1062" s="37"/>
      <c r="P1062" s="55">
        <v>32.85</v>
      </c>
      <c r="Q1062" s="55">
        <v>23.52</v>
      </c>
      <c r="R1062" s="55">
        <v>134.72</v>
      </c>
      <c r="S1062" s="55">
        <v>134.72</v>
      </c>
      <c r="T1062" s="135">
        <f t="shared" si="122"/>
        <v>0.82986935866983369</v>
      </c>
      <c r="U1062" s="55">
        <f t="shared" si="125"/>
        <v>65.150000000000006</v>
      </c>
      <c r="V1062" s="55">
        <f t="shared" si="126"/>
        <v>46.65</v>
      </c>
      <c r="X1062" s="36" t="b">
        <v>1</v>
      </c>
    </row>
    <row r="1063" spans="1:24" x14ac:dyDescent="0.2">
      <c r="A1063" s="42" t="s">
        <v>4153</v>
      </c>
      <c r="B1063" s="129" t="s">
        <v>1774</v>
      </c>
      <c r="C1063" s="133"/>
      <c r="D1063" s="133"/>
      <c r="E1063" s="58" t="s">
        <v>350</v>
      </c>
      <c r="F1063" s="133"/>
      <c r="G1063" s="59"/>
      <c r="H1063" s="59"/>
      <c r="I1063" s="72"/>
      <c r="J1063" s="59"/>
      <c r="K1063" s="72"/>
      <c r="L1063" s="59"/>
      <c r="M1063" s="60">
        <f>M1064</f>
        <v>4418.33</v>
      </c>
      <c r="N1063" s="60">
        <f>N1064</f>
        <v>4418.33</v>
      </c>
      <c r="O1063" s="37"/>
      <c r="P1063" s="59"/>
      <c r="Q1063" s="59"/>
      <c r="R1063" s="60">
        <v>5322.66</v>
      </c>
      <c r="S1063" s="60">
        <v>5322.66</v>
      </c>
      <c r="T1063" s="135">
        <f t="shared" si="122"/>
        <v>0.83009810884031665</v>
      </c>
      <c r="U1063" s="55">
        <f t="shared" si="125"/>
        <v>0</v>
      </c>
      <c r="V1063" s="55">
        <f t="shared" si="126"/>
        <v>0</v>
      </c>
      <c r="X1063" s="36" t="b">
        <v>1</v>
      </c>
    </row>
    <row r="1064" spans="1:24" x14ac:dyDescent="0.2">
      <c r="A1064" s="42" t="s">
        <v>4154</v>
      </c>
      <c r="B1064" s="128" t="s">
        <v>1775</v>
      </c>
      <c r="C1064" s="50" t="s">
        <v>163</v>
      </c>
      <c r="D1064" s="51">
        <v>60010</v>
      </c>
      <c r="E1064" s="56" t="s">
        <v>352</v>
      </c>
      <c r="F1064" s="53" t="s">
        <v>211</v>
      </c>
      <c r="G1064" s="54">
        <v>1.81</v>
      </c>
      <c r="H1064" s="55">
        <v>1.81</v>
      </c>
      <c r="I1064" s="73">
        <v>2192.1</v>
      </c>
      <c r="J1064" s="55">
        <v>1819.66</v>
      </c>
      <c r="K1064" s="73">
        <v>748.6</v>
      </c>
      <c r="L1064" s="55">
        <v>621.41</v>
      </c>
      <c r="M1064" s="55">
        <f>TRUNC(((J1064*G1064)+(L1064*G1064)),2)</f>
        <v>4418.33</v>
      </c>
      <c r="N1064" s="55">
        <f>TRUNC(((J1064*H1064)+(L1064*H1064)),2)</f>
        <v>4418.33</v>
      </c>
      <c r="O1064" s="37"/>
      <c r="P1064" s="55">
        <v>2192.1</v>
      </c>
      <c r="Q1064" s="55">
        <v>748.6</v>
      </c>
      <c r="R1064" s="55">
        <v>5322.66</v>
      </c>
      <c r="S1064" s="55">
        <v>5322.66</v>
      </c>
      <c r="T1064" s="135">
        <f t="shared" si="122"/>
        <v>0.83009810884031665</v>
      </c>
      <c r="U1064" s="55">
        <f t="shared" si="125"/>
        <v>3293.58</v>
      </c>
      <c r="V1064" s="55">
        <f t="shared" si="126"/>
        <v>1124.75</v>
      </c>
      <c r="X1064" s="36" t="b">
        <v>1</v>
      </c>
    </row>
    <row r="1065" spans="1:24" x14ac:dyDescent="0.2">
      <c r="A1065" s="42" t="s">
        <v>4155</v>
      </c>
      <c r="B1065" s="129" t="s">
        <v>1776</v>
      </c>
      <c r="C1065" s="133"/>
      <c r="D1065" s="133"/>
      <c r="E1065" s="58" t="s">
        <v>300</v>
      </c>
      <c r="F1065" s="133"/>
      <c r="G1065" s="59"/>
      <c r="H1065" s="59"/>
      <c r="I1065" s="72"/>
      <c r="J1065" s="59"/>
      <c r="K1065" s="72"/>
      <c r="L1065" s="59"/>
      <c r="M1065" s="60">
        <f>M1066</f>
        <v>373.5</v>
      </c>
      <c r="N1065" s="60">
        <f>N1066</f>
        <v>373.5</v>
      </c>
      <c r="O1065" s="37"/>
      <c r="P1065" s="59"/>
      <c r="Q1065" s="59"/>
      <c r="R1065" s="60">
        <v>450</v>
      </c>
      <c r="S1065" s="60">
        <v>450</v>
      </c>
      <c r="T1065" s="135">
        <f t="shared" si="122"/>
        <v>0.83</v>
      </c>
      <c r="U1065" s="55">
        <f t="shared" si="125"/>
        <v>0</v>
      </c>
      <c r="V1065" s="55">
        <f t="shared" si="126"/>
        <v>0</v>
      </c>
      <c r="X1065" s="36" t="b">
        <v>1</v>
      </c>
    </row>
    <row r="1066" spans="1:24" x14ac:dyDescent="0.2">
      <c r="A1066" s="42" t="s">
        <v>4156</v>
      </c>
      <c r="B1066" s="128" t="s">
        <v>1777</v>
      </c>
      <c r="C1066" s="50" t="s">
        <v>163</v>
      </c>
      <c r="D1066" s="51">
        <v>60487</v>
      </c>
      <c r="E1066" s="56" t="s">
        <v>302</v>
      </c>
      <c r="F1066" s="53" t="s">
        <v>160</v>
      </c>
      <c r="G1066" s="54">
        <v>30</v>
      </c>
      <c r="H1066" s="55">
        <v>30</v>
      </c>
      <c r="I1066" s="73">
        <v>15</v>
      </c>
      <c r="J1066" s="55">
        <v>12.45</v>
      </c>
      <c r="K1066" s="73">
        <v>0</v>
      </c>
      <c r="L1066" s="55">
        <v>0</v>
      </c>
      <c r="M1066" s="55">
        <f>TRUNC(((J1066*G1066)+(L1066*G1066)),2)</f>
        <v>373.5</v>
      </c>
      <c r="N1066" s="55">
        <f>TRUNC(((J1066*H1066)+(L1066*H1066)),2)</f>
        <v>373.5</v>
      </c>
      <c r="O1066" s="37"/>
      <c r="P1066" s="55">
        <v>15</v>
      </c>
      <c r="Q1066" s="55">
        <v>0</v>
      </c>
      <c r="R1066" s="55">
        <v>450</v>
      </c>
      <c r="S1066" s="55">
        <v>450</v>
      </c>
      <c r="T1066" s="135">
        <f t="shared" si="122"/>
        <v>0.83</v>
      </c>
      <c r="U1066" s="55">
        <f t="shared" si="125"/>
        <v>373.5</v>
      </c>
      <c r="V1066" s="55">
        <f t="shared" si="126"/>
        <v>0</v>
      </c>
      <c r="X1066" s="36" t="b">
        <v>1</v>
      </c>
    </row>
    <row r="1067" spans="1:24" x14ac:dyDescent="0.2">
      <c r="A1067" s="42" t="s">
        <v>4157</v>
      </c>
      <c r="B1067" s="127" t="s">
        <v>1778</v>
      </c>
      <c r="C1067" s="132"/>
      <c r="D1067" s="132"/>
      <c r="E1067" s="47" t="s">
        <v>83</v>
      </c>
      <c r="F1067" s="132"/>
      <c r="G1067" s="48"/>
      <c r="H1067" s="48"/>
      <c r="I1067" s="72"/>
      <c r="J1067" s="48"/>
      <c r="K1067" s="72"/>
      <c r="L1067" s="48"/>
      <c r="M1067" s="308">
        <f>SUM(M1068:M1111)</f>
        <v>35074.710000000006</v>
      </c>
      <c r="N1067" s="308">
        <f>SUM(N1068:N1111)</f>
        <v>35074.710000000006</v>
      </c>
      <c r="O1067" s="37"/>
      <c r="P1067" s="48"/>
      <c r="Q1067" s="48"/>
      <c r="R1067" s="308">
        <v>42325.97</v>
      </c>
      <c r="S1067" s="308">
        <v>42325.97</v>
      </c>
      <c r="T1067" s="135">
        <f t="shared" si="122"/>
        <v>0.82868059491607649</v>
      </c>
      <c r="U1067" s="55">
        <f t="shared" si="125"/>
        <v>0</v>
      </c>
      <c r="V1067" s="55">
        <f t="shared" si="126"/>
        <v>0</v>
      </c>
      <c r="X1067" s="36" t="b">
        <v>1</v>
      </c>
    </row>
    <row r="1068" spans="1:24" ht="24" x14ac:dyDescent="0.25">
      <c r="A1068" s="42" t="s">
        <v>4158</v>
      </c>
      <c r="B1068" s="128" t="s">
        <v>1779</v>
      </c>
      <c r="C1068" s="50" t="s">
        <v>217</v>
      </c>
      <c r="D1068" s="51">
        <v>91924</v>
      </c>
      <c r="E1068" s="52" t="s">
        <v>3069</v>
      </c>
      <c r="F1068" s="53" t="s">
        <v>172</v>
      </c>
      <c r="G1068" s="54">
        <v>1470</v>
      </c>
      <c r="H1068" s="55">
        <v>1470</v>
      </c>
      <c r="I1068" s="73">
        <v>1.9</v>
      </c>
      <c r="J1068" s="55">
        <v>1.57</v>
      </c>
      <c r="K1068" s="73">
        <v>0.87</v>
      </c>
      <c r="L1068" s="55">
        <v>0.72</v>
      </c>
      <c r="M1068" s="55">
        <f t="shared" ref="M1068:M1111" si="129">TRUNC(((J1068*G1068)+(L1068*G1068)),2)</f>
        <v>3366.3</v>
      </c>
      <c r="N1068" s="55">
        <f t="shared" ref="N1068:N1111" si="130">TRUNC(((J1068*H1068)+(L1068*H1068)),2)</f>
        <v>3366.3</v>
      </c>
      <c r="O1068" s="38"/>
      <c r="P1068" s="55">
        <v>1.9</v>
      </c>
      <c r="Q1068" s="55">
        <v>0.87</v>
      </c>
      <c r="R1068" s="55">
        <v>4071.9</v>
      </c>
      <c r="S1068" s="55">
        <v>4071.9</v>
      </c>
      <c r="T1068" s="135">
        <f t="shared" si="122"/>
        <v>0.8267148014440433</v>
      </c>
      <c r="U1068" s="55">
        <f t="shared" si="125"/>
        <v>2307.9</v>
      </c>
      <c r="V1068" s="55">
        <f t="shared" si="126"/>
        <v>1058.4000000000001</v>
      </c>
      <c r="X1068" s="36" t="b">
        <v>1</v>
      </c>
    </row>
    <row r="1069" spans="1:24" x14ac:dyDescent="0.2">
      <c r="A1069" s="42" t="s">
        <v>4159</v>
      </c>
      <c r="B1069" s="128" t="s">
        <v>1780</v>
      </c>
      <c r="C1069" s="50" t="s">
        <v>163</v>
      </c>
      <c r="D1069" s="51">
        <v>70584</v>
      </c>
      <c r="E1069" s="56" t="s">
        <v>962</v>
      </c>
      <c r="F1069" s="53" t="s">
        <v>172</v>
      </c>
      <c r="G1069" s="54">
        <v>35</v>
      </c>
      <c r="H1069" s="55">
        <v>35</v>
      </c>
      <c r="I1069" s="73">
        <v>9.09</v>
      </c>
      <c r="J1069" s="55">
        <v>7.54</v>
      </c>
      <c r="K1069" s="73">
        <v>2.61</v>
      </c>
      <c r="L1069" s="55">
        <v>2.16</v>
      </c>
      <c r="M1069" s="55">
        <f t="shared" si="129"/>
        <v>339.5</v>
      </c>
      <c r="N1069" s="55">
        <f t="shared" si="130"/>
        <v>339.5</v>
      </c>
      <c r="O1069" s="37"/>
      <c r="P1069" s="55">
        <v>9.09</v>
      </c>
      <c r="Q1069" s="55">
        <v>2.61</v>
      </c>
      <c r="R1069" s="55">
        <v>409.5</v>
      </c>
      <c r="S1069" s="55">
        <v>409.5</v>
      </c>
      <c r="T1069" s="135">
        <f t="shared" si="122"/>
        <v>0.82905982905982911</v>
      </c>
      <c r="U1069" s="55">
        <f t="shared" si="125"/>
        <v>263.89999999999998</v>
      </c>
      <c r="V1069" s="55">
        <f t="shared" si="126"/>
        <v>75.599999999999994</v>
      </c>
      <c r="X1069" s="36" t="b">
        <v>1</v>
      </c>
    </row>
    <row r="1070" spans="1:24" ht="24" x14ac:dyDescent="0.25">
      <c r="A1070" s="42" t="s">
        <v>4160</v>
      </c>
      <c r="B1070" s="128" t="s">
        <v>1781</v>
      </c>
      <c r="C1070" s="50" t="s">
        <v>217</v>
      </c>
      <c r="D1070" s="51">
        <v>91926</v>
      </c>
      <c r="E1070" s="52" t="s">
        <v>3028</v>
      </c>
      <c r="F1070" s="53" t="s">
        <v>172</v>
      </c>
      <c r="G1070" s="54">
        <v>800</v>
      </c>
      <c r="H1070" s="55">
        <v>800</v>
      </c>
      <c r="I1070" s="73">
        <v>2.92</v>
      </c>
      <c r="J1070" s="55">
        <v>2.42</v>
      </c>
      <c r="K1070" s="73">
        <v>1.0900000000000001</v>
      </c>
      <c r="L1070" s="55">
        <v>0.9</v>
      </c>
      <c r="M1070" s="55">
        <f t="shared" si="129"/>
        <v>2656</v>
      </c>
      <c r="N1070" s="55">
        <f t="shared" si="130"/>
        <v>2656</v>
      </c>
      <c r="O1070" s="38"/>
      <c r="P1070" s="55">
        <v>2.92</v>
      </c>
      <c r="Q1070" s="55">
        <v>1.0900000000000001</v>
      </c>
      <c r="R1070" s="55">
        <v>3208</v>
      </c>
      <c r="S1070" s="55">
        <v>3208</v>
      </c>
      <c r="T1070" s="135">
        <f t="shared" si="122"/>
        <v>0.82793017456359097</v>
      </c>
      <c r="U1070" s="55">
        <f t="shared" si="125"/>
        <v>1936</v>
      </c>
      <c r="V1070" s="55">
        <f t="shared" si="126"/>
        <v>720</v>
      </c>
      <c r="X1070" s="36" t="b">
        <v>1</v>
      </c>
    </row>
    <row r="1071" spans="1:24" x14ac:dyDescent="0.2">
      <c r="A1071" s="42" t="s">
        <v>4161</v>
      </c>
      <c r="B1071" s="128" t="s">
        <v>1782</v>
      </c>
      <c r="C1071" s="50" t="s">
        <v>163</v>
      </c>
      <c r="D1071" s="51">
        <v>70564</v>
      </c>
      <c r="E1071" s="56" t="s">
        <v>1042</v>
      </c>
      <c r="F1071" s="53" t="s">
        <v>172</v>
      </c>
      <c r="G1071" s="54">
        <v>610</v>
      </c>
      <c r="H1071" s="55">
        <v>610</v>
      </c>
      <c r="I1071" s="73">
        <v>4.01</v>
      </c>
      <c r="J1071" s="55">
        <v>3.32</v>
      </c>
      <c r="K1071" s="73">
        <v>2.2400000000000002</v>
      </c>
      <c r="L1071" s="55">
        <v>1.85</v>
      </c>
      <c r="M1071" s="55">
        <f t="shared" si="129"/>
        <v>3153.7</v>
      </c>
      <c r="N1071" s="55">
        <f t="shared" si="130"/>
        <v>3153.7</v>
      </c>
      <c r="O1071" s="37"/>
      <c r="P1071" s="55">
        <v>4.01</v>
      </c>
      <c r="Q1071" s="55">
        <v>2.2400000000000002</v>
      </c>
      <c r="R1071" s="55">
        <v>3812.5</v>
      </c>
      <c r="S1071" s="55">
        <v>3812.5</v>
      </c>
      <c r="T1071" s="135">
        <f t="shared" si="122"/>
        <v>0.82719999999999994</v>
      </c>
      <c r="U1071" s="55">
        <f t="shared" si="125"/>
        <v>2025.2</v>
      </c>
      <c r="V1071" s="55">
        <f t="shared" si="126"/>
        <v>1128.5</v>
      </c>
      <c r="X1071" s="36" t="b">
        <v>1</v>
      </c>
    </row>
    <row r="1072" spans="1:24" x14ac:dyDescent="0.2">
      <c r="A1072" s="42" t="s">
        <v>4162</v>
      </c>
      <c r="B1072" s="128" t="s">
        <v>1783</v>
      </c>
      <c r="C1072" s="50" t="s">
        <v>163</v>
      </c>
      <c r="D1072" s="51">
        <v>70565</v>
      </c>
      <c r="E1072" s="56" t="s">
        <v>1044</v>
      </c>
      <c r="F1072" s="53" t="s">
        <v>172</v>
      </c>
      <c r="G1072" s="54">
        <v>240</v>
      </c>
      <c r="H1072" s="55">
        <v>240</v>
      </c>
      <c r="I1072" s="73">
        <v>5.31</v>
      </c>
      <c r="J1072" s="55">
        <v>4.4000000000000004</v>
      </c>
      <c r="K1072" s="73">
        <v>2.4300000000000002</v>
      </c>
      <c r="L1072" s="55">
        <v>2.0099999999999998</v>
      </c>
      <c r="M1072" s="55">
        <f t="shared" si="129"/>
        <v>1538.4</v>
      </c>
      <c r="N1072" s="55">
        <f t="shared" si="130"/>
        <v>1538.4</v>
      </c>
      <c r="O1072" s="37"/>
      <c r="P1072" s="55">
        <v>5.31</v>
      </c>
      <c r="Q1072" s="55">
        <v>2.4300000000000002</v>
      </c>
      <c r="R1072" s="55">
        <v>1857.6</v>
      </c>
      <c r="S1072" s="55">
        <v>1857.6</v>
      </c>
      <c r="T1072" s="135">
        <f t="shared" si="122"/>
        <v>0.82816537467700269</v>
      </c>
      <c r="U1072" s="55">
        <f t="shared" si="125"/>
        <v>1056</v>
      </c>
      <c r="V1072" s="55">
        <f t="shared" si="126"/>
        <v>482.4</v>
      </c>
      <c r="X1072" s="36" t="b">
        <v>1</v>
      </c>
    </row>
    <row r="1073" spans="1:24" ht="24" x14ac:dyDescent="0.25">
      <c r="A1073" s="42" t="s">
        <v>4163</v>
      </c>
      <c r="B1073" s="128" t="s">
        <v>1784</v>
      </c>
      <c r="C1073" s="50" t="s">
        <v>217</v>
      </c>
      <c r="D1073" s="51">
        <v>91936</v>
      </c>
      <c r="E1073" s="52" t="s">
        <v>3070</v>
      </c>
      <c r="F1073" s="53" t="s">
        <v>160</v>
      </c>
      <c r="G1073" s="54">
        <v>94</v>
      </c>
      <c r="H1073" s="55">
        <v>94</v>
      </c>
      <c r="I1073" s="73">
        <v>6.62</v>
      </c>
      <c r="J1073" s="55">
        <v>5.49</v>
      </c>
      <c r="K1073" s="73">
        <v>8.4600000000000009</v>
      </c>
      <c r="L1073" s="55">
        <v>7.02</v>
      </c>
      <c r="M1073" s="55">
        <f t="shared" si="129"/>
        <v>1175.94</v>
      </c>
      <c r="N1073" s="55">
        <f t="shared" si="130"/>
        <v>1175.94</v>
      </c>
      <c r="O1073" s="38"/>
      <c r="P1073" s="55">
        <v>6.62</v>
      </c>
      <c r="Q1073" s="55">
        <v>8.4600000000000009</v>
      </c>
      <c r="R1073" s="55">
        <v>1417.52</v>
      </c>
      <c r="S1073" s="55">
        <v>1417.52</v>
      </c>
      <c r="T1073" s="135">
        <f t="shared" si="122"/>
        <v>0.82957559681697612</v>
      </c>
      <c r="U1073" s="55">
        <f t="shared" si="125"/>
        <v>516.05999999999995</v>
      </c>
      <c r="V1073" s="55">
        <f t="shared" si="126"/>
        <v>659.88</v>
      </c>
      <c r="X1073" s="36" t="b">
        <v>1</v>
      </c>
    </row>
    <row r="1074" spans="1:24" ht="24" x14ac:dyDescent="0.25">
      <c r="A1074" s="42" t="s">
        <v>4164</v>
      </c>
      <c r="B1074" s="128" t="s">
        <v>1785</v>
      </c>
      <c r="C1074" s="50" t="s">
        <v>217</v>
      </c>
      <c r="D1074" s="51">
        <v>91939</v>
      </c>
      <c r="E1074" s="56" t="s">
        <v>402</v>
      </c>
      <c r="F1074" s="53" t="s">
        <v>160</v>
      </c>
      <c r="G1074" s="54">
        <v>26</v>
      </c>
      <c r="H1074" s="55">
        <v>26</v>
      </c>
      <c r="I1074" s="73">
        <v>8.57</v>
      </c>
      <c r="J1074" s="55">
        <v>7.11</v>
      </c>
      <c r="K1074" s="73">
        <v>21.08</v>
      </c>
      <c r="L1074" s="55">
        <v>17.489999999999998</v>
      </c>
      <c r="M1074" s="55">
        <f t="shared" si="129"/>
        <v>639.6</v>
      </c>
      <c r="N1074" s="55">
        <f t="shared" si="130"/>
        <v>639.6</v>
      </c>
      <c r="O1074" s="38"/>
      <c r="P1074" s="55">
        <v>8.57</v>
      </c>
      <c r="Q1074" s="55">
        <v>21.08</v>
      </c>
      <c r="R1074" s="55">
        <v>770.9</v>
      </c>
      <c r="S1074" s="55">
        <v>770.9</v>
      </c>
      <c r="T1074" s="135">
        <f t="shared" si="122"/>
        <v>0.82967959527824631</v>
      </c>
      <c r="U1074" s="55">
        <f t="shared" si="125"/>
        <v>184.86</v>
      </c>
      <c r="V1074" s="55">
        <f t="shared" si="126"/>
        <v>454.74</v>
      </c>
      <c r="X1074" s="36" t="b">
        <v>1</v>
      </c>
    </row>
    <row r="1075" spans="1:24" ht="24" x14ac:dyDescent="0.25">
      <c r="A1075" s="42" t="s">
        <v>4165</v>
      </c>
      <c r="B1075" s="128" t="s">
        <v>1786</v>
      </c>
      <c r="C1075" s="50" t="s">
        <v>217</v>
      </c>
      <c r="D1075" s="51">
        <v>91941</v>
      </c>
      <c r="E1075" s="52" t="s">
        <v>3071</v>
      </c>
      <c r="F1075" s="53" t="s">
        <v>160</v>
      </c>
      <c r="G1075" s="54">
        <v>26</v>
      </c>
      <c r="H1075" s="55">
        <v>26</v>
      </c>
      <c r="I1075" s="73">
        <v>3.93</v>
      </c>
      <c r="J1075" s="55">
        <v>3.26</v>
      </c>
      <c r="K1075" s="73">
        <v>6.39</v>
      </c>
      <c r="L1075" s="55">
        <v>5.3</v>
      </c>
      <c r="M1075" s="55">
        <f t="shared" si="129"/>
        <v>222.56</v>
      </c>
      <c r="N1075" s="55">
        <f t="shared" si="130"/>
        <v>222.56</v>
      </c>
      <c r="O1075" s="38"/>
      <c r="P1075" s="55">
        <v>3.93</v>
      </c>
      <c r="Q1075" s="55">
        <v>6.39</v>
      </c>
      <c r="R1075" s="55">
        <v>268.32</v>
      </c>
      <c r="S1075" s="55">
        <v>268.32</v>
      </c>
      <c r="T1075" s="135">
        <f t="shared" si="122"/>
        <v>0.8294573643410853</v>
      </c>
      <c r="U1075" s="55">
        <f t="shared" si="125"/>
        <v>84.76</v>
      </c>
      <c r="V1075" s="55">
        <f t="shared" si="126"/>
        <v>137.80000000000001</v>
      </c>
      <c r="X1075" s="36" t="b">
        <v>1</v>
      </c>
    </row>
    <row r="1076" spans="1:24" ht="24" x14ac:dyDescent="0.25">
      <c r="A1076" s="42" t="s">
        <v>4166</v>
      </c>
      <c r="B1076" s="128" t="s">
        <v>1787</v>
      </c>
      <c r="C1076" s="50" t="s">
        <v>217</v>
      </c>
      <c r="D1076" s="51">
        <v>91940</v>
      </c>
      <c r="E1076" s="52" t="s">
        <v>3072</v>
      </c>
      <c r="F1076" s="53" t="s">
        <v>160</v>
      </c>
      <c r="G1076" s="54">
        <v>28</v>
      </c>
      <c r="H1076" s="55">
        <v>28</v>
      </c>
      <c r="I1076" s="73">
        <v>5.47</v>
      </c>
      <c r="J1076" s="55">
        <v>4.54</v>
      </c>
      <c r="K1076" s="73">
        <v>11.21</v>
      </c>
      <c r="L1076" s="55">
        <v>9.3000000000000007</v>
      </c>
      <c r="M1076" s="55">
        <f t="shared" si="129"/>
        <v>387.52</v>
      </c>
      <c r="N1076" s="55">
        <f t="shared" si="130"/>
        <v>387.52</v>
      </c>
      <c r="O1076" s="38"/>
      <c r="P1076" s="55">
        <v>5.47</v>
      </c>
      <c r="Q1076" s="55">
        <v>11.21</v>
      </c>
      <c r="R1076" s="55">
        <v>467.04</v>
      </c>
      <c r="S1076" s="55">
        <v>467.04</v>
      </c>
      <c r="T1076" s="135">
        <f t="shared" si="122"/>
        <v>0.82973621103117501</v>
      </c>
      <c r="U1076" s="55">
        <f t="shared" si="125"/>
        <v>127.12</v>
      </c>
      <c r="V1076" s="55">
        <f t="shared" si="126"/>
        <v>260.39999999999998</v>
      </c>
      <c r="X1076" s="36" t="b">
        <v>1</v>
      </c>
    </row>
    <row r="1077" spans="1:24" x14ac:dyDescent="0.2">
      <c r="A1077" s="42" t="s">
        <v>4167</v>
      </c>
      <c r="B1077" s="128" t="s">
        <v>1788</v>
      </c>
      <c r="C1077" s="50" t="s">
        <v>163</v>
      </c>
      <c r="D1077" s="51">
        <v>70930</v>
      </c>
      <c r="E1077" s="56" t="s">
        <v>381</v>
      </c>
      <c r="F1077" s="53" t="s">
        <v>160</v>
      </c>
      <c r="G1077" s="54">
        <v>56</v>
      </c>
      <c r="H1077" s="55">
        <v>56</v>
      </c>
      <c r="I1077" s="73">
        <v>2.15</v>
      </c>
      <c r="J1077" s="55">
        <v>1.78</v>
      </c>
      <c r="K1077" s="73">
        <v>2.98</v>
      </c>
      <c r="L1077" s="55">
        <v>2.4700000000000002</v>
      </c>
      <c r="M1077" s="55">
        <f t="shared" si="129"/>
        <v>238</v>
      </c>
      <c r="N1077" s="55">
        <f t="shared" si="130"/>
        <v>238</v>
      </c>
      <c r="O1077" s="37"/>
      <c r="P1077" s="55">
        <v>2.15</v>
      </c>
      <c r="Q1077" s="55">
        <v>2.98</v>
      </c>
      <c r="R1077" s="55">
        <v>287.27999999999997</v>
      </c>
      <c r="S1077" s="55">
        <v>287.27999999999997</v>
      </c>
      <c r="T1077" s="135">
        <f t="shared" si="122"/>
        <v>0.8284600389863549</v>
      </c>
      <c r="U1077" s="55">
        <f t="shared" si="125"/>
        <v>99.68</v>
      </c>
      <c r="V1077" s="55">
        <f t="shared" si="126"/>
        <v>138.32</v>
      </c>
      <c r="X1077" s="36" t="b">
        <v>1</v>
      </c>
    </row>
    <row r="1078" spans="1:24" x14ac:dyDescent="0.2">
      <c r="A1078" s="42" t="s">
        <v>4168</v>
      </c>
      <c r="B1078" s="128" t="s">
        <v>1789</v>
      </c>
      <c r="C1078" s="50" t="s">
        <v>163</v>
      </c>
      <c r="D1078" s="51">
        <v>70929</v>
      </c>
      <c r="E1078" s="56" t="s">
        <v>379</v>
      </c>
      <c r="F1078" s="53" t="s">
        <v>160</v>
      </c>
      <c r="G1078" s="54">
        <v>28</v>
      </c>
      <c r="H1078" s="55">
        <v>28</v>
      </c>
      <c r="I1078" s="73">
        <v>8.4499999999999993</v>
      </c>
      <c r="J1078" s="55">
        <v>7.01</v>
      </c>
      <c r="K1078" s="73">
        <v>12.7</v>
      </c>
      <c r="L1078" s="55">
        <v>10.54</v>
      </c>
      <c r="M1078" s="55">
        <f t="shared" si="129"/>
        <v>491.4</v>
      </c>
      <c r="N1078" s="55">
        <f t="shared" si="130"/>
        <v>491.4</v>
      </c>
      <c r="O1078" s="37"/>
      <c r="P1078" s="55">
        <v>8.4499999999999993</v>
      </c>
      <c r="Q1078" s="55">
        <v>12.7</v>
      </c>
      <c r="R1078" s="55">
        <v>592.20000000000005</v>
      </c>
      <c r="S1078" s="55">
        <v>592.20000000000005</v>
      </c>
      <c r="T1078" s="135">
        <f t="shared" si="122"/>
        <v>0.82978723404255306</v>
      </c>
      <c r="U1078" s="55">
        <f t="shared" si="125"/>
        <v>196.28</v>
      </c>
      <c r="V1078" s="55">
        <f t="shared" si="126"/>
        <v>295.12</v>
      </c>
      <c r="X1078" s="36" t="b">
        <v>1</v>
      </c>
    </row>
    <row r="1079" spans="1:24" x14ac:dyDescent="0.2">
      <c r="A1079" s="42" t="s">
        <v>4169</v>
      </c>
      <c r="B1079" s="128" t="s">
        <v>1790</v>
      </c>
      <c r="C1079" s="50" t="s">
        <v>163</v>
      </c>
      <c r="D1079" s="51">
        <v>70932</v>
      </c>
      <c r="E1079" s="56" t="s">
        <v>383</v>
      </c>
      <c r="F1079" s="53" t="s">
        <v>160</v>
      </c>
      <c r="G1079" s="54">
        <v>84</v>
      </c>
      <c r="H1079" s="55">
        <v>84</v>
      </c>
      <c r="I1079" s="73">
        <v>0.25</v>
      </c>
      <c r="J1079" s="55">
        <v>0.2</v>
      </c>
      <c r="K1079" s="73">
        <v>1.1200000000000001</v>
      </c>
      <c r="L1079" s="55">
        <v>0.92</v>
      </c>
      <c r="M1079" s="55">
        <f t="shared" si="129"/>
        <v>94.08</v>
      </c>
      <c r="N1079" s="55">
        <f t="shared" si="130"/>
        <v>94.08</v>
      </c>
      <c r="O1079" s="37"/>
      <c r="P1079" s="55">
        <v>0.25</v>
      </c>
      <c r="Q1079" s="55">
        <v>1.1200000000000001</v>
      </c>
      <c r="R1079" s="55">
        <v>115.08</v>
      </c>
      <c r="S1079" s="55">
        <v>115.08</v>
      </c>
      <c r="T1079" s="135">
        <f t="shared" si="122"/>
        <v>0.81751824817518248</v>
      </c>
      <c r="U1079" s="55">
        <f t="shared" si="125"/>
        <v>16.8</v>
      </c>
      <c r="V1079" s="55">
        <f t="shared" si="126"/>
        <v>77.28</v>
      </c>
      <c r="X1079" s="36" t="b">
        <v>1</v>
      </c>
    </row>
    <row r="1080" spans="1:24" ht="24" x14ac:dyDescent="0.25">
      <c r="A1080" s="42" t="s">
        <v>4170</v>
      </c>
      <c r="B1080" s="128" t="s">
        <v>1791</v>
      </c>
      <c r="C1080" s="50" t="s">
        <v>163</v>
      </c>
      <c r="D1080" s="51">
        <v>71043</v>
      </c>
      <c r="E1080" s="56" t="s">
        <v>1792</v>
      </c>
      <c r="F1080" s="53" t="s">
        <v>160</v>
      </c>
      <c r="G1080" s="54">
        <v>6</v>
      </c>
      <c r="H1080" s="55">
        <v>6</v>
      </c>
      <c r="I1080" s="73">
        <v>3.66</v>
      </c>
      <c r="J1080" s="55">
        <v>3.03</v>
      </c>
      <c r="K1080" s="73">
        <v>10.84</v>
      </c>
      <c r="L1080" s="55">
        <v>8.99</v>
      </c>
      <c r="M1080" s="55">
        <f t="shared" si="129"/>
        <v>72.12</v>
      </c>
      <c r="N1080" s="55">
        <f t="shared" si="130"/>
        <v>72.12</v>
      </c>
      <c r="O1080" s="38"/>
      <c r="P1080" s="55">
        <v>3.66</v>
      </c>
      <c r="Q1080" s="55">
        <v>10.84</v>
      </c>
      <c r="R1080" s="55">
        <v>87</v>
      </c>
      <c r="S1080" s="55">
        <v>87</v>
      </c>
      <c r="T1080" s="135">
        <f t="shared" si="122"/>
        <v>0.82896551724137935</v>
      </c>
      <c r="U1080" s="55">
        <f t="shared" si="125"/>
        <v>18.18</v>
      </c>
      <c r="V1080" s="55">
        <f t="shared" si="126"/>
        <v>53.94</v>
      </c>
      <c r="X1080" s="36" t="b">
        <v>1</v>
      </c>
    </row>
    <row r="1081" spans="1:24" ht="24" x14ac:dyDescent="0.25">
      <c r="A1081" s="42" t="s">
        <v>4171</v>
      </c>
      <c r="B1081" s="128" t="s">
        <v>1793</v>
      </c>
      <c r="C1081" s="50" t="s">
        <v>217</v>
      </c>
      <c r="D1081" s="51">
        <v>93653</v>
      </c>
      <c r="E1081" s="56" t="s">
        <v>1794</v>
      </c>
      <c r="F1081" s="53" t="s">
        <v>160</v>
      </c>
      <c r="G1081" s="54">
        <v>4</v>
      </c>
      <c r="H1081" s="55">
        <v>4</v>
      </c>
      <c r="I1081" s="73">
        <v>9.39</v>
      </c>
      <c r="J1081" s="55">
        <v>7.79</v>
      </c>
      <c r="K1081" s="73">
        <v>1.32</v>
      </c>
      <c r="L1081" s="55">
        <v>1.0900000000000001</v>
      </c>
      <c r="M1081" s="55">
        <f t="shared" si="129"/>
        <v>35.520000000000003</v>
      </c>
      <c r="N1081" s="55">
        <f t="shared" si="130"/>
        <v>35.520000000000003</v>
      </c>
      <c r="O1081" s="38"/>
      <c r="P1081" s="55">
        <v>9.39</v>
      </c>
      <c r="Q1081" s="55">
        <v>1.32</v>
      </c>
      <c r="R1081" s="55">
        <v>42.84</v>
      </c>
      <c r="S1081" s="55">
        <v>42.84</v>
      </c>
      <c r="T1081" s="135">
        <f t="shared" si="122"/>
        <v>0.82913165266106448</v>
      </c>
      <c r="U1081" s="55">
        <f t="shared" si="125"/>
        <v>31.16</v>
      </c>
      <c r="V1081" s="55">
        <f t="shared" si="126"/>
        <v>4.3600000000000003</v>
      </c>
      <c r="X1081" s="36" t="b">
        <v>1</v>
      </c>
    </row>
    <row r="1082" spans="1:24" ht="24" x14ac:dyDescent="0.25">
      <c r="A1082" s="42" t="s">
        <v>4172</v>
      </c>
      <c r="B1082" s="128" t="s">
        <v>1795</v>
      </c>
      <c r="C1082" s="50" t="s">
        <v>217</v>
      </c>
      <c r="D1082" s="51">
        <v>93654</v>
      </c>
      <c r="E1082" s="52" t="s">
        <v>3073</v>
      </c>
      <c r="F1082" s="53" t="s">
        <v>160</v>
      </c>
      <c r="G1082" s="54">
        <v>6</v>
      </c>
      <c r="H1082" s="55">
        <v>6</v>
      </c>
      <c r="I1082" s="73">
        <v>9.5399999999999991</v>
      </c>
      <c r="J1082" s="55">
        <v>7.91</v>
      </c>
      <c r="K1082" s="73">
        <v>1.79</v>
      </c>
      <c r="L1082" s="55">
        <v>1.48</v>
      </c>
      <c r="M1082" s="55">
        <f t="shared" si="129"/>
        <v>56.34</v>
      </c>
      <c r="N1082" s="55">
        <f t="shared" si="130"/>
        <v>56.34</v>
      </c>
      <c r="O1082" s="38"/>
      <c r="P1082" s="55">
        <v>9.5399999999999991</v>
      </c>
      <c r="Q1082" s="55">
        <v>1.79</v>
      </c>
      <c r="R1082" s="55">
        <v>67.98</v>
      </c>
      <c r="S1082" s="55">
        <v>67.98</v>
      </c>
      <c r="T1082" s="135">
        <f t="shared" si="122"/>
        <v>0.82877316857899386</v>
      </c>
      <c r="U1082" s="55">
        <f t="shared" si="125"/>
        <v>47.46</v>
      </c>
      <c r="V1082" s="55">
        <f t="shared" si="126"/>
        <v>8.8800000000000008</v>
      </c>
      <c r="X1082" s="36" t="b">
        <v>1</v>
      </c>
    </row>
    <row r="1083" spans="1:24" ht="24" x14ac:dyDescent="0.25">
      <c r="A1083" s="42" t="s">
        <v>4173</v>
      </c>
      <c r="B1083" s="128" t="s">
        <v>1796</v>
      </c>
      <c r="C1083" s="50" t="s">
        <v>217</v>
      </c>
      <c r="D1083" s="51">
        <v>93655</v>
      </c>
      <c r="E1083" s="52" t="s">
        <v>3046</v>
      </c>
      <c r="F1083" s="53" t="s">
        <v>160</v>
      </c>
      <c r="G1083" s="54">
        <v>8</v>
      </c>
      <c r="H1083" s="55">
        <v>8</v>
      </c>
      <c r="I1083" s="73">
        <v>10.050000000000001</v>
      </c>
      <c r="J1083" s="55">
        <v>8.34</v>
      </c>
      <c r="K1083" s="73">
        <v>2.5</v>
      </c>
      <c r="L1083" s="55">
        <v>2.0699999999999998</v>
      </c>
      <c r="M1083" s="55">
        <f t="shared" si="129"/>
        <v>83.28</v>
      </c>
      <c r="N1083" s="55">
        <f t="shared" si="130"/>
        <v>83.28</v>
      </c>
      <c r="O1083" s="38"/>
      <c r="P1083" s="55">
        <v>10.050000000000001</v>
      </c>
      <c r="Q1083" s="55">
        <v>2.5</v>
      </c>
      <c r="R1083" s="55">
        <v>100.4</v>
      </c>
      <c r="S1083" s="55">
        <v>100.4</v>
      </c>
      <c r="T1083" s="135">
        <f t="shared" si="122"/>
        <v>0.82948207171314736</v>
      </c>
      <c r="U1083" s="55">
        <f t="shared" si="125"/>
        <v>66.72</v>
      </c>
      <c r="V1083" s="55">
        <f t="shared" si="126"/>
        <v>16.559999999999999</v>
      </c>
      <c r="X1083" s="36" t="b">
        <v>1</v>
      </c>
    </row>
    <row r="1084" spans="1:24" ht="24" x14ac:dyDescent="0.25">
      <c r="A1084" s="42" t="s">
        <v>4174</v>
      </c>
      <c r="B1084" s="128" t="s">
        <v>1797</v>
      </c>
      <c r="C1084" s="50" t="s">
        <v>217</v>
      </c>
      <c r="D1084" s="51">
        <v>93657</v>
      </c>
      <c r="E1084" s="56" t="s">
        <v>1019</v>
      </c>
      <c r="F1084" s="53" t="s">
        <v>160</v>
      </c>
      <c r="G1084" s="54">
        <v>6</v>
      </c>
      <c r="H1084" s="55">
        <v>6</v>
      </c>
      <c r="I1084" s="73">
        <v>10.57</v>
      </c>
      <c r="J1084" s="55">
        <v>8.77</v>
      </c>
      <c r="K1084" s="73">
        <v>3.45</v>
      </c>
      <c r="L1084" s="55">
        <v>2.86</v>
      </c>
      <c r="M1084" s="55">
        <f t="shared" si="129"/>
        <v>69.78</v>
      </c>
      <c r="N1084" s="55">
        <f t="shared" si="130"/>
        <v>69.78</v>
      </c>
      <c r="O1084" s="38"/>
      <c r="P1084" s="55">
        <v>10.57</v>
      </c>
      <c r="Q1084" s="55">
        <v>3.45</v>
      </c>
      <c r="R1084" s="55">
        <v>84.12</v>
      </c>
      <c r="S1084" s="55">
        <v>84.12</v>
      </c>
      <c r="T1084" s="135">
        <f t="shared" si="122"/>
        <v>0.82952924393723249</v>
      </c>
      <c r="U1084" s="55">
        <f t="shared" si="125"/>
        <v>52.62</v>
      </c>
      <c r="V1084" s="55">
        <f t="shared" si="126"/>
        <v>17.16</v>
      </c>
      <c r="X1084" s="36" t="b">
        <v>1</v>
      </c>
    </row>
    <row r="1085" spans="1:24" x14ac:dyDescent="0.2">
      <c r="A1085" s="42" t="s">
        <v>4175</v>
      </c>
      <c r="B1085" s="128" t="s">
        <v>1798</v>
      </c>
      <c r="C1085" s="50" t="s">
        <v>163</v>
      </c>
      <c r="D1085" s="51">
        <v>71175</v>
      </c>
      <c r="E1085" s="56" t="s">
        <v>1799</v>
      </c>
      <c r="F1085" s="53" t="s">
        <v>160</v>
      </c>
      <c r="G1085" s="54">
        <v>1</v>
      </c>
      <c r="H1085" s="55">
        <v>1</v>
      </c>
      <c r="I1085" s="73">
        <v>303.37</v>
      </c>
      <c r="J1085" s="55">
        <v>251.82</v>
      </c>
      <c r="K1085" s="73">
        <v>33.619999999999997</v>
      </c>
      <c r="L1085" s="55">
        <v>27.9</v>
      </c>
      <c r="M1085" s="55">
        <f t="shared" si="129"/>
        <v>279.72000000000003</v>
      </c>
      <c r="N1085" s="55">
        <f t="shared" si="130"/>
        <v>279.72000000000003</v>
      </c>
      <c r="O1085" s="37"/>
      <c r="P1085" s="55">
        <v>303.37</v>
      </c>
      <c r="Q1085" s="55">
        <v>33.619999999999997</v>
      </c>
      <c r="R1085" s="55">
        <v>336.99</v>
      </c>
      <c r="S1085" s="55">
        <v>336.99</v>
      </c>
      <c r="T1085" s="135">
        <f t="shared" si="122"/>
        <v>0.8300543042820262</v>
      </c>
      <c r="U1085" s="55">
        <f t="shared" si="125"/>
        <v>251.82</v>
      </c>
      <c r="V1085" s="55">
        <f t="shared" si="126"/>
        <v>27.9</v>
      </c>
      <c r="X1085" s="36" t="b">
        <v>1</v>
      </c>
    </row>
    <row r="1086" spans="1:24" ht="24" x14ac:dyDescent="0.25">
      <c r="A1086" s="42" t="s">
        <v>4176</v>
      </c>
      <c r="B1086" s="128" t="s">
        <v>1800</v>
      </c>
      <c r="C1086" s="50" t="s">
        <v>217</v>
      </c>
      <c r="D1086" s="51">
        <v>93673</v>
      </c>
      <c r="E1086" s="52" t="s">
        <v>3074</v>
      </c>
      <c r="F1086" s="53" t="s">
        <v>160</v>
      </c>
      <c r="G1086" s="54">
        <v>2</v>
      </c>
      <c r="H1086" s="55">
        <v>2</v>
      </c>
      <c r="I1086" s="73">
        <v>68.86</v>
      </c>
      <c r="J1086" s="55">
        <v>57.16</v>
      </c>
      <c r="K1086" s="73">
        <v>21.56</v>
      </c>
      <c r="L1086" s="55">
        <v>17.89</v>
      </c>
      <c r="M1086" s="55">
        <f t="shared" si="129"/>
        <v>150.1</v>
      </c>
      <c r="N1086" s="55">
        <f t="shared" si="130"/>
        <v>150.1</v>
      </c>
      <c r="O1086" s="38"/>
      <c r="P1086" s="55">
        <v>68.86</v>
      </c>
      <c r="Q1086" s="55">
        <v>21.56</v>
      </c>
      <c r="R1086" s="55">
        <v>180.84</v>
      </c>
      <c r="S1086" s="55">
        <v>180.84</v>
      </c>
      <c r="T1086" s="135">
        <f t="shared" si="122"/>
        <v>0.83001548330015473</v>
      </c>
      <c r="U1086" s="55">
        <f t="shared" si="125"/>
        <v>114.32</v>
      </c>
      <c r="V1086" s="55">
        <f t="shared" si="126"/>
        <v>35.78</v>
      </c>
      <c r="X1086" s="36" t="b">
        <v>1</v>
      </c>
    </row>
    <row r="1087" spans="1:24" x14ac:dyDescent="0.2">
      <c r="A1087" s="42" t="s">
        <v>4177</v>
      </c>
      <c r="B1087" s="128" t="s">
        <v>1801</v>
      </c>
      <c r="C1087" s="50" t="s">
        <v>163</v>
      </c>
      <c r="D1087" s="51">
        <v>71251</v>
      </c>
      <c r="E1087" s="56" t="s">
        <v>357</v>
      </c>
      <c r="F1087" s="53" t="s">
        <v>172</v>
      </c>
      <c r="G1087" s="54">
        <v>51</v>
      </c>
      <c r="H1087" s="55">
        <v>51</v>
      </c>
      <c r="I1087" s="73">
        <v>8.01</v>
      </c>
      <c r="J1087" s="55">
        <v>6.64</v>
      </c>
      <c r="K1087" s="73">
        <v>11.21</v>
      </c>
      <c r="L1087" s="55">
        <v>9.3000000000000007</v>
      </c>
      <c r="M1087" s="55">
        <f t="shared" si="129"/>
        <v>812.94</v>
      </c>
      <c r="N1087" s="55">
        <f t="shared" si="130"/>
        <v>812.94</v>
      </c>
      <c r="O1087" s="37"/>
      <c r="P1087" s="55">
        <v>8.01</v>
      </c>
      <c r="Q1087" s="55">
        <v>11.21</v>
      </c>
      <c r="R1087" s="55">
        <v>980.22</v>
      </c>
      <c r="S1087" s="55">
        <v>980.22</v>
      </c>
      <c r="T1087" s="135">
        <f t="shared" si="122"/>
        <v>0.82934443288241422</v>
      </c>
      <c r="U1087" s="55">
        <f t="shared" si="125"/>
        <v>338.64</v>
      </c>
      <c r="V1087" s="55">
        <f t="shared" si="126"/>
        <v>474.3</v>
      </c>
      <c r="X1087" s="36" t="b">
        <v>1</v>
      </c>
    </row>
    <row r="1088" spans="1:24" ht="24" x14ac:dyDescent="0.25">
      <c r="A1088" s="42" t="s">
        <v>4178</v>
      </c>
      <c r="B1088" s="128" t="s">
        <v>1802</v>
      </c>
      <c r="C1088" s="50" t="s">
        <v>217</v>
      </c>
      <c r="D1088" s="51">
        <v>91845</v>
      </c>
      <c r="E1088" s="56" t="s">
        <v>372</v>
      </c>
      <c r="F1088" s="53" t="s">
        <v>172</v>
      </c>
      <c r="G1088" s="54">
        <v>350</v>
      </c>
      <c r="H1088" s="55">
        <v>350</v>
      </c>
      <c r="I1088" s="73">
        <v>4.8899999999999997</v>
      </c>
      <c r="J1088" s="55">
        <v>4.05</v>
      </c>
      <c r="K1088" s="73">
        <v>2.69</v>
      </c>
      <c r="L1088" s="55">
        <v>2.23</v>
      </c>
      <c r="M1088" s="55">
        <f t="shared" si="129"/>
        <v>2198</v>
      </c>
      <c r="N1088" s="55">
        <f t="shared" si="130"/>
        <v>2198</v>
      </c>
      <c r="O1088" s="38"/>
      <c r="P1088" s="55">
        <v>4.8899999999999997</v>
      </c>
      <c r="Q1088" s="55">
        <v>2.69</v>
      </c>
      <c r="R1088" s="55">
        <v>2653</v>
      </c>
      <c r="S1088" s="55">
        <v>2653</v>
      </c>
      <c r="T1088" s="135">
        <f t="shared" si="122"/>
        <v>0.82849604221635886</v>
      </c>
      <c r="U1088" s="55">
        <f t="shared" si="125"/>
        <v>1417.5</v>
      </c>
      <c r="V1088" s="55">
        <f t="shared" si="126"/>
        <v>780.5</v>
      </c>
      <c r="X1088" s="36" t="b">
        <v>1</v>
      </c>
    </row>
    <row r="1089" spans="1:24" ht="24" x14ac:dyDescent="0.25">
      <c r="A1089" s="42" t="s">
        <v>4179</v>
      </c>
      <c r="B1089" s="128" t="s">
        <v>1803</v>
      </c>
      <c r="C1089" s="50" t="s">
        <v>217</v>
      </c>
      <c r="D1089" s="51">
        <v>91847</v>
      </c>
      <c r="E1089" s="56" t="s">
        <v>1804</v>
      </c>
      <c r="F1089" s="53" t="s">
        <v>172</v>
      </c>
      <c r="G1089" s="54">
        <v>40</v>
      </c>
      <c r="H1089" s="55">
        <v>40</v>
      </c>
      <c r="I1089" s="73">
        <v>8.76</v>
      </c>
      <c r="J1089" s="55">
        <v>7.27</v>
      </c>
      <c r="K1089" s="73">
        <v>3.26</v>
      </c>
      <c r="L1089" s="55">
        <v>2.7</v>
      </c>
      <c r="M1089" s="55">
        <f t="shared" si="129"/>
        <v>398.8</v>
      </c>
      <c r="N1089" s="55">
        <f t="shared" si="130"/>
        <v>398.8</v>
      </c>
      <c r="O1089" s="38"/>
      <c r="P1089" s="55">
        <v>8.76</v>
      </c>
      <c r="Q1089" s="55">
        <v>3.26</v>
      </c>
      <c r="R1089" s="55">
        <v>480.8</v>
      </c>
      <c r="S1089" s="55">
        <v>480.8</v>
      </c>
      <c r="T1089" s="135">
        <f t="shared" si="122"/>
        <v>0.82945091514143099</v>
      </c>
      <c r="U1089" s="55">
        <f t="shared" si="125"/>
        <v>290.8</v>
      </c>
      <c r="V1089" s="55">
        <f t="shared" si="126"/>
        <v>108</v>
      </c>
      <c r="X1089" s="36" t="b">
        <v>1</v>
      </c>
    </row>
    <row r="1090" spans="1:24" ht="24" x14ac:dyDescent="0.25">
      <c r="A1090" s="42" t="s">
        <v>4180</v>
      </c>
      <c r="B1090" s="128" t="s">
        <v>1805</v>
      </c>
      <c r="C1090" s="50" t="s">
        <v>217</v>
      </c>
      <c r="D1090" s="51">
        <v>91860</v>
      </c>
      <c r="E1090" s="56" t="s">
        <v>1806</v>
      </c>
      <c r="F1090" s="53" t="s">
        <v>172</v>
      </c>
      <c r="G1090" s="54">
        <v>5</v>
      </c>
      <c r="H1090" s="55">
        <v>5</v>
      </c>
      <c r="I1090" s="73">
        <v>5.38</v>
      </c>
      <c r="J1090" s="55">
        <v>4.46</v>
      </c>
      <c r="K1090" s="73">
        <v>6.34</v>
      </c>
      <c r="L1090" s="55">
        <v>5.26</v>
      </c>
      <c r="M1090" s="55">
        <f t="shared" si="129"/>
        <v>48.6</v>
      </c>
      <c r="N1090" s="55">
        <f t="shared" si="130"/>
        <v>48.6</v>
      </c>
      <c r="O1090" s="38"/>
      <c r="P1090" s="55">
        <v>5.38</v>
      </c>
      <c r="Q1090" s="55">
        <v>6.34</v>
      </c>
      <c r="R1090" s="55">
        <v>58.6</v>
      </c>
      <c r="S1090" s="55">
        <v>58.6</v>
      </c>
      <c r="T1090" s="135">
        <f t="shared" si="122"/>
        <v>0.82935153583617749</v>
      </c>
      <c r="U1090" s="55">
        <f t="shared" si="125"/>
        <v>22.3</v>
      </c>
      <c r="V1090" s="55">
        <f t="shared" si="126"/>
        <v>26.3</v>
      </c>
      <c r="X1090" s="36" t="b">
        <v>1</v>
      </c>
    </row>
    <row r="1091" spans="1:24" ht="24" x14ac:dyDescent="0.25">
      <c r="A1091" s="42" t="s">
        <v>4181</v>
      </c>
      <c r="B1091" s="128" t="s">
        <v>1807</v>
      </c>
      <c r="C1091" s="50" t="s">
        <v>217</v>
      </c>
      <c r="D1091" s="51">
        <v>91854</v>
      </c>
      <c r="E1091" s="56" t="s">
        <v>374</v>
      </c>
      <c r="F1091" s="53" t="s">
        <v>172</v>
      </c>
      <c r="G1091" s="54">
        <v>170</v>
      </c>
      <c r="H1091" s="55">
        <v>170</v>
      </c>
      <c r="I1091" s="73">
        <v>3.99</v>
      </c>
      <c r="J1091" s="55">
        <v>3.31</v>
      </c>
      <c r="K1091" s="73">
        <v>5.13</v>
      </c>
      <c r="L1091" s="55">
        <v>4.25</v>
      </c>
      <c r="M1091" s="55">
        <f t="shared" si="129"/>
        <v>1285.2</v>
      </c>
      <c r="N1091" s="55">
        <f t="shared" si="130"/>
        <v>1285.2</v>
      </c>
      <c r="O1091" s="38"/>
      <c r="P1091" s="55">
        <v>3.99</v>
      </c>
      <c r="Q1091" s="55">
        <v>5.13</v>
      </c>
      <c r="R1091" s="55">
        <v>1550.4</v>
      </c>
      <c r="S1091" s="55">
        <v>1550.4</v>
      </c>
      <c r="T1091" s="135">
        <f t="shared" si="122"/>
        <v>0.82894736842105265</v>
      </c>
      <c r="U1091" s="55">
        <f t="shared" si="125"/>
        <v>562.70000000000005</v>
      </c>
      <c r="V1091" s="55">
        <f t="shared" si="126"/>
        <v>722.5</v>
      </c>
      <c r="X1091" s="36" t="b">
        <v>1</v>
      </c>
    </row>
    <row r="1092" spans="1:24" ht="24" x14ac:dyDescent="0.25">
      <c r="A1092" s="42" t="s">
        <v>4182</v>
      </c>
      <c r="B1092" s="128" t="s">
        <v>1808</v>
      </c>
      <c r="C1092" s="50" t="s">
        <v>217</v>
      </c>
      <c r="D1092" s="51">
        <v>91856</v>
      </c>
      <c r="E1092" s="56" t="s">
        <v>1809</v>
      </c>
      <c r="F1092" s="53" t="s">
        <v>172</v>
      </c>
      <c r="G1092" s="54">
        <v>6</v>
      </c>
      <c r="H1092" s="55">
        <v>6</v>
      </c>
      <c r="I1092" s="73">
        <v>5.91</v>
      </c>
      <c r="J1092" s="55">
        <v>4.9000000000000004</v>
      </c>
      <c r="K1092" s="73">
        <v>5.67</v>
      </c>
      <c r="L1092" s="55">
        <v>4.7</v>
      </c>
      <c r="M1092" s="55">
        <f t="shared" si="129"/>
        <v>57.6</v>
      </c>
      <c r="N1092" s="55">
        <f t="shared" si="130"/>
        <v>57.6</v>
      </c>
      <c r="O1092" s="38"/>
      <c r="P1092" s="55">
        <v>5.91</v>
      </c>
      <c r="Q1092" s="55">
        <v>5.67</v>
      </c>
      <c r="R1092" s="55">
        <v>69.48</v>
      </c>
      <c r="S1092" s="55">
        <v>69.48</v>
      </c>
      <c r="T1092" s="135">
        <f t="shared" si="122"/>
        <v>0.82901554404145072</v>
      </c>
      <c r="U1092" s="55">
        <f t="shared" si="125"/>
        <v>29.4</v>
      </c>
      <c r="V1092" s="55">
        <f t="shared" si="126"/>
        <v>28.2</v>
      </c>
      <c r="X1092" s="36" t="b">
        <v>1</v>
      </c>
    </row>
    <row r="1093" spans="1:24" x14ac:dyDescent="0.2">
      <c r="A1093" s="42" t="s">
        <v>4183</v>
      </c>
      <c r="B1093" s="128" t="s">
        <v>1810</v>
      </c>
      <c r="C1093" s="50" t="s">
        <v>163</v>
      </c>
      <c r="D1093" s="51">
        <v>71450</v>
      </c>
      <c r="E1093" s="56" t="s">
        <v>415</v>
      </c>
      <c r="F1093" s="53" t="s">
        <v>160</v>
      </c>
      <c r="G1093" s="54">
        <v>6</v>
      </c>
      <c r="H1093" s="55">
        <v>6</v>
      </c>
      <c r="I1093" s="73">
        <v>145.97999999999999</v>
      </c>
      <c r="J1093" s="55">
        <v>121.17</v>
      </c>
      <c r="K1093" s="73">
        <v>22.42</v>
      </c>
      <c r="L1093" s="55">
        <v>18.61</v>
      </c>
      <c r="M1093" s="55">
        <f t="shared" si="129"/>
        <v>838.68</v>
      </c>
      <c r="N1093" s="55">
        <f t="shared" si="130"/>
        <v>838.68</v>
      </c>
      <c r="O1093" s="37"/>
      <c r="P1093" s="55">
        <v>145.97999999999999</v>
      </c>
      <c r="Q1093" s="55">
        <v>22.42</v>
      </c>
      <c r="R1093" s="55">
        <v>1010.4</v>
      </c>
      <c r="S1093" s="55">
        <v>1010.4</v>
      </c>
      <c r="T1093" s="135">
        <f t="shared" si="122"/>
        <v>0.83004750593824228</v>
      </c>
      <c r="U1093" s="55">
        <f t="shared" si="125"/>
        <v>727.02</v>
      </c>
      <c r="V1093" s="55">
        <f t="shared" si="126"/>
        <v>111.66</v>
      </c>
      <c r="X1093" s="36" t="b">
        <v>1</v>
      </c>
    </row>
    <row r="1094" spans="1:24" x14ac:dyDescent="0.2">
      <c r="A1094" s="42" t="s">
        <v>4184</v>
      </c>
      <c r="B1094" s="128" t="s">
        <v>1811</v>
      </c>
      <c r="C1094" s="50" t="s">
        <v>163</v>
      </c>
      <c r="D1094" s="51">
        <v>71451</v>
      </c>
      <c r="E1094" s="56" t="s">
        <v>1029</v>
      </c>
      <c r="F1094" s="53" t="s">
        <v>160</v>
      </c>
      <c r="G1094" s="54">
        <v>6</v>
      </c>
      <c r="H1094" s="55">
        <v>6</v>
      </c>
      <c r="I1094" s="73">
        <v>165.26</v>
      </c>
      <c r="J1094" s="55">
        <v>137.18</v>
      </c>
      <c r="K1094" s="73">
        <v>22.42</v>
      </c>
      <c r="L1094" s="55">
        <v>18.61</v>
      </c>
      <c r="M1094" s="55">
        <f t="shared" si="129"/>
        <v>934.74</v>
      </c>
      <c r="N1094" s="55">
        <f t="shared" si="130"/>
        <v>934.74</v>
      </c>
      <c r="O1094" s="37"/>
      <c r="P1094" s="55">
        <v>165.26</v>
      </c>
      <c r="Q1094" s="55">
        <v>22.42</v>
      </c>
      <c r="R1094" s="55">
        <v>1126.08</v>
      </c>
      <c r="S1094" s="55">
        <v>1126.08</v>
      </c>
      <c r="T1094" s="135">
        <f t="shared" si="122"/>
        <v>0.83008312020460362</v>
      </c>
      <c r="U1094" s="55">
        <f t="shared" si="125"/>
        <v>823.08</v>
      </c>
      <c r="V1094" s="55">
        <f t="shared" si="126"/>
        <v>111.66</v>
      </c>
      <c r="X1094" s="36" t="b">
        <v>1</v>
      </c>
    </row>
    <row r="1095" spans="1:24" x14ac:dyDescent="0.2">
      <c r="A1095" s="42" t="s">
        <v>4185</v>
      </c>
      <c r="B1095" s="128" t="s">
        <v>1812</v>
      </c>
      <c r="C1095" s="50" t="s">
        <v>163</v>
      </c>
      <c r="D1095" s="51">
        <v>71431</v>
      </c>
      <c r="E1095" s="56" t="s">
        <v>1813</v>
      </c>
      <c r="F1095" s="53" t="s">
        <v>160</v>
      </c>
      <c r="G1095" s="54">
        <v>6</v>
      </c>
      <c r="H1095" s="55">
        <v>6</v>
      </c>
      <c r="I1095" s="73">
        <v>11.09</v>
      </c>
      <c r="J1095" s="55">
        <v>9.1999999999999993</v>
      </c>
      <c r="K1095" s="73">
        <v>10.84</v>
      </c>
      <c r="L1095" s="55">
        <v>8.99</v>
      </c>
      <c r="M1095" s="55">
        <f t="shared" si="129"/>
        <v>109.14</v>
      </c>
      <c r="N1095" s="55">
        <f t="shared" si="130"/>
        <v>109.14</v>
      </c>
      <c r="O1095" s="37"/>
      <c r="P1095" s="55">
        <v>11.09</v>
      </c>
      <c r="Q1095" s="55">
        <v>10.84</v>
      </c>
      <c r="R1095" s="55">
        <v>131.58000000000001</v>
      </c>
      <c r="S1095" s="55">
        <v>131.58000000000001</v>
      </c>
      <c r="T1095" s="135">
        <f t="shared" si="122"/>
        <v>0.82945736434108519</v>
      </c>
      <c r="U1095" s="55">
        <f t="shared" si="125"/>
        <v>55.2</v>
      </c>
      <c r="V1095" s="55">
        <f t="shared" si="126"/>
        <v>53.94</v>
      </c>
      <c r="X1095" s="36" t="b">
        <v>1</v>
      </c>
    </row>
    <row r="1096" spans="1:24" x14ac:dyDescent="0.2">
      <c r="A1096" s="42" t="s">
        <v>4186</v>
      </c>
      <c r="B1096" s="128" t="s">
        <v>1814</v>
      </c>
      <c r="C1096" s="50" t="s">
        <v>163</v>
      </c>
      <c r="D1096" s="51">
        <v>71440</v>
      </c>
      <c r="E1096" s="56" t="s">
        <v>390</v>
      </c>
      <c r="F1096" s="53" t="s">
        <v>160</v>
      </c>
      <c r="G1096" s="54">
        <v>10</v>
      </c>
      <c r="H1096" s="55">
        <v>10</v>
      </c>
      <c r="I1096" s="73">
        <v>7.95</v>
      </c>
      <c r="J1096" s="55">
        <v>6.59</v>
      </c>
      <c r="K1096" s="73">
        <v>7.84</v>
      </c>
      <c r="L1096" s="55">
        <v>6.5</v>
      </c>
      <c r="M1096" s="55">
        <f t="shared" si="129"/>
        <v>130.9</v>
      </c>
      <c r="N1096" s="55">
        <f t="shared" si="130"/>
        <v>130.9</v>
      </c>
      <c r="O1096" s="37"/>
      <c r="P1096" s="55">
        <v>7.95</v>
      </c>
      <c r="Q1096" s="55">
        <v>7.84</v>
      </c>
      <c r="R1096" s="55">
        <v>157.9</v>
      </c>
      <c r="S1096" s="55">
        <v>157.9</v>
      </c>
      <c r="T1096" s="135">
        <f t="shared" si="122"/>
        <v>0.82900569981000638</v>
      </c>
      <c r="U1096" s="55">
        <f t="shared" si="125"/>
        <v>65.900000000000006</v>
      </c>
      <c r="V1096" s="55">
        <f t="shared" si="126"/>
        <v>65</v>
      </c>
      <c r="X1096" s="36" t="b">
        <v>1</v>
      </c>
    </row>
    <row r="1097" spans="1:24" x14ac:dyDescent="0.2">
      <c r="A1097" s="42" t="s">
        <v>4187</v>
      </c>
      <c r="B1097" s="128" t="s">
        <v>1815</v>
      </c>
      <c r="C1097" s="50" t="s">
        <v>163</v>
      </c>
      <c r="D1097" s="51">
        <v>71441</v>
      </c>
      <c r="E1097" s="56" t="s">
        <v>394</v>
      </c>
      <c r="F1097" s="53" t="s">
        <v>160</v>
      </c>
      <c r="G1097" s="54">
        <v>8</v>
      </c>
      <c r="H1097" s="55">
        <v>8</v>
      </c>
      <c r="I1097" s="73">
        <v>11.59</v>
      </c>
      <c r="J1097" s="55">
        <v>9.6199999999999992</v>
      </c>
      <c r="K1097" s="73">
        <v>13.82</v>
      </c>
      <c r="L1097" s="55">
        <v>11.47</v>
      </c>
      <c r="M1097" s="55">
        <f t="shared" si="129"/>
        <v>168.72</v>
      </c>
      <c r="N1097" s="55">
        <f t="shared" si="130"/>
        <v>168.72</v>
      </c>
      <c r="O1097" s="37"/>
      <c r="P1097" s="55">
        <v>11.59</v>
      </c>
      <c r="Q1097" s="55">
        <v>13.82</v>
      </c>
      <c r="R1097" s="55">
        <v>203.28</v>
      </c>
      <c r="S1097" s="55">
        <v>203.28</v>
      </c>
      <c r="T1097" s="135">
        <f t="shared" si="122"/>
        <v>0.82998819362455722</v>
      </c>
      <c r="U1097" s="55">
        <f t="shared" si="125"/>
        <v>76.959999999999994</v>
      </c>
      <c r="V1097" s="55">
        <f t="shared" si="126"/>
        <v>91.76</v>
      </c>
      <c r="X1097" s="36" t="b">
        <v>1</v>
      </c>
    </row>
    <row r="1098" spans="1:24" ht="24" x14ac:dyDescent="0.25">
      <c r="A1098" s="42" t="s">
        <v>4188</v>
      </c>
      <c r="B1098" s="128" t="s">
        <v>1816</v>
      </c>
      <c r="C1098" s="50" t="s">
        <v>217</v>
      </c>
      <c r="D1098" s="51">
        <v>100903</v>
      </c>
      <c r="E1098" s="52" t="s">
        <v>3026</v>
      </c>
      <c r="F1098" s="53" t="s">
        <v>160</v>
      </c>
      <c r="G1098" s="54">
        <v>134</v>
      </c>
      <c r="H1098" s="55">
        <v>134</v>
      </c>
      <c r="I1098" s="73">
        <v>20.11</v>
      </c>
      <c r="J1098" s="55">
        <v>16.690000000000001</v>
      </c>
      <c r="K1098" s="73">
        <v>7.25</v>
      </c>
      <c r="L1098" s="55">
        <v>6.01</v>
      </c>
      <c r="M1098" s="55">
        <f t="shared" si="129"/>
        <v>3041.8</v>
      </c>
      <c r="N1098" s="55">
        <f t="shared" si="130"/>
        <v>3041.8</v>
      </c>
      <c r="O1098" s="38"/>
      <c r="P1098" s="55">
        <v>20.11</v>
      </c>
      <c r="Q1098" s="55">
        <v>7.25</v>
      </c>
      <c r="R1098" s="55">
        <v>3666.24</v>
      </c>
      <c r="S1098" s="55">
        <v>3666.24</v>
      </c>
      <c r="T1098" s="135">
        <f t="shared" si="122"/>
        <v>0.82967836257309946</v>
      </c>
      <c r="U1098" s="55">
        <f t="shared" si="125"/>
        <v>2236.46</v>
      </c>
      <c r="V1098" s="55">
        <f t="shared" si="126"/>
        <v>805.34</v>
      </c>
      <c r="X1098" s="36" t="b">
        <v>1</v>
      </c>
    </row>
    <row r="1099" spans="1:24" ht="24" x14ac:dyDescent="0.25">
      <c r="A1099" s="42" t="s">
        <v>4189</v>
      </c>
      <c r="B1099" s="128" t="s">
        <v>1817</v>
      </c>
      <c r="C1099" s="50" t="s">
        <v>197</v>
      </c>
      <c r="D1099" s="57" t="s">
        <v>387</v>
      </c>
      <c r="E1099" s="52" t="s">
        <v>3025</v>
      </c>
      <c r="F1099" s="53" t="s">
        <v>160</v>
      </c>
      <c r="G1099" s="54">
        <v>67</v>
      </c>
      <c r="H1099" s="55">
        <v>67</v>
      </c>
      <c r="I1099" s="73">
        <v>91.28</v>
      </c>
      <c r="J1099" s="55">
        <v>75.77</v>
      </c>
      <c r="K1099" s="73">
        <v>14.44</v>
      </c>
      <c r="L1099" s="55">
        <v>11.98</v>
      </c>
      <c r="M1099" s="55">
        <f t="shared" si="129"/>
        <v>5879.25</v>
      </c>
      <c r="N1099" s="55">
        <f t="shared" si="130"/>
        <v>5879.25</v>
      </c>
      <c r="O1099" s="38"/>
      <c r="P1099" s="55">
        <v>91.28</v>
      </c>
      <c r="Q1099" s="55">
        <v>14.44</v>
      </c>
      <c r="R1099" s="55">
        <v>7083.24</v>
      </c>
      <c r="S1099" s="55">
        <v>7083.24</v>
      </c>
      <c r="T1099" s="135">
        <f t="shared" si="122"/>
        <v>0.83002270147559598</v>
      </c>
      <c r="U1099" s="55">
        <f t="shared" si="125"/>
        <v>5076.59</v>
      </c>
      <c r="V1099" s="55">
        <f t="shared" si="126"/>
        <v>802.66</v>
      </c>
      <c r="X1099" s="36" t="b">
        <v>1</v>
      </c>
    </row>
    <row r="1100" spans="1:24" ht="24" x14ac:dyDescent="0.25">
      <c r="A1100" s="42" t="s">
        <v>4190</v>
      </c>
      <c r="B1100" s="128" t="s">
        <v>1818</v>
      </c>
      <c r="C1100" s="50" t="s">
        <v>163</v>
      </c>
      <c r="D1100" s="51">
        <v>71646</v>
      </c>
      <c r="E1100" s="56" t="s">
        <v>1819</v>
      </c>
      <c r="F1100" s="53" t="s">
        <v>160</v>
      </c>
      <c r="G1100" s="54">
        <v>39</v>
      </c>
      <c r="H1100" s="55">
        <v>39</v>
      </c>
      <c r="I1100" s="73">
        <v>36.26</v>
      </c>
      <c r="J1100" s="55">
        <v>30.09</v>
      </c>
      <c r="K1100" s="73">
        <v>12.05</v>
      </c>
      <c r="L1100" s="55">
        <v>10</v>
      </c>
      <c r="M1100" s="55">
        <f t="shared" si="129"/>
        <v>1563.51</v>
      </c>
      <c r="N1100" s="55">
        <f t="shared" si="130"/>
        <v>1563.51</v>
      </c>
      <c r="O1100" s="38"/>
      <c r="P1100" s="55">
        <v>36.26</v>
      </c>
      <c r="Q1100" s="55">
        <v>12.05</v>
      </c>
      <c r="R1100" s="55">
        <v>1884.09</v>
      </c>
      <c r="S1100" s="55">
        <v>1884.09</v>
      </c>
      <c r="T1100" s="135">
        <f t="shared" ref="T1100:T1163" si="131">N1100/S1100</f>
        <v>0.82984889256882632</v>
      </c>
      <c r="U1100" s="55">
        <f t="shared" si="125"/>
        <v>1173.51</v>
      </c>
      <c r="V1100" s="55">
        <f t="shared" si="126"/>
        <v>390</v>
      </c>
      <c r="X1100" s="36" t="b">
        <v>1</v>
      </c>
    </row>
    <row r="1101" spans="1:24" x14ac:dyDescent="0.2">
      <c r="A1101" s="42" t="s">
        <v>4191</v>
      </c>
      <c r="B1101" s="128" t="s">
        <v>1820</v>
      </c>
      <c r="C1101" s="50" t="s">
        <v>163</v>
      </c>
      <c r="D1101" s="51">
        <v>71722</v>
      </c>
      <c r="E1101" s="56" t="s">
        <v>1072</v>
      </c>
      <c r="F1101" s="53" t="s">
        <v>160</v>
      </c>
      <c r="G1101" s="54">
        <v>17</v>
      </c>
      <c r="H1101" s="55">
        <v>17</v>
      </c>
      <c r="I1101" s="73">
        <v>1.86</v>
      </c>
      <c r="J1101" s="55">
        <v>1.54</v>
      </c>
      <c r="K1101" s="73">
        <v>1.49</v>
      </c>
      <c r="L1101" s="55">
        <v>1.23</v>
      </c>
      <c r="M1101" s="55">
        <f t="shared" si="129"/>
        <v>47.09</v>
      </c>
      <c r="N1101" s="55">
        <f t="shared" si="130"/>
        <v>47.09</v>
      </c>
      <c r="O1101" s="37"/>
      <c r="P1101" s="55">
        <v>1.86</v>
      </c>
      <c r="Q1101" s="55">
        <v>1.49</v>
      </c>
      <c r="R1101" s="55">
        <v>56.95</v>
      </c>
      <c r="S1101" s="55">
        <v>56.95</v>
      </c>
      <c r="T1101" s="135">
        <f t="shared" si="131"/>
        <v>0.82686567164179103</v>
      </c>
      <c r="U1101" s="55">
        <f t="shared" si="125"/>
        <v>26.18</v>
      </c>
      <c r="V1101" s="55">
        <f t="shared" si="126"/>
        <v>20.91</v>
      </c>
      <c r="X1101" s="36" t="b">
        <v>1</v>
      </c>
    </row>
    <row r="1102" spans="1:24" x14ac:dyDescent="0.2">
      <c r="A1102" s="42" t="s">
        <v>4192</v>
      </c>
      <c r="B1102" s="128" t="s">
        <v>1821</v>
      </c>
      <c r="C1102" s="50" t="s">
        <v>163</v>
      </c>
      <c r="D1102" s="51">
        <v>71861</v>
      </c>
      <c r="E1102" s="56" t="s">
        <v>365</v>
      </c>
      <c r="F1102" s="53" t="s">
        <v>160</v>
      </c>
      <c r="G1102" s="54">
        <v>280</v>
      </c>
      <c r="H1102" s="55">
        <v>280</v>
      </c>
      <c r="I1102" s="73">
        <v>0.12</v>
      </c>
      <c r="J1102" s="55">
        <v>0.09</v>
      </c>
      <c r="K1102" s="73">
        <v>0.38</v>
      </c>
      <c r="L1102" s="55">
        <v>0.31</v>
      </c>
      <c r="M1102" s="55">
        <f t="shared" si="129"/>
        <v>112</v>
      </c>
      <c r="N1102" s="55">
        <f t="shared" si="130"/>
        <v>112</v>
      </c>
      <c r="O1102" s="37"/>
      <c r="P1102" s="55">
        <v>0.12</v>
      </c>
      <c r="Q1102" s="55">
        <v>0.38</v>
      </c>
      <c r="R1102" s="55">
        <v>140</v>
      </c>
      <c r="S1102" s="55">
        <v>140</v>
      </c>
      <c r="T1102" s="135">
        <f t="shared" si="131"/>
        <v>0.8</v>
      </c>
      <c r="U1102" s="55">
        <f t="shared" ref="U1102:U1165" si="132">TRUNC(J1102*H1102,2)</f>
        <v>25.2</v>
      </c>
      <c r="V1102" s="55">
        <f t="shared" ref="V1102:V1165" si="133">TRUNC(L1102*H1102,2)</f>
        <v>86.8</v>
      </c>
      <c r="X1102" s="36" t="b">
        <v>1</v>
      </c>
    </row>
    <row r="1103" spans="1:24" x14ac:dyDescent="0.2">
      <c r="A1103" s="42" t="s">
        <v>4193</v>
      </c>
      <c r="B1103" s="128" t="s">
        <v>1822</v>
      </c>
      <c r="C1103" s="50" t="s">
        <v>163</v>
      </c>
      <c r="D1103" s="51">
        <v>70391</v>
      </c>
      <c r="E1103" s="56" t="s">
        <v>363</v>
      </c>
      <c r="F1103" s="53" t="s">
        <v>160</v>
      </c>
      <c r="G1103" s="54">
        <v>280</v>
      </c>
      <c r="H1103" s="55">
        <v>280</v>
      </c>
      <c r="I1103" s="73">
        <v>0.18</v>
      </c>
      <c r="J1103" s="55">
        <v>0.14000000000000001</v>
      </c>
      <c r="K1103" s="73">
        <v>0.6</v>
      </c>
      <c r="L1103" s="55">
        <v>0.49</v>
      </c>
      <c r="M1103" s="55">
        <f t="shared" si="129"/>
        <v>176.4</v>
      </c>
      <c r="N1103" s="55">
        <f t="shared" si="130"/>
        <v>176.4</v>
      </c>
      <c r="O1103" s="37"/>
      <c r="P1103" s="55">
        <v>0.18</v>
      </c>
      <c r="Q1103" s="55">
        <v>0.6</v>
      </c>
      <c r="R1103" s="55">
        <v>218.4</v>
      </c>
      <c r="S1103" s="55">
        <v>218.4</v>
      </c>
      <c r="T1103" s="135">
        <f t="shared" si="131"/>
        <v>0.80769230769230771</v>
      </c>
      <c r="U1103" s="55">
        <f t="shared" si="132"/>
        <v>39.200000000000003</v>
      </c>
      <c r="V1103" s="55">
        <f t="shared" si="133"/>
        <v>137.19999999999999</v>
      </c>
      <c r="X1103" s="36" t="b">
        <v>1</v>
      </c>
    </row>
    <row r="1104" spans="1:24" ht="36" x14ac:dyDescent="0.25">
      <c r="A1104" s="42" t="s">
        <v>4194</v>
      </c>
      <c r="B1104" s="128" t="s">
        <v>1823</v>
      </c>
      <c r="C1104" s="50" t="s">
        <v>217</v>
      </c>
      <c r="D1104" s="51">
        <v>101879</v>
      </c>
      <c r="E1104" s="56" t="s">
        <v>1824</v>
      </c>
      <c r="F1104" s="53" t="s">
        <v>160</v>
      </c>
      <c r="G1104" s="54">
        <v>1</v>
      </c>
      <c r="H1104" s="55">
        <v>1</v>
      </c>
      <c r="I1104" s="73">
        <v>515.89</v>
      </c>
      <c r="J1104" s="55">
        <v>428.24</v>
      </c>
      <c r="K1104" s="73">
        <v>22.47</v>
      </c>
      <c r="L1104" s="55">
        <v>18.649999999999999</v>
      </c>
      <c r="M1104" s="55">
        <f t="shared" si="129"/>
        <v>446.89</v>
      </c>
      <c r="N1104" s="55">
        <f t="shared" si="130"/>
        <v>446.89</v>
      </c>
      <c r="O1104" s="38"/>
      <c r="P1104" s="55">
        <v>515.89</v>
      </c>
      <c r="Q1104" s="55">
        <v>22.47</v>
      </c>
      <c r="R1104" s="55">
        <v>538.36</v>
      </c>
      <c r="S1104" s="55">
        <v>538.36</v>
      </c>
      <c r="T1104" s="135">
        <f t="shared" si="131"/>
        <v>0.83009510364811645</v>
      </c>
      <c r="U1104" s="55">
        <f t="shared" si="132"/>
        <v>428.24</v>
      </c>
      <c r="V1104" s="55">
        <f t="shared" si="133"/>
        <v>18.649999999999999</v>
      </c>
      <c r="X1104" s="36" t="b">
        <v>1</v>
      </c>
    </row>
    <row r="1105" spans="1:24" ht="36" x14ac:dyDescent="0.25">
      <c r="A1105" s="42" t="s">
        <v>4195</v>
      </c>
      <c r="B1105" s="128" t="s">
        <v>1825</v>
      </c>
      <c r="C1105" s="50" t="s">
        <v>217</v>
      </c>
      <c r="D1105" s="51">
        <v>101881</v>
      </c>
      <c r="E1105" s="56" t="s">
        <v>1826</v>
      </c>
      <c r="F1105" s="53" t="s">
        <v>160</v>
      </c>
      <c r="G1105" s="54">
        <v>1</v>
      </c>
      <c r="H1105" s="55">
        <v>1</v>
      </c>
      <c r="I1105" s="73">
        <v>862.02</v>
      </c>
      <c r="J1105" s="55">
        <v>715.56</v>
      </c>
      <c r="K1105" s="73">
        <v>27.1</v>
      </c>
      <c r="L1105" s="55">
        <v>22.49</v>
      </c>
      <c r="M1105" s="55">
        <f t="shared" si="129"/>
        <v>738.05</v>
      </c>
      <c r="N1105" s="55">
        <f t="shared" si="130"/>
        <v>738.05</v>
      </c>
      <c r="O1105" s="38"/>
      <c r="P1105" s="55">
        <v>862.02</v>
      </c>
      <c r="Q1105" s="55">
        <v>27.1</v>
      </c>
      <c r="R1105" s="55">
        <v>889.12</v>
      </c>
      <c r="S1105" s="55">
        <v>889.12</v>
      </c>
      <c r="T1105" s="135">
        <f t="shared" si="131"/>
        <v>0.8300904264891128</v>
      </c>
      <c r="U1105" s="55">
        <f t="shared" si="132"/>
        <v>715.56</v>
      </c>
      <c r="V1105" s="55">
        <f t="shared" si="133"/>
        <v>22.49</v>
      </c>
      <c r="X1105" s="36" t="b">
        <v>1</v>
      </c>
    </row>
    <row r="1106" spans="1:24" x14ac:dyDescent="0.2">
      <c r="A1106" s="42" t="s">
        <v>4196</v>
      </c>
      <c r="B1106" s="128" t="s">
        <v>1827</v>
      </c>
      <c r="C1106" s="50" t="s">
        <v>163</v>
      </c>
      <c r="D1106" s="51">
        <v>72395</v>
      </c>
      <c r="E1106" s="56" t="s">
        <v>1037</v>
      </c>
      <c r="F1106" s="53" t="s">
        <v>160</v>
      </c>
      <c r="G1106" s="54">
        <v>10</v>
      </c>
      <c r="H1106" s="55">
        <v>10</v>
      </c>
      <c r="I1106" s="73">
        <v>4.4800000000000004</v>
      </c>
      <c r="J1106" s="55">
        <v>3.71</v>
      </c>
      <c r="K1106" s="73">
        <v>1.1200000000000001</v>
      </c>
      <c r="L1106" s="55">
        <v>0.92</v>
      </c>
      <c r="M1106" s="55">
        <f t="shared" si="129"/>
        <v>46.3</v>
      </c>
      <c r="N1106" s="55">
        <f t="shared" si="130"/>
        <v>46.3</v>
      </c>
      <c r="O1106" s="37"/>
      <c r="P1106" s="55">
        <v>4.4800000000000004</v>
      </c>
      <c r="Q1106" s="55">
        <v>1.1200000000000001</v>
      </c>
      <c r="R1106" s="55">
        <v>56</v>
      </c>
      <c r="S1106" s="55">
        <v>56</v>
      </c>
      <c r="T1106" s="135">
        <f t="shared" si="131"/>
        <v>0.82678571428571423</v>
      </c>
      <c r="U1106" s="55">
        <f t="shared" si="132"/>
        <v>37.1</v>
      </c>
      <c r="V1106" s="55">
        <f t="shared" si="133"/>
        <v>9.1999999999999993</v>
      </c>
      <c r="X1106" s="36" t="b">
        <v>1</v>
      </c>
    </row>
    <row r="1107" spans="1:24" x14ac:dyDescent="0.2">
      <c r="A1107" s="42" t="s">
        <v>4197</v>
      </c>
      <c r="B1107" s="128" t="s">
        <v>1828</v>
      </c>
      <c r="C1107" s="50" t="s">
        <v>163</v>
      </c>
      <c r="D1107" s="51">
        <v>72397</v>
      </c>
      <c r="E1107" s="56" t="s">
        <v>1829</v>
      </c>
      <c r="F1107" s="53" t="s">
        <v>160</v>
      </c>
      <c r="G1107" s="54">
        <v>6</v>
      </c>
      <c r="H1107" s="55">
        <v>6</v>
      </c>
      <c r="I1107" s="73">
        <v>3.79</v>
      </c>
      <c r="J1107" s="55">
        <v>3.14</v>
      </c>
      <c r="K1107" s="73">
        <v>1.1200000000000001</v>
      </c>
      <c r="L1107" s="55">
        <v>0.92</v>
      </c>
      <c r="M1107" s="55">
        <f t="shared" si="129"/>
        <v>24.36</v>
      </c>
      <c r="N1107" s="55">
        <f t="shared" si="130"/>
        <v>24.36</v>
      </c>
      <c r="O1107" s="37"/>
      <c r="P1107" s="55">
        <v>3.79</v>
      </c>
      <c r="Q1107" s="55">
        <v>1.1200000000000001</v>
      </c>
      <c r="R1107" s="55">
        <v>29.46</v>
      </c>
      <c r="S1107" s="55">
        <v>29.46</v>
      </c>
      <c r="T1107" s="135">
        <f t="shared" si="131"/>
        <v>0.82688391038696529</v>
      </c>
      <c r="U1107" s="55">
        <f t="shared" si="132"/>
        <v>18.84</v>
      </c>
      <c r="V1107" s="55">
        <f t="shared" si="133"/>
        <v>5.52</v>
      </c>
      <c r="X1107" s="36" t="b">
        <v>1</v>
      </c>
    </row>
    <row r="1108" spans="1:24" x14ac:dyDescent="0.2">
      <c r="A1108" s="42" t="s">
        <v>4198</v>
      </c>
      <c r="B1108" s="128" t="s">
        <v>1830</v>
      </c>
      <c r="C1108" s="50" t="s">
        <v>163</v>
      </c>
      <c r="D1108" s="51">
        <v>72578</v>
      </c>
      <c r="E1108" s="56" t="s">
        <v>400</v>
      </c>
      <c r="F1108" s="53" t="s">
        <v>160</v>
      </c>
      <c r="G1108" s="54">
        <v>22</v>
      </c>
      <c r="H1108" s="55">
        <v>22</v>
      </c>
      <c r="I1108" s="73">
        <v>8.0500000000000007</v>
      </c>
      <c r="J1108" s="55">
        <v>6.68</v>
      </c>
      <c r="K1108" s="73">
        <v>10.84</v>
      </c>
      <c r="L1108" s="55">
        <v>8.99</v>
      </c>
      <c r="M1108" s="55">
        <f t="shared" si="129"/>
        <v>344.74</v>
      </c>
      <c r="N1108" s="55">
        <f t="shared" si="130"/>
        <v>344.74</v>
      </c>
      <c r="O1108" s="37"/>
      <c r="P1108" s="55">
        <v>8.0500000000000007</v>
      </c>
      <c r="Q1108" s="55">
        <v>10.84</v>
      </c>
      <c r="R1108" s="55">
        <v>415.58</v>
      </c>
      <c r="S1108" s="55">
        <v>415.58</v>
      </c>
      <c r="T1108" s="135">
        <f t="shared" si="131"/>
        <v>0.82953943885653791</v>
      </c>
      <c r="U1108" s="55">
        <f t="shared" si="132"/>
        <v>146.96</v>
      </c>
      <c r="V1108" s="55">
        <f t="shared" si="133"/>
        <v>197.78</v>
      </c>
      <c r="X1108" s="36" t="b">
        <v>1</v>
      </c>
    </row>
    <row r="1109" spans="1:24" x14ac:dyDescent="0.2">
      <c r="A1109" s="42" t="s">
        <v>4199</v>
      </c>
      <c r="B1109" s="128" t="s">
        <v>1831</v>
      </c>
      <c r="C1109" s="50" t="s">
        <v>163</v>
      </c>
      <c r="D1109" s="51">
        <v>72585</v>
      </c>
      <c r="E1109" s="56" t="s">
        <v>1096</v>
      </c>
      <c r="F1109" s="53" t="s">
        <v>160</v>
      </c>
      <c r="G1109" s="54">
        <v>8</v>
      </c>
      <c r="H1109" s="55">
        <v>8</v>
      </c>
      <c r="I1109" s="73">
        <v>11.92</v>
      </c>
      <c r="J1109" s="55">
        <v>9.89</v>
      </c>
      <c r="K1109" s="73">
        <v>10.84</v>
      </c>
      <c r="L1109" s="55">
        <v>8.99</v>
      </c>
      <c r="M1109" s="55">
        <f t="shared" si="129"/>
        <v>151.04</v>
      </c>
      <c r="N1109" s="55">
        <f t="shared" si="130"/>
        <v>151.04</v>
      </c>
      <c r="O1109" s="37"/>
      <c r="P1109" s="55">
        <v>11.92</v>
      </c>
      <c r="Q1109" s="55">
        <v>10.84</v>
      </c>
      <c r="R1109" s="55">
        <v>182.08</v>
      </c>
      <c r="S1109" s="55">
        <v>182.08</v>
      </c>
      <c r="T1109" s="135">
        <f t="shared" si="131"/>
        <v>0.82952548330404208</v>
      </c>
      <c r="U1109" s="55">
        <f t="shared" si="132"/>
        <v>79.12</v>
      </c>
      <c r="V1109" s="55">
        <f t="shared" si="133"/>
        <v>71.92</v>
      </c>
      <c r="X1109" s="36" t="b">
        <v>1</v>
      </c>
    </row>
    <row r="1110" spans="1:24" x14ac:dyDescent="0.2">
      <c r="A1110" s="42" t="s">
        <v>4200</v>
      </c>
      <c r="B1110" s="128" t="s">
        <v>1832</v>
      </c>
      <c r="C1110" s="50" t="s">
        <v>163</v>
      </c>
      <c r="D1110" s="51">
        <v>72578</v>
      </c>
      <c r="E1110" s="56" t="s">
        <v>400</v>
      </c>
      <c r="F1110" s="53" t="s">
        <v>160</v>
      </c>
      <c r="G1110" s="54">
        <v>26</v>
      </c>
      <c r="H1110" s="55">
        <v>26</v>
      </c>
      <c r="I1110" s="73">
        <v>8.0500000000000007</v>
      </c>
      <c r="J1110" s="55">
        <v>6.68</v>
      </c>
      <c r="K1110" s="73">
        <v>10.84</v>
      </c>
      <c r="L1110" s="55">
        <v>8.99</v>
      </c>
      <c r="M1110" s="55">
        <f t="shared" si="129"/>
        <v>407.42</v>
      </c>
      <c r="N1110" s="55">
        <f t="shared" si="130"/>
        <v>407.42</v>
      </c>
      <c r="O1110" s="37"/>
      <c r="P1110" s="55">
        <v>8.0500000000000007</v>
      </c>
      <c r="Q1110" s="55">
        <v>10.84</v>
      </c>
      <c r="R1110" s="55">
        <v>491.14</v>
      </c>
      <c r="S1110" s="55">
        <v>491.14</v>
      </c>
      <c r="T1110" s="135">
        <f t="shared" si="131"/>
        <v>0.82953943885653791</v>
      </c>
      <c r="U1110" s="55">
        <f t="shared" si="132"/>
        <v>173.68</v>
      </c>
      <c r="V1110" s="55">
        <f t="shared" si="133"/>
        <v>233.74</v>
      </c>
      <c r="X1110" s="36" t="b">
        <v>1</v>
      </c>
    </row>
    <row r="1111" spans="1:24" x14ac:dyDescent="0.2">
      <c r="A1111" s="42" t="s">
        <v>4201</v>
      </c>
      <c r="B1111" s="128" t="s">
        <v>1833</v>
      </c>
      <c r="C1111" s="50" t="s">
        <v>163</v>
      </c>
      <c r="D1111" s="51">
        <v>72578</v>
      </c>
      <c r="E1111" s="56" t="s">
        <v>400</v>
      </c>
      <c r="F1111" s="53" t="s">
        <v>160</v>
      </c>
      <c r="G1111" s="54">
        <v>4</v>
      </c>
      <c r="H1111" s="55">
        <v>4</v>
      </c>
      <c r="I1111" s="73">
        <v>8.0500000000000007</v>
      </c>
      <c r="J1111" s="55">
        <v>6.68</v>
      </c>
      <c r="K1111" s="73">
        <v>10.84</v>
      </c>
      <c r="L1111" s="55">
        <v>8.99</v>
      </c>
      <c r="M1111" s="55">
        <f t="shared" si="129"/>
        <v>62.68</v>
      </c>
      <c r="N1111" s="55">
        <f t="shared" si="130"/>
        <v>62.68</v>
      </c>
      <c r="O1111" s="37"/>
      <c r="P1111" s="55">
        <v>8.0500000000000007</v>
      </c>
      <c r="Q1111" s="55">
        <v>10.84</v>
      </c>
      <c r="R1111" s="55">
        <v>75.56</v>
      </c>
      <c r="S1111" s="55">
        <v>75.56</v>
      </c>
      <c r="T1111" s="135">
        <f t="shared" si="131"/>
        <v>0.8295394388565378</v>
      </c>
      <c r="U1111" s="55">
        <f t="shared" si="132"/>
        <v>26.72</v>
      </c>
      <c r="V1111" s="55">
        <f t="shared" si="133"/>
        <v>35.96</v>
      </c>
      <c r="X1111" s="36" t="b">
        <v>1</v>
      </c>
    </row>
    <row r="1112" spans="1:24" x14ac:dyDescent="0.2">
      <c r="A1112" s="42" t="s">
        <v>4202</v>
      </c>
      <c r="B1112" s="127" t="s">
        <v>1834</v>
      </c>
      <c r="C1112" s="132"/>
      <c r="D1112" s="132"/>
      <c r="E1112" s="47" t="s">
        <v>85</v>
      </c>
      <c r="F1112" s="132"/>
      <c r="G1112" s="48"/>
      <c r="H1112" s="48"/>
      <c r="I1112" s="72"/>
      <c r="J1112" s="48"/>
      <c r="K1112" s="72"/>
      <c r="L1112" s="48"/>
      <c r="M1112" s="308">
        <f>M1113+M1149+M1197+M1228</f>
        <v>49031.460000000006</v>
      </c>
      <c r="N1112" s="308">
        <f>N1113+N1149+N1197+N1228</f>
        <v>49031.460000000006</v>
      </c>
      <c r="O1112" s="37"/>
      <c r="P1112" s="48"/>
      <c r="Q1112" s="48"/>
      <c r="R1112" s="308">
        <v>59078.31</v>
      </c>
      <c r="S1112" s="308">
        <v>59078.31</v>
      </c>
      <c r="T1112" s="135">
        <f t="shared" si="131"/>
        <v>0.8299401252337788</v>
      </c>
      <c r="U1112" s="55">
        <f t="shared" si="132"/>
        <v>0</v>
      </c>
      <c r="V1112" s="55">
        <f t="shared" si="133"/>
        <v>0</v>
      </c>
      <c r="X1112" s="36" t="b">
        <v>1</v>
      </c>
    </row>
    <row r="1113" spans="1:24" x14ac:dyDescent="0.2">
      <c r="A1113" s="42" t="s">
        <v>4203</v>
      </c>
      <c r="B1113" s="129" t="s">
        <v>1835</v>
      </c>
      <c r="C1113" s="133"/>
      <c r="D1113" s="133"/>
      <c r="E1113" s="58" t="s">
        <v>1345</v>
      </c>
      <c r="F1113" s="133"/>
      <c r="G1113" s="59"/>
      <c r="H1113" s="59"/>
      <c r="I1113" s="72"/>
      <c r="J1113" s="59"/>
      <c r="K1113" s="72"/>
      <c r="L1113" s="59"/>
      <c r="M1113" s="60">
        <f>M1114+M1120+M1129+M1141+M1146</f>
        <v>33621.700000000004</v>
      </c>
      <c r="N1113" s="60">
        <f>N1114+N1120+N1129+N1141+N1146</f>
        <v>33621.700000000004</v>
      </c>
      <c r="O1113" s="37"/>
      <c r="P1113" s="59"/>
      <c r="Q1113" s="59"/>
      <c r="R1113" s="60">
        <v>40506.879999999997</v>
      </c>
      <c r="S1113" s="60">
        <v>40506.879999999997</v>
      </c>
      <c r="T1113" s="135">
        <f t="shared" si="131"/>
        <v>0.83002443041774643</v>
      </c>
      <c r="U1113" s="55">
        <f t="shared" si="132"/>
        <v>0</v>
      </c>
      <c r="V1113" s="55">
        <f t="shared" si="133"/>
        <v>0</v>
      </c>
      <c r="X1113" s="36" t="b">
        <v>1</v>
      </c>
    </row>
    <row r="1114" spans="1:24" x14ac:dyDescent="0.2">
      <c r="A1114" s="42" t="s">
        <v>4204</v>
      </c>
      <c r="B1114" s="130" t="s">
        <v>1836</v>
      </c>
      <c r="C1114" s="134"/>
      <c r="D1114" s="134"/>
      <c r="E1114" s="61" t="s">
        <v>1415</v>
      </c>
      <c r="F1114" s="134"/>
      <c r="G1114" s="62"/>
      <c r="H1114" s="62"/>
      <c r="I1114" s="72"/>
      <c r="J1114" s="62"/>
      <c r="K1114" s="72"/>
      <c r="L1114" s="62"/>
      <c r="M1114" s="63">
        <f>SUM(M1115:M1119)</f>
        <v>2267.62</v>
      </c>
      <c r="N1114" s="63">
        <f>SUM(N1115:N1119)</f>
        <v>2267.62</v>
      </c>
      <c r="O1114" s="37"/>
      <c r="P1114" s="62"/>
      <c r="Q1114" s="62"/>
      <c r="R1114" s="63">
        <v>2732</v>
      </c>
      <c r="S1114" s="63">
        <v>2732</v>
      </c>
      <c r="T1114" s="135">
        <f t="shared" si="131"/>
        <v>0.83002196193264999</v>
      </c>
      <c r="U1114" s="55">
        <f t="shared" si="132"/>
        <v>0</v>
      </c>
      <c r="V1114" s="55">
        <f t="shared" si="133"/>
        <v>0</v>
      </c>
      <c r="X1114" s="36" t="b">
        <v>1</v>
      </c>
    </row>
    <row r="1115" spans="1:24" ht="24" x14ac:dyDescent="0.25">
      <c r="A1115" s="42" t="s">
        <v>4205</v>
      </c>
      <c r="B1115" s="128" t="s">
        <v>1837</v>
      </c>
      <c r="C1115" s="50" t="s">
        <v>217</v>
      </c>
      <c r="D1115" s="51">
        <v>89987</v>
      </c>
      <c r="E1115" s="52" t="s">
        <v>3075</v>
      </c>
      <c r="F1115" s="53" t="s">
        <v>160</v>
      </c>
      <c r="G1115" s="54">
        <v>4</v>
      </c>
      <c r="H1115" s="55">
        <v>4</v>
      </c>
      <c r="I1115" s="73">
        <v>87.04</v>
      </c>
      <c r="J1115" s="55">
        <v>72.25</v>
      </c>
      <c r="K1115" s="73">
        <v>8.2200000000000006</v>
      </c>
      <c r="L1115" s="55">
        <v>6.82</v>
      </c>
      <c r="M1115" s="55">
        <f>TRUNC(((J1115*G1115)+(L1115*G1115)),2)</f>
        <v>316.27999999999997</v>
      </c>
      <c r="N1115" s="55">
        <f>TRUNC(((J1115*H1115)+(L1115*H1115)),2)</f>
        <v>316.27999999999997</v>
      </c>
      <c r="O1115" s="38"/>
      <c r="P1115" s="55">
        <v>87.04</v>
      </c>
      <c r="Q1115" s="55">
        <v>8.2200000000000006</v>
      </c>
      <c r="R1115" s="55">
        <v>381.04</v>
      </c>
      <c r="S1115" s="55">
        <v>381.04</v>
      </c>
      <c r="T1115" s="135">
        <f t="shared" si="131"/>
        <v>0.8300440898593322</v>
      </c>
      <c r="U1115" s="55">
        <f t="shared" si="132"/>
        <v>289</v>
      </c>
      <c r="V1115" s="55">
        <f t="shared" si="133"/>
        <v>27.28</v>
      </c>
      <c r="X1115" s="36" t="b">
        <v>1</v>
      </c>
    </row>
    <row r="1116" spans="1:24" ht="24" x14ac:dyDescent="0.25">
      <c r="A1116" s="42" t="s">
        <v>4206</v>
      </c>
      <c r="B1116" s="128" t="s">
        <v>1838</v>
      </c>
      <c r="C1116" s="50" t="s">
        <v>217</v>
      </c>
      <c r="D1116" s="51">
        <v>94794</v>
      </c>
      <c r="E1116" s="52" t="s">
        <v>3076</v>
      </c>
      <c r="F1116" s="53" t="s">
        <v>160</v>
      </c>
      <c r="G1116" s="54">
        <v>4</v>
      </c>
      <c r="H1116" s="55">
        <v>4</v>
      </c>
      <c r="I1116" s="73">
        <v>154.72</v>
      </c>
      <c r="J1116" s="55">
        <v>128.43</v>
      </c>
      <c r="K1116" s="73">
        <v>13.93</v>
      </c>
      <c r="L1116" s="55">
        <v>11.56</v>
      </c>
      <c r="M1116" s="55">
        <f>TRUNC(((J1116*G1116)+(L1116*G1116)),2)</f>
        <v>559.96</v>
      </c>
      <c r="N1116" s="55">
        <f>TRUNC(((J1116*H1116)+(L1116*H1116)),2)</f>
        <v>559.96</v>
      </c>
      <c r="O1116" s="38"/>
      <c r="P1116" s="55">
        <v>154.72</v>
      </c>
      <c r="Q1116" s="55">
        <v>13.93</v>
      </c>
      <c r="R1116" s="55">
        <v>674.6</v>
      </c>
      <c r="S1116" s="55">
        <v>674.6</v>
      </c>
      <c r="T1116" s="135">
        <f t="shared" si="131"/>
        <v>0.83006225911651355</v>
      </c>
      <c r="U1116" s="55">
        <f t="shared" si="132"/>
        <v>513.72</v>
      </c>
      <c r="V1116" s="55">
        <f t="shared" si="133"/>
        <v>46.24</v>
      </c>
      <c r="X1116" s="36" t="b">
        <v>1</v>
      </c>
    </row>
    <row r="1117" spans="1:24" x14ac:dyDescent="0.2">
      <c r="A1117" s="42" t="s">
        <v>4207</v>
      </c>
      <c r="B1117" s="128" t="s">
        <v>1839</v>
      </c>
      <c r="C1117" s="50" t="s">
        <v>163</v>
      </c>
      <c r="D1117" s="51">
        <v>80946</v>
      </c>
      <c r="E1117" s="56" t="s">
        <v>1840</v>
      </c>
      <c r="F1117" s="53" t="s">
        <v>160</v>
      </c>
      <c r="G1117" s="54">
        <v>6</v>
      </c>
      <c r="H1117" s="55">
        <v>6</v>
      </c>
      <c r="I1117" s="73">
        <v>80.77</v>
      </c>
      <c r="J1117" s="55">
        <v>67.040000000000006</v>
      </c>
      <c r="K1117" s="73">
        <v>22.79</v>
      </c>
      <c r="L1117" s="55">
        <v>18.91</v>
      </c>
      <c r="M1117" s="55">
        <f>TRUNC(((J1117*G1117)+(L1117*G1117)),2)</f>
        <v>515.70000000000005</v>
      </c>
      <c r="N1117" s="55">
        <f>TRUNC(((J1117*H1117)+(L1117*H1117)),2)</f>
        <v>515.70000000000005</v>
      </c>
      <c r="O1117" s="37"/>
      <c r="P1117" s="55">
        <v>80.77</v>
      </c>
      <c r="Q1117" s="55">
        <v>22.79</v>
      </c>
      <c r="R1117" s="55">
        <v>621.36</v>
      </c>
      <c r="S1117" s="55">
        <v>621.36</v>
      </c>
      <c r="T1117" s="135">
        <f t="shared" si="131"/>
        <v>0.82995365005793753</v>
      </c>
      <c r="U1117" s="55">
        <f t="shared" si="132"/>
        <v>402.24</v>
      </c>
      <c r="V1117" s="55">
        <f t="shared" si="133"/>
        <v>113.46</v>
      </c>
      <c r="X1117" s="36" t="b">
        <v>1</v>
      </c>
    </row>
    <row r="1118" spans="1:24" ht="24" x14ac:dyDescent="0.25">
      <c r="A1118" s="42" t="s">
        <v>4208</v>
      </c>
      <c r="B1118" s="128" t="s">
        <v>1841</v>
      </c>
      <c r="C1118" s="50" t="s">
        <v>217</v>
      </c>
      <c r="D1118" s="51">
        <v>94792</v>
      </c>
      <c r="E1118" s="56" t="s">
        <v>1842</v>
      </c>
      <c r="F1118" s="53" t="s">
        <v>160</v>
      </c>
      <c r="G1118" s="54">
        <v>4</v>
      </c>
      <c r="H1118" s="55">
        <v>4</v>
      </c>
      <c r="I1118" s="73">
        <v>106.43</v>
      </c>
      <c r="J1118" s="55">
        <v>88.34</v>
      </c>
      <c r="K1118" s="73">
        <v>9.65</v>
      </c>
      <c r="L1118" s="55">
        <v>8.01</v>
      </c>
      <c r="M1118" s="55">
        <f>TRUNC(((J1118*G1118)+(L1118*G1118)),2)</f>
        <v>385.4</v>
      </c>
      <c r="N1118" s="55">
        <f>TRUNC(((J1118*H1118)+(L1118*H1118)),2)</f>
        <v>385.4</v>
      </c>
      <c r="O1118" s="38"/>
      <c r="P1118" s="55">
        <v>106.43</v>
      </c>
      <c r="Q1118" s="55">
        <v>9.65</v>
      </c>
      <c r="R1118" s="55">
        <v>464.32</v>
      </c>
      <c r="S1118" s="55">
        <v>464.32</v>
      </c>
      <c r="T1118" s="135">
        <f t="shared" si="131"/>
        <v>0.83003101309441762</v>
      </c>
      <c r="U1118" s="55">
        <f t="shared" si="132"/>
        <v>353.36</v>
      </c>
      <c r="V1118" s="55">
        <f t="shared" si="133"/>
        <v>32.04</v>
      </c>
      <c r="X1118" s="36" t="b">
        <v>1</v>
      </c>
    </row>
    <row r="1119" spans="1:24" ht="24" x14ac:dyDescent="0.25">
      <c r="A1119" s="42" t="s">
        <v>4209</v>
      </c>
      <c r="B1119" s="128" t="s">
        <v>1843</v>
      </c>
      <c r="C1119" s="50" t="s">
        <v>217</v>
      </c>
      <c r="D1119" s="51">
        <v>94498</v>
      </c>
      <c r="E1119" s="52" t="s">
        <v>3077</v>
      </c>
      <c r="F1119" s="53" t="s">
        <v>160</v>
      </c>
      <c r="G1119" s="54">
        <v>4</v>
      </c>
      <c r="H1119" s="55">
        <v>4</v>
      </c>
      <c r="I1119" s="73">
        <v>135.03</v>
      </c>
      <c r="J1119" s="55">
        <v>112.08</v>
      </c>
      <c r="K1119" s="73">
        <v>12.64</v>
      </c>
      <c r="L1119" s="55">
        <v>10.49</v>
      </c>
      <c r="M1119" s="55">
        <f>TRUNC(((J1119*G1119)+(L1119*G1119)),2)</f>
        <v>490.28</v>
      </c>
      <c r="N1119" s="55">
        <f>TRUNC(((J1119*H1119)+(L1119*H1119)),2)</f>
        <v>490.28</v>
      </c>
      <c r="O1119" s="38"/>
      <c r="P1119" s="55">
        <v>135.03</v>
      </c>
      <c r="Q1119" s="55">
        <v>12.64</v>
      </c>
      <c r="R1119" s="55">
        <v>590.67999999999995</v>
      </c>
      <c r="S1119" s="55">
        <v>590.67999999999995</v>
      </c>
      <c r="T1119" s="135">
        <f t="shared" si="131"/>
        <v>0.83002641023904655</v>
      </c>
      <c r="U1119" s="55">
        <f t="shared" si="132"/>
        <v>448.32</v>
      </c>
      <c r="V1119" s="55">
        <f t="shared" si="133"/>
        <v>41.96</v>
      </c>
      <c r="X1119" s="36" t="b">
        <v>1</v>
      </c>
    </row>
    <row r="1120" spans="1:24" x14ac:dyDescent="0.2">
      <c r="A1120" s="42" t="s">
        <v>4210</v>
      </c>
      <c r="B1120" s="130" t="s">
        <v>1844</v>
      </c>
      <c r="C1120" s="134"/>
      <c r="D1120" s="134"/>
      <c r="E1120" s="61" t="s">
        <v>1845</v>
      </c>
      <c r="F1120" s="134"/>
      <c r="G1120" s="62"/>
      <c r="H1120" s="62"/>
      <c r="I1120" s="72"/>
      <c r="J1120" s="62"/>
      <c r="K1120" s="72"/>
      <c r="L1120" s="62"/>
      <c r="M1120" s="63">
        <f>SUM(M1121:M1128)</f>
        <v>6890.920000000001</v>
      </c>
      <c r="N1120" s="63">
        <f>SUM(N1121:N1128)</f>
        <v>6890.920000000001</v>
      </c>
      <c r="O1120" s="37"/>
      <c r="P1120" s="62"/>
      <c r="Q1120" s="62"/>
      <c r="R1120" s="63">
        <v>8302.2800000000007</v>
      </c>
      <c r="S1120" s="63">
        <v>8302.2800000000007</v>
      </c>
      <c r="T1120" s="135">
        <f t="shared" si="131"/>
        <v>0.83000332438799951</v>
      </c>
      <c r="U1120" s="55">
        <f t="shared" si="132"/>
        <v>0</v>
      </c>
      <c r="V1120" s="55">
        <f t="shared" si="133"/>
        <v>0</v>
      </c>
      <c r="X1120" s="36" t="b">
        <v>1</v>
      </c>
    </row>
    <row r="1121" spans="1:24" x14ac:dyDescent="0.2">
      <c r="A1121" s="42" t="s">
        <v>4211</v>
      </c>
      <c r="B1121" s="128" t="s">
        <v>1846</v>
      </c>
      <c r="C1121" s="50" t="s">
        <v>163</v>
      </c>
      <c r="D1121" s="51">
        <v>80590</v>
      </c>
      <c r="E1121" s="56" t="s">
        <v>1847</v>
      </c>
      <c r="F1121" s="53" t="s">
        <v>160</v>
      </c>
      <c r="G1121" s="54">
        <v>12</v>
      </c>
      <c r="H1121" s="55">
        <v>12</v>
      </c>
      <c r="I1121" s="73">
        <v>91.52</v>
      </c>
      <c r="J1121" s="55">
        <v>75.97</v>
      </c>
      <c r="K1121" s="73">
        <v>14.57</v>
      </c>
      <c r="L1121" s="55">
        <v>12.09</v>
      </c>
      <c r="M1121" s="55">
        <f t="shared" ref="M1121:M1128" si="134">TRUNC(((J1121*G1121)+(L1121*G1121)),2)</f>
        <v>1056.72</v>
      </c>
      <c r="N1121" s="55">
        <f t="shared" ref="N1121:N1128" si="135">TRUNC(((J1121*H1121)+(L1121*H1121)),2)</f>
        <v>1056.72</v>
      </c>
      <c r="O1121" s="37"/>
      <c r="P1121" s="55">
        <v>91.52</v>
      </c>
      <c r="Q1121" s="55">
        <v>14.57</v>
      </c>
      <c r="R1121" s="55">
        <v>1273.08</v>
      </c>
      <c r="S1121" s="55">
        <v>1273.08</v>
      </c>
      <c r="T1121" s="135">
        <f t="shared" si="131"/>
        <v>0.83004995758318412</v>
      </c>
      <c r="U1121" s="55">
        <f t="shared" si="132"/>
        <v>911.64</v>
      </c>
      <c r="V1121" s="55">
        <f t="shared" si="133"/>
        <v>145.08000000000001</v>
      </c>
      <c r="X1121" s="36" t="b">
        <v>1</v>
      </c>
    </row>
    <row r="1122" spans="1:24" x14ac:dyDescent="0.2">
      <c r="A1122" s="42" t="s">
        <v>4212</v>
      </c>
      <c r="B1122" s="128" t="s">
        <v>1848</v>
      </c>
      <c r="C1122" s="50" t="s">
        <v>163</v>
      </c>
      <c r="D1122" s="51">
        <v>80542</v>
      </c>
      <c r="E1122" s="56" t="s">
        <v>1849</v>
      </c>
      <c r="F1122" s="53" t="s">
        <v>160</v>
      </c>
      <c r="G1122" s="54">
        <v>4</v>
      </c>
      <c r="H1122" s="55">
        <v>4</v>
      </c>
      <c r="I1122" s="73">
        <v>96.41</v>
      </c>
      <c r="J1122" s="55">
        <v>80.02</v>
      </c>
      <c r="K1122" s="73">
        <v>61.27</v>
      </c>
      <c r="L1122" s="55">
        <v>50.86</v>
      </c>
      <c r="M1122" s="55">
        <f t="shared" si="134"/>
        <v>523.52</v>
      </c>
      <c r="N1122" s="55">
        <f t="shared" si="135"/>
        <v>523.52</v>
      </c>
      <c r="O1122" s="37"/>
      <c r="P1122" s="55">
        <v>96.41</v>
      </c>
      <c r="Q1122" s="55">
        <v>61.27</v>
      </c>
      <c r="R1122" s="55">
        <v>630.72</v>
      </c>
      <c r="S1122" s="55">
        <v>630.72</v>
      </c>
      <c r="T1122" s="135">
        <f t="shared" si="131"/>
        <v>0.83003551496702177</v>
      </c>
      <c r="U1122" s="55">
        <f t="shared" si="132"/>
        <v>320.08</v>
      </c>
      <c r="V1122" s="55">
        <f t="shared" si="133"/>
        <v>203.44</v>
      </c>
      <c r="X1122" s="36" t="b">
        <v>1</v>
      </c>
    </row>
    <row r="1123" spans="1:24" ht="24" x14ac:dyDescent="0.25">
      <c r="A1123" s="42" t="s">
        <v>4213</v>
      </c>
      <c r="B1123" s="128" t="s">
        <v>1850</v>
      </c>
      <c r="C1123" s="50" t="s">
        <v>163</v>
      </c>
      <c r="D1123" s="51">
        <v>80572</v>
      </c>
      <c r="E1123" s="52" t="s">
        <v>3078</v>
      </c>
      <c r="F1123" s="53" t="s">
        <v>160</v>
      </c>
      <c r="G1123" s="54">
        <v>12</v>
      </c>
      <c r="H1123" s="55">
        <v>12</v>
      </c>
      <c r="I1123" s="73">
        <v>132.91</v>
      </c>
      <c r="J1123" s="55">
        <v>110.32</v>
      </c>
      <c r="K1123" s="73">
        <v>7.47</v>
      </c>
      <c r="L1123" s="55">
        <v>6.2</v>
      </c>
      <c r="M1123" s="55">
        <f t="shared" si="134"/>
        <v>1398.24</v>
      </c>
      <c r="N1123" s="55">
        <f t="shared" si="135"/>
        <v>1398.24</v>
      </c>
      <c r="O1123" s="38"/>
      <c r="P1123" s="55">
        <v>132.91</v>
      </c>
      <c r="Q1123" s="55">
        <v>7.47</v>
      </c>
      <c r="R1123" s="55">
        <v>1684.56</v>
      </c>
      <c r="S1123" s="55">
        <v>1684.56</v>
      </c>
      <c r="T1123" s="135">
        <f t="shared" si="131"/>
        <v>0.83003276820059846</v>
      </c>
      <c r="U1123" s="55">
        <f t="shared" si="132"/>
        <v>1323.84</v>
      </c>
      <c r="V1123" s="55">
        <f t="shared" si="133"/>
        <v>74.400000000000006</v>
      </c>
      <c r="X1123" s="36" t="b">
        <v>1</v>
      </c>
    </row>
    <row r="1124" spans="1:24" ht="24" x14ac:dyDescent="0.25">
      <c r="A1124" s="42" t="s">
        <v>4214</v>
      </c>
      <c r="B1124" s="128" t="s">
        <v>1851</v>
      </c>
      <c r="C1124" s="50" t="s">
        <v>163</v>
      </c>
      <c r="D1124" s="51">
        <v>80573</v>
      </c>
      <c r="E1124" s="52" t="s">
        <v>3079</v>
      </c>
      <c r="F1124" s="53" t="s">
        <v>160</v>
      </c>
      <c r="G1124" s="54">
        <v>4</v>
      </c>
      <c r="H1124" s="55">
        <v>4</v>
      </c>
      <c r="I1124" s="73">
        <v>794.8</v>
      </c>
      <c r="J1124" s="55">
        <v>659.76</v>
      </c>
      <c r="K1124" s="73">
        <v>7.47</v>
      </c>
      <c r="L1124" s="55">
        <v>6.2</v>
      </c>
      <c r="M1124" s="55">
        <f t="shared" si="134"/>
        <v>2663.84</v>
      </c>
      <c r="N1124" s="55">
        <f t="shared" si="135"/>
        <v>2663.84</v>
      </c>
      <c r="O1124" s="38"/>
      <c r="P1124" s="55">
        <v>794.8</v>
      </c>
      <c r="Q1124" s="55">
        <v>7.47</v>
      </c>
      <c r="R1124" s="55">
        <v>3209.08</v>
      </c>
      <c r="S1124" s="55">
        <v>3209.08</v>
      </c>
      <c r="T1124" s="135">
        <f t="shared" si="131"/>
        <v>0.83009460655390332</v>
      </c>
      <c r="U1124" s="55">
        <f t="shared" si="132"/>
        <v>2639.04</v>
      </c>
      <c r="V1124" s="55">
        <f t="shared" si="133"/>
        <v>24.8</v>
      </c>
      <c r="X1124" s="36" t="b">
        <v>1</v>
      </c>
    </row>
    <row r="1125" spans="1:24" x14ac:dyDescent="0.25">
      <c r="A1125" s="42" t="s">
        <v>4215</v>
      </c>
      <c r="B1125" s="128" t="s">
        <v>1852</v>
      </c>
      <c r="C1125" s="50" t="s">
        <v>217</v>
      </c>
      <c r="D1125" s="51">
        <v>86883</v>
      </c>
      <c r="E1125" s="56" t="s">
        <v>1372</v>
      </c>
      <c r="F1125" s="53" t="s">
        <v>160</v>
      </c>
      <c r="G1125" s="54">
        <v>16</v>
      </c>
      <c r="H1125" s="55">
        <v>16</v>
      </c>
      <c r="I1125" s="73">
        <v>8.49</v>
      </c>
      <c r="J1125" s="55">
        <v>7.04</v>
      </c>
      <c r="K1125" s="73">
        <v>2.2599999999999998</v>
      </c>
      <c r="L1125" s="55">
        <v>1.87</v>
      </c>
      <c r="M1125" s="55">
        <f t="shared" si="134"/>
        <v>142.56</v>
      </c>
      <c r="N1125" s="55">
        <f t="shared" si="135"/>
        <v>142.56</v>
      </c>
      <c r="O1125" s="38"/>
      <c r="P1125" s="55">
        <v>8.49</v>
      </c>
      <c r="Q1125" s="55">
        <v>2.2599999999999998</v>
      </c>
      <c r="R1125" s="55">
        <v>172</v>
      </c>
      <c r="S1125" s="55">
        <v>172</v>
      </c>
      <c r="T1125" s="135">
        <f t="shared" si="131"/>
        <v>0.82883720930232563</v>
      </c>
      <c r="U1125" s="55">
        <f t="shared" si="132"/>
        <v>112.64</v>
      </c>
      <c r="V1125" s="55">
        <f t="shared" si="133"/>
        <v>29.92</v>
      </c>
      <c r="X1125" s="36" t="b">
        <v>1</v>
      </c>
    </row>
    <row r="1126" spans="1:24" x14ac:dyDescent="0.2">
      <c r="A1126" s="42" t="s">
        <v>4216</v>
      </c>
      <c r="B1126" s="128" t="s">
        <v>1853</v>
      </c>
      <c r="C1126" s="50" t="s">
        <v>163</v>
      </c>
      <c r="D1126" s="51">
        <v>80556</v>
      </c>
      <c r="E1126" s="56" t="s">
        <v>1370</v>
      </c>
      <c r="F1126" s="53" t="s">
        <v>160</v>
      </c>
      <c r="G1126" s="54">
        <v>16</v>
      </c>
      <c r="H1126" s="55">
        <v>16</v>
      </c>
      <c r="I1126" s="73">
        <v>3.75</v>
      </c>
      <c r="J1126" s="55">
        <v>3.11</v>
      </c>
      <c r="K1126" s="73">
        <v>9.35</v>
      </c>
      <c r="L1126" s="55">
        <v>7.76</v>
      </c>
      <c r="M1126" s="55">
        <f t="shared" si="134"/>
        <v>173.92</v>
      </c>
      <c r="N1126" s="55">
        <f t="shared" si="135"/>
        <v>173.92</v>
      </c>
      <c r="O1126" s="37"/>
      <c r="P1126" s="55">
        <v>3.75</v>
      </c>
      <c r="Q1126" s="55">
        <v>9.35</v>
      </c>
      <c r="R1126" s="55">
        <v>209.6</v>
      </c>
      <c r="S1126" s="55">
        <v>209.6</v>
      </c>
      <c r="T1126" s="135">
        <f t="shared" si="131"/>
        <v>0.82977099236641216</v>
      </c>
      <c r="U1126" s="55">
        <f t="shared" si="132"/>
        <v>49.76</v>
      </c>
      <c r="V1126" s="55">
        <f t="shared" si="133"/>
        <v>124.16</v>
      </c>
      <c r="X1126" s="36" t="b">
        <v>1</v>
      </c>
    </row>
    <row r="1127" spans="1:24" ht="24" x14ac:dyDescent="0.25">
      <c r="A1127" s="42" t="s">
        <v>4217</v>
      </c>
      <c r="B1127" s="128" t="s">
        <v>1854</v>
      </c>
      <c r="C1127" s="50" t="s">
        <v>217</v>
      </c>
      <c r="D1127" s="51">
        <v>86877</v>
      </c>
      <c r="E1127" s="56" t="s">
        <v>1855</v>
      </c>
      <c r="F1127" s="53" t="s">
        <v>160</v>
      </c>
      <c r="G1127" s="54">
        <v>16</v>
      </c>
      <c r="H1127" s="55">
        <v>16</v>
      </c>
      <c r="I1127" s="73">
        <v>62.95</v>
      </c>
      <c r="J1127" s="55">
        <v>52.25</v>
      </c>
      <c r="K1127" s="73">
        <v>4.6500000000000004</v>
      </c>
      <c r="L1127" s="55">
        <v>3.85</v>
      </c>
      <c r="M1127" s="55">
        <f t="shared" si="134"/>
        <v>897.6</v>
      </c>
      <c r="N1127" s="55">
        <f t="shared" si="135"/>
        <v>897.6</v>
      </c>
      <c r="O1127" s="38"/>
      <c r="P1127" s="55">
        <v>62.95</v>
      </c>
      <c r="Q1127" s="55">
        <v>4.6500000000000004</v>
      </c>
      <c r="R1127" s="55">
        <v>1081.5999999999999</v>
      </c>
      <c r="S1127" s="55">
        <v>1081.5999999999999</v>
      </c>
      <c r="T1127" s="135">
        <f t="shared" si="131"/>
        <v>0.8298816568047338</v>
      </c>
      <c r="U1127" s="55">
        <f t="shared" si="132"/>
        <v>836</v>
      </c>
      <c r="V1127" s="55">
        <f t="shared" si="133"/>
        <v>61.6</v>
      </c>
      <c r="X1127" s="36" t="b">
        <v>1</v>
      </c>
    </row>
    <row r="1128" spans="1:24" x14ac:dyDescent="0.2">
      <c r="A1128" s="42" t="s">
        <v>4218</v>
      </c>
      <c r="B1128" s="128" t="s">
        <v>1856</v>
      </c>
      <c r="C1128" s="50" t="s">
        <v>163</v>
      </c>
      <c r="D1128" s="51">
        <v>80550</v>
      </c>
      <c r="E1128" s="56" t="s">
        <v>1367</v>
      </c>
      <c r="F1128" s="53" t="s">
        <v>1368</v>
      </c>
      <c r="G1128" s="54">
        <v>4</v>
      </c>
      <c r="H1128" s="55">
        <v>4</v>
      </c>
      <c r="I1128" s="73">
        <v>4.8</v>
      </c>
      <c r="J1128" s="55">
        <v>3.98</v>
      </c>
      <c r="K1128" s="73">
        <v>5.61</v>
      </c>
      <c r="L1128" s="55">
        <v>4.6500000000000004</v>
      </c>
      <c r="M1128" s="55">
        <f t="shared" si="134"/>
        <v>34.520000000000003</v>
      </c>
      <c r="N1128" s="55">
        <f t="shared" si="135"/>
        <v>34.520000000000003</v>
      </c>
      <c r="O1128" s="37"/>
      <c r="P1128" s="55">
        <v>4.8</v>
      </c>
      <c r="Q1128" s="55">
        <v>5.61</v>
      </c>
      <c r="R1128" s="55">
        <v>41.64</v>
      </c>
      <c r="S1128" s="55">
        <v>41.64</v>
      </c>
      <c r="T1128" s="135">
        <f t="shared" si="131"/>
        <v>0.82901056676272822</v>
      </c>
      <c r="U1128" s="55">
        <f t="shared" si="132"/>
        <v>15.92</v>
      </c>
      <c r="V1128" s="55">
        <f t="shared" si="133"/>
        <v>18.600000000000001</v>
      </c>
      <c r="X1128" s="36" t="b">
        <v>1</v>
      </c>
    </row>
    <row r="1129" spans="1:24" x14ac:dyDescent="0.2">
      <c r="A1129" s="42" t="s">
        <v>4219</v>
      </c>
      <c r="B1129" s="130" t="s">
        <v>1857</v>
      </c>
      <c r="C1129" s="134"/>
      <c r="D1129" s="134"/>
      <c r="E1129" s="61" t="s">
        <v>1858</v>
      </c>
      <c r="F1129" s="134"/>
      <c r="G1129" s="62"/>
      <c r="H1129" s="62"/>
      <c r="I1129" s="72"/>
      <c r="J1129" s="62"/>
      <c r="K1129" s="72"/>
      <c r="L1129" s="62"/>
      <c r="M1129" s="63">
        <f>SUM(M1130:M1140)</f>
        <v>18670.579999999998</v>
      </c>
      <c r="N1129" s="63">
        <f>SUM(N1130:N1140)</f>
        <v>18670.579999999998</v>
      </c>
      <c r="O1129" s="37"/>
      <c r="P1129" s="62"/>
      <c r="Q1129" s="62"/>
      <c r="R1129" s="63">
        <v>22493.919999999998</v>
      </c>
      <c r="S1129" s="63">
        <v>22493.919999999998</v>
      </c>
      <c r="T1129" s="135">
        <f t="shared" si="131"/>
        <v>0.83002784752502012</v>
      </c>
      <c r="U1129" s="55">
        <f t="shared" si="132"/>
        <v>0</v>
      </c>
      <c r="V1129" s="55">
        <f t="shared" si="133"/>
        <v>0</v>
      </c>
      <c r="X1129" s="36" t="b">
        <v>1</v>
      </c>
    </row>
    <row r="1130" spans="1:24" x14ac:dyDescent="0.2">
      <c r="A1130" s="42" t="s">
        <v>4220</v>
      </c>
      <c r="B1130" s="128" t="s">
        <v>1859</v>
      </c>
      <c r="C1130" s="50" t="s">
        <v>163</v>
      </c>
      <c r="D1130" s="51">
        <v>80502</v>
      </c>
      <c r="E1130" s="56" t="s">
        <v>1860</v>
      </c>
      <c r="F1130" s="53" t="s">
        <v>160</v>
      </c>
      <c r="G1130" s="54">
        <v>14</v>
      </c>
      <c r="H1130" s="55">
        <v>14</v>
      </c>
      <c r="I1130" s="73">
        <v>242.35</v>
      </c>
      <c r="J1130" s="55">
        <v>201.17</v>
      </c>
      <c r="K1130" s="73">
        <v>70.61</v>
      </c>
      <c r="L1130" s="55">
        <v>58.61</v>
      </c>
      <c r="M1130" s="55">
        <f t="shared" ref="M1130:M1140" si="136">TRUNC(((J1130*G1130)+(L1130*G1130)),2)</f>
        <v>3636.92</v>
      </c>
      <c r="N1130" s="55">
        <f t="shared" ref="N1130:N1140" si="137">TRUNC(((J1130*H1130)+(L1130*H1130)),2)</f>
        <v>3636.92</v>
      </c>
      <c r="O1130" s="37"/>
      <c r="P1130" s="55">
        <v>242.35</v>
      </c>
      <c r="Q1130" s="55">
        <v>70.61</v>
      </c>
      <c r="R1130" s="55">
        <v>4381.4399999999996</v>
      </c>
      <c r="S1130" s="55">
        <v>4381.4399999999996</v>
      </c>
      <c r="T1130" s="135">
        <f t="shared" si="131"/>
        <v>0.83007413087934567</v>
      </c>
      <c r="U1130" s="55">
        <f t="shared" si="132"/>
        <v>2816.38</v>
      </c>
      <c r="V1130" s="55">
        <f t="shared" si="133"/>
        <v>820.54</v>
      </c>
      <c r="X1130" s="36" t="b">
        <v>1</v>
      </c>
    </row>
    <row r="1131" spans="1:24" ht="24" x14ac:dyDescent="0.25">
      <c r="A1131" s="42" t="s">
        <v>4221</v>
      </c>
      <c r="B1131" s="128" t="s">
        <v>1861</v>
      </c>
      <c r="C1131" s="50" t="s">
        <v>217</v>
      </c>
      <c r="D1131" s="51">
        <v>95471</v>
      </c>
      <c r="E1131" s="56" t="s">
        <v>1862</v>
      </c>
      <c r="F1131" s="53" t="s">
        <v>160</v>
      </c>
      <c r="G1131" s="54">
        <v>4</v>
      </c>
      <c r="H1131" s="55">
        <v>4</v>
      </c>
      <c r="I1131" s="73">
        <v>724.95</v>
      </c>
      <c r="J1131" s="55">
        <v>601.78</v>
      </c>
      <c r="K1131" s="73">
        <v>33.58</v>
      </c>
      <c r="L1131" s="55">
        <v>27.87</v>
      </c>
      <c r="M1131" s="55">
        <f t="shared" si="136"/>
        <v>2518.6</v>
      </c>
      <c r="N1131" s="55">
        <f t="shared" si="137"/>
        <v>2518.6</v>
      </c>
      <c r="O1131" s="38"/>
      <c r="P1131" s="55">
        <v>724.95</v>
      </c>
      <c r="Q1131" s="55">
        <v>33.58</v>
      </c>
      <c r="R1131" s="55">
        <v>3034.12</v>
      </c>
      <c r="S1131" s="55">
        <v>3034.12</v>
      </c>
      <c r="T1131" s="135">
        <f t="shared" si="131"/>
        <v>0.8300924155933187</v>
      </c>
      <c r="U1131" s="55">
        <f t="shared" si="132"/>
        <v>2407.12</v>
      </c>
      <c r="V1131" s="55">
        <f t="shared" si="133"/>
        <v>111.48</v>
      </c>
      <c r="X1131" s="36" t="b">
        <v>1</v>
      </c>
    </row>
    <row r="1132" spans="1:24" ht="24" x14ac:dyDescent="0.25">
      <c r="A1132" s="42" t="s">
        <v>4222</v>
      </c>
      <c r="B1132" s="128" t="s">
        <v>1863</v>
      </c>
      <c r="C1132" s="50" t="s">
        <v>163</v>
      </c>
      <c r="D1132" s="51">
        <v>80517</v>
      </c>
      <c r="E1132" s="56" t="s">
        <v>1864</v>
      </c>
      <c r="F1132" s="53" t="s">
        <v>160</v>
      </c>
      <c r="G1132" s="54">
        <v>14</v>
      </c>
      <c r="H1132" s="55">
        <v>14</v>
      </c>
      <c r="I1132" s="73">
        <v>300.3</v>
      </c>
      <c r="J1132" s="55">
        <v>249.27</v>
      </c>
      <c r="K1132" s="73">
        <v>60.82</v>
      </c>
      <c r="L1132" s="55">
        <v>50.48</v>
      </c>
      <c r="M1132" s="55">
        <f t="shared" si="136"/>
        <v>4196.5</v>
      </c>
      <c r="N1132" s="55">
        <f t="shared" si="137"/>
        <v>4196.5</v>
      </c>
      <c r="O1132" s="38"/>
      <c r="P1132" s="55">
        <v>300.3</v>
      </c>
      <c r="Q1132" s="55">
        <v>60.82</v>
      </c>
      <c r="R1132" s="55">
        <v>5055.68</v>
      </c>
      <c r="S1132" s="55">
        <v>5055.68</v>
      </c>
      <c r="T1132" s="135">
        <f t="shared" si="131"/>
        <v>0.83005649091714662</v>
      </c>
      <c r="U1132" s="55">
        <f t="shared" si="132"/>
        <v>3489.78</v>
      </c>
      <c r="V1132" s="55">
        <f t="shared" si="133"/>
        <v>706.72</v>
      </c>
      <c r="X1132" s="36" t="b">
        <v>1</v>
      </c>
    </row>
    <row r="1133" spans="1:24" x14ac:dyDescent="0.2">
      <c r="A1133" s="42" t="s">
        <v>4223</v>
      </c>
      <c r="B1133" s="128" t="s">
        <v>1865</v>
      </c>
      <c r="C1133" s="50" t="s">
        <v>163</v>
      </c>
      <c r="D1133" s="51">
        <v>80519</v>
      </c>
      <c r="E1133" s="56" t="s">
        <v>1866</v>
      </c>
      <c r="F1133" s="53" t="s">
        <v>160</v>
      </c>
      <c r="G1133" s="54">
        <v>4</v>
      </c>
      <c r="H1133" s="55">
        <v>4</v>
      </c>
      <c r="I1133" s="73">
        <v>419.4</v>
      </c>
      <c r="J1133" s="55">
        <v>348.14</v>
      </c>
      <c r="K1133" s="73">
        <v>60.82</v>
      </c>
      <c r="L1133" s="55">
        <v>50.48</v>
      </c>
      <c r="M1133" s="55">
        <f t="shared" si="136"/>
        <v>1594.48</v>
      </c>
      <c r="N1133" s="55">
        <f t="shared" si="137"/>
        <v>1594.48</v>
      </c>
      <c r="O1133" s="37"/>
      <c r="P1133" s="55">
        <v>419.4</v>
      </c>
      <c r="Q1133" s="55">
        <v>60.82</v>
      </c>
      <c r="R1133" s="55">
        <v>1920.88</v>
      </c>
      <c r="S1133" s="55">
        <v>1920.88</v>
      </c>
      <c r="T1133" s="135">
        <f t="shared" si="131"/>
        <v>0.83007788097122148</v>
      </c>
      <c r="U1133" s="55">
        <f t="shared" si="132"/>
        <v>1392.56</v>
      </c>
      <c r="V1133" s="55">
        <f t="shared" si="133"/>
        <v>201.92</v>
      </c>
      <c r="X1133" s="36" t="b">
        <v>1</v>
      </c>
    </row>
    <row r="1134" spans="1:24" x14ac:dyDescent="0.2">
      <c r="A1134" s="42" t="s">
        <v>4224</v>
      </c>
      <c r="B1134" s="128" t="s">
        <v>1867</v>
      </c>
      <c r="C1134" s="50" t="s">
        <v>163</v>
      </c>
      <c r="D1134" s="51">
        <v>80513</v>
      </c>
      <c r="E1134" s="56" t="s">
        <v>1357</v>
      </c>
      <c r="F1134" s="53" t="s">
        <v>160</v>
      </c>
      <c r="G1134" s="54">
        <v>18</v>
      </c>
      <c r="H1134" s="55">
        <v>18</v>
      </c>
      <c r="I1134" s="73">
        <v>10.72</v>
      </c>
      <c r="J1134" s="55">
        <v>8.89</v>
      </c>
      <c r="K1134" s="73">
        <v>11.96</v>
      </c>
      <c r="L1134" s="55">
        <v>9.92</v>
      </c>
      <c r="M1134" s="55">
        <f t="shared" si="136"/>
        <v>338.58</v>
      </c>
      <c r="N1134" s="55">
        <f t="shared" si="137"/>
        <v>338.58</v>
      </c>
      <c r="O1134" s="37"/>
      <c r="P1134" s="55">
        <v>10.72</v>
      </c>
      <c r="Q1134" s="55">
        <v>11.96</v>
      </c>
      <c r="R1134" s="55">
        <v>408.24</v>
      </c>
      <c r="S1134" s="55">
        <v>408.24</v>
      </c>
      <c r="T1134" s="135">
        <f t="shared" si="131"/>
        <v>0.82936507936507931</v>
      </c>
      <c r="U1134" s="55">
        <f t="shared" si="132"/>
        <v>160.02000000000001</v>
      </c>
      <c r="V1134" s="55">
        <f t="shared" si="133"/>
        <v>178.56</v>
      </c>
      <c r="X1134" s="36" t="b">
        <v>1</v>
      </c>
    </row>
    <row r="1135" spans="1:24" x14ac:dyDescent="0.2">
      <c r="A1135" s="42" t="s">
        <v>4225</v>
      </c>
      <c r="B1135" s="128" t="s">
        <v>1868</v>
      </c>
      <c r="C1135" s="50" t="s">
        <v>163</v>
      </c>
      <c r="D1135" s="51">
        <v>80514</v>
      </c>
      <c r="E1135" s="56" t="s">
        <v>1359</v>
      </c>
      <c r="F1135" s="53" t="s">
        <v>160</v>
      </c>
      <c r="G1135" s="54">
        <v>18</v>
      </c>
      <c r="H1135" s="55">
        <v>18</v>
      </c>
      <c r="I1135" s="73">
        <v>41.79</v>
      </c>
      <c r="J1135" s="55">
        <v>34.68</v>
      </c>
      <c r="K1135" s="73">
        <v>5.23</v>
      </c>
      <c r="L1135" s="55">
        <v>4.34</v>
      </c>
      <c r="M1135" s="55">
        <f t="shared" si="136"/>
        <v>702.36</v>
      </c>
      <c r="N1135" s="55">
        <f t="shared" si="137"/>
        <v>702.36</v>
      </c>
      <c r="O1135" s="37"/>
      <c r="P1135" s="55">
        <v>41.79</v>
      </c>
      <c r="Q1135" s="55">
        <v>5.23</v>
      </c>
      <c r="R1135" s="55">
        <v>846.36</v>
      </c>
      <c r="S1135" s="55">
        <v>846.36</v>
      </c>
      <c r="T1135" s="135">
        <f t="shared" si="131"/>
        <v>0.82985963419821351</v>
      </c>
      <c r="U1135" s="55">
        <f t="shared" si="132"/>
        <v>624.24</v>
      </c>
      <c r="V1135" s="55">
        <f t="shared" si="133"/>
        <v>78.12</v>
      </c>
      <c r="X1135" s="36" t="b">
        <v>1</v>
      </c>
    </row>
    <row r="1136" spans="1:24" x14ac:dyDescent="0.2">
      <c r="A1136" s="42" t="s">
        <v>4226</v>
      </c>
      <c r="B1136" s="128" t="s">
        <v>1869</v>
      </c>
      <c r="C1136" s="50" t="s">
        <v>163</v>
      </c>
      <c r="D1136" s="51">
        <v>80510</v>
      </c>
      <c r="E1136" s="56" t="s">
        <v>1361</v>
      </c>
      <c r="F1136" s="53" t="s">
        <v>160</v>
      </c>
      <c r="G1136" s="54">
        <v>18</v>
      </c>
      <c r="H1136" s="55">
        <v>18</v>
      </c>
      <c r="I1136" s="73">
        <v>13.06</v>
      </c>
      <c r="J1136" s="55">
        <v>10.84</v>
      </c>
      <c r="K1136" s="73">
        <v>5.61</v>
      </c>
      <c r="L1136" s="55">
        <v>4.6500000000000004</v>
      </c>
      <c r="M1136" s="55">
        <f t="shared" si="136"/>
        <v>278.82</v>
      </c>
      <c r="N1136" s="55">
        <f t="shared" si="137"/>
        <v>278.82</v>
      </c>
      <c r="O1136" s="37"/>
      <c r="P1136" s="55">
        <v>13.06</v>
      </c>
      <c r="Q1136" s="55">
        <v>5.61</v>
      </c>
      <c r="R1136" s="55">
        <v>336.06</v>
      </c>
      <c r="S1136" s="55">
        <v>336.06</v>
      </c>
      <c r="T1136" s="135">
        <f t="shared" si="131"/>
        <v>0.82967327262988755</v>
      </c>
      <c r="U1136" s="55">
        <f t="shared" si="132"/>
        <v>195.12</v>
      </c>
      <c r="V1136" s="55">
        <f t="shared" si="133"/>
        <v>83.7</v>
      </c>
      <c r="X1136" s="36" t="b">
        <v>1</v>
      </c>
    </row>
    <row r="1137" spans="1:24" x14ac:dyDescent="0.2">
      <c r="A1137" s="42" t="s">
        <v>4227</v>
      </c>
      <c r="B1137" s="128" t="s">
        <v>1870</v>
      </c>
      <c r="C1137" s="50" t="s">
        <v>163</v>
      </c>
      <c r="D1137" s="51">
        <v>80520</v>
      </c>
      <c r="E1137" s="56" t="s">
        <v>1349</v>
      </c>
      <c r="F1137" s="53" t="s">
        <v>890</v>
      </c>
      <c r="G1137" s="54">
        <v>18</v>
      </c>
      <c r="H1137" s="55">
        <v>18</v>
      </c>
      <c r="I1137" s="73">
        <v>5.93</v>
      </c>
      <c r="J1137" s="55">
        <v>4.92</v>
      </c>
      <c r="K1137" s="73">
        <v>7.47</v>
      </c>
      <c r="L1137" s="55">
        <v>6.2</v>
      </c>
      <c r="M1137" s="55">
        <f t="shared" si="136"/>
        <v>200.16</v>
      </c>
      <c r="N1137" s="55">
        <f t="shared" si="137"/>
        <v>200.16</v>
      </c>
      <c r="O1137" s="37"/>
      <c r="P1137" s="55">
        <v>5.93</v>
      </c>
      <c r="Q1137" s="55">
        <v>7.47</v>
      </c>
      <c r="R1137" s="55">
        <v>241.2</v>
      </c>
      <c r="S1137" s="55">
        <v>241.2</v>
      </c>
      <c r="T1137" s="135">
        <f t="shared" si="131"/>
        <v>0.82985074626865674</v>
      </c>
      <c r="U1137" s="55">
        <f t="shared" si="132"/>
        <v>88.56</v>
      </c>
      <c r="V1137" s="55">
        <f t="shared" si="133"/>
        <v>111.6</v>
      </c>
      <c r="X1137" s="36" t="b">
        <v>1</v>
      </c>
    </row>
    <row r="1138" spans="1:24" ht="24" x14ac:dyDescent="0.25">
      <c r="A1138" s="42" t="s">
        <v>4228</v>
      </c>
      <c r="B1138" s="128" t="s">
        <v>1871</v>
      </c>
      <c r="C1138" s="50" t="s">
        <v>163</v>
      </c>
      <c r="D1138" s="51">
        <v>80526</v>
      </c>
      <c r="E1138" s="52" t="s">
        <v>3080</v>
      </c>
      <c r="F1138" s="53" t="s">
        <v>160</v>
      </c>
      <c r="G1138" s="54">
        <v>18</v>
      </c>
      <c r="H1138" s="55">
        <v>18</v>
      </c>
      <c r="I1138" s="73">
        <v>160.87</v>
      </c>
      <c r="J1138" s="55">
        <v>133.53</v>
      </c>
      <c r="K1138" s="73">
        <v>5.61</v>
      </c>
      <c r="L1138" s="55">
        <v>4.6500000000000004</v>
      </c>
      <c r="M1138" s="55">
        <f t="shared" si="136"/>
        <v>2487.2399999999998</v>
      </c>
      <c r="N1138" s="55">
        <f t="shared" si="137"/>
        <v>2487.2399999999998</v>
      </c>
      <c r="O1138" s="38"/>
      <c r="P1138" s="55">
        <v>160.87</v>
      </c>
      <c r="Q1138" s="55">
        <v>5.61</v>
      </c>
      <c r="R1138" s="55">
        <v>2996.64</v>
      </c>
      <c r="S1138" s="55">
        <v>2996.64</v>
      </c>
      <c r="T1138" s="135">
        <f t="shared" si="131"/>
        <v>0.83000961076405566</v>
      </c>
      <c r="U1138" s="55">
        <f t="shared" si="132"/>
        <v>2403.54</v>
      </c>
      <c r="V1138" s="55">
        <f t="shared" si="133"/>
        <v>83.7</v>
      </c>
      <c r="X1138" s="36" t="b">
        <v>1</v>
      </c>
    </row>
    <row r="1139" spans="1:24" ht="24" x14ac:dyDescent="0.25">
      <c r="A1139" s="42" t="s">
        <v>4229</v>
      </c>
      <c r="B1139" s="128" t="s">
        <v>1872</v>
      </c>
      <c r="C1139" s="50" t="s">
        <v>197</v>
      </c>
      <c r="D1139" s="57" t="s">
        <v>1873</v>
      </c>
      <c r="E1139" s="56" t="s">
        <v>1874</v>
      </c>
      <c r="F1139" s="53" t="s">
        <v>160</v>
      </c>
      <c r="G1139" s="54">
        <v>18</v>
      </c>
      <c r="H1139" s="55">
        <v>18</v>
      </c>
      <c r="I1139" s="73">
        <v>64.55</v>
      </c>
      <c r="J1139" s="55">
        <v>53.58</v>
      </c>
      <c r="K1139" s="73">
        <v>6.37</v>
      </c>
      <c r="L1139" s="55">
        <v>5.28</v>
      </c>
      <c r="M1139" s="55">
        <f t="shared" si="136"/>
        <v>1059.48</v>
      </c>
      <c r="N1139" s="55">
        <f t="shared" si="137"/>
        <v>1059.48</v>
      </c>
      <c r="O1139" s="38"/>
      <c r="P1139" s="55">
        <v>64.55</v>
      </c>
      <c r="Q1139" s="55">
        <v>6.37</v>
      </c>
      <c r="R1139" s="55">
        <v>1276.56</v>
      </c>
      <c r="S1139" s="55">
        <v>1276.56</v>
      </c>
      <c r="T1139" s="135">
        <f t="shared" si="131"/>
        <v>0.8299492385786803</v>
      </c>
      <c r="U1139" s="55">
        <f t="shared" si="132"/>
        <v>964.44</v>
      </c>
      <c r="V1139" s="55">
        <f t="shared" si="133"/>
        <v>95.04</v>
      </c>
      <c r="X1139" s="36" t="b">
        <v>1</v>
      </c>
    </row>
    <row r="1140" spans="1:24" ht="24" x14ac:dyDescent="0.25">
      <c r="A1140" s="42" t="s">
        <v>4230</v>
      </c>
      <c r="B1140" s="128" t="s">
        <v>1875</v>
      </c>
      <c r="C1140" s="50" t="s">
        <v>197</v>
      </c>
      <c r="D1140" s="57" t="s">
        <v>1876</v>
      </c>
      <c r="E1140" s="56" t="s">
        <v>1877</v>
      </c>
      <c r="F1140" s="53" t="s">
        <v>160</v>
      </c>
      <c r="G1140" s="54">
        <v>18</v>
      </c>
      <c r="H1140" s="55">
        <v>18</v>
      </c>
      <c r="I1140" s="73">
        <v>103.46</v>
      </c>
      <c r="J1140" s="55">
        <v>85.88</v>
      </c>
      <c r="K1140" s="73">
        <v>7.47</v>
      </c>
      <c r="L1140" s="55">
        <v>6.2</v>
      </c>
      <c r="M1140" s="55">
        <f t="shared" si="136"/>
        <v>1657.44</v>
      </c>
      <c r="N1140" s="55">
        <f t="shared" si="137"/>
        <v>1657.44</v>
      </c>
      <c r="O1140" s="38"/>
      <c r="P1140" s="55">
        <v>103.46</v>
      </c>
      <c r="Q1140" s="55">
        <v>7.47</v>
      </c>
      <c r="R1140" s="55">
        <v>1996.74</v>
      </c>
      <c r="S1140" s="55">
        <v>1996.74</v>
      </c>
      <c r="T1140" s="135">
        <f t="shared" si="131"/>
        <v>0.83007301902100428</v>
      </c>
      <c r="U1140" s="55">
        <f t="shared" si="132"/>
        <v>1545.84</v>
      </c>
      <c r="V1140" s="55">
        <f t="shared" si="133"/>
        <v>111.6</v>
      </c>
      <c r="X1140" s="36" t="b">
        <v>1</v>
      </c>
    </row>
    <row r="1141" spans="1:24" x14ac:dyDescent="0.2">
      <c r="A1141" s="42" t="s">
        <v>4231</v>
      </c>
      <c r="B1141" s="130" t="s">
        <v>1878</v>
      </c>
      <c r="C1141" s="134"/>
      <c r="D1141" s="134"/>
      <c r="E1141" s="61" t="s">
        <v>1879</v>
      </c>
      <c r="F1141" s="134"/>
      <c r="G1141" s="62"/>
      <c r="H1141" s="62"/>
      <c r="I1141" s="72"/>
      <c r="J1141" s="62"/>
      <c r="K1141" s="72"/>
      <c r="L1141" s="62"/>
      <c r="M1141" s="63">
        <f>SUM(M1142:M1145)</f>
        <v>4768.1000000000004</v>
      </c>
      <c r="N1141" s="63">
        <f>SUM(N1142:N1145)</f>
        <v>4768.1000000000004</v>
      </c>
      <c r="O1141" s="37"/>
      <c r="P1141" s="62"/>
      <c r="Q1141" s="62"/>
      <c r="R1141" s="63">
        <v>5744.28</v>
      </c>
      <c r="S1141" s="63">
        <v>5744.28</v>
      </c>
      <c r="T1141" s="135">
        <f t="shared" si="131"/>
        <v>0.83006051237056699</v>
      </c>
      <c r="U1141" s="55">
        <f t="shared" si="132"/>
        <v>0</v>
      </c>
      <c r="V1141" s="55">
        <f t="shared" si="133"/>
        <v>0</v>
      </c>
      <c r="X1141" s="36" t="b">
        <v>1</v>
      </c>
    </row>
    <row r="1142" spans="1:24" x14ac:dyDescent="0.2">
      <c r="A1142" s="42" t="s">
        <v>4232</v>
      </c>
      <c r="B1142" s="128" t="s">
        <v>1880</v>
      </c>
      <c r="C1142" s="50" t="s">
        <v>163</v>
      </c>
      <c r="D1142" s="51">
        <v>80721</v>
      </c>
      <c r="E1142" s="56" t="s">
        <v>1405</v>
      </c>
      <c r="F1142" s="53" t="s">
        <v>160</v>
      </c>
      <c r="G1142" s="54">
        <v>6</v>
      </c>
      <c r="H1142" s="55">
        <v>6</v>
      </c>
      <c r="I1142" s="73">
        <v>95.03</v>
      </c>
      <c r="J1142" s="55">
        <v>78.88</v>
      </c>
      <c r="K1142" s="73">
        <v>18.68</v>
      </c>
      <c r="L1142" s="55">
        <v>15.5</v>
      </c>
      <c r="M1142" s="55">
        <f>TRUNC(((J1142*G1142)+(L1142*G1142)),2)</f>
        <v>566.28</v>
      </c>
      <c r="N1142" s="55">
        <f>TRUNC(((J1142*H1142)+(L1142*H1142)),2)</f>
        <v>566.28</v>
      </c>
      <c r="O1142" s="37"/>
      <c r="P1142" s="55">
        <v>95.03</v>
      </c>
      <c r="Q1142" s="55">
        <v>18.68</v>
      </c>
      <c r="R1142" s="55">
        <v>682.26</v>
      </c>
      <c r="S1142" s="55">
        <v>682.26</v>
      </c>
      <c r="T1142" s="135">
        <f t="shared" si="131"/>
        <v>0.83000615601090488</v>
      </c>
      <c r="U1142" s="55">
        <f t="shared" si="132"/>
        <v>473.28</v>
      </c>
      <c r="V1142" s="55">
        <f t="shared" si="133"/>
        <v>93</v>
      </c>
      <c r="X1142" s="36" t="b">
        <v>1</v>
      </c>
    </row>
    <row r="1143" spans="1:24" ht="24" x14ac:dyDescent="0.25">
      <c r="A1143" s="42" t="s">
        <v>4233</v>
      </c>
      <c r="B1143" s="128" t="s">
        <v>1881</v>
      </c>
      <c r="C1143" s="50" t="s">
        <v>217</v>
      </c>
      <c r="D1143" s="51">
        <v>95543</v>
      </c>
      <c r="E1143" s="52" t="s">
        <v>3081</v>
      </c>
      <c r="F1143" s="53" t="s">
        <v>160</v>
      </c>
      <c r="G1143" s="54">
        <v>6</v>
      </c>
      <c r="H1143" s="55">
        <v>6</v>
      </c>
      <c r="I1143" s="73">
        <v>29.19</v>
      </c>
      <c r="J1143" s="55">
        <v>24.23</v>
      </c>
      <c r="K1143" s="73">
        <v>16.97</v>
      </c>
      <c r="L1143" s="55">
        <v>14.08</v>
      </c>
      <c r="M1143" s="55">
        <f>TRUNC(((J1143*G1143)+(L1143*G1143)),2)</f>
        <v>229.86</v>
      </c>
      <c r="N1143" s="55">
        <f>TRUNC(((J1143*H1143)+(L1143*H1143)),2)</f>
        <v>229.86</v>
      </c>
      <c r="O1143" s="38"/>
      <c r="P1143" s="55">
        <v>29.19</v>
      </c>
      <c r="Q1143" s="55">
        <v>16.97</v>
      </c>
      <c r="R1143" s="55">
        <v>276.95999999999998</v>
      </c>
      <c r="S1143" s="55">
        <v>276.95999999999998</v>
      </c>
      <c r="T1143" s="135">
        <f t="shared" si="131"/>
        <v>0.82993934142114401</v>
      </c>
      <c r="U1143" s="55">
        <f t="shared" si="132"/>
        <v>145.38</v>
      </c>
      <c r="V1143" s="55">
        <f t="shared" si="133"/>
        <v>84.48</v>
      </c>
      <c r="X1143" s="36" t="b">
        <v>1</v>
      </c>
    </row>
    <row r="1144" spans="1:24" x14ac:dyDescent="0.2">
      <c r="A1144" s="42" t="s">
        <v>4234</v>
      </c>
      <c r="B1144" s="128" t="s">
        <v>1882</v>
      </c>
      <c r="C1144" s="50" t="s">
        <v>217</v>
      </c>
      <c r="D1144" s="51">
        <v>95545</v>
      </c>
      <c r="E1144" s="56" t="s">
        <v>1883</v>
      </c>
      <c r="F1144" s="53" t="s">
        <v>160</v>
      </c>
      <c r="G1144" s="54">
        <v>6</v>
      </c>
      <c r="H1144" s="55">
        <v>6</v>
      </c>
      <c r="I1144" s="73">
        <v>22.47</v>
      </c>
      <c r="J1144" s="55">
        <v>18.649999999999999</v>
      </c>
      <c r="K1144" s="73">
        <v>8.48</v>
      </c>
      <c r="L1144" s="55">
        <v>7.03</v>
      </c>
      <c r="M1144" s="55">
        <f>TRUNC(((J1144*G1144)+(L1144*G1144)),2)</f>
        <v>154.08000000000001</v>
      </c>
      <c r="N1144" s="55">
        <f>TRUNC(((J1144*H1144)+(L1144*H1144)),2)</f>
        <v>154.08000000000001</v>
      </c>
      <c r="O1144" s="37"/>
      <c r="P1144" s="55">
        <v>22.47</v>
      </c>
      <c r="Q1144" s="55">
        <v>8.48</v>
      </c>
      <c r="R1144" s="55">
        <v>185.7</v>
      </c>
      <c r="S1144" s="55">
        <v>185.7</v>
      </c>
      <c r="T1144" s="135">
        <f t="shared" si="131"/>
        <v>0.82972536348949932</v>
      </c>
      <c r="U1144" s="55">
        <f t="shared" si="132"/>
        <v>111.9</v>
      </c>
      <c r="V1144" s="55">
        <f t="shared" si="133"/>
        <v>42.18</v>
      </c>
      <c r="X1144" s="36" t="b">
        <v>1</v>
      </c>
    </row>
    <row r="1145" spans="1:24" ht="24" x14ac:dyDescent="0.25">
      <c r="A1145" s="42" t="s">
        <v>4235</v>
      </c>
      <c r="B1145" s="128" t="s">
        <v>1884</v>
      </c>
      <c r="C1145" s="50" t="s">
        <v>217</v>
      </c>
      <c r="D1145" s="51">
        <v>100875</v>
      </c>
      <c r="E1145" s="56" t="s">
        <v>1885</v>
      </c>
      <c r="F1145" s="53" t="s">
        <v>160</v>
      </c>
      <c r="G1145" s="54">
        <v>4</v>
      </c>
      <c r="H1145" s="55">
        <v>4</v>
      </c>
      <c r="I1145" s="73">
        <v>1115.9100000000001</v>
      </c>
      <c r="J1145" s="55">
        <v>926.31</v>
      </c>
      <c r="K1145" s="73">
        <v>33.93</v>
      </c>
      <c r="L1145" s="55">
        <v>28.16</v>
      </c>
      <c r="M1145" s="55">
        <f>TRUNC(((J1145*G1145)+(L1145*G1145)),2)</f>
        <v>3817.88</v>
      </c>
      <c r="N1145" s="55">
        <f>TRUNC(((J1145*H1145)+(L1145*H1145)),2)</f>
        <v>3817.88</v>
      </c>
      <c r="O1145" s="38"/>
      <c r="P1145" s="55">
        <v>1115.9100000000001</v>
      </c>
      <c r="Q1145" s="55">
        <v>33.93</v>
      </c>
      <c r="R1145" s="55">
        <v>4599.3599999999997</v>
      </c>
      <c r="S1145" s="55">
        <v>4599.3599999999997</v>
      </c>
      <c r="T1145" s="135">
        <f t="shared" si="131"/>
        <v>0.83008940374312956</v>
      </c>
      <c r="U1145" s="55">
        <f t="shared" si="132"/>
        <v>3705.24</v>
      </c>
      <c r="V1145" s="55">
        <f t="shared" si="133"/>
        <v>112.64</v>
      </c>
      <c r="X1145" s="36" t="b">
        <v>1</v>
      </c>
    </row>
    <row r="1146" spans="1:24" x14ac:dyDescent="0.2">
      <c r="A1146" s="42" t="s">
        <v>4236</v>
      </c>
      <c r="B1146" s="130" t="s">
        <v>1886</v>
      </c>
      <c r="C1146" s="134"/>
      <c r="D1146" s="134"/>
      <c r="E1146" s="61" t="s">
        <v>1887</v>
      </c>
      <c r="F1146" s="134"/>
      <c r="G1146" s="62"/>
      <c r="H1146" s="62"/>
      <c r="I1146" s="72"/>
      <c r="J1146" s="62"/>
      <c r="K1146" s="72"/>
      <c r="L1146" s="62"/>
      <c r="M1146" s="63">
        <f>SUM(M1147:M1148)</f>
        <v>1024.48</v>
      </c>
      <c r="N1146" s="63">
        <f>SUM(N1147:N1148)</f>
        <v>1024.48</v>
      </c>
      <c r="O1146" s="37"/>
      <c r="P1146" s="62"/>
      <c r="Q1146" s="62"/>
      <c r="R1146" s="63">
        <v>1234.4000000000001</v>
      </c>
      <c r="S1146" s="63">
        <v>1234.4000000000001</v>
      </c>
      <c r="T1146" s="135">
        <f t="shared" si="131"/>
        <v>0.8299416720674011</v>
      </c>
      <c r="U1146" s="55">
        <f t="shared" si="132"/>
        <v>0</v>
      </c>
      <c r="V1146" s="55">
        <f t="shared" si="133"/>
        <v>0</v>
      </c>
      <c r="X1146" s="36" t="b">
        <v>1</v>
      </c>
    </row>
    <row r="1147" spans="1:24" ht="24" x14ac:dyDescent="0.2">
      <c r="A1147" s="42" t="s">
        <v>4237</v>
      </c>
      <c r="B1147" s="128" t="s">
        <v>1888</v>
      </c>
      <c r="C1147" s="50" t="s">
        <v>197</v>
      </c>
      <c r="D1147" s="57" t="s">
        <v>1889</v>
      </c>
      <c r="E1147" s="56" t="s">
        <v>1890</v>
      </c>
      <c r="F1147" s="53" t="s">
        <v>160</v>
      </c>
      <c r="G1147" s="54">
        <v>8</v>
      </c>
      <c r="H1147" s="55">
        <v>8</v>
      </c>
      <c r="I1147" s="73">
        <v>47.44</v>
      </c>
      <c r="J1147" s="55">
        <v>39.369999999999997</v>
      </c>
      <c r="K1147" s="73">
        <v>6.44</v>
      </c>
      <c r="L1147" s="55">
        <v>5.34</v>
      </c>
      <c r="M1147" s="55">
        <f>TRUNC(((J1147*G1147)+(L1147*G1147)),2)</f>
        <v>357.68</v>
      </c>
      <c r="N1147" s="55">
        <f>TRUNC(((J1147*H1147)+(L1147*H1147)),2)</f>
        <v>357.68</v>
      </c>
      <c r="O1147" s="37"/>
      <c r="P1147" s="55">
        <v>47.44</v>
      </c>
      <c r="Q1147" s="55">
        <v>6.44</v>
      </c>
      <c r="R1147" s="55">
        <v>431.04</v>
      </c>
      <c r="S1147" s="55">
        <v>431.04</v>
      </c>
      <c r="T1147" s="135">
        <f t="shared" si="131"/>
        <v>0.82980697847067553</v>
      </c>
      <c r="U1147" s="55">
        <f t="shared" si="132"/>
        <v>314.95999999999998</v>
      </c>
      <c r="V1147" s="55">
        <f t="shared" si="133"/>
        <v>42.72</v>
      </c>
      <c r="X1147" s="36" t="b">
        <v>1</v>
      </c>
    </row>
    <row r="1148" spans="1:24" ht="24" x14ac:dyDescent="0.25">
      <c r="A1148" s="42" t="s">
        <v>4238</v>
      </c>
      <c r="B1148" s="128" t="s">
        <v>1891</v>
      </c>
      <c r="C1148" s="50" t="s">
        <v>197</v>
      </c>
      <c r="D1148" s="57" t="s">
        <v>1892</v>
      </c>
      <c r="E1148" s="56" t="s">
        <v>1893</v>
      </c>
      <c r="F1148" s="53" t="s">
        <v>160</v>
      </c>
      <c r="G1148" s="54">
        <v>8</v>
      </c>
      <c r="H1148" s="55">
        <v>8</v>
      </c>
      <c r="I1148" s="73">
        <v>91.07</v>
      </c>
      <c r="J1148" s="55">
        <v>75.59</v>
      </c>
      <c r="K1148" s="73">
        <v>9.35</v>
      </c>
      <c r="L1148" s="55">
        <v>7.76</v>
      </c>
      <c r="M1148" s="55">
        <f>TRUNC(((J1148*G1148)+(L1148*G1148)),2)</f>
        <v>666.8</v>
      </c>
      <c r="N1148" s="55">
        <f>TRUNC(((J1148*H1148)+(L1148*H1148)),2)</f>
        <v>666.8</v>
      </c>
      <c r="O1148" s="38"/>
      <c r="P1148" s="55">
        <v>91.07</v>
      </c>
      <c r="Q1148" s="55">
        <v>9.35</v>
      </c>
      <c r="R1148" s="55">
        <v>803.36</v>
      </c>
      <c r="S1148" s="55">
        <v>803.36</v>
      </c>
      <c r="T1148" s="135">
        <f t="shared" si="131"/>
        <v>0.83001394144592699</v>
      </c>
      <c r="U1148" s="55">
        <f t="shared" si="132"/>
        <v>604.72</v>
      </c>
      <c r="V1148" s="55">
        <f t="shared" si="133"/>
        <v>62.08</v>
      </c>
      <c r="X1148" s="36" t="b">
        <v>1</v>
      </c>
    </row>
    <row r="1149" spans="1:24" x14ac:dyDescent="0.2">
      <c r="A1149" s="42" t="s">
        <v>4239</v>
      </c>
      <c r="B1149" s="129" t="s">
        <v>1894</v>
      </c>
      <c r="C1149" s="133"/>
      <c r="D1149" s="133"/>
      <c r="E1149" s="58" t="s">
        <v>1430</v>
      </c>
      <c r="F1149" s="133"/>
      <c r="G1149" s="59"/>
      <c r="H1149" s="59"/>
      <c r="I1149" s="72"/>
      <c r="J1149" s="59"/>
      <c r="K1149" s="72"/>
      <c r="L1149" s="59"/>
      <c r="M1149" s="60">
        <f>M1150+M1157+M1165+M1173+M1183+M1188+M1191</f>
        <v>8133.8899999999994</v>
      </c>
      <c r="N1149" s="60">
        <f>N1150+N1157+N1165+N1173+N1183+N1188+N1191</f>
        <v>8133.8899999999994</v>
      </c>
      <c r="O1149" s="37"/>
      <c r="P1149" s="59"/>
      <c r="Q1149" s="59"/>
      <c r="R1149" s="60">
        <v>9803.67</v>
      </c>
      <c r="S1149" s="60">
        <v>9803.67</v>
      </c>
      <c r="T1149" s="135">
        <f t="shared" si="131"/>
        <v>0.82967806953926426</v>
      </c>
      <c r="U1149" s="55">
        <f t="shared" si="132"/>
        <v>0</v>
      </c>
      <c r="V1149" s="55">
        <f t="shared" si="133"/>
        <v>0</v>
      </c>
      <c r="X1149" s="36" t="b">
        <v>1</v>
      </c>
    </row>
    <row r="1150" spans="1:24" x14ac:dyDescent="0.2">
      <c r="A1150" s="42" t="s">
        <v>4240</v>
      </c>
      <c r="B1150" s="130" t="s">
        <v>1895</v>
      </c>
      <c r="C1150" s="134"/>
      <c r="D1150" s="134"/>
      <c r="E1150" s="61" t="s">
        <v>1896</v>
      </c>
      <c r="F1150" s="134"/>
      <c r="G1150" s="62"/>
      <c r="H1150" s="62"/>
      <c r="I1150" s="72"/>
      <c r="J1150" s="62"/>
      <c r="K1150" s="72"/>
      <c r="L1150" s="62"/>
      <c r="M1150" s="63">
        <f>SUM(M1151:M1156)</f>
        <v>2529.88</v>
      </c>
      <c r="N1150" s="63">
        <f>SUM(N1151:N1156)</f>
        <v>2529.88</v>
      </c>
      <c r="O1150" s="37"/>
      <c r="P1150" s="62"/>
      <c r="Q1150" s="62"/>
      <c r="R1150" s="63">
        <v>3049.49</v>
      </c>
      <c r="S1150" s="63">
        <v>3049.49</v>
      </c>
      <c r="T1150" s="135">
        <f t="shared" si="131"/>
        <v>0.82960757372544269</v>
      </c>
      <c r="U1150" s="55">
        <f t="shared" si="132"/>
        <v>0</v>
      </c>
      <c r="V1150" s="55">
        <f t="shared" si="133"/>
        <v>0</v>
      </c>
      <c r="X1150" s="36" t="b">
        <v>1</v>
      </c>
    </row>
    <row r="1151" spans="1:24" x14ac:dyDescent="0.2">
      <c r="A1151" s="42" t="s">
        <v>4241</v>
      </c>
      <c r="B1151" s="128" t="s">
        <v>1897</v>
      </c>
      <c r="C1151" s="50" t="s">
        <v>163</v>
      </c>
      <c r="D1151" s="51">
        <v>81003</v>
      </c>
      <c r="E1151" s="56" t="s">
        <v>1434</v>
      </c>
      <c r="F1151" s="53" t="s">
        <v>172</v>
      </c>
      <c r="G1151" s="54">
        <v>45.06</v>
      </c>
      <c r="H1151" s="55">
        <v>45.06</v>
      </c>
      <c r="I1151" s="73">
        <v>4.1399999999999997</v>
      </c>
      <c r="J1151" s="55">
        <v>3.43</v>
      </c>
      <c r="K1151" s="73">
        <v>4.49</v>
      </c>
      <c r="L1151" s="55">
        <v>3.72</v>
      </c>
      <c r="M1151" s="55">
        <f t="shared" ref="M1151:M1156" si="138">TRUNC(((J1151*G1151)+(L1151*G1151)),2)</f>
        <v>322.17</v>
      </c>
      <c r="N1151" s="55">
        <f t="shared" ref="N1151:N1156" si="139">TRUNC(((J1151*H1151)+(L1151*H1151)),2)</f>
        <v>322.17</v>
      </c>
      <c r="O1151" s="37"/>
      <c r="P1151" s="55">
        <v>4.1399999999999997</v>
      </c>
      <c r="Q1151" s="55">
        <v>4.49</v>
      </c>
      <c r="R1151" s="55">
        <v>388.86</v>
      </c>
      <c r="S1151" s="55">
        <v>388.86</v>
      </c>
      <c r="T1151" s="135">
        <f t="shared" si="131"/>
        <v>0.82849868847400099</v>
      </c>
      <c r="U1151" s="55">
        <f t="shared" si="132"/>
        <v>154.55000000000001</v>
      </c>
      <c r="V1151" s="55">
        <f t="shared" si="133"/>
        <v>167.62</v>
      </c>
      <c r="X1151" s="36" t="b">
        <v>1</v>
      </c>
    </row>
    <row r="1152" spans="1:24" ht="24" x14ac:dyDescent="0.25">
      <c r="A1152" s="42" t="s">
        <v>4242</v>
      </c>
      <c r="B1152" s="128" t="s">
        <v>1898</v>
      </c>
      <c r="C1152" s="50" t="s">
        <v>217</v>
      </c>
      <c r="D1152" s="51">
        <v>89449</v>
      </c>
      <c r="E1152" s="56" t="s">
        <v>1439</v>
      </c>
      <c r="F1152" s="53" t="s">
        <v>172</v>
      </c>
      <c r="G1152" s="54">
        <v>31.77</v>
      </c>
      <c r="H1152" s="55">
        <v>31.77</v>
      </c>
      <c r="I1152" s="73">
        <v>20.86</v>
      </c>
      <c r="J1152" s="55">
        <v>17.309999999999999</v>
      </c>
      <c r="K1152" s="73">
        <v>1.25</v>
      </c>
      <c r="L1152" s="55">
        <v>1.03</v>
      </c>
      <c r="M1152" s="55">
        <f t="shared" si="138"/>
        <v>582.66</v>
      </c>
      <c r="N1152" s="55">
        <f t="shared" si="139"/>
        <v>582.66</v>
      </c>
      <c r="O1152" s="38"/>
      <c r="P1152" s="55">
        <v>20.86</v>
      </c>
      <c r="Q1152" s="55">
        <v>1.25</v>
      </c>
      <c r="R1152" s="55">
        <v>702.43</v>
      </c>
      <c r="S1152" s="55">
        <v>702.43</v>
      </c>
      <c r="T1152" s="135">
        <f t="shared" si="131"/>
        <v>0.82949190666685646</v>
      </c>
      <c r="U1152" s="55">
        <f t="shared" si="132"/>
        <v>549.92999999999995</v>
      </c>
      <c r="V1152" s="55">
        <f t="shared" si="133"/>
        <v>32.72</v>
      </c>
      <c r="X1152" s="36" t="b">
        <v>1</v>
      </c>
    </row>
    <row r="1153" spans="1:24" x14ac:dyDescent="0.2">
      <c r="A1153" s="42" t="s">
        <v>4243</v>
      </c>
      <c r="B1153" s="128" t="s">
        <v>1899</v>
      </c>
      <c r="C1153" s="50" t="s">
        <v>163</v>
      </c>
      <c r="D1153" s="51">
        <v>81007</v>
      </c>
      <c r="E1153" s="56" t="s">
        <v>1437</v>
      </c>
      <c r="F1153" s="53" t="s">
        <v>172</v>
      </c>
      <c r="G1153" s="54">
        <v>11.26</v>
      </c>
      <c r="H1153" s="55">
        <v>11.26</v>
      </c>
      <c r="I1153" s="73">
        <v>24.61</v>
      </c>
      <c r="J1153" s="55">
        <v>20.420000000000002</v>
      </c>
      <c r="K1153" s="73">
        <v>11.09</v>
      </c>
      <c r="L1153" s="55">
        <v>9.1999999999999993</v>
      </c>
      <c r="M1153" s="55">
        <f t="shared" si="138"/>
        <v>333.52</v>
      </c>
      <c r="N1153" s="55">
        <f t="shared" si="139"/>
        <v>333.52</v>
      </c>
      <c r="O1153" s="37"/>
      <c r="P1153" s="55">
        <v>24.61</v>
      </c>
      <c r="Q1153" s="55">
        <v>11.09</v>
      </c>
      <c r="R1153" s="55">
        <v>401.98</v>
      </c>
      <c r="S1153" s="55">
        <v>401.98</v>
      </c>
      <c r="T1153" s="135">
        <f t="shared" si="131"/>
        <v>0.82969301955321151</v>
      </c>
      <c r="U1153" s="55">
        <f t="shared" si="132"/>
        <v>229.92</v>
      </c>
      <c r="V1153" s="55">
        <f t="shared" si="133"/>
        <v>103.59</v>
      </c>
      <c r="X1153" s="36" t="b">
        <v>1</v>
      </c>
    </row>
    <row r="1154" spans="1:24" ht="24" x14ac:dyDescent="0.25">
      <c r="A1154" s="42" t="s">
        <v>4244</v>
      </c>
      <c r="B1154" s="128" t="s">
        <v>1900</v>
      </c>
      <c r="C1154" s="50" t="s">
        <v>217</v>
      </c>
      <c r="D1154" s="51">
        <v>89447</v>
      </c>
      <c r="E1154" s="52" t="s">
        <v>3060</v>
      </c>
      <c r="F1154" s="53" t="s">
        <v>172</v>
      </c>
      <c r="G1154" s="54">
        <v>5.78</v>
      </c>
      <c r="H1154" s="55">
        <v>5.78</v>
      </c>
      <c r="I1154" s="73">
        <v>12.16</v>
      </c>
      <c r="J1154" s="55">
        <v>10.09</v>
      </c>
      <c r="K1154" s="73">
        <v>0.85</v>
      </c>
      <c r="L1154" s="55">
        <v>0.7</v>
      </c>
      <c r="M1154" s="55">
        <f t="shared" si="138"/>
        <v>62.36</v>
      </c>
      <c r="N1154" s="55">
        <f t="shared" si="139"/>
        <v>62.36</v>
      </c>
      <c r="O1154" s="38"/>
      <c r="P1154" s="55">
        <v>12.16</v>
      </c>
      <c r="Q1154" s="55">
        <v>0.85</v>
      </c>
      <c r="R1154" s="55">
        <v>75.19</v>
      </c>
      <c r="S1154" s="55">
        <v>75.19</v>
      </c>
      <c r="T1154" s="135">
        <f t="shared" si="131"/>
        <v>0.82936560712860752</v>
      </c>
      <c r="U1154" s="55">
        <f t="shared" si="132"/>
        <v>58.32</v>
      </c>
      <c r="V1154" s="55">
        <f t="shared" si="133"/>
        <v>4.04</v>
      </c>
      <c r="X1154" s="36" t="b">
        <v>1</v>
      </c>
    </row>
    <row r="1155" spans="1:24" x14ac:dyDescent="0.2">
      <c r="A1155" s="42" t="s">
        <v>4245</v>
      </c>
      <c r="B1155" s="128" t="s">
        <v>1901</v>
      </c>
      <c r="C1155" s="50" t="s">
        <v>163</v>
      </c>
      <c r="D1155" s="51">
        <v>81008</v>
      </c>
      <c r="E1155" s="56" t="s">
        <v>1441</v>
      </c>
      <c r="F1155" s="53" t="s">
        <v>172</v>
      </c>
      <c r="G1155" s="54">
        <v>1.35</v>
      </c>
      <c r="H1155" s="55">
        <v>1.35</v>
      </c>
      <c r="I1155" s="73">
        <v>42.63</v>
      </c>
      <c r="J1155" s="55">
        <v>35.380000000000003</v>
      </c>
      <c r="K1155" s="73">
        <v>15.16</v>
      </c>
      <c r="L1155" s="55">
        <v>12.58</v>
      </c>
      <c r="M1155" s="55">
        <f t="shared" si="138"/>
        <v>64.739999999999995</v>
      </c>
      <c r="N1155" s="55">
        <f t="shared" si="139"/>
        <v>64.739999999999995</v>
      </c>
      <c r="O1155" s="37"/>
      <c r="P1155" s="55">
        <v>42.63</v>
      </c>
      <c r="Q1155" s="55">
        <v>15.16</v>
      </c>
      <c r="R1155" s="55">
        <v>78.010000000000005</v>
      </c>
      <c r="S1155" s="55">
        <v>78.010000000000005</v>
      </c>
      <c r="T1155" s="135">
        <f t="shared" si="131"/>
        <v>0.82989360338418139</v>
      </c>
      <c r="U1155" s="55">
        <f t="shared" si="132"/>
        <v>47.76</v>
      </c>
      <c r="V1155" s="55">
        <f t="shared" si="133"/>
        <v>16.98</v>
      </c>
      <c r="X1155" s="36" t="b">
        <v>1</v>
      </c>
    </row>
    <row r="1156" spans="1:24" x14ac:dyDescent="0.2">
      <c r="A1156" s="42" t="s">
        <v>4246</v>
      </c>
      <c r="B1156" s="128" t="s">
        <v>1902</v>
      </c>
      <c r="C1156" s="50" t="s">
        <v>163</v>
      </c>
      <c r="D1156" s="51">
        <v>81009</v>
      </c>
      <c r="E1156" s="56" t="s">
        <v>726</v>
      </c>
      <c r="F1156" s="53" t="s">
        <v>172</v>
      </c>
      <c r="G1156" s="54">
        <v>19.8</v>
      </c>
      <c r="H1156" s="55">
        <v>19.8</v>
      </c>
      <c r="I1156" s="73">
        <v>53.12</v>
      </c>
      <c r="J1156" s="55">
        <v>44.09</v>
      </c>
      <c r="K1156" s="73">
        <v>17.739999999999998</v>
      </c>
      <c r="L1156" s="55">
        <v>14.72</v>
      </c>
      <c r="M1156" s="55">
        <f t="shared" si="138"/>
        <v>1164.43</v>
      </c>
      <c r="N1156" s="55">
        <f t="shared" si="139"/>
        <v>1164.43</v>
      </c>
      <c r="O1156" s="37"/>
      <c r="P1156" s="55">
        <v>53.12</v>
      </c>
      <c r="Q1156" s="55">
        <v>17.739999999999998</v>
      </c>
      <c r="R1156" s="55">
        <v>1403.02</v>
      </c>
      <c r="S1156" s="55">
        <v>1403.02</v>
      </c>
      <c r="T1156" s="135">
        <f t="shared" si="131"/>
        <v>0.82994540348676438</v>
      </c>
      <c r="U1156" s="55">
        <f t="shared" si="132"/>
        <v>872.98</v>
      </c>
      <c r="V1156" s="55">
        <f t="shared" si="133"/>
        <v>291.45</v>
      </c>
      <c r="X1156" s="36" t="b">
        <v>1</v>
      </c>
    </row>
    <row r="1157" spans="1:24" x14ac:dyDescent="0.2">
      <c r="A1157" s="42" t="s">
        <v>4247</v>
      </c>
      <c r="B1157" s="130" t="s">
        <v>1903</v>
      </c>
      <c r="C1157" s="134"/>
      <c r="D1157" s="134"/>
      <c r="E1157" s="61" t="s">
        <v>1904</v>
      </c>
      <c r="F1157" s="134"/>
      <c r="G1157" s="62"/>
      <c r="H1157" s="62"/>
      <c r="I1157" s="72"/>
      <c r="J1157" s="62"/>
      <c r="K1157" s="72"/>
      <c r="L1157" s="62"/>
      <c r="M1157" s="63">
        <f>SUM(M1158:M1164)</f>
        <v>653</v>
      </c>
      <c r="N1157" s="63">
        <f>SUM(N1158:N1164)</f>
        <v>653</v>
      </c>
      <c r="O1157" s="37"/>
      <c r="P1157" s="62"/>
      <c r="Q1157" s="62"/>
      <c r="R1157" s="63">
        <v>787.32</v>
      </c>
      <c r="S1157" s="63">
        <v>787.32</v>
      </c>
      <c r="T1157" s="135">
        <f t="shared" si="131"/>
        <v>0.82939592541787321</v>
      </c>
      <c r="U1157" s="55">
        <f t="shared" si="132"/>
        <v>0</v>
      </c>
      <c r="V1157" s="55">
        <f t="shared" si="133"/>
        <v>0</v>
      </c>
      <c r="X1157" s="36" t="b">
        <v>1</v>
      </c>
    </row>
    <row r="1158" spans="1:24" x14ac:dyDescent="0.2">
      <c r="A1158" s="42" t="s">
        <v>4248</v>
      </c>
      <c r="B1158" s="128" t="s">
        <v>1905</v>
      </c>
      <c r="C1158" s="50" t="s">
        <v>163</v>
      </c>
      <c r="D1158" s="51">
        <v>81162</v>
      </c>
      <c r="E1158" s="56" t="s">
        <v>1906</v>
      </c>
      <c r="F1158" s="53" t="s">
        <v>160</v>
      </c>
      <c r="G1158" s="54">
        <v>4</v>
      </c>
      <c r="H1158" s="55">
        <v>4</v>
      </c>
      <c r="I1158" s="73">
        <v>1.01</v>
      </c>
      <c r="J1158" s="55">
        <v>0.83</v>
      </c>
      <c r="K1158" s="73">
        <v>3.37</v>
      </c>
      <c r="L1158" s="55">
        <v>2.79</v>
      </c>
      <c r="M1158" s="55">
        <f t="shared" ref="M1158:M1164" si="140">TRUNC(((J1158*G1158)+(L1158*G1158)),2)</f>
        <v>14.48</v>
      </c>
      <c r="N1158" s="55">
        <f t="shared" ref="N1158:N1164" si="141">TRUNC(((J1158*H1158)+(L1158*H1158)),2)</f>
        <v>14.48</v>
      </c>
      <c r="O1158" s="37"/>
      <c r="P1158" s="55">
        <v>1.01</v>
      </c>
      <c r="Q1158" s="55">
        <v>3.37</v>
      </c>
      <c r="R1158" s="55">
        <v>17.52</v>
      </c>
      <c r="S1158" s="55">
        <v>17.52</v>
      </c>
      <c r="T1158" s="135">
        <f t="shared" si="131"/>
        <v>0.82648401826484019</v>
      </c>
      <c r="U1158" s="55">
        <f t="shared" si="132"/>
        <v>3.32</v>
      </c>
      <c r="V1158" s="55">
        <f t="shared" si="133"/>
        <v>11.16</v>
      </c>
      <c r="X1158" s="36" t="b">
        <v>1</v>
      </c>
    </row>
    <row r="1159" spans="1:24" x14ac:dyDescent="0.2">
      <c r="A1159" s="42" t="s">
        <v>4249</v>
      </c>
      <c r="B1159" s="128" t="s">
        <v>1907</v>
      </c>
      <c r="C1159" s="50" t="s">
        <v>163</v>
      </c>
      <c r="D1159" s="51">
        <v>81165</v>
      </c>
      <c r="E1159" s="56" t="s">
        <v>1908</v>
      </c>
      <c r="F1159" s="53" t="s">
        <v>160</v>
      </c>
      <c r="G1159" s="54">
        <v>20</v>
      </c>
      <c r="H1159" s="55">
        <v>20</v>
      </c>
      <c r="I1159" s="73">
        <v>6.27</v>
      </c>
      <c r="J1159" s="55">
        <v>5.2</v>
      </c>
      <c r="K1159" s="73">
        <v>6.72</v>
      </c>
      <c r="L1159" s="55">
        <v>5.57</v>
      </c>
      <c r="M1159" s="55">
        <f t="shared" si="140"/>
        <v>215.4</v>
      </c>
      <c r="N1159" s="55">
        <f t="shared" si="141"/>
        <v>215.4</v>
      </c>
      <c r="O1159" s="37"/>
      <c r="P1159" s="55">
        <v>6.27</v>
      </c>
      <c r="Q1159" s="55">
        <v>6.72</v>
      </c>
      <c r="R1159" s="55">
        <v>259.8</v>
      </c>
      <c r="S1159" s="55">
        <v>259.8</v>
      </c>
      <c r="T1159" s="135">
        <f t="shared" si="131"/>
        <v>0.82909930715935332</v>
      </c>
      <c r="U1159" s="55">
        <f t="shared" si="132"/>
        <v>104</v>
      </c>
      <c r="V1159" s="55">
        <f t="shared" si="133"/>
        <v>111.4</v>
      </c>
      <c r="X1159" s="36" t="b">
        <v>1</v>
      </c>
    </row>
    <row r="1160" spans="1:24" x14ac:dyDescent="0.2">
      <c r="A1160" s="42" t="s">
        <v>4250</v>
      </c>
      <c r="B1160" s="128" t="s">
        <v>1909</v>
      </c>
      <c r="C1160" s="50" t="s">
        <v>163</v>
      </c>
      <c r="D1160" s="51">
        <v>81166</v>
      </c>
      <c r="E1160" s="56" t="s">
        <v>1910</v>
      </c>
      <c r="F1160" s="53" t="s">
        <v>160</v>
      </c>
      <c r="G1160" s="54">
        <v>2</v>
      </c>
      <c r="H1160" s="55">
        <v>2</v>
      </c>
      <c r="I1160" s="73">
        <v>16.239999999999998</v>
      </c>
      <c r="J1160" s="55">
        <v>13.48</v>
      </c>
      <c r="K1160" s="73">
        <v>6.92</v>
      </c>
      <c r="L1160" s="55">
        <v>5.74</v>
      </c>
      <c r="M1160" s="55">
        <f t="shared" si="140"/>
        <v>38.44</v>
      </c>
      <c r="N1160" s="55">
        <f t="shared" si="141"/>
        <v>38.44</v>
      </c>
      <c r="O1160" s="37"/>
      <c r="P1160" s="55">
        <v>16.239999999999998</v>
      </c>
      <c r="Q1160" s="55">
        <v>6.92</v>
      </c>
      <c r="R1160" s="55">
        <v>46.32</v>
      </c>
      <c r="S1160" s="55">
        <v>46.32</v>
      </c>
      <c r="T1160" s="135">
        <f t="shared" si="131"/>
        <v>0.82987910189982728</v>
      </c>
      <c r="U1160" s="55">
        <f t="shared" si="132"/>
        <v>26.96</v>
      </c>
      <c r="V1160" s="55">
        <f t="shared" si="133"/>
        <v>11.48</v>
      </c>
      <c r="X1160" s="36" t="b">
        <v>1</v>
      </c>
    </row>
    <row r="1161" spans="1:24" x14ac:dyDescent="0.2">
      <c r="A1161" s="42" t="s">
        <v>4251</v>
      </c>
      <c r="B1161" s="128" t="s">
        <v>1911</v>
      </c>
      <c r="C1161" s="50" t="s">
        <v>163</v>
      </c>
      <c r="D1161" s="51">
        <v>81167</v>
      </c>
      <c r="E1161" s="56" t="s">
        <v>1470</v>
      </c>
      <c r="F1161" s="53" t="s">
        <v>160</v>
      </c>
      <c r="G1161" s="54">
        <v>2</v>
      </c>
      <c r="H1161" s="55">
        <v>2</v>
      </c>
      <c r="I1161" s="73">
        <v>16.5</v>
      </c>
      <c r="J1161" s="55">
        <v>13.69</v>
      </c>
      <c r="K1161" s="73">
        <v>6.92</v>
      </c>
      <c r="L1161" s="55">
        <v>5.74</v>
      </c>
      <c r="M1161" s="55">
        <f t="shared" si="140"/>
        <v>38.86</v>
      </c>
      <c r="N1161" s="55">
        <f t="shared" si="141"/>
        <v>38.86</v>
      </c>
      <c r="O1161" s="37"/>
      <c r="P1161" s="55">
        <v>16.5</v>
      </c>
      <c r="Q1161" s="55">
        <v>6.92</v>
      </c>
      <c r="R1161" s="55">
        <v>46.84</v>
      </c>
      <c r="S1161" s="55">
        <v>46.84</v>
      </c>
      <c r="T1161" s="135">
        <f t="shared" si="131"/>
        <v>0.82963279248505539</v>
      </c>
      <c r="U1161" s="55">
        <f t="shared" si="132"/>
        <v>27.38</v>
      </c>
      <c r="V1161" s="55">
        <f t="shared" si="133"/>
        <v>11.48</v>
      </c>
      <c r="X1161" s="36" t="b">
        <v>1</v>
      </c>
    </row>
    <row r="1162" spans="1:24" x14ac:dyDescent="0.2">
      <c r="A1162" s="42" t="s">
        <v>4252</v>
      </c>
      <c r="B1162" s="128" t="s">
        <v>1912</v>
      </c>
      <c r="C1162" s="50" t="s">
        <v>163</v>
      </c>
      <c r="D1162" s="51">
        <v>81179</v>
      </c>
      <c r="E1162" s="56" t="s">
        <v>1913</v>
      </c>
      <c r="F1162" s="53" t="s">
        <v>160</v>
      </c>
      <c r="G1162" s="54">
        <v>12</v>
      </c>
      <c r="H1162" s="55">
        <v>12</v>
      </c>
      <c r="I1162" s="73">
        <v>4.49</v>
      </c>
      <c r="J1162" s="55">
        <v>3.72</v>
      </c>
      <c r="K1162" s="73">
        <v>5.23</v>
      </c>
      <c r="L1162" s="55">
        <v>4.34</v>
      </c>
      <c r="M1162" s="55">
        <f t="shared" si="140"/>
        <v>96.72</v>
      </c>
      <c r="N1162" s="55">
        <f t="shared" si="141"/>
        <v>96.72</v>
      </c>
      <c r="O1162" s="37"/>
      <c r="P1162" s="55">
        <v>4.49</v>
      </c>
      <c r="Q1162" s="55">
        <v>5.23</v>
      </c>
      <c r="R1162" s="55">
        <v>116.64</v>
      </c>
      <c r="S1162" s="55">
        <v>116.64</v>
      </c>
      <c r="T1162" s="135">
        <f t="shared" si="131"/>
        <v>0.82921810699588472</v>
      </c>
      <c r="U1162" s="55">
        <f t="shared" si="132"/>
        <v>44.64</v>
      </c>
      <c r="V1162" s="55">
        <f t="shared" si="133"/>
        <v>52.08</v>
      </c>
      <c r="X1162" s="36" t="b">
        <v>1</v>
      </c>
    </row>
    <row r="1163" spans="1:24" x14ac:dyDescent="0.2">
      <c r="A1163" s="42" t="s">
        <v>4253</v>
      </c>
      <c r="B1163" s="128" t="s">
        <v>1914</v>
      </c>
      <c r="C1163" s="50" t="s">
        <v>163</v>
      </c>
      <c r="D1163" s="51">
        <v>81182</v>
      </c>
      <c r="E1163" s="56" t="s">
        <v>1455</v>
      </c>
      <c r="F1163" s="53" t="s">
        <v>160</v>
      </c>
      <c r="G1163" s="54">
        <v>4</v>
      </c>
      <c r="H1163" s="55">
        <v>4</v>
      </c>
      <c r="I1163" s="73">
        <v>10.33</v>
      </c>
      <c r="J1163" s="55">
        <v>8.57</v>
      </c>
      <c r="K1163" s="73">
        <v>5.23</v>
      </c>
      <c r="L1163" s="55">
        <v>4.34</v>
      </c>
      <c r="M1163" s="55">
        <f t="shared" si="140"/>
        <v>51.64</v>
      </c>
      <c r="N1163" s="55">
        <f t="shared" si="141"/>
        <v>51.64</v>
      </c>
      <c r="O1163" s="37"/>
      <c r="P1163" s="55">
        <v>10.33</v>
      </c>
      <c r="Q1163" s="55">
        <v>5.23</v>
      </c>
      <c r="R1163" s="55">
        <v>62.24</v>
      </c>
      <c r="S1163" s="55">
        <v>62.24</v>
      </c>
      <c r="T1163" s="135">
        <f t="shared" si="131"/>
        <v>0.82969151670951158</v>
      </c>
      <c r="U1163" s="55">
        <f t="shared" si="132"/>
        <v>34.28</v>
      </c>
      <c r="V1163" s="55">
        <f t="shared" si="133"/>
        <v>17.36</v>
      </c>
      <c r="X1163" s="36" t="b">
        <v>1</v>
      </c>
    </row>
    <row r="1164" spans="1:24" ht="24" x14ac:dyDescent="0.2">
      <c r="A1164" s="42" t="s">
        <v>4254</v>
      </c>
      <c r="B1164" s="128" t="s">
        <v>1915</v>
      </c>
      <c r="C1164" s="50" t="s">
        <v>197</v>
      </c>
      <c r="D1164" s="57" t="s">
        <v>1457</v>
      </c>
      <c r="E1164" s="56" t="s">
        <v>1458</v>
      </c>
      <c r="F1164" s="53" t="s">
        <v>160</v>
      </c>
      <c r="G1164" s="54">
        <v>6</v>
      </c>
      <c r="H1164" s="55">
        <v>6</v>
      </c>
      <c r="I1164" s="73">
        <v>32.74</v>
      </c>
      <c r="J1164" s="55">
        <v>27.17</v>
      </c>
      <c r="K1164" s="73">
        <v>6.92</v>
      </c>
      <c r="L1164" s="55">
        <v>5.74</v>
      </c>
      <c r="M1164" s="55">
        <f t="shared" si="140"/>
        <v>197.46</v>
      </c>
      <c r="N1164" s="55">
        <f t="shared" si="141"/>
        <v>197.46</v>
      </c>
      <c r="O1164" s="37"/>
      <c r="P1164" s="55">
        <v>32.74</v>
      </c>
      <c r="Q1164" s="55">
        <v>6.92</v>
      </c>
      <c r="R1164" s="55">
        <v>237.96</v>
      </c>
      <c r="S1164" s="55">
        <v>237.96</v>
      </c>
      <c r="T1164" s="135">
        <f t="shared" ref="T1164:T1227" si="142">N1164/S1164</f>
        <v>0.82980332829046899</v>
      </c>
      <c r="U1164" s="55">
        <f t="shared" si="132"/>
        <v>163.02000000000001</v>
      </c>
      <c r="V1164" s="55">
        <f t="shared" si="133"/>
        <v>34.44</v>
      </c>
      <c r="X1164" s="36" t="b">
        <v>1</v>
      </c>
    </row>
    <row r="1165" spans="1:24" x14ac:dyDescent="0.2">
      <c r="A1165" s="42" t="s">
        <v>4255</v>
      </c>
      <c r="B1165" s="130" t="s">
        <v>1916</v>
      </c>
      <c r="C1165" s="134"/>
      <c r="D1165" s="134"/>
      <c r="E1165" s="61" t="s">
        <v>1527</v>
      </c>
      <c r="F1165" s="134"/>
      <c r="G1165" s="62"/>
      <c r="H1165" s="62"/>
      <c r="I1165" s="72"/>
      <c r="J1165" s="62"/>
      <c r="K1165" s="72"/>
      <c r="L1165" s="62"/>
      <c r="M1165" s="63">
        <f>SUM(M1166:M1172)</f>
        <v>1304.4599999999998</v>
      </c>
      <c r="N1165" s="63">
        <f>SUM(N1166:N1172)</f>
        <v>1304.4599999999998</v>
      </c>
      <c r="O1165" s="37"/>
      <c r="P1165" s="62"/>
      <c r="Q1165" s="62"/>
      <c r="R1165" s="63">
        <v>1572.72</v>
      </c>
      <c r="S1165" s="63">
        <v>1572.72</v>
      </c>
      <c r="T1165" s="135">
        <f t="shared" si="142"/>
        <v>0.82942926903708214</v>
      </c>
      <c r="U1165" s="55">
        <f t="shared" si="132"/>
        <v>0</v>
      </c>
      <c r="V1165" s="55">
        <f t="shared" si="133"/>
        <v>0</v>
      </c>
      <c r="X1165" s="36" t="b">
        <v>1</v>
      </c>
    </row>
    <row r="1166" spans="1:24" ht="24" x14ac:dyDescent="0.25">
      <c r="A1166" s="42" t="s">
        <v>4256</v>
      </c>
      <c r="B1166" s="128" t="s">
        <v>1917</v>
      </c>
      <c r="C1166" s="50" t="s">
        <v>217</v>
      </c>
      <c r="D1166" s="51">
        <v>89481</v>
      </c>
      <c r="E1166" s="56" t="s">
        <v>1474</v>
      </c>
      <c r="F1166" s="53" t="s">
        <v>160</v>
      </c>
      <c r="G1166" s="54">
        <v>22</v>
      </c>
      <c r="H1166" s="55">
        <v>22</v>
      </c>
      <c r="I1166" s="73">
        <v>2.75</v>
      </c>
      <c r="J1166" s="55">
        <v>2.2799999999999998</v>
      </c>
      <c r="K1166" s="73">
        <v>2.62</v>
      </c>
      <c r="L1166" s="55">
        <v>2.17</v>
      </c>
      <c r="M1166" s="55">
        <f t="shared" ref="M1166:M1172" si="143">TRUNC(((J1166*G1166)+(L1166*G1166)),2)</f>
        <v>97.9</v>
      </c>
      <c r="N1166" s="55">
        <f t="shared" ref="N1166:N1172" si="144">TRUNC(((J1166*H1166)+(L1166*H1166)),2)</f>
        <v>97.9</v>
      </c>
      <c r="O1166" s="38"/>
      <c r="P1166" s="55">
        <v>2.75</v>
      </c>
      <c r="Q1166" s="55">
        <v>2.62</v>
      </c>
      <c r="R1166" s="55">
        <v>118.14</v>
      </c>
      <c r="S1166" s="55">
        <v>118.14</v>
      </c>
      <c r="T1166" s="135">
        <f t="shared" si="142"/>
        <v>0.82867783985102428</v>
      </c>
      <c r="U1166" s="55">
        <f t="shared" ref="U1166:U1229" si="145">TRUNC(J1166*H1166,2)</f>
        <v>50.16</v>
      </c>
      <c r="V1166" s="55">
        <f t="shared" ref="V1166:V1229" si="146">TRUNC(L1166*H1166,2)</f>
        <v>47.74</v>
      </c>
      <c r="X1166" s="36" t="b">
        <v>1</v>
      </c>
    </row>
    <row r="1167" spans="1:24" ht="24" x14ac:dyDescent="0.25">
      <c r="A1167" s="42" t="s">
        <v>4257</v>
      </c>
      <c r="B1167" s="128" t="s">
        <v>1918</v>
      </c>
      <c r="C1167" s="50" t="s">
        <v>217</v>
      </c>
      <c r="D1167" s="51">
        <v>89501</v>
      </c>
      <c r="E1167" s="56" t="s">
        <v>1477</v>
      </c>
      <c r="F1167" s="53" t="s">
        <v>160</v>
      </c>
      <c r="G1167" s="54">
        <v>16</v>
      </c>
      <c r="H1167" s="55">
        <v>16</v>
      </c>
      <c r="I1167" s="73">
        <v>10.38</v>
      </c>
      <c r="J1167" s="55">
        <v>8.61</v>
      </c>
      <c r="K1167" s="73">
        <v>4.74</v>
      </c>
      <c r="L1167" s="55">
        <v>3.93</v>
      </c>
      <c r="M1167" s="55">
        <f t="shared" si="143"/>
        <v>200.64</v>
      </c>
      <c r="N1167" s="55">
        <f t="shared" si="144"/>
        <v>200.64</v>
      </c>
      <c r="O1167" s="38"/>
      <c r="P1167" s="55">
        <v>10.38</v>
      </c>
      <c r="Q1167" s="55">
        <v>4.74</v>
      </c>
      <c r="R1167" s="55">
        <v>241.92</v>
      </c>
      <c r="S1167" s="55">
        <v>241.92</v>
      </c>
      <c r="T1167" s="135">
        <f t="shared" si="142"/>
        <v>0.82936507936507931</v>
      </c>
      <c r="U1167" s="55">
        <f t="shared" si="145"/>
        <v>137.76</v>
      </c>
      <c r="V1167" s="55">
        <f t="shared" si="146"/>
        <v>62.88</v>
      </c>
      <c r="X1167" s="36" t="b">
        <v>1</v>
      </c>
    </row>
    <row r="1168" spans="1:24" x14ac:dyDescent="0.2">
      <c r="A1168" s="42" t="s">
        <v>4258</v>
      </c>
      <c r="B1168" s="128" t="s">
        <v>1919</v>
      </c>
      <c r="C1168" s="50" t="s">
        <v>163</v>
      </c>
      <c r="D1168" s="51">
        <v>81322</v>
      </c>
      <c r="E1168" s="56" t="s">
        <v>748</v>
      </c>
      <c r="F1168" s="53" t="s">
        <v>160</v>
      </c>
      <c r="G1168" s="54">
        <v>4</v>
      </c>
      <c r="H1168" s="55">
        <v>4</v>
      </c>
      <c r="I1168" s="73">
        <v>2.29</v>
      </c>
      <c r="J1168" s="55">
        <v>1.9</v>
      </c>
      <c r="K1168" s="73">
        <v>6.72</v>
      </c>
      <c r="L1168" s="55">
        <v>5.57</v>
      </c>
      <c r="M1168" s="55">
        <f t="shared" si="143"/>
        <v>29.88</v>
      </c>
      <c r="N1168" s="55">
        <f t="shared" si="144"/>
        <v>29.88</v>
      </c>
      <c r="O1168" s="37"/>
      <c r="P1168" s="55">
        <v>2.29</v>
      </c>
      <c r="Q1168" s="55">
        <v>6.72</v>
      </c>
      <c r="R1168" s="55">
        <v>36.04</v>
      </c>
      <c r="S1168" s="55">
        <v>36.04</v>
      </c>
      <c r="T1168" s="135">
        <f t="shared" si="142"/>
        <v>0.82907880133185352</v>
      </c>
      <c r="U1168" s="55">
        <f t="shared" si="145"/>
        <v>7.6</v>
      </c>
      <c r="V1168" s="55">
        <f t="shared" si="146"/>
        <v>22.28</v>
      </c>
      <c r="X1168" s="36" t="b">
        <v>1</v>
      </c>
    </row>
    <row r="1169" spans="1:24" x14ac:dyDescent="0.2">
      <c r="A1169" s="42" t="s">
        <v>4259</v>
      </c>
      <c r="B1169" s="128" t="s">
        <v>1920</v>
      </c>
      <c r="C1169" s="50" t="s">
        <v>163</v>
      </c>
      <c r="D1169" s="51">
        <v>81325</v>
      </c>
      <c r="E1169" s="56" t="s">
        <v>1921</v>
      </c>
      <c r="F1169" s="53" t="s">
        <v>160</v>
      </c>
      <c r="G1169" s="54">
        <v>4</v>
      </c>
      <c r="H1169" s="55">
        <v>4</v>
      </c>
      <c r="I1169" s="73">
        <v>26.19</v>
      </c>
      <c r="J1169" s="55">
        <v>21.74</v>
      </c>
      <c r="K1169" s="73">
        <v>10.46</v>
      </c>
      <c r="L1169" s="55">
        <v>8.68</v>
      </c>
      <c r="M1169" s="55">
        <f t="shared" si="143"/>
        <v>121.68</v>
      </c>
      <c r="N1169" s="55">
        <f t="shared" si="144"/>
        <v>121.68</v>
      </c>
      <c r="O1169" s="37"/>
      <c r="P1169" s="55">
        <v>26.19</v>
      </c>
      <c r="Q1169" s="55">
        <v>10.46</v>
      </c>
      <c r="R1169" s="55">
        <v>146.6</v>
      </c>
      <c r="S1169" s="55">
        <v>146.6</v>
      </c>
      <c r="T1169" s="135">
        <f t="shared" si="142"/>
        <v>0.83001364256480226</v>
      </c>
      <c r="U1169" s="55">
        <f t="shared" si="145"/>
        <v>86.96</v>
      </c>
      <c r="V1169" s="55">
        <f t="shared" si="146"/>
        <v>34.72</v>
      </c>
      <c r="X1169" s="36" t="b">
        <v>1</v>
      </c>
    </row>
    <row r="1170" spans="1:24" x14ac:dyDescent="0.2">
      <c r="A1170" s="42" t="s">
        <v>4260</v>
      </c>
      <c r="B1170" s="128" t="s">
        <v>1922</v>
      </c>
      <c r="C1170" s="50" t="s">
        <v>163</v>
      </c>
      <c r="D1170" s="51">
        <v>81327</v>
      </c>
      <c r="E1170" s="56" t="s">
        <v>752</v>
      </c>
      <c r="F1170" s="53" t="s">
        <v>160</v>
      </c>
      <c r="G1170" s="54">
        <v>4</v>
      </c>
      <c r="H1170" s="55">
        <v>4</v>
      </c>
      <c r="I1170" s="73">
        <v>129.78</v>
      </c>
      <c r="J1170" s="55">
        <v>107.73</v>
      </c>
      <c r="K1170" s="73">
        <v>13.82</v>
      </c>
      <c r="L1170" s="55">
        <v>11.47</v>
      </c>
      <c r="M1170" s="55">
        <f t="shared" si="143"/>
        <v>476.8</v>
      </c>
      <c r="N1170" s="55">
        <f t="shared" si="144"/>
        <v>476.8</v>
      </c>
      <c r="O1170" s="37"/>
      <c r="P1170" s="55">
        <v>129.78</v>
      </c>
      <c r="Q1170" s="55">
        <v>13.82</v>
      </c>
      <c r="R1170" s="55">
        <v>574.4</v>
      </c>
      <c r="S1170" s="55">
        <v>574.4</v>
      </c>
      <c r="T1170" s="135">
        <f t="shared" si="142"/>
        <v>0.83008356545961004</v>
      </c>
      <c r="U1170" s="55">
        <f t="shared" si="145"/>
        <v>430.92</v>
      </c>
      <c r="V1170" s="55">
        <f t="shared" si="146"/>
        <v>45.88</v>
      </c>
      <c r="X1170" s="36" t="b">
        <v>1</v>
      </c>
    </row>
    <row r="1171" spans="1:24" x14ac:dyDescent="0.2">
      <c r="A1171" s="42" t="s">
        <v>4261</v>
      </c>
      <c r="B1171" s="128" t="s">
        <v>1923</v>
      </c>
      <c r="C1171" s="50" t="s">
        <v>163</v>
      </c>
      <c r="D1171" s="51">
        <v>81360</v>
      </c>
      <c r="E1171" s="56" t="s">
        <v>1485</v>
      </c>
      <c r="F1171" s="53" t="s">
        <v>160</v>
      </c>
      <c r="G1171" s="54">
        <v>34</v>
      </c>
      <c r="H1171" s="55">
        <v>34</v>
      </c>
      <c r="I1171" s="73">
        <v>7.3</v>
      </c>
      <c r="J1171" s="55">
        <v>6.05</v>
      </c>
      <c r="K1171" s="73">
        <v>4.26</v>
      </c>
      <c r="L1171" s="55">
        <v>3.53</v>
      </c>
      <c r="M1171" s="55">
        <f t="shared" si="143"/>
        <v>325.72000000000003</v>
      </c>
      <c r="N1171" s="55">
        <f t="shared" si="144"/>
        <v>325.72000000000003</v>
      </c>
      <c r="O1171" s="37"/>
      <c r="P1171" s="55">
        <v>7.3</v>
      </c>
      <c r="Q1171" s="55">
        <v>4.26</v>
      </c>
      <c r="R1171" s="55">
        <v>393.04</v>
      </c>
      <c r="S1171" s="55">
        <v>393.04</v>
      </c>
      <c r="T1171" s="135">
        <f t="shared" si="142"/>
        <v>0.82871972318339104</v>
      </c>
      <c r="U1171" s="55">
        <f t="shared" si="145"/>
        <v>205.7</v>
      </c>
      <c r="V1171" s="55">
        <f t="shared" si="146"/>
        <v>120.02</v>
      </c>
      <c r="X1171" s="36" t="b">
        <v>1</v>
      </c>
    </row>
    <row r="1172" spans="1:24" ht="36" x14ac:dyDescent="0.25">
      <c r="A1172" s="42" t="s">
        <v>4262</v>
      </c>
      <c r="B1172" s="128" t="s">
        <v>1924</v>
      </c>
      <c r="C1172" s="50" t="s">
        <v>217</v>
      </c>
      <c r="D1172" s="51">
        <v>94672</v>
      </c>
      <c r="E1172" s="56" t="s">
        <v>1925</v>
      </c>
      <c r="F1172" s="53" t="s">
        <v>160</v>
      </c>
      <c r="G1172" s="54">
        <v>6</v>
      </c>
      <c r="H1172" s="55">
        <v>6</v>
      </c>
      <c r="I1172" s="73">
        <v>5.95</v>
      </c>
      <c r="J1172" s="55">
        <v>4.93</v>
      </c>
      <c r="K1172" s="73">
        <v>4.4800000000000004</v>
      </c>
      <c r="L1172" s="55">
        <v>3.71</v>
      </c>
      <c r="M1172" s="55">
        <f t="shared" si="143"/>
        <v>51.84</v>
      </c>
      <c r="N1172" s="55">
        <f t="shared" si="144"/>
        <v>51.84</v>
      </c>
      <c r="O1172" s="307"/>
      <c r="P1172" s="55">
        <v>5.95</v>
      </c>
      <c r="Q1172" s="55">
        <v>4.4800000000000004</v>
      </c>
      <c r="R1172" s="55">
        <v>62.58</v>
      </c>
      <c r="S1172" s="55">
        <v>62.58</v>
      </c>
      <c r="T1172" s="135">
        <f t="shared" si="142"/>
        <v>0.82837967401725798</v>
      </c>
      <c r="U1172" s="55">
        <f t="shared" si="145"/>
        <v>29.58</v>
      </c>
      <c r="V1172" s="55">
        <f t="shared" si="146"/>
        <v>22.26</v>
      </c>
      <c r="X1172" s="36" t="b">
        <v>1</v>
      </c>
    </row>
    <row r="1173" spans="1:24" x14ac:dyDescent="0.2">
      <c r="A1173" s="42" t="s">
        <v>4263</v>
      </c>
      <c r="B1173" s="130" t="s">
        <v>1926</v>
      </c>
      <c r="C1173" s="134"/>
      <c r="D1173" s="134"/>
      <c r="E1173" s="61" t="s">
        <v>1487</v>
      </c>
      <c r="F1173" s="134"/>
      <c r="G1173" s="62"/>
      <c r="H1173" s="62"/>
      <c r="I1173" s="72"/>
      <c r="J1173" s="62"/>
      <c r="K1173" s="72"/>
      <c r="L1173" s="62"/>
      <c r="M1173" s="63">
        <f>SUM(M1174:M1182)</f>
        <v>1831.92</v>
      </c>
      <c r="N1173" s="63">
        <f>SUM(N1174:N1182)</f>
        <v>1831.92</v>
      </c>
      <c r="O1173" s="37"/>
      <c r="P1173" s="62"/>
      <c r="Q1173" s="62"/>
      <c r="R1173" s="63">
        <v>2207.34</v>
      </c>
      <c r="S1173" s="63">
        <v>2207.34</v>
      </c>
      <c r="T1173" s="135">
        <f t="shared" si="142"/>
        <v>0.82992198755062652</v>
      </c>
      <c r="U1173" s="55">
        <f t="shared" si="145"/>
        <v>0</v>
      </c>
      <c r="V1173" s="55">
        <f t="shared" si="146"/>
        <v>0</v>
      </c>
      <c r="X1173" s="36" t="b">
        <v>1</v>
      </c>
    </row>
    <row r="1174" spans="1:24" ht="24" x14ac:dyDescent="0.25">
      <c r="A1174" s="42" t="s">
        <v>4264</v>
      </c>
      <c r="B1174" s="128" t="s">
        <v>1927</v>
      </c>
      <c r="C1174" s="50" t="s">
        <v>217</v>
      </c>
      <c r="D1174" s="51">
        <v>89617</v>
      </c>
      <c r="E1174" s="56" t="s">
        <v>1489</v>
      </c>
      <c r="F1174" s="53" t="s">
        <v>160</v>
      </c>
      <c r="G1174" s="54">
        <v>6</v>
      </c>
      <c r="H1174" s="55">
        <v>6</v>
      </c>
      <c r="I1174" s="73">
        <v>4.12</v>
      </c>
      <c r="J1174" s="55">
        <v>3.42</v>
      </c>
      <c r="K1174" s="73">
        <v>3.5</v>
      </c>
      <c r="L1174" s="55">
        <v>2.9</v>
      </c>
      <c r="M1174" s="55">
        <f t="shared" ref="M1174:M1182" si="147">TRUNC(((J1174*G1174)+(L1174*G1174)),2)</f>
        <v>37.92</v>
      </c>
      <c r="N1174" s="55">
        <f t="shared" ref="N1174:N1182" si="148">TRUNC(((J1174*H1174)+(L1174*H1174)),2)</f>
        <v>37.92</v>
      </c>
      <c r="O1174" s="38"/>
      <c r="P1174" s="55">
        <v>4.12</v>
      </c>
      <c r="Q1174" s="55">
        <v>3.5</v>
      </c>
      <c r="R1174" s="55">
        <v>45.72</v>
      </c>
      <c r="S1174" s="55">
        <v>45.72</v>
      </c>
      <c r="T1174" s="135">
        <f t="shared" si="142"/>
        <v>0.82939632545931763</v>
      </c>
      <c r="U1174" s="55">
        <f t="shared" si="145"/>
        <v>20.52</v>
      </c>
      <c r="V1174" s="55">
        <f t="shared" si="146"/>
        <v>17.399999999999999</v>
      </c>
      <c r="X1174" s="36" t="b">
        <v>1</v>
      </c>
    </row>
    <row r="1175" spans="1:24" x14ac:dyDescent="0.2">
      <c r="A1175" s="42" t="s">
        <v>4265</v>
      </c>
      <c r="B1175" s="128" t="s">
        <v>1928</v>
      </c>
      <c r="C1175" s="50" t="s">
        <v>163</v>
      </c>
      <c r="D1175" s="51">
        <v>81405</v>
      </c>
      <c r="E1175" s="56" t="s">
        <v>1492</v>
      </c>
      <c r="F1175" s="53" t="s">
        <v>160</v>
      </c>
      <c r="G1175" s="54">
        <v>8</v>
      </c>
      <c r="H1175" s="55">
        <v>8</v>
      </c>
      <c r="I1175" s="73">
        <v>11.64</v>
      </c>
      <c r="J1175" s="55">
        <v>9.66</v>
      </c>
      <c r="K1175" s="73">
        <v>11.21</v>
      </c>
      <c r="L1175" s="55">
        <v>9.3000000000000007</v>
      </c>
      <c r="M1175" s="55">
        <f t="shared" si="147"/>
        <v>151.68</v>
      </c>
      <c r="N1175" s="55">
        <f t="shared" si="148"/>
        <v>151.68</v>
      </c>
      <c r="O1175" s="37"/>
      <c r="P1175" s="55">
        <v>11.64</v>
      </c>
      <c r="Q1175" s="55">
        <v>11.21</v>
      </c>
      <c r="R1175" s="55">
        <v>182.8</v>
      </c>
      <c r="S1175" s="55">
        <v>182.8</v>
      </c>
      <c r="T1175" s="135">
        <f t="shared" si="142"/>
        <v>0.82975929978118157</v>
      </c>
      <c r="U1175" s="55">
        <f t="shared" si="145"/>
        <v>77.28</v>
      </c>
      <c r="V1175" s="55">
        <f t="shared" si="146"/>
        <v>74.400000000000006</v>
      </c>
      <c r="X1175" s="36" t="b">
        <v>1</v>
      </c>
    </row>
    <row r="1176" spans="1:24" x14ac:dyDescent="0.2">
      <c r="A1176" s="42" t="s">
        <v>4266</v>
      </c>
      <c r="B1176" s="128" t="s">
        <v>1929</v>
      </c>
      <c r="C1176" s="50" t="s">
        <v>163</v>
      </c>
      <c r="D1176" s="51">
        <v>81406</v>
      </c>
      <c r="E1176" s="56" t="s">
        <v>1930</v>
      </c>
      <c r="F1176" s="53" t="s">
        <v>160</v>
      </c>
      <c r="G1176" s="54">
        <v>14</v>
      </c>
      <c r="H1176" s="55">
        <v>14</v>
      </c>
      <c r="I1176" s="73">
        <v>29.95</v>
      </c>
      <c r="J1176" s="55">
        <v>24.86</v>
      </c>
      <c r="K1176" s="73">
        <v>11.21</v>
      </c>
      <c r="L1176" s="55">
        <v>9.3000000000000007</v>
      </c>
      <c r="M1176" s="55">
        <f t="shared" si="147"/>
        <v>478.24</v>
      </c>
      <c r="N1176" s="55">
        <f t="shared" si="148"/>
        <v>478.24</v>
      </c>
      <c r="O1176" s="37"/>
      <c r="P1176" s="55">
        <v>29.95</v>
      </c>
      <c r="Q1176" s="55">
        <v>11.21</v>
      </c>
      <c r="R1176" s="55">
        <v>576.24</v>
      </c>
      <c r="S1176" s="55">
        <v>576.24</v>
      </c>
      <c r="T1176" s="135">
        <f t="shared" si="142"/>
        <v>0.82993197278911568</v>
      </c>
      <c r="U1176" s="55">
        <f t="shared" si="145"/>
        <v>348.04</v>
      </c>
      <c r="V1176" s="55">
        <f t="shared" si="146"/>
        <v>130.19999999999999</v>
      </c>
      <c r="X1176" s="36" t="b">
        <v>1</v>
      </c>
    </row>
    <row r="1177" spans="1:24" x14ac:dyDescent="0.2">
      <c r="A1177" s="42" t="s">
        <v>4267</v>
      </c>
      <c r="B1177" s="128" t="s">
        <v>1931</v>
      </c>
      <c r="C1177" s="50" t="s">
        <v>163</v>
      </c>
      <c r="D1177" s="51">
        <v>81408</v>
      </c>
      <c r="E1177" s="56" t="s">
        <v>756</v>
      </c>
      <c r="F1177" s="53" t="s">
        <v>160</v>
      </c>
      <c r="G1177" s="54">
        <v>6</v>
      </c>
      <c r="H1177" s="55">
        <v>6</v>
      </c>
      <c r="I1177" s="73">
        <v>90.27</v>
      </c>
      <c r="J1177" s="55">
        <v>74.930000000000007</v>
      </c>
      <c r="K1177" s="73">
        <v>16.82</v>
      </c>
      <c r="L1177" s="55">
        <v>13.96</v>
      </c>
      <c r="M1177" s="55">
        <f t="shared" si="147"/>
        <v>533.34</v>
      </c>
      <c r="N1177" s="55">
        <f t="shared" si="148"/>
        <v>533.34</v>
      </c>
      <c r="O1177" s="37"/>
      <c r="P1177" s="55">
        <v>90.27</v>
      </c>
      <c r="Q1177" s="55">
        <v>16.82</v>
      </c>
      <c r="R1177" s="55">
        <v>642.54</v>
      </c>
      <c r="S1177" s="55">
        <v>642.54</v>
      </c>
      <c r="T1177" s="135">
        <f t="shared" si="142"/>
        <v>0.83004949108226733</v>
      </c>
      <c r="U1177" s="55">
        <f t="shared" si="145"/>
        <v>449.58</v>
      </c>
      <c r="V1177" s="55">
        <f t="shared" si="146"/>
        <v>83.76</v>
      </c>
      <c r="X1177" s="36" t="b">
        <v>1</v>
      </c>
    </row>
    <row r="1178" spans="1:24" x14ac:dyDescent="0.2">
      <c r="A1178" s="42" t="s">
        <v>4268</v>
      </c>
      <c r="B1178" s="128" t="s">
        <v>1932</v>
      </c>
      <c r="C1178" s="50" t="s">
        <v>163</v>
      </c>
      <c r="D1178" s="51">
        <v>81421</v>
      </c>
      <c r="E1178" s="56" t="s">
        <v>1933</v>
      </c>
      <c r="F1178" s="53" t="s">
        <v>160</v>
      </c>
      <c r="G1178" s="54">
        <v>4</v>
      </c>
      <c r="H1178" s="55">
        <v>4</v>
      </c>
      <c r="I1178" s="73">
        <v>8.4600000000000009</v>
      </c>
      <c r="J1178" s="55">
        <v>7.02</v>
      </c>
      <c r="K1178" s="73">
        <v>7.1</v>
      </c>
      <c r="L1178" s="55">
        <v>5.89</v>
      </c>
      <c r="M1178" s="55">
        <f t="shared" si="147"/>
        <v>51.64</v>
      </c>
      <c r="N1178" s="55">
        <f t="shared" si="148"/>
        <v>51.64</v>
      </c>
      <c r="O1178" s="37"/>
      <c r="P1178" s="55">
        <v>8.4600000000000009</v>
      </c>
      <c r="Q1178" s="55">
        <v>7.1</v>
      </c>
      <c r="R1178" s="55">
        <v>62.24</v>
      </c>
      <c r="S1178" s="55">
        <v>62.24</v>
      </c>
      <c r="T1178" s="135">
        <f t="shared" si="142"/>
        <v>0.82969151670951158</v>
      </c>
      <c r="U1178" s="55">
        <f t="shared" si="145"/>
        <v>28.08</v>
      </c>
      <c r="V1178" s="55">
        <f t="shared" si="146"/>
        <v>23.56</v>
      </c>
      <c r="X1178" s="36" t="b">
        <v>1</v>
      </c>
    </row>
    <row r="1179" spans="1:24" x14ac:dyDescent="0.2">
      <c r="A1179" s="42" t="s">
        <v>4269</v>
      </c>
      <c r="B1179" s="128" t="s">
        <v>1934</v>
      </c>
      <c r="C1179" s="50" t="s">
        <v>163</v>
      </c>
      <c r="D1179" s="51">
        <v>81424</v>
      </c>
      <c r="E1179" s="56" t="s">
        <v>1935</v>
      </c>
      <c r="F1179" s="53" t="s">
        <v>160</v>
      </c>
      <c r="G1179" s="54">
        <v>14</v>
      </c>
      <c r="H1179" s="55">
        <v>14</v>
      </c>
      <c r="I1179" s="73">
        <v>9.8800000000000008</v>
      </c>
      <c r="J1179" s="55">
        <v>8.1999999999999993</v>
      </c>
      <c r="K1179" s="73">
        <v>11.21</v>
      </c>
      <c r="L1179" s="55">
        <v>9.3000000000000007</v>
      </c>
      <c r="M1179" s="55">
        <f t="shared" si="147"/>
        <v>245</v>
      </c>
      <c r="N1179" s="55">
        <f t="shared" si="148"/>
        <v>245</v>
      </c>
      <c r="O1179" s="37"/>
      <c r="P1179" s="55">
        <v>9.8800000000000008</v>
      </c>
      <c r="Q1179" s="55">
        <v>11.21</v>
      </c>
      <c r="R1179" s="55">
        <v>295.26</v>
      </c>
      <c r="S1179" s="55">
        <v>295.26</v>
      </c>
      <c r="T1179" s="135">
        <f t="shared" si="142"/>
        <v>0.8297771455666193</v>
      </c>
      <c r="U1179" s="55">
        <f t="shared" si="145"/>
        <v>114.8</v>
      </c>
      <c r="V1179" s="55">
        <f t="shared" si="146"/>
        <v>130.19999999999999</v>
      </c>
      <c r="X1179" s="36" t="b">
        <v>1</v>
      </c>
    </row>
    <row r="1180" spans="1:24" ht="24" x14ac:dyDescent="0.25">
      <c r="A1180" s="42" t="s">
        <v>4270</v>
      </c>
      <c r="B1180" s="128" t="s">
        <v>1936</v>
      </c>
      <c r="C1180" s="50" t="s">
        <v>217</v>
      </c>
      <c r="D1180" s="51">
        <v>89630</v>
      </c>
      <c r="E1180" s="52" t="s">
        <v>3082</v>
      </c>
      <c r="F1180" s="53" t="s">
        <v>160</v>
      </c>
      <c r="G1180" s="54">
        <v>2</v>
      </c>
      <c r="H1180" s="55">
        <v>2</v>
      </c>
      <c r="I1180" s="73">
        <v>62.2</v>
      </c>
      <c r="J1180" s="55">
        <v>51.63</v>
      </c>
      <c r="K1180" s="73">
        <v>7.73</v>
      </c>
      <c r="L1180" s="55">
        <v>6.41</v>
      </c>
      <c r="M1180" s="55">
        <f t="shared" si="147"/>
        <v>116.08</v>
      </c>
      <c r="N1180" s="55">
        <f t="shared" si="148"/>
        <v>116.08</v>
      </c>
      <c r="O1180" s="38"/>
      <c r="P1180" s="55">
        <v>62.2</v>
      </c>
      <c r="Q1180" s="55">
        <v>7.73</v>
      </c>
      <c r="R1180" s="55">
        <v>139.86000000000001</v>
      </c>
      <c r="S1180" s="55">
        <v>139.86000000000001</v>
      </c>
      <c r="T1180" s="135">
        <f t="shared" si="142"/>
        <v>0.82997282997282984</v>
      </c>
      <c r="U1180" s="55">
        <f t="shared" si="145"/>
        <v>103.26</v>
      </c>
      <c r="V1180" s="55">
        <f t="shared" si="146"/>
        <v>12.82</v>
      </c>
      <c r="X1180" s="36" t="b">
        <v>1</v>
      </c>
    </row>
    <row r="1181" spans="1:24" x14ac:dyDescent="0.2">
      <c r="A1181" s="42" t="s">
        <v>4271</v>
      </c>
      <c r="B1181" s="128" t="s">
        <v>1937</v>
      </c>
      <c r="C1181" s="50" t="s">
        <v>163</v>
      </c>
      <c r="D1181" s="51">
        <v>81428</v>
      </c>
      <c r="E1181" s="56" t="s">
        <v>1495</v>
      </c>
      <c r="F1181" s="53" t="s">
        <v>160</v>
      </c>
      <c r="G1181" s="54">
        <v>2</v>
      </c>
      <c r="H1181" s="55">
        <v>2</v>
      </c>
      <c r="I1181" s="73">
        <v>78.56</v>
      </c>
      <c r="J1181" s="55">
        <v>65.209999999999994</v>
      </c>
      <c r="K1181" s="73">
        <v>16.82</v>
      </c>
      <c r="L1181" s="55">
        <v>13.96</v>
      </c>
      <c r="M1181" s="55">
        <f t="shared" si="147"/>
        <v>158.34</v>
      </c>
      <c r="N1181" s="55">
        <f t="shared" si="148"/>
        <v>158.34</v>
      </c>
      <c r="O1181" s="37"/>
      <c r="P1181" s="55">
        <v>78.56</v>
      </c>
      <c r="Q1181" s="55">
        <v>16.82</v>
      </c>
      <c r="R1181" s="55">
        <v>190.76</v>
      </c>
      <c r="S1181" s="55">
        <v>190.76</v>
      </c>
      <c r="T1181" s="135">
        <f t="shared" si="142"/>
        <v>0.8300482281400714</v>
      </c>
      <c r="U1181" s="55">
        <f t="shared" si="145"/>
        <v>130.41999999999999</v>
      </c>
      <c r="V1181" s="55">
        <f t="shared" si="146"/>
        <v>27.92</v>
      </c>
      <c r="X1181" s="36" t="b">
        <v>1</v>
      </c>
    </row>
    <row r="1182" spans="1:24" x14ac:dyDescent="0.25">
      <c r="A1182" s="42" t="s">
        <v>4272</v>
      </c>
      <c r="B1182" s="128" t="s">
        <v>1938</v>
      </c>
      <c r="C1182" s="50" t="s">
        <v>163</v>
      </c>
      <c r="D1182" s="51">
        <v>81445</v>
      </c>
      <c r="E1182" s="56" t="s">
        <v>1501</v>
      </c>
      <c r="F1182" s="53" t="s">
        <v>160</v>
      </c>
      <c r="G1182" s="54">
        <v>4</v>
      </c>
      <c r="H1182" s="55">
        <v>4</v>
      </c>
      <c r="I1182" s="73">
        <v>10.88</v>
      </c>
      <c r="J1182" s="55">
        <v>9.0299999999999994</v>
      </c>
      <c r="K1182" s="73">
        <v>7.1</v>
      </c>
      <c r="L1182" s="55">
        <v>5.89</v>
      </c>
      <c r="M1182" s="55">
        <f t="shared" si="147"/>
        <v>59.68</v>
      </c>
      <c r="N1182" s="55">
        <f t="shared" si="148"/>
        <v>59.68</v>
      </c>
      <c r="O1182" s="38"/>
      <c r="P1182" s="55">
        <v>10.88</v>
      </c>
      <c r="Q1182" s="55">
        <v>7.1</v>
      </c>
      <c r="R1182" s="55">
        <v>71.92</v>
      </c>
      <c r="S1182" s="55">
        <v>71.92</v>
      </c>
      <c r="T1182" s="135">
        <f t="shared" si="142"/>
        <v>0.82981090100111232</v>
      </c>
      <c r="U1182" s="55">
        <f t="shared" si="145"/>
        <v>36.119999999999997</v>
      </c>
      <c r="V1182" s="55">
        <f t="shared" si="146"/>
        <v>23.56</v>
      </c>
      <c r="X1182" s="36" t="b">
        <v>1</v>
      </c>
    </row>
    <row r="1183" spans="1:24" x14ac:dyDescent="0.2">
      <c r="A1183" s="42" t="s">
        <v>4273</v>
      </c>
      <c r="B1183" s="130" t="s">
        <v>1939</v>
      </c>
      <c r="C1183" s="134"/>
      <c r="D1183" s="134"/>
      <c r="E1183" s="61" t="s">
        <v>1444</v>
      </c>
      <c r="F1183" s="134"/>
      <c r="G1183" s="62"/>
      <c r="H1183" s="62"/>
      <c r="I1183" s="72"/>
      <c r="J1183" s="62"/>
      <c r="K1183" s="72"/>
      <c r="L1183" s="62"/>
      <c r="M1183" s="63">
        <f>SUM(M1184:M1187)</f>
        <v>421.4</v>
      </c>
      <c r="N1183" s="63">
        <f>SUM(N1184:N1187)</f>
        <v>421.4</v>
      </c>
      <c r="O1183" s="37"/>
      <c r="P1183" s="62"/>
      <c r="Q1183" s="62"/>
      <c r="R1183" s="63">
        <v>508.06</v>
      </c>
      <c r="S1183" s="63">
        <v>508.06</v>
      </c>
      <c r="T1183" s="135">
        <f t="shared" si="142"/>
        <v>0.82942959492973267</v>
      </c>
      <c r="U1183" s="55">
        <f t="shared" si="145"/>
        <v>0</v>
      </c>
      <c r="V1183" s="55">
        <f t="shared" si="146"/>
        <v>0</v>
      </c>
      <c r="X1183" s="36" t="b">
        <v>1</v>
      </c>
    </row>
    <row r="1184" spans="1:24" x14ac:dyDescent="0.2">
      <c r="A1184" s="42" t="s">
        <v>4274</v>
      </c>
      <c r="B1184" s="128" t="s">
        <v>1940</v>
      </c>
      <c r="C1184" s="50" t="s">
        <v>163</v>
      </c>
      <c r="D1184" s="51">
        <v>81066</v>
      </c>
      <c r="E1184" s="56" t="s">
        <v>1448</v>
      </c>
      <c r="F1184" s="53" t="s">
        <v>160</v>
      </c>
      <c r="G1184" s="54">
        <v>8</v>
      </c>
      <c r="H1184" s="55">
        <v>8</v>
      </c>
      <c r="I1184" s="73">
        <v>1.04</v>
      </c>
      <c r="J1184" s="55">
        <v>0.86</v>
      </c>
      <c r="K1184" s="73">
        <v>3.37</v>
      </c>
      <c r="L1184" s="55">
        <v>2.79</v>
      </c>
      <c r="M1184" s="55">
        <f>TRUNC(((J1184*G1184)+(L1184*G1184)),2)</f>
        <v>29.2</v>
      </c>
      <c r="N1184" s="55">
        <f>TRUNC(((J1184*H1184)+(L1184*H1184)),2)</f>
        <v>29.2</v>
      </c>
      <c r="O1184" s="37"/>
      <c r="P1184" s="55">
        <v>1.04</v>
      </c>
      <c r="Q1184" s="55">
        <v>3.37</v>
      </c>
      <c r="R1184" s="55">
        <v>35.28</v>
      </c>
      <c r="S1184" s="55">
        <v>35.28</v>
      </c>
      <c r="T1184" s="135">
        <f t="shared" si="142"/>
        <v>0.82766439909297052</v>
      </c>
      <c r="U1184" s="55">
        <f t="shared" si="145"/>
        <v>6.88</v>
      </c>
      <c r="V1184" s="55">
        <f t="shared" si="146"/>
        <v>22.32</v>
      </c>
      <c r="X1184" s="36" t="b">
        <v>1</v>
      </c>
    </row>
    <row r="1185" spans="1:24" x14ac:dyDescent="0.2">
      <c r="A1185" s="42" t="s">
        <v>4275</v>
      </c>
      <c r="B1185" s="128" t="s">
        <v>1941</v>
      </c>
      <c r="C1185" s="50" t="s">
        <v>163</v>
      </c>
      <c r="D1185" s="51">
        <v>81067</v>
      </c>
      <c r="E1185" s="56" t="s">
        <v>732</v>
      </c>
      <c r="F1185" s="53" t="s">
        <v>160</v>
      </c>
      <c r="G1185" s="54">
        <v>8</v>
      </c>
      <c r="H1185" s="55">
        <v>8</v>
      </c>
      <c r="I1185" s="73">
        <v>2.2999999999999998</v>
      </c>
      <c r="J1185" s="55">
        <v>1.9</v>
      </c>
      <c r="K1185" s="73">
        <v>3.37</v>
      </c>
      <c r="L1185" s="55">
        <v>2.79</v>
      </c>
      <c r="M1185" s="55">
        <f>TRUNC(((J1185*G1185)+(L1185*G1185)),2)</f>
        <v>37.520000000000003</v>
      </c>
      <c r="N1185" s="55">
        <f>TRUNC(((J1185*H1185)+(L1185*H1185)),2)</f>
        <v>37.520000000000003</v>
      </c>
      <c r="O1185" s="37"/>
      <c r="P1185" s="55">
        <v>2.2999999999999998</v>
      </c>
      <c r="Q1185" s="55">
        <v>3.37</v>
      </c>
      <c r="R1185" s="55">
        <v>45.36</v>
      </c>
      <c r="S1185" s="55">
        <v>45.36</v>
      </c>
      <c r="T1185" s="135">
        <f t="shared" si="142"/>
        <v>0.82716049382716061</v>
      </c>
      <c r="U1185" s="55">
        <f t="shared" si="145"/>
        <v>15.2</v>
      </c>
      <c r="V1185" s="55">
        <f t="shared" si="146"/>
        <v>22.32</v>
      </c>
      <c r="X1185" s="36" t="b">
        <v>1</v>
      </c>
    </row>
    <row r="1186" spans="1:24" x14ac:dyDescent="0.25">
      <c r="A1186" s="42" t="s">
        <v>4276</v>
      </c>
      <c r="B1186" s="128" t="s">
        <v>1942</v>
      </c>
      <c r="C1186" s="50" t="s">
        <v>163</v>
      </c>
      <c r="D1186" s="51">
        <v>81069</v>
      </c>
      <c r="E1186" s="56" t="s">
        <v>734</v>
      </c>
      <c r="F1186" s="53" t="s">
        <v>160</v>
      </c>
      <c r="G1186" s="54">
        <v>26</v>
      </c>
      <c r="H1186" s="55">
        <v>26</v>
      </c>
      <c r="I1186" s="73">
        <v>5.64</v>
      </c>
      <c r="J1186" s="55">
        <v>4.68</v>
      </c>
      <c r="K1186" s="73">
        <v>5.23</v>
      </c>
      <c r="L1186" s="55">
        <v>4.34</v>
      </c>
      <c r="M1186" s="55">
        <f>TRUNC(((J1186*G1186)+(L1186*G1186)),2)</f>
        <v>234.52</v>
      </c>
      <c r="N1186" s="55">
        <f>TRUNC(((J1186*H1186)+(L1186*H1186)),2)</f>
        <v>234.52</v>
      </c>
      <c r="O1186" s="38"/>
      <c r="P1186" s="55">
        <v>5.64</v>
      </c>
      <c r="Q1186" s="55">
        <v>5.23</v>
      </c>
      <c r="R1186" s="55">
        <v>282.62</v>
      </c>
      <c r="S1186" s="55">
        <v>282.62</v>
      </c>
      <c r="T1186" s="135">
        <f t="shared" si="142"/>
        <v>0.82980680772769089</v>
      </c>
      <c r="U1186" s="55">
        <f t="shared" si="145"/>
        <v>121.68</v>
      </c>
      <c r="V1186" s="55">
        <f t="shared" si="146"/>
        <v>112.84</v>
      </c>
      <c r="X1186" s="36" t="b">
        <v>1</v>
      </c>
    </row>
    <row r="1187" spans="1:24" x14ac:dyDescent="0.2">
      <c r="A1187" s="42" t="s">
        <v>4277</v>
      </c>
      <c r="B1187" s="128" t="s">
        <v>1943</v>
      </c>
      <c r="C1187" s="50" t="s">
        <v>163</v>
      </c>
      <c r="D1187" s="51">
        <v>81070</v>
      </c>
      <c r="E1187" s="56" t="s">
        <v>1944</v>
      </c>
      <c r="F1187" s="53" t="s">
        <v>160</v>
      </c>
      <c r="G1187" s="54">
        <v>8</v>
      </c>
      <c r="H1187" s="55">
        <v>8</v>
      </c>
      <c r="I1187" s="73">
        <v>12.87</v>
      </c>
      <c r="J1187" s="55">
        <v>10.68</v>
      </c>
      <c r="K1187" s="73">
        <v>5.23</v>
      </c>
      <c r="L1187" s="55">
        <v>4.34</v>
      </c>
      <c r="M1187" s="55">
        <f>TRUNC(((J1187*G1187)+(L1187*G1187)),2)</f>
        <v>120.16</v>
      </c>
      <c r="N1187" s="55">
        <f>TRUNC(((J1187*H1187)+(L1187*H1187)),2)</f>
        <v>120.16</v>
      </c>
      <c r="O1187" s="37"/>
      <c r="P1187" s="55">
        <v>12.87</v>
      </c>
      <c r="Q1187" s="55">
        <v>5.23</v>
      </c>
      <c r="R1187" s="55">
        <v>144.80000000000001</v>
      </c>
      <c r="S1187" s="55">
        <v>144.80000000000001</v>
      </c>
      <c r="T1187" s="135">
        <f t="shared" si="142"/>
        <v>0.82983425414364631</v>
      </c>
      <c r="U1187" s="55">
        <f t="shared" si="145"/>
        <v>85.44</v>
      </c>
      <c r="V1187" s="55">
        <f t="shared" si="146"/>
        <v>34.72</v>
      </c>
      <c r="X1187" s="36" t="b">
        <v>1</v>
      </c>
    </row>
    <row r="1188" spans="1:24" x14ac:dyDescent="0.2">
      <c r="A1188" s="42" t="s">
        <v>4278</v>
      </c>
      <c r="B1188" s="130" t="s">
        <v>1945</v>
      </c>
      <c r="C1188" s="134"/>
      <c r="D1188" s="134"/>
      <c r="E1188" s="61" t="s">
        <v>1503</v>
      </c>
      <c r="F1188" s="134"/>
      <c r="G1188" s="62"/>
      <c r="H1188" s="62"/>
      <c r="I1188" s="72"/>
      <c r="J1188" s="62"/>
      <c r="K1188" s="72"/>
      <c r="L1188" s="62"/>
      <c r="M1188" s="63">
        <f>SUM(M1189:M1190)</f>
        <v>1097</v>
      </c>
      <c r="N1188" s="63">
        <f>SUM(N1189:N1190)</f>
        <v>1097</v>
      </c>
      <c r="O1188" s="37"/>
      <c r="P1188" s="62"/>
      <c r="Q1188" s="62"/>
      <c r="R1188" s="63">
        <v>1321.7</v>
      </c>
      <c r="S1188" s="63">
        <v>1321.7</v>
      </c>
      <c r="T1188" s="135">
        <f t="shared" si="142"/>
        <v>0.82999167738518576</v>
      </c>
      <c r="U1188" s="55">
        <f t="shared" si="145"/>
        <v>0</v>
      </c>
      <c r="V1188" s="55">
        <f t="shared" si="146"/>
        <v>0</v>
      </c>
      <c r="X1188" s="36" t="b">
        <v>1</v>
      </c>
    </row>
    <row r="1189" spans="1:24" x14ac:dyDescent="0.2">
      <c r="A1189" s="42" t="s">
        <v>4279</v>
      </c>
      <c r="B1189" s="128" t="s">
        <v>1946</v>
      </c>
      <c r="C1189" s="50" t="s">
        <v>163</v>
      </c>
      <c r="D1189" s="51">
        <v>81501</v>
      </c>
      <c r="E1189" s="56" t="s">
        <v>1505</v>
      </c>
      <c r="F1189" s="53" t="s">
        <v>160</v>
      </c>
      <c r="G1189" s="54">
        <v>10</v>
      </c>
      <c r="H1189" s="55">
        <v>10</v>
      </c>
      <c r="I1189" s="73">
        <v>64.22</v>
      </c>
      <c r="J1189" s="55">
        <v>53.3</v>
      </c>
      <c r="K1189" s="73">
        <v>0</v>
      </c>
      <c r="L1189" s="55">
        <v>0</v>
      </c>
      <c r="M1189" s="55">
        <f>TRUNC(((J1189*G1189)+(L1189*G1189)),2)</f>
        <v>533</v>
      </c>
      <c r="N1189" s="55">
        <f>TRUNC(((J1189*H1189)+(L1189*H1189)),2)</f>
        <v>533</v>
      </c>
      <c r="O1189" s="37"/>
      <c r="P1189" s="55">
        <v>64.22</v>
      </c>
      <c r="Q1189" s="55">
        <v>0</v>
      </c>
      <c r="R1189" s="55">
        <v>642.20000000000005</v>
      </c>
      <c r="S1189" s="55">
        <v>642.20000000000005</v>
      </c>
      <c r="T1189" s="135">
        <f t="shared" si="142"/>
        <v>0.82995951417004044</v>
      </c>
      <c r="U1189" s="55">
        <f t="shared" si="145"/>
        <v>533</v>
      </c>
      <c r="V1189" s="55">
        <f t="shared" si="146"/>
        <v>0</v>
      </c>
      <c r="X1189" s="36" t="b">
        <v>1</v>
      </c>
    </row>
    <row r="1190" spans="1:24" x14ac:dyDescent="0.2">
      <c r="A1190" s="42" t="s">
        <v>4280</v>
      </c>
      <c r="B1190" s="128" t="s">
        <v>1947</v>
      </c>
      <c r="C1190" s="50" t="s">
        <v>163</v>
      </c>
      <c r="D1190" s="51">
        <v>81504</v>
      </c>
      <c r="E1190" s="56" t="s">
        <v>1507</v>
      </c>
      <c r="F1190" s="53" t="s">
        <v>160</v>
      </c>
      <c r="G1190" s="54">
        <v>10</v>
      </c>
      <c r="H1190" s="55">
        <v>10</v>
      </c>
      <c r="I1190" s="73">
        <v>67.95</v>
      </c>
      <c r="J1190" s="55">
        <v>56.4</v>
      </c>
      <c r="K1190" s="73">
        <v>0</v>
      </c>
      <c r="L1190" s="55">
        <v>0</v>
      </c>
      <c r="M1190" s="55">
        <f>TRUNC(((J1190*G1190)+(L1190*G1190)),2)</f>
        <v>564</v>
      </c>
      <c r="N1190" s="55">
        <f>TRUNC(((J1190*H1190)+(L1190*H1190)),2)</f>
        <v>564</v>
      </c>
      <c r="O1190" s="37"/>
      <c r="P1190" s="55">
        <v>67.95</v>
      </c>
      <c r="Q1190" s="55">
        <v>0</v>
      </c>
      <c r="R1190" s="55">
        <v>679.5</v>
      </c>
      <c r="S1190" s="55">
        <v>679.5</v>
      </c>
      <c r="T1190" s="135">
        <f t="shared" si="142"/>
        <v>0.83002207505518766</v>
      </c>
      <c r="U1190" s="55">
        <f t="shared" si="145"/>
        <v>564</v>
      </c>
      <c r="V1190" s="55">
        <f t="shared" si="146"/>
        <v>0</v>
      </c>
      <c r="X1190" s="36" t="b">
        <v>1</v>
      </c>
    </row>
    <row r="1191" spans="1:24" x14ac:dyDescent="0.2">
      <c r="A1191" s="42" t="s">
        <v>4281</v>
      </c>
      <c r="B1191" s="130" t="s">
        <v>1948</v>
      </c>
      <c r="C1191" s="134"/>
      <c r="D1191" s="134"/>
      <c r="E1191" s="61" t="s">
        <v>1949</v>
      </c>
      <c r="F1191" s="134"/>
      <c r="G1191" s="62"/>
      <c r="H1191" s="62"/>
      <c r="I1191" s="72"/>
      <c r="J1191" s="62"/>
      <c r="K1191" s="72"/>
      <c r="L1191" s="62"/>
      <c r="M1191" s="63">
        <f>SUM(M1192:M1196)</f>
        <v>296.23</v>
      </c>
      <c r="N1191" s="63">
        <f>SUM(N1192:N1196)</f>
        <v>296.23</v>
      </c>
      <c r="O1191" s="37"/>
      <c r="P1191" s="62"/>
      <c r="Q1191" s="62"/>
      <c r="R1191" s="63">
        <v>357.04</v>
      </c>
      <c r="S1191" s="63">
        <v>357.04</v>
      </c>
      <c r="T1191" s="135">
        <f t="shared" si="142"/>
        <v>0.82968294868922254</v>
      </c>
      <c r="U1191" s="55">
        <f t="shared" si="145"/>
        <v>0</v>
      </c>
      <c r="V1191" s="55">
        <f t="shared" si="146"/>
        <v>0</v>
      </c>
      <c r="X1191" s="36" t="b">
        <v>1</v>
      </c>
    </row>
    <row r="1192" spans="1:24" x14ac:dyDescent="0.2">
      <c r="A1192" s="42" t="s">
        <v>4282</v>
      </c>
      <c r="B1192" s="128" t="s">
        <v>1950</v>
      </c>
      <c r="C1192" s="50" t="s">
        <v>163</v>
      </c>
      <c r="D1192" s="51">
        <v>81102</v>
      </c>
      <c r="E1192" s="56" t="s">
        <v>1951</v>
      </c>
      <c r="F1192" s="53" t="s">
        <v>160</v>
      </c>
      <c r="G1192" s="54">
        <v>8</v>
      </c>
      <c r="H1192" s="55">
        <v>8</v>
      </c>
      <c r="I1192" s="73">
        <v>0.99</v>
      </c>
      <c r="J1192" s="55">
        <v>0.82</v>
      </c>
      <c r="K1192" s="73">
        <v>3.37</v>
      </c>
      <c r="L1192" s="55">
        <v>2.79</v>
      </c>
      <c r="M1192" s="55">
        <f>TRUNC(((J1192*G1192)+(L1192*G1192)),2)</f>
        <v>28.88</v>
      </c>
      <c r="N1192" s="55">
        <f>TRUNC(((J1192*H1192)+(L1192*H1192)),2)</f>
        <v>28.88</v>
      </c>
      <c r="O1192" s="37"/>
      <c r="P1192" s="55">
        <v>0.99</v>
      </c>
      <c r="Q1192" s="55">
        <v>3.37</v>
      </c>
      <c r="R1192" s="55">
        <v>34.880000000000003</v>
      </c>
      <c r="S1192" s="55">
        <v>34.880000000000003</v>
      </c>
      <c r="T1192" s="135">
        <f t="shared" si="142"/>
        <v>0.82798165137614665</v>
      </c>
      <c r="U1192" s="55">
        <f t="shared" si="145"/>
        <v>6.56</v>
      </c>
      <c r="V1192" s="55">
        <f t="shared" si="146"/>
        <v>22.32</v>
      </c>
      <c r="X1192" s="36" t="b">
        <v>1</v>
      </c>
    </row>
    <row r="1193" spans="1:24" ht="24" x14ac:dyDescent="0.25">
      <c r="A1193" s="42" t="s">
        <v>4283</v>
      </c>
      <c r="B1193" s="128" t="s">
        <v>1952</v>
      </c>
      <c r="C1193" s="50" t="s">
        <v>217</v>
      </c>
      <c r="D1193" s="51">
        <v>89542</v>
      </c>
      <c r="E1193" s="52" t="s">
        <v>3083</v>
      </c>
      <c r="F1193" s="53" t="s">
        <v>160</v>
      </c>
      <c r="G1193" s="54">
        <v>1</v>
      </c>
      <c r="H1193" s="55">
        <v>1</v>
      </c>
      <c r="I1193" s="73">
        <v>29.77</v>
      </c>
      <c r="J1193" s="55">
        <v>24.71</v>
      </c>
      <c r="K1193" s="73">
        <v>2.13</v>
      </c>
      <c r="L1193" s="55">
        <v>1.76</v>
      </c>
      <c r="M1193" s="55">
        <f>TRUNC(((J1193*G1193)+(L1193*G1193)),2)</f>
        <v>26.47</v>
      </c>
      <c r="N1193" s="55">
        <f>TRUNC(((J1193*H1193)+(L1193*H1193)),2)</f>
        <v>26.47</v>
      </c>
      <c r="O1193" s="38"/>
      <c r="P1193" s="55">
        <v>29.77</v>
      </c>
      <c r="Q1193" s="55">
        <v>2.13</v>
      </c>
      <c r="R1193" s="55">
        <v>31.9</v>
      </c>
      <c r="S1193" s="55">
        <v>31.9</v>
      </c>
      <c r="T1193" s="135">
        <f t="shared" si="142"/>
        <v>0.82978056426332292</v>
      </c>
      <c r="U1193" s="55">
        <f t="shared" si="145"/>
        <v>24.71</v>
      </c>
      <c r="V1193" s="55">
        <f t="shared" si="146"/>
        <v>1.76</v>
      </c>
      <c r="X1193" s="36" t="b">
        <v>1</v>
      </c>
    </row>
    <row r="1194" spans="1:24" x14ac:dyDescent="0.2">
      <c r="A1194" s="42" t="s">
        <v>4284</v>
      </c>
      <c r="B1194" s="128" t="s">
        <v>1953</v>
      </c>
      <c r="C1194" s="50" t="s">
        <v>163</v>
      </c>
      <c r="D1194" s="51">
        <v>81105</v>
      </c>
      <c r="E1194" s="56" t="s">
        <v>742</v>
      </c>
      <c r="F1194" s="53" t="s">
        <v>160</v>
      </c>
      <c r="G1194" s="54">
        <v>6</v>
      </c>
      <c r="H1194" s="55">
        <v>6</v>
      </c>
      <c r="I1194" s="73">
        <v>6.1</v>
      </c>
      <c r="J1194" s="55">
        <v>5.0599999999999996</v>
      </c>
      <c r="K1194" s="73">
        <v>5.23</v>
      </c>
      <c r="L1194" s="55">
        <v>4.34</v>
      </c>
      <c r="M1194" s="55">
        <f>TRUNC(((J1194*G1194)+(L1194*G1194)),2)</f>
        <v>56.4</v>
      </c>
      <c r="N1194" s="55">
        <f>TRUNC(((J1194*H1194)+(L1194*H1194)),2)</f>
        <v>56.4</v>
      </c>
      <c r="O1194" s="37"/>
      <c r="P1194" s="55">
        <v>6.1</v>
      </c>
      <c r="Q1194" s="55">
        <v>5.23</v>
      </c>
      <c r="R1194" s="55">
        <v>67.98</v>
      </c>
      <c r="S1194" s="55">
        <v>67.98</v>
      </c>
      <c r="T1194" s="135">
        <f t="shared" si="142"/>
        <v>0.82965578111209171</v>
      </c>
      <c r="U1194" s="55">
        <f t="shared" si="145"/>
        <v>30.36</v>
      </c>
      <c r="V1194" s="55">
        <f t="shared" si="146"/>
        <v>26.04</v>
      </c>
      <c r="X1194" s="36" t="b">
        <v>1</v>
      </c>
    </row>
    <row r="1195" spans="1:24" x14ac:dyDescent="0.2">
      <c r="A1195" s="42" t="s">
        <v>4285</v>
      </c>
      <c r="B1195" s="128" t="s">
        <v>1954</v>
      </c>
      <c r="C1195" s="50" t="s">
        <v>163</v>
      </c>
      <c r="D1195" s="51">
        <v>81106</v>
      </c>
      <c r="E1195" s="56" t="s">
        <v>1955</v>
      </c>
      <c r="F1195" s="53" t="s">
        <v>160</v>
      </c>
      <c r="G1195" s="54">
        <v>2</v>
      </c>
      <c r="H1195" s="55">
        <v>2</v>
      </c>
      <c r="I1195" s="73">
        <v>14.03</v>
      </c>
      <c r="J1195" s="55">
        <v>11.64</v>
      </c>
      <c r="K1195" s="73">
        <v>5.23</v>
      </c>
      <c r="L1195" s="55">
        <v>4.34</v>
      </c>
      <c r="M1195" s="55">
        <f>TRUNC(((J1195*G1195)+(L1195*G1195)),2)</f>
        <v>31.96</v>
      </c>
      <c r="N1195" s="55">
        <f>TRUNC(((J1195*H1195)+(L1195*H1195)),2)</f>
        <v>31.96</v>
      </c>
      <c r="O1195" s="37"/>
      <c r="P1195" s="55">
        <v>14.03</v>
      </c>
      <c r="Q1195" s="55">
        <v>5.23</v>
      </c>
      <c r="R1195" s="55">
        <v>38.520000000000003</v>
      </c>
      <c r="S1195" s="55">
        <v>38.520000000000003</v>
      </c>
      <c r="T1195" s="135">
        <f t="shared" si="142"/>
        <v>0.82969885773624086</v>
      </c>
      <c r="U1195" s="55">
        <f t="shared" si="145"/>
        <v>23.28</v>
      </c>
      <c r="V1195" s="55">
        <f t="shared" si="146"/>
        <v>8.68</v>
      </c>
      <c r="X1195" s="36" t="b">
        <v>1</v>
      </c>
    </row>
    <row r="1196" spans="1:24" x14ac:dyDescent="0.2">
      <c r="A1196" s="42" t="s">
        <v>4286</v>
      </c>
      <c r="B1196" s="128" t="s">
        <v>1956</v>
      </c>
      <c r="C1196" s="50" t="s">
        <v>163</v>
      </c>
      <c r="D1196" s="51">
        <v>81108</v>
      </c>
      <c r="E1196" s="56" t="s">
        <v>744</v>
      </c>
      <c r="F1196" s="53" t="s">
        <v>160</v>
      </c>
      <c r="G1196" s="54">
        <v>4</v>
      </c>
      <c r="H1196" s="55">
        <v>4</v>
      </c>
      <c r="I1196" s="73">
        <v>39.020000000000003</v>
      </c>
      <c r="J1196" s="55">
        <v>32.39</v>
      </c>
      <c r="K1196" s="73">
        <v>6.92</v>
      </c>
      <c r="L1196" s="55">
        <v>5.74</v>
      </c>
      <c r="M1196" s="55">
        <f>TRUNC(((J1196*G1196)+(L1196*G1196)),2)</f>
        <v>152.52000000000001</v>
      </c>
      <c r="N1196" s="55">
        <f>TRUNC(((J1196*H1196)+(L1196*H1196)),2)</f>
        <v>152.52000000000001</v>
      </c>
      <c r="O1196" s="37"/>
      <c r="P1196" s="55">
        <v>39.020000000000003</v>
      </c>
      <c r="Q1196" s="55">
        <v>6.92</v>
      </c>
      <c r="R1196" s="55">
        <v>183.76</v>
      </c>
      <c r="S1196" s="55">
        <v>183.76</v>
      </c>
      <c r="T1196" s="135">
        <f t="shared" si="142"/>
        <v>0.8299956464954289</v>
      </c>
      <c r="U1196" s="55">
        <f t="shared" si="145"/>
        <v>129.56</v>
      </c>
      <c r="V1196" s="55">
        <f t="shared" si="146"/>
        <v>22.96</v>
      </c>
      <c r="X1196" s="36" t="b">
        <v>1</v>
      </c>
    </row>
    <row r="1197" spans="1:24" x14ac:dyDescent="0.2">
      <c r="A1197" s="42" t="s">
        <v>4287</v>
      </c>
      <c r="B1197" s="129" t="s">
        <v>1957</v>
      </c>
      <c r="C1197" s="133"/>
      <c r="D1197" s="133"/>
      <c r="E1197" s="58" t="s">
        <v>1513</v>
      </c>
      <c r="F1197" s="133"/>
      <c r="G1197" s="59"/>
      <c r="H1197" s="59"/>
      <c r="I1197" s="72"/>
      <c r="J1197" s="59"/>
      <c r="K1197" s="72"/>
      <c r="L1197" s="59"/>
      <c r="M1197" s="60">
        <f>M1198+M1206+M1208+M1211+M1216+M1219+M1224</f>
        <v>4939.75</v>
      </c>
      <c r="N1197" s="60">
        <f>N1198+N1206+N1208+N1211+N1216+N1219+N1224</f>
        <v>4939.75</v>
      </c>
      <c r="O1197" s="37"/>
      <c r="P1197" s="59"/>
      <c r="Q1197" s="59"/>
      <c r="R1197" s="60">
        <v>5953.42</v>
      </c>
      <c r="S1197" s="60">
        <v>5953.42</v>
      </c>
      <c r="T1197" s="135">
        <f t="shared" si="142"/>
        <v>0.8297331617792798</v>
      </c>
      <c r="U1197" s="55">
        <f t="shared" si="145"/>
        <v>0</v>
      </c>
      <c r="V1197" s="55">
        <f t="shared" si="146"/>
        <v>0</v>
      </c>
      <c r="X1197" s="36" t="b">
        <v>1</v>
      </c>
    </row>
    <row r="1198" spans="1:24" x14ac:dyDescent="0.2">
      <c r="A1198" s="42" t="s">
        <v>4288</v>
      </c>
      <c r="B1198" s="130" t="s">
        <v>1958</v>
      </c>
      <c r="C1198" s="134"/>
      <c r="D1198" s="134"/>
      <c r="E1198" s="61" t="s">
        <v>1527</v>
      </c>
      <c r="F1198" s="134"/>
      <c r="G1198" s="62"/>
      <c r="H1198" s="62"/>
      <c r="I1198" s="72"/>
      <c r="J1198" s="62"/>
      <c r="K1198" s="72"/>
      <c r="L1198" s="62"/>
      <c r="M1198" s="63">
        <f>SUM(M1199:M1205)</f>
        <v>1147.6500000000001</v>
      </c>
      <c r="N1198" s="63">
        <f>SUM(N1199:N1205)</f>
        <v>1147.6500000000001</v>
      </c>
      <c r="O1198" s="37"/>
      <c r="P1198" s="62"/>
      <c r="Q1198" s="62"/>
      <c r="R1198" s="63">
        <v>1383.24</v>
      </c>
      <c r="S1198" s="63">
        <v>1383.24</v>
      </c>
      <c r="T1198" s="135">
        <f t="shared" si="142"/>
        <v>0.82968248460137073</v>
      </c>
      <c r="U1198" s="55">
        <f t="shared" si="145"/>
        <v>0</v>
      </c>
      <c r="V1198" s="55">
        <f t="shared" si="146"/>
        <v>0</v>
      </c>
      <c r="X1198" s="36" t="b">
        <v>1</v>
      </c>
    </row>
    <row r="1199" spans="1:24" ht="36" x14ac:dyDescent="0.25">
      <c r="A1199" s="42" t="s">
        <v>4289</v>
      </c>
      <c r="B1199" s="128" t="s">
        <v>1959</v>
      </c>
      <c r="C1199" s="50" t="s">
        <v>217</v>
      </c>
      <c r="D1199" s="51">
        <v>89726</v>
      </c>
      <c r="E1199" s="52" t="s">
        <v>3061</v>
      </c>
      <c r="F1199" s="53" t="s">
        <v>160</v>
      </c>
      <c r="G1199" s="54">
        <v>14</v>
      </c>
      <c r="H1199" s="55">
        <v>14</v>
      </c>
      <c r="I1199" s="73">
        <v>5.59</v>
      </c>
      <c r="J1199" s="55">
        <v>4.6399999999999997</v>
      </c>
      <c r="K1199" s="73">
        <v>4.74</v>
      </c>
      <c r="L1199" s="55">
        <v>3.93</v>
      </c>
      <c r="M1199" s="55">
        <f t="shared" ref="M1199:M1205" si="149">TRUNC(((J1199*G1199)+(L1199*G1199)),2)</f>
        <v>119.98</v>
      </c>
      <c r="N1199" s="55">
        <f t="shared" ref="N1199:N1205" si="150">TRUNC(((J1199*H1199)+(L1199*H1199)),2)</f>
        <v>119.98</v>
      </c>
      <c r="O1199" s="38"/>
      <c r="P1199" s="55">
        <v>5.59</v>
      </c>
      <c r="Q1199" s="55">
        <v>4.74</v>
      </c>
      <c r="R1199" s="55">
        <v>144.62</v>
      </c>
      <c r="S1199" s="55">
        <v>144.62</v>
      </c>
      <c r="T1199" s="135">
        <f t="shared" si="142"/>
        <v>0.82962245885769603</v>
      </c>
      <c r="U1199" s="55">
        <f t="shared" si="145"/>
        <v>64.959999999999994</v>
      </c>
      <c r="V1199" s="55">
        <f t="shared" si="146"/>
        <v>55.02</v>
      </c>
      <c r="X1199" s="36" t="b">
        <v>1</v>
      </c>
    </row>
    <row r="1200" spans="1:24" ht="36" x14ac:dyDescent="0.25">
      <c r="A1200" s="42" t="s">
        <v>4290</v>
      </c>
      <c r="B1200" s="128" t="s">
        <v>1960</v>
      </c>
      <c r="C1200" s="50" t="s">
        <v>217</v>
      </c>
      <c r="D1200" s="51">
        <v>89802</v>
      </c>
      <c r="E1200" s="52" t="s">
        <v>3084</v>
      </c>
      <c r="F1200" s="53" t="s">
        <v>160</v>
      </c>
      <c r="G1200" s="54">
        <v>12</v>
      </c>
      <c r="H1200" s="55">
        <v>12</v>
      </c>
      <c r="I1200" s="73">
        <v>9.56</v>
      </c>
      <c r="J1200" s="55">
        <v>7.93</v>
      </c>
      <c r="K1200" s="73">
        <v>1.26</v>
      </c>
      <c r="L1200" s="55">
        <v>1.04</v>
      </c>
      <c r="M1200" s="55">
        <f t="shared" si="149"/>
        <v>107.64</v>
      </c>
      <c r="N1200" s="55">
        <f t="shared" si="150"/>
        <v>107.64</v>
      </c>
      <c r="O1200" s="38"/>
      <c r="P1200" s="55">
        <v>9.56</v>
      </c>
      <c r="Q1200" s="55">
        <v>1.26</v>
      </c>
      <c r="R1200" s="55">
        <v>129.84</v>
      </c>
      <c r="S1200" s="55">
        <v>129.84</v>
      </c>
      <c r="T1200" s="135">
        <f t="shared" si="142"/>
        <v>0.82902033271719033</v>
      </c>
      <c r="U1200" s="55">
        <f t="shared" si="145"/>
        <v>95.16</v>
      </c>
      <c r="V1200" s="55">
        <f t="shared" si="146"/>
        <v>12.48</v>
      </c>
      <c r="X1200" s="36" t="b">
        <v>1</v>
      </c>
    </row>
    <row r="1201" spans="1:24" x14ac:dyDescent="0.2">
      <c r="A1201" s="42" t="s">
        <v>4291</v>
      </c>
      <c r="B1201" s="128" t="s">
        <v>1961</v>
      </c>
      <c r="C1201" s="50" t="s">
        <v>163</v>
      </c>
      <c r="D1201" s="51">
        <v>81923</v>
      </c>
      <c r="E1201" s="56" t="s">
        <v>1531</v>
      </c>
      <c r="F1201" s="53" t="s">
        <v>160</v>
      </c>
      <c r="G1201" s="54">
        <v>2</v>
      </c>
      <c r="H1201" s="55">
        <v>2</v>
      </c>
      <c r="I1201" s="73">
        <v>9.34</v>
      </c>
      <c r="J1201" s="55">
        <v>7.75</v>
      </c>
      <c r="K1201" s="73">
        <v>13.45</v>
      </c>
      <c r="L1201" s="55">
        <v>11.16</v>
      </c>
      <c r="M1201" s="55">
        <f t="shared" si="149"/>
        <v>37.82</v>
      </c>
      <c r="N1201" s="55">
        <f t="shared" si="150"/>
        <v>37.82</v>
      </c>
      <c r="O1201" s="37"/>
      <c r="P1201" s="55">
        <v>9.34</v>
      </c>
      <c r="Q1201" s="55">
        <v>13.45</v>
      </c>
      <c r="R1201" s="55">
        <v>45.58</v>
      </c>
      <c r="S1201" s="55">
        <v>45.58</v>
      </c>
      <c r="T1201" s="135">
        <f t="shared" si="142"/>
        <v>0.82974989030276436</v>
      </c>
      <c r="U1201" s="55">
        <f t="shared" si="145"/>
        <v>15.5</v>
      </c>
      <c r="V1201" s="55">
        <f t="shared" si="146"/>
        <v>22.32</v>
      </c>
      <c r="X1201" s="36" t="b">
        <v>1</v>
      </c>
    </row>
    <row r="1202" spans="1:24" x14ac:dyDescent="0.2">
      <c r="A1202" s="42" t="s">
        <v>4292</v>
      </c>
      <c r="B1202" s="128" t="s">
        <v>1962</v>
      </c>
      <c r="C1202" s="50" t="s">
        <v>163</v>
      </c>
      <c r="D1202" s="51">
        <v>81924</v>
      </c>
      <c r="E1202" s="56" t="s">
        <v>1533</v>
      </c>
      <c r="F1202" s="53" t="s">
        <v>160</v>
      </c>
      <c r="G1202" s="54">
        <v>4</v>
      </c>
      <c r="H1202" s="55">
        <v>4</v>
      </c>
      <c r="I1202" s="73">
        <v>10.15</v>
      </c>
      <c r="J1202" s="55">
        <v>8.42</v>
      </c>
      <c r="K1202" s="73">
        <v>16.82</v>
      </c>
      <c r="L1202" s="55">
        <v>13.96</v>
      </c>
      <c r="M1202" s="55">
        <f t="shared" si="149"/>
        <v>89.52</v>
      </c>
      <c r="N1202" s="55">
        <f t="shared" si="150"/>
        <v>89.52</v>
      </c>
      <c r="O1202" s="37"/>
      <c r="P1202" s="55">
        <v>10.15</v>
      </c>
      <c r="Q1202" s="55">
        <v>16.82</v>
      </c>
      <c r="R1202" s="55">
        <v>107.88</v>
      </c>
      <c r="S1202" s="55">
        <v>107.88</v>
      </c>
      <c r="T1202" s="135">
        <f t="shared" si="142"/>
        <v>0.82981090100111232</v>
      </c>
      <c r="U1202" s="55">
        <f t="shared" si="145"/>
        <v>33.68</v>
      </c>
      <c r="V1202" s="55">
        <f t="shared" si="146"/>
        <v>55.84</v>
      </c>
      <c r="X1202" s="36" t="b">
        <v>1</v>
      </c>
    </row>
    <row r="1203" spans="1:24" x14ac:dyDescent="0.2">
      <c r="A1203" s="42" t="s">
        <v>4293</v>
      </c>
      <c r="B1203" s="128" t="s">
        <v>1963</v>
      </c>
      <c r="C1203" s="50" t="s">
        <v>163</v>
      </c>
      <c r="D1203" s="51">
        <v>81936</v>
      </c>
      <c r="E1203" s="56" t="s">
        <v>1539</v>
      </c>
      <c r="F1203" s="53" t="s">
        <v>160</v>
      </c>
      <c r="G1203" s="54">
        <v>15</v>
      </c>
      <c r="H1203" s="55">
        <v>15</v>
      </c>
      <c r="I1203" s="73">
        <v>3.22</v>
      </c>
      <c r="J1203" s="55">
        <v>2.67</v>
      </c>
      <c r="K1203" s="73">
        <v>10.46</v>
      </c>
      <c r="L1203" s="55">
        <v>8.68</v>
      </c>
      <c r="M1203" s="55">
        <f t="shared" si="149"/>
        <v>170.25</v>
      </c>
      <c r="N1203" s="55">
        <f t="shared" si="150"/>
        <v>170.25</v>
      </c>
      <c r="O1203" s="37"/>
      <c r="P1203" s="55">
        <v>3.22</v>
      </c>
      <c r="Q1203" s="55">
        <v>10.46</v>
      </c>
      <c r="R1203" s="55">
        <v>205.2</v>
      </c>
      <c r="S1203" s="55">
        <v>205.2</v>
      </c>
      <c r="T1203" s="135">
        <f t="shared" si="142"/>
        <v>0.82967836257309946</v>
      </c>
      <c r="U1203" s="55">
        <f t="shared" si="145"/>
        <v>40.049999999999997</v>
      </c>
      <c r="V1203" s="55">
        <f t="shared" si="146"/>
        <v>130.19999999999999</v>
      </c>
      <c r="X1203" s="36" t="b">
        <v>1</v>
      </c>
    </row>
    <row r="1204" spans="1:24" x14ac:dyDescent="0.2">
      <c r="A1204" s="42" t="s">
        <v>4294</v>
      </c>
      <c r="B1204" s="128" t="s">
        <v>1964</v>
      </c>
      <c r="C1204" s="50" t="s">
        <v>163</v>
      </c>
      <c r="D1204" s="51">
        <v>81938</v>
      </c>
      <c r="E1204" s="56" t="s">
        <v>1537</v>
      </c>
      <c r="F1204" s="53" t="s">
        <v>160</v>
      </c>
      <c r="G1204" s="54">
        <v>20</v>
      </c>
      <c r="H1204" s="55">
        <v>20</v>
      </c>
      <c r="I1204" s="73">
        <v>9.75</v>
      </c>
      <c r="J1204" s="55">
        <v>8.09</v>
      </c>
      <c r="K1204" s="73">
        <v>16.82</v>
      </c>
      <c r="L1204" s="55">
        <v>13.96</v>
      </c>
      <c r="M1204" s="55">
        <f t="shared" si="149"/>
        <v>441</v>
      </c>
      <c r="N1204" s="55">
        <f t="shared" si="150"/>
        <v>441</v>
      </c>
      <c r="O1204" s="37"/>
      <c r="P1204" s="55">
        <v>9.75</v>
      </c>
      <c r="Q1204" s="55">
        <v>16.82</v>
      </c>
      <c r="R1204" s="55">
        <v>531.4</v>
      </c>
      <c r="S1204" s="55">
        <v>531.4</v>
      </c>
      <c r="T1204" s="135">
        <f t="shared" si="142"/>
        <v>0.82988332706059464</v>
      </c>
      <c r="U1204" s="55">
        <f t="shared" si="145"/>
        <v>161.80000000000001</v>
      </c>
      <c r="V1204" s="55">
        <f t="shared" si="146"/>
        <v>279.2</v>
      </c>
      <c r="X1204" s="36" t="b">
        <v>1</v>
      </c>
    </row>
    <row r="1205" spans="1:24" x14ac:dyDescent="0.2">
      <c r="A1205" s="42" t="s">
        <v>4295</v>
      </c>
      <c r="B1205" s="128" t="s">
        <v>1965</v>
      </c>
      <c r="C1205" s="50" t="s">
        <v>163</v>
      </c>
      <c r="D1205" s="51">
        <v>81927</v>
      </c>
      <c r="E1205" s="56" t="s">
        <v>1543</v>
      </c>
      <c r="F1205" s="53" t="s">
        <v>160</v>
      </c>
      <c r="G1205" s="54">
        <v>16</v>
      </c>
      <c r="H1205" s="55">
        <v>16</v>
      </c>
      <c r="I1205" s="73">
        <v>3.21</v>
      </c>
      <c r="J1205" s="55">
        <v>2.66</v>
      </c>
      <c r="K1205" s="73">
        <v>10.46</v>
      </c>
      <c r="L1205" s="55">
        <v>8.68</v>
      </c>
      <c r="M1205" s="55">
        <f t="shared" si="149"/>
        <v>181.44</v>
      </c>
      <c r="N1205" s="55">
        <f t="shared" si="150"/>
        <v>181.44</v>
      </c>
      <c r="O1205" s="37"/>
      <c r="P1205" s="55">
        <v>3.21</v>
      </c>
      <c r="Q1205" s="55">
        <v>10.46</v>
      </c>
      <c r="R1205" s="55">
        <v>218.72</v>
      </c>
      <c r="S1205" s="55">
        <v>218.72</v>
      </c>
      <c r="T1205" s="135">
        <f t="shared" si="142"/>
        <v>0.82955376737381126</v>
      </c>
      <c r="U1205" s="55">
        <f t="shared" si="145"/>
        <v>42.56</v>
      </c>
      <c r="V1205" s="55">
        <f t="shared" si="146"/>
        <v>138.88</v>
      </c>
      <c r="X1205" s="36" t="b">
        <v>1</v>
      </c>
    </row>
    <row r="1206" spans="1:24" x14ac:dyDescent="0.2">
      <c r="A1206" s="42" t="s">
        <v>4296</v>
      </c>
      <c r="B1206" s="130" t="s">
        <v>1966</v>
      </c>
      <c r="C1206" s="134"/>
      <c r="D1206" s="134"/>
      <c r="E1206" s="61" t="s">
        <v>1521</v>
      </c>
      <c r="F1206" s="134"/>
      <c r="G1206" s="62"/>
      <c r="H1206" s="62"/>
      <c r="I1206" s="72"/>
      <c r="J1206" s="62"/>
      <c r="K1206" s="72"/>
      <c r="L1206" s="62"/>
      <c r="M1206" s="63">
        <f>M1207</f>
        <v>216</v>
      </c>
      <c r="N1206" s="63">
        <f>N1207</f>
        <v>216</v>
      </c>
      <c r="O1206" s="37"/>
      <c r="P1206" s="62"/>
      <c r="Q1206" s="62"/>
      <c r="R1206" s="63">
        <v>260.32</v>
      </c>
      <c r="S1206" s="63">
        <v>260.32</v>
      </c>
      <c r="T1206" s="135">
        <f t="shared" si="142"/>
        <v>0.82974800245851266</v>
      </c>
      <c r="U1206" s="55">
        <f t="shared" si="145"/>
        <v>0</v>
      </c>
      <c r="V1206" s="55">
        <f t="shared" si="146"/>
        <v>0</v>
      </c>
      <c r="X1206" s="36" t="b">
        <v>1</v>
      </c>
    </row>
    <row r="1207" spans="1:24" x14ac:dyDescent="0.2">
      <c r="A1207" s="42" t="s">
        <v>4297</v>
      </c>
      <c r="B1207" s="128" t="s">
        <v>1967</v>
      </c>
      <c r="C1207" s="50" t="s">
        <v>163</v>
      </c>
      <c r="D1207" s="51">
        <v>81730</v>
      </c>
      <c r="E1207" s="56" t="s">
        <v>1525</v>
      </c>
      <c r="F1207" s="53" t="s">
        <v>160</v>
      </c>
      <c r="G1207" s="54">
        <v>16</v>
      </c>
      <c r="H1207" s="55">
        <v>16</v>
      </c>
      <c r="I1207" s="73">
        <v>5.81</v>
      </c>
      <c r="J1207" s="55">
        <v>4.82</v>
      </c>
      <c r="K1207" s="73">
        <v>10.46</v>
      </c>
      <c r="L1207" s="55">
        <v>8.68</v>
      </c>
      <c r="M1207" s="55">
        <f>TRUNC(((J1207*G1207)+(L1207*G1207)),2)</f>
        <v>216</v>
      </c>
      <c r="N1207" s="55">
        <f>TRUNC(((J1207*H1207)+(L1207*H1207)),2)</f>
        <v>216</v>
      </c>
      <c r="O1207" s="37"/>
      <c r="P1207" s="55">
        <v>5.81</v>
      </c>
      <c r="Q1207" s="55">
        <v>10.46</v>
      </c>
      <c r="R1207" s="55">
        <v>260.32</v>
      </c>
      <c r="S1207" s="55">
        <v>260.32</v>
      </c>
      <c r="T1207" s="135">
        <f t="shared" si="142"/>
        <v>0.82974800245851266</v>
      </c>
      <c r="U1207" s="55">
        <f t="shared" si="145"/>
        <v>77.12</v>
      </c>
      <c r="V1207" s="55">
        <f t="shared" si="146"/>
        <v>138.88</v>
      </c>
      <c r="X1207" s="36" t="b">
        <v>1</v>
      </c>
    </row>
    <row r="1208" spans="1:24" x14ac:dyDescent="0.2">
      <c r="A1208" s="42" t="s">
        <v>4298</v>
      </c>
      <c r="B1208" s="130" t="s">
        <v>1968</v>
      </c>
      <c r="C1208" s="134"/>
      <c r="D1208" s="134"/>
      <c r="E1208" s="61" t="s">
        <v>1969</v>
      </c>
      <c r="F1208" s="134"/>
      <c r="G1208" s="62"/>
      <c r="H1208" s="62"/>
      <c r="I1208" s="72"/>
      <c r="J1208" s="62"/>
      <c r="K1208" s="72"/>
      <c r="L1208" s="62"/>
      <c r="M1208" s="63">
        <f>SUM(M1209:M1210)</f>
        <v>669.12</v>
      </c>
      <c r="N1208" s="63">
        <f>SUM(N1209:N1210)</f>
        <v>669.12</v>
      </c>
      <c r="O1208" s="37"/>
      <c r="P1208" s="62"/>
      <c r="Q1208" s="62"/>
      <c r="R1208" s="63">
        <v>806.42</v>
      </c>
      <c r="S1208" s="63">
        <v>806.42</v>
      </c>
      <c r="T1208" s="135">
        <f t="shared" si="142"/>
        <v>0.82974132585997373</v>
      </c>
      <c r="U1208" s="55">
        <f t="shared" si="145"/>
        <v>0</v>
      </c>
      <c r="V1208" s="55">
        <f t="shared" si="146"/>
        <v>0</v>
      </c>
      <c r="X1208" s="36" t="b">
        <v>1</v>
      </c>
    </row>
    <row r="1209" spans="1:24" x14ac:dyDescent="0.2">
      <c r="A1209" s="42" t="s">
        <v>4299</v>
      </c>
      <c r="B1209" s="128" t="s">
        <v>1970</v>
      </c>
      <c r="C1209" s="50" t="s">
        <v>163</v>
      </c>
      <c r="D1209" s="51">
        <v>81973</v>
      </c>
      <c r="E1209" s="56" t="s">
        <v>1551</v>
      </c>
      <c r="F1209" s="53" t="s">
        <v>160</v>
      </c>
      <c r="G1209" s="54">
        <v>6</v>
      </c>
      <c r="H1209" s="55">
        <v>6</v>
      </c>
      <c r="I1209" s="73">
        <v>14.71</v>
      </c>
      <c r="J1209" s="55">
        <v>12.21</v>
      </c>
      <c r="K1209" s="73">
        <v>17.190000000000001</v>
      </c>
      <c r="L1209" s="55">
        <v>14.26</v>
      </c>
      <c r="M1209" s="55">
        <f>TRUNC(((J1209*G1209)+(L1209*G1209)),2)</f>
        <v>158.82</v>
      </c>
      <c r="N1209" s="55">
        <f>TRUNC(((J1209*H1209)+(L1209*H1209)),2)</f>
        <v>158.82</v>
      </c>
      <c r="O1209" s="37"/>
      <c r="P1209" s="55">
        <v>14.71</v>
      </c>
      <c r="Q1209" s="55">
        <v>17.190000000000001</v>
      </c>
      <c r="R1209" s="55">
        <v>191.4</v>
      </c>
      <c r="S1209" s="55">
        <v>191.4</v>
      </c>
      <c r="T1209" s="135">
        <f t="shared" si="142"/>
        <v>0.82978056426332281</v>
      </c>
      <c r="U1209" s="55">
        <f t="shared" si="145"/>
        <v>73.260000000000005</v>
      </c>
      <c r="V1209" s="55">
        <f t="shared" si="146"/>
        <v>85.56</v>
      </c>
      <c r="X1209" s="36" t="b">
        <v>1</v>
      </c>
    </row>
    <row r="1210" spans="1:24" x14ac:dyDescent="0.2">
      <c r="A1210" s="42" t="s">
        <v>4300</v>
      </c>
      <c r="B1210" s="128" t="s">
        <v>1971</v>
      </c>
      <c r="C1210" s="50" t="s">
        <v>163</v>
      </c>
      <c r="D1210" s="51">
        <v>81975</v>
      </c>
      <c r="E1210" s="56" t="s">
        <v>1553</v>
      </c>
      <c r="F1210" s="53" t="s">
        <v>160</v>
      </c>
      <c r="G1210" s="54">
        <v>14</v>
      </c>
      <c r="H1210" s="55">
        <v>14</v>
      </c>
      <c r="I1210" s="73">
        <v>26.74</v>
      </c>
      <c r="J1210" s="55">
        <v>22.19</v>
      </c>
      <c r="K1210" s="73">
        <v>17.190000000000001</v>
      </c>
      <c r="L1210" s="55">
        <v>14.26</v>
      </c>
      <c r="M1210" s="55">
        <f>TRUNC(((J1210*G1210)+(L1210*G1210)),2)</f>
        <v>510.3</v>
      </c>
      <c r="N1210" s="55">
        <f>TRUNC(((J1210*H1210)+(L1210*H1210)),2)</f>
        <v>510.3</v>
      </c>
      <c r="O1210" s="37"/>
      <c r="P1210" s="55">
        <v>26.74</v>
      </c>
      <c r="Q1210" s="55">
        <v>17.190000000000001</v>
      </c>
      <c r="R1210" s="55">
        <v>615.02</v>
      </c>
      <c r="S1210" s="55">
        <v>615.02</v>
      </c>
      <c r="T1210" s="135">
        <f t="shared" si="142"/>
        <v>0.82972911450034148</v>
      </c>
      <c r="U1210" s="55">
        <f t="shared" si="145"/>
        <v>310.66000000000003</v>
      </c>
      <c r="V1210" s="55">
        <f t="shared" si="146"/>
        <v>199.64</v>
      </c>
      <c r="X1210" s="36" t="b">
        <v>1</v>
      </c>
    </row>
    <row r="1211" spans="1:24" x14ac:dyDescent="0.2">
      <c r="A1211" s="42" t="s">
        <v>4301</v>
      </c>
      <c r="B1211" s="130" t="s">
        <v>1972</v>
      </c>
      <c r="C1211" s="134"/>
      <c r="D1211" s="134"/>
      <c r="E1211" s="61" t="s">
        <v>1949</v>
      </c>
      <c r="F1211" s="134"/>
      <c r="G1211" s="62"/>
      <c r="H1211" s="62"/>
      <c r="I1211" s="72"/>
      <c r="J1211" s="62"/>
      <c r="K1211" s="72"/>
      <c r="L1211" s="62"/>
      <c r="M1211" s="63">
        <f>SUM(M1212:M1215)</f>
        <v>188.20999999999998</v>
      </c>
      <c r="N1211" s="63">
        <f>SUM(N1212:N1215)</f>
        <v>188.20999999999998</v>
      </c>
      <c r="O1211" s="37"/>
      <c r="P1211" s="62"/>
      <c r="Q1211" s="62"/>
      <c r="R1211" s="63">
        <v>226.87</v>
      </c>
      <c r="S1211" s="63">
        <v>226.87</v>
      </c>
      <c r="T1211" s="135">
        <f t="shared" si="142"/>
        <v>0.82959404064001396</v>
      </c>
      <c r="U1211" s="55">
        <f t="shared" si="145"/>
        <v>0</v>
      </c>
      <c r="V1211" s="55">
        <f t="shared" si="146"/>
        <v>0</v>
      </c>
      <c r="X1211" s="36" t="b">
        <v>1</v>
      </c>
    </row>
    <row r="1212" spans="1:24" x14ac:dyDescent="0.2">
      <c r="A1212" s="42" t="s">
        <v>4302</v>
      </c>
      <c r="B1212" s="128" t="s">
        <v>1973</v>
      </c>
      <c r="C1212" s="50" t="s">
        <v>163</v>
      </c>
      <c r="D1212" s="51">
        <v>82001</v>
      </c>
      <c r="E1212" s="56" t="s">
        <v>1561</v>
      </c>
      <c r="F1212" s="53" t="s">
        <v>160</v>
      </c>
      <c r="G1212" s="54">
        <v>5</v>
      </c>
      <c r="H1212" s="55">
        <v>5</v>
      </c>
      <c r="I1212" s="73">
        <v>1.66</v>
      </c>
      <c r="J1212" s="55">
        <v>1.37</v>
      </c>
      <c r="K1212" s="73">
        <v>5.23</v>
      </c>
      <c r="L1212" s="55">
        <v>4.34</v>
      </c>
      <c r="M1212" s="55">
        <f>TRUNC(((J1212*G1212)+(L1212*G1212)),2)</f>
        <v>28.55</v>
      </c>
      <c r="N1212" s="55">
        <f>TRUNC(((J1212*H1212)+(L1212*H1212)),2)</f>
        <v>28.55</v>
      </c>
      <c r="O1212" s="37"/>
      <c r="P1212" s="55">
        <v>1.66</v>
      </c>
      <c r="Q1212" s="55">
        <v>5.23</v>
      </c>
      <c r="R1212" s="55">
        <v>34.450000000000003</v>
      </c>
      <c r="S1212" s="55">
        <v>34.450000000000003</v>
      </c>
      <c r="T1212" s="135">
        <f t="shared" si="142"/>
        <v>0.8287373004354136</v>
      </c>
      <c r="U1212" s="55">
        <f t="shared" si="145"/>
        <v>6.85</v>
      </c>
      <c r="V1212" s="55">
        <f t="shared" si="146"/>
        <v>21.7</v>
      </c>
      <c r="X1212" s="36" t="b">
        <v>1</v>
      </c>
    </row>
    <row r="1213" spans="1:24" x14ac:dyDescent="0.2">
      <c r="A1213" s="42" t="s">
        <v>4303</v>
      </c>
      <c r="B1213" s="128" t="s">
        <v>1974</v>
      </c>
      <c r="C1213" s="50" t="s">
        <v>163</v>
      </c>
      <c r="D1213" s="51">
        <v>82002</v>
      </c>
      <c r="E1213" s="56" t="s">
        <v>1563</v>
      </c>
      <c r="F1213" s="53" t="s">
        <v>160</v>
      </c>
      <c r="G1213" s="54">
        <v>6</v>
      </c>
      <c r="H1213" s="55">
        <v>6</v>
      </c>
      <c r="I1213" s="73">
        <v>2.76</v>
      </c>
      <c r="J1213" s="55">
        <v>2.29</v>
      </c>
      <c r="K1213" s="73">
        <v>5.23</v>
      </c>
      <c r="L1213" s="55">
        <v>4.34</v>
      </c>
      <c r="M1213" s="55">
        <f>TRUNC(((J1213*G1213)+(L1213*G1213)),2)</f>
        <v>39.78</v>
      </c>
      <c r="N1213" s="55">
        <f>TRUNC(((J1213*H1213)+(L1213*H1213)),2)</f>
        <v>39.78</v>
      </c>
      <c r="O1213" s="37"/>
      <c r="P1213" s="55">
        <v>2.76</v>
      </c>
      <c r="Q1213" s="55">
        <v>5.23</v>
      </c>
      <c r="R1213" s="55">
        <v>47.94</v>
      </c>
      <c r="S1213" s="55">
        <v>47.94</v>
      </c>
      <c r="T1213" s="135">
        <f t="shared" si="142"/>
        <v>0.82978723404255328</v>
      </c>
      <c r="U1213" s="55">
        <f t="shared" si="145"/>
        <v>13.74</v>
      </c>
      <c r="V1213" s="55">
        <f t="shared" si="146"/>
        <v>26.04</v>
      </c>
      <c r="X1213" s="36" t="b">
        <v>1</v>
      </c>
    </row>
    <row r="1214" spans="1:24" x14ac:dyDescent="0.2">
      <c r="A1214" s="42" t="s">
        <v>4304</v>
      </c>
      <c r="B1214" s="128" t="s">
        <v>1975</v>
      </c>
      <c r="C1214" s="50" t="s">
        <v>163</v>
      </c>
      <c r="D1214" s="51">
        <v>82003</v>
      </c>
      <c r="E1214" s="56" t="s">
        <v>1565</v>
      </c>
      <c r="F1214" s="53" t="s">
        <v>160</v>
      </c>
      <c r="G1214" s="54">
        <v>1</v>
      </c>
      <c r="H1214" s="55">
        <v>1</v>
      </c>
      <c r="I1214" s="73">
        <v>5.55</v>
      </c>
      <c r="J1214" s="55">
        <v>4.5999999999999996</v>
      </c>
      <c r="K1214" s="73">
        <v>6.72</v>
      </c>
      <c r="L1214" s="55">
        <v>5.57</v>
      </c>
      <c r="M1214" s="55">
        <f>TRUNC(((J1214*G1214)+(L1214*G1214)),2)</f>
        <v>10.17</v>
      </c>
      <c r="N1214" s="55">
        <f>TRUNC(((J1214*H1214)+(L1214*H1214)),2)</f>
        <v>10.17</v>
      </c>
      <c r="O1214" s="37"/>
      <c r="P1214" s="55">
        <v>5.55</v>
      </c>
      <c r="Q1214" s="55">
        <v>6.72</v>
      </c>
      <c r="R1214" s="55">
        <v>12.27</v>
      </c>
      <c r="S1214" s="55">
        <v>12.27</v>
      </c>
      <c r="T1214" s="135">
        <f t="shared" si="142"/>
        <v>0.82885085574572126</v>
      </c>
      <c r="U1214" s="55">
        <f t="shared" si="145"/>
        <v>4.5999999999999996</v>
      </c>
      <c r="V1214" s="55">
        <f t="shared" si="146"/>
        <v>5.57</v>
      </c>
      <c r="X1214" s="36" t="b">
        <v>1</v>
      </c>
    </row>
    <row r="1215" spans="1:24" x14ac:dyDescent="0.2">
      <c r="A1215" s="42" t="s">
        <v>4305</v>
      </c>
      <c r="B1215" s="128" t="s">
        <v>1976</v>
      </c>
      <c r="C1215" s="50" t="s">
        <v>163</v>
      </c>
      <c r="D1215" s="51">
        <v>82004</v>
      </c>
      <c r="E1215" s="56" t="s">
        <v>1567</v>
      </c>
      <c r="F1215" s="53" t="s">
        <v>160</v>
      </c>
      <c r="G1215" s="54">
        <v>9</v>
      </c>
      <c r="H1215" s="55">
        <v>9</v>
      </c>
      <c r="I1215" s="73">
        <v>6.1</v>
      </c>
      <c r="J1215" s="55">
        <v>5.0599999999999996</v>
      </c>
      <c r="K1215" s="73">
        <v>8.59</v>
      </c>
      <c r="L1215" s="55">
        <v>7.13</v>
      </c>
      <c r="M1215" s="55">
        <f>TRUNC(((J1215*G1215)+(L1215*G1215)),2)</f>
        <v>109.71</v>
      </c>
      <c r="N1215" s="55">
        <f>TRUNC(((J1215*H1215)+(L1215*H1215)),2)</f>
        <v>109.71</v>
      </c>
      <c r="O1215" s="37"/>
      <c r="P1215" s="55">
        <v>6.1</v>
      </c>
      <c r="Q1215" s="55">
        <v>8.59</v>
      </c>
      <c r="R1215" s="55">
        <v>132.21</v>
      </c>
      <c r="S1215" s="55">
        <v>132.21</v>
      </c>
      <c r="T1215" s="135">
        <f t="shared" si="142"/>
        <v>0.82981620149761737</v>
      </c>
      <c r="U1215" s="55">
        <f t="shared" si="145"/>
        <v>45.54</v>
      </c>
      <c r="V1215" s="55">
        <f t="shared" si="146"/>
        <v>64.17</v>
      </c>
      <c r="X1215" s="36" t="b">
        <v>1</v>
      </c>
    </row>
    <row r="1216" spans="1:24" x14ac:dyDescent="0.2">
      <c r="A1216" s="42" t="s">
        <v>4306</v>
      </c>
      <c r="B1216" s="130" t="s">
        <v>1977</v>
      </c>
      <c r="C1216" s="134"/>
      <c r="D1216" s="134"/>
      <c r="E1216" s="61" t="s">
        <v>1978</v>
      </c>
      <c r="F1216" s="134"/>
      <c r="G1216" s="62"/>
      <c r="H1216" s="62"/>
      <c r="I1216" s="72"/>
      <c r="J1216" s="62"/>
      <c r="K1216" s="72"/>
      <c r="L1216" s="62"/>
      <c r="M1216" s="63">
        <f>SUM(M1217:M1218)</f>
        <v>188.48000000000002</v>
      </c>
      <c r="N1216" s="63">
        <f>SUM(N1217:N1218)</f>
        <v>188.48000000000002</v>
      </c>
      <c r="O1216" s="37"/>
      <c r="P1216" s="62"/>
      <c r="Q1216" s="62"/>
      <c r="R1216" s="63">
        <v>227.22</v>
      </c>
      <c r="S1216" s="63">
        <v>227.22</v>
      </c>
      <c r="T1216" s="135">
        <f t="shared" si="142"/>
        <v>0.82950444503124732</v>
      </c>
      <c r="U1216" s="55">
        <f t="shared" si="145"/>
        <v>0</v>
      </c>
      <c r="V1216" s="55">
        <f t="shared" si="146"/>
        <v>0</v>
      </c>
      <c r="X1216" s="36" t="b">
        <v>1</v>
      </c>
    </row>
    <row r="1217" spans="1:24" x14ac:dyDescent="0.2">
      <c r="A1217" s="42" t="s">
        <v>4307</v>
      </c>
      <c r="B1217" s="128" t="s">
        <v>1979</v>
      </c>
      <c r="C1217" s="50" t="s">
        <v>163</v>
      </c>
      <c r="D1217" s="51">
        <v>82230</v>
      </c>
      <c r="E1217" s="56" t="s">
        <v>1574</v>
      </c>
      <c r="F1217" s="53" t="s">
        <v>160</v>
      </c>
      <c r="G1217" s="54">
        <v>12</v>
      </c>
      <c r="H1217" s="55">
        <v>12</v>
      </c>
      <c r="I1217" s="73">
        <v>4.4000000000000004</v>
      </c>
      <c r="J1217" s="55">
        <v>3.65</v>
      </c>
      <c r="K1217" s="73">
        <v>10.84</v>
      </c>
      <c r="L1217" s="55">
        <v>8.99</v>
      </c>
      <c r="M1217" s="55">
        <f>TRUNC(((J1217*G1217)+(L1217*G1217)),2)</f>
        <v>151.68</v>
      </c>
      <c r="N1217" s="55">
        <f>TRUNC(((J1217*H1217)+(L1217*H1217)),2)</f>
        <v>151.68</v>
      </c>
      <c r="O1217" s="37"/>
      <c r="P1217" s="55">
        <v>4.4000000000000004</v>
      </c>
      <c r="Q1217" s="55">
        <v>10.84</v>
      </c>
      <c r="R1217" s="55">
        <v>182.88</v>
      </c>
      <c r="S1217" s="55">
        <v>182.88</v>
      </c>
      <c r="T1217" s="135">
        <f t="shared" si="142"/>
        <v>0.82939632545931763</v>
      </c>
      <c r="U1217" s="55">
        <f t="shared" si="145"/>
        <v>43.8</v>
      </c>
      <c r="V1217" s="55">
        <f t="shared" si="146"/>
        <v>107.88</v>
      </c>
      <c r="X1217" s="36" t="b">
        <v>1</v>
      </c>
    </row>
    <row r="1218" spans="1:24" x14ac:dyDescent="0.2">
      <c r="A1218" s="42" t="s">
        <v>4308</v>
      </c>
      <c r="B1218" s="128" t="s">
        <v>1980</v>
      </c>
      <c r="C1218" s="50" t="s">
        <v>163</v>
      </c>
      <c r="D1218" s="51">
        <v>82231</v>
      </c>
      <c r="E1218" s="56" t="s">
        <v>1981</v>
      </c>
      <c r="F1218" s="53" t="s">
        <v>160</v>
      </c>
      <c r="G1218" s="54">
        <v>2</v>
      </c>
      <c r="H1218" s="55">
        <v>2</v>
      </c>
      <c r="I1218" s="73">
        <v>8.35</v>
      </c>
      <c r="J1218" s="55">
        <v>6.93</v>
      </c>
      <c r="K1218" s="73">
        <v>13.82</v>
      </c>
      <c r="L1218" s="55">
        <v>11.47</v>
      </c>
      <c r="M1218" s="55">
        <f>TRUNC(((J1218*G1218)+(L1218*G1218)),2)</f>
        <v>36.799999999999997</v>
      </c>
      <c r="N1218" s="55">
        <f>TRUNC(((J1218*H1218)+(L1218*H1218)),2)</f>
        <v>36.799999999999997</v>
      </c>
      <c r="O1218" s="37"/>
      <c r="P1218" s="55">
        <v>8.35</v>
      </c>
      <c r="Q1218" s="55">
        <v>13.82</v>
      </c>
      <c r="R1218" s="55">
        <v>44.34</v>
      </c>
      <c r="S1218" s="55">
        <v>44.34</v>
      </c>
      <c r="T1218" s="135">
        <f t="shared" si="142"/>
        <v>0.82995038340099225</v>
      </c>
      <c r="U1218" s="55">
        <f t="shared" si="145"/>
        <v>13.86</v>
      </c>
      <c r="V1218" s="55">
        <f t="shared" si="146"/>
        <v>22.94</v>
      </c>
      <c r="X1218" s="36" t="b">
        <v>1</v>
      </c>
    </row>
    <row r="1219" spans="1:24" x14ac:dyDescent="0.2">
      <c r="A1219" s="42" t="s">
        <v>4309</v>
      </c>
      <c r="B1219" s="130" t="s">
        <v>1982</v>
      </c>
      <c r="C1219" s="134"/>
      <c r="D1219" s="134"/>
      <c r="E1219" s="61" t="s">
        <v>1578</v>
      </c>
      <c r="F1219" s="134"/>
      <c r="G1219" s="62"/>
      <c r="H1219" s="62"/>
      <c r="I1219" s="72"/>
      <c r="J1219" s="62"/>
      <c r="K1219" s="72"/>
      <c r="L1219" s="62"/>
      <c r="M1219" s="63">
        <f>SUM(M1220:M1223)</f>
        <v>2100.21</v>
      </c>
      <c r="N1219" s="63">
        <f>SUM(N1220:N1223)</f>
        <v>2100.21</v>
      </c>
      <c r="O1219" s="37"/>
      <c r="P1219" s="62"/>
      <c r="Q1219" s="62"/>
      <c r="R1219" s="63">
        <v>2531.17</v>
      </c>
      <c r="S1219" s="63">
        <v>2531.17</v>
      </c>
      <c r="T1219" s="135">
        <f t="shared" si="142"/>
        <v>0.82973881643666758</v>
      </c>
      <c r="U1219" s="55">
        <f t="shared" si="145"/>
        <v>0</v>
      </c>
      <c r="V1219" s="55">
        <f t="shared" si="146"/>
        <v>0</v>
      </c>
      <c r="X1219" s="36" t="b">
        <v>1</v>
      </c>
    </row>
    <row r="1220" spans="1:24" x14ac:dyDescent="0.2">
      <c r="A1220" s="42" t="s">
        <v>4310</v>
      </c>
      <c r="B1220" s="128" t="s">
        <v>1983</v>
      </c>
      <c r="C1220" s="50" t="s">
        <v>163</v>
      </c>
      <c r="D1220" s="51">
        <v>82301</v>
      </c>
      <c r="E1220" s="56" t="s">
        <v>1580</v>
      </c>
      <c r="F1220" s="53" t="s">
        <v>172</v>
      </c>
      <c r="G1220" s="54">
        <v>30.66</v>
      </c>
      <c r="H1220" s="55">
        <v>30.66</v>
      </c>
      <c r="I1220" s="73">
        <v>6.82</v>
      </c>
      <c r="J1220" s="55">
        <v>5.66</v>
      </c>
      <c r="K1220" s="73">
        <v>8.9600000000000009</v>
      </c>
      <c r="L1220" s="55">
        <v>7.43</v>
      </c>
      <c r="M1220" s="55">
        <f>TRUNC(((J1220*G1220)+(L1220*G1220)),2)</f>
        <v>401.33</v>
      </c>
      <c r="N1220" s="55">
        <f>TRUNC(((J1220*H1220)+(L1220*H1220)),2)</f>
        <v>401.33</v>
      </c>
      <c r="O1220" s="37"/>
      <c r="P1220" s="55">
        <v>6.82</v>
      </c>
      <c r="Q1220" s="55">
        <v>8.9600000000000009</v>
      </c>
      <c r="R1220" s="55">
        <v>483.81</v>
      </c>
      <c r="S1220" s="55">
        <v>483.81</v>
      </c>
      <c r="T1220" s="135">
        <f t="shared" si="142"/>
        <v>0.82951985283479046</v>
      </c>
      <c r="U1220" s="55">
        <f t="shared" si="145"/>
        <v>173.53</v>
      </c>
      <c r="V1220" s="55">
        <f t="shared" si="146"/>
        <v>227.8</v>
      </c>
      <c r="X1220" s="36" t="b">
        <v>1</v>
      </c>
    </row>
    <row r="1221" spans="1:24" ht="24" x14ac:dyDescent="0.25">
      <c r="A1221" s="42" t="s">
        <v>4311</v>
      </c>
      <c r="B1221" s="128" t="s">
        <v>1984</v>
      </c>
      <c r="C1221" s="50" t="s">
        <v>217</v>
      </c>
      <c r="D1221" s="51">
        <v>89798</v>
      </c>
      <c r="E1221" s="56" t="s">
        <v>1582</v>
      </c>
      <c r="F1221" s="53" t="s">
        <v>172</v>
      </c>
      <c r="G1221" s="54">
        <v>33.25</v>
      </c>
      <c r="H1221" s="55">
        <v>33.25</v>
      </c>
      <c r="I1221" s="73">
        <v>12.54</v>
      </c>
      <c r="J1221" s="55">
        <v>10.4</v>
      </c>
      <c r="K1221" s="73">
        <v>1.53</v>
      </c>
      <c r="L1221" s="55">
        <v>1.27</v>
      </c>
      <c r="M1221" s="55">
        <f>TRUNC(((J1221*G1221)+(L1221*G1221)),2)</f>
        <v>388.02</v>
      </c>
      <c r="N1221" s="55">
        <f>TRUNC(((J1221*H1221)+(L1221*H1221)),2)</f>
        <v>388.02</v>
      </c>
      <c r="O1221" s="38"/>
      <c r="P1221" s="55">
        <v>12.54</v>
      </c>
      <c r="Q1221" s="55">
        <v>1.53</v>
      </c>
      <c r="R1221" s="55">
        <v>467.82</v>
      </c>
      <c r="S1221" s="55">
        <v>467.82</v>
      </c>
      <c r="T1221" s="135">
        <f t="shared" si="142"/>
        <v>0.82942157239964087</v>
      </c>
      <c r="U1221" s="55">
        <f t="shared" si="145"/>
        <v>345.8</v>
      </c>
      <c r="V1221" s="55">
        <f t="shared" si="146"/>
        <v>42.22</v>
      </c>
      <c r="X1221" s="36" t="b">
        <v>1</v>
      </c>
    </row>
    <row r="1222" spans="1:24" ht="24" x14ac:dyDescent="0.25">
      <c r="A1222" s="42" t="s">
        <v>4312</v>
      </c>
      <c r="B1222" s="128" t="s">
        <v>1985</v>
      </c>
      <c r="C1222" s="50" t="s">
        <v>217</v>
      </c>
      <c r="D1222" s="51">
        <v>89799</v>
      </c>
      <c r="E1222" s="56" t="s">
        <v>1986</v>
      </c>
      <c r="F1222" s="53" t="s">
        <v>172</v>
      </c>
      <c r="G1222" s="54">
        <v>6.02</v>
      </c>
      <c r="H1222" s="55">
        <v>6.02</v>
      </c>
      <c r="I1222" s="73">
        <v>17.46</v>
      </c>
      <c r="J1222" s="55">
        <v>14.49</v>
      </c>
      <c r="K1222" s="73">
        <v>5.67</v>
      </c>
      <c r="L1222" s="55">
        <v>4.7</v>
      </c>
      <c r="M1222" s="55">
        <f>TRUNC(((J1222*G1222)+(L1222*G1222)),2)</f>
        <v>115.52</v>
      </c>
      <c r="N1222" s="55">
        <f>TRUNC(((J1222*H1222)+(L1222*H1222)),2)</f>
        <v>115.52</v>
      </c>
      <c r="O1222" s="38"/>
      <c r="P1222" s="55">
        <v>17.46</v>
      </c>
      <c r="Q1222" s="55">
        <v>5.67</v>
      </c>
      <c r="R1222" s="55">
        <v>139.24</v>
      </c>
      <c r="S1222" s="55">
        <v>139.24</v>
      </c>
      <c r="T1222" s="135">
        <f t="shared" si="142"/>
        <v>0.8296466532605572</v>
      </c>
      <c r="U1222" s="55">
        <f t="shared" si="145"/>
        <v>87.22</v>
      </c>
      <c r="V1222" s="55">
        <f t="shared" si="146"/>
        <v>28.29</v>
      </c>
      <c r="X1222" s="36" t="b">
        <v>1</v>
      </c>
    </row>
    <row r="1223" spans="1:24" ht="24" x14ac:dyDescent="0.25">
      <c r="A1223" s="42" t="s">
        <v>4313</v>
      </c>
      <c r="B1223" s="128" t="s">
        <v>1987</v>
      </c>
      <c r="C1223" s="50" t="s">
        <v>217</v>
      </c>
      <c r="D1223" s="51">
        <v>89800</v>
      </c>
      <c r="E1223" s="52" t="s">
        <v>3064</v>
      </c>
      <c r="F1223" s="53" t="s">
        <v>172</v>
      </c>
      <c r="G1223" s="54">
        <v>49.09</v>
      </c>
      <c r="H1223" s="55">
        <v>49.09</v>
      </c>
      <c r="I1223" s="73">
        <v>19.53</v>
      </c>
      <c r="J1223" s="55">
        <v>16.21</v>
      </c>
      <c r="K1223" s="73">
        <v>9.81</v>
      </c>
      <c r="L1223" s="55">
        <v>8.14</v>
      </c>
      <c r="M1223" s="55">
        <f>TRUNC(((J1223*G1223)+(L1223*G1223)),2)</f>
        <v>1195.3399999999999</v>
      </c>
      <c r="N1223" s="55">
        <f>TRUNC(((J1223*H1223)+(L1223*H1223)),2)</f>
        <v>1195.3399999999999</v>
      </c>
      <c r="O1223" s="38"/>
      <c r="P1223" s="55">
        <v>19.53</v>
      </c>
      <c r="Q1223" s="55">
        <v>9.81</v>
      </c>
      <c r="R1223" s="55">
        <v>1440.3</v>
      </c>
      <c r="S1223" s="55">
        <v>1440.3</v>
      </c>
      <c r="T1223" s="135">
        <f t="shared" si="142"/>
        <v>0.82992432132194682</v>
      </c>
      <c r="U1223" s="55">
        <f t="shared" si="145"/>
        <v>795.74</v>
      </c>
      <c r="V1223" s="55">
        <f t="shared" si="146"/>
        <v>399.59</v>
      </c>
      <c r="X1223" s="36" t="b">
        <v>1</v>
      </c>
    </row>
    <row r="1224" spans="1:24" x14ac:dyDescent="0.2">
      <c r="A1224" s="42" t="s">
        <v>4314</v>
      </c>
      <c r="B1224" s="130" t="s">
        <v>1988</v>
      </c>
      <c r="C1224" s="134"/>
      <c r="D1224" s="134"/>
      <c r="E1224" s="61" t="s">
        <v>1989</v>
      </c>
      <c r="F1224" s="134"/>
      <c r="G1224" s="62"/>
      <c r="H1224" s="62"/>
      <c r="I1224" s="72"/>
      <c r="J1224" s="62"/>
      <c r="K1224" s="72"/>
      <c r="L1224" s="62"/>
      <c r="M1224" s="63">
        <f>SUM(M1225:M1227)</f>
        <v>430.08000000000004</v>
      </c>
      <c r="N1224" s="63">
        <f>SUM(N1225:N1227)</f>
        <v>430.08000000000004</v>
      </c>
      <c r="O1224" s="37"/>
      <c r="P1224" s="62"/>
      <c r="Q1224" s="62"/>
      <c r="R1224" s="63">
        <v>518.17999999999995</v>
      </c>
      <c r="S1224" s="63">
        <v>518.17999999999995</v>
      </c>
      <c r="T1224" s="135">
        <f t="shared" si="142"/>
        <v>0.82998185958547244</v>
      </c>
      <c r="U1224" s="55">
        <f t="shared" si="145"/>
        <v>0</v>
      </c>
      <c r="V1224" s="55">
        <f t="shared" si="146"/>
        <v>0</v>
      </c>
      <c r="X1224" s="36" t="b">
        <v>1</v>
      </c>
    </row>
    <row r="1225" spans="1:24" x14ac:dyDescent="0.2">
      <c r="A1225" s="42" t="s">
        <v>4315</v>
      </c>
      <c r="B1225" s="128" t="s">
        <v>1990</v>
      </c>
      <c r="C1225" s="50" t="s">
        <v>163</v>
      </c>
      <c r="D1225" s="51">
        <v>81690</v>
      </c>
      <c r="E1225" s="56" t="s">
        <v>1991</v>
      </c>
      <c r="F1225" s="53" t="s">
        <v>160</v>
      </c>
      <c r="G1225" s="54">
        <v>2</v>
      </c>
      <c r="H1225" s="55">
        <v>2</v>
      </c>
      <c r="I1225" s="73">
        <v>11.75</v>
      </c>
      <c r="J1225" s="55">
        <v>9.75</v>
      </c>
      <c r="K1225" s="73">
        <v>8.2200000000000006</v>
      </c>
      <c r="L1225" s="55">
        <v>6.82</v>
      </c>
      <c r="M1225" s="55">
        <f>TRUNC(((J1225*G1225)+(L1225*G1225)),2)</f>
        <v>33.14</v>
      </c>
      <c r="N1225" s="55">
        <f>TRUNC(((J1225*H1225)+(L1225*H1225)),2)</f>
        <v>33.14</v>
      </c>
      <c r="O1225" s="37"/>
      <c r="P1225" s="55">
        <v>11.75</v>
      </c>
      <c r="Q1225" s="55">
        <v>8.2200000000000006</v>
      </c>
      <c r="R1225" s="55">
        <v>39.94</v>
      </c>
      <c r="S1225" s="55">
        <v>39.94</v>
      </c>
      <c r="T1225" s="135">
        <f t="shared" si="142"/>
        <v>0.82974461692538815</v>
      </c>
      <c r="U1225" s="55">
        <f t="shared" si="145"/>
        <v>19.5</v>
      </c>
      <c r="V1225" s="55">
        <f t="shared" si="146"/>
        <v>13.64</v>
      </c>
      <c r="X1225" s="36" t="b">
        <v>1</v>
      </c>
    </row>
    <row r="1226" spans="1:24" x14ac:dyDescent="0.2">
      <c r="A1226" s="42" t="s">
        <v>4316</v>
      </c>
      <c r="B1226" s="128" t="s">
        <v>1992</v>
      </c>
      <c r="C1226" s="50" t="s">
        <v>163</v>
      </c>
      <c r="D1226" s="51">
        <v>81663</v>
      </c>
      <c r="E1226" s="56" t="s">
        <v>1517</v>
      </c>
      <c r="F1226" s="53" t="s">
        <v>160</v>
      </c>
      <c r="G1226" s="54">
        <v>6</v>
      </c>
      <c r="H1226" s="55">
        <v>6</v>
      </c>
      <c r="I1226" s="73">
        <v>39.49</v>
      </c>
      <c r="J1226" s="55">
        <v>32.78</v>
      </c>
      <c r="K1226" s="73">
        <v>8.2200000000000006</v>
      </c>
      <c r="L1226" s="55">
        <v>6.82</v>
      </c>
      <c r="M1226" s="55">
        <f>TRUNC(((J1226*G1226)+(L1226*G1226)),2)</f>
        <v>237.6</v>
      </c>
      <c r="N1226" s="55">
        <f>TRUNC(((J1226*H1226)+(L1226*H1226)),2)</f>
        <v>237.6</v>
      </c>
      <c r="O1226" s="37"/>
      <c r="P1226" s="55">
        <v>39.49</v>
      </c>
      <c r="Q1226" s="55">
        <v>8.2200000000000006</v>
      </c>
      <c r="R1226" s="55">
        <v>286.26</v>
      </c>
      <c r="S1226" s="55">
        <v>286.26</v>
      </c>
      <c r="T1226" s="135">
        <f t="shared" si="142"/>
        <v>0.8300146719765249</v>
      </c>
      <c r="U1226" s="55">
        <f t="shared" si="145"/>
        <v>196.68</v>
      </c>
      <c r="V1226" s="55">
        <f t="shared" si="146"/>
        <v>40.92</v>
      </c>
      <c r="X1226" s="36" t="b">
        <v>1</v>
      </c>
    </row>
    <row r="1227" spans="1:24" ht="24" x14ac:dyDescent="0.25">
      <c r="A1227" s="42" t="s">
        <v>4317</v>
      </c>
      <c r="B1227" s="128" t="s">
        <v>1993</v>
      </c>
      <c r="C1227" s="50" t="s">
        <v>217</v>
      </c>
      <c r="D1227" s="51">
        <v>89708</v>
      </c>
      <c r="E1227" s="56" t="s">
        <v>1994</v>
      </c>
      <c r="F1227" s="53" t="s">
        <v>160</v>
      </c>
      <c r="G1227" s="54">
        <v>2</v>
      </c>
      <c r="H1227" s="55">
        <v>2</v>
      </c>
      <c r="I1227" s="73">
        <v>78.209999999999994</v>
      </c>
      <c r="J1227" s="55">
        <v>64.92</v>
      </c>
      <c r="K1227" s="73">
        <v>17.78</v>
      </c>
      <c r="L1227" s="55">
        <v>14.75</v>
      </c>
      <c r="M1227" s="55">
        <f>TRUNC(((J1227*G1227)+(L1227*G1227)),2)</f>
        <v>159.34</v>
      </c>
      <c r="N1227" s="55">
        <f>TRUNC(((J1227*H1227)+(L1227*H1227)),2)</f>
        <v>159.34</v>
      </c>
      <c r="O1227" s="38"/>
      <c r="P1227" s="55">
        <v>78.209999999999994</v>
      </c>
      <c r="Q1227" s="55">
        <v>17.78</v>
      </c>
      <c r="R1227" s="55">
        <v>191.98</v>
      </c>
      <c r="S1227" s="55">
        <v>191.98</v>
      </c>
      <c r="T1227" s="135">
        <f t="shared" si="142"/>
        <v>0.82998228982185651</v>
      </c>
      <c r="U1227" s="55">
        <f t="shared" si="145"/>
        <v>129.84</v>
      </c>
      <c r="V1227" s="55">
        <f t="shared" si="146"/>
        <v>29.5</v>
      </c>
      <c r="X1227" s="36" t="b">
        <v>1</v>
      </c>
    </row>
    <row r="1228" spans="1:24" x14ac:dyDescent="0.2">
      <c r="A1228" s="42" t="s">
        <v>4318</v>
      </c>
      <c r="B1228" s="129" t="s">
        <v>1995</v>
      </c>
      <c r="C1228" s="133"/>
      <c r="D1228" s="133"/>
      <c r="E1228" s="58" t="s">
        <v>1588</v>
      </c>
      <c r="F1228" s="133"/>
      <c r="G1228" s="59"/>
      <c r="H1228" s="59"/>
      <c r="I1228" s="72"/>
      <c r="J1228" s="59"/>
      <c r="K1228" s="72"/>
      <c r="L1228" s="59"/>
      <c r="M1228" s="60">
        <f>SUM(M1229:M1232)</f>
        <v>2336.12</v>
      </c>
      <c r="N1228" s="60">
        <f>SUM(N1229:N1232)</f>
        <v>2336.12</v>
      </c>
      <c r="O1228" s="37"/>
      <c r="P1228" s="59"/>
      <c r="Q1228" s="59"/>
      <c r="R1228" s="60">
        <v>2814.34</v>
      </c>
      <c r="S1228" s="60">
        <v>2814.34</v>
      </c>
      <c r="T1228" s="135">
        <f t="shared" ref="T1228:T1291" si="151">N1228/S1228</f>
        <v>0.83007738937015418</v>
      </c>
      <c r="U1228" s="55">
        <f t="shared" si="145"/>
        <v>0</v>
      </c>
      <c r="V1228" s="55">
        <f t="shared" si="146"/>
        <v>0</v>
      </c>
      <c r="X1228" s="36" t="b">
        <v>1</v>
      </c>
    </row>
    <row r="1229" spans="1:24" x14ac:dyDescent="0.2">
      <c r="A1229" s="42" t="s">
        <v>4319</v>
      </c>
      <c r="B1229" s="128" t="s">
        <v>1996</v>
      </c>
      <c r="C1229" s="50" t="s">
        <v>163</v>
      </c>
      <c r="D1229" s="51">
        <v>81825</v>
      </c>
      <c r="E1229" s="56" t="s">
        <v>1596</v>
      </c>
      <c r="F1229" s="53" t="s">
        <v>160</v>
      </c>
      <c r="G1229" s="54">
        <v>4</v>
      </c>
      <c r="H1229" s="55">
        <v>4</v>
      </c>
      <c r="I1229" s="73">
        <v>162.96</v>
      </c>
      <c r="J1229" s="55">
        <v>135.27000000000001</v>
      </c>
      <c r="K1229" s="73">
        <v>269.39</v>
      </c>
      <c r="L1229" s="55">
        <v>223.62</v>
      </c>
      <c r="M1229" s="55">
        <f>TRUNC(((J1229*G1229)+(L1229*G1229)),2)</f>
        <v>1435.56</v>
      </c>
      <c r="N1229" s="55">
        <f>TRUNC(((J1229*H1229)+(L1229*H1229)),2)</f>
        <v>1435.56</v>
      </c>
      <c r="O1229" s="37"/>
      <c r="P1229" s="55">
        <v>162.96</v>
      </c>
      <c r="Q1229" s="55">
        <v>269.39</v>
      </c>
      <c r="R1229" s="55">
        <v>1729.4</v>
      </c>
      <c r="S1229" s="55">
        <v>1729.4</v>
      </c>
      <c r="T1229" s="135">
        <f t="shared" si="151"/>
        <v>0.83009136116572213</v>
      </c>
      <c r="U1229" s="55">
        <f t="shared" si="145"/>
        <v>541.08000000000004</v>
      </c>
      <c r="V1229" s="55">
        <f t="shared" si="146"/>
        <v>894.48</v>
      </c>
      <c r="X1229" s="36" t="b">
        <v>1</v>
      </c>
    </row>
    <row r="1230" spans="1:24" x14ac:dyDescent="0.2">
      <c r="A1230" s="42" t="s">
        <v>4320</v>
      </c>
      <c r="B1230" s="128" t="s">
        <v>1997</v>
      </c>
      <c r="C1230" s="50" t="s">
        <v>163</v>
      </c>
      <c r="D1230" s="51">
        <v>80811</v>
      </c>
      <c r="E1230" s="56" t="s">
        <v>1383</v>
      </c>
      <c r="F1230" s="53" t="s">
        <v>160</v>
      </c>
      <c r="G1230" s="54">
        <v>4</v>
      </c>
      <c r="H1230" s="55">
        <v>4</v>
      </c>
      <c r="I1230" s="73">
        <v>51.26</v>
      </c>
      <c r="J1230" s="55">
        <v>42.55</v>
      </c>
      <c r="K1230" s="73">
        <v>7.47</v>
      </c>
      <c r="L1230" s="55">
        <v>6.2</v>
      </c>
      <c r="M1230" s="55">
        <f>TRUNC(((J1230*G1230)+(L1230*G1230)),2)</f>
        <v>195</v>
      </c>
      <c r="N1230" s="55">
        <f>TRUNC(((J1230*H1230)+(L1230*H1230)),2)</f>
        <v>195</v>
      </c>
      <c r="O1230" s="37"/>
      <c r="P1230" s="55">
        <v>51.26</v>
      </c>
      <c r="Q1230" s="55">
        <v>7.47</v>
      </c>
      <c r="R1230" s="55">
        <v>234.92</v>
      </c>
      <c r="S1230" s="55">
        <v>234.92</v>
      </c>
      <c r="T1230" s="135">
        <f t="shared" si="151"/>
        <v>0.83006981099948918</v>
      </c>
      <c r="U1230" s="55">
        <f t="shared" ref="U1230:U1293" si="152">TRUNC(J1230*H1230,2)</f>
        <v>170.2</v>
      </c>
      <c r="V1230" s="55">
        <f t="shared" ref="V1230:V1293" si="153">TRUNC(L1230*H1230,2)</f>
        <v>24.8</v>
      </c>
      <c r="X1230" s="36" t="b">
        <v>1</v>
      </c>
    </row>
    <row r="1231" spans="1:24" x14ac:dyDescent="0.2">
      <c r="A1231" s="42" t="s">
        <v>4321</v>
      </c>
      <c r="B1231" s="128" t="s">
        <v>1998</v>
      </c>
      <c r="C1231" s="50" t="s">
        <v>163</v>
      </c>
      <c r="D1231" s="51">
        <v>81840</v>
      </c>
      <c r="E1231" s="56" t="s">
        <v>1999</v>
      </c>
      <c r="F1231" s="53" t="s">
        <v>160</v>
      </c>
      <c r="G1231" s="54">
        <v>4</v>
      </c>
      <c r="H1231" s="55">
        <v>4</v>
      </c>
      <c r="I1231" s="73">
        <v>181.87</v>
      </c>
      <c r="J1231" s="55">
        <v>150.97</v>
      </c>
      <c r="K1231" s="73">
        <v>24.45</v>
      </c>
      <c r="L1231" s="55">
        <v>20.29</v>
      </c>
      <c r="M1231" s="55">
        <f>TRUNC(((J1231*G1231)+(L1231*G1231)),2)</f>
        <v>685.04</v>
      </c>
      <c r="N1231" s="55">
        <f>TRUNC(((J1231*H1231)+(L1231*H1231)),2)</f>
        <v>685.04</v>
      </c>
      <c r="O1231" s="37"/>
      <c r="P1231" s="55">
        <v>181.87</v>
      </c>
      <c r="Q1231" s="55">
        <v>24.45</v>
      </c>
      <c r="R1231" s="55">
        <v>825.28</v>
      </c>
      <c r="S1231" s="55">
        <v>825.28</v>
      </c>
      <c r="T1231" s="135">
        <f t="shared" si="151"/>
        <v>0.83006979449398988</v>
      </c>
      <c r="U1231" s="55">
        <f t="shared" si="152"/>
        <v>603.88</v>
      </c>
      <c r="V1231" s="55">
        <f t="shared" si="153"/>
        <v>81.16</v>
      </c>
      <c r="X1231" s="36" t="b">
        <v>1</v>
      </c>
    </row>
    <row r="1232" spans="1:24" x14ac:dyDescent="0.2">
      <c r="A1232" s="42" t="s">
        <v>4322</v>
      </c>
      <c r="B1232" s="128" t="s">
        <v>2000</v>
      </c>
      <c r="C1232" s="50" t="s">
        <v>163</v>
      </c>
      <c r="D1232" s="51">
        <v>81885</v>
      </c>
      <c r="E1232" s="56" t="s">
        <v>1576</v>
      </c>
      <c r="F1232" s="53" t="s">
        <v>160</v>
      </c>
      <c r="G1232" s="54">
        <v>2</v>
      </c>
      <c r="H1232" s="55">
        <v>2</v>
      </c>
      <c r="I1232" s="73">
        <v>9.76</v>
      </c>
      <c r="J1232" s="55">
        <v>8.1</v>
      </c>
      <c r="K1232" s="73">
        <v>2.61</v>
      </c>
      <c r="L1232" s="55">
        <v>2.16</v>
      </c>
      <c r="M1232" s="55">
        <f>TRUNC(((J1232*G1232)+(L1232*G1232)),2)</f>
        <v>20.52</v>
      </c>
      <c r="N1232" s="55">
        <f>TRUNC(((J1232*H1232)+(L1232*H1232)),2)</f>
        <v>20.52</v>
      </c>
      <c r="O1232" s="37"/>
      <c r="P1232" s="55">
        <v>9.76</v>
      </c>
      <c r="Q1232" s="55">
        <v>2.61</v>
      </c>
      <c r="R1232" s="55">
        <v>24.74</v>
      </c>
      <c r="S1232" s="55">
        <v>24.74</v>
      </c>
      <c r="T1232" s="135">
        <f t="shared" si="151"/>
        <v>0.82942603071948262</v>
      </c>
      <c r="U1232" s="55">
        <f t="shared" si="152"/>
        <v>16.2</v>
      </c>
      <c r="V1232" s="55">
        <f t="shared" si="153"/>
        <v>4.32</v>
      </c>
      <c r="X1232" s="36" t="b">
        <v>1</v>
      </c>
    </row>
    <row r="1233" spans="1:24" x14ac:dyDescent="0.2">
      <c r="A1233" s="42" t="s">
        <v>4323</v>
      </c>
      <c r="B1233" s="127" t="s">
        <v>2001</v>
      </c>
      <c r="C1233" s="132"/>
      <c r="D1233" s="132"/>
      <c r="E1233" s="47" t="s">
        <v>89</v>
      </c>
      <c r="F1233" s="132"/>
      <c r="G1233" s="48"/>
      <c r="H1233" s="48"/>
      <c r="I1233" s="72"/>
      <c r="J1233" s="48"/>
      <c r="K1233" s="72"/>
      <c r="L1233" s="48"/>
      <c r="M1233" s="308">
        <f>SUM(M1234:M1236)</f>
        <v>60390.999999999993</v>
      </c>
      <c r="N1233" s="308">
        <f>SUM(N1234:N1236)</f>
        <v>60390.999999999993</v>
      </c>
      <c r="O1233" s="37"/>
      <c r="P1233" s="48"/>
      <c r="Q1233" s="48"/>
      <c r="R1233" s="308">
        <v>72766.41</v>
      </c>
      <c r="S1233" s="308">
        <v>72766.41</v>
      </c>
      <c r="T1233" s="135">
        <f t="shared" si="151"/>
        <v>0.82992963374172213</v>
      </c>
      <c r="U1233" s="55">
        <f t="shared" si="152"/>
        <v>0</v>
      </c>
      <c r="V1233" s="55">
        <f t="shared" si="153"/>
        <v>0</v>
      </c>
      <c r="X1233" s="36" t="b">
        <v>1</v>
      </c>
    </row>
    <row r="1234" spans="1:24" ht="24" x14ac:dyDescent="0.25">
      <c r="A1234" s="42" t="s">
        <v>4324</v>
      </c>
      <c r="B1234" s="128" t="s">
        <v>2002</v>
      </c>
      <c r="C1234" s="50" t="s">
        <v>163</v>
      </c>
      <c r="D1234" s="51">
        <v>100160</v>
      </c>
      <c r="E1234" s="52" t="s">
        <v>3031</v>
      </c>
      <c r="F1234" s="53" t="s">
        <v>164</v>
      </c>
      <c r="G1234" s="54">
        <v>929.22</v>
      </c>
      <c r="H1234" s="55">
        <v>929.22</v>
      </c>
      <c r="I1234" s="73">
        <v>24.74</v>
      </c>
      <c r="J1234" s="55">
        <v>20.53</v>
      </c>
      <c r="K1234" s="73">
        <v>27.93</v>
      </c>
      <c r="L1234" s="55">
        <v>23.18</v>
      </c>
      <c r="M1234" s="55">
        <f>TRUNC(((J1234*G1234)+(L1234*G1234)),2)</f>
        <v>40616.199999999997</v>
      </c>
      <c r="N1234" s="55">
        <f>TRUNC(((J1234*H1234)+(L1234*H1234)),2)</f>
        <v>40616.199999999997</v>
      </c>
      <c r="O1234" s="38"/>
      <c r="P1234" s="55">
        <v>24.74</v>
      </c>
      <c r="Q1234" s="55">
        <v>27.93</v>
      </c>
      <c r="R1234" s="55">
        <v>48942.01</v>
      </c>
      <c r="S1234" s="55">
        <v>48942.01</v>
      </c>
      <c r="T1234" s="135">
        <f t="shared" si="151"/>
        <v>0.82988418334269465</v>
      </c>
      <c r="U1234" s="55">
        <f t="shared" si="152"/>
        <v>19076.88</v>
      </c>
      <c r="V1234" s="55">
        <f t="shared" si="153"/>
        <v>21539.31</v>
      </c>
      <c r="X1234" s="36" t="b">
        <v>1</v>
      </c>
    </row>
    <row r="1235" spans="1:24" ht="24" x14ac:dyDescent="0.25">
      <c r="A1235" s="42" t="s">
        <v>4325</v>
      </c>
      <c r="B1235" s="128" t="s">
        <v>2003</v>
      </c>
      <c r="C1235" s="50" t="s">
        <v>217</v>
      </c>
      <c r="D1235" s="51">
        <v>93201</v>
      </c>
      <c r="E1235" s="52" t="s">
        <v>3032</v>
      </c>
      <c r="F1235" s="53" t="s">
        <v>172</v>
      </c>
      <c r="G1235" s="54">
        <v>351.46</v>
      </c>
      <c r="H1235" s="55">
        <v>351.46</v>
      </c>
      <c r="I1235" s="73">
        <v>2.82</v>
      </c>
      <c r="J1235" s="55">
        <v>2.34</v>
      </c>
      <c r="K1235" s="73">
        <v>4.0999999999999996</v>
      </c>
      <c r="L1235" s="55">
        <v>3.4</v>
      </c>
      <c r="M1235" s="55">
        <f>TRUNC(((J1235*G1235)+(L1235*G1235)),2)</f>
        <v>2017.38</v>
      </c>
      <c r="N1235" s="55">
        <f>TRUNC(((J1235*H1235)+(L1235*H1235)),2)</f>
        <v>2017.38</v>
      </c>
      <c r="O1235" s="38"/>
      <c r="P1235" s="55">
        <v>2.82</v>
      </c>
      <c r="Q1235" s="55">
        <v>4.0999999999999996</v>
      </c>
      <c r="R1235" s="55">
        <v>2432.1</v>
      </c>
      <c r="S1235" s="55">
        <v>2432.1</v>
      </c>
      <c r="T1235" s="135">
        <f t="shared" si="151"/>
        <v>0.82948069569507843</v>
      </c>
      <c r="U1235" s="55">
        <f t="shared" si="152"/>
        <v>822.41</v>
      </c>
      <c r="V1235" s="55">
        <f t="shared" si="153"/>
        <v>1194.96</v>
      </c>
      <c r="X1235" s="36" t="b">
        <v>1</v>
      </c>
    </row>
    <row r="1236" spans="1:24" x14ac:dyDescent="0.2">
      <c r="A1236" s="42" t="s">
        <v>4326</v>
      </c>
      <c r="B1236" s="128" t="s">
        <v>2004</v>
      </c>
      <c r="C1236" s="50" t="s">
        <v>163</v>
      </c>
      <c r="D1236" s="51">
        <v>100320</v>
      </c>
      <c r="E1236" s="56" t="s">
        <v>2005</v>
      </c>
      <c r="F1236" s="53" t="s">
        <v>164</v>
      </c>
      <c r="G1236" s="54">
        <v>47.28</v>
      </c>
      <c r="H1236" s="55">
        <v>47.28</v>
      </c>
      <c r="I1236" s="73">
        <v>393.68</v>
      </c>
      <c r="J1236" s="55">
        <v>326.79000000000002</v>
      </c>
      <c r="K1236" s="73">
        <v>58.78</v>
      </c>
      <c r="L1236" s="55">
        <v>48.79</v>
      </c>
      <c r="M1236" s="55">
        <f>TRUNC(((J1236*G1236)+(L1236*G1236)),2)</f>
        <v>17757.419999999998</v>
      </c>
      <c r="N1236" s="55">
        <f>TRUNC(((J1236*H1236)+(L1236*H1236)),2)</f>
        <v>17757.419999999998</v>
      </c>
      <c r="O1236" s="37"/>
      <c r="P1236" s="55">
        <v>393.68</v>
      </c>
      <c r="Q1236" s="55">
        <v>58.78</v>
      </c>
      <c r="R1236" s="55">
        <v>21392.3</v>
      </c>
      <c r="S1236" s="55">
        <v>21392.3</v>
      </c>
      <c r="T1236" s="135">
        <f t="shared" si="151"/>
        <v>0.83008465662878694</v>
      </c>
      <c r="U1236" s="55">
        <f t="shared" si="152"/>
        <v>15450.63</v>
      </c>
      <c r="V1236" s="55">
        <f t="shared" si="153"/>
        <v>2306.79</v>
      </c>
      <c r="X1236" s="36" t="b">
        <v>1</v>
      </c>
    </row>
    <row r="1237" spans="1:24" x14ac:dyDescent="0.2">
      <c r="A1237" s="42" t="s">
        <v>4327</v>
      </c>
      <c r="B1237" s="127" t="s">
        <v>2006</v>
      </c>
      <c r="C1237" s="132"/>
      <c r="D1237" s="132"/>
      <c r="E1237" s="47" t="s">
        <v>91</v>
      </c>
      <c r="F1237" s="132"/>
      <c r="G1237" s="48"/>
      <c r="H1237" s="48"/>
      <c r="I1237" s="72"/>
      <c r="J1237" s="48"/>
      <c r="K1237" s="72"/>
      <c r="L1237" s="48"/>
      <c r="M1237" s="308">
        <f>M1238+M1240+M1242</f>
        <v>7605.9699999999993</v>
      </c>
      <c r="N1237" s="308">
        <f>N1238+N1240+N1242</f>
        <v>7605.9699999999993</v>
      </c>
      <c r="O1237" s="37"/>
      <c r="P1237" s="48"/>
      <c r="Q1237" s="48"/>
      <c r="R1237" s="308">
        <v>9168.3700000000008</v>
      </c>
      <c r="S1237" s="308">
        <v>9168.3700000000008</v>
      </c>
      <c r="T1237" s="135">
        <f t="shared" si="151"/>
        <v>0.82958802927892294</v>
      </c>
      <c r="U1237" s="55">
        <f t="shared" si="152"/>
        <v>0</v>
      </c>
      <c r="V1237" s="55">
        <f t="shared" si="153"/>
        <v>0</v>
      </c>
      <c r="X1237" s="36" t="b">
        <v>1</v>
      </c>
    </row>
    <row r="1238" spans="1:24" x14ac:dyDescent="0.2">
      <c r="A1238" s="42" t="s">
        <v>4328</v>
      </c>
      <c r="B1238" s="129" t="s">
        <v>2007</v>
      </c>
      <c r="C1238" s="133"/>
      <c r="D1238" s="133"/>
      <c r="E1238" s="58" t="s">
        <v>305</v>
      </c>
      <c r="F1238" s="133"/>
      <c r="G1238" s="59"/>
      <c r="H1238" s="59"/>
      <c r="I1238" s="72"/>
      <c r="J1238" s="59"/>
      <c r="K1238" s="72"/>
      <c r="L1238" s="59"/>
      <c r="M1238" s="60">
        <f>M1239</f>
        <v>4272.4399999999996</v>
      </c>
      <c r="N1238" s="60">
        <f>N1239</f>
        <v>4272.4399999999996</v>
      </c>
      <c r="O1238" s="37"/>
      <c r="P1238" s="59"/>
      <c r="Q1238" s="59"/>
      <c r="R1238" s="60">
        <v>5149.26</v>
      </c>
      <c r="S1238" s="60">
        <v>5149.26</v>
      </c>
      <c r="T1238" s="135">
        <f t="shared" si="151"/>
        <v>0.82971922179109225</v>
      </c>
      <c r="U1238" s="55">
        <f t="shared" si="152"/>
        <v>0</v>
      </c>
      <c r="V1238" s="55">
        <f t="shared" si="153"/>
        <v>0</v>
      </c>
      <c r="X1238" s="36" t="b">
        <v>1</v>
      </c>
    </row>
    <row r="1239" spans="1:24" x14ac:dyDescent="0.2">
      <c r="A1239" s="42" t="s">
        <v>4329</v>
      </c>
      <c r="B1239" s="128" t="s">
        <v>2008</v>
      </c>
      <c r="C1239" s="50" t="s">
        <v>163</v>
      </c>
      <c r="D1239" s="51">
        <v>120902</v>
      </c>
      <c r="E1239" s="56" t="s">
        <v>422</v>
      </c>
      <c r="F1239" s="53" t="s">
        <v>164</v>
      </c>
      <c r="G1239" s="54">
        <v>146.87</v>
      </c>
      <c r="H1239" s="55">
        <v>146.87</v>
      </c>
      <c r="I1239" s="73">
        <v>13.25</v>
      </c>
      <c r="J1239" s="55">
        <v>10.99</v>
      </c>
      <c r="K1239" s="73">
        <v>21.81</v>
      </c>
      <c r="L1239" s="55">
        <v>18.100000000000001</v>
      </c>
      <c r="M1239" s="55">
        <f>TRUNC(((J1239*G1239)+(L1239*G1239)),2)</f>
        <v>4272.4399999999996</v>
      </c>
      <c r="N1239" s="55">
        <f>TRUNC(((J1239*H1239)+(L1239*H1239)),2)</f>
        <v>4272.4399999999996</v>
      </c>
      <c r="O1239" s="37"/>
      <c r="P1239" s="55">
        <v>13.25</v>
      </c>
      <c r="Q1239" s="55">
        <v>21.81</v>
      </c>
      <c r="R1239" s="55">
        <v>5149.26</v>
      </c>
      <c r="S1239" s="55">
        <v>5149.26</v>
      </c>
      <c r="T1239" s="135">
        <f t="shared" si="151"/>
        <v>0.82971922179109225</v>
      </c>
      <c r="U1239" s="55">
        <f t="shared" si="152"/>
        <v>1614.1</v>
      </c>
      <c r="V1239" s="55">
        <f t="shared" si="153"/>
        <v>2658.34</v>
      </c>
      <c r="X1239" s="36" t="b">
        <v>1</v>
      </c>
    </row>
    <row r="1240" spans="1:24" x14ac:dyDescent="0.2">
      <c r="A1240" s="42" t="s">
        <v>4330</v>
      </c>
      <c r="B1240" s="129" t="s">
        <v>2009</v>
      </c>
      <c r="C1240" s="133"/>
      <c r="D1240" s="133"/>
      <c r="E1240" s="58" t="s">
        <v>2010</v>
      </c>
      <c r="F1240" s="133"/>
      <c r="G1240" s="59"/>
      <c r="H1240" s="59"/>
      <c r="I1240" s="72"/>
      <c r="J1240" s="59"/>
      <c r="K1240" s="72"/>
      <c r="L1240" s="59"/>
      <c r="M1240" s="60">
        <f>M1241</f>
        <v>1933.43</v>
      </c>
      <c r="N1240" s="60">
        <f>N1241</f>
        <v>1933.43</v>
      </c>
      <c r="O1240" s="37"/>
      <c r="P1240" s="59"/>
      <c r="Q1240" s="59"/>
      <c r="R1240" s="60">
        <v>2331.06</v>
      </c>
      <c r="S1240" s="60">
        <v>2331.06</v>
      </c>
      <c r="T1240" s="135">
        <f t="shared" si="151"/>
        <v>0.82942095012569395</v>
      </c>
      <c r="U1240" s="55">
        <f t="shared" si="152"/>
        <v>0</v>
      </c>
      <c r="V1240" s="55">
        <f t="shared" si="153"/>
        <v>0</v>
      </c>
      <c r="X1240" s="36" t="b">
        <v>1</v>
      </c>
    </row>
    <row r="1241" spans="1:24" x14ac:dyDescent="0.2">
      <c r="A1241" s="42" t="s">
        <v>4331</v>
      </c>
      <c r="B1241" s="128" t="s">
        <v>2011</v>
      </c>
      <c r="C1241" s="50" t="s">
        <v>163</v>
      </c>
      <c r="D1241" s="51">
        <v>120209</v>
      </c>
      <c r="E1241" s="56" t="s">
        <v>819</v>
      </c>
      <c r="F1241" s="53" t="s">
        <v>164</v>
      </c>
      <c r="G1241" s="54">
        <v>89.76</v>
      </c>
      <c r="H1241" s="55">
        <v>89.76</v>
      </c>
      <c r="I1241" s="73">
        <v>12.48</v>
      </c>
      <c r="J1241" s="55">
        <v>10.35</v>
      </c>
      <c r="K1241" s="73">
        <v>13.49</v>
      </c>
      <c r="L1241" s="55">
        <v>11.19</v>
      </c>
      <c r="M1241" s="55">
        <f>TRUNC(((J1241*G1241)+(L1241*G1241)),2)</f>
        <v>1933.43</v>
      </c>
      <c r="N1241" s="55">
        <f>TRUNC(((J1241*H1241)+(L1241*H1241)),2)</f>
        <v>1933.43</v>
      </c>
      <c r="O1241" s="37"/>
      <c r="P1241" s="55">
        <v>12.48</v>
      </c>
      <c r="Q1241" s="55">
        <v>13.49</v>
      </c>
      <c r="R1241" s="55">
        <v>2331.06</v>
      </c>
      <c r="S1241" s="55">
        <v>2331.06</v>
      </c>
      <c r="T1241" s="135">
        <f t="shared" si="151"/>
        <v>0.82942095012569395</v>
      </c>
      <c r="U1241" s="55">
        <f t="shared" si="152"/>
        <v>929.01</v>
      </c>
      <c r="V1241" s="55">
        <f t="shared" si="153"/>
        <v>1004.41</v>
      </c>
      <c r="X1241" s="36" t="b">
        <v>1</v>
      </c>
    </row>
    <row r="1242" spans="1:24" x14ac:dyDescent="0.2">
      <c r="A1242" s="42" t="s">
        <v>4332</v>
      </c>
      <c r="B1242" s="129" t="s">
        <v>2012</v>
      </c>
      <c r="C1242" s="133"/>
      <c r="D1242" s="133"/>
      <c r="E1242" s="58" t="s">
        <v>2013</v>
      </c>
      <c r="F1242" s="133"/>
      <c r="G1242" s="59"/>
      <c r="H1242" s="59"/>
      <c r="I1242" s="72"/>
      <c r="J1242" s="59"/>
      <c r="K1242" s="72"/>
      <c r="L1242" s="59"/>
      <c r="M1242" s="60">
        <f>M1243</f>
        <v>1400.1</v>
      </c>
      <c r="N1242" s="60">
        <f>N1243</f>
        <v>1400.1</v>
      </c>
      <c r="O1242" s="37"/>
      <c r="P1242" s="59"/>
      <c r="Q1242" s="59"/>
      <c r="R1242" s="60">
        <v>1688.05</v>
      </c>
      <c r="S1242" s="60">
        <v>1688.05</v>
      </c>
      <c r="T1242" s="135">
        <f t="shared" si="151"/>
        <v>0.82941855987678081</v>
      </c>
      <c r="U1242" s="55">
        <f t="shared" si="152"/>
        <v>0</v>
      </c>
      <c r="V1242" s="55">
        <f t="shared" si="153"/>
        <v>0</v>
      </c>
      <c r="X1242" s="36" t="b">
        <v>1</v>
      </c>
    </row>
    <row r="1243" spans="1:24" x14ac:dyDescent="0.2">
      <c r="A1243" s="42" t="s">
        <v>4333</v>
      </c>
      <c r="B1243" s="128" t="s">
        <v>2014</v>
      </c>
      <c r="C1243" s="50" t="s">
        <v>163</v>
      </c>
      <c r="D1243" s="51">
        <v>120209</v>
      </c>
      <c r="E1243" s="56" t="s">
        <v>819</v>
      </c>
      <c r="F1243" s="53" t="s">
        <v>164</v>
      </c>
      <c r="G1243" s="54">
        <v>65</v>
      </c>
      <c r="H1243" s="55">
        <v>65</v>
      </c>
      <c r="I1243" s="73">
        <v>12.48</v>
      </c>
      <c r="J1243" s="55">
        <v>10.35</v>
      </c>
      <c r="K1243" s="73">
        <v>13.49</v>
      </c>
      <c r="L1243" s="55">
        <v>11.19</v>
      </c>
      <c r="M1243" s="55">
        <f>TRUNC(((J1243*G1243)+(L1243*G1243)),2)</f>
        <v>1400.1</v>
      </c>
      <c r="N1243" s="55">
        <f>TRUNC(((J1243*H1243)+(L1243*H1243)),2)</f>
        <v>1400.1</v>
      </c>
      <c r="O1243" s="37"/>
      <c r="P1243" s="55">
        <v>12.48</v>
      </c>
      <c r="Q1243" s="55">
        <v>13.49</v>
      </c>
      <c r="R1243" s="55">
        <v>1688.05</v>
      </c>
      <c r="S1243" s="55">
        <v>1688.05</v>
      </c>
      <c r="T1243" s="135">
        <f t="shared" si="151"/>
        <v>0.82941855987678081</v>
      </c>
      <c r="U1243" s="55">
        <f t="shared" si="152"/>
        <v>672.75</v>
      </c>
      <c r="V1243" s="55">
        <f t="shared" si="153"/>
        <v>727.35</v>
      </c>
      <c r="X1243" s="36" t="b">
        <v>1</v>
      </c>
    </row>
    <row r="1244" spans="1:24" x14ac:dyDescent="0.2">
      <c r="A1244" s="42" t="s">
        <v>4334</v>
      </c>
      <c r="B1244" s="127" t="s">
        <v>2015</v>
      </c>
      <c r="C1244" s="132"/>
      <c r="D1244" s="132"/>
      <c r="E1244" s="47" t="s">
        <v>93</v>
      </c>
      <c r="F1244" s="132"/>
      <c r="G1244" s="48"/>
      <c r="H1244" s="48"/>
      <c r="I1244" s="72"/>
      <c r="J1244" s="48"/>
      <c r="K1244" s="72"/>
      <c r="L1244" s="48"/>
      <c r="M1244" s="308">
        <f>M1245</f>
        <v>87760.68</v>
      </c>
      <c r="N1244" s="308">
        <f>N1245</f>
        <v>87760.68</v>
      </c>
      <c r="O1244" s="37"/>
      <c r="P1244" s="48"/>
      <c r="Q1244" s="48"/>
      <c r="R1244" s="308">
        <v>105811.68</v>
      </c>
      <c r="S1244" s="308">
        <v>105811.68</v>
      </c>
      <c r="T1244" s="135">
        <f t="shared" si="151"/>
        <v>0.82940446650124067</v>
      </c>
      <c r="U1244" s="55">
        <f t="shared" si="152"/>
        <v>0</v>
      </c>
      <c r="V1244" s="55">
        <f t="shared" si="153"/>
        <v>0</v>
      </c>
      <c r="X1244" s="36" t="b">
        <v>1</v>
      </c>
    </row>
    <row r="1245" spans="1:24" ht="36" x14ac:dyDescent="0.25">
      <c r="A1245" s="42" t="s">
        <v>4335</v>
      </c>
      <c r="B1245" s="128" t="s">
        <v>2016</v>
      </c>
      <c r="C1245" s="50" t="s">
        <v>217</v>
      </c>
      <c r="D1245" s="51">
        <v>100775</v>
      </c>
      <c r="E1245" s="56" t="s">
        <v>425</v>
      </c>
      <c r="F1245" s="53" t="s">
        <v>280</v>
      </c>
      <c r="G1245" s="54">
        <v>6564</v>
      </c>
      <c r="H1245" s="55">
        <v>6564</v>
      </c>
      <c r="I1245" s="73">
        <v>15.26</v>
      </c>
      <c r="J1245" s="55">
        <v>12.66</v>
      </c>
      <c r="K1245" s="73">
        <v>0.86</v>
      </c>
      <c r="L1245" s="55">
        <v>0.71</v>
      </c>
      <c r="M1245" s="55">
        <f>TRUNC(((J1245*G1245)+(L1245*G1245)),2)</f>
        <v>87760.68</v>
      </c>
      <c r="N1245" s="55">
        <f>TRUNC(((J1245*H1245)+(L1245*H1245)),2)</f>
        <v>87760.68</v>
      </c>
      <c r="O1245" s="307"/>
      <c r="P1245" s="55">
        <v>15.26</v>
      </c>
      <c r="Q1245" s="55">
        <v>0.86</v>
      </c>
      <c r="R1245" s="55">
        <v>105811.68</v>
      </c>
      <c r="S1245" s="55">
        <v>105811.68</v>
      </c>
      <c r="T1245" s="135">
        <f t="shared" si="151"/>
        <v>0.82940446650124067</v>
      </c>
      <c r="U1245" s="55">
        <f t="shared" si="152"/>
        <v>83100.240000000005</v>
      </c>
      <c r="V1245" s="55">
        <f t="shared" si="153"/>
        <v>4660.4399999999996</v>
      </c>
      <c r="X1245" s="36" t="b">
        <v>1</v>
      </c>
    </row>
    <row r="1246" spans="1:24" x14ac:dyDescent="0.2">
      <c r="A1246" s="42" t="s">
        <v>4336</v>
      </c>
      <c r="B1246" s="127" t="s">
        <v>2017</v>
      </c>
      <c r="C1246" s="132"/>
      <c r="D1246" s="132"/>
      <c r="E1246" s="47" t="s">
        <v>95</v>
      </c>
      <c r="F1246" s="132"/>
      <c r="G1246" s="48"/>
      <c r="H1246" s="48"/>
      <c r="I1246" s="72"/>
      <c r="J1246" s="48"/>
      <c r="K1246" s="72"/>
      <c r="L1246" s="48"/>
      <c r="M1246" s="308">
        <f>SUM(M1247:M1250)</f>
        <v>17251.82</v>
      </c>
      <c r="N1246" s="308">
        <f>SUM(N1247:N1250)</f>
        <v>17251.82</v>
      </c>
      <c r="O1246" s="37"/>
      <c r="P1246" s="48"/>
      <c r="Q1246" s="48"/>
      <c r="R1246" s="308">
        <v>20791.830000000002</v>
      </c>
      <c r="S1246" s="308">
        <v>20791.830000000002</v>
      </c>
      <c r="T1246" s="135">
        <f t="shared" si="151"/>
        <v>0.82974033550678306</v>
      </c>
      <c r="U1246" s="55">
        <f t="shared" si="152"/>
        <v>0</v>
      </c>
      <c r="V1246" s="55">
        <f t="shared" si="153"/>
        <v>0</v>
      </c>
      <c r="X1246" s="36" t="b">
        <v>1</v>
      </c>
    </row>
    <row r="1247" spans="1:24" x14ac:dyDescent="0.2">
      <c r="A1247" s="42" t="s">
        <v>4337</v>
      </c>
      <c r="B1247" s="128" t="s">
        <v>2018</v>
      </c>
      <c r="C1247" s="50" t="s">
        <v>163</v>
      </c>
      <c r="D1247" s="51">
        <v>160100</v>
      </c>
      <c r="E1247" s="56" t="s">
        <v>428</v>
      </c>
      <c r="F1247" s="53" t="s">
        <v>164</v>
      </c>
      <c r="G1247" s="54">
        <v>411.23</v>
      </c>
      <c r="H1247" s="55">
        <v>411.23</v>
      </c>
      <c r="I1247" s="73">
        <v>38.76</v>
      </c>
      <c r="J1247" s="55">
        <v>32.17</v>
      </c>
      <c r="K1247" s="73">
        <v>4.01</v>
      </c>
      <c r="L1247" s="55">
        <v>3.32</v>
      </c>
      <c r="M1247" s="55">
        <f>TRUNC(((J1247*G1247)+(L1247*G1247)),2)</f>
        <v>14594.55</v>
      </c>
      <c r="N1247" s="55">
        <f>TRUNC(((J1247*H1247)+(L1247*H1247)),2)</f>
        <v>14594.55</v>
      </c>
      <c r="O1247" s="37"/>
      <c r="P1247" s="55">
        <v>38.76</v>
      </c>
      <c r="Q1247" s="55">
        <v>4.01</v>
      </c>
      <c r="R1247" s="55">
        <v>17588.3</v>
      </c>
      <c r="S1247" s="55">
        <v>17588.3</v>
      </c>
      <c r="T1247" s="135">
        <f t="shared" si="151"/>
        <v>0.82978741549780255</v>
      </c>
      <c r="U1247" s="55">
        <f t="shared" si="152"/>
        <v>13229.26</v>
      </c>
      <c r="V1247" s="55">
        <f t="shared" si="153"/>
        <v>1365.28</v>
      </c>
      <c r="X1247" s="36" t="b">
        <v>1</v>
      </c>
    </row>
    <row r="1248" spans="1:24" x14ac:dyDescent="0.2">
      <c r="A1248" s="42" t="s">
        <v>4338</v>
      </c>
      <c r="B1248" s="128" t="s">
        <v>2019</v>
      </c>
      <c r="C1248" s="50" t="s">
        <v>163</v>
      </c>
      <c r="D1248" s="51">
        <v>160101</v>
      </c>
      <c r="E1248" s="56" t="s">
        <v>430</v>
      </c>
      <c r="F1248" s="53" t="s">
        <v>172</v>
      </c>
      <c r="G1248" s="54">
        <v>41.33</v>
      </c>
      <c r="H1248" s="55">
        <v>41.33</v>
      </c>
      <c r="I1248" s="73">
        <v>20.02</v>
      </c>
      <c r="J1248" s="55">
        <v>16.61</v>
      </c>
      <c r="K1248" s="73">
        <v>19.5</v>
      </c>
      <c r="L1248" s="55">
        <v>16.18</v>
      </c>
      <c r="M1248" s="55">
        <f>TRUNC(((J1248*G1248)+(L1248*G1248)),2)</f>
        <v>1355.21</v>
      </c>
      <c r="N1248" s="55">
        <f>TRUNC(((J1248*H1248)+(L1248*H1248)),2)</f>
        <v>1355.21</v>
      </c>
      <c r="O1248" s="37"/>
      <c r="P1248" s="55">
        <v>20.02</v>
      </c>
      <c r="Q1248" s="55">
        <v>19.5</v>
      </c>
      <c r="R1248" s="55">
        <v>1633.36</v>
      </c>
      <c r="S1248" s="55">
        <v>1633.36</v>
      </c>
      <c r="T1248" s="135">
        <f t="shared" si="151"/>
        <v>0.82970686192878496</v>
      </c>
      <c r="U1248" s="55">
        <f t="shared" si="152"/>
        <v>686.49</v>
      </c>
      <c r="V1248" s="55">
        <f t="shared" si="153"/>
        <v>668.71</v>
      </c>
      <c r="X1248" s="36" t="b">
        <v>1</v>
      </c>
    </row>
    <row r="1249" spans="1:24" x14ac:dyDescent="0.2">
      <c r="A1249" s="42" t="s">
        <v>4339</v>
      </c>
      <c r="B1249" s="128" t="s">
        <v>2020</v>
      </c>
      <c r="C1249" s="50" t="s">
        <v>163</v>
      </c>
      <c r="D1249" s="51">
        <v>160403</v>
      </c>
      <c r="E1249" s="56" t="s">
        <v>432</v>
      </c>
      <c r="F1249" s="53" t="s">
        <v>172</v>
      </c>
      <c r="G1249" s="54">
        <v>19.899999999999999</v>
      </c>
      <c r="H1249" s="55">
        <v>19.899999999999999</v>
      </c>
      <c r="I1249" s="73">
        <v>10.75</v>
      </c>
      <c r="J1249" s="55">
        <v>8.92</v>
      </c>
      <c r="K1249" s="73">
        <v>10.79</v>
      </c>
      <c r="L1249" s="55">
        <v>8.9499999999999993</v>
      </c>
      <c r="M1249" s="55">
        <f>TRUNC(((J1249*G1249)+(L1249*G1249)),2)</f>
        <v>355.61</v>
      </c>
      <c r="N1249" s="55">
        <f>TRUNC(((J1249*H1249)+(L1249*H1249)),2)</f>
        <v>355.61</v>
      </c>
      <c r="O1249" s="37"/>
      <c r="P1249" s="55">
        <v>10.75</v>
      </c>
      <c r="Q1249" s="55">
        <v>10.79</v>
      </c>
      <c r="R1249" s="55">
        <v>428.64</v>
      </c>
      <c r="S1249" s="55">
        <v>428.64</v>
      </c>
      <c r="T1249" s="135">
        <f t="shared" si="151"/>
        <v>0.82962392683837261</v>
      </c>
      <c r="U1249" s="55">
        <f t="shared" si="152"/>
        <v>177.5</v>
      </c>
      <c r="V1249" s="55">
        <f t="shared" si="153"/>
        <v>178.1</v>
      </c>
      <c r="X1249" s="36" t="b">
        <v>1</v>
      </c>
    </row>
    <row r="1250" spans="1:24" x14ac:dyDescent="0.2">
      <c r="A1250" s="42" t="s">
        <v>4340</v>
      </c>
      <c r="B1250" s="128" t="s">
        <v>2021</v>
      </c>
      <c r="C1250" s="50" t="s">
        <v>163</v>
      </c>
      <c r="D1250" s="51">
        <v>160404</v>
      </c>
      <c r="E1250" s="56" t="s">
        <v>434</v>
      </c>
      <c r="F1250" s="53" t="s">
        <v>172</v>
      </c>
      <c r="G1250" s="54">
        <v>82.66</v>
      </c>
      <c r="H1250" s="55">
        <v>82.66</v>
      </c>
      <c r="I1250" s="73">
        <v>0.5</v>
      </c>
      <c r="J1250" s="55">
        <v>0.41</v>
      </c>
      <c r="K1250" s="73">
        <v>13.31</v>
      </c>
      <c r="L1250" s="55">
        <v>11.04</v>
      </c>
      <c r="M1250" s="55">
        <f>TRUNC(((J1250*G1250)+(L1250*G1250)),2)</f>
        <v>946.45</v>
      </c>
      <c r="N1250" s="55">
        <f>TRUNC(((J1250*H1250)+(L1250*H1250)),2)</f>
        <v>946.45</v>
      </c>
      <c r="O1250" s="37"/>
      <c r="P1250" s="55">
        <v>0.5</v>
      </c>
      <c r="Q1250" s="55">
        <v>13.31</v>
      </c>
      <c r="R1250" s="55">
        <v>1141.53</v>
      </c>
      <c r="S1250" s="55">
        <v>1141.53</v>
      </c>
      <c r="T1250" s="135">
        <f t="shared" si="151"/>
        <v>0.82910654998116573</v>
      </c>
      <c r="U1250" s="55">
        <f t="shared" si="152"/>
        <v>33.89</v>
      </c>
      <c r="V1250" s="55">
        <f t="shared" si="153"/>
        <v>912.56</v>
      </c>
      <c r="X1250" s="36" t="b">
        <v>1</v>
      </c>
    </row>
    <row r="1251" spans="1:24" x14ac:dyDescent="0.2">
      <c r="A1251" s="42" t="s">
        <v>4341</v>
      </c>
      <c r="B1251" s="127" t="s">
        <v>2022</v>
      </c>
      <c r="C1251" s="132"/>
      <c r="D1251" s="132"/>
      <c r="E1251" s="47" t="s">
        <v>99</v>
      </c>
      <c r="F1251" s="132"/>
      <c r="G1251" s="48"/>
      <c r="H1251" s="48"/>
      <c r="I1251" s="72"/>
      <c r="J1251" s="48"/>
      <c r="K1251" s="72"/>
      <c r="L1251" s="48"/>
      <c r="M1251" s="308">
        <f>M1252+M1255</f>
        <v>46695.05</v>
      </c>
      <c r="N1251" s="308">
        <f>N1252+N1255</f>
        <v>46695.05</v>
      </c>
      <c r="O1251" s="37"/>
      <c r="P1251" s="48"/>
      <c r="Q1251" s="48"/>
      <c r="R1251" s="308">
        <v>56253.53</v>
      </c>
      <c r="S1251" s="308">
        <v>56253.53</v>
      </c>
      <c r="T1251" s="135">
        <f t="shared" si="151"/>
        <v>0.83008212995700015</v>
      </c>
      <c r="U1251" s="55">
        <f t="shared" si="152"/>
        <v>0</v>
      </c>
      <c r="V1251" s="55">
        <f t="shared" si="153"/>
        <v>0</v>
      </c>
      <c r="X1251" s="36" t="b">
        <v>1</v>
      </c>
    </row>
    <row r="1252" spans="1:24" x14ac:dyDescent="0.2">
      <c r="A1252" s="42" t="s">
        <v>4342</v>
      </c>
      <c r="B1252" s="129" t="s">
        <v>2023</v>
      </c>
      <c r="C1252" s="133"/>
      <c r="D1252" s="133"/>
      <c r="E1252" s="58" t="s">
        <v>2024</v>
      </c>
      <c r="F1252" s="133"/>
      <c r="G1252" s="59"/>
      <c r="H1252" s="59"/>
      <c r="I1252" s="72"/>
      <c r="J1252" s="59"/>
      <c r="K1252" s="72"/>
      <c r="L1252" s="59"/>
      <c r="M1252" s="60">
        <f>SUM(M1253:M1254)</f>
        <v>26062.25</v>
      </c>
      <c r="N1252" s="60">
        <f>SUM(N1253:N1254)</f>
        <v>26062.25</v>
      </c>
      <c r="O1252" s="37"/>
      <c r="P1252" s="59"/>
      <c r="Q1252" s="59"/>
      <c r="R1252" s="60">
        <v>31397.26</v>
      </c>
      <c r="S1252" s="60">
        <v>31397.26</v>
      </c>
      <c r="T1252" s="135">
        <f t="shared" si="151"/>
        <v>0.83008039555043978</v>
      </c>
      <c r="U1252" s="55">
        <f t="shared" si="152"/>
        <v>0</v>
      </c>
      <c r="V1252" s="55">
        <f t="shared" si="153"/>
        <v>0</v>
      </c>
      <c r="X1252" s="36" t="b">
        <v>1</v>
      </c>
    </row>
    <row r="1253" spans="1:24" x14ac:dyDescent="0.2">
      <c r="A1253" s="42" t="s">
        <v>4343</v>
      </c>
      <c r="B1253" s="128" t="s">
        <v>2025</v>
      </c>
      <c r="C1253" s="50" t="s">
        <v>163</v>
      </c>
      <c r="D1253" s="51">
        <v>180501</v>
      </c>
      <c r="E1253" s="56" t="s">
        <v>439</v>
      </c>
      <c r="F1253" s="53" t="s">
        <v>164</v>
      </c>
      <c r="G1253" s="54">
        <v>31.08</v>
      </c>
      <c r="H1253" s="55">
        <v>31.08</v>
      </c>
      <c r="I1253" s="73">
        <v>665.98</v>
      </c>
      <c r="J1253" s="55">
        <v>552.82000000000005</v>
      </c>
      <c r="K1253" s="73">
        <v>45.72</v>
      </c>
      <c r="L1253" s="55">
        <v>37.950000000000003</v>
      </c>
      <c r="M1253" s="55">
        <f>TRUNC(((J1253*G1253)+(L1253*G1253)),2)</f>
        <v>18361.13</v>
      </c>
      <c r="N1253" s="55">
        <f>TRUNC(((J1253*H1253)+(L1253*H1253)),2)</f>
        <v>18361.13</v>
      </c>
      <c r="O1253" s="37"/>
      <c r="P1253" s="55">
        <v>665.98</v>
      </c>
      <c r="Q1253" s="55">
        <v>45.72</v>
      </c>
      <c r="R1253" s="55">
        <v>22119.63</v>
      </c>
      <c r="S1253" s="55">
        <v>22119.63</v>
      </c>
      <c r="T1253" s="135">
        <f t="shared" si="151"/>
        <v>0.83008305292629214</v>
      </c>
      <c r="U1253" s="55">
        <f t="shared" si="152"/>
        <v>17181.64</v>
      </c>
      <c r="V1253" s="55">
        <f t="shared" si="153"/>
        <v>1179.48</v>
      </c>
      <c r="X1253" s="36" t="b">
        <v>1</v>
      </c>
    </row>
    <row r="1254" spans="1:24" x14ac:dyDescent="0.25">
      <c r="A1254" s="42" t="s">
        <v>4344</v>
      </c>
      <c r="B1254" s="128" t="s">
        <v>2026</v>
      </c>
      <c r="C1254" s="50" t="s">
        <v>163</v>
      </c>
      <c r="D1254" s="51">
        <v>180509</v>
      </c>
      <c r="E1254" s="56" t="s">
        <v>2027</v>
      </c>
      <c r="F1254" s="53" t="s">
        <v>164</v>
      </c>
      <c r="G1254" s="54">
        <v>20.16</v>
      </c>
      <c r="H1254" s="55">
        <v>20.16</v>
      </c>
      <c r="I1254" s="73">
        <v>414.48</v>
      </c>
      <c r="J1254" s="55">
        <v>344.05</v>
      </c>
      <c r="K1254" s="73">
        <v>45.72</v>
      </c>
      <c r="L1254" s="55">
        <v>37.950000000000003</v>
      </c>
      <c r="M1254" s="55">
        <f>TRUNC(((J1254*G1254)+(L1254*G1254)),2)</f>
        <v>7701.12</v>
      </c>
      <c r="N1254" s="55">
        <f>TRUNC(((J1254*H1254)+(L1254*H1254)),2)</f>
        <v>7701.12</v>
      </c>
      <c r="O1254" s="38"/>
      <c r="P1254" s="55">
        <v>414.48</v>
      </c>
      <c r="Q1254" s="55">
        <v>45.72</v>
      </c>
      <c r="R1254" s="55">
        <v>9277.6299999999992</v>
      </c>
      <c r="S1254" s="55">
        <v>9277.6299999999992</v>
      </c>
      <c r="T1254" s="135">
        <f t="shared" si="151"/>
        <v>0.8300740598622709</v>
      </c>
      <c r="U1254" s="55">
        <f t="shared" si="152"/>
        <v>6936.04</v>
      </c>
      <c r="V1254" s="55">
        <f t="shared" si="153"/>
        <v>765.07</v>
      </c>
      <c r="X1254" s="36" t="b">
        <v>1</v>
      </c>
    </row>
    <row r="1255" spans="1:24" x14ac:dyDescent="0.2">
      <c r="A1255" s="42" t="s">
        <v>4345</v>
      </c>
      <c r="B1255" s="129" t="s">
        <v>2028</v>
      </c>
      <c r="C1255" s="133"/>
      <c r="D1255" s="133"/>
      <c r="E1255" s="58" t="s">
        <v>441</v>
      </c>
      <c r="F1255" s="133"/>
      <c r="G1255" s="59"/>
      <c r="H1255" s="59"/>
      <c r="I1255" s="72"/>
      <c r="J1255" s="59"/>
      <c r="K1255" s="72"/>
      <c r="L1255" s="59"/>
      <c r="M1255" s="60">
        <f>SUM(M1256:M1257)</f>
        <v>20632.800000000003</v>
      </c>
      <c r="N1255" s="60">
        <f>SUM(N1256:N1257)</f>
        <v>20632.800000000003</v>
      </c>
      <c r="O1255" s="37"/>
      <c r="P1255" s="59"/>
      <c r="Q1255" s="59"/>
      <c r="R1255" s="60">
        <v>24856.27</v>
      </c>
      <c r="S1255" s="60">
        <v>24856.27</v>
      </c>
      <c r="T1255" s="135">
        <f t="shared" si="151"/>
        <v>0.83008432077701133</v>
      </c>
      <c r="U1255" s="55">
        <f t="shared" si="152"/>
        <v>0</v>
      </c>
      <c r="V1255" s="55">
        <f t="shared" si="153"/>
        <v>0</v>
      </c>
      <c r="X1255" s="36" t="b">
        <v>1</v>
      </c>
    </row>
    <row r="1256" spans="1:24" x14ac:dyDescent="0.2">
      <c r="A1256" s="42" t="s">
        <v>4346</v>
      </c>
      <c r="B1256" s="128" t="s">
        <v>2029</v>
      </c>
      <c r="C1256" s="50" t="s">
        <v>163</v>
      </c>
      <c r="D1256" s="51">
        <v>180381</v>
      </c>
      <c r="E1256" s="56" t="s">
        <v>2030</v>
      </c>
      <c r="F1256" s="53" t="s">
        <v>164</v>
      </c>
      <c r="G1256" s="54">
        <v>8</v>
      </c>
      <c r="H1256" s="55">
        <v>8</v>
      </c>
      <c r="I1256" s="73">
        <v>423.08</v>
      </c>
      <c r="J1256" s="55">
        <v>351.19</v>
      </c>
      <c r="K1256" s="73">
        <v>48.85</v>
      </c>
      <c r="L1256" s="55">
        <v>40.549999999999997</v>
      </c>
      <c r="M1256" s="55">
        <f>TRUNC(((J1256*G1256)+(L1256*G1256)),2)</f>
        <v>3133.92</v>
      </c>
      <c r="N1256" s="55">
        <f>TRUNC(((J1256*H1256)+(L1256*H1256)),2)</f>
        <v>3133.92</v>
      </c>
      <c r="O1256" s="37"/>
      <c r="P1256" s="55">
        <v>423.08</v>
      </c>
      <c r="Q1256" s="55">
        <v>48.85</v>
      </c>
      <c r="R1256" s="55">
        <v>3775.44</v>
      </c>
      <c r="S1256" s="55">
        <v>3775.44</v>
      </c>
      <c r="T1256" s="135">
        <f t="shared" si="151"/>
        <v>0.83008073231199542</v>
      </c>
      <c r="U1256" s="55">
        <f t="shared" si="152"/>
        <v>2809.52</v>
      </c>
      <c r="V1256" s="55">
        <f t="shared" si="153"/>
        <v>324.39999999999998</v>
      </c>
      <c r="X1256" s="36" t="b">
        <v>1</v>
      </c>
    </row>
    <row r="1257" spans="1:24" x14ac:dyDescent="0.2">
      <c r="A1257" s="42" t="s">
        <v>4347</v>
      </c>
      <c r="B1257" s="128" t="s">
        <v>2031</v>
      </c>
      <c r="C1257" s="50" t="s">
        <v>163</v>
      </c>
      <c r="D1257" s="51">
        <v>180401</v>
      </c>
      <c r="E1257" s="56" t="s">
        <v>443</v>
      </c>
      <c r="F1257" s="53" t="s">
        <v>164</v>
      </c>
      <c r="G1257" s="54">
        <v>76.8</v>
      </c>
      <c r="H1257" s="55">
        <v>76.8</v>
      </c>
      <c r="I1257" s="73">
        <v>225.64</v>
      </c>
      <c r="J1257" s="55">
        <v>187.3</v>
      </c>
      <c r="K1257" s="73">
        <v>48.85</v>
      </c>
      <c r="L1257" s="55">
        <v>40.549999999999997</v>
      </c>
      <c r="M1257" s="55">
        <f>TRUNC(((J1257*G1257)+(L1257*G1257)),2)</f>
        <v>17498.88</v>
      </c>
      <c r="N1257" s="55">
        <f>TRUNC(((J1257*H1257)+(L1257*H1257)),2)</f>
        <v>17498.88</v>
      </c>
      <c r="O1257" s="37"/>
      <c r="P1257" s="55">
        <v>225.64</v>
      </c>
      <c r="Q1257" s="55">
        <v>48.85</v>
      </c>
      <c r="R1257" s="55">
        <v>21080.83</v>
      </c>
      <c r="S1257" s="55">
        <v>21080.83</v>
      </c>
      <c r="T1257" s="135">
        <f t="shared" si="151"/>
        <v>0.83008496344783389</v>
      </c>
      <c r="U1257" s="55">
        <f t="shared" si="152"/>
        <v>14384.64</v>
      </c>
      <c r="V1257" s="55">
        <f t="shared" si="153"/>
        <v>3114.24</v>
      </c>
      <c r="X1257" s="36" t="b">
        <v>1</v>
      </c>
    </row>
    <row r="1258" spans="1:24" x14ac:dyDescent="0.2">
      <c r="A1258" s="42" t="s">
        <v>4348</v>
      </c>
      <c r="B1258" s="127" t="s">
        <v>2032</v>
      </c>
      <c r="C1258" s="132"/>
      <c r="D1258" s="132"/>
      <c r="E1258" s="47" t="s">
        <v>101</v>
      </c>
      <c r="F1258" s="132"/>
      <c r="G1258" s="48"/>
      <c r="H1258" s="48"/>
      <c r="I1258" s="72"/>
      <c r="J1258" s="48"/>
      <c r="K1258" s="72"/>
      <c r="L1258" s="48"/>
      <c r="M1258" s="308">
        <f>M1259</f>
        <v>13686.72</v>
      </c>
      <c r="N1258" s="308">
        <f>N1259</f>
        <v>13686.72</v>
      </c>
      <c r="O1258" s="37"/>
      <c r="P1258" s="48"/>
      <c r="Q1258" s="48"/>
      <c r="R1258" s="308">
        <v>16488.509999999998</v>
      </c>
      <c r="S1258" s="308">
        <v>16488.509999999998</v>
      </c>
      <c r="T1258" s="135">
        <f t="shared" si="151"/>
        <v>0.83007621671090959</v>
      </c>
      <c r="U1258" s="55">
        <f t="shared" si="152"/>
        <v>0</v>
      </c>
      <c r="V1258" s="55">
        <f t="shared" si="153"/>
        <v>0</v>
      </c>
      <c r="X1258" s="36" t="b">
        <v>1</v>
      </c>
    </row>
    <row r="1259" spans="1:24" x14ac:dyDescent="0.2">
      <c r="A1259" s="42" t="s">
        <v>4349</v>
      </c>
      <c r="B1259" s="128" t="s">
        <v>2033</v>
      </c>
      <c r="C1259" s="50" t="s">
        <v>163</v>
      </c>
      <c r="D1259" s="51">
        <v>190102</v>
      </c>
      <c r="E1259" s="56" t="s">
        <v>446</v>
      </c>
      <c r="F1259" s="53" t="s">
        <v>164</v>
      </c>
      <c r="G1259" s="54">
        <v>84.8</v>
      </c>
      <c r="H1259" s="55">
        <v>84.8</v>
      </c>
      <c r="I1259" s="73">
        <v>194.44</v>
      </c>
      <c r="J1259" s="55">
        <v>161.4</v>
      </c>
      <c r="K1259" s="73">
        <v>0</v>
      </c>
      <c r="L1259" s="55">
        <v>0</v>
      </c>
      <c r="M1259" s="55">
        <f>TRUNC(((J1259*G1259)+(L1259*G1259)),2)</f>
        <v>13686.72</v>
      </c>
      <c r="N1259" s="55">
        <f>TRUNC(((J1259*H1259)+(L1259*H1259)),2)</f>
        <v>13686.72</v>
      </c>
      <c r="O1259" s="37"/>
      <c r="P1259" s="55">
        <v>194.44</v>
      </c>
      <c r="Q1259" s="55">
        <v>0</v>
      </c>
      <c r="R1259" s="55">
        <v>16488.509999999998</v>
      </c>
      <c r="S1259" s="55">
        <v>16488.509999999998</v>
      </c>
      <c r="T1259" s="135">
        <f t="shared" si="151"/>
        <v>0.83007621671090959</v>
      </c>
      <c r="U1259" s="55">
        <f t="shared" si="152"/>
        <v>13686.72</v>
      </c>
      <c r="V1259" s="55">
        <f t="shared" si="153"/>
        <v>0</v>
      </c>
      <c r="X1259" s="36" t="b">
        <v>1</v>
      </c>
    </row>
    <row r="1260" spans="1:24" x14ac:dyDescent="0.2">
      <c r="A1260" s="42" t="s">
        <v>4350</v>
      </c>
      <c r="B1260" s="127" t="s">
        <v>2034</v>
      </c>
      <c r="C1260" s="132"/>
      <c r="D1260" s="132"/>
      <c r="E1260" s="47" t="s">
        <v>103</v>
      </c>
      <c r="F1260" s="132"/>
      <c r="G1260" s="48"/>
      <c r="H1260" s="48"/>
      <c r="I1260" s="72"/>
      <c r="J1260" s="48"/>
      <c r="K1260" s="72"/>
      <c r="L1260" s="48"/>
      <c r="M1260" s="308">
        <f>SUM(M1261:M1264)</f>
        <v>46073.83</v>
      </c>
      <c r="N1260" s="308">
        <f>SUM(N1261:N1264)</f>
        <v>46073.83</v>
      </c>
      <c r="O1260" s="37"/>
      <c r="P1260" s="48"/>
      <c r="Q1260" s="48"/>
      <c r="R1260" s="308">
        <v>55553.9</v>
      </c>
      <c r="S1260" s="308">
        <v>55553.9</v>
      </c>
      <c r="T1260" s="135">
        <f t="shared" si="151"/>
        <v>0.82935365473891121</v>
      </c>
      <c r="U1260" s="55">
        <f t="shared" si="152"/>
        <v>0</v>
      </c>
      <c r="V1260" s="55">
        <f t="shared" si="153"/>
        <v>0</v>
      </c>
      <c r="X1260" s="36" t="b">
        <v>1</v>
      </c>
    </row>
    <row r="1261" spans="1:24" x14ac:dyDescent="0.2">
      <c r="A1261" s="42" t="s">
        <v>4351</v>
      </c>
      <c r="B1261" s="128" t="s">
        <v>2035</v>
      </c>
      <c r="C1261" s="50" t="s">
        <v>163</v>
      </c>
      <c r="D1261" s="51">
        <v>200150</v>
      </c>
      <c r="E1261" s="56" t="s">
        <v>449</v>
      </c>
      <c r="F1261" s="53" t="s">
        <v>164</v>
      </c>
      <c r="G1261" s="54">
        <v>1725.47</v>
      </c>
      <c r="H1261" s="55">
        <v>1725.47</v>
      </c>
      <c r="I1261" s="73">
        <v>3.75</v>
      </c>
      <c r="J1261" s="55">
        <v>3.11</v>
      </c>
      <c r="K1261" s="73">
        <v>1.24</v>
      </c>
      <c r="L1261" s="55">
        <v>1.02</v>
      </c>
      <c r="M1261" s="55">
        <f>TRUNC(((J1261*G1261)+(L1261*G1261)),2)</f>
        <v>7126.19</v>
      </c>
      <c r="N1261" s="55">
        <f>TRUNC(((J1261*H1261)+(L1261*H1261)),2)</f>
        <v>7126.19</v>
      </c>
      <c r="O1261" s="37"/>
      <c r="P1261" s="55">
        <v>3.75</v>
      </c>
      <c r="Q1261" s="55">
        <v>1.24</v>
      </c>
      <c r="R1261" s="55">
        <v>8610.09</v>
      </c>
      <c r="S1261" s="55">
        <v>8610.09</v>
      </c>
      <c r="T1261" s="135">
        <f t="shared" si="151"/>
        <v>0.82765569233306502</v>
      </c>
      <c r="U1261" s="55">
        <f t="shared" si="152"/>
        <v>5366.21</v>
      </c>
      <c r="V1261" s="55">
        <f t="shared" si="153"/>
        <v>1759.97</v>
      </c>
      <c r="X1261" s="36" t="b">
        <v>1</v>
      </c>
    </row>
    <row r="1262" spans="1:24" ht="48" x14ac:dyDescent="0.25">
      <c r="A1262" s="42" t="s">
        <v>4352</v>
      </c>
      <c r="B1262" s="128" t="s">
        <v>2036</v>
      </c>
      <c r="C1262" s="50" t="s">
        <v>217</v>
      </c>
      <c r="D1262" s="51">
        <v>87553</v>
      </c>
      <c r="E1262" s="56" t="s">
        <v>2037</v>
      </c>
      <c r="F1262" s="53" t="s">
        <v>164</v>
      </c>
      <c r="G1262" s="54">
        <v>266.95999999999998</v>
      </c>
      <c r="H1262" s="55">
        <v>266.95999999999998</v>
      </c>
      <c r="I1262" s="73">
        <v>13.13</v>
      </c>
      <c r="J1262" s="55">
        <v>10.89</v>
      </c>
      <c r="K1262" s="73">
        <v>7.11</v>
      </c>
      <c r="L1262" s="55">
        <v>5.9</v>
      </c>
      <c r="M1262" s="55">
        <f>TRUNC(((J1262*G1262)+(L1262*G1262)),2)</f>
        <v>4482.25</v>
      </c>
      <c r="N1262" s="55">
        <f>TRUNC(((J1262*H1262)+(L1262*H1262)),2)</f>
        <v>4482.25</v>
      </c>
      <c r="O1262" s="307"/>
      <c r="P1262" s="55">
        <v>13.13</v>
      </c>
      <c r="Q1262" s="55">
        <v>7.11</v>
      </c>
      <c r="R1262" s="55">
        <v>5403.27</v>
      </c>
      <c r="S1262" s="55">
        <v>5403.27</v>
      </c>
      <c r="T1262" s="135">
        <f t="shared" si="151"/>
        <v>0.82954396134192809</v>
      </c>
      <c r="U1262" s="55">
        <f t="shared" si="152"/>
        <v>2907.19</v>
      </c>
      <c r="V1262" s="55">
        <f t="shared" si="153"/>
        <v>1575.06</v>
      </c>
      <c r="X1262" s="36" t="b">
        <v>1</v>
      </c>
    </row>
    <row r="1263" spans="1:24" x14ac:dyDescent="0.2">
      <c r="A1263" s="42" t="s">
        <v>4353</v>
      </c>
      <c r="B1263" s="128" t="s">
        <v>2038</v>
      </c>
      <c r="C1263" s="50" t="s">
        <v>163</v>
      </c>
      <c r="D1263" s="51">
        <v>200403</v>
      </c>
      <c r="E1263" s="56" t="s">
        <v>451</v>
      </c>
      <c r="F1263" s="53" t="s">
        <v>164</v>
      </c>
      <c r="G1263" s="54">
        <v>1458.51</v>
      </c>
      <c r="H1263" s="55">
        <v>1458.51</v>
      </c>
      <c r="I1263" s="73">
        <v>2.88</v>
      </c>
      <c r="J1263" s="55">
        <v>2.39</v>
      </c>
      <c r="K1263" s="73">
        <v>15.13</v>
      </c>
      <c r="L1263" s="55">
        <v>12.55</v>
      </c>
      <c r="M1263" s="55">
        <f>TRUNC(((J1263*G1263)+(L1263*G1263)),2)</f>
        <v>21790.13</v>
      </c>
      <c r="N1263" s="55">
        <f>TRUNC(((J1263*H1263)+(L1263*H1263)),2)</f>
        <v>21790.13</v>
      </c>
      <c r="O1263" s="37"/>
      <c r="P1263" s="55">
        <v>2.88</v>
      </c>
      <c r="Q1263" s="55">
        <v>15.13</v>
      </c>
      <c r="R1263" s="55">
        <v>26267.759999999998</v>
      </c>
      <c r="S1263" s="55">
        <v>26267.759999999998</v>
      </c>
      <c r="T1263" s="135">
        <f t="shared" si="151"/>
        <v>0.82953894812500195</v>
      </c>
      <c r="U1263" s="55">
        <f t="shared" si="152"/>
        <v>3485.83</v>
      </c>
      <c r="V1263" s="55">
        <f t="shared" si="153"/>
        <v>18304.3</v>
      </c>
      <c r="X1263" s="36" t="b">
        <v>1</v>
      </c>
    </row>
    <row r="1264" spans="1:24" ht="36" x14ac:dyDescent="0.25">
      <c r="A1264" s="42" t="s">
        <v>4354</v>
      </c>
      <c r="B1264" s="128" t="s">
        <v>2039</v>
      </c>
      <c r="C1264" s="50" t="s">
        <v>217</v>
      </c>
      <c r="D1264" s="51">
        <v>87273</v>
      </c>
      <c r="E1264" s="52" t="s">
        <v>3085</v>
      </c>
      <c r="F1264" s="53" t="s">
        <v>164</v>
      </c>
      <c r="G1264" s="54">
        <v>266.95999999999998</v>
      </c>
      <c r="H1264" s="55">
        <v>266.95999999999998</v>
      </c>
      <c r="I1264" s="73">
        <v>36.81</v>
      </c>
      <c r="J1264" s="55">
        <v>30.55</v>
      </c>
      <c r="K1264" s="73">
        <v>20.399999999999999</v>
      </c>
      <c r="L1264" s="55">
        <v>16.93</v>
      </c>
      <c r="M1264" s="55">
        <f>TRUNC(((J1264*G1264)+(L1264*G1264)),2)</f>
        <v>12675.26</v>
      </c>
      <c r="N1264" s="55">
        <f>TRUNC(((J1264*H1264)+(L1264*H1264)),2)</f>
        <v>12675.26</v>
      </c>
      <c r="O1264" s="38"/>
      <c r="P1264" s="55">
        <v>36.81</v>
      </c>
      <c r="Q1264" s="55">
        <v>20.399999999999999</v>
      </c>
      <c r="R1264" s="55">
        <v>15272.78</v>
      </c>
      <c r="S1264" s="55">
        <v>15272.78</v>
      </c>
      <c r="T1264" s="135">
        <f t="shared" si="151"/>
        <v>0.82992487287841499</v>
      </c>
      <c r="U1264" s="55">
        <f t="shared" si="152"/>
        <v>8155.62</v>
      </c>
      <c r="V1264" s="55">
        <f t="shared" si="153"/>
        <v>4519.63</v>
      </c>
      <c r="X1264" s="36" t="b">
        <v>1</v>
      </c>
    </row>
    <row r="1265" spans="1:24" x14ac:dyDescent="0.2">
      <c r="A1265" s="42" t="s">
        <v>4355</v>
      </c>
      <c r="B1265" s="127" t="s">
        <v>2040</v>
      </c>
      <c r="C1265" s="132"/>
      <c r="D1265" s="132"/>
      <c r="E1265" s="47" t="s">
        <v>105</v>
      </c>
      <c r="F1265" s="132"/>
      <c r="G1265" s="48"/>
      <c r="H1265" s="48"/>
      <c r="I1265" s="72"/>
      <c r="J1265" s="48"/>
      <c r="K1265" s="72"/>
      <c r="L1265" s="48"/>
      <c r="M1265" s="308">
        <f>M1266+M1269</f>
        <v>22819.97</v>
      </c>
      <c r="N1265" s="308">
        <f>N1266+N1269</f>
        <v>22819.97</v>
      </c>
      <c r="O1265" s="37"/>
      <c r="P1265" s="48"/>
      <c r="Q1265" s="48"/>
      <c r="R1265" s="308">
        <v>27499.45</v>
      </c>
      <c r="S1265" s="308">
        <v>27499.45</v>
      </c>
      <c r="T1265" s="135">
        <f t="shared" si="151"/>
        <v>0.82983368758284259</v>
      </c>
      <c r="U1265" s="55">
        <f t="shared" si="152"/>
        <v>0</v>
      </c>
      <c r="V1265" s="55">
        <f t="shared" si="153"/>
        <v>0</v>
      </c>
      <c r="X1265" s="36" t="b">
        <v>1</v>
      </c>
    </row>
    <row r="1266" spans="1:24" x14ac:dyDescent="0.2">
      <c r="A1266" s="42" t="s">
        <v>4356</v>
      </c>
      <c r="B1266" s="129" t="s">
        <v>2041</v>
      </c>
      <c r="C1266" s="133"/>
      <c r="D1266" s="133"/>
      <c r="E1266" s="58" t="s">
        <v>2042</v>
      </c>
      <c r="F1266" s="133"/>
      <c r="G1266" s="59"/>
      <c r="H1266" s="59"/>
      <c r="I1266" s="72"/>
      <c r="J1266" s="59"/>
      <c r="K1266" s="72"/>
      <c r="L1266" s="59"/>
      <c r="M1266" s="60">
        <f>SUM(M1267:M1268)</f>
        <v>2620.7399999999998</v>
      </c>
      <c r="N1266" s="60">
        <f>SUM(N1267:N1268)</f>
        <v>2620.7399999999998</v>
      </c>
      <c r="O1266" s="37"/>
      <c r="P1266" s="59"/>
      <c r="Q1266" s="59"/>
      <c r="R1266" s="60">
        <v>3157.89</v>
      </c>
      <c r="S1266" s="60">
        <v>3157.89</v>
      </c>
      <c r="T1266" s="135">
        <f t="shared" si="151"/>
        <v>0.82990224485336728</v>
      </c>
      <c r="U1266" s="55">
        <f t="shared" si="152"/>
        <v>0</v>
      </c>
      <c r="V1266" s="55">
        <f t="shared" si="153"/>
        <v>0</v>
      </c>
      <c r="X1266" s="36" t="b">
        <v>1</v>
      </c>
    </row>
    <row r="1267" spans="1:24" x14ac:dyDescent="0.25">
      <c r="A1267" s="42" t="s">
        <v>4357</v>
      </c>
      <c r="B1267" s="128" t="s">
        <v>2043</v>
      </c>
      <c r="C1267" s="50" t="s">
        <v>163</v>
      </c>
      <c r="D1267" s="51">
        <v>210499</v>
      </c>
      <c r="E1267" s="56" t="s">
        <v>2044</v>
      </c>
      <c r="F1267" s="53" t="s">
        <v>164</v>
      </c>
      <c r="G1267" s="54">
        <v>32.5</v>
      </c>
      <c r="H1267" s="55">
        <v>32.5</v>
      </c>
      <c r="I1267" s="73">
        <v>63.9</v>
      </c>
      <c r="J1267" s="55">
        <v>53.04</v>
      </c>
      <c r="K1267" s="73">
        <v>12.93</v>
      </c>
      <c r="L1267" s="55">
        <v>10.73</v>
      </c>
      <c r="M1267" s="55">
        <f>TRUNC(((J1267*G1267)+(L1267*G1267)),2)</f>
        <v>2072.52</v>
      </c>
      <c r="N1267" s="55">
        <f>TRUNC(((J1267*H1267)+(L1267*H1267)),2)</f>
        <v>2072.52</v>
      </c>
      <c r="O1267" s="38"/>
      <c r="P1267" s="55">
        <v>63.9</v>
      </c>
      <c r="Q1267" s="55">
        <v>12.93</v>
      </c>
      <c r="R1267" s="55">
        <v>2496.9699999999998</v>
      </c>
      <c r="S1267" s="55">
        <v>2496.9699999999998</v>
      </c>
      <c r="T1267" s="135">
        <f t="shared" si="151"/>
        <v>0.83001397694005141</v>
      </c>
      <c r="U1267" s="55">
        <f t="shared" si="152"/>
        <v>1723.8</v>
      </c>
      <c r="V1267" s="55">
        <f t="shared" si="153"/>
        <v>348.72</v>
      </c>
      <c r="X1267" s="36" t="b">
        <v>1</v>
      </c>
    </row>
    <row r="1268" spans="1:24" x14ac:dyDescent="0.2">
      <c r="A1268" s="42" t="s">
        <v>4358</v>
      </c>
      <c r="B1268" s="128" t="s">
        <v>2045</v>
      </c>
      <c r="C1268" s="50" t="s">
        <v>163</v>
      </c>
      <c r="D1268" s="51">
        <v>210506</v>
      </c>
      <c r="E1268" s="56" t="s">
        <v>2046</v>
      </c>
      <c r="F1268" s="53" t="s">
        <v>172</v>
      </c>
      <c r="G1268" s="54">
        <v>44.9</v>
      </c>
      <c r="H1268" s="55">
        <v>44.9</v>
      </c>
      <c r="I1268" s="73">
        <v>14.72</v>
      </c>
      <c r="J1268" s="55">
        <v>12.21</v>
      </c>
      <c r="K1268" s="73">
        <v>0</v>
      </c>
      <c r="L1268" s="55">
        <v>0</v>
      </c>
      <c r="M1268" s="55">
        <f>TRUNC(((J1268*G1268)+(L1268*G1268)),2)</f>
        <v>548.22</v>
      </c>
      <c r="N1268" s="55">
        <f>TRUNC(((J1268*H1268)+(L1268*H1268)),2)</f>
        <v>548.22</v>
      </c>
      <c r="O1268" s="37"/>
      <c r="P1268" s="55">
        <v>14.72</v>
      </c>
      <c r="Q1268" s="55">
        <v>0</v>
      </c>
      <c r="R1268" s="55">
        <v>660.92</v>
      </c>
      <c r="S1268" s="55">
        <v>660.92</v>
      </c>
      <c r="T1268" s="135">
        <f t="shared" si="151"/>
        <v>0.82948011862252624</v>
      </c>
      <c r="U1268" s="55">
        <f t="shared" si="152"/>
        <v>548.22</v>
      </c>
      <c r="V1268" s="55">
        <f t="shared" si="153"/>
        <v>0</v>
      </c>
      <c r="X1268" s="36" t="b">
        <v>1</v>
      </c>
    </row>
    <row r="1269" spans="1:24" x14ac:dyDescent="0.2">
      <c r="A1269" s="42" t="s">
        <v>4359</v>
      </c>
      <c r="B1269" s="129" t="s">
        <v>2047</v>
      </c>
      <c r="C1269" s="133"/>
      <c r="D1269" s="133"/>
      <c r="E1269" s="58" t="s">
        <v>2048</v>
      </c>
      <c r="F1269" s="133"/>
      <c r="G1269" s="59"/>
      <c r="H1269" s="59"/>
      <c r="I1269" s="72"/>
      <c r="J1269" s="59"/>
      <c r="K1269" s="72"/>
      <c r="L1269" s="59"/>
      <c r="M1269" s="60">
        <f>SUM(M1270:M1271)</f>
        <v>20199.23</v>
      </c>
      <c r="N1269" s="60">
        <f>SUM(N1270:N1271)</f>
        <v>20199.23</v>
      </c>
      <c r="O1269" s="37"/>
      <c r="P1269" s="59"/>
      <c r="Q1269" s="59"/>
      <c r="R1269" s="60">
        <v>24341.56</v>
      </c>
      <c r="S1269" s="60">
        <v>24341.56</v>
      </c>
      <c r="T1269" s="135">
        <f t="shared" si="151"/>
        <v>0.82982479348077931</v>
      </c>
      <c r="U1269" s="55">
        <f t="shared" si="152"/>
        <v>0</v>
      </c>
      <c r="V1269" s="55">
        <f t="shared" si="153"/>
        <v>0</v>
      </c>
      <c r="X1269" s="36" t="b">
        <v>1</v>
      </c>
    </row>
    <row r="1270" spans="1:24" x14ac:dyDescent="0.2">
      <c r="A1270" s="42" t="s">
        <v>4360</v>
      </c>
      <c r="B1270" s="128" t="s">
        <v>2049</v>
      </c>
      <c r="C1270" s="50" t="s">
        <v>163</v>
      </c>
      <c r="D1270" s="51">
        <v>210515</v>
      </c>
      <c r="E1270" s="56" t="s">
        <v>454</v>
      </c>
      <c r="F1270" s="53" t="s">
        <v>164</v>
      </c>
      <c r="G1270" s="54">
        <v>576.22</v>
      </c>
      <c r="H1270" s="55">
        <v>576.22</v>
      </c>
      <c r="I1270" s="73">
        <v>6.18</v>
      </c>
      <c r="J1270" s="55">
        <v>5.13</v>
      </c>
      <c r="K1270" s="73">
        <v>14.01</v>
      </c>
      <c r="L1270" s="55">
        <v>11.62</v>
      </c>
      <c r="M1270" s="55">
        <f>TRUNC(((J1270*G1270)+(L1270*G1270)),2)</f>
        <v>9651.68</v>
      </c>
      <c r="N1270" s="55">
        <f>TRUNC(((J1270*H1270)+(L1270*H1270)),2)</f>
        <v>9651.68</v>
      </c>
      <c r="O1270" s="37"/>
      <c r="P1270" s="55">
        <v>6.18</v>
      </c>
      <c r="Q1270" s="55">
        <v>14.01</v>
      </c>
      <c r="R1270" s="55">
        <v>11633.88</v>
      </c>
      <c r="S1270" s="55">
        <v>11633.88</v>
      </c>
      <c r="T1270" s="135">
        <f t="shared" si="151"/>
        <v>0.82961832166052951</v>
      </c>
      <c r="U1270" s="55">
        <f t="shared" si="152"/>
        <v>2956</v>
      </c>
      <c r="V1270" s="55">
        <f t="shared" si="153"/>
        <v>6695.67</v>
      </c>
      <c r="X1270" s="36" t="b">
        <v>1</v>
      </c>
    </row>
    <row r="1271" spans="1:24" x14ac:dyDescent="0.2">
      <c r="A1271" s="42" t="s">
        <v>4361</v>
      </c>
      <c r="B1271" s="128" t="s">
        <v>2050</v>
      </c>
      <c r="C1271" s="50" t="s">
        <v>163</v>
      </c>
      <c r="D1271" s="51">
        <v>210499</v>
      </c>
      <c r="E1271" s="56" t="s">
        <v>2044</v>
      </c>
      <c r="F1271" s="53" t="s">
        <v>164</v>
      </c>
      <c r="G1271" s="54">
        <v>165.4</v>
      </c>
      <c r="H1271" s="55">
        <v>165.4</v>
      </c>
      <c r="I1271" s="73">
        <v>63.9</v>
      </c>
      <c r="J1271" s="55">
        <v>53.04</v>
      </c>
      <c r="K1271" s="73">
        <v>12.93</v>
      </c>
      <c r="L1271" s="55">
        <v>10.73</v>
      </c>
      <c r="M1271" s="55">
        <f>TRUNC(((J1271*G1271)+(L1271*G1271)),2)</f>
        <v>10547.55</v>
      </c>
      <c r="N1271" s="55">
        <f>TRUNC(((J1271*H1271)+(L1271*H1271)),2)</f>
        <v>10547.55</v>
      </c>
      <c r="O1271" s="37"/>
      <c r="P1271" s="55">
        <v>63.9</v>
      </c>
      <c r="Q1271" s="55">
        <v>12.93</v>
      </c>
      <c r="R1271" s="55">
        <v>12707.68</v>
      </c>
      <c r="S1271" s="55">
        <v>12707.68</v>
      </c>
      <c r="T1271" s="135">
        <f t="shared" si="151"/>
        <v>0.8300138184153204</v>
      </c>
      <c r="U1271" s="55">
        <f t="shared" si="152"/>
        <v>8772.81</v>
      </c>
      <c r="V1271" s="55">
        <f t="shared" si="153"/>
        <v>1774.74</v>
      </c>
      <c r="X1271" s="36" t="b">
        <v>1</v>
      </c>
    </row>
    <row r="1272" spans="1:24" x14ac:dyDescent="0.2">
      <c r="A1272" s="42" t="s">
        <v>4362</v>
      </c>
      <c r="B1272" s="127" t="s">
        <v>2051</v>
      </c>
      <c r="C1272" s="132"/>
      <c r="D1272" s="132"/>
      <c r="E1272" s="47" t="s">
        <v>107</v>
      </c>
      <c r="F1272" s="132"/>
      <c r="G1272" s="48"/>
      <c r="H1272" s="48"/>
      <c r="I1272" s="72"/>
      <c r="J1272" s="48"/>
      <c r="K1272" s="72"/>
      <c r="L1272" s="48"/>
      <c r="M1272" s="308">
        <f>M1273+M1275+M1278</f>
        <v>85953.61</v>
      </c>
      <c r="N1272" s="308">
        <f>N1273+N1275+N1278</f>
        <v>85953.61</v>
      </c>
      <c r="O1272" s="37"/>
      <c r="P1272" s="48"/>
      <c r="Q1272" s="48"/>
      <c r="R1272" s="308">
        <v>103560.44</v>
      </c>
      <c r="S1272" s="308">
        <v>103560.44</v>
      </c>
      <c r="T1272" s="135">
        <f t="shared" si="151"/>
        <v>0.82998498268257648</v>
      </c>
      <c r="U1272" s="55">
        <f t="shared" si="152"/>
        <v>0</v>
      </c>
      <c r="V1272" s="55">
        <f t="shared" si="153"/>
        <v>0</v>
      </c>
      <c r="X1272" s="36" t="b">
        <v>1</v>
      </c>
    </row>
    <row r="1273" spans="1:24" x14ac:dyDescent="0.2">
      <c r="A1273" s="42" t="s">
        <v>4363</v>
      </c>
      <c r="B1273" s="129" t="s">
        <v>2052</v>
      </c>
      <c r="C1273" s="133"/>
      <c r="D1273" s="133"/>
      <c r="E1273" s="58" t="s">
        <v>459</v>
      </c>
      <c r="F1273" s="133"/>
      <c r="G1273" s="59"/>
      <c r="H1273" s="59"/>
      <c r="I1273" s="72"/>
      <c r="J1273" s="59"/>
      <c r="K1273" s="72"/>
      <c r="L1273" s="59"/>
      <c r="M1273" s="60">
        <f>M1274</f>
        <v>21590.13</v>
      </c>
      <c r="N1273" s="60">
        <f>N1274</f>
        <v>21590.13</v>
      </c>
      <c r="O1273" s="37"/>
      <c r="P1273" s="59"/>
      <c r="Q1273" s="59"/>
      <c r="R1273" s="60">
        <v>26014.68</v>
      </c>
      <c r="S1273" s="60">
        <v>26014.68</v>
      </c>
      <c r="T1273" s="135">
        <f t="shared" si="151"/>
        <v>0.8299210292035113</v>
      </c>
      <c r="U1273" s="55">
        <f t="shared" si="152"/>
        <v>0</v>
      </c>
      <c r="V1273" s="55">
        <f t="shared" si="153"/>
        <v>0</v>
      </c>
      <c r="X1273" s="36" t="b">
        <v>1</v>
      </c>
    </row>
    <row r="1274" spans="1:24" x14ac:dyDescent="0.2">
      <c r="A1274" s="42" t="s">
        <v>4364</v>
      </c>
      <c r="B1274" s="128" t="s">
        <v>2053</v>
      </c>
      <c r="C1274" s="50" t="s">
        <v>163</v>
      </c>
      <c r="D1274" s="51">
        <v>220101</v>
      </c>
      <c r="E1274" s="56" t="s">
        <v>461</v>
      </c>
      <c r="F1274" s="53" t="s">
        <v>164</v>
      </c>
      <c r="G1274" s="54">
        <v>682.8</v>
      </c>
      <c r="H1274" s="55">
        <v>682.8</v>
      </c>
      <c r="I1274" s="73">
        <v>27.05</v>
      </c>
      <c r="J1274" s="55">
        <v>22.45</v>
      </c>
      <c r="K1274" s="73">
        <v>11.05</v>
      </c>
      <c r="L1274" s="55">
        <v>9.17</v>
      </c>
      <c r="M1274" s="55">
        <f>TRUNC(((J1274*G1274)+(L1274*G1274)),2)</f>
        <v>21590.13</v>
      </c>
      <c r="N1274" s="55">
        <f>TRUNC(((J1274*H1274)+(L1274*H1274)),2)</f>
        <v>21590.13</v>
      </c>
      <c r="O1274" s="37"/>
      <c r="P1274" s="55">
        <v>27.05</v>
      </c>
      <c r="Q1274" s="55">
        <v>11.05</v>
      </c>
      <c r="R1274" s="55">
        <v>26014.68</v>
      </c>
      <c r="S1274" s="55">
        <v>26014.68</v>
      </c>
      <c r="T1274" s="135">
        <f t="shared" si="151"/>
        <v>0.8299210292035113</v>
      </c>
      <c r="U1274" s="55">
        <f t="shared" si="152"/>
        <v>15328.86</v>
      </c>
      <c r="V1274" s="55">
        <f t="shared" si="153"/>
        <v>6261.27</v>
      </c>
      <c r="X1274" s="36" t="b">
        <v>1</v>
      </c>
    </row>
    <row r="1275" spans="1:24" x14ac:dyDescent="0.2">
      <c r="A1275" s="42" t="s">
        <v>4365</v>
      </c>
      <c r="B1275" s="129" t="s">
        <v>2054</v>
      </c>
      <c r="C1275" s="133"/>
      <c r="D1275" s="133"/>
      <c r="E1275" s="58" t="s">
        <v>463</v>
      </c>
      <c r="F1275" s="133"/>
      <c r="G1275" s="59"/>
      <c r="H1275" s="59"/>
      <c r="I1275" s="72"/>
      <c r="J1275" s="59"/>
      <c r="K1275" s="72"/>
      <c r="L1275" s="59"/>
      <c r="M1275" s="60">
        <f>SUM(M1276:M1277)</f>
        <v>59570.64</v>
      </c>
      <c r="N1275" s="60">
        <f>SUM(N1276:N1277)</f>
        <v>59570.64</v>
      </c>
      <c r="O1275" s="37"/>
      <c r="P1275" s="59"/>
      <c r="Q1275" s="59"/>
      <c r="R1275" s="60">
        <v>71771.09</v>
      </c>
      <c r="S1275" s="60">
        <v>71771.09</v>
      </c>
      <c r="T1275" s="135">
        <f t="shared" si="151"/>
        <v>0.83000885175354033</v>
      </c>
      <c r="U1275" s="55">
        <f t="shared" si="152"/>
        <v>0</v>
      </c>
      <c r="V1275" s="55">
        <f t="shared" si="153"/>
        <v>0</v>
      </c>
      <c r="X1275" s="36" t="b">
        <v>1</v>
      </c>
    </row>
    <row r="1276" spans="1:24" ht="24" x14ac:dyDescent="0.25">
      <c r="A1276" s="42" t="s">
        <v>4366</v>
      </c>
      <c r="B1276" s="128" t="s">
        <v>2055</v>
      </c>
      <c r="C1276" s="50" t="s">
        <v>197</v>
      </c>
      <c r="D1276" s="57" t="s">
        <v>465</v>
      </c>
      <c r="E1276" s="56" t="s">
        <v>466</v>
      </c>
      <c r="F1276" s="53" t="s">
        <v>164</v>
      </c>
      <c r="G1276" s="54">
        <v>682.8</v>
      </c>
      <c r="H1276" s="55">
        <v>682.8</v>
      </c>
      <c r="I1276" s="73">
        <v>71.739999999999995</v>
      </c>
      <c r="J1276" s="55">
        <v>59.55</v>
      </c>
      <c r="K1276" s="73">
        <v>21.88</v>
      </c>
      <c r="L1276" s="55">
        <v>18.16</v>
      </c>
      <c r="M1276" s="55">
        <f>TRUNC(((J1276*G1276)+(L1276*G1276)),2)</f>
        <v>53060.38</v>
      </c>
      <c r="N1276" s="55">
        <f>TRUNC(((J1276*H1276)+(L1276*H1276)),2)</f>
        <v>53060.38</v>
      </c>
      <c r="O1276" s="38"/>
      <c r="P1276" s="55">
        <v>71.739999999999995</v>
      </c>
      <c r="Q1276" s="55">
        <v>21.88</v>
      </c>
      <c r="R1276" s="55">
        <v>63923.73</v>
      </c>
      <c r="S1276" s="55">
        <v>63923.73</v>
      </c>
      <c r="T1276" s="135">
        <f t="shared" si="151"/>
        <v>0.83005763274452216</v>
      </c>
      <c r="U1276" s="55">
        <f t="shared" si="152"/>
        <v>40660.74</v>
      </c>
      <c r="V1276" s="55">
        <f t="shared" si="153"/>
        <v>12399.64</v>
      </c>
      <c r="X1276" s="36" t="b">
        <v>1</v>
      </c>
    </row>
    <row r="1277" spans="1:24" ht="24" x14ac:dyDescent="0.2">
      <c r="A1277" s="42" t="s">
        <v>4367</v>
      </c>
      <c r="B1277" s="128" t="s">
        <v>2056</v>
      </c>
      <c r="C1277" s="50" t="s">
        <v>197</v>
      </c>
      <c r="D1277" s="57" t="s">
        <v>468</v>
      </c>
      <c r="E1277" s="56" t="s">
        <v>469</v>
      </c>
      <c r="F1277" s="53" t="s">
        <v>172</v>
      </c>
      <c r="G1277" s="54">
        <v>380.94</v>
      </c>
      <c r="H1277" s="55">
        <v>380.94</v>
      </c>
      <c r="I1277" s="73">
        <v>20.25</v>
      </c>
      <c r="J1277" s="55">
        <v>16.8</v>
      </c>
      <c r="K1277" s="73">
        <v>0.35</v>
      </c>
      <c r="L1277" s="55">
        <v>0.28999999999999998</v>
      </c>
      <c r="M1277" s="55">
        <f>TRUNC(((J1277*G1277)+(L1277*G1277)),2)</f>
        <v>6510.26</v>
      </c>
      <c r="N1277" s="55">
        <f>TRUNC(((J1277*H1277)+(L1277*H1277)),2)</f>
        <v>6510.26</v>
      </c>
      <c r="O1277" s="37"/>
      <c r="P1277" s="55">
        <v>20.25</v>
      </c>
      <c r="Q1277" s="55">
        <v>0.35</v>
      </c>
      <c r="R1277" s="55">
        <v>7847.36</v>
      </c>
      <c r="S1277" s="55">
        <v>7847.36</v>
      </c>
      <c r="T1277" s="135">
        <f t="shared" si="151"/>
        <v>0.82961148717530486</v>
      </c>
      <c r="U1277" s="55">
        <f t="shared" si="152"/>
        <v>6399.79</v>
      </c>
      <c r="V1277" s="55">
        <f t="shared" si="153"/>
        <v>110.47</v>
      </c>
      <c r="X1277" s="36" t="b">
        <v>1</v>
      </c>
    </row>
    <row r="1278" spans="1:24" x14ac:dyDescent="0.2">
      <c r="A1278" s="42" t="s">
        <v>4368</v>
      </c>
      <c r="B1278" s="129" t="s">
        <v>2057</v>
      </c>
      <c r="C1278" s="133"/>
      <c r="D1278" s="133"/>
      <c r="E1278" s="58" t="s">
        <v>471</v>
      </c>
      <c r="F1278" s="133"/>
      <c r="G1278" s="59"/>
      <c r="H1278" s="59"/>
      <c r="I1278" s="72"/>
      <c r="J1278" s="59"/>
      <c r="K1278" s="72"/>
      <c r="L1278" s="59"/>
      <c r="M1278" s="60">
        <f>SUM(M1279:M1280)</f>
        <v>4792.84</v>
      </c>
      <c r="N1278" s="60">
        <f>SUM(N1279:N1280)</f>
        <v>4792.84</v>
      </c>
      <c r="O1278" s="37"/>
      <c r="P1278" s="59"/>
      <c r="Q1278" s="59"/>
      <c r="R1278" s="60">
        <v>5774.67</v>
      </c>
      <c r="S1278" s="60">
        <v>5774.67</v>
      </c>
      <c r="T1278" s="135">
        <f t="shared" si="151"/>
        <v>0.82997643155366452</v>
      </c>
      <c r="U1278" s="55">
        <f t="shared" si="152"/>
        <v>0</v>
      </c>
      <c r="V1278" s="55">
        <f t="shared" si="153"/>
        <v>0</v>
      </c>
      <c r="X1278" s="36" t="b">
        <v>1</v>
      </c>
    </row>
    <row r="1279" spans="1:24" ht="24" x14ac:dyDescent="0.25">
      <c r="A1279" s="42" t="s">
        <v>4369</v>
      </c>
      <c r="B1279" s="128" t="s">
        <v>2058</v>
      </c>
      <c r="C1279" s="50" t="s">
        <v>163</v>
      </c>
      <c r="D1279" s="51">
        <v>220100</v>
      </c>
      <c r="E1279" s="56" t="s">
        <v>2059</v>
      </c>
      <c r="F1279" s="53" t="s">
        <v>164</v>
      </c>
      <c r="G1279" s="54">
        <v>59.61</v>
      </c>
      <c r="H1279" s="55">
        <v>59.61</v>
      </c>
      <c r="I1279" s="73">
        <v>48.02</v>
      </c>
      <c r="J1279" s="55">
        <v>39.86</v>
      </c>
      <c r="K1279" s="73">
        <v>39.35</v>
      </c>
      <c r="L1279" s="55">
        <v>32.659999999999997</v>
      </c>
      <c r="M1279" s="55">
        <f>TRUNC(((J1279*G1279)+(L1279*G1279)),2)</f>
        <v>4322.91</v>
      </c>
      <c r="N1279" s="55">
        <f>TRUNC(((J1279*H1279)+(L1279*H1279)),2)</f>
        <v>4322.91</v>
      </c>
      <c r="O1279" s="38"/>
      <c r="P1279" s="55">
        <v>48.02</v>
      </c>
      <c r="Q1279" s="55">
        <v>39.35</v>
      </c>
      <c r="R1279" s="55">
        <v>5208.12</v>
      </c>
      <c r="S1279" s="55">
        <v>5208.12</v>
      </c>
      <c r="T1279" s="135">
        <f t="shared" si="151"/>
        <v>0.83003271814013502</v>
      </c>
      <c r="U1279" s="55">
        <f t="shared" si="152"/>
        <v>2376.0500000000002</v>
      </c>
      <c r="V1279" s="55">
        <f t="shared" si="153"/>
        <v>1946.86</v>
      </c>
      <c r="X1279" s="36" t="b">
        <v>1</v>
      </c>
    </row>
    <row r="1280" spans="1:24" x14ac:dyDescent="0.2">
      <c r="A1280" s="42" t="s">
        <v>4370</v>
      </c>
      <c r="B1280" s="128" t="s">
        <v>2060</v>
      </c>
      <c r="C1280" s="50" t="s">
        <v>163</v>
      </c>
      <c r="D1280" s="51">
        <v>220902</v>
      </c>
      <c r="E1280" s="56" t="s">
        <v>474</v>
      </c>
      <c r="F1280" s="53" t="s">
        <v>172</v>
      </c>
      <c r="G1280" s="54">
        <v>57.17</v>
      </c>
      <c r="H1280" s="55">
        <v>57.17</v>
      </c>
      <c r="I1280" s="73">
        <v>1.53</v>
      </c>
      <c r="J1280" s="55">
        <v>1.27</v>
      </c>
      <c r="K1280" s="73">
        <v>8.3800000000000008</v>
      </c>
      <c r="L1280" s="55">
        <v>6.95</v>
      </c>
      <c r="M1280" s="55">
        <f>TRUNC(((J1280*G1280)+(L1280*G1280)),2)</f>
        <v>469.93</v>
      </c>
      <c r="N1280" s="55">
        <f>TRUNC(((J1280*H1280)+(L1280*H1280)),2)</f>
        <v>469.93</v>
      </c>
      <c r="O1280" s="37"/>
      <c r="P1280" s="55">
        <v>1.53</v>
      </c>
      <c r="Q1280" s="55">
        <v>8.3800000000000008</v>
      </c>
      <c r="R1280" s="55">
        <v>566.54999999999995</v>
      </c>
      <c r="S1280" s="55">
        <v>566.54999999999995</v>
      </c>
      <c r="T1280" s="135">
        <f t="shared" si="151"/>
        <v>0.829459006265996</v>
      </c>
      <c r="U1280" s="55">
        <f t="shared" si="152"/>
        <v>72.599999999999994</v>
      </c>
      <c r="V1280" s="55">
        <f t="shared" si="153"/>
        <v>397.33</v>
      </c>
      <c r="X1280" s="36" t="b">
        <v>1</v>
      </c>
    </row>
    <row r="1281" spans="1:24" x14ac:dyDescent="0.2">
      <c r="A1281" s="42" t="s">
        <v>4371</v>
      </c>
      <c r="B1281" s="127" t="s">
        <v>2061</v>
      </c>
      <c r="C1281" s="132"/>
      <c r="D1281" s="132"/>
      <c r="E1281" s="47" t="s">
        <v>109</v>
      </c>
      <c r="F1281" s="132"/>
      <c r="G1281" s="48"/>
      <c r="H1281" s="48"/>
      <c r="I1281" s="72"/>
      <c r="J1281" s="48"/>
      <c r="K1281" s="72"/>
      <c r="L1281" s="48"/>
      <c r="M1281" s="308">
        <f>SUM(M1282:M1286)</f>
        <v>7378.8600000000006</v>
      </c>
      <c r="N1281" s="308">
        <f>SUM(N1282:N1286)</f>
        <v>7378.8600000000006</v>
      </c>
      <c r="O1281" s="37"/>
      <c r="P1281" s="48"/>
      <c r="Q1281" s="48"/>
      <c r="R1281" s="308">
        <v>8889.76</v>
      </c>
      <c r="S1281" s="308">
        <v>8889.76</v>
      </c>
      <c r="T1281" s="135">
        <f t="shared" si="151"/>
        <v>0.83004040604020812</v>
      </c>
      <c r="U1281" s="55">
        <f t="shared" si="152"/>
        <v>0</v>
      </c>
      <c r="V1281" s="55">
        <f t="shared" si="153"/>
        <v>0</v>
      </c>
      <c r="X1281" s="36" t="b">
        <v>1</v>
      </c>
    </row>
    <row r="1282" spans="1:24" x14ac:dyDescent="0.2">
      <c r="A1282" s="42" t="s">
        <v>4372</v>
      </c>
      <c r="B1282" s="128" t="s">
        <v>2062</v>
      </c>
      <c r="C1282" s="50" t="s">
        <v>163</v>
      </c>
      <c r="D1282" s="51">
        <v>230174</v>
      </c>
      <c r="E1282" s="56" t="s">
        <v>2063</v>
      </c>
      <c r="F1282" s="53" t="s">
        <v>160</v>
      </c>
      <c r="G1282" s="54">
        <v>12</v>
      </c>
      <c r="H1282" s="55">
        <v>12</v>
      </c>
      <c r="I1282" s="73">
        <v>87.78</v>
      </c>
      <c r="J1282" s="55">
        <v>72.86</v>
      </c>
      <c r="K1282" s="73">
        <v>13.08</v>
      </c>
      <c r="L1282" s="55">
        <v>10.85</v>
      </c>
      <c r="M1282" s="55">
        <f>TRUNC(((J1282*G1282)+(L1282*G1282)),2)</f>
        <v>1004.52</v>
      </c>
      <c r="N1282" s="55">
        <f>TRUNC(((J1282*H1282)+(L1282*H1282)),2)</f>
        <v>1004.52</v>
      </c>
      <c r="O1282" s="37"/>
      <c r="P1282" s="55">
        <v>87.78</v>
      </c>
      <c r="Q1282" s="55">
        <v>13.08</v>
      </c>
      <c r="R1282" s="55">
        <v>1210.32</v>
      </c>
      <c r="S1282" s="55">
        <v>1210.32</v>
      </c>
      <c r="T1282" s="135">
        <f t="shared" si="151"/>
        <v>0.82996232401348402</v>
      </c>
      <c r="U1282" s="55">
        <f t="shared" si="152"/>
        <v>874.32</v>
      </c>
      <c r="V1282" s="55">
        <f t="shared" si="153"/>
        <v>130.19999999999999</v>
      </c>
      <c r="X1282" s="36" t="b">
        <v>1</v>
      </c>
    </row>
    <row r="1283" spans="1:24" x14ac:dyDescent="0.2">
      <c r="A1283" s="42" t="s">
        <v>4373</v>
      </c>
      <c r="B1283" s="128" t="s">
        <v>2064</v>
      </c>
      <c r="C1283" s="50" t="s">
        <v>163</v>
      </c>
      <c r="D1283" s="51">
        <v>230176</v>
      </c>
      <c r="E1283" s="56" t="s">
        <v>2065</v>
      </c>
      <c r="F1283" s="53" t="s">
        <v>160</v>
      </c>
      <c r="G1283" s="54">
        <v>24</v>
      </c>
      <c r="H1283" s="55">
        <v>24</v>
      </c>
      <c r="I1283" s="73">
        <v>126.53</v>
      </c>
      <c r="J1283" s="55">
        <v>105.03</v>
      </c>
      <c r="K1283" s="73">
        <v>13.08</v>
      </c>
      <c r="L1283" s="55">
        <v>10.85</v>
      </c>
      <c r="M1283" s="55">
        <f>TRUNC(((J1283*G1283)+(L1283*G1283)),2)</f>
        <v>2781.12</v>
      </c>
      <c r="N1283" s="55">
        <f>TRUNC(((J1283*H1283)+(L1283*H1283)),2)</f>
        <v>2781.12</v>
      </c>
      <c r="O1283" s="37"/>
      <c r="P1283" s="55">
        <v>126.53</v>
      </c>
      <c r="Q1283" s="55">
        <v>13.08</v>
      </c>
      <c r="R1283" s="55">
        <v>3350.64</v>
      </c>
      <c r="S1283" s="55">
        <v>3350.64</v>
      </c>
      <c r="T1283" s="135">
        <f t="shared" si="151"/>
        <v>0.83002650239954157</v>
      </c>
      <c r="U1283" s="55">
        <f t="shared" si="152"/>
        <v>2520.7199999999998</v>
      </c>
      <c r="V1283" s="55">
        <f t="shared" si="153"/>
        <v>260.39999999999998</v>
      </c>
      <c r="X1283" s="36" t="b">
        <v>1</v>
      </c>
    </row>
    <row r="1284" spans="1:24" ht="24" x14ac:dyDescent="0.2">
      <c r="A1284" s="42" t="s">
        <v>4374</v>
      </c>
      <c r="B1284" s="128" t="s">
        <v>2066</v>
      </c>
      <c r="C1284" s="50" t="s">
        <v>197</v>
      </c>
      <c r="D1284" s="57" t="s">
        <v>2067</v>
      </c>
      <c r="E1284" s="56" t="s">
        <v>2068</v>
      </c>
      <c r="F1284" s="53" t="s">
        <v>172</v>
      </c>
      <c r="G1284" s="54">
        <v>10.85</v>
      </c>
      <c r="H1284" s="55">
        <v>10.85</v>
      </c>
      <c r="I1284" s="73">
        <v>115.06</v>
      </c>
      <c r="J1284" s="55">
        <v>95.51</v>
      </c>
      <c r="K1284" s="73">
        <v>37.36</v>
      </c>
      <c r="L1284" s="55">
        <v>31.01</v>
      </c>
      <c r="M1284" s="55">
        <f>TRUNC(((J1284*G1284)+(L1284*G1284)),2)</f>
        <v>1372.74</v>
      </c>
      <c r="N1284" s="55">
        <f>TRUNC(((J1284*H1284)+(L1284*H1284)),2)</f>
        <v>1372.74</v>
      </c>
      <c r="O1284" s="37"/>
      <c r="P1284" s="55">
        <v>115.06</v>
      </c>
      <c r="Q1284" s="55">
        <v>37.36</v>
      </c>
      <c r="R1284" s="55">
        <v>1653.75</v>
      </c>
      <c r="S1284" s="55">
        <v>1653.75</v>
      </c>
      <c r="T1284" s="135">
        <f t="shared" si="151"/>
        <v>0.83007709750566894</v>
      </c>
      <c r="U1284" s="55">
        <f t="shared" si="152"/>
        <v>1036.28</v>
      </c>
      <c r="V1284" s="55">
        <f t="shared" si="153"/>
        <v>336.45</v>
      </c>
      <c r="X1284" s="36" t="b">
        <v>1</v>
      </c>
    </row>
    <row r="1285" spans="1:24" ht="24" x14ac:dyDescent="0.25">
      <c r="A1285" s="42" t="s">
        <v>4375</v>
      </c>
      <c r="B1285" s="128" t="s">
        <v>2069</v>
      </c>
      <c r="C1285" s="50" t="s">
        <v>197</v>
      </c>
      <c r="D1285" s="57" t="s">
        <v>615</v>
      </c>
      <c r="E1285" s="56" t="s">
        <v>616</v>
      </c>
      <c r="F1285" s="53" t="s">
        <v>172</v>
      </c>
      <c r="G1285" s="54">
        <v>5.4</v>
      </c>
      <c r="H1285" s="55">
        <v>5.4</v>
      </c>
      <c r="I1285" s="73">
        <v>353.25</v>
      </c>
      <c r="J1285" s="55">
        <v>293.23</v>
      </c>
      <c r="K1285" s="73">
        <v>41.1</v>
      </c>
      <c r="L1285" s="55">
        <v>34.11</v>
      </c>
      <c r="M1285" s="55">
        <f>TRUNC(((J1285*G1285)+(L1285*G1285)),2)</f>
        <v>1767.63</v>
      </c>
      <c r="N1285" s="55">
        <f>TRUNC(((J1285*H1285)+(L1285*H1285)),2)</f>
        <v>1767.63</v>
      </c>
      <c r="O1285" s="38"/>
      <c r="P1285" s="55">
        <v>353.25</v>
      </c>
      <c r="Q1285" s="55">
        <v>41.1</v>
      </c>
      <c r="R1285" s="55">
        <v>2129.4899999999998</v>
      </c>
      <c r="S1285" s="55">
        <v>2129.4899999999998</v>
      </c>
      <c r="T1285" s="135">
        <f t="shared" si="151"/>
        <v>0.8300719890678051</v>
      </c>
      <c r="U1285" s="55">
        <f t="shared" si="152"/>
        <v>1583.44</v>
      </c>
      <c r="V1285" s="55">
        <f t="shared" si="153"/>
        <v>184.19</v>
      </c>
      <c r="X1285" s="36" t="b">
        <v>1</v>
      </c>
    </row>
    <row r="1286" spans="1:24" ht="24" x14ac:dyDescent="0.2">
      <c r="A1286" s="42" t="s">
        <v>4376</v>
      </c>
      <c r="B1286" s="128" t="s">
        <v>2070</v>
      </c>
      <c r="C1286" s="50" t="s">
        <v>197</v>
      </c>
      <c r="D1286" s="57" t="s">
        <v>257</v>
      </c>
      <c r="E1286" s="56" t="s">
        <v>258</v>
      </c>
      <c r="F1286" s="53" t="s">
        <v>172</v>
      </c>
      <c r="G1286" s="54">
        <v>1.5</v>
      </c>
      <c r="H1286" s="55">
        <v>1.5</v>
      </c>
      <c r="I1286" s="73">
        <v>322.61</v>
      </c>
      <c r="J1286" s="55">
        <v>267.79000000000002</v>
      </c>
      <c r="K1286" s="73">
        <v>41.1</v>
      </c>
      <c r="L1286" s="55">
        <v>34.11</v>
      </c>
      <c r="M1286" s="55">
        <f>TRUNC(((J1286*G1286)+(L1286*G1286)),2)</f>
        <v>452.85</v>
      </c>
      <c r="N1286" s="55">
        <f>TRUNC(((J1286*H1286)+(L1286*H1286)),2)</f>
        <v>452.85</v>
      </c>
      <c r="O1286" s="37"/>
      <c r="P1286" s="55">
        <v>322.61</v>
      </c>
      <c r="Q1286" s="55">
        <v>41.1</v>
      </c>
      <c r="R1286" s="55">
        <v>545.55999999999995</v>
      </c>
      <c r="S1286" s="55">
        <v>545.55999999999995</v>
      </c>
      <c r="T1286" s="135">
        <f t="shared" si="151"/>
        <v>0.83006452085930071</v>
      </c>
      <c r="U1286" s="55">
        <f t="shared" si="152"/>
        <v>401.68</v>
      </c>
      <c r="V1286" s="55">
        <f t="shared" si="153"/>
        <v>51.16</v>
      </c>
      <c r="X1286" s="36" t="b">
        <v>1</v>
      </c>
    </row>
    <row r="1287" spans="1:24" x14ac:dyDescent="0.2">
      <c r="A1287" s="42" t="s">
        <v>4377</v>
      </c>
      <c r="B1287" s="127" t="s">
        <v>2071</v>
      </c>
      <c r="C1287" s="132"/>
      <c r="D1287" s="132"/>
      <c r="E1287" s="47" t="s">
        <v>111</v>
      </c>
      <c r="F1287" s="132"/>
      <c r="G1287" s="48"/>
      <c r="H1287" s="48"/>
      <c r="I1287" s="72"/>
      <c r="J1287" s="48"/>
      <c r="K1287" s="72"/>
      <c r="L1287" s="48"/>
      <c r="M1287" s="308">
        <f>M1288</f>
        <v>5383.12</v>
      </c>
      <c r="N1287" s="308">
        <f>N1288</f>
        <v>5383.12</v>
      </c>
      <c r="O1287" s="37"/>
      <c r="P1287" s="48"/>
      <c r="Q1287" s="48"/>
      <c r="R1287" s="308">
        <v>6486.98</v>
      </c>
      <c r="S1287" s="308">
        <v>6486.98</v>
      </c>
      <c r="T1287" s="135">
        <f t="shared" si="151"/>
        <v>0.82983453008950236</v>
      </c>
      <c r="U1287" s="55">
        <f t="shared" si="152"/>
        <v>0</v>
      </c>
      <c r="V1287" s="55">
        <f t="shared" si="153"/>
        <v>0</v>
      </c>
      <c r="X1287" s="36" t="b">
        <v>1</v>
      </c>
    </row>
    <row r="1288" spans="1:24" x14ac:dyDescent="0.2">
      <c r="A1288" s="42" t="s">
        <v>4378</v>
      </c>
      <c r="B1288" s="128" t="s">
        <v>2072</v>
      </c>
      <c r="C1288" s="50" t="s">
        <v>163</v>
      </c>
      <c r="D1288" s="51">
        <v>240106</v>
      </c>
      <c r="E1288" s="56" t="s">
        <v>477</v>
      </c>
      <c r="F1288" s="53" t="s">
        <v>172</v>
      </c>
      <c r="G1288" s="54">
        <v>146.4</v>
      </c>
      <c r="H1288" s="55">
        <v>146.4</v>
      </c>
      <c r="I1288" s="73">
        <v>28.58</v>
      </c>
      <c r="J1288" s="55">
        <v>23.72</v>
      </c>
      <c r="K1288" s="73">
        <v>15.73</v>
      </c>
      <c r="L1288" s="55">
        <v>13.05</v>
      </c>
      <c r="M1288" s="55">
        <f>TRUNC(((J1288*G1288)+(L1288*G1288)),2)</f>
        <v>5383.12</v>
      </c>
      <c r="N1288" s="55">
        <f>TRUNC(((J1288*H1288)+(L1288*H1288)),2)</f>
        <v>5383.12</v>
      </c>
      <c r="O1288" s="37"/>
      <c r="P1288" s="55">
        <v>28.58</v>
      </c>
      <c r="Q1288" s="55">
        <v>15.73</v>
      </c>
      <c r="R1288" s="55">
        <v>6486.98</v>
      </c>
      <c r="S1288" s="55">
        <v>6486.98</v>
      </c>
      <c r="T1288" s="135">
        <f t="shared" si="151"/>
        <v>0.82983453008950236</v>
      </c>
      <c r="U1288" s="55">
        <f t="shared" si="152"/>
        <v>3472.6</v>
      </c>
      <c r="V1288" s="55">
        <f t="shared" si="153"/>
        <v>1910.52</v>
      </c>
      <c r="X1288" s="36" t="b">
        <v>1</v>
      </c>
    </row>
    <row r="1289" spans="1:24" x14ac:dyDescent="0.2">
      <c r="A1289" s="42" t="s">
        <v>4379</v>
      </c>
      <c r="B1289" s="127" t="s">
        <v>2073</v>
      </c>
      <c r="C1289" s="132"/>
      <c r="D1289" s="132"/>
      <c r="E1289" s="47" t="s">
        <v>115</v>
      </c>
      <c r="F1289" s="132"/>
      <c r="G1289" s="48"/>
      <c r="H1289" s="48"/>
      <c r="I1289" s="72"/>
      <c r="J1289" s="48"/>
      <c r="K1289" s="72"/>
      <c r="L1289" s="48"/>
      <c r="M1289" s="308">
        <f>M1290+M1293+M1296+M1303+M1305+M1307+M1309+M1311</f>
        <v>47758.91</v>
      </c>
      <c r="N1289" s="308">
        <f>N1290+N1293+N1296+N1303+N1305+N1307+N1309+N1311</f>
        <v>47758.91</v>
      </c>
      <c r="O1289" s="37"/>
      <c r="P1289" s="48"/>
      <c r="Q1289" s="48"/>
      <c r="R1289" s="308">
        <v>57580.25</v>
      </c>
      <c r="S1289" s="308">
        <v>57580.25</v>
      </c>
      <c r="T1289" s="135">
        <f t="shared" si="151"/>
        <v>0.82943214036062718</v>
      </c>
      <c r="U1289" s="55">
        <f t="shared" si="152"/>
        <v>0</v>
      </c>
      <c r="V1289" s="55">
        <f t="shared" si="153"/>
        <v>0</v>
      </c>
      <c r="X1289" s="36" t="b">
        <v>1</v>
      </c>
    </row>
    <row r="1290" spans="1:24" x14ac:dyDescent="0.2">
      <c r="A1290" s="42" t="s">
        <v>4380</v>
      </c>
      <c r="B1290" s="129" t="s">
        <v>2074</v>
      </c>
      <c r="C1290" s="133"/>
      <c r="D1290" s="133"/>
      <c r="E1290" s="58" t="s">
        <v>480</v>
      </c>
      <c r="F1290" s="133"/>
      <c r="G1290" s="59"/>
      <c r="H1290" s="59"/>
      <c r="I1290" s="72"/>
      <c r="J1290" s="59"/>
      <c r="K1290" s="72"/>
      <c r="L1290" s="59"/>
      <c r="M1290" s="60">
        <f>SUM(M1291:M1292)</f>
        <v>7381.51</v>
      </c>
      <c r="N1290" s="60">
        <f>SUM(N1291:N1292)</f>
        <v>7381.51</v>
      </c>
      <c r="O1290" s="37"/>
      <c r="P1290" s="59"/>
      <c r="Q1290" s="59"/>
      <c r="R1290" s="60">
        <v>8900.68</v>
      </c>
      <c r="S1290" s="60">
        <v>8900.68</v>
      </c>
      <c r="T1290" s="135">
        <f t="shared" si="151"/>
        <v>0.82931978230876746</v>
      </c>
      <c r="U1290" s="55">
        <f t="shared" si="152"/>
        <v>0</v>
      </c>
      <c r="V1290" s="55">
        <f t="shared" si="153"/>
        <v>0</v>
      </c>
      <c r="X1290" s="36" t="b">
        <v>1</v>
      </c>
    </row>
    <row r="1291" spans="1:24" x14ac:dyDescent="0.2">
      <c r="A1291" s="42" t="s">
        <v>4381</v>
      </c>
      <c r="B1291" s="128" t="s">
        <v>2075</v>
      </c>
      <c r="C1291" s="50" t="s">
        <v>163</v>
      </c>
      <c r="D1291" s="51">
        <v>261550</v>
      </c>
      <c r="E1291" s="56" t="s">
        <v>484</v>
      </c>
      <c r="F1291" s="53" t="s">
        <v>164</v>
      </c>
      <c r="G1291" s="54">
        <v>315.18</v>
      </c>
      <c r="H1291" s="55">
        <v>315.18</v>
      </c>
      <c r="I1291" s="73">
        <v>7.39</v>
      </c>
      <c r="J1291" s="55">
        <v>6.13</v>
      </c>
      <c r="K1291" s="73">
        <v>8.9600000000000009</v>
      </c>
      <c r="L1291" s="55">
        <v>7.43</v>
      </c>
      <c r="M1291" s="55">
        <f>TRUNC(((J1291*G1291)+(L1291*G1291)),2)</f>
        <v>4273.84</v>
      </c>
      <c r="N1291" s="55">
        <f>TRUNC(((J1291*H1291)+(L1291*H1291)),2)</f>
        <v>4273.84</v>
      </c>
      <c r="O1291" s="37"/>
      <c r="P1291" s="55">
        <v>7.39</v>
      </c>
      <c r="Q1291" s="55">
        <v>8.9600000000000009</v>
      </c>
      <c r="R1291" s="55">
        <v>5153.1899999999996</v>
      </c>
      <c r="S1291" s="55">
        <v>5153.1899999999996</v>
      </c>
      <c r="T1291" s="135">
        <f t="shared" si="151"/>
        <v>0.82935812574347156</v>
      </c>
      <c r="U1291" s="55">
        <f t="shared" si="152"/>
        <v>1932.05</v>
      </c>
      <c r="V1291" s="55">
        <f t="shared" si="153"/>
        <v>2341.7800000000002</v>
      </c>
      <c r="X1291" s="36" t="b">
        <v>1</v>
      </c>
    </row>
    <row r="1292" spans="1:24" x14ac:dyDescent="0.2">
      <c r="A1292" s="42" t="s">
        <v>4382</v>
      </c>
      <c r="B1292" s="128" t="s">
        <v>2076</v>
      </c>
      <c r="C1292" s="50" t="s">
        <v>163</v>
      </c>
      <c r="D1292" s="51">
        <v>261300</v>
      </c>
      <c r="E1292" s="56" t="s">
        <v>482</v>
      </c>
      <c r="F1292" s="53" t="s">
        <v>164</v>
      </c>
      <c r="G1292" s="54">
        <v>315.18</v>
      </c>
      <c r="H1292" s="55">
        <v>315.18</v>
      </c>
      <c r="I1292" s="73">
        <v>2.19</v>
      </c>
      <c r="J1292" s="55">
        <v>1.81</v>
      </c>
      <c r="K1292" s="73">
        <v>9.6999999999999993</v>
      </c>
      <c r="L1292" s="55">
        <v>8.0500000000000007</v>
      </c>
      <c r="M1292" s="55">
        <f>TRUNC(((J1292*G1292)+(L1292*G1292)),2)</f>
        <v>3107.67</v>
      </c>
      <c r="N1292" s="55">
        <f>TRUNC(((J1292*H1292)+(L1292*H1292)),2)</f>
        <v>3107.67</v>
      </c>
      <c r="O1292" s="37"/>
      <c r="P1292" s="55">
        <v>2.19</v>
      </c>
      <c r="Q1292" s="55">
        <v>9.6999999999999993</v>
      </c>
      <c r="R1292" s="55">
        <v>3747.49</v>
      </c>
      <c r="S1292" s="55">
        <v>3747.49</v>
      </c>
      <c r="T1292" s="135">
        <f t="shared" ref="T1292:T1355" si="154">N1292/S1292</f>
        <v>0.82926705608287155</v>
      </c>
      <c r="U1292" s="55">
        <f t="shared" si="152"/>
        <v>570.47</v>
      </c>
      <c r="V1292" s="55">
        <f t="shared" si="153"/>
        <v>2537.19</v>
      </c>
      <c r="X1292" s="36" t="b">
        <v>1</v>
      </c>
    </row>
    <row r="1293" spans="1:24" x14ac:dyDescent="0.2">
      <c r="A1293" s="42" t="s">
        <v>4383</v>
      </c>
      <c r="B1293" s="129" t="s">
        <v>2077</v>
      </c>
      <c r="C1293" s="133"/>
      <c r="D1293" s="133"/>
      <c r="E1293" s="58" t="s">
        <v>486</v>
      </c>
      <c r="F1293" s="133"/>
      <c r="G1293" s="59"/>
      <c r="H1293" s="59"/>
      <c r="I1293" s="72"/>
      <c r="J1293" s="59"/>
      <c r="K1293" s="72"/>
      <c r="L1293" s="59"/>
      <c r="M1293" s="60">
        <f>SUM(M1294:M1295)</f>
        <v>6300.4400000000005</v>
      </c>
      <c r="N1293" s="60">
        <f>SUM(N1294:N1295)</f>
        <v>6300.4400000000005</v>
      </c>
      <c r="O1293" s="37"/>
      <c r="P1293" s="59"/>
      <c r="Q1293" s="59"/>
      <c r="R1293" s="60">
        <v>7595.83</v>
      </c>
      <c r="S1293" s="60">
        <v>7595.83</v>
      </c>
      <c r="T1293" s="135">
        <f t="shared" si="154"/>
        <v>0.82946037496889746</v>
      </c>
      <c r="U1293" s="55">
        <f t="shared" si="152"/>
        <v>0</v>
      </c>
      <c r="V1293" s="55">
        <f t="shared" si="153"/>
        <v>0</v>
      </c>
      <c r="X1293" s="36" t="b">
        <v>1</v>
      </c>
    </row>
    <row r="1294" spans="1:24" x14ac:dyDescent="0.2">
      <c r="A1294" s="42" t="s">
        <v>4384</v>
      </c>
      <c r="B1294" s="128" t="s">
        <v>2078</v>
      </c>
      <c r="C1294" s="50" t="s">
        <v>163</v>
      </c>
      <c r="D1294" s="51">
        <v>261300</v>
      </c>
      <c r="E1294" s="56" t="s">
        <v>482</v>
      </c>
      <c r="F1294" s="53" t="s">
        <v>164</v>
      </c>
      <c r="G1294" s="54">
        <v>315.18</v>
      </c>
      <c r="H1294" s="55">
        <v>315.18</v>
      </c>
      <c r="I1294" s="73">
        <v>2.19</v>
      </c>
      <c r="J1294" s="55">
        <v>1.81</v>
      </c>
      <c r="K1294" s="73">
        <v>9.6999999999999993</v>
      </c>
      <c r="L1294" s="55">
        <v>8.0500000000000007</v>
      </c>
      <c r="M1294" s="55">
        <f>TRUNC(((J1294*G1294)+(L1294*G1294)),2)</f>
        <v>3107.67</v>
      </c>
      <c r="N1294" s="55">
        <f>TRUNC(((J1294*H1294)+(L1294*H1294)),2)</f>
        <v>3107.67</v>
      </c>
      <c r="O1294" s="37"/>
      <c r="P1294" s="55">
        <v>2.19</v>
      </c>
      <c r="Q1294" s="55">
        <v>9.6999999999999993</v>
      </c>
      <c r="R1294" s="55">
        <v>3747.49</v>
      </c>
      <c r="S1294" s="55">
        <v>3747.49</v>
      </c>
      <c r="T1294" s="135">
        <f t="shared" si="154"/>
        <v>0.82926705608287155</v>
      </c>
      <c r="U1294" s="55">
        <f t="shared" ref="U1294:U1357" si="155">TRUNC(J1294*H1294,2)</f>
        <v>570.47</v>
      </c>
      <c r="V1294" s="55">
        <f t="shared" ref="V1294:V1357" si="156">TRUNC(L1294*H1294,2)</f>
        <v>2537.19</v>
      </c>
      <c r="X1294" s="36" t="b">
        <v>1</v>
      </c>
    </row>
    <row r="1295" spans="1:24" x14ac:dyDescent="0.2">
      <c r="A1295" s="42" t="s">
        <v>4385</v>
      </c>
      <c r="B1295" s="128" t="s">
        <v>2079</v>
      </c>
      <c r="C1295" s="50" t="s">
        <v>163</v>
      </c>
      <c r="D1295" s="51">
        <v>261001</v>
      </c>
      <c r="E1295" s="56" t="s">
        <v>489</v>
      </c>
      <c r="F1295" s="53" t="s">
        <v>164</v>
      </c>
      <c r="G1295" s="54">
        <v>315.18</v>
      </c>
      <c r="H1295" s="55">
        <v>315.18</v>
      </c>
      <c r="I1295" s="73">
        <v>4.28</v>
      </c>
      <c r="J1295" s="55">
        <v>3.55</v>
      </c>
      <c r="K1295" s="73">
        <v>7.93</v>
      </c>
      <c r="L1295" s="55">
        <v>6.58</v>
      </c>
      <c r="M1295" s="55">
        <f>TRUNC(((J1295*G1295)+(L1295*G1295)),2)</f>
        <v>3192.77</v>
      </c>
      <c r="N1295" s="55">
        <f>TRUNC(((J1295*H1295)+(L1295*H1295)),2)</f>
        <v>3192.77</v>
      </c>
      <c r="O1295" s="37"/>
      <c r="P1295" s="55">
        <v>4.28</v>
      </c>
      <c r="Q1295" s="55">
        <v>7.93</v>
      </c>
      <c r="R1295" s="55">
        <v>3848.34</v>
      </c>
      <c r="S1295" s="55">
        <v>3848.34</v>
      </c>
      <c r="T1295" s="135">
        <f t="shared" si="154"/>
        <v>0.82964862772000392</v>
      </c>
      <c r="U1295" s="55">
        <f t="shared" si="155"/>
        <v>1118.8800000000001</v>
      </c>
      <c r="V1295" s="55">
        <f t="shared" si="156"/>
        <v>2073.88</v>
      </c>
      <c r="X1295" s="36" t="b">
        <v>1</v>
      </c>
    </row>
    <row r="1296" spans="1:24" x14ac:dyDescent="0.2">
      <c r="A1296" s="42" t="s">
        <v>4386</v>
      </c>
      <c r="B1296" s="129" t="s">
        <v>2080</v>
      </c>
      <c r="C1296" s="133"/>
      <c r="D1296" s="133"/>
      <c r="E1296" s="58" t="s">
        <v>2081</v>
      </c>
      <c r="F1296" s="133"/>
      <c r="G1296" s="59"/>
      <c r="H1296" s="59"/>
      <c r="I1296" s="72"/>
      <c r="J1296" s="59"/>
      <c r="K1296" s="72"/>
      <c r="L1296" s="59"/>
      <c r="M1296" s="60">
        <f>M1297+M1300</f>
        <v>10810.850000000002</v>
      </c>
      <c r="N1296" s="60">
        <f>N1297+N1300</f>
        <v>10810.850000000002</v>
      </c>
      <c r="O1296" s="37"/>
      <c r="P1296" s="59"/>
      <c r="Q1296" s="59"/>
      <c r="R1296" s="60">
        <v>13032.68</v>
      </c>
      <c r="S1296" s="60">
        <v>13032.68</v>
      </c>
      <c r="T1296" s="135">
        <f t="shared" si="154"/>
        <v>0.8295185641019347</v>
      </c>
      <c r="U1296" s="55">
        <f t="shared" si="155"/>
        <v>0</v>
      </c>
      <c r="V1296" s="55">
        <f t="shared" si="156"/>
        <v>0</v>
      </c>
      <c r="X1296" s="36" t="b">
        <v>1</v>
      </c>
    </row>
    <row r="1297" spans="1:24" x14ac:dyDescent="0.2">
      <c r="A1297" s="42" t="s">
        <v>4387</v>
      </c>
      <c r="B1297" s="130" t="s">
        <v>2082</v>
      </c>
      <c r="C1297" s="134"/>
      <c r="D1297" s="134"/>
      <c r="E1297" s="61" t="s">
        <v>2042</v>
      </c>
      <c r="F1297" s="134"/>
      <c r="G1297" s="62"/>
      <c r="H1297" s="62"/>
      <c r="I1297" s="72"/>
      <c r="J1297" s="62"/>
      <c r="K1297" s="72"/>
      <c r="L1297" s="62"/>
      <c r="M1297" s="63">
        <f>SUM(M1298:M1299)</f>
        <v>577.20000000000005</v>
      </c>
      <c r="N1297" s="63">
        <f>SUM(N1298:N1299)</f>
        <v>577.20000000000005</v>
      </c>
      <c r="O1297" s="37"/>
      <c r="P1297" s="62"/>
      <c r="Q1297" s="62"/>
      <c r="R1297" s="63">
        <v>695.82</v>
      </c>
      <c r="S1297" s="63">
        <v>695.82</v>
      </c>
      <c r="T1297" s="135">
        <f t="shared" si="154"/>
        <v>0.82952487712339396</v>
      </c>
      <c r="U1297" s="55">
        <f t="shared" si="155"/>
        <v>0</v>
      </c>
      <c r="V1297" s="55">
        <f t="shared" si="156"/>
        <v>0</v>
      </c>
      <c r="X1297" s="36" t="b">
        <v>1</v>
      </c>
    </row>
    <row r="1298" spans="1:24" x14ac:dyDescent="0.2">
      <c r="A1298" s="42" t="s">
        <v>4388</v>
      </c>
      <c r="B1298" s="128" t="s">
        <v>2083</v>
      </c>
      <c r="C1298" s="50" t="s">
        <v>163</v>
      </c>
      <c r="D1298" s="51">
        <v>261300</v>
      </c>
      <c r="E1298" s="56" t="s">
        <v>482</v>
      </c>
      <c r="F1298" s="53" t="s">
        <v>164</v>
      </c>
      <c r="G1298" s="54">
        <v>32.5</v>
      </c>
      <c r="H1298" s="55">
        <v>32.5</v>
      </c>
      <c r="I1298" s="73">
        <v>2.19</v>
      </c>
      <c r="J1298" s="55">
        <v>1.81</v>
      </c>
      <c r="K1298" s="73">
        <v>9.6999999999999993</v>
      </c>
      <c r="L1298" s="55">
        <v>8.0500000000000007</v>
      </c>
      <c r="M1298" s="55">
        <f>TRUNC(((J1298*G1298)+(L1298*G1298)),2)</f>
        <v>320.45</v>
      </c>
      <c r="N1298" s="55">
        <f>TRUNC(((J1298*H1298)+(L1298*H1298)),2)</f>
        <v>320.45</v>
      </c>
      <c r="O1298" s="37"/>
      <c r="P1298" s="55">
        <v>2.19</v>
      </c>
      <c r="Q1298" s="55">
        <v>9.6999999999999993</v>
      </c>
      <c r="R1298" s="55">
        <v>386.42</v>
      </c>
      <c r="S1298" s="55">
        <v>386.42</v>
      </c>
      <c r="T1298" s="135">
        <f t="shared" si="154"/>
        <v>0.82927902282490551</v>
      </c>
      <c r="U1298" s="55">
        <f t="shared" si="155"/>
        <v>58.82</v>
      </c>
      <c r="V1298" s="55">
        <f t="shared" si="156"/>
        <v>261.62</v>
      </c>
      <c r="X1298" s="36" t="b">
        <v>1</v>
      </c>
    </row>
    <row r="1299" spans="1:24" x14ac:dyDescent="0.2">
      <c r="A1299" s="42" t="s">
        <v>4389</v>
      </c>
      <c r="B1299" s="128" t="s">
        <v>2084</v>
      </c>
      <c r="C1299" s="50" t="s">
        <v>163</v>
      </c>
      <c r="D1299" s="51">
        <v>261307</v>
      </c>
      <c r="E1299" s="56" t="s">
        <v>494</v>
      </c>
      <c r="F1299" s="53" t="s">
        <v>164</v>
      </c>
      <c r="G1299" s="54">
        <v>32.5</v>
      </c>
      <c r="H1299" s="55">
        <v>32.5</v>
      </c>
      <c r="I1299" s="73">
        <v>3.82</v>
      </c>
      <c r="J1299" s="55">
        <v>3.17</v>
      </c>
      <c r="K1299" s="73">
        <v>5.7</v>
      </c>
      <c r="L1299" s="55">
        <v>4.7300000000000004</v>
      </c>
      <c r="M1299" s="55">
        <f>TRUNC(((J1299*G1299)+(L1299*G1299)),2)</f>
        <v>256.75</v>
      </c>
      <c r="N1299" s="55">
        <f>TRUNC(((J1299*H1299)+(L1299*H1299)),2)</f>
        <v>256.75</v>
      </c>
      <c r="O1299" s="37"/>
      <c r="P1299" s="55">
        <v>3.82</v>
      </c>
      <c r="Q1299" s="55">
        <v>5.7</v>
      </c>
      <c r="R1299" s="55">
        <v>309.39999999999998</v>
      </c>
      <c r="S1299" s="55">
        <v>309.39999999999998</v>
      </c>
      <c r="T1299" s="135">
        <f t="shared" si="154"/>
        <v>0.82983193277310929</v>
      </c>
      <c r="U1299" s="55">
        <f t="shared" si="155"/>
        <v>103.02</v>
      </c>
      <c r="V1299" s="55">
        <f t="shared" si="156"/>
        <v>153.72</v>
      </c>
      <c r="X1299" s="36" t="b">
        <v>1</v>
      </c>
    </row>
    <row r="1300" spans="1:24" x14ac:dyDescent="0.2">
      <c r="A1300" s="42" t="s">
        <v>4390</v>
      </c>
      <c r="B1300" s="130" t="s">
        <v>2085</v>
      </c>
      <c r="C1300" s="134"/>
      <c r="D1300" s="134"/>
      <c r="E1300" s="61" t="s">
        <v>2048</v>
      </c>
      <c r="F1300" s="134"/>
      <c r="G1300" s="62"/>
      <c r="H1300" s="62"/>
      <c r="I1300" s="72"/>
      <c r="J1300" s="62"/>
      <c r="K1300" s="72"/>
      <c r="L1300" s="62"/>
      <c r="M1300" s="63">
        <f>SUM(M1301:M1302)</f>
        <v>10233.650000000001</v>
      </c>
      <c r="N1300" s="63">
        <f>SUM(N1301:N1302)</f>
        <v>10233.650000000001</v>
      </c>
      <c r="O1300" s="37"/>
      <c r="P1300" s="62"/>
      <c r="Q1300" s="62"/>
      <c r="R1300" s="63">
        <v>12336.86</v>
      </c>
      <c r="S1300" s="63">
        <v>12336.86</v>
      </c>
      <c r="T1300" s="135">
        <f t="shared" si="154"/>
        <v>0.82951820803672904</v>
      </c>
      <c r="U1300" s="55">
        <f t="shared" si="155"/>
        <v>0</v>
      </c>
      <c r="V1300" s="55">
        <f t="shared" si="156"/>
        <v>0</v>
      </c>
      <c r="X1300" s="36" t="b">
        <v>1</v>
      </c>
    </row>
    <row r="1301" spans="1:24" x14ac:dyDescent="0.2">
      <c r="A1301" s="42" t="s">
        <v>4391</v>
      </c>
      <c r="B1301" s="128" t="s">
        <v>2086</v>
      </c>
      <c r="C1301" s="50" t="s">
        <v>163</v>
      </c>
      <c r="D1301" s="51">
        <v>261300</v>
      </c>
      <c r="E1301" s="56" t="s">
        <v>482</v>
      </c>
      <c r="F1301" s="53" t="s">
        <v>164</v>
      </c>
      <c r="G1301" s="54">
        <v>576.22</v>
      </c>
      <c r="H1301" s="55">
        <v>576.22</v>
      </c>
      <c r="I1301" s="73">
        <v>2.19</v>
      </c>
      <c r="J1301" s="55">
        <v>1.81</v>
      </c>
      <c r="K1301" s="73">
        <v>9.6999999999999993</v>
      </c>
      <c r="L1301" s="55">
        <v>8.0500000000000007</v>
      </c>
      <c r="M1301" s="55">
        <f>TRUNC(((J1301*G1301)+(L1301*G1301)),2)</f>
        <v>5681.52</v>
      </c>
      <c r="N1301" s="55">
        <f>TRUNC(((J1301*H1301)+(L1301*H1301)),2)</f>
        <v>5681.52</v>
      </c>
      <c r="O1301" s="37"/>
      <c r="P1301" s="55">
        <v>2.19</v>
      </c>
      <c r="Q1301" s="55">
        <v>9.6999999999999993</v>
      </c>
      <c r="R1301" s="55">
        <v>6851.25</v>
      </c>
      <c r="S1301" s="55">
        <v>6851.25</v>
      </c>
      <c r="T1301" s="135">
        <f t="shared" si="154"/>
        <v>0.82926765188834162</v>
      </c>
      <c r="U1301" s="55">
        <f t="shared" si="155"/>
        <v>1042.95</v>
      </c>
      <c r="V1301" s="55">
        <f t="shared" si="156"/>
        <v>4638.57</v>
      </c>
      <c r="X1301" s="36" t="b">
        <v>1</v>
      </c>
    </row>
    <row r="1302" spans="1:24" x14ac:dyDescent="0.2">
      <c r="A1302" s="42" t="s">
        <v>4392</v>
      </c>
      <c r="B1302" s="128" t="s">
        <v>2087</v>
      </c>
      <c r="C1302" s="50" t="s">
        <v>163</v>
      </c>
      <c r="D1302" s="51">
        <v>261307</v>
      </c>
      <c r="E1302" s="56" t="s">
        <v>494</v>
      </c>
      <c r="F1302" s="53" t="s">
        <v>164</v>
      </c>
      <c r="G1302" s="54">
        <v>576.22</v>
      </c>
      <c r="H1302" s="55">
        <v>576.22</v>
      </c>
      <c r="I1302" s="73">
        <v>3.82</v>
      </c>
      <c r="J1302" s="55">
        <v>3.17</v>
      </c>
      <c r="K1302" s="73">
        <v>5.7</v>
      </c>
      <c r="L1302" s="55">
        <v>4.7300000000000004</v>
      </c>
      <c r="M1302" s="55">
        <f>TRUNC(((J1302*G1302)+(L1302*G1302)),2)</f>
        <v>4552.13</v>
      </c>
      <c r="N1302" s="55">
        <f>TRUNC(((J1302*H1302)+(L1302*H1302)),2)</f>
        <v>4552.13</v>
      </c>
      <c r="O1302" s="37"/>
      <c r="P1302" s="55">
        <v>3.82</v>
      </c>
      <c r="Q1302" s="55">
        <v>5.7</v>
      </c>
      <c r="R1302" s="55">
        <v>5485.61</v>
      </c>
      <c r="S1302" s="55">
        <v>5485.61</v>
      </c>
      <c r="T1302" s="135">
        <f t="shared" si="154"/>
        <v>0.8298311400190681</v>
      </c>
      <c r="U1302" s="55">
        <f t="shared" si="155"/>
        <v>1826.61</v>
      </c>
      <c r="V1302" s="55">
        <f t="shared" si="156"/>
        <v>2725.52</v>
      </c>
      <c r="X1302" s="36" t="b">
        <v>1</v>
      </c>
    </row>
    <row r="1303" spans="1:24" x14ac:dyDescent="0.2">
      <c r="A1303" s="42" t="s">
        <v>4393</v>
      </c>
      <c r="B1303" s="129" t="s">
        <v>2088</v>
      </c>
      <c r="C1303" s="133"/>
      <c r="D1303" s="133"/>
      <c r="E1303" s="58" t="s">
        <v>496</v>
      </c>
      <c r="F1303" s="133"/>
      <c r="G1303" s="59"/>
      <c r="H1303" s="59"/>
      <c r="I1303" s="72"/>
      <c r="J1303" s="59"/>
      <c r="K1303" s="72"/>
      <c r="L1303" s="59"/>
      <c r="M1303" s="60">
        <f>M1304</f>
        <v>11064.68</v>
      </c>
      <c r="N1303" s="60">
        <f>N1304</f>
        <v>11064.68</v>
      </c>
      <c r="O1303" s="37"/>
      <c r="P1303" s="59"/>
      <c r="Q1303" s="59"/>
      <c r="R1303" s="60">
        <v>13343.59</v>
      </c>
      <c r="S1303" s="60">
        <v>13343.59</v>
      </c>
      <c r="T1303" s="135">
        <f t="shared" si="154"/>
        <v>0.82921312780143874</v>
      </c>
      <c r="U1303" s="55">
        <f t="shared" si="155"/>
        <v>0</v>
      </c>
      <c r="V1303" s="55">
        <f t="shared" si="156"/>
        <v>0</v>
      </c>
      <c r="X1303" s="36" t="b">
        <v>1</v>
      </c>
    </row>
    <row r="1304" spans="1:24" x14ac:dyDescent="0.2">
      <c r="A1304" s="42" t="s">
        <v>4394</v>
      </c>
      <c r="B1304" s="128" t="s">
        <v>2089</v>
      </c>
      <c r="C1304" s="50" t="s">
        <v>163</v>
      </c>
      <c r="D1304" s="51">
        <v>261000</v>
      </c>
      <c r="E1304" s="56" t="s">
        <v>498</v>
      </c>
      <c r="F1304" s="53" t="s">
        <v>164</v>
      </c>
      <c r="G1304" s="54">
        <v>999.52</v>
      </c>
      <c r="H1304" s="55">
        <v>999.52</v>
      </c>
      <c r="I1304" s="73">
        <v>5.37</v>
      </c>
      <c r="J1304" s="55">
        <v>4.45</v>
      </c>
      <c r="K1304" s="73">
        <v>7.98</v>
      </c>
      <c r="L1304" s="55">
        <v>6.62</v>
      </c>
      <c r="M1304" s="55">
        <f>TRUNC(((J1304*G1304)+(L1304*G1304)),2)</f>
        <v>11064.68</v>
      </c>
      <c r="N1304" s="55">
        <f>TRUNC(((J1304*H1304)+(L1304*H1304)),2)</f>
        <v>11064.68</v>
      </c>
      <c r="O1304" s="37"/>
      <c r="P1304" s="55">
        <v>5.37</v>
      </c>
      <c r="Q1304" s="55">
        <v>7.98</v>
      </c>
      <c r="R1304" s="55">
        <v>13343.59</v>
      </c>
      <c r="S1304" s="55">
        <v>13343.59</v>
      </c>
      <c r="T1304" s="135">
        <f t="shared" si="154"/>
        <v>0.82921312780143874</v>
      </c>
      <c r="U1304" s="55">
        <f t="shared" si="155"/>
        <v>4447.8599999999997</v>
      </c>
      <c r="V1304" s="55">
        <f t="shared" si="156"/>
        <v>6616.82</v>
      </c>
      <c r="X1304" s="36" t="b">
        <v>1</v>
      </c>
    </row>
    <row r="1305" spans="1:24" x14ac:dyDescent="0.2">
      <c r="A1305" s="42" t="s">
        <v>4395</v>
      </c>
      <c r="B1305" s="129" t="s">
        <v>2090</v>
      </c>
      <c r="C1305" s="133"/>
      <c r="D1305" s="133"/>
      <c r="E1305" s="58" t="s">
        <v>2091</v>
      </c>
      <c r="F1305" s="133"/>
      <c r="G1305" s="59"/>
      <c r="H1305" s="59"/>
      <c r="I1305" s="72"/>
      <c r="J1305" s="59"/>
      <c r="K1305" s="72"/>
      <c r="L1305" s="59"/>
      <c r="M1305" s="60">
        <f>M1306</f>
        <v>634.25</v>
      </c>
      <c r="N1305" s="60">
        <f>N1306</f>
        <v>634.25</v>
      </c>
      <c r="O1305" s="37"/>
      <c r="P1305" s="59"/>
      <c r="Q1305" s="59"/>
      <c r="R1305" s="60">
        <v>764.79</v>
      </c>
      <c r="S1305" s="60">
        <v>764.79</v>
      </c>
      <c r="T1305" s="135">
        <f t="shared" si="154"/>
        <v>0.82931262176545195</v>
      </c>
      <c r="U1305" s="55">
        <f t="shared" si="155"/>
        <v>0</v>
      </c>
      <c r="V1305" s="55">
        <f t="shared" si="156"/>
        <v>0</v>
      </c>
      <c r="X1305" s="36" t="b">
        <v>1</v>
      </c>
    </row>
    <row r="1306" spans="1:24" x14ac:dyDescent="0.2">
      <c r="A1306" s="42" t="s">
        <v>4396</v>
      </c>
      <c r="B1306" s="128" t="s">
        <v>2092</v>
      </c>
      <c r="C1306" s="50" t="s">
        <v>163</v>
      </c>
      <c r="D1306" s="51">
        <v>261703</v>
      </c>
      <c r="E1306" s="56" t="s">
        <v>502</v>
      </c>
      <c r="F1306" s="53" t="s">
        <v>164</v>
      </c>
      <c r="G1306" s="54">
        <v>59.61</v>
      </c>
      <c r="H1306" s="55">
        <v>59.61</v>
      </c>
      <c r="I1306" s="73">
        <v>3.87</v>
      </c>
      <c r="J1306" s="55">
        <v>3.21</v>
      </c>
      <c r="K1306" s="73">
        <v>8.9600000000000009</v>
      </c>
      <c r="L1306" s="55">
        <v>7.43</v>
      </c>
      <c r="M1306" s="55">
        <f>TRUNC(((J1306*G1306)+(L1306*G1306)),2)</f>
        <v>634.25</v>
      </c>
      <c r="N1306" s="55">
        <f>TRUNC(((J1306*H1306)+(L1306*H1306)),2)</f>
        <v>634.25</v>
      </c>
      <c r="O1306" s="37"/>
      <c r="P1306" s="55">
        <v>3.87</v>
      </c>
      <c r="Q1306" s="55">
        <v>8.9600000000000009</v>
      </c>
      <c r="R1306" s="55">
        <v>764.79</v>
      </c>
      <c r="S1306" s="55">
        <v>764.79</v>
      </c>
      <c r="T1306" s="135">
        <f t="shared" si="154"/>
        <v>0.82931262176545195</v>
      </c>
      <c r="U1306" s="55">
        <f t="shared" si="155"/>
        <v>191.34</v>
      </c>
      <c r="V1306" s="55">
        <f t="shared" si="156"/>
        <v>442.9</v>
      </c>
      <c r="X1306" s="36" t="b">
        <v>1</v>
      </c>
    </row>
    <row r="1307" spans="1:24" x14ac:dyDescent="0.2">
      <c r="A1307" s="42" t="s">
        <v>4397</v>
      </c>
      <c r="B1307" s="129" t="s">
        <v>2093</v>
      </c>
      <c r="C1307" s="133"/>
      <c r="D1307" s="133"/>
      <c r="E1307" s="58" t="s">
        <v>2024</v>
      </c>
      <c r="F1307" s="133"/>
      <c r="G1307" s="59"/>
      <c r="H1307" s="59"/>
      <c r="I1307" s="72"/>
      <c r="J1307" s="59"/>
      <c r="K1307" s="72"/>
      <c r="L1307" s="59"/>
      <c r="M1307" s="60">
        <f>M1308</f>
        <v>3344.94</v>
      </c>
      <c r="N1307" s="60">
        <f>N1308</f>
        <v>3344.94</v>
      </c>
      <c r="O1307" s="37"/>
      <c r="P1307" s="59"/>
      <c r="Q1307" s="59"/>
      <c r="R1307" s="60">
        <v>4030.53</v>
      </c>
      <c r="S1307" s="60">
        <v>4030.53</v>
      </c>
      <c r="T1307" s="135">
        <f t="shared" si="154"/>
        <v>0.82990078227925357</v>
      </c>
      <c r="U1307" s="55">
        <f t="shared" si="155"/>
        <v>0</v>
      </c>
      <c r="V1307" s="55">
        <f t="shared" si="156"/>
        <v>0</v>
      </c>
      <c r="X1307" s="36" t="b">
        <v>1</v>
      </c>
    </row>
    <row r="1308" spans="1:24" x14ac:dyDescent="0.2">
      <c r="A1308" s="42" t="s">
        <v>4398</v>
      </c>
      <c r="B1308" s="128" t="s">
        <v>2094</v>
      </c>
      <c r="C1308" s="50" t="s">
        <v>163</v>
      </c>
      <c r="D1308" s="51">
        <v>261602</v>
      </c>
      <c r="E1308" s="56" t="s">
        <v>506</v>
      </c>
      <c r="F1308" s="53" t="s">
        <v>164</v>
      </c>
      <c r="G1308" s="54">
        <v>153.72</v>
      </c>
      <c r="H1308" s="55">
        <v>153.72</v>
      </c>
      <c r="I1308" s="73">
        <v>11.35</v>
      </c>
      <c r="J1308" s="55">
        <v>9.42</v>
      </c>
      <c r="K1308" s="73">
        <v>14.87</v>
      </c>
      <c r="L1308" s="55">
        <v>12.34</v>
      </c>
      <c r="M1308" s="55">
        <f>TRUNC(((J1308*G1308)+(L1308*G1308)),2)</f>
        <v>3344.94</v>
      </c>
      <c r="N1308" s="55">
        <f>TRUNC(((J1308*H1308)+(L1308*H1308)),2)</f>
        <v>3344.94</v>
      </c>
      <c r="O1308" s="37"/>
      <c r="P1308" s="55">
        <v>11.35</v>
      </c>
      <c r="Q1308" s="55">
        <v>14.87</v>
      </c>
      <c r="R1308" s="55">
        <v>4030.53</v>
      </c>
      <c r="S1308" s="55">
        <v>4030.53</v>
      </c>
      <c r="T1308" s="135">
        <f t="shared" si="154"/>
        <v>0.82990078227925357</v>
      </c>
      <c r="U1308" s="55">
        <f t="shared" si="155"/>
        <v>1448.04</v>
      </c>
      <c r="V1308" s="55">
        <f t="shared" si="156"/>
        <v>1896.9</v>
      </c>
      <c r="X1308" s="36" t="b">
        <v>1</v>
      </c>
    </row>
    <row r="1309" spans="1:24" x14ac:dyDescent="0.2">
      <c r="A1309" s="42" t="s">
        <v>4399</v>
      </c>
      <c r="B1309" s="129" t="s">
        <v>2095</v>
      </c>
      <c r="C1309" s="133"/>
      <c r="D1309" s="133"/>
      <c r="E1309" s="58" t="s">
        <v>441</v>
      </c>
      <c r="F1309" s="133"/>
      <c r="G1309" s="59"/>
      <c r="H1309" s="59"/>
      <c r="I1309" s="72"/>
      <c r="J1309" s="59"/>
      <c r="K1309" s="72"/>
      <c r="L1309" s="59"/>
      <c r="M1309" s="60">
        <f>M1310</f>
        <v>3690.49</v>
      </c>
      <c r="N1309" s="60">
        <f>N1310</f>
        <v>3690.49</v>
      </c>
      <c r="O1309" s="37"/>
      <c r="P1309" s="59"/>
      <c r="Q1309" s="59"/>
      <c r="R1309" s="60">
        <v>4446.91</v>
      </c>
      <c r="S1309" s="60">
        <v>4446.91</v>
      </c>
      <c r="T1309" s="135">
        <f t="shared" si="154"/>
        <v>0.82989986305097241</v>
      </c>
      <c r="U1309" s="55">
        <f t="shared" si="155"/>
        <v>0</v>
      </c>
      <c r="V1309" s="55">
        <f t="shared" si="156"/>
        <v>0</v>
      </c>
      <c r="X1309" s="36" t="b">
        <v>1</v>
      </c>
    </row>
    <row r="1310" spans="1:24" x14ac:dyDescent="0.25">
      <c r="A1310" s="42" t="s">
        <v>4400</v>
      </c>
      <c r="B1310" s="128" t="s">
        <v>2096</v>
      </c>
      <c r="C1310" s="50" t="s">
        <v>163</v>
      </c>
      <c r="D1310" s="51">
        <v>261602</v>
      </c>
      <c r="E1310" s="56" t="s">
        <v>506</v>
      </c>
      <c r="F1310" s="53" t="s">
        <v>164</v>
      </c>
      <c r="G1310" s="54">
        <v>169.6</v>
      </c>
      <c r="H1310" s="55">
        <v>169.6</v>
      </c>
      <c r="I1310" s="73">
        <v>11.35</v>
      </c>
      <c r="J1310" s="55">
        <v>9.42</v>
      </c>
      <c r="K1310" s="73">
        <v>14.87</v>
      </c>
      <c r="L1310" s="55">
        <v>12.34</v>
      </c>
      <c r="M1310" s="55">
        <f>TRUNC(((J1310*G1310)+(L1310*G1310)),2)</f>
        <v>3690.49</v>
      </c>
      <c r="N1310" s="55">
        <f>TRUNC(((J1310*H1310)+(L1310*H1310)),2)</f>
        <v>3690.49</v>
      </c>
      <c r="O1310" s="38"/>
      <c r="P1310" s="55">
        <v>11.35</v>
      </c>
      <c r="Q1310" s="55">
        <v>14.87</v>
      </c>
      <c r="R1310" s="55">
        <v>4446.91</v>
      </c>
      <c r="S1310" s="55">
        <v>4446.91</v>
      </c>
      <c r="T1310" s="135">
        <f t="shared" si="154"/>
        <v>0.82989986305097241</v>
      </c>
      <c r="U1310" s="55">
        <f t="shared" si="155"/>
        <v>1597.63</v>
      </c>
      <c r="V1310" s="55">
        <f t="shared" si="156"/>
        <v>2092.86</v>
      </c>
      <c r="X1310" s="36" t="b">
        <v>1</v>
      </c>
    </row>
    <row r="1311" spans="1:24" x14ac:dyDescent="0.2">
      <c r="A1311" s="42" t="s">
        <v>4401</v>
      </c>
      <c r="B1311" s="129" t="s">
        <v>2097</v>
      </c>
      <c r="C1311" s="133"/>
      <c r="D1311" s="133"/>
      <c r="E1311" s="58" t="s">
        <v>125</v>
      </c>
      <c r="F1311" s="133"/>
      <c r="G1311" s="59"/>
      <c r="H1311" s="59"/>
      <c r="I1311" s="72"/>
      <c r="J1311" s="59"/>
      <c r="K1311" s="72"/>
      <c r="L1311" s="59"/>
      <c r="M1311" s="60">
        <f>M1312</f>
        <v>4531.75</v>
      </c>
      <c r="N1311" s="60">
        <f>N1312</f>
        <v>4531.75</v>
      </c>
      <c r="O1311" s="37"/>
      <c r="P1311" s="59"/>
      <c r="Q1311" s="59"/>
      <c r="R1311" s="60">
        <v>5465.24</v>
      </c>
      <c r="S1311" s="60">
        <v>5465.24</v>
      </c>
      <c r="T1311" s="135">
        <f t="shared" si="154"/>
        <v>0.82919505822251172</v>
      </c>
      <c r="U1311" s="55">
        <f t="shared" si="155"/>
        <v>0</v>
      </c>
      <c r="V1311" s="55">
        <f t="shared" si="156"/>
        <v>0</v>
      </c>
      <c r="X1311" s="36" t="b">
        <v>1</v>
      </c>
    </row>
    <row r="1312" spans="1:24" x14ac:dyDescent="0.2">
      <c r="A1312" s="42" t="s">
        <v>4402</v>
      </c>
      <c r="B1312" s="128" t="s">
        <v>2098</v>
      </c>
      <c r="C1312" s="50" t="s">
        <v>163</v>
      </c>
      <c r="D1312" s="51">
        <v>261609</v>
      </c>
      <c r="E1312" s="56" t="s">
        <v>513</v>
      </c>
      <c r="F1312" s="53" t="s">
        <v>164</v>
      </c>
      <c r="G1312" s="54">
        <v>411.23</v>
      </c>
      <c r="H1312" s="55">
        <v>411.23</v>
      </c>
      <c r="I1312" s="73">
        <v>9.34</v>
      </c>
      <c r="J1312" s="55">
        <v>7.75</v>
      </c>
      <c r="K1312" s="73">
        <v>3.95</v>
      </c>
      <c r="L1312" s="55">
        <v>3.27</v>
      </c>
      <c r="M1312" s="55">
        <f>TRUNC(((J1312*G1312)+(L1312*G1312)),2)</f>
        <v>4531.75</v>
      </c>
      <c r="N1312" s="55">
        <f>TRUNC(((J1312*H1312)+(L1312*H1312)),2)</f>
        <v>4531.75</v>
      </c>
      <c r="O1312" s="37"/>
      <c r="P1312" s="55">
        <v>9.34</v>
      </c>
      <c r="Q1312" s="55">
        <v>3.95</v>
      </c>
      <c r="R1312" s="55">
        <v>5465.24</v>
      </c>
      <c r="S1312" s="55">
        <v>5465.24</v>
      </c>
      <c r="T1312" s="135">
        <f t="shared" si="154"/>
        <v>0.82919505822251172</v>
      </c>
      <c r="U1312" s="55">
        <f t="shared" si="155"/>
        <v>3187.03</v>
      </c>
      <c r="V1312" s="55">
        <f t="shared" si="156"/>
        <v>1344.72</v>
      </c>
      <c r="X1312" s="36" t="b">
        <v>1</v>
      </c>
    </row>
    <row r="1313" spans="1:24" x14ac:dyDescent="0.2">
      <c r="A1313" s="42" t="s">
        <v>4403</v>
      </c>
      <c r="B1313" s="127" t="s">
        <v>2099</v>
      </c>
      <c r="C1313" s="132"/>
      <c r="D1313" s="132"/>
      <c r="E1313" s="47" t="s">
        <v>117</v>
      </c>
      <c r="F1313" s="132"/>
      <c r="G1313" s="48"/>
      <c r="H1313" s="48"/>
      <c r="I1313" s="72"/>
      <c r="J1313" s="48"/>
      <c r="K1313" s="72"/>
      <c r="L1313" s="48"/>
      <c r="M1313" s="308">
        <f>M1314+M1320</f>
        <v>75431.600000000006</v>
      </c>
      <c r="N1313" s="308">
        <f>N1314+N1320</f>
        <v>75431.600000000006</v>
      </c>
      <c r="O1313" s="37"/>
      <c r="P1313" s="48"/>
      <c r="Q1313" s="48"/>
      <c r="R1313" s="308">
        <v>90879.08</v>
      </c>
      <c r="S1313" s="308">
        <v>90879.08</v>
      </c>
      <c r="T1313" s="135">
        <f t="shared" si="154"/>
        <v>0.83002160673281467</v>
      </c>
      <c r="U1313" s="55">
        <f t="shared" si="155"/>
        <v>0</v>
      </c>
      <c r="V1313" s="55">
        <f t="shared" si="156"/>
        <v>0</v>
      </c>
      <c r="X1313" s="36" t="b">
        <v>1</v>
      </c>
    </row>
    <row r="1314" spans="1:24" x14ac:dyDescent="0.2">
      <c r="A1314" s="42" t="s">
        <v>4404</v>
      </c>
      <c r="B1314" s="129" t="s">
        <v>2100</v>
      </c>
      <c r="C1314" s="133"/>
      <c r="D1314" s="133"/>
      <c r="E1314" s="58" t="s">
        <v>516</v>
      </c>
      <c r="F1314" s="133"/>
      <c r="G1314" s="59"/>
      <c r="H1314" s="59"/>
      <c r="I1314" s="72"/>
      <c r="J1314" s="59"/>
      <c r="K1314" s="72"/>
      <c r="L1314" s="59"/>
      <c r="M1314" s="60">
        <f>SUM(M1315:M1319)</f>
        <v>71476.350000000006</v>
      </c>
      <c r="N1314" s="60">
        <f>SUM(N1315:N1319)</f>
        <v>71476.350000000006</v>
      </c>
      <c r="O1314" s="37"/>
      <c r="P1314" s="59"/>
      <c r="Q1314" s="59"/>
      <c r="R1314" s="60">
        <v>86112.8</v>
      </c>
      <c r="S1314" s="60">
        <v>86112.8</v>
      </c>
      <c r="T1314" s="135">
        <f t="shared" si="154"/>
        <v>0.83003165615332453</v>
      </c>
      <c r="U1314" s="55">
        <f t="shared" si="155"/>
        <v>0</v>
      </c>
      <c r="V1314" s="55">
        <f t="shared" si="156"/>
        <v>0</v>
      </c>
      <c r="X1314" s="36" t="b">
        <v>1</v>
      </c>
    </row>
    <row r="1315" spans="1:24" x14ac:dyDescent="0.2">
      <c r="A1315" s="42" t="s">
        <v>4405</v>
      </c>
      <c r="B1315" s="128" t="s">
        <v>2101</v>
      </c>
      <c r="C1315" s="50" t="s">
        <v>163</v>
      </c>
      <c r="D1315" s="51">
        <v>271608</v>
      </c>
      <c r="E1315" s="56" t="s">
        <v>546</v>
      </c>
      <c r="F1315" s="53" t="s">
        <v>164</v>
      </c>
      <c r="G1315" s="54">
        <v>5.24</v>
      </c>
      <c r="H1315" s="55">
        <v>5.24</v>
      </c>
      <c r="I1315" s="73">
        <v>469.93</v>
      </c>
      <c r="J1315" s="55">
        <v>390.08</v>
      </c>
      <c r="K1315" s="73">
        <v>51.41</v>
      </c>
      <c r="L1315" s="55">
        <v>42.67</v>
      </c>
      <c r="M1315" s="55">
        <f>TRUNC(((J1315*G1315)+(L1315*G1315)),2)</f>
        <v>2267.61</v>
      </c>
      <c r="N1315" s="55">
        <f>TRUNC(((J1315*H1315)+(L1315*H1315)),2)</f>
        <v>2267.61</v>
      </c>
      <c r="O1315" s="37"/>
      <c r="P1315" s="55">
        <v>469.93</v>
      </c>
      <c r="Q1315" s="55">
        <v>51.41</v>
      </c>
      <c r="R1315" s="55">
        <v>2731.82</v>
      </c>
      <c r="S1315" s="55">
        <v>2731.82</v>
      </c>
      <c r="T1315" s="135">
        <f t="shared" si="154"/>
        <v>0.83007299163195236</v>
      </c>
      <c r="U1315" s="55">
        <f t="shared" si="155"/>
        <v>2044.01</v>
      </c>
      <c r="V1315" s="55">
        <f t="shared" si="156"/>
        <v>223.59</v>
      </c>
      <c r="X1315" s="36" t="b">
        <v>1</v>
      </c>
    </row>
    <row r="1316" spans="1:24" ht="24" x14ac:dyDescent="0.2">
      <c r="A1316" s="42" t="s">
        <v>4406</v>
      </c>
      <c r="B1316" s="128" t="s">
        <v>2102</v>
      </c>
      <c r="C1316" s="50" t="s">
        <v>197</v>
      </c>
      <c r="D1316" s="57" t="s">
        <v>2103</v>
      </c>
      <c r="E1316" s="56" t="s">
        <v>2104</v>
      </c>
      <c r="F1316" s="53" t="s">
        <v>164</v>
      </c>
      <c r="G1316" s="54">
        <v>14.6</v>
      </c>
      <c r="H1316" s="55">
        <v>14.6</v>
      </c>
      <c r="I1316" s="73">
        <v>432.65</v>
      </c>
      <c r="J1316" s="55">
        <v>359.14</v>
      </c>
      <c r="K1316" s="73">
        <v>58.65</v>
      </c>
      <c r="L1316" s="55">
        <v>48.68</v>
      </c>
      <c r="M1316" s="55">
        <f>TRUNC(((J1316*G1316)+(L1316*G1316)),2)</f>
        <v>5954.17</v>
      </c>
      <c r="N1316" s="55">
        <f>TRUNC(((J1316*H1316)+(L1316*H1316)),2)</f>
        <v>5954.17</v>
      </c>
      <c r="O1316" s="37"/>
      <c r="P1316" s="55">
        <v>432.65</v>
      </c>
      <c r="Q1316" s="55">
        <v>58.65</v>
      </c>
      <c r="R1316" s="55">
        <v>7172.98</v>
      </c>
      <c r="S1316" s="55">
        <v>7172.98</v>
      </c>
      <c r="T1316" s="135">
        <f t="shared" si="154"/>
        <v>0.83008317324180469</v>
      </c>
      <c r="U1316" s="55">
        <f t="shared" si="155"/>
        <v>5243.44</v>
      </c>
      <c r="V1316" s="55">
        <f t="shared" si="156"/>
        <v>710.72</v>
      </c>
      <c r="X1316" s="36" t="b">
        <v>1</v>
      </c>
    </row>
    <row r="1317" spans="1:24" ht="24" x14ac:dyDescent="0.25">
      <c r="A1317" s="42" t="s">
        <v>4407</v>
      </c>
      <c r="B1317" s="128" t="s">
        <v>2105</v>
      </c>
      <c r="C1317" s="50" t="s">
        <v>197</v>
      </c>
      <c r="D1317" s="57" t="s">
        <v>518</v>
      </c>
      <c r="E1317" s="56" t="s">
        <v>519</v>
      </c>
      <c r="F1317" s="53" t="s">
        <v>160</v>
      </c>
      <c r="G1317" s="54">
        <v>8</v>
      </c>
      <c r="H1317" s="55">
        <v>8</v>
      </c>
      <c r="I1317" s="73">
        <v>1090.8800000000001</v>
      </c>
      <c r="J1317" s="55">
        <v>905.53</v>
      </c>
      <c r="K1317" s="73">
        <v>881.49</v>
      </c>
      <c r="L1317" s="55">
        <v>731.72</v>
      </c>
      <c r="M1317" s="55">
        <f>TRUNC(((J1317*G1317)+(L1317*G1317)),2)</f>
        <v>13098</v>
      </c>
      <c r="N1317" s="55">
        <f>TRUNC(((J1317*H1317)+(L1317*H1317)),2)</f>
        <v>13098</v>
      </c>
      <c r="O1317" s="38"/>
      <c r="P1317" s="55">
        <v>1090.8800000000001</v>
      </c>
      <c r="Q1317" s="55">
        <v>881.49</v>
      </c>
      <c r="R1317" s="55">
        <v>15778.96</v>
      </c>
      <c r="S1317" s="55">
        <v>15778.96</v>
      </c>
      <c r="T1317" s="135">
        <f t="shared" si="154"/>
        <v>0.83009273107986847</v>
      </c>
      <c r="U1317" s="55">
        <f t="shared" si="155"/>
        <v>7244.24</v>
      </c>
      <c r="V1317" s="55">
        <f t="shared" si="156"/>
        <v>5853.76</v>
      </c>
      <c r="X1317" s="36" t="b">
        <v>1</v>
      </c>
    </row>
    <row r="1318" spans="1:24" ht="24" x14ac:dyDescent="0.25">
      <c r="A1318" s="42" t="s">
        <v>4408</v>
      </c>
      <c r="B1318" s="128" t="s">
        <v>2106</v>
      </c>
      <c r="C1318" s="50" t="s">
        <v>197</v>
      </c>
      <c r="D1318" s="57" t="s">
        <v>2107</v>
      </c>
      <c r="E1318" s="56" t="s">
        <v>2108</v>
      </c>
      <c r="F1318" s="53" t="s">
        <v>160</v>
      </c>
      <c r="G1318" s="54">
        <v>1</v>
      </c>
      <c r="H1318" s="55">
        <v>1</v>
      </c>
      <c r="I1318" s="73">
        <v>57930</v>
      </c>
      <c r="J1318" s="55">
        <v>48087.69</v>
      </c>
      <c r="K1318" s="73">
        <v>0</v>
      </c>
      <c r="L1318" s="55">
        <v>0</v>
      </c>
      <c r="M1318" s="55">
        <f>TRUNC(((J1318*G1318)+(L1318*G1318)),2)</f>
        <v>48087.69</v>
      </c>
      <c r="N1318" s="55">
        <f>TRUNC(((J1318*H1318)+(L1318*H1318)),2)</f>
        <v>48087.69</v>
      </c>
      <c r="O1318" s="38"/>
      <c r="P1318" s="55">
        <v>57930</v>
      </c>
      <c r="Q1318" s="55">
        <v>0</v>
      </c>
      <c r="R1318" s="55">
        <v>57930</v>
      </c>
      <c r="S1318" s="55">
        <v>57930</v>
      </c>
      <c r="T1318" s="135">
        <f t="shared" si="154"/>
        <v>0.83009994821336097</v>
      </c>
      <c r="U1318" s="55">
        <f t="shared" si="155"/>
        <v>48087.69</v>
      </c>
      <c r="V1318" s="55">
        <f t="shared" si="156"/>
        <v>0</v>
      </c>
      <c r="X1318" s="36" t="b">
        <v>1</v>
      </c>
    </row>
    <row r="1319" spans="1:24" x14ac:dyDescent="0.2">
      <c r="A1319" s="42" t="s">
        <v>4409</v>
      </c>
      <c r="B1319" s="128" t="s">
        <v>2109</v>
      </c>
      <c r="C1319" s="50" t="s">
        <v>163</v>
      </c>
      <c r="D1319" s="51">
        <v>270501</v>
      </c>
      <c r="E1319" s="56" t="s">
        <v>175</v>
      </c>
      <c r="F1319" s="53" t="s">
        <v>164</v>
      </c>
      <c r="G1319" s="54">
        <v>682.8</v>
      </c>
      <c r="H1319" s="55">
        <v>682.8</v>
      </c>
      <c r="I1319" s="73">
        <v>1.66</v>
      </c>
      <c r="J1319" s="55">
        <v>1.37</v>
      </c>
      <c r="K1319" s="73">
        <v>2</v>
      </c>
      <c r="L1319" s="55">
        <v>1.66</v>
      </c>
      <c r="M1319" s="55">
        <f>TRUNC(((J1319*G1319)+(L1319*G1319)),2)</f>
        <v>2068.88</v>
      </c>
      <c r="N1319" s="55">
        <f>TRUNC(((J1319*H1319)+(L1319*H1319)),2)</f>
        <v>2068.88</v>
      </c>
      <c r="O1319" s="37"/>
      <c r="P1319" s="55">
        <v>1.66</v>
      </c>
      <c r="Q1319" s="55">
        <v>2</v>
      </c>
      <c r="R1319" s="55">
        <v>2499.04</v>
      </c>
      <c r="S1319" s="55">
        <v>2499.04</v>
      </c>
      <c r="T1319" s="135">
        <f t="shared" si="154"/>
        <v>0.82786990204238431</v>
      </c>
      <c r="U1319" s="55">
        <f t="shared" si="155"/>
        <v>935.43</v>
      </c>
      <c r="V1319" s="55">
        <f t="shared" si="156"/>
        <v>1133.44</v>
      </c>
      <c r="X1319" s="36" t="b">
        <v>1</v>
      </c>
    </row>
    <row r="1320" spans="1:24" x14ac:dyDescent="0.2">
      <c r="A1320" s="42" t="s">
        <v>4410</v>
      </c>
      <c r="B1320" s="129" t="s">
        <v>2110</v>
      </c>
      <c r="C1320" s="133"/>
      <c r="D1320" s="133"/>
      <c r="E1320" s="58" t="s">
        <v>2111</v>
      </c>
      <c r="F1320" s="133"/>
      <c r="G1320" s="59"/>
      <c r="H1320" s="59"/>
      <c r="I1320" s="72"/>
      <c r="J1320" s="59"/>
      <c r="K1320" s="72"/>
      <c r="L1320" s="59"/>
      <c r="M1320" s="60">
        <f>SUM(M1321:M1326)</f>
        <v>3955.2500000000005</v>
      </c>
      <c r="N1320" s="60">
        <f>SUM(N1321:N1326)</f>
        <v>3955.2500000000005</v>
      </c>
      <c r="O1320" s="37"/>
      <c r="P1320" s="59"/>
      <c r="Q1320" s="59"/>
      <c r="R1320" s="60">
        <v>4766.28</v>
      </c>
      <c r="S1320" s="60">
        <v>4766.28</v>
      </c>
      <c r="T1320" s="135">
        <f t="shared" si="154"/>
        <v>0.82984004296852065</v>
      </c>
      <c r="U1320" s="55">
        <f t="shared" si="155"/>
        <v>0</v>
      </c>
      <c r="V1320" s="55">
        <f t="shared" si="156"/>
        <v>0</v>
      </c>
      <c r="X1320" s="36" t="b">
        <v>1</v>
      </c>
    </row>
    <row r="1321" spans="1:24" ht="36" x14ac:dyDescent="0.25">
      <c r="A1321" s="42" t="s">
        <v>4411</v>
      </c>
      <c r="B1321" s="128" t="s">
        <v>2112</v>
      </c>
      <c r="C1321" s="50" t="s">
        <v>197</v>
      </c>
      <c r="D1321" s="57" t="s">
        <v>2113</v>
      </c>
      <c r="E1321" s="56" t="s">
        <v>2114</v>
      </c>
      <c r="F1321" s="53" t="s">
        <v>160</v>
      </c>
      <c r="G1321" s="54">
        <v>18</v>
      </c>
      <c r="H1321" s="55">
        <v>18</v>
      </c>
      <c r="I1321" s="73">
        <v>69.23</v>
      </c>
      <c r="J1321" s="55">
        <v>57.46</v>
      </c>
      <c r="K1321" s="73">
        <v>14.27</v>
      </c>
      <c r="L1321" s="55">
        <v>11.84</v>
      </c>
      <c r="M1321" s="55">
        <f t="shared" ref="M1321:M1326" si="157">TRUNC(((J1321*G1321)+(L1321*G1321)),2)</f>
        <v>1247.4000000000001</v>
      </c>
      <c r="N1321" s="55">
        <f t="shared" ref="N1321:N1326" si="158">TRUNC(((J1321*H1321)+(L1321*H1321)),2)</f>
        <v>1247.4000000000001</v>
      </c>
      <c r="O1321" s="38"/>
      <c r="P1321" s="55">
        <v>69.23</v>
      </c>
      <c r="Q1321" s="55">
        <v>14.27</v>
      </c>
      <c r="R1321" s="55">
        <v>1503</v>
      </c>
      <c r="S1321" s="55">
        <v>1503</v>
      </c>
      <c r="T1321" s="135">
        <f t="shared" si="154"/>
        <v>0.8299401197604791</v>
      </c>
      <c r="U1321" s="55">
        <f t="shared" si="155"/>
        <v>1034.28</v>
      </c>
      <c r="V1321" s="55">
        <f t="shared" si="156"/>
        <v>213.12</v>
      </c>
      <c r="X1321" s="36" t="b">
        <v>1</v>
      </c>
    </row>
    <row r="1322" spans="1:24" ht="24" x14ac:dyDescent="0.25">
      <c r="A1322" s="42" t="s">
        <v>4412</v>
      </c>
      <c r="B1322" s="128" t="s">
        <v>2115</v>
      </c>
      <c r="C1322" s="50" t="s">
        <v>197</v>
      </c>
      <c r="D1322" s="57" t="s">
        <v>527</v>
      </c>
      <c r="E1322" s="56" t="s">
        <v>528</v>
      </c>
      <c r="F1322" s="53" t="s">
        <v>160</v>
      </c>
      <c r="G1322" s="54">
        <v>20</v>
      </c>
      <c r="H1322" s="55">
        <v>20</v>
      </c>
      <c r="I1322" s="73">
        <v>96.15</v>
      </c>
      <c r="J1322" s="55">
        <v>79.81</v>
      </c>
      <c r="K1322" s="73">
        <v>0</v>
      </c>
      <c r="L1322" s="55">
        <v>0</v>
      </c>
      <c r="M1322" s="55">
        <f t="shared" si="157"/>
        <v>1596.2</v>
      </c>
      <c r="N1322" s="55">
        <f t="shared" si="158"/>
        <v>1596.2</v>
      </c>
      <c r="O1322" s="38"/>
      <c r="P1322" s="55">
        <v>96.15</v>
      </c>
      <c r="Q1322" s="55">
        <v>0</v>
      </c>
      <c r="R1322" s="55">
        <v>1923</v>
      </c>
      <c r="S1322" s="55">
        <v>1923</v>
      </c>
      <c r="T1322" s="135">
        <f t="shared" si="154"/>
        <v>0.83005720228809154</v>
      </c>
      <c r="U1322" s="55">
        <f t="shared" si="155"/>
        <v>1596.2</v>
      </c>
      <c r="V1322" s="55">
        <f t="shared" si="156"/>
        <v>0</v>
      </c>
      <c r="X1322" s="36" t="b">
        <v>1</v>
      </c>
    </row>
    <row r="1323" spans="1:24" ht="24" x14ac:dyDescent="0.2">
      <c r="A1323" s="42" t="s">
        <v>4413</v>
      </c>
      <c r="B1323" s="128" t="s">
        <v>2116</v>
      </c>
      <c r="C1323" s="50" t="s">
        <v>197</v>
      </c>
      <c r="D1323" s="57" t="s">
        <v>2117</v>
      </c>
      <c r="E1323" s="56" t="s">
        <v>2118</v>
      </c>
      <c r="F1323" s="53" t="s">
        <v>160</v>
      </c>
      <c r="G1323" s="54">
        <v>8</v>
      </c>
      <c r="H1323" s="55">
        <v>8</v>
      </c>
      <c r="I1323" s="73">
        <v>27.83</v>
      </c>
      <c r="J1323" s="55">
        <v>23.1</v>
      </c>
      <c r="K1323" s="73">
        <v>1.2</v>
      </c>
      <c r="L1323" s="55">
        <v>0.99</v>
      </c>
      <c r="M1323" s="55">
        <f t="shared" si="157"/>
        <v>192.72</v>
      </c>
      <c r="N1323" s="55">
        <f t="shared" si="158"/>
        <v>192.72</v>
      </c>
      <c r="O1323" s="37"/>
      <c r="P1323" s="55">
        <v>27.83</v>
      </c>
      <c r="Q1323" s="55">
        <v>1.2</v>
      </c>
      <c r="R1323" s="55">
        <v>232.24</v>
      </c>
      <c r="S1323" s="55">
        <v>232.24</v>
      </c>
      <c r="T1323" s="135">
        <f t="shared" si="154"/>
        <v>0.82983120909404062</v>
      </c>
      <c r="U1323" s="55">
        <f t="shared" si="155"/>
        <v>184.8</v>
      </c>
      <c r="V1323" s="55">
        <f t="shared" si="156"/>
        <v>7.92</v>
      </c>
      <c r="X1323" s="36" t="b">
        <v>1</v>
      </c>
    </row>
    <row r="1324" spans="1:24" ht="24" x14ac:dyDescent="0.25">
      <c r="A1324" s="42" t="s">
        <v>4414</v>
      </c>
      <c r="B1324" s="128" t="s">
        <v>2119</v>
      </c>
      <c r="C1324" s="50" t="s">
        <v>217</v>
      </c>
      <c r="D1324" s="51">
        <v>102513</v>
      </c>
      <c r="E1324" s="52" t="s">
        <v>3086</v>
      </c>
      <c r="F1324" s="53" t="s">
        <v>164</v>
      </c>
      <c r="G1324" s="54">
        <v>0.96</v>
      </c>
      <c r="H1324" s="55">
        <v>0.96</v>
      </c>
      <c r="I1324" s="73">
        <v>19.46</v>
      </c>
      <c r="J1324" s="55">
        <v>16.149999999999999</v>
      </c>
      <c r="K1324" s="73">
        <v>27.05</v>
      </c>
      <c r="L1324" s="55">
        <v>22.45</v>
      </c>
      <c r="M1324" s="55">
        <f t="shared" si="157"/>
        <v>37.049999999999997</v>
      </c>
      <c r="N1324" s="55">
        <f t="shared" si="158"/>
        <v>37.049999999999997</v>
      </c>
      <c r="O1324" s="38"/>
      <c r="P1324" s="55">
        <v>19.46</v>
      </c>
      <c r="Q1324" s="55">
        <v>27.05</v>
      </c>
      <c r="R1324" s="55">
        <v>44.64</v>
      </c>
      <c r="S1324" s="55">
        <v>44.64</v>
      </c>
      <c r="T1324" s="135">
        <f t="shared" si="154"/>
        <v>0.82997311827956977</v>
      </c>
      <c r="U1324" s="55">
        <f t="shared" si="155"/>
        <v>15.5</v>
      </c>
      <c r="V1324" s="55">
        <f t="shared" si="156"/>
        <v>21.55</v>
      </c>
      <c r="X1324" s="36" t="b">
        <v>1</v>
      </c>
    </row>
    <row r="1325" spans="1:24" ht="24" x14ac:dyDescent="0.25">
      <c r="A1325" s="42" t="s">
        <v>4415</v>
      </c>
      <c r="B1325" s="128" t="s">
        <v>2120</v>
      </c>
      <c r="C1325" s="50" t="s">
        <v>197</v>
      </c>
      <c r="D1325" s="57" t="s">
        <v>2121</v>
      </c>
      <c r="E1325" s="56" t="s">
        <v>2122</v>
      </c>
      <c r="F1325" s="53" t="s">
        <v>160</v>
      </c>
      <c r="G1325" s="54">
        <v>4</v>
      </c>
      <c r="H1325" s="55">
        <v>4</v>
      </c>
      <c r="I1325" s="73">
        <v>161.49</v>
      </c>
      <c r="J1325" s="55">
        <v>134.05000000000001</v>
      </c>
      <c r="K1325" s="73">
        <v>18.68</v>
      </c>
      <c r="L1325" s="55">
        <v>15.5</v>
      </c>
      <c r="M1325" s="55">
        <f t="shared" si="157"/>
        <v>598.20000000000005</v>
      </c>
      <c r="N1325" s="55">
        <f t="shared" si="158"/>
        <v>598.20000000000005</v>
      </c>
      <c r="O1325" s="38"/>
      <c r="P1325" s="55">
        <v>161.49</v>
      </c>
      <c r="Q1325" s="55">
        <v>18.68</v>
      </c>
      <c r="R1325" s="55">
        <v>720.68</v>
      </c>
      <c r="S1325" s="55">
        <v>720.68</v>
      </c>
      <c r="T1325" s="135">
        <f t="shared" si="154"/>
        <v>0.83004939779097531</v>
      </c>
      <c r="U1325" s="55">
        <f t="shared" si="155"/>
        <v>536.20000000000005</v>
      </c>
      <c r="V1325" s="55">
        <f t="shared" si="156"/>
        <v>62</v>
      </c>
      <c r="X1325" s="36" t="b">
        <v>1</v>
      </c>
    </row>
    <row r="1326" spans="1:24" ht="24" x14ac:dyDescent="0.25">
      <c r="A1326" s="42" t="s">
        <v>4416</v>
      </c>
      <c r="B1326" s="128" t="s">
        <v>2123</v>
      </c>
      <c r="C1326" s="50" t="s">
        <v>197</v>
      </c>
      <c r="D1326" s="57" t="s">
        <v>2124</v>
      </c>
      <c r="E1326" s="56" t="s">
        <v>2125</v>
      </c>
      <c r="F1326" s="53" t="s">
        <v>160</v>
      </c>
      <c r="G1326" s="54">
        <v>72</v>
      </c>
      <c r="H1326" s="55">
        <v>72</v>
      </c>
      <c r="I1326" s="73">
        <v>2.98</v>
      </c>
      <c r="J1326" s="55">
        <v>2.4700000000000002</v>
      </c>
      <c r="K1326" s="73">
        <v>1.78</v>
      </c>
      <c r="L1326" s="55">
        <v>1.47</v>
      </c>
      <c r="M1326" s="55">
        <f t="shared" si="157"/>
        <v>283.68</v>
      </c>
      <c r="N1326" s="55">
        <f t="shared" si="158"/>
        <v>283.68</v>
      </c>
      <c r="O1326" s="38"/>
      <c r="P1326" s="55">
        <v>2.98</v>
      </c>
      <c r="Q1326" s="55">
        <v>1.78</v>
      </c>
      <c r="R1326" s="55">
        <v>342.72</v>
      </c>
      <c r="S1326" s="55">
        <v>342.72</v>
      </c>
      <c r="T1326" s="135">
        <f t="shared" si="154"/>
        <v>0.82773109243697474</v>
      </c>
      <c r="U1326" s="55">
        <f t="shared" si="155"/>
        <v>177.84</v>
      </c>
      <c r="V1326" s="55">
        <f t="shared" si="156"/>
        <v>105.84</v>
      </c>
      <c r="X1326" s="36" t="b">
        <v>1</v>
      </c>
    </row>
    <row r="1327" spans="1:24" x14ac:dyDescent="0.2">
      <c r="A1327" s="42" t="s">
        <v>4417</v>
      </c>
      <c r="B1327" s="126">
        <v>26</v>
      </c>
      <c r="C1327" s="131"/>
      <c r="D1327" s="131"/>
      <c r="E1327" s="43" t="s">
        <v>28</v>
      </c>
      <c r="F1327" s="44" t="s">
        <v>160</v>
      </c>
      <c r="G1327" s="45">
        <v>1</v>
      </c>
      <c r="H1327" s="46"/>
      <c r="I1327" s="72"/>
      <c r="J1327" s="46"/>
      <c r="K1327" s="72"/>
      <c r="L1327" s="46"/>
      <c r="M1327" s="45">
        <f>M1328+M1334+M1336+M1338+M1341</f>
        <v>3564.56</v>
      </c>
      <c r="N1327" s="45">
        <f>N1328+N1334+N1336+N1338+N1341</f>
        <v>3564.56</v>
      </c>
      <c r="O1327" s="37"/>
      <c r="P1327" s="46"/>
      <c r="Q1327" s="46"/>
      <c r="R1327" s="45">
        <v>4294.5600000000004</v>
      </c>
      <c r="S1327" s="45">
        <v>4294.5600000000004</v>
      </c>
      <c r="T1327" s="135">
        <f t="shared" si="154"/>
        <v>0.8300175105249431</v>
      </c>
      <c r="U1327" s="55">
        <f t="shared" si="155"/>
        <v>0</v>
      </c>
      <c r="V1327" s="55">
        <f t="shared" si="156"/>
        <v>0</v>
      </c>
      <c r="X1327" s="36" t="b">
        <v>1</v>
      </c>
    </row>
    <row r="1328" spans="1:24" x14ac:dyDescent="0.2">
      <c r="A1328" s="42" t="s">
        <v>4418</v>
      </c>
      <c r="B1328" s="127" t="s">
        <v>2126</v>
      </c>
      <c r="C1328" s="132"/>
      <c r="D1328" s="132"/>
      <c r="E1328" s="47" t="s">
        <v>77</v>
      </c>
      <c r="F1328" s="132"/>
      <c r="G1328" s="48"/>
      <c r="H1328" s="48"/>
      <c r="I1328" s="72"/>
      <c r="J1328" s="48"/>
      <c r="K1328" s="72"/>
      <c r="L1328" s="48"/>
      <c r="M1328" s="308">
        <f>SUM(M1329:M1333)</f>
        <v>56.730000000000004</v>
      </c>
      <c r="N1328" s="308">
        <f>SUM(N1329:N1333)</f>
        <v>56.730000000000004</v>
      </c>
      <c r="O1328" s="37"/>
      <c r="P1328" s="48"/>
      <c r="Q1328" s="48"/>
      <c r="R1328" s="308">
        <v>68.45</v>
      </c>
      <c r="S1328" s="308">
        <v>68.45</v>
      </c>
      <c r="T1328" s="135">
        <f t="shared" si="154"/>
        <v>0.82878013148283425</v>
      </c>
      <c r="U1328" s="55">
        <f t="shared" si="155"/>
        <v>0</v>
      </c>
      <c r="V1328" s="55">
        <f t="shared" si="156"/>
        <v>0</v>
      </c>
      <c r="X1328" s="36" t="b">
        <v>1</v>
      </c>
    </row>
    <row r="1329" spans="1:24" x14ac:dyDescent="0.2">
      <c r="A1329" s="42" t="s">
        <v>4419</v>
      </c>
      <c r="B1329" s="128" t="s">
        <v>2127</v>
      </c>
      <c r="C1329" s="50" t="s">
        <v>163</v>
      </c>
      <c r="D1329" s="51">
        <v>41004</v>
      </c>
      <c r="E1329" s="56" t="s">
        <v>601</v>
      </c>
      <c r="F1329" s="53" t="s">
        <v>211</v>
      </c>
      <c r="G1329" s="54">
        <v>1.9</v>
      </c>
      <c r="H1329" s="55">
        <v>1.9</v>
      </c>
      <c r="I1329" s="73">
        <v>1.76</v>
      </c>
      <c r="J1329" s="55">
        <v>1.46</v>
      </c>
      <c r="K1329" s="73">
        <v>0</v>
      </c>
      <c r="L1329" s="55">
        <v>0</v>
      </c>
      <c r="M1329" s="55">
        <f>TRUNC(((J1329*G1329)+(L1329*G1329)),2)</f>
        <v>2.77</v>
      </c>
      <c r="N1329" s="55">
        <f>TRUNC(((J1329*H1329)+(L1329*H1329)),2)</f>
        <v>2.77</v>
      </c>
      <c r="O1329" s="37"/>
      <c r="P1329" s="55">
        <v>1.76</v>
      </c>
      <c r="Q1329" s="55">
        <v>0</v>
      </c>
      <c r="R1329" s="55">
        <v>3.34</v>
      </c>
      <c r="S1329" s="55">
        <v>3.34</v>
      </c>
      <c r="T1329" s="135">
        <f t="shared" si="154"/>
        <v>0.8293413173652695</v>
      </c>
      <c r="U1329" s="55">
        <f t="shared" si="155"/>
        <v>2.77</v>
      </c>
      <c r="V1329" s="55">
        <f t="shared" si="156"/>
        <v>0</v>
      </c>
      <c r="X1329" s="36" t="b">
        <v>1</v>
      </c>
    </row>
    <row r="1330" spans="1:24" x14ac:dyDescent="0.2">
      <c r="A1330" s="42" t="s">
        <v>4420</v>
      </c>
      <c r="B1330" s="128" t="s">
        <v>2128</v>
      </c>
      <c r="C1330" s="50" t="s">
        <v>163</v>
      </c>
      <c r="D1330" s="51">
        <v>41005</v>
      </c>
      <c r="E1330" s="56" t="s">
        <v>603</v>
      </c>
      <c r="F1330" s="53" t="s">
        <v>211</v>
      </c>
      <c r="G1330" s="54">
        <v>1.9</v>
      </c>
      <c r="H1330" s="55">
        <v>1.9</v>
      </c>
      <c r="I1330" s="73">
        <v>1.29</v>
      </c>
      <c r="J1330" s="55">
        <v>1.07</v>
      </c>
      <c r="K1330" s="73">
        <v>0</v>
      </c>
      <c r="L1330" s="55">
        <v>0</v>
      </c>
      <c r="M1330" s="55">
        <f>TRUNC(((J1330*G1330)+(L1330*G1330)),2)</f>
        <v>2.0299999999999998</v>
      </c>
      <c r="N1330" s="55">
        <f>TRUNC(((J1330*H1330)+(L1330*H1330)),2)</f>
        <v>2.0299999999999998</v>
      </c>
      <c r="O1330" s="37"/>
      <c r="P1330" s="55">
        <v>1.29</v>
      </c>
      <c r="Q1330" s="55">
        <v>0</v>
      </c>
      <c r="R1330" s="55">
        <v>2.4500000000000002</v>
      </c>
      <c r="S1330" s="55">
        <v>2.4500000000000002</v>
      </c>
      <c r="T1330" s="135">
        <f t="shared" si="154"/>
        <v>0.8285714285714284</v>
      </c>
      <c r="U1330" s="55">
        <f t="shared" si="155"/>
        <v>2.0299999999999998</v>
      </c>
      <c r="V1330" s="55">
        <f t="shared" si="156"/>
        <v>0</v>
      </c>
      <c r="X1330" s="36" t="b">
        <v>1</v>
      </c>
    </row>
    <row r="1331" spans="1:24" x14ac:dyDescent="0.2">
      <c r="A1331" s="42" t="s">
        <v>4421</v>
      </c>
      <c r="B1331" s="128" t="s">
        <v>2129</v>
      </c>
      <c r="C1331" s="50" t="s">
        <v>163</v>
      </c>
      <c r="D1331" s="51">
        <v>41012</v>
      </c>
      <c r="E1331" s="56" t="s">
        <v>605</v>
      </c>
      <c r="F1331" s="53" t="s">
        <v>211</v>
      </c>
      <c r="G1331" s="54">
        <v>1.9</v>
      </c>
      <c r="H1331" s="55">
        <v>1.9</v>
      </c>
      <c r="I1331" s="73">
        <v>5</v>
      </c>
      <c r="J1331" s="55">
        <v>4.1500000000000004</v>
      </c>
      <c r="K1331" s="73">
        <v>0</v>
      </c>
      <c r="L1331" s="55">
        <v>0</v>
      </c>
      <c r="M1331" s="55">
        <f>TRUNC(((J1331*G1331)+(L1331*G1331)),2)</f>
        <v>7.88</v>
      </c>
      <c r="N1331" s="55">
        <f>TRUNC(((J1331*H1331)+(L1331*H1331)),2)</f>
        <v>7.88</v>
      </c>
      <c r="O1331" s="37"/>
      <c r="P1331" s="55">
        <v>5</v>
      </c>
      <c r="Q1331" s="55">
        <v>0</v>
      </c>
      <c r="R1331" s="55">
        <v>9.5</v>
      </c>
      <c r="S1331" s="55">
        <v>9.5</v>
      </c>
      <c r="T1331" s="135">
        <f t="shared" si="154"/>
        <v>0.82947368421052625</v>
      </c>
      <c r="U1331" s="55">
        <f t="shared" si="155"/>
        <v>7.88</v>
      </c>
      <c r="V1331" s="55">
        <f t="shared" si="156"/>
        <v>0</v>
      </c>
      <c r="X1331" s="36" t="b">
        <v>1</v>
      </c>
    </row>
    <row r="1332" spans="1:24" x14ac:dyDescent="0.2">
      <c r="A1332" s="42" t="s">
        <v>4422</v>
      </c>
      <c r="B1332" s="128" t="s">
        <v>2130</v>
      </c>
      <c r="C1332" s="50" t="s">
        <v>163</v>
      </c>
      <c r="D1332" s="51">
        <v>41006</v>
      </c>
      <c r="E1332" s="56" t="s">
        <v>607</v>
      </c>
      <c r="F1332" s="53" t="s">
        <v>608</v>
      </c>
      <c r="G1332" s="54">
        <v>19</v>
      </c>
      <c r="H1332" s="55">
        <v>19</v>
      </c>
      <c r="I1332" s="73">
        <v>2.4500000000000002</v>
      </c>
      <c r="J1332" s="55">
        <v>2.0299999999999998</v>
      </c>
      <c r="K1332" s="73">
        <v>0</v>
      </c>
      <c r="L1332" s="55">
        <v>0</v>
      </c>
      <c r="M1332" s="55">
        <f>TRUNC(((J1332*G1332)+(L1332*G1332)),2)</f>
        <v>38.57</v>
      </c>
      <c r="N1332" s="55">
        <f>TRUNC(((J1332*H1332)+(L1332*H1332)),2)</f>
        <v>38.57</v>
      </c>
      <c r="O1332" s="37"/>
      <c r="P1332" s="55">
        <v>2.4500000000000002</v>
      </c>
      <c r="Q1332" s="55">
        <v>0</v>
      </c>
      <c r="R1332" s="55">
        <v>46.55</v>
      </c>
      <c r="S1332" s="55">
        <v>46.55</v>
      </c>
      <c r="T1332" s="135">
        <f t="shared" si="154"/>
        <v>0.82857142857142863</v>
      </c>
      <c r="U1332" s="55">
        <f t="shared" si="155"/>
        <v>38.57</v>
      </c>
      <c r="V1332" s="55">
        <f t="shared" si="156"/>
        <v>0</v>
      </c>
      <c r="X1332" s="36" t="b">
        <v>1</v>
      </c>
    </row>
    <row r="1333" spans="1:24" x14ac:dyDescent="0.2">
      <c r="A1333" s="42" t="s">
        <v>4423</v>
      </c>
      <c r="B1333" s="128" t="s">
        <v>2131</v>
      </c>
      <c r="C1333" s="50" t="s">
        <v>163</v>
      </c>
      <c r="D1333" s="51">
        <v>41008</v>
      </c>
      <c r="E1333" s="56" t="s">
        <v>610</v>
      </c>
      <c r="F1333" s="53" t="s">
        <v>211</v>
      </c>
      <c r="G1333" s="54">
        <v>1.52</v>
      </c>
      <c r="H1333" s="55">
        <v>1.52</v>
      </c>
      <c r="I1333" s="73">
        <v>4.3499999999999996</v>
      </c>
      <c r="J1333" s="55">
        <v>3.61</v>
      </c>
      <c r="K1333" s="73">
        <v>0</v>
      </c>
      <c r="L1333" s="55">
        <v>0</v>
      </c>
      <c r="M1333" s="55">
        <f>TRUNC(((J1333*G1333)+(L1333*G1333)),2)</f>
        <v>5.48</v>
      </c>
      <c r="N1333" s="55">
        <f>TRUNC(((J1333*H1333)+(L1333*H1333)),2)</f>
        <v>5.48</v>
      </c>
      <c r="O1333" s="37"/>
      <c r="P1333" s="55">
        <v>4.3499999999999996</v>
      </c>
      <c r="Q1333" s="55">
        <v>0</v>
      </c>
      <c r="R1333" s="55">
        <v>6.61</v>
      </c>
      <c r="S1333" s="55">
        <v>6.61</v>
      </c>
      <c r="T1333" s="135">
        <f t="shared" si="154"/>
        <v>0.82904689863842662</v>
      </c>
      <c r="U1333" s="55">
        <f t="shared" si="155"/>
        <v>5.48</v>
      </c>
      <c r="V1333" s="55">
        <f t="shared" si="156"/>
        <v>0</v>
      </c>
      <c r="X1333" s="36" t="b">
        <v>1</v>
      </c>
    </row>
    <row r="1334" spans="1:24" x14ac:dyDescent="0.2">
      <c r="A1334" s="42" t="s">
        <v>4424</v>
      </c>
      <c r="B1334" s="127" t="s">
        <v>2132</v>
      </c>
      <c r="C1334" s="132"/>
      <c r="D1334" s="132"/>
      <c r="E1334" s="47" t="s">
        <v>81</v>
      </c>
      <c r="F1334" s="132"/>
      <c r="G1334" s="48"/>
      <c r="H1334" s="48"/>
      <c r="I1334" s="72"/>
      <c r="J1334" s="48"/>
      <c r="K1334" s="72"/>
      <c r="L1334" s="48"/>
      <c r="M1334" s="308">
        <f>M1335</f>
        <v>2270.4699999999998</v>
      </c>
      <c r="N1334" s="308">
        <f>N1335</f>
        <v>2270.4699999999998</v>
      </c>
      <c r="O1334" s="37"/>
      <c r="P1334" s="48"/>
      <c r="Q1334" s="48"/>
      <c r="R1334" s="308">
        <v>2735.23</v>
      </c>
      <c r="S1334" s="308">
        <v>2735.23</v>
      </c>
      <c r="T1334" s="135">
        <f t="shared" si="154"/>
        <v>0.83008375895262909</v>
      </c>
      <c r="U1334" s="55">
        <f t="shared" si="155"/>
        <v>0</v>
      </c>
      <c r="V1334" s="55">
        <f t="shared" si="156"/>
        <v>0</v>
      </c>
      <c r="X1334" s="36" t="b">
        <v>1</v>
      </c>
    </row>
    <row r="1335" spans="1:24" ht="36" x14ac:dyDescent="0.25">
      <c r="A1335" s="42" t="s">
        <v>4425</v>
      </c>
      <c r="B1335" s="128" t="s">
        <v>2133</v>
      </c>
      <c r="C1335" s="50" t="s">
        <v>197</v>
      </c>
      <c r="D1335" s="57" t="s">
        <v>253</v>
      </c>
      <c r="E1335" s="52" t="s">
        <v>3035</v>
      </c>
      <c r="F1335" s="53" t="s">
        <v>164</v>
      </c>
      <c r="G1335" s="54">
        <v>10.65</v>
      </c>
      <c r="H1335" s="55">
        <v>10.65</v>
      </c>
      <c r="I1335" s="73">
        <v>256.83</v>
      </c>
      <c r="J1335" s="55">
        <v>213.19</v>
      </c>
      <c r="K1335" s="73">
        <v>0</v>
      </c>
      <c r="L1335" s="55">
        <v>0</v>
      </c>
      <c r="M1335" s="55">
        <f>TRUNC(((J1335*G1335)+(L1335*G1335)),2)</f>
        <v>2270.4699999999998</v>
      </c>
      <c r="N1335" s="55">
        <f>TRUNC(((J1335*H1335)+(L1335*H1335)),2)</f>
        <v>2270.4699999999998</v>
      </c>
      <c r="O1335" s="38"/>
      <c r="P1335" s="55">
        <v>256.83</v>
      </c>
      <c r="Q1335" s="55">
        <v>0</v>
      </c>
      <c r="R1335" s="55">
        <v>2735.23</v>
      </c>
      <c r="S1335" s="55">
        <v>2735.23</v>
      </c>
      <c r="T1335" s="135">
        <f t="shared" si="154"/>
        <v>0.83008375895262909</v>
      </c>
      <c r="U1335" s="55">
        <f t="shared" si="155"/>
        <v>2270.4699999999998</v>
      </c>
      <c r="V1335" s="55">
        <f t="shared" si="156"/>
        <v>0</v>
      </c>
      <c r="X1335" s="36" t="b">
        <v>1</v>
      </c>
    </row>
    <row r="1336" spans="1:24" x14ac:dyDescent="0.2">
      <c r="A1336" s="42" t="s">
        <v>4426</v>
      </c>
      <c r="B1336" s="127" t="s">
        <v>2134</v>
      </c>
      <c r="C1336" s="132"/>
      <c r="D1336" s="132"/>
      <c r="E1336" s="47" t="s">
        <v>99</v>
      </c>
      <c r="F1336" s="132"/>
      <c r="G1336" s="48"/>
      <c r="H1336" s="48"/>
      <c r="I1336" s="72"/>
      <c r="J1336" s="48"/>
      <c r="K1336" s="72"/>
      <c r="L1336" s="48"/>
      <c r="M1336" s="308">
        <f>M1337</f>
        <v>957.51</v>
      </c>
      <c r="N1336" s="308">
        <f>N1337</f>
        <v>957.51</v>
      </c>
      <c r="O1336" s="37"/>
      <c r="P1336" s="48"/>
      <c r="Q1336" s="48"/>
      <c r="R1336" s="308">
        <v>1153.56</v>
      </c>
      <c r="S1336" s="308">
        <v>1153.56</v>
      </c>
      <c r="T1336" s="135">
        <f t="shared" si="154"/>
        <v>0.83004785186726315</v>
      </c>
      <c r="U1336" s="55">
        <f t="shared" si="155"/>
        <v>0</v>
      </c>
      <c r="V1336" s="55">
        <f t="shared" si="156"/>
        <v>0</v>
      </c>
      <c r="X1336" s="36" t="b">
        <v>1</v>
      </c>
    </row>
    <row r="1337" spans="1:24" ht="24" x14ac:dyDescent="0.2">
      <c r="A1337" s="42" t="s">
        <v>4427</v>
      </c>
      <c r="B1337" s="128" t="s">
        <v>2135</v>
      </c>
      <c r="C1337" s="50" t="s">
        <v>197</v>
      </c>
      <c r="D1337" s="57" t="s">
        <v>2136</v>
      </c>
      <c r="E1337" s="56" t="s">
        <v>2137</v>
      </c>
      <c r="F1337" s="53" t="s">
        <v>172</v>
      </c>
      <c r="G1337" s="54">
        <v>5.9</v>
      </c>
      <c r="H1337" s="55">
        <v>5.9</v>
      </c>
      <c r="I1337" s="73">
        <v>158.16</v>
      </c>
      <c r="J1337" s="55">
        <v>131.28</v>
      </c>
      <c r="K1337" s="73">
        <v>37.36</v>
      </c>
      <c r="L1337" s="55">
        <v>31.01</v>
      </c>
      <c r="M1337" s="55">
        <f>TRUNC(((J1337*G1337)+(L1337*G1337)),2)</f>
        <v>957.51</v>
      </c>
      <c r="N1337" s="55">
        <f>TRUNC(((J1337*H1337)+(L1337*H1337)),2)</f>
        <v>957.51</v>
      </c>
      <c r="O1337" s="37"/>
      <c r="P1337" s="55">
        <v>158.16</v>
      </c>
      <c r="Q1337" s="55">
        <v>37.36</v>
      </c>
      <c r="R1337" s="55">
        <v>1153.56</v>
      </c>
      <c r="S1337" s="55">
        <v>1153.56</v>
      </c>
      <c r="T1337" s="135">
        <f t="shared" si="154"/>
        <v>0.83004785186726315</v>
      </c>
      <c r="U1337" s="55">
        <f t="shared" si="155"/>
        <v>774.55</v>
      </c>
      <c r="V1337" s="55">
        <f t="shared" si="156"/>
        <v>182.95</v>
      </c>
      <c r="X1337" s="36" t="b">
        <v>1</v>
      </c>
    </row>
    <row r="1338" spans="1:24" x14ac:dyDescent="0.2">
      <c r="A1338" s="42" t="s">
        <v>4428</v>
      </c>
      <c r="B1338" s="127" t="s">
        <v>2138</v>
      </c>
      <c r="C1338" s="132"/>
      <c r="D1338" s="132"/>
      <c r="E1338" s="47" t="s">
        <v>103</v>
      </c>
      <c r="F1338" s="132"/>
      <c r="G1338" s="48"/>
      <c r="H1338" s="48"/>
      <c r="I1338" s="72"/>
      <c r="J1338" s="48"/>
      <c r="K1338" s="72"/>
      <c r="L1338" s="48"/>
      <c r="M1338" s="308">
        <f>SUM(M1339:M1340)</f>
        <v>107.74</v>
      </c>
      <c r="N1338" s="308">
        <f>SUM(N1339:N1340)</f>
        <v>107.74</v>
      </c>
      <c r="O1338" s="37"/>
      <c r="P1338" s="48"/>
      <c r="Q1338" s="48"/>
      <c r="R1338" s="308">
        <v>129.94</v>
      </c>
      <c r="S1338" s="308">
        <v>129.94</v>
      </c>
      <c r="T1338" s="135">
        <f t="shared" si="154"/>
        <v>0.82915191626904727</v>
      </c>
      <c r="U1338" s="55">
        <f t="shared" si="155"/>
        <v>0</v>
      </c>
      <c r="V1338" s="55">
        <f t="shared" si="156"/>
        <v>0</v>
      </c>
      <c r="X1338" s="36" t="b">
        <v>1</v>
      </c>
    </row>
    <row r="1339" spans="1:24" x14ac:dyDescent="0.2">
      <c r="A1339" s="42" t="s">
        <v>4429</v>
      </c>
      <c r="B1339" s="128" t="s">
        <v>2139</v>
      </c>
      <c r="C1339" s="50" t="s">
        <v>163</v>
      </c>
      <c r="D1339" s="51">
        <v>200150</v>
      </c>
      <c r="E1339" s="56" t="s">
        <v>449</v>
      </c>
      <c r="F1339" s="53" t="s">
        <v>164</v>
      </c>
      <c r="G1339" s="54">
        <v>5.65</v>
      </c>
      <c r="H1339" s="55">
        <v>5.65</v>
      </c>
      <c r="I1339" s="73">
        <v>3.75</v>
      </c>
      <c r="J1339" s="55">
        <v>3.11</v>
      </c>
      <c r="K1339" s="73">
        <v>1.24</v>
      </c>
      <c r="L1339" s="55">
        <v>1.02</v>
      </c>
      <c r="M1339" s="55">
        <f>TRUNC(((J1339*G1339)+(L1339*G1339)),2)</f>
        <v>23.33</v>
      </c>
      <c r="N1339" s="55">
        <f>TRUNC(((J1339*H1339)+(L1339*H1339)),2)</f>
        <v>23.33</v>
      </c>
      <c r="O1339" s="37"/>
      <c r="P1339" s="55">
        <v>3.75</v>
      </c>
      <c r="Q1339" s="55">
        <v>1.24</v>
      </c>
      <c r="R1339" s="55">
        <v>28.19</v>
      </c>
      <c r="S1339" s="55">
        <v>28.19</v>
      </c>
      <c r="T1339" s="135">
        <f t="shared" si="154"/>
        <v>0.82759843916282361</v>
      </c>
      <c r="U1339" s="55">
        <f t="shared" si="155"/>
        <v>17.57</v>
      </c>
      <c r="V1339" s="55">
        <f t="shared" si="156"/>
        <v>5.76</v>
      </c>
      <c r="X1339" s="36" t="b">
        <v>1</v>
      </c>
    </row>
    <row r="1340" spans="1:24" x14ac:dyDescent="0.2">
      <c r="A1340" s="42" t="s">
        <v>4430</v>
      </c>
      <c r="B1340" s="128" t="s">
        <v>2140</v>
      </c>
      <c r="C1340" s="50" t="s">
        <v>163</v>
      </c>
      <c r="D1340" s="51">
        <v>200403</v>
      </c>
      <c r="E1340" s="56" t="s">
        <v>451</v>
      </c>
      <c r="F1340" s="53" t="s">
        <v>164</v>
      </c>
      <c r="G1340" s="54">
        <v>5.65</v>
      </c>
      <c r="H1340" s="55">
        <v>5.65</v>
      </c>
      <c r="I1340" s="73">
        <v>2.88</v>
      </c>
      <c r="J1340" s="55">
        <v>2.39</v>
      </c>
      <c r="K1340" s="73">
        <v>15.13</v>
      </c>
      <c r="L1340" s="55">
        <v>12.55</v>
      </c>
      <c r="M1340" s="55">
        <f>TRUNC(((J1340*G1340)+(L1340*G1340)),2)</f>
        <v>84.41</v>
      </c>
      <c r="N1340" s="55">
        <f>TRUNC(((J1340*H1340)+(L1340*H1340)),2)</f>
        <v>84.41</v>
      </c>
      <c r="O1340" s="37"/>
      <c r="P1340" s="55">
        <v>2.88</v>
      </c>
      <c r="Q1340" s="55">
        <v>15.13</v>
      </c>
      <c r="R1340" s="55">
        <v>101.75</v>
      </c>
      <c r="S1340" s="55">
        <v>101.75</v>
      </c>
      <c r="T1340" s="135">
        <f t="shared" si="154"/>
        <v>0.8295823095823095</v>
      </c>
      <c r="U1340" s="55">
        <f t="shared" si="155"/>
        <v>13.5</v>
      </c>
      <c r="V1340" s="55">
        <f t="shared" si="156"/>
        <v>70.900000000000006</v>
      </c>
      <c r="X1340" s="36" t="b">
        <v>1</v>
      </c>
    </row>
    <row r="1341" spans="1:24" x14ac:dyDescent="0.2">
      <c r="A1341" s="42" t="s">
        <v>4431</v>
      </c>
      <c r="B1341" s="127" t="s">
        <v>2141</v>
      </c>
      <c r="C1341" s="132"/>
      <c r="D1341" s="132"/>
      <c r="E1341" s="47" t="s">
        <v>107</v>
      </c>
      <c r="F1341" s="132"/>
      <c r="G1341" s="48"/>
      <c r="H1341" s="48"/>
      <c r="I1341" s="72"/>
      <c r="J1341" s="48"/>
      <c r="K1341" s="72"/>
      <c r="L1341" s="48"/>
      <c r="M1341" s="308">
        <f>SUM(M1342:M1343)</f>
        <v>172.10999999999999</v>
      </c>
      <c r="N1341" s="308">
        <f>SUM(N1342:N1343)</f>
        <v>172.10999999999999</v>
      </c>
      <c r="O1341" s="37"/>
      <c r="P1341" s="48"/>
      <c r="Q1341" s="48"/>
      <c r="R1341" s="308">
        <v>207.38</v>
      </c>
      <c r="S1341" s="308">
        <v>207.38</v>
      </c>
      <c r="T1341" s="135">
        <f t="shared" si="154"/>
        <v>0.82992574018709608</v>
      </c>
      <c r="U1341" s="55">
        <f t="shared" si="155"/>
        <v>0</v>
      </c>
      <c r="V1341" s="55">
        <f t="shared" si="156"/>
        <v>0</v>
      </c>
      <c r="X1341" s="36" t="b">
        <v>1</v>
      </c>
    </row>
    <row r="1342" spans="1:24" x14ac:dyDescent="0.2">
      <c r="A1342" s="42" t="s">
        <v>4432</v>
      </c>
      <c r="B1342" s="128" t="s">
        <v>2142</v>
      </c>
      <c r="C1342" s="50" t="s">
        <v>163</v>
      </c>
      <c r="D1342" s="51">
        <v>220107</v>
      </c>
      <c r="E1342" s="56" t="s">
        <v>623</v>
      </c>
      <c r="F1342" s="53" t="s">
        <v>211</v>
      </c>
      <c r="G1342" s="54">
        <v>0.13</v>
      </c>
      <c r="H1342" s="55">
        <v>0.13</v>
      </c>
      <c r="I1342" s="73">
        <v>175.88</v>
      </c>
      <c r="J1342" s="55">
        <v>145.99</v>
      </c>
      <c r="K1342" s="73">
        <v>25.21</v>
      </c>
      <c r="L1342" s="55">
        <v>20.92</v>
      </c>
      <c r="M1342" s="55">
        <f>TRUNC(((J1342*G1342)+(L1342*G1342)),2)</f>
        <v>21.69</v>
      </c>
      <c r="N1342" s="55">
        <f>TRUNC(((J1342*H1342)+(L1342*H1342)),2)</f>
        <v>21.69</v>
      </c>
      <c r="O1342" s="37"/>
      <c r="P1342" s="55">
        <v>175.88</v>
      </c>
      <c r="Q1342" s="55">
        <v>25.21</v>
      </c>
      <c r="R1342" s="55">
        <v>26.14</v>
      </c>
      <c r="S1342" s="55">
        <v>26.14</v>
      </c>
      <c r="T1342" s="135">
        <f t="shared" si="154"/>
        <v>0.82976281560826326</v>
      </c>
      <c r="U1342" s="55">
        <f t="shared" si="155"/>
        <v>18.97</v>
      </c>
      <c r="V1342" s="55">
        <f t="shared" si="156"/>
        <v>2.71</v>
      </c>
      <c r="X1342" s="36" t="b">
        <v>1</v>
      </c>
    </row>
    <row r="1343" spans="1:24" x14ac:dyDescent="0.2">
      <c r="A1343" s="42" t="s">
        <v>4433</v>
      </c>
      <c r="B1343" s="128" t="s">
        <v>2143</v>
      </c>
      <c r="C1343" s="50" t="s">
        <v>163</v>
      </c>
      <c r="D1343" s="51">
        <v>220059</v>
      </c>
      <c r="E1343" s="56" t="s">
        <v>625</v>
      </c>
      <c r="F1343" s="53" t="s">
        <v>164</v>
      </c>
      <c r="G1343" s="54">
        <v>4.5999999999999996</v>
      </c>
      <c r="H1343" s="55">
        <v>4.5999999999999996</v>
      </c>
      <c r="I1343" s="73">
        <v>29.4</v>
      </c>
      <c r="J1343" s="55">
        <v>24.4</v>
      </c>
      <c r="K1343" s="73">
        <v>10</v>
      </c>
      <c r="L1343" s="55">
        <v>8.3000000000000007</v>
      </c>
      <c r="M1343" s="55">
        <f>TRUNC(((J1343*G1343)+(L1343*G1343)),2)</f>
        <v>150.41999999999999</v>
      </c>
      <c r="N1343" s="55">
        <f>TRUNC(((J1343*H1343)+(L1343*H1343)),2)</f>
        <v>150.41999999999999</v>
      </c>
      <c r="O1343" s="37"/>
      <c r="P1343" s="55">
        <v>29.4</v>
      </c>
      <c r="Q1343" s="55">
        <v>10</v>
      </c>
      <c r="R1343" s="55">
        <v>181.24</v>
      </c>
      <c r="S1343" s="55">
        <v>181.24</v>
      </c>
      <c r="T1343" s="135">
        <f t="shared" si="154"/>
        <v>0.82994923857868008</v>
      </c>
      <c r="U1343" s="55">
        <f t="shared" si="155"/>
        <v>112.24</v>
      </c>
      <c r="V1343" s="55">
        <f t="shared" si="156"/>
        <v>38.18</v>
      </c>
      <c r="X1343" s="36" t="b">
        <v>1</v>
      </c>
    </row>
    <row r="1344" spans="1:24" x14ac:dyDescent="0.2">
      <c r="A1344" s="42" t="s">
        <v>4434</v>
      </c>
      <c r="B1344" s="126">
        <v>27</v>
      </c>
      <c r="C1344" s="131"/>
      <c r="D1344" s="131"/>
      <c r="E1344" s="43" t="s">
        <v>29</v>
      </c>
      <c r="F1344" s="44" t="s">
        <v>160</v>
      </c>
      <c r="G1344" s="45">
        <v>1</v>
      </c>
      <c r="H1344" s="46"/>
      <c r="I1344" s="72"/>
      <c r="J1344" s="46"/>
      <c r="K1344" s="72"/>
      <c r="L1344" s="46"/>
      <c r="M1344" s="45">
        <f>M1345</f>
        <v>2526.65</v>
      </c>
      <c r="N1344" s="45">
        <f>N1345</f>
        <v>2526.65</v>
      </c>
      <c r="O1344" s="37"/>
      <c r="P1344" s="46"/>
      <c r="Q1344" s="46"/>
      <c r="R1344" s="45">
        <v>3048.93</v>
      </c>
      <c r="S1344" s="45">
        <v>3048.93</v>
      </c>
      <c r="T1344" s="135">
        <f t="shared" si="154"/>
        <v>0.82870056052451191</v>
      </c>
      <c r="U1344" s="55">
        <f t="shared" si="155"/>
        <v>0</v>
      </c>
      <c r="V1344" s="55">
        <f t="shared" si="156"/>
        <v>0</v>
      </c>
      <c r="X1344" s="36" t="b">
        <v>1</v>
      </c>
    </row>
    <row r="1345" spans="1:24" x14ac:dyDescent="0.2">
      <c r="A1345" s="42" t="s">
        <v>4435</v>
      </c>
      <c r="B1345" s="127" t="s">
        <v>2144</v>
      </c>
      <c r="C1345" s="132"/>
      <c r="D1345" s="132"/>
      <c r="E1345" s="47" t="s">
        <v>77</v>
      </c>
      <c r="F1345" s="132"/>
      <c r="G1345" s="48"/>
      <c r="H1345" s="48"/>
      <c r="I1345" s="72"/>
      <c r="J1345" s="48"/>
      <c r="K1345" s="72"/>
      <c r="L1345" s="48"/>
      <c r="M1345" s="308">
        <f>M1346+M1352</f>
        <v>2526.65</v>
      </c>
      <c r="N1345" s="308">
        <f>N1346+N1352</f>
        <v>2526.65</v>
      </c>
      <c r="O1345" s="37"/>
      <c r="P1345" s="48"/>
      <c r="Q1345" s="48"/>
      <c r="R1345" s="308">
        <v>3048.93</v>
      </c>
      <c r="S1345" s="308">
        <v>3048.93</v>
      </c>
      <c r="T1345" s="135">
        <f t="shared" si="154"/>
        <v>0.82870056052451191</v>
      </c>
      <c r="U1345" s="55">
        <f t="shared" si="155"/>
        <v>0</v>
      </c>
      <c r="V1345" s="55">
        <f t="shared" si="156"/>
        <v>0</v>
      </c>
      <c r="X1345" s="36" t="b">
        <v>1</v>
      </c>
    </row>
    <row r="1346" spans="1:24" x14ac:dyDescent="0.2">
      <c r="A1346" s="42" t="s">
        <v>4436</v>
      </c>
      <c r="B1346" s="129" t="s">
        <v>2145</v>
      </c>
      <c r="C1346" s="133"/>
      <c r="D1346" s="133"/>
      <c r="E1346" s="58" t="s">
        <v>628</v>
      </c>
      <c r="F1346" s="133"/>
      <c r="G1346" s="59"/>
      <c r="H1346" s="59"/>
      <c r="I1346" s="72"/>
      <c r="J1346" s="59"/>
      <c r="K1346" s="72"/>
      <c r="L1346" s="59"/>
      <c r="M1346" s="60">
        <f>SUM(M1347:M1351)</f>
        <v>302.34000000000003</v>
      </c>
      <c r="N1346" s="60">
        <f>SUM(N1347:N1351)</f>
        <v>302.34000000000003</v>
      </c>
      <c r="O1346" s="37"/>
      <c r="P1346" s="59"/>
      <c r="Q1346" s="59"/>
      <c r="R1346" s="60">
        <v>364.75</v>
      </c>
      <c r="S1346" s="60">
        <v>364.75</v>
      </c>
      <c r="T1346" s="135">
        <f t="shared" si="154"/>
        <v>0.82889650445510632</v>
      </c>
      <c r="U1346" s="55">
        <f t="shared" si="155"/>
        <v>0</v>
      </c>
      <c r="V1346" s="55">
        <f t="shared" si="156"/>
        <v>0</v>
      </c>
      <c r="X1346" s="36" t="b">
        <v>1</v>
      </c>
    </row>
    <row r="1347" spans="1:24" x14ac:dyDescent="0.2">
      <c r="A1347" s="42" t="s">
        <v>4437</v>
      </c>
      <c r="B1347" s="128" t="s">
        <v>2146</v>
      </c>
      <c r="C1347" s="50" t="s">
        <v>163</v>
      </c>
      <c r="D1347" s="51">
        <v>41004</v>
      </c>
      <c r="E1347" s="56" t="s">
        <v>601</v>
      </c>
      <c r="F1347" s="53" t="s">
        <v>211</v>
      </c>
      <c r="G1347" s="54">
        <v>22.22</v>
      </c>
      <c r="H1347" s="55">
        <v>22.22</v>
      </c>
      <c r="I1347" s="73">
        <v>1.76</v>
      </c>
      <c r="J1347" s="55">
        <v>1.46</v>
      </c>
      <c r="K1347" s="73">
        <v>0</v>
      </c>
      <c r="L1347" s="55">
        <v>0</v>
      </c>
      <c r="M1347" s="55">
        <f>TRUNC(((J1347*G1347)+(L1347*G1347)),2)</f>
        <v>32.44</v>
      </c>
      <c r="N1347" s="55">
        <f>TRUNC(((J1347*H1347)+(L1347*H1347)),2)</f>
        <v>32.44</v>
      </c>
      <c r="O1347" s="37"/>
      <c r="P1347" s="55">
        <v>1.76</v>
      </c>
      <c r="Q1347" s="55">
        <v>0</v>
      </c>
      <c r="R1347" s="55">
        <v>39.1</v>
      </c>
      <c r="S1347" s="55">
        <v>39.1</v>
      </c>
      <c r="T1347" s="135">
        <f t="shared" si="154"/>
        <v>0.82966751918158554</v>
      </c>
      <c r="U1347" s="55">
        <f t="shared" si="155"/>
        <v>32.44</v>
      </c>
      <c r="V1347" s="55">
        <f t="shared" si="156"/>
        <v>0</v>
      </c>
      <c r="X1347" s="36" t="b">
        <v>1</v>
      </c>
    </row>
    <row r="1348" spans="1:24" x14ac:dyDescent="0.2">
      <c r="A1348" s="42" t="s">
        <v>4438</v>
      </c>
      <c r="B1348" s="128" t="s">
        <v>2147</v>
      </c>
      <c r="C1348" s="50" t="s">
        <v>163</v>
      </c>
      <c r="D1348" s="51">
        <v>41010</v>
      </c>
      <c r="E1348" s="56" t="s">
        <v>631</v>
      </c>
      <c r="F1348" s="53" t="s">
        <v>211</v>
      </c>
      <c r="G1348" s="54">
        <v>11.77</v>
      </c>
      <c r="H1348" s="55">
        <v>11.77</v>
      </c>
      <c r="I1348" s="73">
        <v>1.29</v>
      </c>
      <c r="J1348" s="55">
        <v>1.07</v>
      </c>
      <c r="K1348" s="73">
        <v>0</v>
      </c>
      <c r="L1348" s="55">
        <v>0</v>
      </c>
      <c r="M1348" s="55">
        <f>TRUNC(((J1348*G1348)+(L1348*G1348)),2)</f>
        <v>12.59</v>
      </c>
      <c r="N1348" s="55">
        <f>TRUNC(((J1348*H1348)+(L1348*H1348)),2)</f>
        <v>12.59</v>
      </c>
      <c r="O1348" s="37"/>
      <c r="P1348" s="55">
        <v>1.29</v>
      </c>
      <c r="Q1348" s="55">
        <v>0</v>
      </c>
      <c r="R1348" s="55">
        <v>15.18</v>
      </c>
      <c r="S1348" s="55">
        <v>15.18</v>
      </c>
      <c r="T1348" s="135">
        <f t="shared" si="154"/>
        <v>0.82938076416337292</v>
      </c>
      <c r="U1348" s="55">
        <f t="shared" si="155"/>
        <v>12.59</v>
      </c>
      <c r="V1348" s="55">
        <f t="shared" si="156"/>
        <v>0</v>
      </c>
      <c r="X1348" s="36" t="b">
        <v>1</v>
      </c>
    </row>
    <row r="1349" spans="1:24" x14ac:dyDescent="0.2">
      <c r="A1349" s="42" t="s">
        <v>4439</v>
      </c>
      <c r="B1349" s="128" t="s">
        <v>2148</v>
      </c>
      <c r="C1349" s="50" t="s">
        <v>163</v>
      </c>
      <c r="D1349" s="51">
        <v>41008</v>
      </c>
      <c r="E1349" s="56" t="s">
        <v>610</v>
      </c>
      <c r="F1349" s="53" t="s">
        <v>211</v>
      </c>
      <c r="G1349" s="54">
        <v>9.42</v>
      </c>
      <c r="H1349" s="55">
        <v>9.42</v>
      </c>
      <c r="I1349" s="73">
        <v>4.3499999999999996</v>
      </c>
      <c r="J1349" s="55">
        <v>3.61</v>
      </c>
      <c r="K1349" s="73">
        <v>0</v>
      </c>
      <c r="L1349" s="55">
        <v>0</v>
      </c>
      <c r="M1349" s="55">
        <f>TRUNC(((J1349*G1349)+(L1349*G1349)),2)</f>
        <v>34</v>
      </c>
      <c r="N1349" s="55">
        <f>TRUNC(((J1349*H1349)+(L1349*H1349)),2)</f>
        <v>34</v>
      </c>
      <c r="O1349" s="37"/>
      <c r="P1349" s="55">
        <v>4.3499999999999996</v>
      </c>
      <c r="Q1349" s="55">
        <v>0</v>
      </c>
      <c r="R1349" s="55">
        <v>40.97</v>
      </c>
      <c r="S1349" s="55">
        <v>40.97</v>
      </c>
      <c r="T1349" s="135">
        <f t="shared" si="154"/>
        <v>0.82987551867219922</v>
      </c>
      <c r="U1349" s="55">
        <f t="shared" si="155"/>
        <v>34</v>
      </c>
      <c r="V1349" s="55">
        <f t="shared" si="156"/>
        <v>0</v>
      </c>
      <c r="X1349" s="36" t="b">
        <v>1</v>
      </c>
    </row>
    <row r="1350" spans="1:24" x14ac:dyDescent="0.2">
      <c r="A1350" s="42" t="s">
        <v>4440</v>
      </c>
      <c r="B1350" s="128" t="s">
        <v>2149</v>
      </c>
      <c r="C1350" s="50" t="s">
        <v>163</v>
      </c>
      <c r="D1350" s="51">
        <v>41005</v>
      </c>
      <c r="E1350" s="56" t="s">
        <v>603</v>
      </c>
      <c r="F1350" s="53" t="s">
        <v>211</v>
      </c>
      <c r="G1350" s="54">
        <v>10.45</v>
      </c>
      <c r="H1350" s="55">
        <v>10.45</v>
      </c>
      <c r="I1350" s="73">
        <v>1.29</v>
      </c>
      <c r="J1350" s="55">
        <v>1.07</v>
      </c>
      <c r="K1350" s="73">
        <v>0</v>
      </c>
      <c r="L1350" s="55">
        <v>0</v>
      </c>
      <c r="M1350" s="55">
        <f>TRUNC(((J1350*G1350)+(L1350*G1350)),2)</f>
        <v>11.18</v>
      </c>
      <c r="N1350" s="55">
        <f>TRUNC(((J1350*H1350)+(L1350*H1350)),2)</f>
        <v>11.18</v>
      </c>
      <c r="O1350" s="37"/>
      <c r="P1350" s="55">
        <v>1.29</v>
      </c>
      <c r="Q1350" s="55">
        <v>0</v>
      </c>
      <c r="R1350" s="55">
        <v>13.48</v>
      </c>
      <c r="S1350" s="55">
        <v>13.48</v>
      </c>
      <c r="T1350" s="135">
        <f t="shared" si="154"/>
        <v>0.82937685459940647</v>
      </c>
      <c r="U1350" s="55">
        <f t="shared" si="155"/>
        <v>11.18</v>
      </c>
      <c r="V1350" s="55">
        <f t="shared" si="156"/>
        <v>0</v>
      </c>
      <c r="X1350" s="36" t="b">
        <v>1</v>
      </c>
    </row>
    <row r="1351" spans="1:24" x14ac:dyDescent="0.2">
      <c r="A1351" s="42" t="s">
        <v>4441</v>
      </c>
      <c r="B1351" s="128" t="s">
        <v>2150</v>
      </c>
      <c r="C1351" s="50" t="s">
        <v>163</v>
      </c>
      <c r="D1351" s="51">
        <v>41006</v>
      </c>
      <c r="E1351" s="56" t="s">
        <v>607</v>
      </c>
      <c r="F1351" s="53" t="s">
        <v>608</v>
      </c>
      <c r="G1351" s="54">
        <v>104.5</v>
      </c>
      <c r="H1351" s="55">
        <v>104.5</v>
      </c>
      <c r="I1351" s="73">
        <v>2.4500000000000002</v>
      </c>
      <c r="J1351" s="55">
        <v>2.0299999999999998</v>
      </c>
      <c r="K1351" s="73">
        <v>0</v>
      </c>
      <c r="L1351" s="55">
        <v>0</v>
      </c>
      <c r="M1351" s="55">
        <f>TRUNC(((J1351*G1351)+(L1351*G1351)),2)</f>
        <v>212.13</v>
      </c>
      <c r="N1351" s="55">
        <f>TRUNC(((J1351*H1351)+(L1351*H1351)),2)</f>
        <v>212.13</v>
      </c>
      <c r="O1351" s="37"/>
      <c r="P1351" s="55">
        <v>2.4500000000000002</v>
      </c>
      <c r="Q1351" s="55">
        <v>0</v>
      </c>
      <c r="R1351" s="55">
        <v>256.02</v>
      </c>
      <c r="S1351" s="55">
        <v>256.02</v>
      </c>
      <c r="T1351" s="135">
        <f t="shared" si="154"/>
        <v>0.82856808061870169</v>
      </c>
      <c r="U1351" s="55">
        <f t="shared" si="155"/>
        <v>212.13</v>
      </c>
      <c r="V1351" s="55">
        <f t="shared" si="156"/>
        <v>0</v>
      </c>
      <c r="X1351" s="36" t="b">
        <v>1</v>
      </c>
    </row>
    <row r="1352" spans="1:24" x14ac:dyDescent="0.2">
      <c r="A1352" s="42" t="s">
        <v>4442</v>
      </c>
      <c r="B1352" s="129" t="s">
        <v>2151</v>
      </c>
      <c r="C1352" s="133"/>
      <c r="D1352" s="133"/>
      <c r="E1352" s="58" t="s">
        <v>636</v>
      </c>
      <c r="F1352" s="133"/>
      <c r="G1352" s="59"/>
      <c r="H1352" s="59"/>
      <c r="I1352" s="72"/>
      <c r="J1352" s="59"/>
      <c r="K1352" s="72"/>
      <c r="L1352" s="59"/>
      <c r="M1352" s="60">
        <f>SUM(M1353:M1355)</f>
        <v>2224.31</v>
      </c>
      <c r="N1352" s="60">
        <f>SUM(N1353:N1355)</f>
        <v>2224.31</v>
      </c>
      <c r="O1352" s="37"/>
      <c r="P1352" s="59"/>
      <c r="Q1352" s="59"/>
      <c r="R1352" s="60">
        <v>2684.18</v>
      </c>
      <c r="S1352" s="60">
        <v>2684.18</v>
      </c>
      <c r="T1352" s="135">
        <f t="shared" si="154"/>
        <v>0.82867393393885658</v>
      </c>
      <c r="U1352" s="55">
        <f t="shared" si="155"/>
        <v>0</v>
      </c>
      <c r="V1352" s="55">
        <f t="shared" si="156"/>
        <v>0</v>
      </c>
      <c r="X1352" s="36" t="b">
        <v>1</v>
      </c>
    </row>
    <row r="1353" spans="1:24" x14ac:dyDescent="0.2">
      <c r="A1353" s="42" t="s">
        <v>4443</v>
      </c>
      <c r="B1353" s="128" t="s">
        <v>2152</v>
      </c>
      <c r="C1353" s="50" t="s">
        <v>163</v>
      </c>
      <c r="D1353" s="51">
        <v>41004</v>
      </c>
      <c r="E1353" s="56" t="s">
        <v>601</v>
      </c>
      <c r="F1353" s="53" t="s">
        <v>211</v>
      </c>
      <c r="G1353" s="54">
        <v>97.43</v>
      </c>
      <c r="H1353" s="55">
        <v>97.43</v>
      </c>
      <c r="I1353" s="73">
        <v>1.76</v>
      </c>
      <c r="J1353" s="55">
        <v>1.46</v>
      </c>
      <c r="K1353" s="73">
        <v>0</v>
      </c>
      <c r="L1353" s="55">
        <v>0</v>
      </c>
      <c r="M1353" s="55">
        <f>TRUNC(((J1353*G1353)+(L1353*G1353)),2)</f>
        <v>142.24</v>
      </c>
      <c r="N1353" s="55">
        <f>TRUNC(((J1353*H1353)+(L1353*H1353)),2)</f>
        <v>142.24</v>
      </c>
      <c r="O1353" s="37"/>
      <c r="P1353" s="55">
        <v>1.76</v>
      </c>
      <c r="Q1353" s="55">
        <v>0</v>
      </c>
      <c r="R1353" s="55">
        <v>171.47</v>
      </c>
      <c r="S1353" s="55">
        <v>171.47</v>
      </c>
      <c r="T1353" s="135">
        <f t="shared" si="154"/>
        <v>0.82953286289146799</v>
      </c>
      <c r="U1353" s="55">
        <f t="shared" si="155"/>
        <v>142.24</v>
      </c>
      <c r="V1353" s="55">
        <f t="shared" si="156"/>
        <v>0</v>
      </c>
      <c r="X1353" s="36" t="b">
        <v>1</v>
      </c>
    </row>
    <row r="1354" spans="1:24" x14ac:dyDescent="0.2">
      <c r="A1354" s="42" t="s">
        <v>4444</v>
      </c>
      <c r="B1354" s="128" t="s">
        <v>2153</v>
      </c>
      <c r="C1354" s="50" t="s">
        <v>163</v>
      </c>
      <c r="D1354" s="51">
        <v>41005</v>
      </c>
      <c r="E1354" s="56" t="s">
        <v>603</v>
      </c>
      <c r="F1354" s="53" t="s">
        <v>211</v>
      </c>
      <c r="G1354" s="54">
        <v>97.43</v>
      </c>
      <c r="H1354" s="55">
        <v>97.43</v>
      </c>
      <c r="I1354" s="73">
        <v>1.29</v>
      </c>
      <c r="J1354" s="55">
        <v>1.07</v>
      </c>
      <c r="K1354" s="73">
        <v>0</v>
      </c>
      <c r="L1354" s="55">
        <v>0</v>
      </c>
      <c r="M1354" s="55">
        <f>TRUNC(((J1354*G1354)+(L1354*G1354)),2)</f>
        <v>104.25</v>
      </c>
      <c r="N1354" s="55">
        <f>TRUNC(((J1354*H1354)+(L1354*H1354)),2)</f>
        <v>104.25</v>
      </c>
      <c r="O1354" s="37"/>
      <c r="P1354" s="55">
        <v>1.29</v>
      </c>
      <c r="Q1354" s="55">
        <v>0</v>
      </c>
      <c r="R1354" s="55">
        <v>125.68</v>
      </c>
      <c r="S1354" s="55">
        <v>125.68</v>
      </c>
      <c r="T1354" s="135">
        <f t="shared" si="154"/>
        <v>0.82948758752387008</v>
      </c>
      <c r="U1354" s="55">
        <f t="shared" si="155"/>
        <v>104.25</v>
      </c>
      <c r="V1354" s="55">
        <f t="shared" si="156"/>
        <v>0</v>
      </c>
      <c r="X1354" s="36" t="b">
        <v>1</v>
      </c>
    </row>
    <row r="1355" spans="1:24" x14ac:dyDescent="0.2">
      <c r="A1355" s="42" t="s">
        <v>4445</v>
      </c>
      <c r="B1355" s="128" t="s">
        <v>2154</v>
      </c>
      <c r="C1355" s="50" t="s">
        <v>163</v>
      </c>
      <c r="D1355" s="51">
        <v>41006</v>
      </c>
      <c r="E1355" s="56" t="s">
        <v>607</v>
      </c>
      <c r="F1355" s="53" t="s">
        <v>608</v>
      </c>
      <c r="G1355" s="54">
        <v>974.3</v>
      </c>
      <c r="H1355" s="55">
        <v>974.3</v>
      </c>
      <c r="I1355" s="73">
        <v>2.4500000000000002</v>
      </c>
      <c r="J1355" s="55">
        <v>2.0299999999999998</v>
      </c>
      <c r="K1355" s="73">
        <v>0</v>
      </c>
      <c r="L1355" s="55">
        <v>0</v>
      </c>
      <c r="M1355" s="55">
        <f>TRUNC(((J1355*G1355)+(L1355*G1355)),2)</f>
        <v>1977.82</v>
      </c>
      <c r="N1355" s="55">
        <f>TRUNC(((J1355*H1355)+(L1355*H1355)),2)</f>
        <v>1977.82</v>
      </c>
      <c r="O1355" s="37"/>
      <c r="P1355" s="55">
        <v>2.4500000000000002</v>
      </c>
      <c r="Q1355" s="55">
        <v>0</v>
      </c>
      <c r="R1355" s="55">
        <v>2387.0300000000002</v>
      </c>
      <c r="S1355" s="55">
        <v>2387.0300000000002</v>
      </c>
      <c r="T1355" s="135">
        <f t="shared" si="154"/>
        <v>0.82856939376547412</v>
      </c>
      <c r="U1355" s="55">
        <f t="shared" si="155"/>
        <v>1977.82</v>
      </c>
      <c r="V1355" s="55">
        <f t="shared" si="156"/>
        <v>0</v>
      </c>
      <c r="X1355" s="36" t="b">
        <v>1</v>
      </c>
    </row>
    <row r="1356" spans="1:24" x14ac:dyDescent="0.2">
      <c r="A1356" s="42" t="s">
        <v>4446</v>
      </c>
      <c r="B1356" s="126">
        <v>28</v>
      </c>
      <c r="C1356" s="131"/>
      <c r="D1356" s="131"/>
      <c r="E1356" s="43" t="s">
        <v>30</v>
      </c>
      <c r="F1356" s="44" t="s">
        <v>160</v>
      </c>
      <c r="G1356" s="45">
        <v>1</v>
      </c>
      <c r="H1356" s="46"/>
      <c r="I1356" s="72"/>
      <c r="J1356" s="46"/>
      <c r="K1356" s="72"/>
      <c r="L1356" s="46"/>
      <c r="M1356" s="45">
        <f>M1357+M1360</f>
        <v>1389.5300000000002</v>
      </c>
      <c r="N1356" s="45">
        <f>N1357+N1360</f>
        <v>1389.5300000000002</v>
      </c>
      <c r="O1356" s="37"/>
      <c r="P1356" s="46"/>
      <c r="Q1356" s="46"/>
      <c r="R1356" s="45">
        <v>1674.74</v>
      </c>
      <c r="S1356" s="45">
        <v>1674.74</v>
      </c>
      <c r="T1356" s="135">
        <f t="shared" ref="T1356:T1419" si="159">N1356/S1356</f>
        <v>0.82969893834266828</v>
      </c>
      <c r="U1356" s="55">
        <f t="shared" si="155"/>
        <v>0</v>
      </c>
      <c r="V1356" s="55">
        <f t="shared" si="156"/>
        <v>0</v>
      </c>
      <c r="X1356" s="36" t="b">
        <v>1</v>
      </c>
    </row>
    <row r="1357" spans="1:24" x14ac:dyDescent="0.2">
      <c r="A1357" s="42" t="s">
        <v>4447</v>
      </c>
      <c r="B1357" s="127" t="s">
        <v>2155</v>
      </c>
      <c r="C1357" s="132"/>
      <c r="D1357" s="132"/>
      <c r="E1357" s="47" t="s">
        <v>77</v>
      </c>
      <c r="F1357" s="132"/>
      <c r="G1357" s="48"/>
      <c r="H1357" s="48"/>
      <c r="I1357" s="72"/>
      <c r="J1357" s="48"/>
      <c r="K1357" s="72"/>
      <c r="L1357" s="48"/>
      <c r="M1357" s="308">
        <f>SUM(M1358:M1359)</f>
        <v>159.97999999999999</v>
      </c>
      <c r="N1357" s="308">
        <f>SUM(N1358:N1359)</f>
        <v>159.97999999999999</v>
      </c>
      <c r="O1357" s="37"/>
      <c r="P1357" s="48"/>
      <c r="Q1357" s="48"/>
      <c r="R1357" s="308">
        <v>193.28</v>
      </c>
      <c r="S1357" s="308">
        <v>193.28</v>
      </c>
      <c r="T1357" s="135">
        <f t="shared" si="159"/>
        <v>0.82771109271523169</v>
      </c>
      <c r="U1357" s="55">
        <f t="shared" si="155"/>
        <v>0</v>
      </c>
      <c r="V1357" s="55">
        <f t="shared" si="156"/>
        <v>0</v>
      </c>
      <c r="X1357" s="36" t="b">
        <v>1</v>
      </c>
    </row>
    <row r="1358" spans="1:24" ht="24" x14ac:dyDescent="0.25">
      <c r="A1358" s="42" t="s">
        <v>4448</v>
      </c>
      <c r="B1358" s="128" t="s">
        <v>2156</v>
      </c>
      <c r="C1358" s="50" t="s">
        <v>163</v>
      </c>
      <c r="D1358" s="51">
        <v>41140</v>
      </c>
      <c r="E1358" s="52" t="s">
        <v>3036</v>
      </c>
      <c r="F1358" s="53" t="s">
        <v>164</v>
      </c>
      <c r="G1358" s="54">
        <v>32.65</v>
      </c>
      <c r="H1358" s="55">
        <v>32.65</v>
      </c>
      <c r="I1358" s="73">
        <v>0</v>
      </c>
      <c r="J1358" s="55">
        <v>0</v>
      </c>
      <c r="K1358" s="73">
        <v>2.72</v>
      </c>
      <c r="L1358" s="55">
        <v>2.25</v>
      </c>
      <c r="M1358" s="55">
        <f>TRUNC(((J1358*G1358)+(L1358*G1358)),2)</f>
        <v>73.459999999999994</v>
      </c>
      <c r="N1358" s="55">
        <f>TRUNC(((J1358*H1358)+(L1358*H1358)),2)</f>
        <v>73.459999999999994</v>
      </c>
      <c r="O1358" s="38"/>
      <c r="P1358" s="55">
        <v>0</v>
      </c>
      <c r="Q1358" s="55">
        <v>2.72</v>
      </c>
      <c r="R1358" s="55">
        <v>88.8</v>
      </c>
      <c r="S1358" s="55">
        <v>88.8</v>
      </c>
      <c r="T1358" s="135">
        <f t="shared" si="159"/>
        <v>0.82725225225225218</v>
      </c>
      <c r="U1358" s="55">
        <f t="shared" ref="U1358:U1421" si="160">TRUNC(J1358*H1358,2)</f>
        <v>0</v>
      </c>
      <c r="V1358" s="55">
        <f t="shared" ref="V1358:V1421" si="161">TRUNC(L1358*H1358,2)</f>
        <v>73.459999999999994</v>
      </c>
      <c r="X1358" s="36" t="b">
        <v>1</v>
      </c>
    </row>
    <row r="1359" spans="1:24" ht="24" x14ac:dyDescent="0.25">
      <c r="A1359" s="42" t="s">
        <v>4449</v>
      </c>
      <c r="B1359" s="128" t="s">
        <v>2157</v>
      </c>
      <c r="C1359" s="50" t="s">
        <v>217</v>
      </c>
      <c r="D1359" s="51">
        <v>97083</v>
      </c>
      <c r="E1359" s="56" t="s">
        <v>243</v>
      </c>
      <c r="F1359" s="53" t="s">
        <v>164</v>
      </c>
      <c r="G1359" s="54">
        <v>32.65</v>
      </c>
      <c r="H1359" s="55">
        <v>32.65</v>
      </c>
      <c r="I1359" s="73">
        <v>0.93</v>
      </c>
      <c r="J1359" s="55">
        <v>0.77</v>
      </c>
      <c r="K1359" s="73">
        <v>2.27</v>
      </c>
      <c r="L1359" s="55">
        <v>1.88</v>
      </c>
      <c r="M1359" s="55">
        <f>TRUNC(((J1359*G1359)+(L1359*G1359)),2)</f>
        <v>86.52</v>
      </c>
      <c r="N1359" s="55">
        <f>TRUNC(((J1359*H1359)+(L1359*H1359)),2)</f>
        <v>86.52</v>
      </c>
      <c r="O1359" s="38"/>
      <c r="P1359" s="55">
        <v>0.93</v>
      </c>
      <c r="Q1359" s="55">
        <v>2.27</v>
      </c>
      <c r="R1359" s="55">
        <v>104.48</v>
      </c>
      <c r="S1359" s="55">
        <v>104.48</v>
      </c>
      <c r="T1359" s="135">
        <f t="shared" si="159"/>
        <v>0.82810107197549765</v>
      </c>
      <c r="U1359" s="55">
        <f t="shared" si="160"/>
        <v>25.14</v>
      </c>
      <c r="V1359" s="55">
        <f t="shared" si="161"/>
        <v>61.38</v>
      </c>
      <c r="X1359" s="36" t="b">
        <v>1</v>
      </c>
    </row>
    <row r="1360" spans="1:24" x14ac:dyDescent="0.2">
      <c r="A1360" s="42" t="s">
        <v>4450</v>
      </c>
      <c r="B1360" s="127" t="s">
        <v>2158</v>
      </c>
      <c r="C1360" s="132"/>
      <c r="D1360" s="132"/>
      <c r="E1360" s="47" t="s">
        <v>107</v>
      </c>
      <c r="F1360" s="132"/>
      <c r="G1360" s="48"/>
      <c r="H1360" s="48"/>
      <c r="I1360" s="72"/>
      <c r="J1360" s="48"/>
      <c r="K1360" s="72"/>
      <c r="L1360" s="48"/>
      <c r="M1360" s="308">
        <f>SUM(M1361:M1362)</f>
        <v>1229.5500000000002</v>
      </c>
      <c r="N1360" s="308">
        <f>SUM(N1361:N1362)</f>
        <v>1229.5500000000002</v>
      </c>
      <c r="O1360" s="37"/>
      <c r="P1360" s="48"/>
      <c r="Q1360" s="48"/>
      <c r="R1360" s="308">
        <v>1481.46</v>
      </c>
      <c r="S1360" s="308">
        <v>1481.46</v>
      </c>
      <c r="T1360" s="135">
        <f t="shared" si="159"/>
        <v>0.82995828439512387</v>
      </c>
      <c r="U1360" s="55">
        <f t="shared" si="160"/>
        <v>0</v>
      </c>
      <c r="V1360" s="55">
        <f t="shared" si="161"/>
        <v>0</v>
      </c>
      <c r="X1360" s="36" t="b">
        <v>1</v>
      </c>
    </row>
    <row r="1361" spans="1:24" x14ac:dyDescent="0.2">
      <c r="A1361" s="42" t="s">
        <v>4451</v>
      </c>
      <c r="B1361" s="128" t="s">
        <v>2159</v>
      </c>
      <c r="C1361" s="50" t="s">
        <v>163</v>
      </c>
      <c r="D1361" s="51">
        <v>220107</v>
      </c>
      <c r="E1361" s="56" t="s">
        <v>623</v>
      </c>
      <c r="F1361" s="53" t="s">
        <v>211</v>
      </c>
      <c r="G1361" s="54">
        <v>0.97</v>
      </c>
      <c r="H1361" s="55">
        <v>0.97</v>
      </c>
      <c r="I1361" s="73">
        <v>175.88</v>
      </c>
      <c r="J1361" s="55">
        <v>145.99</v>
      </c>
      <c r="K1361" s="73">
        <v>25.21</v>
      </c>
      <c r="L1361" s="55">
        <v>20.92</v>
      </c>
      <c r="M1361" s="55">
        <f>TRUNC(((J1361*G1361)+(L1361*G1361)),2)</f>
        <v>161.9</v>
      </c>
      <c r="N1361" s="55">
        <f>TRUNC(((J1361*H1361)+(L1361*H1361)),2)</f>
        <v>161.9</v>
      </c>
      <c r="O1361" s="37"/>
      <c r="P1361" s="55">
        <v>175.88</v>
      </c>
      <c r="Q1361" s="55">
        <v>25.21</v>
      </c>
      <c r="R1361" s="55">
        <v>195.05</v>
      </c>
      <c r="S1361" s="55">
        <v>195.05</v>
      </c>
      <c r="T1361" s="135">
        <f t="shared" si="159"/>
        <v>0.83004357856959754</v>
      </c>
      <c r="U1361" s="55">
        <f t="shared" si="160"/>
        <v>141.61000000000001</v>
      </c>
      <c r="V1361" s="55">
        <f t="shared" si="161"/>
        <v>20.29</v>
      </c>
      <c r="X1361" s="36" t="b">
        <v>1</v>
      </c>
    </row>
    <row r="1362" spans="1:24" x14ac:dyDescent="0.2">
      <c r="A1362" s="42" t="s">
        <v>4452</v>
      </c>
      <c r="B1362" s="128" t="s">
        <v>2160</v>
      </c>
      <c r="C1362" s="50" t="s">
        <v>163</v>
      </c>
      <c r="D1362" s="51">
        <v>220059</v>
      </c>
      <c r="E1362" s="56" t="s">
        <v>625</v>
      </c>
      <c r="F1362" s="53" t="s">
        <v>164</v>
      </c>
      <c r="G1362" s="54">
        <v>32.65</v>
      </c>
      <c r="H1362" s="55">
        <v>32.65</v>
      </c>
      <c r="I1362" s="73">
        <v>29.4</v>
      </c>
      <c r="J1362" s="55">
        <v>24.4</v>
      </c>
      <c r="K1362" s="73">
        <v>10</v>
      </c>
      <c r="L1362" s="55">
        <v>8.3000000000000007</v>
      </c>
      <c r="M1362" s="55">
        <f>TRUNC(((J1362*G1362)+(L1362*G1362)),2)</f>
        <v>1067.6500000000001</v>
      </c>
      <c r="N1362" s="55">
        <f>TRUNC(((J1362*H1362)+(L1362*H1362)),2)</f>
        <v>1067.6500000000001</v>
      </c>
      <c r="O1362" s="37"/>
      <c r="P1362" s="55">
        <v>29.4</v>
      </c>
      <c r="Q1362" s="55">
        <v>10</v>
      </c>
      <c r="R1362" s="55">
        <v>1286.4100000000001</v>
      </c>
      <c r="S1362" s="55">
        <v>1286.4100000000001</v>
      </c>
      <c r="T1362" s="135">
        <f t="shared" si="159"/>
        <v>0.82994535179297424</v>
      </c>
      <c r="U1362" s="55">
        <f t="shared" si="160"/>
        <v>796.66</v>
      </c>
      <c r="V1362" s="55">
        <f t="shared" si="161"/>
        <v>270.99</v>
      </c>
      <c r="X1362" s="36" t="b">
        <v>1</v>
      </c>
    </row>
    <row r="1363" spans="1:24" x14ac:dyDescent="0.2">
      <c r="A1363" s="42" t="s">
        <v>4453</v>
      </c>
      <c r="B1363" s="126">
        <v>29</v>
      </c>
      <c r="C1363" s="131"/>
      <c r="D1363" s="131"/>
      <c r="E1363" s="43" t="s">
        <v>31</v>
      </c>
      <c r="F1363" s="44" t="s">
        <v>160</v>
      </c>
      <c r="G1363" s="45">
        <v>1</v>
      </c>
      <c r="H1363" s="46"/>
      <c r="I1363" s="72"/>
      <c r="J1363" s="46"/>
      <c r="K1363" s="72"/>
      <c r="L1363" s="46"/>
      <c r="M1363" s="45">
        <f>M1364+M1367</f>
        <v>19561.5</v>
      </c>
      <c r="N1363" s="45">
        <f>N1364+N1367</f>
        <v>19561.5</v>
      </c>
      <c r="O1363" s="37"/>
      <c r="P1363" s="46"/>
      <c r="Q1363" s="46"/>
      <c r="R1363" s="45">
        <v>23567.439999999999</v>
      </c>
      <c r="S1363" s="45">
        <v>23567.439999999999</v>
      </c>
      <c r="T1363" s="135">
        <f t="shared" si="159"/>
        <v>0.83002226801044154</v>
      </c>
      <c r="U1363" s="55">
        <f t="shared" si="160"/>
        <v>0</v>
      </c>
      <c r="V1363" s="55">
        <f t="shared" si="161"/>
        <v>0</v>
      </c>
      <c r="X1363" s="36" t="b">
        <v>1</v>
      </c>
    </row>
    <row r="1364" spans="1:24" x14ac:dyDescent="0.2">
      <c r="A1364" s="42" t="s">
        <v>4454</v>
      </c>
      <c r="B1364" s="127" t="s">
        <v>2161</v>
      </c>
      <c r="C1364" s="132"/>
      <c r="D1364" s="132"/>
      <c r="E1364" s="47" t="s">
        <v>85</v>
      </c>
      <c r="F1364" s="132"/>
      <c r="G1364" s="48"/>
      <c r="H1364" s="48"/>
      <c r="I1364" s="72"/>
      <c r="J1364" s="48"/>
      <c r="K1364" s="72"/>
      <c r="L1364" s="48"/>
      <c r="M1364" s="308">
        <f>SUM(M1365:M1366)</f>
        <v>18523.55</v>
      </c>
      <c r="N1364" s="308">
        <f>SUM(N1365:N1366)</f>
        <v>18523.55</v>
      </c>
      <c r="O1364" s="37"/>
      <c r="P1364" s="48"/>
      <c r="Q1364" s="48"/>
      <c r="R1364" s="308">
        <v>22316.75</v>
      </c>
      <c r="S1364" s="308">
        <v>22316.75</v>
      </c>
      <c r="T1364" s="135">
        <f t="shared" si="159"/>
        <v>0.83002901408135144</v>
      </c>
      <c r="U1364" s="55">
        <f t="shared" si="160"/>
        <v>0</v>
      </c>
      <c r="V1364" s="55">
        <f t="shared" si="161"/>
        <v>0</v>
      </c>
      <c r="X1364" s="36" t="b">
        <v>1</v>
      </c>
    </row>
    <row r="1365" spans="1:24" x14ac:dyDescent="0.2">
      <c r="A1365" s="42" t="s">
        <v>4455</v>
      </c>
      <c r="B1365" s="128" t="s">
        <v>2162</v>
      </c>
      <c r="C1365" s="50" t="s">
        <v>163</v>
      </c>
      <c r="D1365" s="51">
        <v>271417</v>
      </c>
      <c r="E1365" s="56" t="s">
        <v>2163</v>
      </c>
      <c r="F1365" s="53" t="s">
        <v>172</v>
      </c>
      <c r="G1365" s="54">
        <v>79.510000000000005</v>
      </c>
      <c r="H1365" s="55">
        <v>79.510000000000005</v>
      </c>
      <c r="I1365" s="73">
        <v>18.66</v>
      </c>
      <c r="J1365" s="55">
        <v>15.48</v>
      </c>
      <c r="K1365" s="73">
        <v>35.86</v>
      </c>
      <c r="L1365" s="55">
        <v>29.76</v>
      </c>
      <c r="M1365" s="55">
        <f>TRUNC(((J1365*G1365)+(L1365*G1365)),2)</f>
        <v>3597.03</v>
      </c>
      <c r="N1365" s="55">
        <f>TRUNC(((J1365*H1365)+(L1365*H1365)),2)</f>
        <v>3597.03</v>
      </c>
      <c r="O1365" s="37"/>
      <c r="P1365" s="55">
        <v>18.66</v>
      </c>
      <c r="Q1365" s="55">
        <v>35.86</v>
      </c>
      <c r="R1365" s="55">
        <v>4334.88</v>
      </c>
      <c r="S1365" s="55">
        <v>4334.88</v>
      </c>
      <c r="T1365" s="135">
        <f t="shared" si="159"/>
        <v>0.82978767578341273</v>
      </c>
      <c r="U1365" s="55">
        <f t="shared" si="160"/>
        <v>1230.81</v>
      </c>
      <c r="V1365" s="55">
        <f t="shared" si="161"/>
        <v>2366.21</v>
      </c>
      <c r="X1365" s="36" t="b">
        <v>1</v>
      </c>
    </row>
    <row r="1366" spans="1:24" ht="24" x14ac:dyDescent="0.25">
      <c r="A1366" s="42" t="s">
        <v>4456</v>
      </c>
      <c r="B1366" s="128" t="s">
        <v>2164</v>
      </c>
      <c r="C1366" s="50" t="s">
        <v>163</v>
      </c>
      <c r="D1366" s="51">
        <v>180324</v>
      </c>
      <c r="E1366" s="52" t="s">
        <v>3087</v>
      </c>
      <c r="F1366" s="53" t="s">
        <v>164</v>
      </c>
      <c r="G1366" s="54">
        <v>31.81</v>
      </c>
      <c r="H1366" s="55">
        <v>31.81</v>
      </c>
      <c r="I1366" s="73">
        <v>496.2</v>
      </c>
      <c r="J1366" s="55">
        <v>411.89</v>
      </c>
      <c r="K1366" s="73">
        <v>69.09</v>
      </c>
      <c r="L1366" s="55">
        <v>57.35</v>
      </c>
      <c r="M1366" s="55">
        <f>TRUNC(((J1366*G1366)+(L1366*G1366)),2)</f>
        <v>14926.52</v>
      </c>
      <c r="N1366" s="55">
        <f>TRUNC(((J1366*H1366)+(L1366*H1366)),2)</f>
        <v>14926.52</v>
      </c>
      <c r="O1366" s="38"/>
      <c r="P1366" s="55">
        <v>496.2</v>
      </c>
      <c r="Q1366" s="55">
        <v>69.09</v>
      </c>
      <c r="R1366" s="55">
        <v>17981.87</v>
      </c>
      <c r="S1366" s="55">
        <v>17981.87</v>
      </c>
      <c r="T1366" s="135">
        <f t="shared" si="159"/>
        <v>0.83008719337866421</v>
      </c>
      <c r="U1366" s="55">
        <f t="shared" si="160"/>
        <v>13102.22</v>
      </c>
      <c r="V1366" s="55">
        <f t="shared" si="161"/>
        <v>1824.3</v>
      </c>
      <c r="X1366" s="36" t="b">
        <v>1</v>
      </c>
    </row>
    <row r="1367" spans="1:24" x14ac:dyDescent="0.2">
      <c r="A1367" s="42" t="s">
        <v>4457</v>
      </c>
      <c r="B1367" s="127" t="s">
        <v>2165</v>
      </c>
      <c r="C1367" s="132"/>
      <c r="D1367" s="132"/>
      <c r="E1367" s="47" t="s">
        <v>115</v>
      </c>
      <c r="F1367" s="132"/>
      <c r="G1367" s="48"/>
      <c r="H1367" s="48"/>
      <c r="I1367" s="72"/>
      <c r="J1367" s="48"/>
      <c r="K1367" s="72"/>
      <c r="L1367" s="48"/>
      <c r="M1367" s="308">
        <f>M1368</f>
        <v>1037.95</v>
      </c>
      <c r="N1367" s="308">
        <f>N1368</f>
        <v>1037.95</v>
      </c>
      <c r="O1367" s="37"/>
      <c r="P1367" s="48"/>
      <c r="Q1367" s="48"/>
      <c r="R1367" s="308">
        <v>1250.69</v>
      </c>
      <c r="S1367" s="308">
        <v>1250.69</v>
      </c>
      <c r="T1367" s="135">
        <f t="shared" si="159"/>
        <v>0.82990189415442672</v>
      </c>
      <c r="U1367" s="55">
        <f t="shared" si="160"/>
        <v>0</v>
      </c>
      <c r="V1367" s="55">
        <f t="shared" si="161"/>
        <v>0</v>
      </c>
      <c r="X1367" s="36" t="b">
        <v>1</v>
      </c>
    </row>
    <row r="1368" spans="1:24" x14ac:dyDescent="0.25">
      <c r="A1368" s="42" t="s">
        <v>4458</v>
      </c>
      <c r="B1368" s="128" t="s">
        <v>2166</v>
      </c>
      <c r="C1368" s="50" t="s">
        <v>163</v>
      </c>
      <c r="D1368" s="51">
        <v>261602</v>
      </c>
      <c r="E1368" s="56" t="s">
        <v>506</v>
      </c>
      <c r="F1368" s="53" t="s">
        <v>164</v>
      </c>
      <c r="G1368" s="54">
        <v>47.7</v>
      </c>
      <c r="H1368" s="55">
        <v>47.7</v>
      </c>
      <c r="I1368" s="73">
        <v>11.35</v>
      </c>
      <c r="J1368" s="55">
        <v>9.42</v>
      </c>
      <c r="K1368" s="73">
        <v>14.87</v>
      </c>
      <c r="L1368" s="55">
        <v>12.34</v>
      </c>
      <c r="M1368" s="55">
        <f>TRUNC(((J1368*G1368)+(L1368*G1368)),2)</f>
        <v>1037.95</v>
      </c>
      <c r="N1368" s="55">
        <f>TRUNC(((J1368*H1368)+(L1368*H1368)),2)</f>
        <v>1037.95</v>
      </c>
      <c r="O1368" s="38"/>
      <c r="P1368" s="55">
        <v>11.35</v>
      </c>
      <c r="Q1368" s="55">
        <v>14.87</v>
      </c>
      <c r="R1368" s="55">
        <v>1250.69</v>
      </c>
      <c r="S1368" s="55">
        <v>1250.69</v>
      </c>
      <c r="T1368" s="135">
        <f t="shared" si="159"/>
        <v>0.82990189415442672</v>
      </c>
      <c r="U1368" s="55">
        <f t="shared" si="160"/>
        <v>449.33</v>
      </c>
      <c r="V1368" s="55">
        <f t="shared" si="161"/>
        <v>588.61</v>
      </c>
      <c r="X1368" s="36" t="b">
        <v>1</v>
      </c>
    </row>
    <row r="1369" spans="1:24" x14ac:dyDescent="0.2">
      <c r="A1369" s="42" t="s">
        <v>4459</v>
      </c>
      <c r="B1369" s="126">
        <v>30</v>
      </c>
      <c r="C1369" s="131"/>
      <c r="D1369" s="131"/>
      <c r="E1369" s="43" t="s">
        <v>32</v>
      </c>
      <c r="F1369" s="44" t="s">
        <v>160</v>
      </c>
      <c r="G1369" s="45">
        <v>1</v>
      </c>
      <c r="H1369" s="46"/>
      <c r="I1369" s="72"/>
      <c r="J1369" s="46"/>
      <c r="K1369" s="72"/>
      <c r="L1369" s="46"/>
      <c r="M1369" s="45">
        <f>M1370</f>
        <v>1228.75</v>
      </c>
      <c r="N1369" s="45">
        <f>N1370</f>
        <v>1228.75</v>
      </c>
      <c r="O1369" s="37"/>
      <c r="P1369" s="46"/>
      <c r="Q1369" s="46"/>
      <c r="R1369" s="45">
        <v>1480.37</v>
      </c>
      <c r="S1369" s="45">
        <v>1480.37</v>
      </c>
      <c r="T1369" s="135">
        <f t="shared" si="159"/>
        <v>0.83002897924167618</v>
      </c>
      <c r="U1369" s="55">
        <f t="shared" si="160"/>
        <v>0</v>
      </c>
      <c r="V1369" s="55">
        <f t="shared" si="161"/>
        <v>0</v>
      </c>
      <c r="X1369" s="36" t="b">
        <v>1</v>
      </c>
    </row>
    <row r="1370" spans="1:24" x14ac:dyDescent="0.2">
      <c r="A1370" s="42" t="s">
        <v>4460</v>
      </c>
      <c r="B1370" s="127" t="s">
        <v>2167</v>
      </c>
      <c r="C1370" s="132"/>
      <c r="D1370" s="132"/>
      <c r="E1370" s="47" t="s">
        <v>73</v>
      </c>
      <c r="F1370" s="132"/>
      <c r="G1370" s="48"/>
      <c r="H1370" s="48"/>
      <c r="I1370" s="72"/>
      <c r="J1370" s="48"/>
      <c r="K1370" s="72"/>
      <c r="L1370" s="48"/>
      <c r="M1370" s="308">
        <f>M1371</f>
        <v>1228.75</v>
      </c>
      <c r="N1370" s="308">
        <f>N1371</f>
        <v>1228.75</v>
      </c>
      <c r="O1370" s="37"/>
      <c r="P1370" s="48"/>
      <c r="Q1370" s="48"/>
      <c r="R1370" s="308">
        <v>1480.37</v>
      </c>
      <c r="S1370" s="308">
        <v>1480.37</v>
      </c>
      <c r="T1370" s="135">
        <f t="shared" si="159"/>
        <v>0.83002897924167618</v>
      </c>
      <c r="U1370" s="55">
        <f t="shared" si="160"/>
        <v>0</v>
      </c>
      <c r="V1370" s="55">
        <f t="shared" si="161"/>
        <v>0</v>
      </c>
      <c r="X1370" s="36" t="b">
        <v>1</v>
      </c>
    </row>
    <row r="1371" spans="1:24" ht="24" x14ac:dyDescent="0.25">
      <c r="A1371" s="42" t="s">
        <v>4461</v>
      </c>
      <c r="B1371" s="128" t="s">
        <v>2168</v>
      </c>
      <c r="C1371" s="50" t="s">
        <v>163</v>
      </c>
      <c r="D1371" s="51">
        <v>20600</v>
      </c>
      <c r="E1371" s="56" t="s">
        <v>924</v>
      </c>
      <c r="F1371" s="53" t="s">
        <v>164</v>
      </c>
      <c r="G1371" s="54">
        <v>19.43</v>
      </c>
      <c r="H1371" s="55">
        <v>19.43</v>
      </c>
      <c r="I1371" s="73">
        <v>58.67</v>
      </c>
      <c r="J1371" s="55">
        <v>48.7</v>
      </c>
      <c r="K1371" s="73">
        <v>17.52</v>
      </c>
      <c r="L1371" s="55">
        <v>14.54</v>
      </c>
      <c r="M1371" s="55">
        <f>TRUNC(((J1371*G1371)+(L1371*G1371)),2)</f>
        <v>1228.75</v>
      </c>
      <c r="N1371" s="55">
        <f>TRUNC(((J1371*H1371)+(L1371*H1371)),2)</f>
        <v>1228.75</v>
      </c>
      <c r="O1371" s="38"/>
      <c r="P1371" s="55">
        <v>58.67</v>
      </c>
      <c r="Q1371" s="55">
        <v>17.52</v>
      </c>
      <c r="R1371" s="55">
        <v>1480.37</v>
      </c>
      <c r="S1371" s="55">
        <v>1480.37</v>
      </c>
      <c r="T1371" s="135">
        <f t="shared" si="159"/>
        <v>0.83002897924167618</v>
      </c>
      <c r="U1371" s="55">
        <f t="shared" si="160"/>
        <v>946.24</v>
      </c>
      <c r="V1371" s="55">
        <f t="shared" si="161"/>
        <v>282.51</v>
      </c>
      <c r="X1371" s="36" t="b">
        <v>1</v>
      </c>
    </row>
    <row r="1372" spans="1:24" x14ac:dyDescent="0.2">
      <c r="A1372" s="42" t="s">
        <v>4462</v>
      </c>
      <c r="B1372" s="126">
        <v>31</v>
      </c>
      <c r="C1372" s="131"/>
      <c r="D1372" s="131"/>
      <c r="E1372" s="43" t="s">
        <v>33</v>
      </c>
      <c r="F1372" s="44" t="s">
        <v>160</v>
      </c>
      <c r="G1372" s="45">
        <v>1</v>
      </c>
      <c r="H1372" s="46"/>
      <c r="I1372" s="72"/>
      <c r="J1372" s="46"/>
      <c r="K1372" s="72"/>
      <c r="L1372" s="46"/>
      <c r="M1372" s="45">
        <f>M1373+M1387</f>
        <v>12349.680000000002</v>
      </c>
      <c r="N1372" s="45">
        <f>N1373+N1387</f>
        <v>12349.680000000002</v>
      </c>
      <c r="O1372" s="37"/>
      <c r="P1372" s="46"/>
      <c r="Q1372" s="46"/>
      <c r="R1372" s="45">
        <v>14885.71</v>
      </c>
      <c r="S1372" s="45">
        <v>14885.71</v>
      </c>
      <c r="T1372" s="135">
        <f t="shared" si="159"/>
        <v>0.82963325229364293</v>
      </c>
      <c r="U1372" s="55">
        <f t="shared" si="160"/>
        <v>0</v>
      </c>
      <c r="V1372" s="55">
        <f t="shared" si="161"/>
        <v>0</v>
      </c>
      <c r="X1372" s="36" t="b">
        <v>1</v>
      </c>
    </row>
    <row r="1373" spans="1:24" x14ac:dyDescent="0.2">
      <c r="A1373" s="42" t="s">
        <v>4463</v>
      </c>
      <c r="B1373" s="127" t="s">
        <v>2169</v>
      </c>
      <c r="C1373" s="132"/>
      <c r="D1373" s="132"/>
      <c r="E1373" s="47" t="s">
        <v>73</v>
      </c>
      <c r="F1373" s="132"/>
      <c r="G1373" s="48"/>
      <c r="H1373" s="48"/>
      <c r="I1373" s="72"/>
      <c r="J1373" s="48"/>
      <c r="K1373" s="72"/>
      <c r="L1373" s="48"/>
      <c r="M1373" s="308">
        <f>SUM(M1374:M1386)</f>
        <v>9256.9400000000023</v>
      </c>
      <c r="N1373" s="308">
        <f>SUM(N1374:N1386)</f>
        <v>9256.9400000000023</v>
      </c>
      <c r="O1373" s="37"/>
      <c r="P1373" s="48"/>
      <c r="Q1373" s="48"/>
      <c r="R1373" s="308">
        <v>11158.56</v>
      </c>
      <c r="S1373" s="308">
        <v>11158.56</v>
      </c>
      <c r="T1373" s="135">
        <f t="shared" si="159"/>
        <v>0.82958195322693995</v>
      </c>
      <c r="U1373" s="55">
        <f t="shared" si="160"/>
        <v>0</v>
      </c>
      <c r="V1373" s="55">
        <f t="shared" si="161"/>
        <v>0</v>
      </c>
      <c r="X1373" s="36" t="b">
        <v>1</v>
      </c>
    </row>
    <row r="1374" spans="1:24" x14ac:dyDescent="0.25">
      <c r="A1374" s="42" t="s">
        <v>4464</v>
      </c>
      <c r="B1374" s="128" t="s">
        <v>2170</v>
      </c>
      <c r="C1374" s="50" t="s">
        <v>163</v>
      </c>
      <c r="D1374" s="51">
        <v>20136</v>
      </c>
      <c r="E1374" s="56" t="s">
        <v>1616</v>
      </c>
      <c r="F1374" s="53" t="s">
        <v>164</v>
      </c>
      <c r="G1374" s="54">
        <v>288.33999999999997</v>
      </c>
      <c r="H1374" s="55">
        <v>288.33999999999997</v>
      </c>
      <c r="I1374" s="73">
        <v>0</v>
      </c>
      <c r="J1374" s="55">
        <v>0</v>
      </c>
      <c r="K1374" s="73">
        <v>4.9800000000000004</v>
      </c>
      <c r="L1374" s="55">
        <v>4.13</v>
      </c>
      <c r="M1374" s="55">
        <f t="shared" ref="M1374:M1386" si="162">TRUNC(((J1374*G1374)+(L1374*G1374)),2)</f>
        <v>1190.8399999999999</v>
      </c>
      <c r="N1374" s="55">
        <f t="shared" ref="N1374:N1386" si="163">TRUNC(((J1374*H1374)+(L1374*H1374)),2)</f>
        <v>1190.8399999999999</v>
      </c>
      <c r="O1374" s="38"/>
      <c r="P1374" s="55">
        <v>0</v>
      </c>
      <c r="Q1374" s="55">
        <v>4.9800000000000004</v>
      </c>
      <c r="R1374" s="55">
        <v>1435.93</v>
      </c>
      <c r="S1374" s="55">
        <v>1435.93</v>
      </c>
      <c r="T1374" s="135">
        <f t="shared" si="159"/>
        <v>0.82931619229349607</v>
      </c>
      <c r="U1374" s="55">
        <f t="shared" si="160"/>
        <v>0</v>
      </c>
      <c r="V1374" s="55">
        <f t="shared" si="161"/>
        <v>1190.8399999999999</v>
      </c>
      <c r="X1374" s="36" t="b">
        <v>1</v>
      </c>
    </row>
    <row r="1375" spans="1:24" ht="24" x14ac:dyDescent="0.25">
      <c r="A1375" s="42" t="s">
        <v>4465</v>
      </c>
      <c r="B1375" s="128" t="s">
        <v>2171</v>
      </c>
      <c r="C1375" s="50" t="s">
        <v>163</v>
      </c>
      <c r="D1375" s="51">
        <v>20101</v>
      </c>
      <c r="E1375" s="52" t="s">
        <v>3088</v>
      </c>
      <c r="F1375" s="53" t="s">
        <v>164</v>
      </c>
      <c r="G1375" s="54">
        <v>288.33999999999997</v>
      </c>
      <c r="H1375" s="55">
        <v>288.33999999999997</v>
      </c>
      <c r="I1375" s="73">
        <v>0</v>
      </c>
      <c r="J1375" s="55">
        <v>0</v>
      </c>
      <c r="K1375" s="73">
        <v>5.6</v>
      </c>
      <c r="L1375" s="55">
        <v>4.6399999999999997</v>
      </c>
      <c r="M1375" s="55">
        <f t="shared" si="162"/>
        <v>1337.89</v>
      </c>
      <c r="N1375" s="55">
        <f t="shared" si="163"/>
        <v>1337.89</v>
      </c>
      <c r="O1375" s="38"/>
      <c r="P1375" s="55">
        <v>0</v>
      </c>
      <c r="Q1375" s="55">
        <v>5.6</v>
      </c>
      <c r="R1375" s="55">
        <v>1614.7</v>
      </c>
      <c r="S1375" s="55">
        <v>1614.7</v>
      </c>
      <c r="T1375" s="135">
        <f t="shared" si="159"/>
        <v>0.82856877438533483</v>
      </c>
      <c r="U1375" s="55">
        <f t="shared" si="160"/>
        <v>0</v>
      </c>
      <c r="V1375" s="55">
        <f t="shared" si="161"/>
        <v>1337.89</v>
      </c>
      <c r="X1375" s="36" t="b">
        <v>1</v>
      </c>
    </row>
    <row r="1376" spans="1:24" ht="24" x14ac:dyDescent="0.25">
      <c r="A1376" s="42" t="s">
        <v>4466</v>
      </c>
      <c r="B1376" s="128" t="s">
        <v>2172</v>
      </c>
      <c r="C1376" s="50" t="s">
        <v>163</v>
      </c>
      <c r="D1376" s="51">
        <v>20147</v>
      </c>
      <c r="E1376" s="56" t="s">
        <v>208</v>
      </c>
      <c r="F1376" s="53" t="s">
        <v>164</v>
      </c>
      <c r="G1376" s="54">
        <v>171.61</v>
      </c>
      <c r="H1376" s="55">
        <v>171.61</v>
      </c>
      <c r="I1376" s="73">
        <v>0</v>
      </c>
      <c r="J1376" s="55">
        <v>0</v>
      </c>
      <c r="K1376" s="73">
        <v>4.5199999999999996</v>
      </c>
      <c r="L1376" s="55">
        <v>3.75</v>
      </c>
      <c r="M1376" s="55">
        <f t="shared" si="162"/>
        <v>643.53</v>
      </c>
      <c r="N1376" s="55">
        <f t="shared" si="163"/>
        <v>643.53</v>
      </c>
      <c r="O1376" s="38"/>
      <c r="P1376" s="55">
        <v>0</v>
      </c>
      <c r="Q1376" s="55">
        <v>4.5199999999999996</v>
      </c>
      <c r="R1376" s="55">
        <v>775.67</v>
      </c>
      <c r="S1376" s="55">
        <v>775.67</v>
      </c>
      <c r="T1376" s="135">
        <f t="shared" si="159"/>
        <v>0.8296440496602937</v>
      </c>
      <c r="U1376" s="55">
        <f t="shared" si="160"/>
        <v>0</v>
      </c>
      <c r="V1376" s="55">
        <f t="shared" si="161"/>
        <v>643.53</v>
      </c>
      <c r="X1376" s="36" t="b">
        <v>1</v>
      </c>
    </row>
    <row r="1377" spans="1:24" ht="24" x14ac:dyDescent="0.25">
      <c r="A1377" s="42" t="s">
        <v>4467</v>
      </c>
      <c r="B1377" s="128" t="s">
        <v>2173</v>
      </c>
      <c r="C1377" s="50" t="s">
        <v>163</v>
      </c>
      <c r="D1377" s="51">
        <v>20118</v>
      </c>
      <c r="E1377" s="56" t="s">
        <v>210</v>
      </c>
      <c r="F1377" s="53" t="s">
        <v>211</v>
      </c>
      <c r="G1377" s="54">
        <v>28.79</v>
      </c>
      <c r="H1377" s="55">
        <v>28.79</v>
      </c>
      <c r="I1377" s="73">
        <v>0</v>
      </c>
      <c r="J1377" s="55">
        <v>0</v>
      </c>
      <c r="K1377" s="73">
        <v>38.93</v>
      </c>
      <c r="L1377" s="55">
        <v>32.31</v>
      </c>
      <c r="M1377" s="55">
        <f t="shared" si="162"/>
        <v>930.2</v>
      </c>
      <c r="N1377" s="55">
        <f t="shared" si="163"/>
        <v>930.2</v>
      </c>
      <c r="O1377" s="38"/>
      <c r="P1377" s="55">
        <v>0</v>
      </c>
      <c r="Q1377" s="55">
        <v>38.93</v>
      </c>
      <c r="R1377" s="55">
        <v>1120.79</v>
      </c>
      <c r="S1377" s="55">
        <v>1120.79</v>
      </c>
      <c r="T1377" s="135">
        <f t="shared" si="159"/>
        <v>0.82995030291133942</v>
      </c>
      <c r="U1377" s="55">
        <f t="shared" si="160"/>
        <v>0</v>
      </c>
      <c r="V1377" s="55">
        <f t="shared" si="161"/>
        <v>930.2</v>
      </c>
      <c r="X1377" s="36" t="b">
        <v>1</v>
      </c>
    </row>
    <row r="1378" spans="1:24" ht="24" x14ac:dyDescent="0.25">
      <c r="A1378" s="42" t="s">
        <v>4468</v>
      </c>
      <c r="B1378" s="128" t="s">
        <v>2174</v>
      </c>
      <c r="C1378" s="50" t="s">
        <v>163</v>
      </c>
      <c r="D1378" s="51">
        <v>20155</v>
      </c>
      <c r="E1378" s="52" t="s">
        <v>3017</v>
      </c>
      <c r="F1378" s="53" t="s">
        <v>164</v>
      </c>
      <c r="G1378" s="54">
        <v>138.24</v>
      </c>
      <c r="H1378" s="55">
        <v>138.24</v>
      </c>
      <c r="I1378" s="73">
        <v>0</v>
      </c>
      <c r="J1378" s="55">
        <v>0</v>
      </c>
      <c r="K1378" s="73">
        <v>6.54</v>
      </c>
      <c r="L1378" s="55">
        <v>5.42</v>
      </c>
      <c r="M1378" s="55">
        <f t="shared" si="162"/>
        <v>749.26</v>
      </c>
      <c r="N1378" s="55">
        <f t="shared" si="163"/>
        <v>749.26</v>
      </c>
      <c r="O1378" s="38"/>
      <c r="P1378" s="55">
        <v>0</v>
      </c>
      <c r="Q1378" s="55">
        <v>6.54</v>
      </c>
      <c r="R1378" s="55">
        <v>904.08</v>
      </c>
      <c r="S1378" s="55">
        <v>904.08</v>
      </c>
      <c r="T1378" s="135">
        <f t="shared" si="159"/>
        <v>0.82875409255818067</v>
      </c>
      <c r="U1378" s="55">
        <f t="shared" si="160"/>
        <v>0</v>
      </c>
      <c r="V1378" s="55">
        <f t="shared" si="161"/>
        <v>749.26</v>
      </c>
      <c r="X1378" s="36" t="b">
        <v>1</v>
      </c>
    </row>
    <row r="1379" spans="1:24" ht="24" x14ac:dyDescent="0.25">
      <c r="A1379" s="42" t="s">
        <v>4469</v>
      </c>
      <c r="B1379" s="128" t="s">
        <v>2175</v>
      </c>
      <c r="C1379" s="50" t="s">
        <v>163</v>
      </c>
      <c r="D1379" s="51">
        <v>20128</v>
      </c>
      <c r="E1379" s="52" t="s">
        <v>3018</v>
      </c>
      <c r="F1379" s="53" t="s">
        <v>211</v>
      </c>
      <c r="G1379" s="54">
        <v>2.29</v>
      </c>
      <c r="H1379" s="55">
        <v>2.29</v>
      </c>
      <c r="I1379" s="73">
        <v>0</v>
      </c>
      <c r="J1379" s="55">
        <v>0</v>
      </c>
      <c r="K1379" s="73">
        <v>280.26</v>
      </c>
      <c r="L1379" s="55">
        <v>232.64</v>
      </c>
      <c r="M1379" s="55">
        <f t="shared" si="162"/>
        <v>532.74</v>
      </c>
      <c r="N1379" s="55">
        <f t="shared" si="163"/>
        <v>532.74</v>
      </c>
      <c r="O1379" s="38"/>
      <c r="P1379" s="55">
        <v>0</v>
      </c>
      <c r="Q1379" s="55">
        <v>280.26</v>
      </c>
      <c r="R1379" s="55">
        <v>641.79</v>
      </c>
      <c r="S1379" s="55">
        <v>641.79</v>
      </c>
      <c r="T1379" s="135">
        <f t="shared" si="159"/>
        <v>0.83008460711447674</v>
      </c>
      <c r="U1379" s="55">
        <f t="shared" si="160"/>
        <v>0</v>
      </c>
      <c r="V1379" s="55">
        <f t="shared" si="161"/>
        <v>532.74</v>
      </c>
      <c r="X1379" s="36" t="b">
        <v>1</v>
      </c>
    </row>
    <row r="1380" spans="1:24" x14ac:dyDescent="0.25">
      <c r="A1380" s="42" t="s">
        <v>4470</v>
      </c>
      <c r="B1380" s="128" t="s">
        <v>2176</v>
      </c>
      <c r="C1380" s="50" t="s">
        <v>163</v>
      </c>
      <c r="D1380" s="51">
        <v>20121</v>
      </c>
      <c r="E1380" s="56" t="s">
        <v>215</v>
      </c>
      <c r="F1380" s="53" t="s">
        <v>211</v>
      </c>
      <c r="G1380" s="54">
        <v>15.44</v>
      </c>
      <c r="H1380" s="55">
        <v>15.44</v>
      </c>
      <c r="I1380" s="73">
        <v>0</v>
      </c>
      <c r="J1380" s="55">
        <v>0</v>
      </c>
      <c r="K1380" s="73">
        <v>161.93</v>
      </c>
      <c r="L1380" s="55">
        <v>134.41</v>
      </c>
      <c r="M1380" s="55">
        <f t="shared" si="162"/>
        <v>2075.29</v>
      </c>
      <c r="N1380" s="55">
        <f t="shared" si="163"/>
        <v>2075.29</v>
      </c>
      <c r="O1380" s="38"/>
      <c r="P1380" s="55">
        <v>0</v>
      </c>
      <c r="Q1380" s="55">
        <v>161.93</v>
      </c>
      <c r="R1380" s="55">
        <v>2500.19</v>
      </c>
      <c r="S1380" s="55">
        <v>2500.19</v>
      </c>
      <c r="T1380" s="135">
        <f t="shared" si="159"/>
        <v>0.8300529159783856</v>
      </c>
      <c r="U1380" s="55">
        <f t="shared" si="160"/>
        <v>0</v>
      </c>
      <c r="V1380" s="55">
        <f t="shared" si="161"/>
        <v>2075.29</v>
      </c>
      <c r="X1380" s="36" t="b">
        <v>1</v>
      </c>
    </row>
    <row r="1381" spans="1:24" ht="24" x14ac:dyDescent="0.25">
      <c r="A1381" s="42" t="s">
        <v>4471</v>
      </c>
      <c r="B1381" s="128" t="s">
        <v>2177</v>
      </c>
      <c r="C1381" s="50" t="s">
        <v>217</v>
      </c>
      <c r="D1381" s="51">
        <v>97627</v>
      </c>
      <c r="E1381" s="52" t="s">
        <v>3019</v>
      </c>
      <c r="F1381" s="53" t="s">
        <v>211</v>
      </c>
      <c r="G1381" s="54">
        <v>6.75</v>
      </c>
      <c r="H1381" s="55">
        <v>6.75</v>
      </c>
      <c r="I1381" s="73">
        <v>98.85</v>
      </c>
      <c r="J1381" s="55">
        <v>82.05</v>
      </c>
      <c r="K1381" s="73">
        <v>154.27000000000001</v>
      </c>
      <c r="L1381" s="55">
        <v>128.05000000000001</v>
      </c>
      <c r="M1381" s="55">
        <f t="shared" si="162"/>
        <v>1418.17</v>
      </c>
      <c r="N1381" s="55">
        <f t="shared" si="163"/>
        <v>1418.17</v>
      </c>
      <c r="O1381" s="38"/>
      <c r="P1381" s="55">
        <v>98.85</v>
      </c>
      <c r="Q1381" s="55">
        <v>154.27000000000001</v>
      </c>
      <c r="R1381" s="55">
        <v>1708.56</v>
      </c>
      <c r="S1381" s="55">
        <v>1708.56</v>
      </c>
      <c r="T1381" s="135">
        <f t="shared" si="159"/>
        <v>0.83003816079037329</v>
      </c>
      <c r="U1381" s="55">
        <f t="shared" si="160"/>
        <v>553.83000000000004</v>
      </c>
      <c r="V1381" s="55">
        <f t="shared" si="161"/>
        <v>864.33</v>
      </c>
      <c r="X1381" s="36" t="b">
        <v>1</v>
      </c>
    </row>
    <row r="1382" spans="1:24" x14ac:dyDescent="0.2">
      <c r="A1382" s="42" t="s">
        <v>4472</v>
      </c>
      <c r="B1382" s="128" t="s">
        <v>2178</v>
      </c>
      <c r="C1382" s="50" t="s">
        <v>163</v>
      </c>
      <c r="D1382" s="51">
        <v>20106</v>
      </c>
      <c r="E1382" s="56" t="s">
        <v>222</v>
      </c>
      <c r="F1382" s="53" t="s">
        <v>164</v>
      </c>
      <c r="G1382" s="54">
        <v>51.7</v>
      </c>
      <c r="H1382" s="55">
        <v>51.7</v>
      </c>
      <c r="I1382" s="73">
        <v>0</v>
      </c>
      <c r="J1382" s="55">
        <v>0</v>
      </c>
      <c r="K1382" s="73">
        <v>6.23</v>
      </c>
      <c r="L1382" s="55">
        <v>5.17</v>
      </c>
      <c r="M1382" s="55">
        <f t="shared" si="162"/>
        <v>267.27999999999997</v>
      </c>
      <c r="N1382" s="55">
        <f t="shared" si="163"/>
        <v>267.27999999999997</v>
      </c>
      <c r="O1382" s="37"/>
      <c r="P1382" s="55">
        <v>0</v>
      </c>
      <c r="Q1382" s="55">
        <v>6.23</v>
      </c>
      <c r="R1382" s="55">
        <v>322.08999999999997</v>
      </c>
      <c r="S1382" s="55">
        <v>322.08999999999997</v>
      </c>
      <c r="T1382" s="135">
        <f t="shared" si="159"/>
        <v>0.82983017169114226</v>
      </c>
      <c r="U1382" s="55">
        <f t="shared" si="160"/>
        <v>0</v>
      </c>
      <c r="V1382" s="55">
        <f t="shared" si="161"/>
        <v>267.27999999999997</v>
      </c>
      <c r="X1382" s="36" t="b">
        <v>1</v>
      </c>
    </row>
    <row r="1383" spans="1:24" x14ac:dyDescent="0.25">
      <c r="A1383" s="42" t="s">
        <v>4473</v>
      </c>
      <c r="B1383" s="128" t="s">
        <v>2179</v>
      </c>
      <c r="C1383" s="50" t="s">
        <v>163</v>
      </c>
      <c r="D1383" s="51">
        <v>20137</v>
      </c>
      <c r="E1383" s="56" t="s">
        <v>224</v>
      </c>
      <c r="F1383" s="53" t="s">
        <v>160</v>
      </c>
      <c r="G1383" s="54">
        <v>5</v>
      </c>
      <c r="H1383" s="55">
        <v>5</v>
      </c>
      <c r="I1383" s="73">
        <v>0</v>
      </c>
      <c r="J1383" s="55">
        <v>0</v>
      </c>
      <c r="K1383" s="73">
        <v>3.9</v>
      </c>
      <c r="L1383" s="55">
        <v>3.23</v>
      </c>
      <c r="M1383" s="55">
        <f t="shared" si="162"/>
        <v>16.149999999999999</v>
      </c>
      <c r="N1383" s="55">
        <f t="shared" si="163"/>
        <v>16.149999999999999</v>
      </c>
      <c r="O1383" s="38"/>
      <c r="P1383" s="55">
        <v>0</v>
      </c>
      <c r="Q1383" s="55">
        <v>3.9</v>
      </c>
      <c r="R1383" s="55">
        <v>19.5</v>
      </c>
      <c r="S1383" s="55">
        <v>19.5</v>
      </c>
      <c r="T1383" s="135">
        <f t="shared" si="159"/>
        <v>0.82820512820512815</v>
      </c>
      <c r="U1383" s="55">
        <f t="shared" si="160"/>
        <v>0</v>
      </c>
      <c r="V1383" s="55">
        <f t="shared" si="161"/>
        <v>16.149999999999999</v>
      </c>
      <c r="X1383" s="36" t="b">
        <v>1</v>
      </c>
    </row>
    <row r="1384" spans="1:24" ht="36" x14ac:dyDescent="0.25">
      <c r="A1384" s="42" t="s">
        <v>4474</v>
      </c>
      <c r="B1384" s="128" t="s">
        <v>2180</v>
      </c>
      <c r="C1384" s="50" t="s">
        <v>163</v>
      </c>
      <c r="D1384" s="51">
        <v>20140</v>
      </c>
      <c r="E1384" s="56" t="s">
        <v>1630</v>
      </c>
      <c r="F1384" s="53" t="s">
        <v>160</v>
      </c>
      <c r="G1384" s="54">
        <v>19</v>
      </c>
      <c r="H1384" s="55">
        <v>19</v>
      </c>
      <c r="I1384" s="73">
        <v>0</v>
      </c>
      <c r="J1384" s="55">
        <v>0</v>
      </c>
      <c r="K1384" s="73">
        <v>4.58</v>
      </c>
      <c r="L1384" s="55">
        <v>3.8</v>
      </c>
      <c r="M1384" s="55">
        <f t="shared" si="162"/>
        <v>72.2</v>
      </c>
      <c r="N1384" s="55">
        <f t="shared" si="163"/>
        <v>72.2</v>
      </c>
      <c r="O1384" s="38"/>
      <c r="P1384" s="55">
        <v>0</v>
      </c>
      <c r="Q1384" s="55">
        <v>4.58</v>
      </c>
      <c r="R1384" s="55">
        <v>87.02</v>
      </c>
      <c r="S1384" s="55">
        <v>87.02</v>
      </c>
      <c r="T1384" s="135">
        <f t="shared" si="159"/>
        <v>0.82969432314410485</v>
      </c>
      <c r="U1384" s="55">
        <f t="shared" si="160"/>
        <v>0</v>
      </c>
      <c r="V1384" s="55">
        <f t="shared" si="161"/>
        <v>72.2</v>
      </c>
      <c r="X1384" s="36" t="b">
        <v>1</v>
      </c>
    </row>
    <row r="1385" spans="1:24" x14ac:dyDescent="0.25">
      <c r="A1385" s="42" t="s">
        <v>4475</v>
      </c>
      <c r="B1385" s="128" t="s">
        <v>2181</v>
      </c>
      <c r="C1385" s="50" t="s">
        <v>163</v>
      </c>
      <c r="D1385" s="51">
        <v>20139</v>
      </c>
      <c r="E1385" s="56" t="s">
        <v>1628</v>
      </c>
      <c r="F1385" s="53" t="s">
        <v>164</v>
      </c>
      <c r="G1385" s="54">
        <v>4.58</v>
      </c>
      <c r="H1385" s="55">
        <v>4.58</v>
      </c>
      <c r="I1385" s="73">
        <v>0</v>
      </c>
      <c r="J1385" s="55">
        <v>0</v>
      </c>
      <c r="K1385" s="73">
        <v>3.9</v>
      </c>
      <c r="L1385" s="55">
        <v>3.23</v>
      </c>
      <c r="M1385" s="55">
        <f t="shared" si="162"/>
        <v>14.79</v>
      </c>
      <c r="N1385" s="55">
        <f t="shared" si="163"/>
        <v>14.79</v>
      </c>
      <c r="O1385" s="38"/>
      <c r="P1385" s="55">
        <v>0</v>
      </c>
      <c r="Q1385" s="55">
        <v>3.9</v>
      </c>
      <c r="R1385" s="55">
        <v>17.86</v>
      </c>
      <c r="S1385" s="55">
        <v>17.86</v>
      </c>
      <c r="T1385" s="135">
        <f t="shared" si="159"/>
        <v>0.82810750279955203</v>
      </c>
      <c r="U1385" s="55">
        <f t="shared" si="160"/>
        <v>0</v>
      </c>
      <c r="V1385" s="55">
        <f t="shared" si="161"/>
        <v>14.79</v>
      </c>
      <c r="X1385" s="36" t="b">
        <v>1</v>
      </c>
    </row>
    <row r="1386" spans="1:24" x14ac:dyDescent="0.2">
      <c r="A1386" s="42" t="s">
        <v>4476</v>
      </c>
      <c r="B1386" s="128" t="s">
        <v>2182</v>
      </c>
      <c r="C1386" s="50" t="s">
        <v>163</v>
      </c>
      <c r="D1386" s="51">
        <v>20138</v>
      </c>
      <c r="E1386" s="56" t="s">
        <v>227</v>
      </c>
      <c r="F1386" s="53" t="s">
        <v>160</v>
      </c>
      <c r="G1386" s="54">
        <v>2</v>
      </c>
      <c r="H1386" s="55">
        <v>2</v>
      </c>
      <c r="I1386" s="73">
        <v>0</v>
      </c>
      <c r="J1386" s="55">
        <v>0</v>
      </c>
      <c r="K1386" s="73">
        <v>5.19</v>
      </c>
      <c r="L1386" s="55">
        <v>4.3</v>
      </c>
      <c r="M1386" s="55">
        <f t="shared" si="162"/>
        <v>8.6</v>
      </c>
      <c r="N1386" s="55">
        <f t="shared" si="163"/>
        <v>8.6</v>
      </c>
      <c r="O1386" s="37"/>
      <c r="P1386" s="55">
        <v>0</v>
      </c>
      <c r="Q1386" s="55">
        <v>5.19</v>
      </c>
      <c r="R1386" s="55">
        <v>10.38</v>
      </c>
      <c r="S1386" s="55">
        <v>10.38</v>
      </c>
      <c r="T1386" s="135">
        <f t="shared" si="159"/>
        <v>0.82851637764932551</v>
      </c>
      <c r="U1386" s="55">
        <f t="shared" si="160"/>
        <v>0</v>
      </c>
      <c r="V1386" s="55">
        <f t="shared" si="161"/>
        <v>8.6</v>
      </c>
      <c r="X1386" s="36" t="b">
        <v>1</v>
      </c>
    </row>
    <row r="1387" spans="1:24" x14ac:dyDescent="0.2">
      <c r="A1387" s="42" t="s">
        <v>4477</v>
      </c>
      <c r="B1387" s="127" t="s">
        <v>2183</v>
      </c>
      <c r="C1387" s="132"/>
      <c r="D1387" s="132"/>
      <c r="E1387" s="47" t="s">
        <v>75</v>
      </c>
      <c r="F1387" s="132"/>
      <c r="G1387" s="48"/>
      <c r="H1387" s="48"/>
      <c r="I1387" s="72"/>
      <c r="J1387" s="48"/>
      <c r="K1387" s="72"/>
      <c r="L1387" s="48"/>
      <c r="M1387" s="308">
        <f>M1388</f>
        <v>3092.74</v>
      </c>
      <c r="N1387" s="308">
        <f>N1388</f>
        <v>3092.74</v>
      </c>
      <c r="O1387" s="37"/>
      <c r="P1387" s="48"/>
      <c r="Q1387" s="48"/>
      <c r="R1387" s="308">
        <v>3727.15</v>
      </c>
      <c r="S1387" s="308">
        <v>3727.15</v>
      </c>
      <c r="T1387" s="135">
        <f t="shared" si="159"/>
        <v>0.8297868344445487</v>
      </c>
      <c r="U1387" s="55">
        <f t="shared" si="160"/>
        <v>0</v>
      </c>
      <c r="V1387" s="55">
        <f t="shared" si="161"/>
        <v>0</v>
      </c>
      <c r="X1387" s="36" t="b">
        <v>1</v>
      </c>
    </row>
    <row r="1388" spans="1:24" x14ac:dyDescent="0.2">
      <c r="A1388" s="42" t="s">
        <v>4478</v>
      </c>
      <c r="B1388" s="128" t="s">
        <v>2184</v>
      </c>
      <c r="C1388" s="50" t="s">
        <v>163</v>
      </c>
      <c r="D1388" s="51">
        <v>30101</v>
      </c>
      <c r="E1388" s="56" t="s">
        <v>230</v>
      </c>
      <c r="F1388" s="53" t="s">
        <v>211</v>
      </c>
      <c r="G1388" s="54">
        <v>85.27</v>
      </c>
      <c r="H1388" s="55">
        <v>85.27</v>
      </c>
      <c r="I1388" s="73">
        <v>34.11</v>
      </c>
      <c r="J1388" s="55">
        <v>28.31</v>
      </c>
      <c r="K1388" s="73">
        <v>9.6</v>
      </c>
      <c r="L1388" s="55">
        <v>7.96</v>
      </c>
      <c r="M1388" s="55">
        <f>TRUNC(((J1388*G1388)+(L1388*G1388)),2)</f>
        <v>3092.74</v>
      </c>
      <c r="N1388" s="55">
        <f>TRUNC(((J1388*H1388)+(L1388*H1388)),2)</f>
        <v>3092.74</v>
      </c>
      <c r="O1388" s="37"/>
      <c r="P1388" s="55">
        <v>34.11</v>
      </c>
      <c r="Q1388" s="55">
        <v>9.6</v>
      </c>
      <c r="R1388" s="55">
        <v>3727.15</v>
      </c>
      <c r="S1388" s="55">
        <v>3727.15</v>
      </c>
      <c r="T1388" s="135">
        <f t="shared" si="159"/>
        <v>0.8297868344445487</v>
      </c>
      <c r="U1388" s="55">
        <f t="shared" si="160"/>
        <v>2413.9899999999998</v>
      </c>
      <c r="V1388" s="55">
        <f t="shared" si="161"/>
        <v>678.74</v>
      </c>
      <c r="X1388" s="36" t="b">
        <v>1</v>
      </c>
    </row>
    <row r="1389" spans="1:24" x14ac:dyDescent="0.2">
      <c r="A1389" s="42" t="s">
        <v>4479</v>
      </c>
      <c r="B1389" s="126">
        <v>32</v>
      </c>
      <c r="C1389" s="131"/>
      <c r="D1389" s="131"/>
      <c r="E1389" s="43" t="s">
        <v>34</v>
      </c>
      <c r="F1389" s="44" t="s">
        <v>160</v>
      </c>
      <c r="G1389" s="45">
        <v>1</v>
      </c>
      <c r="H1389" s="46"/>
      <c r="I1389" s="72"/>
      <c r="J1389" s="46"/>
      <c r="K1389" s="72"/>
      <c r="L1389" s="46"/>
      <c r="M1389" s="45">
        <f>M1390+M1394</f>
        <v>1004.6300000000001</v>
      </c>
      <c r="N1389" s="45">
        <f>N1390+N1394</f>
        <v>1004.6300000000001</v>
      </c>
      <c r="O1389" s="37"/>
      <c r="P1389" s="46"/>
      <c r="Q1389" s="46"/>
      <c r="R1389" s="45">
        <v>1210.47</v>
      </c>
      <c r="S1389" s="45">
        <v>1210.47</v>
      </c>
      <c r="T1389" s="135">
        <f t="shared" si="159"/>
        <v>0.82995034986410243</v>
      </c>
      <c r="U1389" s="55">
        <f t="shared" si="160"/>
        <v>0</v>
      </c>
      <c r="V1389" s="55">
        <f t="shared" si="161"/>
        <v>0</v>
      </c>
      <c r="X1389" s="36" t="b">
        <v>1</v>
      </c>
    </row>
    <row r="1390" spans="1:24" x14ac:dyDescent="0.2">
      <c r="A1390" s="42" t="s">
        <v>4480</v>
      </c>
      <c r="B1390" s="127" t="s">
        <v>2185</v>
      </c>
      <c r="C1390" s="132"/>
      <c r="D1390" s="132"/>
      <c r="E1390" s="47" t="s">
        <v>73</v>
      </c>
      <c r="F1390" s="132"/>
      <c r="G1390" s="48"/>
      <c r="H1390" s="48"/>
      <c r="I1390" s="72"/>
      <c r="J1390" s="48"/>
      <c r="K1390" s="72"/>
      <c r="L1390" s="48"/>
      <c r="M1390" s="308">
        <f>SUM(M1391:M1393)</f>
        <v>823.28000000000009</v>
      </c>
      <c r="N1390" s="308">
        <f>SUM(N1391:N1393)</f>
        <v>823.28000000000009</v>
      </c>
      <c r="O1390" s="37"/>
      <c r="P1390" s="48"/>
      <c r="Q1390" s="48"/>
      <c r="R1390" s="308">
        <v>991.92</v>
      </c>
      <c r="S1390" s="308">
        <v>991.92</v>
      </c>
      <c r="T1390" s="135">
        <f t="shared" si="159"/>
        <v>0.82998628921687245</v>
      </c>
      <c r="U1390" s="55">
        <f t="shared" si="160"/>
        <v>0</v>
      </c>
      <c r="V1390" s="55">
        <f t="shared" si="161"/>
        <v>0</v>
      </c>
      <c r="X1390" s="36" t="b">
        <v>1</v>
      </c>
    </row>
    <row r="1391" spans="1:24" x14ac:dyDescent="0.2">
      <c r="A1391" s="42" t="s">
        <v>4481</v>
      </c>
      <c r="B1391" s="128" t="s">
        <v>2186</v>
      </c>
      <c r="C1391" s="50" t="s">
        <v>163</v>
      </c>
      <c r="D1391" s="51">
        <v>72080</v>
      </c>
      <c r="E1391" s="56" t="s">
        <v>1294</v>
      </c>
      <c r="F1391" s="53" t="s">
        <v>185</v>
      </c>
      <c r="G1391" s="54">
        <v>4</v>
      </c>
      <c r="H1391" s="55">
        <v>4</v>
      </c>
      <c r="I1391" s="73">
        <v>200</v>
      </c>
      <c r="J1391" s="55">
        <v>166.02</v>
      </c>
      <c r="K1391" s="73">
        <v>0</v>
      </c>
      <c r="L1391" s="55">
        <v>0</v>
      </c>
      <c r="M1391" s="55">
        <f>TRUNC(((J1391*G1391)+(L1391*G1391)),2)</f>
        <v>664.08</v>
      </c>
      <c r="N1391" s="55">
        <f>TRUNC(((J1391*H1391)+(L1391*H1391)),2)</f>
        <v>664.08</v>
      </c>
      <c r="O1391" s="37"/>
      <c r="P1391" s="55">
        <v>200</v>
      </c>
      <c r="Q1391" s="55">
        <v>0</v>
      </c>
      <c r="R1391" s="55">
        <v>800</v>
      </c>
      <c r="S1391" s="55">
        <v>800</v>
      </c>
      <c r="T1391" s="135">
        <f t="shared" si="159"/>
        <v>0.83010000000000006</v>
      </c>
      <c r="U1391" s="55">
        <f t="shared" si="160"/>
        <v>664.08</v>
      </c>
      <c r="V1391" s="55">
        <f t="shared" si="161"/>
        <v>0</v>
      </c>
      <c r="X1391" s="36" t="b">
        <v>1</v>
      </c>
    </row>
    <row r="1392" spans="1:24" x14ac:dyDescent="0.2">
      <c r="A1392" s="42" t="s">
        <v>4482</v>
      </c>
      <c r="B1392" s="128" t="s">
        <v>2187</v>
      </c>
      <c r="C1392" s="50" t="s">
        <v>217</v>
      </c>
      <c r="D1392" s="51">
        <v>88267</v>
      </c>
      <c r="E1392" s="56" t="s">
        <v>1632</v>
      </c>
      <c r="F1392" s="53" t="s">
        <v>185</v>
      </c>
      <c r="G1392" s="54">
        <v>4</v>
      </c>
      <c r="H1392" s="55">
        <v>4</v>
      </c>
      <c r="I1392" s="73">
        <v>5.36</v>
      </c>
      <c r="J1392" s="55">
        <v>4.4400000000000004</v>
      </c>
      <c r="K1392" s="73">
        <v>22.58</v>
      </c>
      <c r="L1392" s="55">
        <v>18.739999999999998</v>
      </c>
      <c r="M1392" s="55">
        <f>TRUNC(((J1392*G1392)+(L1392*G1392)),2)</f>
        <v>92.72</v>
      </c>
      <c r="N1392" s="55">
        <f>TRUNC(((J1392*H1392)+(L1392*H1392)),2)</f>
        <v>92.72</v>
      </c>
      <c r="O1392" s="37"/>
      <c r="P1392" s="55">
        <v>5.36</v>
      </c>
      <c r="Q1392" s="55">
        <v>22.58</v>
      </c>
      <c r="R1392" s="55">
        <v>111.76</v>
      </c>
      <c r="S1392" s="55">
        <v>111.76</v>
      </c>
      <c r="T1392" s="135">
        <f t="shared" si="159"/>
        <v>0.82963493199713667</v>
      </c>
      <c r="U1392" s="55">
        <f t="shared" si="160"/>
        <v>17.760000000000002</v>
      </c>
      <c r="V1392" s="55">
        <f t="shared" si="161"/>
        <v>74.959999999999994</v>
      </c>
      <c r="X1392" s="36" t="b">
        <v>1</v>
      </c>
    </row>
    <row r="1393" spans="1:24" ht="24" x14ac:dyDescent="0.25">
      <c r="A1393" s="42" t="s">
        <v>4483</v>
      </c>
      <c r="B1393" s="128" t="s">
        <v>2188</v>
      </c>
      <c r="C1393" s="50" t="s">
        <v>217</v>
      </c>
      <c r="D1393" s="51">
        <v>88248</v>
      </c>
      <c r="E1393" s="52" t="s">
        <v>3089</v>
      </c>
      <c r="F1393" s="53" t="s">
        <v>185</v>
      </c>
      <c r="G1393" s="54">
        <v>4</v>
      </c>
      <c r="H1393" s="55">
        <v>4</v>
      </c>
      <c r="I1393" s="73">
        <v>5.36</v>
      </c>
      <c r="J1393" s="55">
        <v>4.4400000000000004</v>
      </c>
      <c r="K1393" s="73">
        <v>14.68</v>
      </c>
      <c r="L1393" s="55">
        <v>12.18</v>
      </c>
      <c r="M1393" s="55">
        <f>TRUNC(((J1393*G1393)+(L1393*G1393)),2)</f>
        <v>66.48</v>
      </c>
      <c r="N1393" s="55">
        <f>TRUNC(((J1393*H1393)+(L1393*H1393)),2)</f>
        <v>66.48</v>
      </c>
      <c r="O1393" s="38"/>
      <c r="P1393" s="55">
        <v>5.36</v>
      </c>
      <c r="Q1393" s="55">
        <v>14.68</v>
      </c>
      <c r="R1393" s="55">
        <v>80.16</v>
      </c>
      <c r="S1393" s="55">
        <v>80.16</v>
      </c>
      <c r="T1393" s="135">
        <f t="shared" si="159"/>
        <v>0.8293413173652695</v>
      </c>
      <c r="U1393" s="55">
        <f t="shared" si="160"/>
        <v>17.760000000000002</v>
      </c>
      <c r="V1393" s="55">
        <f t="shared" si="161"/>
        <v>48.72</v>
      </c>
      <c r="X1393" s="36" t="b">
        <v>1</v>
      </c>
    </row>
    <row r="1394" spans="1:24" x14ac:dyDescent="0.2">
      <c r="A1394" s="42" t="s">
        <v>4484</v>
      </c>
      <c r="B1394" s="127" t="s">
        <v>2189</v>
      </c>
      <c r="C1394" s="132"/>
      <c r="D1394" s="132"/>
      <c r="E1394" s="47" t="s">
        <v>75</v>
      </c>
      <c r="F1394" s="132"/>
      <c r="G1394" s="48"/>
      <c r="H1394" s="48"/>
      <c r="I1394" s="72"/>
      <c r="J1394" s="48"/>
      <c r="K1394" s="72"/>
      <c r="L1394" s="48"/>
      <c r="M1394" s="308">
        <f>M1395</f>
        <v>181.35</v>
      </c>
      <c r="N1394" s="308">
        <f>N1395</f>
        <v>181.35</v>
      </c>
      <c r="O1394" s="37"/>
      <c r="P1394" s="48"/>
      <c r="Q1394" s="48"/>
      <c r="R1394" s="308">
        <v>218.55</v>
      </c>
      <c r="S1394" s="308">
        <v>218.55</v>
      </c>
      <c r="T1394" s="135">
        <f t="shared" si="159"/>
        <v>0.82978723404255317</v>
      </c>
      <c r="U1394" s="55">
        <f t="shared" si="160"/>
        <v>0</v>
      </c>
      <c r="V1394" s="55">
        <f t="shared" si="161"/>
        <v>0</v>
      </c>
      <c r="X1394" s="36" t="b">
        <v>1</v>
      </c>
    </row>
    <row r="1395" spans="1:24" x14ac:dyDescent="0.2">
      <c r="A1395" s="42" t="s">
        <v>4485</v>
      </c>
      <c r="B1395" s="128" t="s">
        <v>2190</v>
      </c>
      <c r="C1395" s="50" t="s">
        <v>163</v>
      </c>
      <c r="D1395" s="51">
        <v>30101</v>
      </c>
      <c r="E1395" s="56" t="s">
        <v>230</v>
      </c>
      <c r="F1395" s="53" t="s">
        <v>211</v>
      </c>
      <c r="G1395" s="54">
        <v>5</v>
      </c>
      <c r="H1395" s="55">
        <v>5</v>
      </c>
      <c r="I1395" s="73">
        <v>34.11</v>
      </c>
      <c r="J1395" s="55">
        <v>28.31</v>
      </c>
      <c r="K1395" s="73">
        <v>9.6</v>
      </c>
      <c r="L1395" s="55">
        <v>7.96</v>
      </c>
      <c r="M1395" s="55">
        <f>TRUNC(((J1395*G1395)+(L1395*G1395)),2)</f>
        <v>181.35</v>
      </c>
      <c r="N1395" s="55">
        <f>TRUNC(((J1395*H1395)+(L1395*H1395)),2)</f>
        <v>181.35</v>
      </c>
      <c r="O1395" s="37"/>
      <c r="P1395" s="55">
        <v>34.11</v>
      </c>
      <c r="Q1395" s="55">
        <v>9.6</v>
      </c>
      <c r="R1395" s="55">
        <v>218.55</v>
      </c>
      <c r="S1395" s="55">
        <v>218.55</v>
      </c>
      <c r="T1395" s="135">
        <f t="shared" si="159"/>
        <v>0.82978723404255317</v>
      </c>
      <c r="U1395" s="55">
        <f t="shared" si="160"/>
        <v>141.55000000000001</v>
      </c>
      <c r="V1395" s="55">
        <f t="shared" si="161"/>
        <v>39.799999999999997</v>
      </c>
      <c r="X1395" s="36" t="b">
        <v>1</v>
      </c>
    </row>
    <row r="1396" spans="1:24" x14ac:dyDescent="0.2">
      <c r="A1396" s="42" t="s">
        <v>4486</v>
      </c>
      <c r="B1396" s="126">
        <v>33</v>
      </c>
      <c r="C1396" s="131"/>
      <c r="D1396" s="131"/>
      <c r="E1396" s="43" t="s">
        <v>2191</v>
      </c>
      <c r="F1396" s="44" t="s">
        <v>160</v>
      </c>
      <c r="G1396" s="45">
        <v>1</v>
      </c>
      <c r="H1396" s="46"/>
      <c r="I1396" s="72"/>
      <c r="J1396" s="46"/>
      <c r="K1396" s="72"/>
      <c r="L1396" s="46"/>
      <c r="M1396" s="45">
        <f>M1397+M1399</f>
        <v>2673.96</v>
      </c>
      <c r="N1396" s="45">
        <f>N1397+N1399</f>
        <v>2673.96</v>
      </c>
      <c r="O1396" s="37"/>
      <c r="P1396" s="46"/>
      <c r="Q1396" s="46"/>
      <c r="R1396" s="45">
        <v>3221.4</v>
      </c>
      <c r="S1396" s="45">
        <v>3221.4</v>
      </c>
      <c r="T1396" s="135">
        <f t="shared" si="159"/>
        <v>0.83006146395976899</v>
      </c>
      <c r="U1396" s="55">
        <f t="shared" si="160"/>
        <v>0</v>
      </c>
      <c r="V1396" s="55">
        <f t="shared" si="161"/>
        <v>0</v>
      </c>
      <c r="X1396" s="36" t="b">
        <v>1</v>
      </c>
    </row>
    <row r="1397" spans="1:24" x14ac:dyDescent="0.2">
      <c r="A1397" s="42" t="s">
        <v>4487</v>
      </c>
      <c r="B1397" s="127" t="s">
        <v>2192</v>
      </c>
      <c r="C1397" s="132"/>
      <c r="D1397" s="132"/>
      <c r="E1397" s="47" t="s">
        <v>99</v>
      </c>
      <c r="F1397" s="132"/>
      <c r="G1397" s="48"/>
      <c r="H1397" s="48"/>
      <c r="I1397" s="72"/>
      <c r="J1397" s="48"/>
      <c r="K1397" s="72"/>
      <c r="L1397" s="48"/>
      <c r="M1397" s="308">
        <f>M1398</f>
        <v>2282.2800000000002</v>
      </c>
      <c r="N1397" s="308">
        <f>N1398</f>
        <v>2282.2800000000002</v>
      </c>
      <c r="O1397" s="37"/>
      <c r="P1397" s="48"/>
      <c r="Q1397" s="48"/>
      <c r="R1397" s="308">
        <v>2749.44</v>
      </c>
      <c r="S1397" s="308">
        <v>2749.44</v>
      </c>
      <c r="T1397" s="135">
        <f t="shared" si="159"/>
        <v>0.83008903631284925</v>
      </c>
      <c r="U1397" s="55">
        <f t="shared" si="160"/>
        <v>0</v>
      </c>
      <c r="V1397" s="55">
        <f t="shared" si="161"/>
        <v>0</v>
      </c>
      <c r="X1397" s="36" t="b">
        <v>1</v>
      </c>
    </row>
    <row r="1398" spans="1:24" x14ac:dyDescent="0.2">
      <c r="A1398" s="42" t="s">
        <v>4488</v>
      </c>
      <c r="B1398" s="128" t="s">
        <v>2193</v>
      </c>
      <c r="C1398" s="50" t="s">
        <v>163</v>
      </c>
      <c r="D1398" s="51">
        <v>180304</v>
      </c>
      <c r="E1398" s="56" t="s">
        <v>2194</v>
      </c>
      <c r="F1398" s="53" t="s">
        <v>164</v>
      </c>
      <c r="G1398" s="54">
        <v>6</v>
      </c>
      <c r="H1398" s="55">
        <v>6</v>
      </c>
      <c r="I1398" s="73">
        <v>414.41</v>
      </c>
      <c r="J1398" s="55">
        <v>344</v>
      </c>
      <c r="K1398" s="73">
        <v>43.83</v>
      </c>
      <c r="L1398" s="55">
        <v>36.380000000000003</v>
      </c>
      <c r="M1398" s="55">
        <f>TRUNC(((J1398*G1398)+(L1398*G1398)),2)</f>
        <v>2282.2800000000002</v>
      </c>
      <c r="N1398" s="55">
        <f>TRUNC(((J1398*H1398)+(L1398*H1398)),2)</f>
        <v>2282.2800000000002</v>
      </c>
      <c r="O1398" s="37"/>
      <c r="P1398" s="55">
        <v>414.41</v>
      </c>
      <c r="Q1398" s="55">
        <v>43.83</v>
      </c>
      <c r="R1398" s="55">
        <v>2749.44</v>
      </c>
      <c r="S1398" s="55">
        <v>2749.44</v>
      </c>
      <c r="T1398" s="135">
        <f t="shared" si="159"/>
        <v>0.83008903631284925</v>
      </c>
      <c r="U1398" s="55">
        <f t="shared" si="160"/>
        <v>2064</v>
      </c>
      <c r="V1398" s="55">
        <f t="shared" si="161"/>
        <v>218.28</v>
      </c>
      <c r="X1398" s="36" t="b">
        <v>1</v>
      </c>
    </row>
    <row r="1399" spans="1:24" x14ac:dyDescent="0.2">
      <c r="A1399" s="42" t="s">
        <v>4489</v>
      </c>
      <c r="B1399" s="127" t="s">
        <v>2195</v>
      </c>
      <c r="C1399" s="132"/>
      <c r="D1399" s="132"/>
      <c r="E1399" s="47" t="s">
        <v>115</v>
      </c>
      <c r="F1399" s="132"/>
      <c r="G1399" s="48"/>
      <c r="H1399" s="48"/>
      <c r="I1399" s="72"/>
      <c r="J1399" s="48"/>
      <c r="K1399" s="72"/>
      <c r="L1399" s="48"/>
      <c r="M1399" s="308">
        <f>M1400</f>
        <v>391.68</v>
      </c>
      <c r="N1399" s="308">
        <f>N1400</f>
        <v>391.68</v>
      </c>
      <c r="O1399" s="37"/>
      <c r="P1399" s="48"/>
      <c r="Q1399" s="48"/>
      <c r="R1399" s="308">
        <v>471.96</v>
      </c>
      <c r="S1399" s="308">
        <v>471.96</v>
      </c>
      <c r="T1399" s="135">
        <f t="shared" si="159"/>
        <v>0.82990083905415724</v>
      </c>
      <c r="U1399" s="55">
        <f t="shared" si="160"/>
        <v>0</v>
      </c>
      <c r="V1399" s="55">
        <f t="shared" si="161"/>
        <v>0</v>
      </c>
      <c r="X1399" s="36" t="b">
        <v>1</v>
      </c>
    </row>
    <row r="1400" spans="1:24" x14ac:dyDescent="0.25">
      <c r="A1400" s="42" t="s">
        <v>4490</v>
      </c>
      <c r="B1400" s="128" t="s">
        <v>2196</v>
      </c>
      <c r="C1400" s="50" t="s">
        <v>163</v>
      </c>
      <c r="D1400" s="51">
        <v>261602</v>
      </c>
      <c r="E1400" s="56" t="s">
        <v>506</v>
      </c>
      <c r="F1400" s="53" t="s">
        <v>164</v>
      </c>
      <c r="G1400" s="54">
        <v>18</v>
      </c>
      <c r="H1400" s="55">
        <v>18</v>
      </c>
      <c r="I1400" s="73">
        <v>11.35</v>
      </c>
      <c r="J1400" s="55">
        <v>9.42</v>
      </c>
      <c r="K1400" s="73">
        <v>14.87</v>
      </c>
      <c r="L1400" s="55">
        <v>12.34</v>
      </c>
      <c r="M1400" s="55">
        <f>TRUNC(((J1400*G1400)+(L1400*G1400)),2)</f>
        <v>391.68</v>
      </c>
      <c r="N1400" s="55">
        <f>TRUNC(((J1400*H1400)+(L1400*H1400)),2)</f>
        <v>391.68</v>
      </c>
      <c r="O1400" s="38"/>
      <c r="P1400" s="55">
        <v>11.35</v>
      </c>
      <c r="Q1400" s="55">
        <v>14.87</v>
      </c>
      <c r="R1400" s="55">
        <v>471.96</v>
      </c>
      <c r="S1400" s="55">
        <v>471.96</v>
      </c>
      <c r="T1400" s="135">
        <f t="shared" si="159"/>
        <v>0.82990083905415724</v>
      </c>
      <c r="U1400" s="55">
        <f t="shared" si="160"/>
        <v>169.56</v>
      </c>
      <c r="V1400" s="55">
        <f t="shared" si="161"/>
        <v>222.12</v>
      </c>
      <c r="X1400" s="36" t="b">
        <v>1</v>
      </c>
    </row>
    <row r="1401" spans="1:24" x14ac:dyDescent="0.2">
      <c r="A1401" s="42" t="s">
        <v>4491</v>
      </c>
      <c r="B1401" s="126">
        <v>34</v>
      </c>
      <c r="C1401" s="131"/>
      <c r="D1401" s="131"/>
      <c r="E1401" s="43" t="s">
        <v>36</v>
      </c>
      <c r="F1401" s="44" t="s">
        <v>160</v>
      </c>
      <c r="G1401" s="45">
        <v>1</v>
      </c>
      <c r="H1401" s="46"/>
      <c r="I1401" s="72"/>
      <c r="J1401" s="46"/>
      <c r="K1401" s="72"/>
      <c r="L1401" s="46"/>
      <c r="M1401" s="45">
        <f>M1402+M1404+M1406</f>
        <v>1332.87</v>
      </c>
      <c r="N1401" s="45">
        <f>N1402+N1404+N1406</f>
        <v>1332.87</v>
      </c>
      <c r="O1401" s="37"/>
      <c r="P1401" s="46"/>
      <c r="Q1401" s="46"/>
      <c r="R1401" s="45">
        <v>1607.26</v>
      </c>
      <c r="S1401" s="45">
        <v>1607.26</v>
      </c>
      <c r="T1401" s="135">
        <f t="shared" si="159"/>
        <v>0.82928088797083233</v>
      </c>
      <c r="U1401" s="55">
        <f t="shared" si="160"/>
        <v>0</v>
      </c>
      <c r="V1401" s="55">
        <f t="shared" si="161"/>
        <v>0</v>
      </c>
      <c r="X1401" s="36" t="b">
        <v>1</v>
      </c>
    </row>
    <row r="1402" spans="1:24" x14ac:dyDescent="0.2">
      <c r="A1402" s="42" t="s">
        <v>4492</v>
      </c>
      <c r="B1402" s="127" t="s">
        <v>2197</v>
      </c>
      <c r="C1402" s="132"/>
      <c r="D1402" s="132"/>
      <c r="E1402" s="47" t="s">
        <v>73</v>
      </c>
      <c r="F1402" s="132"/>
      <c r="G1402" s="48"/>
      <c r="H1402" s="48"/>
      <c r="I1402" s="72"/>
      <c r="J1402" s="48"/>
      <c r="K1402" s="72"/>
      <c r="L1402" s="48"/>
      <c r="M1402" s="308">
        <f>M1403</f>
        <v>366.55</v>
      </c>
      <c r="N1402" s="308">
        <f>N1403</f>
        <v>366.55</v>
      </c>
      <c r="O1402" s="37"/>
      <c r="P1402" s="48"/>
      <c r="Q1402" s="48"/>
      <c r="R1402" s="308">
        <v>442.84</v>
      </c>
      <c r="S1402" s="308">
        <v>442.84</v>
      </c>
      <c r="T1402" s="135">
        <f t="shared" si="159"/>
        <v>0.82772558937765339</v>
      </c>
      <c r="U1402" s="55">
        <f t="shared" si="160"/>
        <v>0</v>
      </c>
      <c r="V1402" s="55">
        <f t="shared" si="161"/>
        <v>0</v>
      </c>
      <c r="X1402" s="36" t="b">
        <v>1</v>
      </c>
    </row>
    <row r="1403" spans="1:24" x14ac:dyDescent="0.2">
      <c r="A1403" s="42" t="s">
        <v>4493</v>
      </c>
      <c r="B1403" s="128" t="s">
        <v>2198</v>
      </c>
      <c r="C1403" s="50" t="s">
        <v>163</v>
      </c>
      <c r="D1403" s="51">
        <v>20202</v>
      </c>
      <c r="E1403" s="56" t="s">
        <v>236</v>
      </c>
      <c r="F1403" s="53" t="s">
        <v>164</v>
      </c>
      <c r="G1403" s="54">
        <v>165.86</v>
      </c>
      <c r="H1403" s="55">
        <v>165.86</v>
      </c>
      <c r="I1403" s="73">
        <v>0</v>
      </c>
      <c r="J1403" s="55">
        <v>0</v>
      </c>
      <c r="K1403" s="73">
        <v>2.67</v>
      </c>
      <c r="L1403" s="55">
        <v>2.21</v>
      </c>
      <c r="M1403" s="55">
        <f>TRUNC(((J1403*G1403)+(L1403*G1403)),2)</f>
        <v>366.55</v>
      </c>
      <c r="N1403" s="55">
        <f>TRUNC(((J1403*H1403)+(L1403*H1403)),2)</f>
        <v>366.55</v>
      </c>
      <c r="O1403" s="37"/>
      <c r="P1403" s="55">
        <v>0</v>
      </c>
      <c r="Q1403" s="55">
        <v>2.67</v>
      </c>
      <c r="R1403" s="55">
        <v>442.84</v>
      </c>
      <c r="S1403" s="55">
        <v>442.84</v>
      </c>
      <c r="T1403" s="135">
        <f t="shared" si="159"/>
        <v>0.82772558937765339</v>
      </c>
      <c r="U1403" s="55">
        <f t="shared" si="160"/>
        <v>0</v>
      </c>
      <c r="V1403" s="55">
        <f t="shared" si="161"/>
        <v>366.55</v>
      </c>
      <c r="X1403" s="36" t="b">
        <v>1</v>
      </c>
    </row>
    <row r="1404" spans="1:24" x14ac:dyDescent="0.2">
      <c r="A1404" s="42" t="s">
        <v>4494</v>
      </c>
      <c r="B1404" s="127" t="s">
        <v>2199</v>
      </c>
      <c r="C1404" s="132"/>
      <c r="D1404" s="132"/>
      <c r="E1404" s="47" t="s">
        <v>75</v>
      </c>
      <c r="F1404" s="132"/>
      <c r="G1404" s="48"/>
      <c r="H1404" s="48"/>
      <c r="I1404" s="72"/>
      <c r="J1404" s="48"/>
      <c r="K1404" s="72"/>
      <c r="L1404" s="48"/>
      <c r="M1404" s="308">
        <f>M1405</f>
        <v>120.05</v>
      </c>
      <c r="N1404" s="308">
        <f>N1405</f>
        <v>120.05</v>
      </c>
      <c r="O1404" s="37"/>
      <c r="P1404" s="48"/>
      <c r="Q1404" s="48"/>
      <c r="R1404" s="308">
        <v>144.68</v>
      </c>
      <c r="S1404" s="308">
        <v>144.68</v>
      </c>
      <c r="T1404" s="135">
        <f t="shared" si="159"/>
        <v>0.82976223389549342</v>
      </c>
      <c r="U1404" s="55">
        <f t="shared" si="160"/>
        <v>0</v>
      </c>
      <c r="V1404" s="55">
        <f t="shared" si="161"/>
        <v>0</v>
      </c>
      <c r="X1404" s="36" t="b">
        <v>1</v>
      </c>
    </row>
    <row r="1405" spans="1:24" x14ac:dyDescent="0.2">
      <c r="A1405" s="42" t="s">
        <v>4495</v>
      </c>
      <c r="B1405" s="128" t="s">
        <v>2200</v>
      </c>
      <c r="C1405" s="50" t="s">
        <v>163</v>
      </c>
      <c r="D1405" s="51">
        <v>30101</v>
      </c>
      <c r="E1405" s="56" t="s">
        <v>230</v>
      </c>
      <c r="F1405" s="53" t="s">
        <v>211</v>
      </c>
      <c r="G1405" s="54">
        <v>3.31</v>
      </c>
      <c r="H1405" s="55">
        <v>3.31</v>
      </c>
      <c r="I1405" s="73">
        <v>34.11</v>
      </c>
      <c r="J1405" s="55">
        <v>28.31</v>
      </c>
      <c r="K1405" s="73">
        <v>9.6</v>
      </c>
      <c r="L1405" s="55">
        <v>7.96</v>
      </c>
      <c r="M1405" s="55">
        <f>TRUNC(((J1405*G1405)+(L1405*G1405)),2)</f>
        <v>120.05</v>
      </c>
      <c r="N1405" s="55">
        <f>TRUNC(((J1405*H1405)+(L1405*H1405)),2)</f>
        <v>120.05</v>
      </c>
      <c r="O1405" s="37"/>
      <c r="P1405" s="55">
        <v>34.11</v>
      </c>
      <c r="Q1405" s="55">
        <v>9.6</v>
      </c>
      <c r="R1405" s="55">
        <v>144.68</v>
      </c>
      <c r="S1405" s="55">
        <v>144.68</v>
      </c>
      <c r="T1405" s="135">
        <f t="shared" si="159"/>
        <v>0.82976223389549342</v>
      </c>
      <c r="U1405" s="55">
        <f t="shared" si="160"/>
        <v>93.7</v>
      </c>
      <c r="V1405" s="55">
        <f t="shared" si="161"/>
        <v>26.34</v>
      </c>
      <c r="X1405" s="36" t="b">
        <v>1</v>
      </c>
    </row>
    <row r="1406" spans="1:24" x14ac:dyDescent="0.2">
      <c r="A1406" s="42" t="s">
        <v>4496</v>
      </c>
      <c r="B1406" s="127" t="s">
        <v>2201</v>
      </c>
      <c r="C1406" s="132"/>
      <c r="D1406" s="132"/>
      <c r="E1406" s="47" t="s">
        <v>95</v>
      </c>
      <c r="F1406" s="132"/>
      <c r="G1406" s="48"/>
      <c r="H1406" s="48"/>
      <c r="I1406" s="72"/>
      <c r="J1406" s="48"/>
      <c r="K1406" s="72"/>
      <c r="L1406" s="48"/>
      <c r="M1406" s="308">
        <f>M1407</f>
        <v>846.27</v>
      </c>
      <c r="N1406" s="308">
        <f>N1407</f>
        <v>846.27</v>
      </c>
      <c r="O1406" s="37"/>
      <c r="P1406" s="48"/>
      <c r="Q1406" s="48"/>
      <c r="R1406" s="308">
        <v>1019.74</v>
      </c>
      <c r="S1406" s="308">
        <v>1019.74</v>
      </c>
      <c r="T1406" s="135">
        <f t="shared" si="159"/>
        <v>0.82988801066938633</v>
      </c>
      <c r="U1406" s="55">
        <f t="shared" si="160"/>
        <v>0</v>
      </c>
      <c r="V1406" s="55">
        <f t="shared" si="161"/>
        <v>0</v>
      </c>
      <c r="X1406" s="36" t="b">
        <v>1</v>
      </c>
    </row>
    <row r="1407" spans="1:24" x14ac:dyDescent="0.2">
      <c r="A1407" s="42" t="s">
        <v>4497</v>
      </c>
      <c r="B1407" s="128" t="s">
        <v>2202</v>
      </c>
      <c r="C1407" s="50" t="s">
        <v>163</v>
      </c>
      <c r="D1407" s="51">
        <v>160601</v>
      </c>
      <c r="E1407" s="56" t="s">
        <v>261</v>
      </c>
      <c r="F1407" s="53" t="s">
        <v>172</v>
      </c>
      <c r="G1407" s="54">
        <v>16.350000000000001</v>
      </c>
      <c r="H1407" s="55">
        <v>16.350000000000001</v>
      </c>
      <c r="I1407" s="73">
        <v>28.17</v>
      </c>
      <c r="J1407" s="55">
        <v>23.38</v>
      </c>
      <c r="K1407" s="73">
        <v>34.200000000000003</v>
      </c>
      <c r="L1407" s="55">
        <v>28.38</v>
      </c>
      <c r="M1407" s="55">
        <f>TRUNC(((J1407*G1407)+(L1407*G1407)),2)</f>
        <v>846.27</v>
      </c>
      <c r="N1407" s="55">
        <f>TRUNC(((J1407*H1407)+(L1407*H1407)),2)</f>
        <v>846.27</v>
      </c>
      <c r="O1407" s="37"/>
      <c r="P1407" s="55">
        <v>28.17</v>
      </c>
      <c r="Q1407" s="55">
        <v>34.200000000000003</v>
      </c>
      <c r="R1407" s="55">
        <v>1019.74</v>
      </c>
      <c r="S1407" s="55">
        <v>1019.74</v>
      </c>
      <c r="T1407" s="135">
        <f t="shared" si="159"/>
        <v>0.82988801066938633</v>
      </c>
      <c r="U1407" s="55">
        <f t="shared" si="160"/>
        <v>382.26</v>
      </c>
      <c r="V1407" s="55">
        <f t="shared" si="161"/>
        <v>464.01</v>
      </c>
      <c r="X1407" s="36" t="b">
        <v>1</v>
      </c>
    </row>
    <row r="1408" spans="1:24" x14ac:dyDescent="0.2">
      <c r="A1408" s="42" t="s">
        <v>4498</v>
      </c>
      <c r="B1408" s="126">
        <v>35</v>
      </c>
      <c r="C1408" s="131"/>
      <c r="D1408" s="131"/>
      <c r="E1408" s="43" t="s">
        <v>2203</v>
      </c>
      <c r="F1408" s="44" t="s">
        <v>160</v>
      </c>
      <c r="G1408" s="45">
        <v>1</v>
      </c>
      <c r="H1408" s="46"/>
      <c r="I1408" s="72"/>
      <c r="J1408" s="46"/>
      <c r="K1408" s="72"/>
      <c r="L1408" s="46"/>
      <c r="M1408" s="45">
        <f>M1409+M1411+M1413+M1416+M1432+M1465+M1468+M1473+M1475+M1480+M1489+M1491+M1496+M1499+M1507+M1510+M1530</f>
        <v>152910.49000000002</v>
      </c>
      <c r="N1408" s="45">
        <f>N1409+N1411+N1413+N1416+N1432+N1465+N1468+N1473+N1475+N1480+N1489+N1491+N1496+N1499+N1507+N1510+N1530</f>
        <v>152910.49000000002</v>
      </c>
      <c r="O1408" s="37"/>
      <c r="P1408" s="46"/>
      <c r="Q1408" s="46"/>
      <c r="R1408" s="45">
        <v>184287.15</v>
      </c>
      <c r="S1408" s="45">
        <v>184287.15</v>
      </c>
      <c r="T1408" s="135">
        <f t="shared" si="159"/>
        <v>0.82974038070478606</v>
      </c>
      <c r="U1408" s="55">
        <f t="shared" si="160"/>
        <v>0</v>
      </c>
      <c r="V1408" s="55">
        <f t="shared" si="161"/>
        <v>0</v>
      </c>
      <c r="X1408" s="36" t="b">
        <v>1</v>
      </c>
    </row>
    <row r="1409" spans="1:24" x14ac:dyDescent="0.2">
      <c r="A1409" s="42" t="s">
        <v>5254</v>
      </c>
      <c r="B1409" s="127" t="s">
        <v>2204</v>
      </c>
      <c r="C1409" s="132"/>
      <c r="D1409" s="132"/>
      <c r="E1409" s="47" t="s">
        <v>73</v>
      </c>
      <c r="F1409" s="132"/>
      <c r="G1409" s="48"/>
      <c r="H1409" s="48"/>
      <c r="I1409" s="72"/>
      <c r="J1409" s="48"/>
      <c r="K1409" s="72"/>
      <c r="L1409" s="48"/>
      <c r="M1409" s="308">
        <f>M1410</f>
        <v>746.37</v>
      </c>
      <c r="N1409" s="308">
        <f>N1410</f>
        <v>746.37</v>
      </c>
      <c r="O1409" s="37"/>
      <c r="P1409" s="48"/>
      <c r="Q1409" s="48"/>
      <c r="R1409" s="308">
        <v>900.61</v>
      </c>
      <c r="S1409" s="308">
        <v>900.61</v>
      </c>
      <c r="T1409" s="135">
        <f t="shared" si="159"/>
        <v>0.8287382995969399</v>
      </c>
      <c r="U1409" s="55">
        <f t="shared" si="160"/>
        <v>0</v>
      </c>
      <c r="V1409" s="55">
        <f t="shared" si="161"/>
        <v>0</v>
      </c>
      <c r="X1409" s="36" t="b">
        <v>1</v>
      </c>
    </row>
    <row r="1410" spans="1:24" ht="24" x14ac:dyDescent="0.25">
      <c r="A1410" s="42" t="s">
        <v>4499</v>
      </c>
      <c r="B1410" s="128" t="s">
        <v>2205</v>
      </c>
      <c r="C1410" s="50" t="s">
        <v>163</v>
      </c>
      <c r="D1410" s="51">
        <v>20701</v>
      </c>
      <c r="E1410" s="56" t="s">
        <v>265</v>
      </c>
      <c r="F1410" s="53" t="s">
        <v>164</v>
      </c>
      <c r="G1410" s="54">
        <v>165.86</v>
      </c>
      <c r="H1410" s="55">
        <v>165.86</v>
      </c>
      <c r="I1410" s="73">
        <v>3.82</v>
      </c>
      <c r="J1410" s="55">
        <v>3.17</v>
      </c>
      <c r="K1410" s="73">
        <v>1.61</v>
      </c>
      <c r="L1410" s="55">
        <v>1.33</v>
      </c>
      <c r="M1410" s="55">
        <f>TRUNC(((J1410*G1410)+(L1410*G1410)),2)</f>
        <v>746.37</v>
      </c>
      <c r="N1410" s="55">
        <f>TRUNC(((J1410*H1410)+(L1410*H1410)),2)</f>
        <v>746.37</v>
      </c>
      <c r="O1410" s="38"/>
      <c r="P1410" s="55">
        <v>3.82</v>
      </c>
      <c r="Q1410" s="55">
        <v>1.61</v>
      </c>
      <c r="R1410" s="55">
        <v>900.61</v>
      </c>
      <c r="S1410" s="55">
        <v>900.61</v>
      </c>
      <c r="T1410" s="135">
        <f t="shared" si="159"/>
        <v>0.8287382995969399</v>
      </c>
      <c r="U1410" s="55">
        <f t="shared" si="160"/>
        <v>525.77</v>
      </c>
      <c r="V1410" s="55">
        <f t="shared" si="161"/>
        <v>220.59</v>
      </c>
      <c r="X1410" s="36" t="b">
        <v>1</v>
      </c>
    </row>
    <row r="1411" spans="1:24" x14ac:dyDescent="0.2">
      <c r="A1411" s="42" t="s">
        <v>4500</v>
      </c>
      <c r="B1411" s="127" t="s">
        <v>2206</v>
      </c>
      <c r="C1411" s="132"/>
      <c r="D1411" s="132"/>
      <c r="E1411" s="47" t="s">
        <v>75</v>
      </c>
      <c r="F1411" s="132"/>
      <c r="G1411" s="48"/>
      <c r="H1411" s="48"/>
      <c r="I1411" s="72"/>
      <c r="J1411" s="48"/>
      <c r="K1411" s="72"/>
      <c r="L1411" s="48"/>
      <c r="M1411" s="308">
        <f>M1412</f>
        <v>421.09</v>
      </c>
      <c r="N1411" s="308">
        <f>N1412</f>
        <v>421.09</v>
      </c>
      <c r="O1411" s="37"/>
      <c r="P1411" s="48"/>
      <c r="Q1411" s="48"/>
      <c r="R1411" s="308">
        <v>507.47</v>
      </c>
      <c r="S1411" s="308">
        <v>507.47</v>
      </c>
      <c r="T1411" s="135">
        <f t="shared" si="159"/>
        <v>0.82978304136205083</v>
      </c>
      <c r="U1411" s="55">
        <f t="shared" si="160"/>
        <v>0</v>
      </c>
      <c r="V1411" s="55">
        <f t="shared" si="161"/>
        <v>0</v>
      </c>
      <c r="X1411" s="36" t="b">
        <v>1</v>
      </c>
    </row>
    <row r="1412" spans="1:24" x14ac:dyDescent="0.2">
      <c r="A1412" s="42" t="s">
        <v>4501</v>
      </c>
      <c r="B1412" s="128" t="s">
        <v>2207</v>
      </c>
      <c r="C1412" s="50" t="s">
        <v>163</v>
      </c>
      <c r="D1412" s="51">
        <v>30101</v>
      </c>
      <c r="E1412" s="56" t="s">
        <v>230</v>
      </c>
      <c r="F1412" s="53" t="s">
        <v>211</v>
      </c>
      <c r="G1412" s="54">
        <v>11.61</v>
      </c>
      <c r="H1412" s="55">
        <v>11.61</v>
      </c>
      <c r="I1412" s="73">
        <v>34.11</v>
      </c>
      <c r="J1412" s="55">
        <v>28.31</v>
      </c>
      <c r="K1412" s="73">
        <v>9.6</v>
      </c>
      <c r="L1412" s="55">
        <v>7.96</v>
      </c>
      <c r="M1412" s="55">
        <f>TRUNC(((J1412*G1412)+(L1412*G1412)),2)</f>
        <v>421.09</v>
      </c>
      <c r="N1412" s="55">
        <f>TRUNC(((J1412*H1412)+(L1412*H1412)),2)</f>
        <v>421.09</v>
      </c>
      <c r="O1412" s="37"/>
      <c r="P1412" s="55">
        <v>34.11</v>
      </c>
      <c r="Q1412" s="55">
        <v>9.6</v>
      </c>
      <c r="R1412" s="55">
        <v>507.47</v>
      </c>
      <c r="S1412" s="55">
        <v>507.47</v>
      </c>
      <c r="T1412" s="135">
        <f t="shared" si="159"/>
        <v>0.82978304136205083</v>
      </c>
      <c r="U1412" s="55">
        <f t="shared" si="160"/>
        <v>328.67</v>
      </c>
      <c r="V1412" s="55">
        <f t="shared" si="161"/>
        <v>92.41</v>
      </c>
      <c r="X1412" s="36" t="b">
        <v>1</v>
      </c>
    </row>
    <row r="1413" spans="1:24" x14ac:dyDescent="0.2">
      <c r="A1413" s="42" t="s">
        <v>4502</v>
      </c>
      <c r="B1413" s="127" t="s">
        <v>2208</v>
      </c>
      <c r="C1413" s="132"/>
      <c r="D1413" s="132"/>
      <c r="E1413" s="47" t="s">
        <v>77</v>
      </c>
      <c r="F1413" s="132"/>
      <c r="G1413" s="48"/>
      <c r="H1413" s="48"/>
      <c r="I1413" s="72"/>
      <c r="J1413" s="48"/>
      <c r="K1413" s="72"/>
      <c r="L1413" s="48"/>
      <c r="M1413" s="308">
        <f>SUM(M1414:M1415)</f>
        <v>812.7</v>
      </c>
      <c r="N1413" s="308">
        <f>SUM(N1414:N1415)</f>
        <v>812.7</v>
      </c>
      <c r="O1413" s="37"/>
      <c r="P1413" s="48"/>
      <c r="Q1413" s="48"/>
      <c r="R1413" s="308">
        <v>981.88</v>
      </c>
      <c r="S1413" s="308">
        <v>981.88</v>
      </c>
      <c r="T1413" s="135">
        <f t="shared" si="159"/>
        <v>0.82769788568867886</v>
      </c>
      <c r="U1413" s="55">
        <f t="shared" si="160"/>
        <v>0</v>
      </c>
      <c r="V1413" s="55">
        <f t="shared" si="161"/>
        <v>0</v>
      </c>
      <c r="X1413" s="36" t="b">
        <v>1</v>
      </c>
    </row>
    <row r="1414" spans="1:24" ht="24" x14ac:dyDescent="0.25">
      <c r="A1414" s="42" t="s">
        <v>4503</v>
      </c>
      <c r="B1414" s="128" t="s">
        <v>2209</v>
      </c>
      <c r="C1414" s="50" t="s">
        <v>163</v>
      </c>
      <c r="D1414" s="51">
        <v>41140</v>
      </c>
      <c r="E1414" s="56" t="s">
        <v>241</v>
      </c>
      <c r="F1414" s="53" t="s">
        <v>164</v>
      </c>
      <c r="G1414" s="54">
        <v>165.86</v>
      </c>
      <c r="H1414" s="55">
        <v>165.86</v>
      </c>
      <c r="I1414" s="73">
        <v>0</v>
      </c>
      <c r="J1414" s="55">
        <v>0</v>
      </c>
      <c r="K1414" s="73">
        <v>2.72</v>
      </c>
      <c r="L1414" s="55">
        <v>2.25</v>
      </c>
      <c r="M1414" s="55">
        <f>TRUNC(((J1414*G1414)+(L1414*G1414)),2)</f>
        <v>373.18</v>
      </c>
      <c r="N1414" s="55">
        <f>TRUNC(((J1414*H1414)+(L1414*H1414)),2)</f>
        <v>373.18</v>
      </c>
      <c r="O1414" s="38"/>
      <c r="P1414" s="55">
        <v>0</v>
      </c>
      <c r="Q1414" s="55">
        <v>2.72</v>
      </c>
      <c r="R1414" s="55">
        <v>451.13</v>
      </c>
      <c r="S1414" s="55">
        <v>451.13</v>
      </c>
      <c r="T1414" s="135">
        <f t="shared" si="159"/>
        <v>0.82721166847693572</v>
      </c>
      <c r="U1414" s="55">
        <f t="shared" si="160"/>
        <v>0</v>
      </c>
      <c r="V1414" s="55">
        <f t="shared" si="161"/>
        <v>373.18</v>
      </c>
      <c r="X1414" s="36" t="b">
        <v>1</v>
      </c>
    </row>
    <row r="1415" spans="1:24" ht="24" x14ac:dyDescent="0.25">
      <c r="A1415" s="42" t="s">
        <v>4504</v>
      </c>
      <c r="B1415" s="128" t="s">
        <v>2210</v>
      </c>
      <c r="C1415" s="50" t="s">
        <v>217</v>
      </c>
      <c r="D1415" s="51">
        <v>97083</v>
      </c>
      <c r="E1415" s="56" t="s">
        <v>243</v>
      </c>
      <c r="F1415" s="53" t="s">
        <v>164</v>
      </c>
      <c r="G1415" s="54">
        <v>165.86</v>
      </c>
      <c r="H1415" s="55">
        <v>165.86</v>
      </c>
      <c r="I1415" s="73">
        <v>0.93</v>
      </c>
      <c r="J1415" s="55">
        <v>0.77</v>
      </c>
      <c r="K1415" s="73">
        <v>2.27</v>
      </c>
      <c r="L1415" s="55">
        <v>1.88</v>
      </c>
      <c r="M1415" s="55">
        <f>TRUNC(((J1415*G1415)+(L1415*G1415)),2)</f>
        <v>439.52</v>
      </c>
      <c r="N1415" s="55">
        <f>TRUNC(((J1415*H1415)+(L1415*H1415)),2)</f>
        <v>439.52</v>
      </c>
      <c r="O1415" s="38"/>
      <c r="P1415" s="55">
        <v>0.93</v>
      </c>
      <c r="Q1415" s="55">
        <v>2.27</v>
      </c>
      <c r="R1415" s="55">
        <v>530.75</v>
      </c>
      <c r="S1415" s="55">
        <v>530.75</v>
      </c>
      <c r="T1415" s="135">
        <f t="shared" si="159"/>
        <v>0.82811116344795099</v>
      </c>
      <c r="U1415" s="55">
        <f t="shared" si="160"/>
        <v>127.71</v>
      </c>
      <c r="V1415" s="55">
        <f t="shared" si="161"/>
        <v>311.81</v>
      </c>
      <c r="X1415" s="36" t="b">
        <v>1</v>
      </c>
    </row>
    <row r="1416" spans="1:24" x14ac:dyDescent="0.2">
      <c r="A1416" s="42" t="s">
        <v>4505</v>
      </c>
      <c r="B1416" s="127" t="s">
        <v>2211</v>
      </c>
      <c r="C1416" s="132"/>
      <c r="D1416" s="132"/>
      <c r="E1416" s="47" t="s">
        <v>79</v>
      </c>
      <c r="F1416" s="132"/>
      <c r="G1416" s="48"/>
      <c r="H1416" s="48"/>
      <c r="I1416" s="72"/>
      <c r="J1416" s="48"/>
      <c r="K1416" s="72"/>
      <c r="L1416" s="48"/>
      <c r="M1416" s="308">
        <f>M1417+M1421+M1430</f>
        <v>12794.61</v>
      </c>
      <c r="N1416" s="308">
        <f>N1417+N1421+N1430</f>
        <v>12794.61</v>
      </c>
      <c r="O1416" s="37"/>
      <c r="P1416" s="48"/>
      <c r="Q1416" s="48"/>
      <c r="R1416" s="308">
        <v>15416.48</v>
      </c>
      <c r="S1416" s="308">
        <v>15416.48</v>
      </c>
      <c r="T1416" s="135">
        <f t="shared" si="159"/>
        <v>0.82993069753925675</v>
      </c>
      <c r="U1416" s="55">
        <f t="shared" si="160"/>
        <v>0</v>
      </c>
      <c r="V1416" s="55">
        <f t="shared" si="161"/>
        <v>0</v>
      </c>
      <c r="X1416" s="36" t="b">
        <v>1</v>
      </c>
    </row>
    <row r="1417" spans="1:24" x14ac:dyDescent="0.2">
      <c r="A1417" s="42" t="s">
        <v>4506</v>
      </c>
      <c r="B1417" s="129" t="s">
        <v>2212</v>
      </c>
      <c r="C1417" s="133"/>
      <c r="D1417" s="133"/>
      <c r="E1417" s="58" t="s">
        <v>2213</v>
      </c>
      <c r="F1417" s="133"/>
      <c r="G1417" s="59"/>
      <c r="H1417" s="59"/>
      <c r="I1417" s="72"/>
      <c r="J1417" s="59"/>
      <c r="K1417" s="72"/>
      <c r="L1417" s="59"/>
      <c r="M1417" s="60">
        <f>SUM(M1418:M1420)</f>
        <v>9956</v>
      </c>
      <c r="N1417" s="60">
        <f>SUM(N1418:N1420)</f>
        <v>9956</v>
      </c>
      <c r="O1417" s="37"/>
      <c r="P1417" s="59"/>
      <c r="Q1417" s="59"/>
      <c r="R1417" s="60">
        <v>11996.15</v>
      </c>
      <c r="S1417" s="60">
        <v>11996.15</v>
      </c>
      <c r="T1417" s="135">
        <f t="shared" si="159"/>
        <v>0.82993293681722891</v>
      </c>
      <c r="U1417" s="55">
        <f t="shared" si="160"/>
        <v>0</v>
      </c>
      <c r="V1417" s="55">
        <f t="shared" si="161"/>
        <v>0</v>
      </c>
      <c r="X1417" s="36" t="b">
        <v>1</v>
      </c>
    </row>
    <row r="1418" spans="1:24" x14ac:dyDescent="0.2">
      <c r="A1418" s="42" t="s">
        <v>4507</v>
      </c>
      <c r="B1418" s="128" t="s">
        <v>2214</v>
      </c>
      <c r="C1418" s="50" t="s">
        <v>163</v>
      </c>
      <c r="D1418" s="51">
        <v>50302</v>
      </c>
      <c r="E1418" s="56" t="s">
        <v>277</v>
      </c>
      <c r="F1418" s="53" t="s">
        <v>172</v>
      </c>
      <c r="G1418" s="54">
        <v>120</v>
      </c>
      <c r="H1418" s="55">
        <v>120</v>
      </c>
      <c r="I1418" s="73">
        <v>32.19</v>
      </c>
      <c r="J1418" s="55">
        <v>26.72</v>
      </c>
      <c r="K1418" s="73">
        <v>37.479999999999997</v>
      </c>
      <c r="L1418" s="55">
        <v>31.11</v>
      </c>
      <c r="M1418" s="55">
        <f>TRUNC(((J1418*G1418)+(L1418*G1418)),2)</f>
        <v>6939.6</v>
      </c>
      <c r="N1418" s="55">
        <f>TRUNC(((J1418*H1418)+(L1418*H1418)),2)</f>
        <v>6939.6</v>
      </c>
      <c r="O1418" s="37"/>
      <c r="P1418" s="55">
        <v>32.19</v>
      </c>
      <c r="Q1418" s="55">
        <v>37.479999999999997</v>
      </c>
      <c r="R1418" s="55">
        <v>8360.4</v>
      </c>
      <c r="S1418" s="55">
        <v>8360.4</v>
      </c>
      <c r="T1418" s="135">
        <f t="shared" si="159"/>
        <v>0.83005597818286214</v>
      </c>
      <c r="U1418" s="55">
        <f t="shared" si="160"/>
        <v>3206.4</v>
      </c>
      <c r="V1418" s="55">
        <f t="shared" si="161"/>
        <v>3733.2</v>
      </c>
      <c r="X1418" s="36" t="b">
        <v>1</v>
      </c>
    </row>
    <row r="1419" spans="1:24" x14ac:dyDescent="0.2">
      <c r="A1419" s="42" t="s">
        <v>4508</v>
      </c>
      <c r="B1419" s="128" t="s">
        <v>2215</v>
      </c>
      <c r="C1419" s="50" t="s">
        <v>163</v>
      </c>
      <c r="D1419" s="51">
        <v>52005</v>
      </c>
      <c r="E1419" s="56" t="s">
        <v>279</v>
      </c>
      <c r="F1419" s="53" t="s">
        <v>280</v>
      </c>
      <c r="G1419" s="54">
        <v>235</v>
      </c>
      <c r="H1419" s="55">
        <v>235</v>
      </c>
      <c r="I1419" s="73">
        <v>8.8800000000000008</v>
      </c>
      <c r="J1419" s="55">
        <v>7.37</v>
      </c>
      <c r="K1419" s="73">
        <v>2.98</v>
      </c>
      <c r="L1419" s="55">
        <v>2.4700000000000002</v>
      </c>
      <c r="M1419" s="55">
        <f>TRUNC(((J1419*G1419)+(L1419*G1419)),2)</f>
        <v>2312.4</v>
      </c>
      <c r="N1419" s="55">
        <f>TRUNC(((J1419*H1419)+(L1419*H1419)),2)</f>
        <v>2312.4</v>
      </c>
      <c r="O1419" s="37"/>
      <c r="P1419" s="55">
        <v>8.8800000000000008</v>
      </c>
      <c r="Q1419" s="55">
        <v>2.98</v>
      </c>
      <c r="R1419" s="55">
        <v>2787.1</v>
      </c>
      <c r="S1419" s="55">
        <v>2787.1</v>
      </c>
      <c r="T1419" s="135">
        <f t="shared" si="159"/>
        <v>0.82967959527824631</v>
      </c>
      <c r="U1419" s="55">
        <f t="shared" si="160"/>
        <v>1731.95</v>
      </c>
      <c r="V1419" s="55">
        <f t="shared" si="161"/>
        <v>580.45000000000005</v>
      </c>
      <c r="X1419" s="36" t="b">
        <v>1</v>
      </c>
    </row>
    <row r="1420" spans="1:24" x14ac:dyDescent="0.2">
      <c r="A1420" s="42" t="s">
        <v>4509</v>
      </c>
      <c r="B1420" s="128" t="s">
        <v>2216</v>
      </c>
      <c r="C1420" s="50" t="s">
        <v>163</v>
      </c>
      <c r="D1420" s="51">
        <v>52014</v>
      </c>
      <c r="E1420" s="56" t="s">
        <v>282</v>
      </c>
      <c r="F1420" s="53" t="s">
        <v>280</v>
      </c>
      <c r="G1420" s="54">
        <v>55</v>
      </c>
      <c r="H1420" s="55">
        <v>55</v>
      </c>
      <c r="I1420" s="73">
        <v>12.82</v>
      </c>
      <c r="J1420" s="55">
        <v>10.64</v>
      </c>
      <c r="K1420" s="73">
        <v>2.61</v>
      </c>
      <c r="L1420" s="55">
        <v>2.16</v>
      </c>
      <c r="M1420" s="55">
        <f>TRUNC(((J1420*G1420)+(L1420*G1420)),2)</f>
        <v>704</v>
      </c>
      <c r="N1420" s="55">
        <f>TRUNC(((J1420*H1420)+(L1420*H1420)),2)</f>
        <v>704</v>
      </c>
      <c r="O1420" s="37"/>
      <c r="P1420" s="55">
        <v>12.82</v>
      </c>
      <c r="Q1420" s="55">
        <v>2.61</v>
      </c>
      <c r="R1420" s="55">
        <v>848.65</v>
      </c>
      <c r="S1420" s="55">
        <v>848.65</v>
      </c>
      <c r="T1420" s="135">
        <f t="shared" ref="T1420:T1483" si="164">N1420/S1420</f>
        <v>0.82955281918340895</v>
      </c>
      <c r="U1420" s="55">
        <f t="shared" si="160"/>
        <v>585.20000000000005</v>
      </c>
      <c r="V1420" s="55">
        <f t="shared" si="161"/>
        <v>118.8</v>
      </c>
      <c r="X1420" s="36" t="b">
        <v>1</v>
      </c>
    </row>
    <row r="1421" spans="1:24" x14ac:dyDescent="0.2">
      <c r="A1421" s="42" t="s">
        <v>4510</v>
      </c>
      <c r="B1421" s="129" t="s">
        <v>2217</v>
      </c>
      <c r="C1421" s="133"/>
      <c r="D1421" s="133"/>
      <c r="E1421" s="58" t="s">
        <v>2218</v>
      </c>
      <c r="F1421" s="133"/>
      <c r="G1421" s="59"/>
      <c r="H1421" s="59"/>
      <c r="I1421" s="72"/>
      <c r="J1421" s="59"/>
      <c r="K1421" s="72"/>
      <c r="L1421" s="59"/>
      <c r="M1421" s="60">
        <f>SUM(M1422:M1429)</f>
        <v>2763.91</v>
      </c>
      <c r="N1421" s="60">
        <f>SUM(N1422:N1429)</f>
        <v>2763.91</v>
      </c>
      <c r="O1421" s="37"/>
      <c r="P1421" s="59"/>
      <c r="Q1421" s="59"/>
      <c r="R1421" s="60">
        <v>3330.33</v>
      </c>
      <c r="S1421" s="60">
        <v>3330.33</v>
      </c>
      <c r="T1421" s="135">
        <f t="shared" si="164"/>
        <v>0.82992075860350178</v>
      </c>
      <c r="U1421" s="55">
        <f t="shared" si="160"/>
        <v>0</v>
      </c>
      <c r="V1421" s="55">
        <f t="shared" si="161"/>
        <v>0</v>
      </c>
      <c r="X1421" s="36" t="b">
        <v>1</v>
      </c>
    </row>
    <row r="1422" spans="1:24" x14ac:dyDescent="0.2">
      <c r="A1422" s="42" t="s">
        <v>4511</v>
      </c>
      <c r="B1422" s="128" t="s">
        <v>2219</v>
      </c>
      <c r="C1422" s="50" t="s">
        <v>163</v>
      </c>
      <c r="D1422" s="51">
        <v>51036</v>
      </c>
      <c r="E1422" s="56" t="s">
        <v>292</v>
      </c>
      <c r="F1422" s="53" t="s">
        <v>211</v>
      </c>
      <c r="G1422" s="54">
        <v>3.8</v>
      </c>
      <c r="H1422" s="55">
        <v>3.8</v>
      </c>
      <c r="I1422" s="73">
        <v>557.77</v>
      </c>
      <c r="J1422" s="55">
        <v>463</v>
      </c>
      <c r="K1422" s="73">
        <v>0</v>
      </c>
      <c r="L1422" s="55">
        <v>0</v>
      </c>
      <c r="M1422" s="55">
        <f t="shared" ref="M1422:M1429" si="165">TRUNC(((J1422*G1422)+(L1422*G1422)),2)</f>
        <v>1759.4</v>
      </c>
      <c r="N1422" s="55">
        <f t="shared" ref="N1422:N1429" si="166">TRUNC(((J1422*H1422)+(L1422*H1422)),2)</f>
        <v>1759.4</v>
      </c>
      <c r="O1422" s="37"/>
      <c r="P1422" s="55">
        <v>557.77</v>
      </c>
      <c r="Q1422" s="55">
        <v>0</v>
      </c>
      <c r="R1422" s="55">
        <v>2119.52</v>
      </c>
      <c r="S1422" s="55">
        <v>2119.52</v>
      </c>
      <c r="T1422" s="135">
        <f t="shared" si="164"/>
        <v>0.83009360609949423</v>
      </c>
      <c r="U1422" s="55">
        <f t="shared" ref="U1422:U1485" si="167">TRUNC(J1422*H1422,2)</f>
        <v>1759.4</v>
      </c>
      <c r="V1422" s="55">
        <f t="shared" ref="V1422:V1485" si="168">TRUNC(L1422*H1422,2)</f>
        <v>0</v>
      </c>
      <c r="X1422" s="36" t="b">
        <v>1</v>
      </c>
    </row>
    <row r="1423" spans="1:24" x14ac:dyDescent="0.2">
      <c r="A1423" s="42" t="s">
        <v>4512</v>
      </c>
      <c r="B1423" s="128" t="s">
        <v>2220</v>
      </c>
      <c r="C1423" s="50" t="s">
        <v>163</v>
      </c>
      <c r="D1423" s="51">
        <v>52014</v>
      </c>
      <c r="E1423" s="56" t="s">
        <v>282</v>
      </c>
      <c r="F1423" s="53" t="s">
        <v>280</v>
      </c>
      <c r="G1423" s="54">
        <v>27</v>
      </c>
      <c r="H1423" s="55">
        <v>27</v>
      </c>
      <c r="I1423" s="73">
        <v>12.82</v>
      </c>
      <c r="J1423" s="55">
        <v>10.64</v>
      </c>
      <c r="K1423" s="73">
        <v>2.61</v>
      </c>
      <c r="L1423" s="55">
        <v>2.16</v>
      </c>
      <c r="M1423" s="55">
        <f t="shared" si="165"/>
        <v>345.6</v>
      </c>
      <c r="N1423" s="55">
        <f t="shared" si="166"/>
        <v>345.6</v>
      </c>
      <c r="O1423" s="37"/>
      <c r="P1423" s="55">
        <v>12.82</v>
      </c>
      <c r="Q1423" s="55">
        <v>2.61</v>
      </c>
      <c r="R1423" s="55">
        <v>416.61</v>
      </c>
      <c r="S1423" s="55">
        <v>416.61</v>
      </c>
      <c r="T1423" s="135">
        <f t="shared" si="164"/>
        <v>0.82955281918340895</v>
      </c>
      <c r="U1423" s="55">
        <f t="shared" si="167"/>
        <v>287.27999999999997</v>
      </c>
      <c r="V1423" s="55">
        <f t="shared" si="168"/>
        <v>58.32</v>
      </c>
      <c r="X1423" s="36" t="b">
        <v>1</v>
      </c>
    </row>
    <row r="1424" spans="1:24" x14ac:dyDescent="0.2">
      <c r="A1424" s="42" t="s">
        <v>4513</v>
      </c>
      <c r="B1424" s="128" t="s">
        <v>2221</v>
      </c>
      <c r="C1424" s="50" t="s">
        <v>163</v>
      </c>
      <c r="D1424" s="51">
        <v>60303</v>
      </c>
      <c r="E1424" s="56" t="s">
        <v>335</v>
      </c>
      <c r="F1424" s="53" t="s">
        <v>280</v>
      </c>
      <c r="G1424" s="54">
        <v>13</v>
      </c>
      <c r="H1424" s="55">
        <v>13</v>
      </c>
      <c r="I1424" s="73">
        <v>9.68</v>
      </c>
      <c r="J1424" s="55">
        <v>8.0299999999999994</v>
      </c>
      <c r="K1424" s="73">
        <v>2.98</v>
      </c>
      <c r="L1424" s="55">
        <v>2.4700000000000002</v>
      </c>
      <c r="M1424" s="55">
        <f t="shared" si="165"/>
        <v>136.5</v>
      </c>
      <c r="N1424" s="55">
        <f t="shared" si="166"/>
        <v>136.5</v>
      </c>
      <c r="O1424" s="37"/>
      <c r="P1424" s="55">
        <v>9.68</v>
      </c>
      <c r="Q1424" s="55">
        <v>2.98</v>
      </c>
      <c r="R1424" s="55">
        <v>164.58</v>
      </c>
      <c r="S1424" s="55">
        <v>164.58</v>
      </c>
      <c r="T1424" s="135">
        <f t="shared" si="164"/>
        <v>0.82938388625592407</v>
      </c>
      <c r="U1424" s="55">
        <f t="shared" si="167"/>
        <v>104.39</v>
      </c>
      <c r="V1424" s="55">
        <f t="shared" si="168"/>
        <v>32.11</v>
      </c>
      <c r="X1424" s="36" t="b">
        <v>1</v>
      </c>
    </row>
    <row r="1425" spans="1:24" x14ac:dyDescent="0.2">
      <c r="A1425" s="42" t="s">
        <v>4514</v>
      </c>
      <c r="B1425" s="128" t="s">
        <v>2222</v>
      </c>
      <c r="C1425" s="50" t="s">
        <v>163</v>
      </c>
      <c r="D1425" s="51">
        <v>52004</v>
      </c>
      <c r="E1425" s="56" t="s">
        <v>296</v>
      </c>
      <c r="F1425" s="53" t="s">
        <v>280</v>
      </c>
      <c r="G1425" s="54">
        <v>16</v>
      </c>
      <c r="H1425" s="55">
        <v>16</v>
      </c>
      <c r="I1425" s="73">
        <v>9.16</v>
      </c>
      <c r="J1425" s="55">
        <v>7.6</v>
      </c>
      <c r="K1425" s="73">
        <v>2.98</v>
      </c>
      <c r="L1425" s="55">
        <v>2.4700000000000002</v>
      </c>
      <c r="M1425" s="55">
        <f t="shared" si="165"/>
        <v>161.12</v>
      </c>
      <c r="N1425" s="55">
        <f t="shared" si="166"/>
        <v>161.12</v>
      </c>
      <c r="O1425" s="37"/>
      <c r="P1425" s="55">
        <v>9.16</v>
      </c>
      <c r="Q1425" s="55">
        <v>2.98</v>
      </c>
      <c r="R1425" s="55">
        <v>194.24</v>
      </c>
      <c r="S1425" s="55">
        <v>194.24</v>
      </c>
      <c r="T1425" s="135">
        <f t="shared" si="164"/>
        <v>0.82948929159802309</v>
      </c>
      <c r="U1425" s="55">
        <f t="shared" si="167"/>
        <v>121.6</v>
      </c>
      <c r="V1425" s="55">
        <f t="shared" si="168"/>
        <v>39.520000000000003</v>
      </c>
      <c r="X1425" s="36" t="b">
        <v>1</v>
      </c>
    </row>
    <row r="1426" spans="1:24" x14ac:dyDescent="0.2">
      <c r="A1426" s="42" t="s">
        <v>4515</v>
      </c>
      <c r="B1426" s="128" t="s">
        <v>2223</v>
      </c>
      <c r="C1426" s="50" t="s">
        <v>163</v>
      </c>
      <c r="D1426" s="51">
        <v>50901</v>
      </c>
      <c r="E1426" s="56" t="s">
        <v>286</v>
      </c>
      <c r="F1426" s="53" t="s">
        <v>211</v>
      </c>
      <c r="G1426" s="54">
        <v>3.8</v>
      </c>
      <c r="H1426" s="55">
        <v>3.8</v>
      </c>
      <c r="I1426" s="73">
        <v>0</v>
      </c>
      <c r="J1426" s="55">
        <v>0</v>
      </c>
      <c r="K1426" s="73">
        <v>43.34</v>
      </c>
      <c r="L1426" s="55">
        <v>35.97</v>
      </c>
      <c r="M1426" s="55">
        <f t="shared" si="165"/>
        <v>136.68</v>
      </c>
      <c r="N1426" s="55">
        <f t="shared" si="166"/>
        <v>136.68</v>
      </c>
      <c r="O1426" s="37"/>
      <c r="P1426" s="55">
        <v>0</v>
      </c>
      <c r="Q1426" s="55">
        <v>43.34</v>
      </c>
      <c r="R1426" s="55">
        <v>164.69</v>
      </c>
      <c r="S1426" s="55">
        <v>164.69</v>
      </c>
      <c r="T1426" s="135">
        <f t="shared" si="164"/>
        <v>0.82992288542109427</v>
      </c>
      <c r="U1426" s="55">
        <f t="shared" si="167"/>
        <v>0</v>
      </c>
      <c r="V1426" s="55">
        <f t="shared" si="168"/>
        <v>136.68</v>
      </c>
      <c r="X1426" s="36" t="b">
        <v>1</v>
      </c>
    </row>
    <row r="1427" spans="1:24" x14ac:dyDescent="0.2">
      <c r="A1427" s="42" t="s">
        <v>4516</v>
      </c>
      <c r="B1427" s="128" t="s">
        <v>2224</v>
      </c>
      <c r="C1427" s="50" t="s">
        <v>163</v>
      </c>
      <c r="D1427" s="51">
        <v>50902</v>
      </c>
      <c r="E1427" s="56" t="s">
        <v>288</v>
      </c>
      <c r="F1427" s="53" t="s">
        <v>164</v>
      </c>
      <c r="G1427" s="54">
        <v>7.6</v>
      </c>
      <c r="H1427" s="55">
        <v>7.6</v>
      </c>
      <c r="I1427" s="73">
        <v>0</v>
      </c>
      <c r="J1427" s="55">
        <v>0</v>
      </c>
      <c r="K1427" s="73">
        <v>5.34</v>
      </c>
      <c r="L1427" s="55">
        <v>4.43</v>
      </c>
      <c r="M1427" s="55">
        <f t="shared" si="165"/>
        <v>33.659999999999997</v>
      </c>
      <c r="N1427" s="55">
        <f t="shared" si="166"/>
        <v>33.659999999999997</v>
      </c>
      <c r="O1427" s="37"/>
      <c r="P1427" s="55">
        <v>0</v>
      </c>
      <c r="Q1427" s="55">
        <v>5.34</v>
      </c>
      <c r="R1427" s="55">
        <v>40.58</v>
      </c>
      <c r="S1427" s="55">
        <v>40.58</v>
      </c>
      <c r="T1427" s="135">
        <f t="shared" si="164"/>
        <v>0.82947264662395259</v>
      </c>
      <c r="U1427" s="55">
        <f t="shared" si="167"/>
        <v>0</v>
      </c>
      <c r="V1427" s="55">
        <f t="shared" si="168"/>
        <v>33.659999999999997</v>
      </c>
      <c r="X1427" s="36" t="b">
        <v>1</v>
      </c>
    </row>
    <row r="1428" spans="1:24" x14ac:dyDescent="0.2">
      <c r="A1428" s="42" t="s">
        <v>4517</v>
      </c>
      <c r="B1428" s="128" t="s">
        <v>2225</v>
      </c>
      <c r="C1428" s="50" t="s">
        <v>163</v>
      </c>
      <c r="D1428" s="51">
        <v>60470</v>
      </c>
      <c r="E1428" s="56" t="s">
        <v>556</v>
      </c>
      <c r="F1428" s="53" t="s">
        <v>211</v>
      </c>
      <c r="G1428" s="54">
        <v>0.38</v>
      </c>
      <c r="H1428" s="55">
        <v>0.38</v>
      </c>
      <c r="I1428" s="73">
        <v>175.88</v>
      </c>
      <c r="J1428" s="55">
        <v>145.99</v>
      </c>
      <c r="K1428" s="73">
        <v>26.68</v>
      </c>
      <c r="L1428" s="55">
        <v>22.14</v>
      </c>
      <c r="M1428" s="55">
        <f t="shared" si="165"/>
        <v>63.88</v>
      </c>
      <c r="N1428" s="55">
        <f t="shared" si="166"/>
        <v>63.88</v>
      </c>
      <c r="O1428" s="37"/>
      <c r="P1428" s="55">
        <v>175.88</v>
      </c>
      <c r="Q1428" s="55">
        <v>26.68</v>
      </c>
      <c r="R1428" s="55">
        <v>76.97</v>
      </c>
      <c r="S1428" s="55">
        <v>76.97</v>
      </c>
      <c r="T1428" s="135">
        <f t="shared" si="164"/>
        <v>0.82993374041834489</v>
      </c>
      <c r="U1428" s="55">
        <f t="shared" si="167"/>
        <v>55.47</v>
      </c>
      <c r="V1428" s="55">
        <f t="shared" si="168"/>
        <v>8.41</v>
      </c>
      <c r="X1428" s="36" t="b">
        <v>1</v>
      </c>
    </row>
    <row r="1429" spans="1:24" ht="24" x14ac:dyDescent="0.25">
      <c r="A1429" s="42" t="s">
        <v>4518</v>
      </c>
      <c r="B1429" s="128" t="s">
        <v>2226</v>
      </c>
      <c r="C1429" s="50" t="s">
        <v>163</v>
      </c>
      <c r="D1429" s="51">
        <v>51060</v>
      </c>
      <c r="E1429" s="56" t="s">
        <v>294</v>
      </c>
      <c r="F1429" s="53" t="s">
        <v>211</v>
      </c>
      <c r="G1429" s="54">
        <v>3.8</v>
      </c>
      <c r="H1429" s="55">
        <v>3.8</v>
      </c>
      <c r="I1429" s="73">
        <v>0.12</v>
      </c>
      <c r="J1429" s="55">
        <v>0.09</v>
      </c>
      <c r="K1429" s="73">
        <v>40.18</v>
      </c>
      <c r="L1429" s="55">
        <v>33.35</v>
      </c>
      <c r="M1429" s="55">
        <f t="shared" si="165"/>
        <v>127.07</v>
      </c>
      <c r="N1429" s="55">
        <f t="shared" si="166"/>
        <v>127.07</v>
      </c>
      <c r="O1429" s="38"/>
      <c r="P1429" s="55">
        <v>0.12</v>
      </c>
      <c r="Q1429" s="55">
        <v>40.18</v>
      </c>
      <c r="R1429" s="55">
        <v>153.13999999999999</v>
      </c>
      <c r="S1429" s="55">
        <v>153.13999999999999</v>
      </c>
      <c r="T1429" s="135">
        <f t="shared" si="164"/>
        <v>0.82976361499281703</v>
      </c>
      <c r="U1429" s="55">
        <f t="shared" si="167"/>
        <v>0.34</v>
      </c>
      <c r="V1429" s="55">
        <f t="shared" si="168"/>
        <v>126.73</v>
      </c>
      <c r="X1429" s="36" t="b">
        <v>1</v>
      </c>
    </row>
    <row r="1430" spans="1:24" x14ac:dyDescent="0.2">
      <c r="A1430" s="42" t="s">
        <v>4519</v>
      </c>
      <c r="B1430" s="129" t="s">
        <v>2227</v>
      </c>
      <c r="C1430" s="133"/>
      <c r="D1430" s="133"/>
      <c r="E1430" s="58" t="s">
        <v>300</v>
      </c>
      <c r="F1430" s="133"/>
      <c r="G1430" s="59"/>
      <c r="H1430" s="59"/>
      <c r="I1430" s="72"/>
      <c r="J1430" s="59"/>
      <c r="K1430" s="72"/>
      <c r="L1430" s="59"/>
      <c r="M1430" s="60">
        <f>M1431</f>
        <v>74.7</v>
      </c>
      <c r="N1430" s="60">
        <f>N1431</f>
        <v>74.7</v>
      </c>
      <c r="O1430" s="37"/>
      <c r="P1430" s="59"/>
      <c r="Q1430" s="59"/>
      <c r="R1430" s="60">
        <v>90</v>
      </c>
      <c r="S1430" s="60">
        <v>90</v>
      </c>
      <c r="T1430" s="135">
        <f t="shared" si="164"/>
        <v>0.83000000000000007</v>
      </c>
      <c r="U1430" s="55">
        <f t="shared" si="167"/>
        <v>0</v>
      </c>
      <c r="V1430" s="55">
        <f t="shared" si="168"/>
        <v>0</v>
      </c>
      <c r="X1430" s="36" t="b">
        <v>1</v>
      </c>
    </row>
    <row r="1431" spans="1:24" x14ac:dyDescent="0.2">
      <c r="A1431" s="42" t="s">
        <v>4520</v>
      </c>
      <c r="B1431" s="128" t="s">
        <v>2228</v>
      </c>
      <c r="C1431" s="50" t="s">
        <v>163</v>
      </c>
      <c r="D1431" s="51">
        <v>60487</v>
      </c>
      <c r="E1431" s="56" t="s">
        <v>302</v>
      </c>
      <c r="F1431" s="53" t="s">
        <v>160</v>
      </c>
      <c r="G1431" s="54">
        <v>6</v>
      </c>
      <c r="H1431" s="55">
        <v>6</v>
      </c>
      <c r="I1431" s="73">
        <v>15</v>
      </c>
      <c r="J1431" s="55">
        <v>12.45</v>
      </c>
      <c r="K1431" s="73">
        <v>0</v>
      </c>
      <c r="L1431" s="55">
        <v>0</v>
      </c>
      <c r="M1431" s="55">
        <f>TRUNC(((J1431*G1431)+(L1431*G1431)),2)</f>
        <v>74.7</v>
      </c>
      <c r="N1431" s="55">
        <f>TRUNC(((J1431*H1431)+(L1431*H1431)),2)</f>
        <v>74.7</v>
      </c>
      <c r="O1431" s="37"/>
      <c r="P1431" s="55">
        <v>15</v>
      </c>
      <c r="Q1431" s="55">
        <v>0</v>
      </c>
      <c r="R1431" s="55">
        <v>90</v>
      </c>
      <c r="S1431" s="55">
        <v>90</v>
      </c>
      <c r="T1431" s="135">
        <f t="shared" si="164"/>
        <v>0.83000000000000007</v>
      </c>
      <c r="U1431" s="55">
        <f t="shared" si="167"/>
        <v>74.7</v>
      </c>
      <c r="V1431" s="55">
        <f t="shared" si="168"/>
        <v>0</v>
      </c>
      <c r="X1431" s="36" t="b">
        <v>1</v>
      </c>
    </row>
    <row r="1432" spans="1:24" x14ac:dyDescent="0.2">
      <c r="A1432" s="42" t="s">
        <v>4521</v>
      </c>
      <c r="B1432" s="127" t="s">
        <v>2229</v>
      </c>
      <c r="C1432" s="132"/>
      <c r="D1432" s="132"/>
      <c r="E1432" s="47" t="s">
        <v>81</v>
      </c>
      <c r="F1432" s="132"/>
      <c r="G1432" s="48"/>
      <c r="H1432" s="48"/>
      <c r="I1432" s="72"/>
      <c r="J1432" s="48"/>
      <c r="K1432" s="72"/>
      <c r="L1432" s="48"/>
      <c r="M1432" s="308">
        <f>M1433+M1444+M1451+M1459+M1461+M1463</f>
        <v>31190.25</v>
      </c>
      <c r="N1432" s="308">
        <f>N1433+N1444+N1451+N1459+N1461+N1463</f>
        <v>31190.25</v>
      </c>
      <c r="O1432" s="37"/>
      <c r="P1432" s="48"/>
      <c r="Q1432" s="48"/>
      <c r="R1432" s="308">
        <v>37584.14</v>
      </c>
      <c r="S1432" s="308">
        <v>37584.14</v>
      </c>
      <c r="T1432" s="135">
        <f t="shared" si="164"/>
        <v>0.8298779751246137</v>
      </c>
      <c r="U1432" s="55">
        <f t="shared" si="167"/>
        <v>0</v>
      </c>
      <c r="V1432" s="55">
        <f t="shared" si="168"/>
        <v>0</v>
      </c>
      <c r="X1432" s="36" t="b">
        <v>1</v>
      </c>
    </row>
    <row r="1433" spans="1:24" x14ac:dyDescent="0.2">
      <c r="A1433" s="42" t="s">
        <v>4522</v>
      </c>
      <c r="B1433" s="129" t="s">
        <v>2230</v>
      </c>
      <c r="C1433" s="133"/>
      <c r="D1433" s="133"/>
      <c r="E1433" s="58" t="s">
        <v>2231</v>
      </c>
      <c r="F1433" s="133"/>
      <c r="G1433" s="59"/>
      <c r="H1433" s="59"/>
      <c r="I1433" s="72"/>
      <c r="J1433" s="59"/>
      <c r="K1433" s="72"/>
      <c r="L1433" s="59"/>
      <c r="M1433" s="60">
        <f>SUM(M1434:M1443)</f>
        <v>5778.8399999999992</v>
      </c>
      <c r="N1433" s="60">
        <f>SUM(N1434:N1443)</f>
        <v>5778.8399999999992</v>
      </c>
      <c r="O1433" s="37"/>
      <c r="P1433" s="59"/>
      <c r="Q1433" s="59"/>
      <c r="R1433" s="60">
        <v>6964.87</v>
      </c>
      <c r="S1433" s="60">
        <v>6964.87</v>
      </c>
      <c r="T1433" s="135">
        <f t="shared" si="164"/>
        <v>0.82971254309125642</v>
      </c>
      <c r="U1433" s="55">
        <f t="shared" si="167"/>
        <v>0</v>
      </c>
      <c r="V1433" s="55">
        <f t="shared" si="168"/>
        <v>0</v>
      </c>
      <c r="X1433" s="36" t="b">
        <v>1</v>
      </c>
    </row>
    <row r="1434" spans="1:24" x14ac:dyDescent="0.2">
      <c r="A1434" s="42" t="s">
        <v>4523</v>
      </c>
      <c r="B1434" s="128" t="s">
        <v>2232</v>
      </c>
      <c r="C1434" s="50" t="s">
        <v>163</v>
      </c>
      <c r="D1434" s="51">
        <v>40101</v>
      </c>
      <c r="E1434" s="56" t="s">
        <v>307</v>
      </c>
      <c r="F1434" s="53" t="s">
        <v>211</v>
      </c>
      <c r="G1434" s="54">
        <v>7.23</v>
      </c>
      <c r="H1434" s="55">
        <v>7.23</v>
      </c>
      <c r="I1434" s="73">
        <v>0</v>
      </c>
      <c r="J1434" s="55">
        <v>0</v>
      </c>
      <c r="K1434" s="73">
        <v>34.229999999999997</v>
      </c>
      <c r="L1434" s="55">
        <v>28.41</v>
      </c>
      <c r="M1434" s="55">
        <f t="shared" ref="M1434:M1443" si="169">TRUNC(((J1434*G1434)+(L1434*G1434)),2)</f>
        <v>205.4</v>
      </c>
      <c r="N1434" s="55">
        <f t="shared" ref="N1434:N1443" si="170">TRUNC(((J1434*H1434)+(L1434*H1434)),2)</f>
        <v>205.4</v>
      </c>
      <c r="O1434" s="37"/>
      <c r="P1434" s="55">
        <v>0</v>
      </c>
      <c r="Q1434" s="55">
        <v>34.229999999999997</v>
      </c>
      <c r="R1434" s="55">
        <v>247.59</v>
      </c>
      <c r="S1434" s="55">
        <v>247.59</v>
      </c>
      <c r="T1434" s="135">
        <f t="shared" si="164"/>
        <v>0.82959731814693649</v>
      </c>
      <c r="U1434" s="55">
        <f t="shared" si="167"/>
        <v>0</v>
      </c>
      <c r="V1434" s="55">
        <f t="shared" si="168"/>
        <v>205.4</v>
      </c>
      <c r="X1434" s="36" t="b">
        <v>1</v>
      </c>
    </row>
    <row r="1435" spans="1:24" x14ac:dyDescent="0.2">
      <c r="A1435" s="42" t="s">
        <v>4524</v>
      </c>
      <c r="B1435" s="128" t="s">
        <v>2233</v>
      </c>
      <c r="C1435" s="50" t="s">
        <v>163</v>
      </c>
      <c r="D1435" s="51">
        <v>50902</v>
      </c>
      <c r="E1435" s="56" t="s">
        <v>288</v>
      </c>
      <c r="F1435" s="53" t="s">
        <v>164</v>
      </c>
      <c r="G1435" s="54">
        <v>20.5</v>
      </c>
      <c r="H1435" s="55">
        <v>20.5</v>
      </c>
      <c r="I1435" s="73">
        <v>0</v>
      </c>
      <c r="J1435" s="55">
        <v>0</v>
      </c>
      <c r="K1435" s="73">
        <v>5.34</v>
      </c>
      <c r="L1435" s="55">
        <v>4.43</v>
      </c>
      <c r="M1435" s="55">
        <f t="shared" si="169"/>
        <v>90.81</v>
      </c>
      <c r="N1435" s="55">
        <f t="shared" si="170"/>
        <v>90.81</v>
      </c>
      <c r="O1435" s="37"/>
      <c r="P1435" s="55">
        <v>0</v>
      </c>
      <c r="Q1435" s="55">
        <v>5.34</v>
      </c>
      <c r="R1435" s="55">
        <v>109.47</v>
      </c>
      <c r="S1435" s="55">
        <v>109.47</v>
      </c>
      <c r="T1435" s="135">
        <f t="shared" si="164"/>
        <v>0.82954234036722396</v>
      </c>
      <c r="U1435" s="55">
        <f t="shared" si="167"/>
        <v>0</v>
      </c>
      <c r="V1435" s="55">
        <f t="shared" si="168"/>
        <v>90.81</v>
      </c>
      <c r="X1435" s="36" t="b">
        <v>1</v>
      </c>
    </row>
    <row r="1436" spans="1:24" x14ac:dyDescent="0.2">
      <c r="A1436" s="42" t="s">
        <v>4525</v>
      </c>
      <c r="B1436" s="128" t="s">
        <v>2234</v>
      </c>
      <c r="C1436" s="50" t="s">
        <v>163</v>
      </c>
      <c r="D1436" s="51">
        <v>60470</v>
      </c>
      <c r="E1436" s="56" t="s">
        <v>556</v>
      </c>
      <c r="F1436" s="53" t="s">
        <v>211</v>
      </c>
      <c r="G1436" s="54">
        <v>1</v>
      </c>
      <c r="H1436" s="55">
        <v>1</v>
      </c>
      <c r="I1436" s="73">
        <v>175.88</v>
      </c>
      <c r="J1436" s="55">
        <v>145.99</v>
      </c>
      <c r="K1436" s="73">
        <v>26.68</v>
      </c>
      <c r="L1436" s="55">
        <v>22.14</v>
      </c>
      <c r="M1436" s="55">
        <f t="shared" si="169"/>
        <v>168.13</v>
      </c>
      <c r="N1436" s="55">
        <f t="shared" si="170"/>
        <v>168.13</v>
      </c>
      <c r="O1436" s="37"/>
      <c r="P1436" s="55">
        <v>175.88</v>
      </c>
      <c r="Q1436" s="55">
        <v>26.68</v>
      </c>
      <c r="R1436" s="55">
        <v>202.56</v>
      </c>
      <c r="S1436" s="55">
        <v>202.56</v>
      </c>
      <c r="T1436" s="135">
        <f t="shared" si="164"/>
        <v>0.83002567140600314</v>
      </c>
      <c r="U1436" s="55">
        <f t="shared" si="167"/>
        <v>145.99</v>
      </c>
      <c r="V1436" s="55">
        <f t="shared" si="168"/>
        <v>22.14</v>
      </c>
      <c r="X1436" s="36" t="b">
        <v>1</v>
      </c>
    </row>
    <row r="1437" spans="1:24" x14ac:dyDescent="0.2">
      <c r="A1437" s="42" t="s">
        <v>4526</v>
      </c>
      <c r="B1437" s="128" t="s">
        <v>2235</v>
      </c>
      <c r="C1437" s="50" t="s">
        <v>163</v>
      </c>
      <c r="D1437" s="51">
        <v>60191</v>
      </c>
      <c r="E1437" s="56" t="s">
        <v>311</v>
      </c>
      <c r="F1437" s="53" t="s">
        <v>164</v>
      </c>
      <c r="G1437" s="54">
        <v>51.3</v>
      </c>
      <c r="H1437" s="55">
        <v>51.3</v>
      </c>
      <c r="I1437" s="73">
        <v>24.41</v>
      </c>
      <c r="J1437" s="55">
        <v>20.260000000000002</v>
      </c>
      <c r="K1437" s="73">
        <v>11.37</v>
      </c>
      <c r="L1437" s="55">
        <v>9.43</v>
      </c>
      <c r="M1437" s="55">
        <f t="shared" si="169"/>
        <v>1523.09</v>
      </c>
      <c r="N1437" s="55">
        <f t="shared" si="170"/>
        <v>1523.09</v>
      </c>
      <c r="O1437" s="37"/>
      <c r="P1437" s="55">
        <v>24.41</v>
      </c>
      <c r="Q1437" s="55">
        <v>11.37</v>
      </c>
      <c r="R1437" s="55">
        <v>1835.51</v>
      </c>
      <c r="S1437" s="55">
        <v>1835.51</v>
      </c>
      <c r="T1437" s="135">
        <f t="shared" si="164"/>
        <v>0.82979117520471146</v>
      </c>
      <c r="U1437" s="55">
        <f t="shared" si="167"/>
        <v>1039.33</v>
      </c>
      <c r="V1437" s="55">
        <f t="shared" si="168"/>
        <v>483.75</v>
      </c>
      <c r="X1437" s="36" t="b">
        <v>1</v>
      </c>
    </row>
    <row r="1438" spans="1:24" x14ac:dyDescent="0.2">
      <c r="A1438" s="42" t="s">
        <v>4527</v>
      </c>
      <c r="B1438" s="128" t="s">
        <v>2236</v>
      </c>
      <c r="C1438" s="50" t="s">
        <v>163</v>
      </c>
      <c r="D1438" s="51">
        <v>60524</v>
      </c>
      <c r="E1438" s="56" t="s">
        <v>292</v>
      </c>
      <c r="F1438" s="53" t="s">
        <v>211</v>
      </c>
      <c r="G1438" s="54">
        <v>3.1</v>
      </c>
      <c r="H1438" s="55">
        <v>3.1</v>
      </c>
      <c r="I1438" s="73">
        <v>557.77</v>
      </c>
      <c r="J1438" s="55">
        <v>463</v>
      </c>
      <c r="K1438" s="73">
        <v>0</v>
      </c>
      <c r="L1438" s="55">
        <v>0</v>
      </c>
      <c r="M1438" s="55">
        <f t="shared" si="169"/>
        <v>1435.3</v>
      </c>
      <c r="N1438" s="55">
        <f t="shared" si="170"/>
        <v>1435.3</v>
      </c>
      <c r="O1438" s="37"/>
      <c r="P1438" s="55">
        <v>557.77</v>
      </c>
      <c r="Q1438" s="55">
        <v>0</v>
      </c>
      <c r="R1438" s="55">
        <v>1729.08</v>
      </c>
      <c r="S1438" s="55">
        <v>1729.08</v>
      </c>
      <c r="T1438" s="135">
        <f t="shared" si="164"/>
        <v>0.83009461679043195</v>
      </c>
      <c r="U1438" s="55">
        <f t="shared" si="167"/>
        <v>1435.3</v>
      </c>
      <c r="V1438" s="55">
        <f t="shared" si="168"/>
        <v>0</v>
      </c>
      <c r="X1438" s="36" t="b">
        <v>1</v>
      </c>
    </row>
    <row r="1439" spans="1:24" ht="24" x14ac:dyDescent="0.25">
      <c r="A1439" s="42" t="s">
        <v>4528</v>
      </c>
      <c r="B1439" s="128" t="s">
        <v>2237</v>
      </c>
      <c r="C1439" s="50" t="s">
        <v>163</v>
      </c>
      <c r="D1439" s="51">
        <v>60800</v>
      </c>
      <c r="E1439" s="52" t="s">
        <v>3024</v>
      </c>
      <c r="F1439" s="53" t="s">
        <v>211</v>
      </c>
      <c r="G1439" s="54">
        <v>3.1</v>
      </c>
      <c r="H1439" s="55">
        <v>3.1</v>
      </c>
      <c r="I1439" s="73">
        <v>0.12</v>
      </c>
      <c r="J1439" s="55">
        <v>0.09</v>
      </c>
      <c r="K1439" s="73">
        <v>51.75</v>
      </c>
      <c r="L1439" s="55">
        <v>42.95</v>
      </c>
      <c r="M1439" s="55">
        <f t="shared" si="169"/>
        <v>133.41999999999999</v>
      </c>
      <c r="N1439" s="55">
        <f t="shared" si="170"/>
        <v>133.41999999999999</v>
      </c>
      <c r="O1439" s="38"/>
      <c r="P1439" s="55">
        <v>0.12</v>
      </c>
      <c r="Q1439" s="55">
        <v>51.75</v>
      </c>
      <c r="R1439" s="55">
        <v>160.79</v>
      </c>
      <c r="S1439" s="55">
        <v>160.79</v>
      </c>
      <c r="T1439" s="135">
        <f t="shared" si="164"/>
        <v>0.82977797126686981</v>
      </c>
      <c r="U1439" s="55">
        <f t="shared" si="167"/>
        <v>0.27</v>
      </c>
      <c r="V1439" s="55">
        <f t="shared" si="168"/>
        <v>133.13999999999999</v>
      </c>
      <c r="X1439" s="36" t="b">
        <v>1</v>
      </c>
    </row>
    <row r="1440" spans="1:24" x14ac:dyDescent="0.2">
      <c r="A1440" s="42" t="s">
        <v>4529</v>
      </c>
      <c r="B1440" s="128" t="s">
        <v>2238</v>
      </c>
      <c r="C1440" s="50" t="s">
        <v>163</v>
      </c>
      <c r="D1440" s="51">
        <v>40902</v>
      </c>
      <c r="E1440" s="56" t="s">
        <v>316</v>
      </c>
      <c r="F1440" s="53" t="s">
        <v>211</v>
      </c>
      <c r="G1440" s="54">
        <v>4.13</v>
      </c>
      <c r="H1440" s="55">
        <v>4.13</v>
      </c>
      <c r="I1440" s="73">
        <v>0</v>
      </c>
      <c r="J1440" s="55">
        <v>0</v>
      </c>
      <c r="K1440" s="73">
        <v>22.68</v>
      </c>
      <c r="L1440" s="55">
        <v>18.82</v>
      </c>
      <c r="M1440" s="55">
        <f t="shared" si="169"/>
        <v>77.72</v>
      </c>
      <c r="N1440" s="55">
        <f t="shared" si="170"/>
        <v>77.72</v>
      </c>
      <c r="O1440" s="37"/>
      <c r="P1440" s="55">
        <v>0</v>
      </c>
      <c r="Q1440" s="55">
        <v>22.68</v>
      </c>
      <c r="R1440" s="55">
        <v>93.74</v>
      </c>
      <c r="S1440" s="55">
        <v>93.74</v>
      </c>
      <c r="T1440" s="135">
        <f t="shared" si="164"/>
        <v>0.82910177085555792</v>
      </c>
      <c r="U1440" s="55">
        <f t="shared" si="167"/>
        <v>0</v>
      </c>
      <c r="V1440" s="55">
        <f t="shared" si="168"/>
        <v>77.72</v>
      </c>
      <c r="X1440" s="36" t="b">
        <v>1</v>
      </c>
    </row>
    <row r="1441" spans="1:24" ht="24" x14ac:dyDescent="0.25">
      <c r="A1441" s="42" t="s">
        <v>4530</v>
      </c>
      <c r="B1441" s="128" t="s">
        <v>2239</v>
      </c>
      <c r="C1441" s="50" t="s">
        <v>217</v>
      </c>
      <c r="D1441" s="51">
        <v>92759</v>
      </c>
      <c r="E1441" s="56" t="s">
        <v>320</v>
      </c>
      <c r="F1441" s="53" t="s">
        <v>280</v>
      </c>
      <c r="G1441" s="54">
        <v>65</v>
      </c>
      <c r="H1441" s="55">
        <v>65</v>
      </c>
      <c r="I1441" s="73">
        <v>10.44</v>
      </c>
      <c r="J1441" s="55">
        <v>8.66</v>
      </c>
      <c r="K1441" s="73">
        <v>4.08</v>
      </c>
      <c r="L1441" s="55">
        <v>3.38</v>
      </c>
      <c r="M1441" s="55">
        <f t="shared" si="169"/>
        <v>782.6</v>
      </c>
      <c r="N1441" s="55">
        <f t="shared" si="170"/>
        <v>782.6</v>
      </c>
      <c r="O1441" s="38"/>
      <c r="P1441" s="55">
        <v>10.44</v>
      </c>
      <c r="Q1441" s="55">
        <v>4.08</v>
      </c>
      <c r="R1441" s="55">
        <v>943.8</v>
      </c>
      <c r="S1441" s="55">
        <v>943.8</v>
      </c>
      <c r="T1441" s="135">
        <f t="shared" si="164"/>
        <v>0.82920110192837471</v>
      </c>
      <c r="U1441" s="55">
        <f t="shared" si="167"/>
        <v>562.9</v>
      </c>
      <c r="V1441" s="55">
        <f t="shared" si="168"/>
        <v>219.7</v>
      </c>
      <c r="X1441" s="36" t="b">
        <v>1</v>
      </c>
    </row>
    <row r="1442" spans="1:24" x14ac:dyDescent="0.2">
      <c r="A1442" s="42" t="s">
        <v>4531</v>
      </c>
      <c r="B1442" s="128" t="s">
        <v>2240</v>
      </c>
      <c r="C1442" s="50" t="s">
        <v>163</v>
      </c>
      <c r="D1442" s="51">
        <v>60304</v>
      </c>
      <c r="E1442" s="56" t="s">
        <v>318</v>
      </c>
      <c r="F1442" s="53" t="s">
        <v>280</v>
      </c>
      <c r="G1442" s="54">
        <v>123</v>
      </c>
      <c r="H1442" s="55">
        <v>123</v>
      </c>
      <c r="I1442" s="73">
        <v>9.16</v>
      </c>
      <c r="J1442" s="55">
        <v>7.6</v>
      </c>
      <c r="K1442" s="73">
        <v>2.98</v>
      </c>
      <c r="L1442" s="55">
        <v>2.4700000000000002</v>
      </c>
      <c r="M1442" s="55">
        <f t="shared" si="169"/>
        <v>1238.6099999999999</v>
      </c>
      <c r="N1442" s="55">
        <f t="shared" si="170"/>
        <v>1238.6099999999999</v>
      </c>
      <c r="O1442" s="37"/>
      <c r="P1442" s="55">
        <v>9.16</v>
      </c>
      <c r="Q1442" s="55">
        <v>2.98</v>
      </c>
      <c r="R1442" s="55">
        <v>1493.22</v>
      </c>
      <c r="S1442" s="55">
        <v>1493.22</v>
      </c>
      <c r="T1442" s="135">
        <f t="shared" si="164"/>
        <v>0.82948929159802298</v>
      </c>
      <c r="U1442" s="55">
        <f t="shared" si="167"/>
        <v>934.8</v>
      </c>
      <c r="V1442" s="55">
        <f t="shared" si="168"/>
        <v>303.81</v>
      </c>
      <c r="X1442" s="36" t="b">
        <v>1</v>
      </c>
    </row>
    <row r="1443" spans="1:24" ht="24" x14ac:dyDescent="0.25">
      <c r="A1443" s="42" t="s">
        <v>4532</v>
      </c>
      <c r="B1443" s="128" t="s">
        <v>2241</v>
      </c>
      <c r="C1443" s="50" t="s">
        <v>217</v>
      </c>
      <c r="D1443" s="51">
        <v>92762</v>
      </c>
      <c r="E1443" s="56" t="s">
        <v>338</v>
      </c>
      <c r="F1443" s="53" t="s">
        <v>280</v>
      </c>
      <c r="G1443" s="54">
        <v>13</v>
      </c>
      <c r="H1443" s="55">
        <v>13</v>
      </c>
      <c r="I1443" s="73">
        <v>10.3</v>
      </c>
      <c r="J1443" s="55">
        <v>8.5500000000000007</v>
      </c>
      <c r="K1443" s="73">
        <v>1.17</v>
      </c>
      <c r="L1443" s="55">
        <v>0.97</v>
      </c>
      <c r="M1443" s="55">
        <f t="shared" si="169"/>
        <v>123.76</v>
      </c>
      <c r="N1443" s="55">
        <f t="shared" si="170"/>
        <v>123.76</v>
      </c>
      <c r="O1443" s="38"/>
      <c r="P1443" s="55">
        <v>10.3</v>
      </c>
      <c r="Q1443" s="55">
        <v>1.17</v>
      </c>
      <c r="R1443" s="55">
        <v>149.11000000000001</v>
      </c>
      <c r="S1443" s="55">
        <v>149.11000000000001</v>
      </c>
      <c r="T1443" s="135">
        <f t="shared" si="164"/>
        <v>0.82999128160418478</v>
      </c>
      <c r="U1443" s="55">
        <f t="shared" si="167"/>
        <v>111.15</v>
      </c>
      <c r="V1443" s="55">
        <f t="shared" si="168"/>
        <v>12.61</v>
      </c>
      <c r="X1443" s="36" t="b">
        <v>1</v>
      </c>
    </row>
    <row r="1444" spans="1:24" x14ac:dyDescent="0.2">
      <c r="A1444" s="42" t="s">
        <v>4533</v>
      </c>
      <c r="B1444" s="129" t="s">
        <v>2242</v>
      </c>
      <c r="C1444" s="133"/>
      <c r="D1444" s="133"/>
      <c r="E1444" s="58" t="s">
        <v>2243</v>
      </c>
      <c r="F1444" s="133"/>
      <c r="G1444" s="59"/>
      <c r="H1444" s="59"/>
      <c r="I1444" s="72"/>
      <c r="J1444" s="59"/>
      <c r="K1444" s="72"/>
      <c r="L1444" s="59"/>
      <c r="M1444" s="60">
        <f>SUM(M1445:M1450)</f>
        <v>6794.17</v>
      </c>
      <c r="N1444" s="60">
        <f>SUM(N1445:N1450)</f>
        <v>6794.17</v>
      </c>
      <c r="O1444" s="37"/>
      <c r="P1444" s="59"/>
      <c r="Q1444" s="59"/>
      <c r="R1444" s="60">
        <v>8187.41</v>
      </c>
      <c r="S1444" s="60">
        <v>8187.41</v>
      </c>
      <c r="T1444" s="135">
        <f t="shared" si="164"/>
        <v>0.82983141188727572</v>
      </c>
      <c r="U1444" s="55">
        <f t="shared" si="167"/>
        <v>0</v>
      </c>
      <c r="V1444" s="55">
        <f t="shared" si="168"/>
        <v>0</v>
      </c>
      <c r="X1444" s="36" t="b">
        <v>1</v>
      </c>
    </row>
    <row r="1445" spans="1:24" x14ac:dyDescent="0.2">
      <c r="A1445" s="42" t="s">
        <v>4534</v>
      </c>
      <c r="B1445" s="128" t="s">
        <v>2244</v>
      </c>
      <c r="C1445" s="50" t="s">
        <v>163</v>
      </c>
      <c r="D1445" s="51">
        <v>60205</v>
      </c>
      <c r="E1445" s="56" t="s">
        <v>324</v>
      </c>
      <c r="F1445" s="53" t="s">
        <v>164</v>
      </c>
      <c r="G1445" s="54">
        <v>52.7</v>
      </c>
      <c r="H1445" s="55">
        <v>52.7</v>
      </c>
      <c r="I1445" s="73">
        <v>32.85</v>
      </c>
      <c r="J1445" s="55">
        <v>27.26</v>
      </c>
      <c r="K1445" s="73">
        <v>23.52</v>
      </c>
      <c r="L1445" s="55">
        <v>19.52</v>
      </c>
      <c r="M1445" s="55">
        <f t="shared" ref="M1445:M1450" si="171">TRUNC(((J1445*G1445)+(L1445*G1445)),2)</f>
        <v>2465.3000000000002</v>
      </c>
      <c r="N1445" s="55">
        <f t="shared" ref="N1445:N1450" si="172">TRUNC(((J1445*H1445)+(L1445*H1445)),2)</f>
        <v>2465.3000000000002</v>
      </c>
      <c r="O1445" s="37"/>
      <c r="P1445" s="55">
        <v>32.85</v>
      </c>
      <c r="Q1445" s="55">
        <v>23.52</v>
      </c>
      <c r="R1445" s="55">
        <v>2970.69</v>
      </c>
      <c r="S1445" s="55">
        <v>2970.69</v>
      </c>
      <c r="T1445" s="135">
        <f t="shared" si="164"/>
        <v>0.82987454093156809</v>
      </c>
      <c r="U1445" s="55">
        <f t="shared" si="167"/>
        <v>1436.6</v>
      </c>
      <c r="V1445" s="55">
        <f t="shared" si="168"/>
        <v>1028.7</v>
      </c>
      <c r="X1445" s="36" t="b">
        <v>1</v>
      </c>
    </row>
    <row r="1446" spans="1:24" x14ac:dyDescent="0.2">
      <c r="A1446" s="42" t="s">
        <v>4535</v>
      </c>
      <c r="B1446" s="128" t="s">
        <v>2245</v>
      </c>
      <c r="C1446" s="50" t="s">
        <v>163</v>
      </c>
      <c r="D1446" s="51">
        <v>60524</v>
      </c>
      <c r="E1446" s="56" t="s">
        <v>292</v>
      </c>
      <c r="F1446" s="53" t="s">
        <v>211</v>
      </c>
      <c r="G1446" s="54">
        <v>2.63</v>
      </c>
      <c r="H1446" s="55">
        <v>2.63</v>
      </c>
      <c r="I1446" s="73">
        <v>557.77</v>
      </c>
      <c r="J1446" s="55">
        <v>463</v>
      </c>
      <c r="K1446" s="73">
        <v>0</v>
      </c>
      <c r="L1446" s="55">
        <v>0</v>
      </c>
      <c r="M1446" s="55">
        <f t="shared" si="171"/>
        <v>1217.69</v>
      </c>
      <c r="N1446" s="55">
        <f t="shared" si="172"/>
        <v>1217.69</v>
      </c>
      <c r="O1446" s="37"/>
      <c r="P1446" s="55">
        <v>557.77</v>
      </c>
      <c r="Q1446" s="55">
        <v>0</v>
      </c>
      <c r="R1446" s="55">
        <v>1466.93</v>
      </c>
      <c r="S1446" s="55">
        <v>1466.93</v>
      </c>
      <c r="T1446" s="135">
        <f t="shared" si="164"/>
        <v>0.83009414218810718</v>
      </c>
      <c r="U1446" s="55">
        <f t="shared" si="167"/>
        <v>1217.69</v>
      </c>
      <c r="V1446" s="55">
        <f t="shared" si="168"/>
        <v>0</v>
      </c>
      <c r="X1446" s="36" t="b">
        <v>1</v>
      </c>
    </row>
    <row r="1447" spans="1:24" ht="24" x14ac:dyDescent="0.25">
      <c r="A1447" s="42" t="s">
        <v>4536</v>
      </c>
      <c r="B1447" s="128" t="s">
        <v>2246</v>
      </c>
      <c r="C1447" s="50" t="s">
        <v>163</v>
      </c>
      <c r="D1447" s="51">
        <v>60800</v>
      </c>
      <c r="E1447" s="52" t="s">
        <v>3024</v>
      </c>
      <c r="F1447" s="53" t="s">
        <v>211</v>
      </c>
      <c r="G1447" s="54">
        <v>2.63</v>
      </c>
      <c r="H1447" s="55">
        <v>2.63</v>
      </c>
      <c r="I1447" s="73">
        <v>0.12</v>
      </c>
      <c r="J1447" s="55">
        <v>0.09</v>
      </c>
      <c r="K1447" s="73">
        <v>51.75</v>
      </c>
      <c r="L1447" s="55">
        <v>42.95</v>
      </c>
      <c r="M1447" s="55">
        <f t="shared" si="171"/>
        <v>113.19</v>
      </c>
      <c r="N1447" s="55">
        <f t="shared" si="172"/>
        <v>113.19</v>
      </c>
      <c r="O1447" s="38"/>
      <c r="P1447" s="55">
        <v>0.12</v>
      </c>
      <c r="Q1447" s="55">
        <v>51.75</v>
      </c>
      <c r="R1447" s="55">
        <v>136.41</v>
      </c>
      <c r="S1447" s="55">
        <v>136.41</v>
      </c>
      <c r="T1447" s="135">
        <f t="shared" si="164"/>
        <v>0.82977787552232241</v>
      </c>
      <c r="U1447" s="55">
        <f t="shared" si="167"/>
        <v>0.23</v>
      </c>
      <c r="V1447" s="55">
        <f t="shared" si="168"/>
        <v>112.95</v>
      </c>
      <c r="X1447" s="36" t="b">
        <v>1</v>
      </c>
    </row>
    <row r="1448" spans="1:24" ht="24" x14ac:dyDescent="0.25">
      <c r="A1448" s="42" t="s">
        <v>4537</v>
      </c>
      <c r="B1448" s="128" t="s">
        <v>2247</v>
      </c>
      <c r="C1448" s="50" t="s">
        <v>217</v>
      </c>
      <c r="D1448" s="51">
        <v>92759</v>
      </c>
      <c r="E1448" s="52" t="s">
        <v>3023</v>
      </c>
      <c r="F1448" s="53" t="s">
        <v>280</v>
      </c>
      <c r="G1448" s="54">
        <v>78</v>
      </c>
      <c r="H1448" s="55">
        <v>78</v>
      </c>
      <c r="I1448" s="73">
        <v>10.44</v>
      </c>
      <c r="J1448" s="55">
        <v>8.66</v>
      </c>
      <c r="K1448" s="73">
        <v>4.08</v>
      </c>
      <c r="L1448" s="55">
        <v>3.38</v>
      </c>
      <c r="M1448" s="55">
        <f t="shared" si="171"/>
        <v>939.12</v>
      </c>
      <c r="N1448" s="55">
        <f t="shared" si="172"/>
        <v>939.12</v>
      </c>
      <c r="O1448" s="38"/>
      <c r="P1448" s="55">
        <v>10.44</v>
      </c>
      <c r="Q1448" s="55">
        <v>4.08</v>
      </c>
      <c r="R1448" s="55">
        <v>1132.56</v>
      </c>
      <c r="S1448" s="55">
        <v>1132.56</v>
      </c>
      <c r="T1448" s="135">
        <f t="shared" si="164"/>
        <v>0.82920110192837471</v>
      </c>
      <c r="U1448" s="55">
        <f t="shared" si="167"/>
        <v>675.48</v>
      </c>
      <c r="V1448" s="55">
        <f t="shared" si="168"/>
        <v>263.64</v>
      </c>
      <c r="X1448" s="36" t="b">
        <v>1</v>
      </c>
    </row>
    <row r="1449" spans="1:24" ht="24" x14ac:dyDescent="0.25">
      <c r="A1449" s="42" t="s">
        <v>4538</v>
      </c>
      <c r="B1449" s="128" t="s">
        <v>2248</v>
      </c>
      <c r="C1449" s="50" t="s">
        <v>217</v>
      </c>
      <c r="D1449" s="51">
        <v>92762</v>
      </c>
      <c r="E1449" s="56" t="s">
        <v>338</v>
      </c>
      <c r="F1449" s="53" t="s">
        <v>280</v>
      </c>
      <c r="G1449" s="54">
        <v>202</v>
      </c>
      <c r="H1449" s="55">
        <v>202</v>
      </c>
      <c r="I1449" s="73">
        <v>10.3</v>
      </c>
      <c r="J1449" s="55">
        <v>8.5500000000000007</v>
      </c>
      <c r="K1449" s="73">
        <v>1.17</v>
      </c>
      <c r="L1449" s="55">
        <v>0.97</v>
      </c>
      <c r="M1449" s="55">
        <f t="shared" si="171"/>
        <v>1923.04</v>
      </c>
      <c r="N1449" s="55">
        <f t="shared" si="172"/>
        <v>1923.04</v>
      </c>
      <c r="O1449" s="38"/>
      <c r="P1449" s="55">
        <v>10.3</v>
      </c>
      <c r="Q1449" s="55">
        <v>1.17</v>
      </c>
      <c r="R1449" s="55">
        <v>2316.94</v>
      </c>
      <c r="S1449" s="55">
        <v>2316.94</v>
      </c>
      <c r="T1449" s="135">
        <f t="shared" si="164"/>
        <v>0.82999128160418478</v>
      </c>
      <c r="U1449" s="55">
        <f t="shared" si="167"/>
        <v>1727.1</v>
      </c>
      <c r="V1449" s="55">
        <f t="shared" si="168"/>
        <v>195.94</v>
      </c>
      <c r="X1449" s="36" t="b">
        <v>1</v>
      </c>
    </row>
    <row r="1450" spans="1:24" ht="24" x14ac:dyDescent="0.25">
      <c r="A1450" s="42" t="s">
        <v>4539</v>
      </c>
      <c r="B1450" s="128" t="s">
        <v>2249</v>
      </c>
      <c r="C1450" s="50" t="s">
        <v>217</v>
      </c>
      <c r="D1450" s="51">
        <v>92763</v>
      </c>
      <c r="E1450" s="56" t="s">
        <v>340</v>
      </c>
      <c r="F1450" s="53" t="s">
        <v>280</v>
      </c>
      <c r="G1450" s="54">
        <v>17</v>
      </c>
      <c r="H1450" s="55">
        <v>17</v>
      </c>
      <c r="I1450" s="73">
        <v>8.92</v>
      </c>
      <c r="J1450" s="55">
        <v>7.4</v>
      </c>
      <c r="K1450" s="73">
        <v>0.72</v>
      </c>
      <c r="L1450" s="55">
        <v>0.59</v>
      </c>
      <c r="M1450" s="55">
        <f t="shared" si="171"/>
        <v>135.83000000000001</v>
      </c>
      <c r="N1450" s="55">
        <f t="shared" si="172"/>
        <v>135.83000000000001</v>
      </c>
      <c r="O1450" s="38"/>
      <c r="P1450" s="55">
        <v>8.92</v>
      </c>
      <c r="Q1450" s="55">
        <v>0.72</v>
      </c>
      <c r="R1450" s="55">
        <v>163.88</v>
      </c>
      <c r="S1450" s="55">
        <v>163.88</v>
      </c>
      <c r="T1450" s="135">
        <f t="shared" si="164"/>
        <v>0.82883817427385897</v>
      </c>
      <c r="U1450" s="55">
        <f t="shared" si="167"/>
        <v>125.8</v>
      </c>
      <c r="V1450" s="55">
        <f t="shared" si="168"/>
        <v>10.029999999999999</v>
      </c>
      <c r="X1450" s="36" t="b">
        <v>1</v>
      </c>
    </row>
    <row r="1451" spans="1:24" x14ac:dyDescent="0.2">
      <c r="A1451" s="42" t="s">
        <v>4540</v>
      </c>
      <c r="B1451" s="129" t="s">
        <v>2250</v>
      </c>
      <c r="C1451" s="133"/>
      <c r="D1451" s="133"/>
      <c r="E1451" s="58" t="s">
        <v>2251</v>
      </c>
      <c r="F1451" s="133"/>
      <c r="G1451" s="59"/>
      <c r="H1451" s="59"/>
      <c r="I1451" s="72"/>
      <c r="J1451" s="59"/>
      <c r="K1451" s="72"/>
      <c r="L1451" s="59"/>
      <c r="M1451" s="60">
        <f>SUM(M1452:M1458)</f>
        <v>6006.6</v>
      </c>
      <c r="N1451" s="60">
        <f>SUM(N1452:N1458)</f>
        <v>6006.6</v>
      </c>
      <c r="O1451" s="37"/>
      <c r="P1451" s="59"/>
      <c r="Q1451" s="59"/>
      <c r="R1451" s="60">
        <v>7239.2</v>
      </c>
      <c r="S1451" s="60">
        <v>7239.2</v>
      </c>
      <c r="T1451" s="135">
        <f t="shared" si="164"/>
        <v>0.82973256713449006</v>
      </c>
      <c r="U1451" s="55">
        <f t="shared" si="167"/>
        <v>0</v>
      </c>
      <c r="V1451" s="55">
        <f t="shared" si="168"/>
        <v>0</v>
      </c>
      <c r="X1451" s="36" t="b">
        <v>1</v>
      </c>
    </row>
    <row r="1452" spans="1:24" x14ac:dyDescent="0.2">
      <c r="A1452" s="42" t="s">
        <v>4541</v>
      </c>
      <c r="B1452" s="128" t="s">
        <v>2252</v>
      </c>
      <c r="C1452" s="50" t="s">
        <v>163</v>
      </c>
      <c r="D1452" s="51">
        <v>60205</v>
      </c>
      <c r="E1452" s="56" t="s">
        <v>324</v>
      </c>
      <c r="F1452" s="53" t="s">
        <v>164</v>
      </c>
      <c r="G1452" s="54">
        <v>41.2</v>
      </c>
      <c r="H1452" s="55">
        <v>41.2</v>
      </c>
      <c r="I1452" s="73">
        <v>32.85</v>
      </c>
      <c r="J1452" s="55">
        <v>27.26</v>
      </c>
      <c r="K1452" s="73">
        <v>23.52</v>
      </c>
      <c r="L1452" s="55">
        <v>19.52</v>
      </c>
      <c r="M1452" s="55">
        <f t="shared" ref="M1452:M1458" si="173">TRUNC(((J1452*G1452)+(L1452*G1452)),2)</f>
        <v>1927.33</v>
      </c>
      <c r="N1452" s="55">
        <f t="shared" ref="N1452:N1458" si="174">TRUNC(((J1452*H1452)+(L1452*H1452)),2)</f>
        <v>1927.33</v>
      </c>
      <c r="O1452" s="37"/>
      <c r="P1452" s="55">
        <v>32.85</v>
      </c>
      <c r="Q1452" s="55">
        <v>23.52</v>
      </c>
      <c r="R1452" s="55">
        <v>2322.44</v>
      </c>
      <c r="S1452" s="55">
        <v>2322.44</v>
      </c>
      <c r="T1452" s="135">
        <f t="shared" si="164"/>
        <v>0.82987289230292272</v>
      </c>
      <c r="U1452" s="55">
        <f t="shared" si="167"/>
        <v>1123.1099999999999</v>
      </c>
      <c r="V1452" s="55">
        <f t="shared" si="168"/>
        <v>804.22</v>
      </c>
      <c r="X1452" s="36" t="b">
        <v>1</v>
      </c>
    </row>
    <row r="1453" spans="1:24" x14ac:dyDescent="0.2">
      <c r="A1453" s="42" t="s">
        <v>4542</v>
      </c>
      <c r="B1453" s="128" t="s">
        <v>2253</v>
      </c>
      <c r="C1453" s="50" t="s">
        <v>163</v>
      </c>
      <c r="D1453" s="51">
        <v>60524</v>
      </c>
      <c r="E1453" s="56" t="s">
        <v>292</v>
      </c>
      <c r="F1453" s="53" t="s">
        <v>211</v>
      </c>
      <c r="G1453" s="54">
        <v>3.3</v>
      </c>
      <c r="H1453" s="55">
        <v>3.3</v>
      </c>
      <c r="I1453" s="73">
        <v>557.77</v>
      </c>
      <c r="J1453" s="55">
        <v>463</v>
      </c>
      <c r="K1453" s="73">
        <v>0</v>
      </c>
      <c r="L1453" s="55">
        <v>0</v>
      </c>
      <c r="M1453" s="55">
        <f t="shared" si="173"/>
        <v>1527.9</v>
      </c>
      <c r="N1453" s="55">
        <f t="shared" si="174"/>
        <v>1527.9</v>
      </c>
      <c r="O1453" s="37"/>
      <c r="P1453" s="55">
        <v>557.77</v>
      </c>
      <c r="Q1453" s="55">
        <v>0</v>
      </c>
      <c r="R1453" s="55">
        <v>1840.64</v>
      </c>
      <c r="S1453" s="55">
        <v>1840.64</v>
      </c>
      <c r="T1453" s="135">
        <f t="shared" si="164"/>
        <v>0.830091707232267</v>
      </c>
      <c r="U1453" s="55">
        <f t="shared" si="167"/>
        <v>1527.9</v>
      </c>
      <c r="V1453" s="55">
        <f t="shared" si="168"/>
        <v>0</v>
      </c>
      <c r="X1453" s="36" t="b">
        <v>1</v>
      </c>
    </row>
    <row r="1454" spans="1:24" ht="24" x14ac:dyDescent="0.25">
      <c r="A1454" s="42" t="s">
        <v>4543</v>
      </c>
      <c r="B1454" s="128" t="s">
        <v>2254</v>
      </c>
      <c r="C1454" s="50" t="s">
        <v>163</v>
      </c>
      <c r="D1454" s="51">
        <v>60800</v>
      </c>
      <c r="E1454" s="52" t="s">
        <v>3024</v>
      </c>
      <c r="F1454" s="53" t="s">
        <v>211</v>
      </c>
      <c r="G1454" s="54">
        <v>3.3</v>
      </c>
      <c r="H1454" s="55">
        <v>3.3</v>
      </c>
      <c r="I1454" s="73">
        <v>0.12</v>
      </c>
      <c r="J1454" s="55">
        <v>0.09</v>
      </c>
      <c r="K1454" s="73">
        <v>51.75</v>
      </c>
      <c r="L1454" s="55">
        <v>42.95</v>
      </c>
      <c r="M1454" s="55">
        <f t="shared" si="173"/>
        <v>142.03</v>
      </c>
      <c r="N1454" s="55">
        <f t="shared" si="174"/>
        <v>142.03</v>
      </c>
      <c r="O1454" s="38"/>
      <c r="P1454" s="55">
        <v>0.12</v>
      </c>
      <c r="Q1454" s="55">
        <v>51.75</v>
      </c>
      <c r="R1454" s="55">
        <v>171.17</v>
      </c>
      <c r="S1454" s="55">
        <v>171.17</v>
      </c>
      <c r="T1454" s="135">
        <f t="shared" si="164"/>
        <v>0.82975988783081156</v>
      </c>
      <c r="U1454" s="55">
        <f t="shared" si="167"/>
        <v>0.28999999999999998</v>
      </c>
      <c r="V1454" s="55">
        <f t="shared" si="168"/>
        <v>141.72999999999999</v>
      </c>
      <c r="X1454" s="36" t="b">
        <v>1</v>
      </c>
    </row>
    <row r="1455" spans="1:24" ht="24" x14ac:dyDescent="0.25">
      <c r="A1455" s="42" t="s">
        <v>4544</v>
      </c>
      <c r="B1455" s="128" t="s">
        <v>2255</v>
      </c>
      <c r="C1455" s="50" t="s">
        <v>217</v>
      </c>
      <c r="D1455" s="51">
        <v>92759</v>
      </c>
      <c r="E1455" s="52" t="s">
        <v>3023</v>
      </c>
      <c r="F1455" s="53" t="s">
        <v>280</v>
      </c>
      <c r="G1455" s="54">
        <v>71</v>
      </c>
      <c r="H1455" s="55">
        <v>71</v>
      </c>
      <c r="I1455" s="73">
        <v>10.44</v>
      </c>
      <c r="J1455" s="55">
        <v>8.66</v>
      </c>
      <c r="K1455" s="73">
        <v>4.08</v>
      </c>
      <c r="L1455" s="55">
        <v>3.38</v>
      </c>
      <c r="M1455" s="55">
        <f t="shared" si="173"/>
        <v>854.84</v>
      </c>
      <c r="N1455" s="55">
        <f t="shared" si="174"/>
        <v>854.84</v>
      </c>
      <c r="O1455" s="38"/>
      <c r="P1455" s="55">
        <v>10.44</v>
      </c>
      <c r="Q1455" s="55">
        <v>4.08</v>
      </c>
      <c r="R1455" s="55">
        <v>1030.92</v>
      </c>
      <c r="S1455" s="55">
        <v>1030.92</v>
      </c>
      <c r="T1455" s="135">
        <f t="shared" si="164"/>
        <v>0.8292011019283746</v>
      </c>
      <c r="U1455" s="55">
        <f t="shared" si="167"/>
        <v>614.86</v>
      </c>
      <c r="V1455" s="55">
        <f t="shared" si="168"/>
        <v>239.98</v>
      </c>
      <c r="X1455" s="36" t="b">
        <v>1</v>
      </c>
    </row>
    <row r="1456" spans="1:24" x14ac:dyDescent="0.2">
      <c r="A1456" s="42" t="s">
        <v>4545</v>
      </c>
      <c r="B1456" s="128" t="s">
        <v>2256</v>
      </c>
      <c r="C1456" s="50" t="s">
        <v>163</v>
      </c>
      <c r="D1456" s="51">
        <v>60304</v>
      </c>
      <c r="E1456" s="56" t="s">
        <v>318</v>
      </c>
      <c r="F1456" s="53" t="s">
        <v>280</v>
      </c>
      <c r="G1456" s="54">
        <v>94</v>
      </c>
      <c r="H1456" s="55">
        <v>94</v>
      </c>
      <c r="I1456" s="73">
        <v>9.16</v>
      </c>
      <c r="J1456" s="55">
        <v>7.6</v>
      </c>
      <c r="K1456" s="73">
        <v>2.98</v>
      </c>
      <c r="L1456" s="55">
        <v>2.4700000000000002</v>
      </c>
      <c r="M1456" s="55">
        <f t="shared" si="173"/>
        <v>946.58</v>
      </c>
      <c r="N1456" s="55">
        <f t="shared" si="174"/>
        <v>946.58</v>
      </c>
      <c r="O1456" s="37"/>
      <c r="P1456" s="55">
        <v>9.16</v>
      </c>
      <c r="Q1456" s="55">
        <v>2.98</v>
      </c>
      <c r="R1456" s="55">
        <v>1141.1600000000001</v>
      </c>
      <c r="S1456" s="55">
        <v>1141.1600000000001</v>
      </c>
      <c r="T1456" s="135">
        <f t="shared" si="164"/>
        <v>0.82948929159802309</v>
      </c>
      <c r="U1456" s="55">
        <f t="shared" si="167"/>
        <v>714.4</v>
      </c>
      <c r="V1456" s="55">
        <f t="shared" si="168"/>
        <v>232.18</v>
      </c>
      <c r="X1456" s="36" t="b">
        <v>1</v>
      </c>
    </row>
    <row r="1457" spans="1:24" ht="24" x14ac:dyDescent="0.25">
      <c r="A1457" s="42" t="s">
        <v>4546</v>
      </c>
      <c r="B1457" s="128" t="s">
        <v>2257</v>
      </c>
      <c r="C1457" s="50" t="s">
        <v>217</v>
      </c>
      <c r="D1457" s="51">
        <v>92762</v>
      </c>
      <c r="E1457" s="56" t="s">
        <v>338</v>
      </c>
      <c r="F1457" s="53" t="s">
        <v>280</v>
      </c>
      <c r="G1457" s="54">
        <v>37</v>
      </c>
      <c r="H1457" s="55">
        <v>37</v>
      </c>
      <c r="I1457" s="73">
        <v>10.3</v>
      </c>
      <c r="J1457" s="55">
        <v>8.5500000000000007</v>
      </c>
      <c r="K1457" s="73">
        <v>1.17</v>
      </c>
      <c r="L1457" s="55">
        <v>0.97</v>
      </c>
      <c r="M1457" s="55">
        <f t="shared" si="173"/>
        <v>352.24</v>
      </c>
      <c r="N1457" s="55">
        <f t="shared" si="174"/>
        <v>352.24</v>
      </c>
      <c r="O1457" s="38"/>
      <c r="P1457" s="55">
        <v>10.3</v>
      </c>
      <c r="Q1457" s="55">
        <v>1.17</v>
      </c>
      <c r="R1457" s="55">
        <v>424.39</v>
      </c>
      <c r="S1457" s="55">
        <v>424.39</v>
      </c>
      <c r="T1457" s="135">
        <f t="shared" si="164"/>
        <v>0.82999128160418489</v>
      </c>
      <c r="U1457" s="55">
        <f t="shared" si="167"/>
        <v>316.35000000000002</v>
      </c>
      <c r="V1457" s="55">
        <f t="shared" si="168"/>
        <v>35.89</v>
      </c>
      <c r="X1457" s="36" t="b">
        <v>1</v>
      </c>
    </row>
    <row r="1458" spans="1:24" ht="24" x14ac:dyDescent="0.25">
      <c r="A1458" s="42" t="s">
        <v>4547</v>
      </c>
      <c r="B1458" s="128" t="s">
        <v>2258</v>
      </c>
      <c r="C1458" s="50" t="s">
        <v>217</v>
      </c>
      <c r="D1458" s="51">
        <v>92763</v>
      </c>
      <c r="E1458" s="56" t="s">
        <v>340</v>
      </c>
      <c r="F1458" s="53" t="s">
        <v>280</v>
      </c>
      <c r="G1458" s="54">
        <v>32</v>
      </c>
      <c r="H1458" s="55">
        <v>32</v>
      </c>
      <c r="I1458" s="73">
        <v>8.92</v>
      </c>
      <c r="J1458" s="55">
        <v>7.4</v>
      </c>
      <c r="K1458" s="73">
        <v>0.72</v>
      </c>
      <c r="L1458" s="55">
        <v>0.59</v>
      </c>
      <c r="M1458" s="55">
        <f t="shared" si="173"/>
        <v>255.68</v>
      </c>
      <c r="N1458" s="55">
        <f t="shared" si="174"/>
        <v>255.68</v>
      </c>
      <c r="O1458" s="38"/>
      <c r="P1458" s="55">
        <v>8.92</v>
      </c>
      <c r="Q1458" s="55">
        <v>0.72</v>
      </c>
      <c r="R1458" s="55">
        <v>308.48</v>
      </c>
      <c r="S1458" s="55">
        <v>308.48</v>
      </c>
      <c r="T1458" s="135">
        <f t="shared" si="164"/>
        <v>0.82883817427385886</v>
      </c>
      <c r="U1458" s="55">
        <f t="shared" si="167"/>
        <v>236.8</v>
      </c>
      <c r="V1458" s="55">
        <f t="shared" si="168"/>
        <v>18.88</v>
      </c>
      <c r="X1458" s="36" t="b">
        <v>1</v>
      </c>
    </row>
    <row r="1459" spans="1:24" x14ac:dyDescent="0.2">
      <c r="A1459" s="42" t="s">
        <v>4548</v>
      </c>
      <c r="B1459" s="129" t="s">
        <v>2259</v>
      </c>
      <c r="C1459" s="133"/>
      <c r="D1459" s="133"/>
      <c r="E1459" s="58" t="s">
        <v>2260</v>
      </c>
      <c r="F1459" s="133"/>
      <c r="G1459" s="59"/>
      <c r="H1459" s="59"/>
      <c r="I1459" s="72"/>
      <c r="J1459" s="59"/>
      <c r="K1459" s="72"/>
      <c r="L1459" s="59"/>
      <c r="M1459" s="60">
        <f>M1460</f>
        <v>11166.01</v>
      </c>
      <c r="N1459" s="60">
        <f>N1460</f>
        <v>11166.01</v>
      </c>
      <c r="O1459" s="37"/>
      <c r="P1459" s="59"/>
      <c r="Q1459" s="59"/>
      <c r="R1459" s="60">
        <v>13452.31</v>
      </c>
      <c r="S1459" s="60">
        <v>13452.31</v>
      </c>
      <c r="T1459" s="135">
        <f t="shared" si="164"/>
        <v>0.83004405934742809</v>
      </c>
      <c r="U1459" s="55">
        <f t="shared" si="167"/>
        <v>0</v>
      </c>
      <c r="V1459" s="55">
        <f t="shared" si="168"/>
        <v>0</v>
      </c>
      <c r="X1459" s="36" t="b">
        <v>1</v>
      </c>
    </row>
    <row r="1460" spans="1:24" ht="36" x14ac:dyDescent="0.25">
      <c r="A1460" s="42" t="s">
        <v>4549</v>
      </c>
      <c r="B1460" s="128" t="s">
        <v>2261</v>
      </c>
      <c r="C1460" s="50" t="s">
        <v>197</v>
      </c>
      <c r="D1460" s="57" t="s">
        <v>1761</v>
      </c>
      <c r="E1460" s="56" t="s">
        <v>1762</v>
      </c>
      <c r="F1460" s="53" t="s">
        <v>164</v>
      </c>
      <c r="G1460" s="54">
        <v>89.1</v>
      </c>
      <c r="H1460" s="55">
        <v>89.1</v>
      </c>
      <c r="I1460" s="73">
        <v>116.09</v>
      </c>
      <c r="J1460" s="55">
        <v>96.36</v>
      </c>
      <c r="K1460" s="73">
        <v>34.89</v>
      </c>
      <c r="L1460" s="55">
        <v>28.96</v>
      </c>
      <c r="M1460" s="55">
        <f>TRUNC(((J1460*G1460)+(L1460*G1460)),2)</f>
        <v>11166.01</v>
      </c>
      <c r="N1460" s="55">
        <f>TRUNC(((J1460*H1460)+(L1460*H1460)),2)</f>
        <v>11166.01</v>
      </c>
      <c r="O1460" s="307"/>
      <c r="P1460" s="55">
        <v>116.09</v>
      </c>
      <c r="Q1460" s="55">
        <v>34.89</v>
      </c>
      <c r="R1460" s="55">
        <v>13452.31</v>
      </c>
      <c r="S1460" s="55">
        <v>13452.31</v>
      </c>
      <c r="T1460" s="135">
        <f t="shared" si="164"/>
        <v>0.83004405934742809</v>
      </c>
      <c r="U1460" s="55">
        <f t="shared" si="167"/>
        <v>8585.67</v>
      </c>
      <c r="V1460" s="55">
        <f t="shared" si="168"/>
        <v>2580.33</v>
      </c>
      <c r="X1460" s="36" t="b">
        <v>1</v>
      </c>
    </row>
    <row r="1461" spans="1:24" x14ac:dyDescent="0.2">
      <c r="A1461" s="42" t="s">
        <v>4550</v>
      </c>
      <c r="B1461" s="129" t="s">
        <v>2262</v>
      </c>
      <c r="C1461" s="133"/>
      <c r="D1461" s="133"/>
      <c r="E1461" s="58" t="s">
        <v>350</v>
      </c>
      <c r="F1461" s="133"/>
      <c r="G1461" s="59"/>
      <c r="H1461" s="59"/>
      <c r="I1461" s="72"/>
      <c r="J1461" s="59"/>
      <c r="K1461" s="72"/>
      <c r="L1461" s="59"/>
      <c r="M1461" s="60">
        <f>M1462</f>
        <v>1220.53</v>
      </c>
      <c r="N1461" s="60">
        <f>N1462</f>
        <v>1220.53</v>
      </c>
      <c r="O1461" s="37"/>
      <c r="P1461" s="59"/>
      <c r="Q1461" s="59"/>
      <c r="R1461" s="60">
        <v>1470.35</v>
      </c>
      <c r="S1461" s="60">
        <v>1470.35</v>
      </c>
      <c r="T1461" s="135">
        <f t="shared" si="164"/>
        <v>0.83009487536980997</v>
      </c>
      <c r="U1461" s="55">
        <f t="shared" si="167"/>
        <v>0</v>
      </c>
      <c r="V1461" s="55">
        <f t="shared" si="168"/>
        <v>0</v>
      </c>
      <c r="X1461" s="36" t="b">
        <v>1</v>
      </c>
    </row>
    <row r="1462" spans="1:24" x14ac:dyDescent="0.2">
      <c r="A1462" s="42" t="s">
        <v>4551</v>
      </c>
      <c r="B1462" s="128" t="s">
        <v>2263</v>
      </c>
      <c r="C1462" s="50" t="s">
        <v>163</v>
      </c>
      <c r="D1462" s="51">
        <v>60010</v>
      </c>
      <c r="E1462" s="56" t="s">
        <v>352</v>
      </c>
      <c r="F1462" s="53" t="s">
        <v>211</v>
      </c>
      <c r="G1462" s="54">
        <v>0.5</v>
      </c>
      <c r="H1462" s="55">
        <v>0.5</v>
      </c>
      <c r="I1462" s="73">
        <v>2192.1</v>
      </c>
      <c r="J1462" s="55">
        <v>1819.66</v>
      </c>
      <c r="K1462" s="73">
        <v>748.6</v>
      </c>
      <c r="L1462" s="55">
        <v>621.41</v>
      </c>
      <c r="M1462" s="55">
        <f>TRUNC(((J1462*G1462)+(L1462*G1462)),2)</f>
        <v>1220.53</v>
      </c>
      <c r="N1462" s="55">
        <f>TRUNC(((J1462*H1462)+(L1462*H1462)),2)</f>
        <v>1220.53</v>
      </c>
      <c r="O1462" s="37"/>
      <c r="P1462" s="55">
        <v>2192.1</v>
      </c>
      <c r="Q1462" s="55">
        <v>748.6</v>
      </c>
      <c r="R1462" s="55">
        <v>1470.35</v>
      </c>
      <c r="S1462" s="55">
        <v>1470.35</v>
      </c>
      <c r="T1462" s="135">
        <f t="shared" si="164"/>
        <v>0.83009487536980997</v>
      </c>
      <c r="U1462" s="55">
        <f t="shared" si="167"/>
        <v>909.83</v>
      </c>
      <c r="V1462" s="55">
        <f t="shared" si="168"/>
        <v>310.7</v>
      </c>
      <c r="X1462" s="36" t="b">
        <v>1</v>
      </c>
    </row>
    <row r="1463" spans="1:24" x14ac:dyDescent="0.2">
      <c r="A1463" s="42" t="s">
        <v>4552</v>
      </c>
      <c r="B1463" s="129" t="s">
        <v>2264</v>
      </c>
      <c r="C1463" s="133"/>
      <c r="D1463" s="133"/>
      <c r="E1463" s="58" t="s">
        <v>300</v>
      </c>
      <c r="F1463" s="133"/>
      <c r="G1463" s="59"/>
      <c r="H1463" s="59"/>
      <c r="I1463" s="72"/>
      <c r="J1463" s="59"/>
      <c r="K1463" s="72"/>
      <c r="L1463" s="59"/>
      <c r="M1463" s="60">
        <f>M1464</f>
        <v>224.1</v>
      </c>
      <c r="N1463" s="60">
        <f>N1464</f>
        <v>224.1</v>
      </c>
      <c r="O1463" s="37"/>
      <c r="P1463" s="59"/>
      <c r="Q1463" s="59"/>
      <c r="R1463" s="60">
        <v>270</v>
      </c>
      <c r="S1463" s="60">
        <v>270</v>
      </c>
      <c r="T1463" s="135">
        <f t="shared" si="164"/>
        <v>0.83</v>
      </c>
      <c r="U1463" s="55">
        <f t="shared" si="167"/>
        <v>0</v>
      </c>
      <c r="V1463" s="55">
        <f t="shared" si="168"/>
        <v>0</v>
      </c>
      <c r="X1463" s="36" t="b">
        <v>1</v>
      </c>
    </row>
    <row r="1464" spans="1:24" x14ac:dyDescent="0.2">
      <c r="A1464" s="42" t="s">
        <v>4553</v>
      </c>
      <c r="B1464" s="128" t="s">
        <v>2265</v>
      </c>
      <c r="C1464" s="50" t="s">
        <v>163</v>
      </c>
      <c r="D1464" s="51">
        <v>60487</v>
      </c>
      <c r="E1464" s="56" t="s">
        <v>302</v>
      </c>
      <c r="F1464" s="53" t="s">
        <v>160</v>
      </c>
      <c r="G1464" s="54">
        <v>18</v>
      </c>
      <c r="H1464" s="55">
        <v>18</v>
      </c>
      <c r="I1464" s="73">
        <v>15</v>
      </c>
      <c r="J1464" s="55">
        <v>12.45</v>
      </c>
      <c r="K1464" s="73">
        <v>0</v>
      </c>
      <c r="L1464" s="55">
        <v>0</v>
      </c>
      <c r="M1464" s="55">
        <f>TRUNC(((J1464*G1464)+(L1464*G1464)),2)</f>
        <v>224.1</v>
      </c>
      <c r="N1464" s="55">
        <f>TRUNC(((J1464*H1464)+(L1464*H1464)),2)</f>
        <v>224.1</v>
      </c>
      <c r="O1464" s="37"/>
      <c r="P1464" s="55">
        <v>15</v>
      </c>
      <c r="Q1464" s="55">
        <v>0</v>
      </c>
      <c r="R1464" s="55">
        <v>270</v>
      </c>
      <c r="S1464" s="55">
        <v>270</v>
      </c>
      <c r="T1464" s="135">
        <f t="shared" si="164"/>
        <v>0.83</v>
      </c>
      <c r="U1464" s="55">
        <f t="shared" si="167"/>
        <v>224.1</v>
      </c>
      <c r="V1464" s="55">
        <f t="shared" si="168"/>
        <v>0</v>
      </c>
      <c r="X1464" s="36" t="b">
        <v>1</v>
      </c>
    </row>
    <row r="1465" spans="1:24" x14ac:dyDescent="0.2">
      <c r="A1465" s="42" t="s">
        <v>4554</v>
      </c>
      <c r="B1465" s="127" t="s">
        <v>2266</v>
      </c>
      <c r="C1465" s="132"/>
      <c r="D1465" s="132"/>
      <c r="E1465" s="47" t="s">
        <v>89</v>
      </c>
      <c r="F1465" s="132"/>
      <c r="G1465" s="48"/>
      <c r="H1465" s="48"/>
      <c r="I1465" s="72"/>
      <c r="J1465" s="48"/>
      <c r="K1465" s="72"/>
      <c r="L1465" s="48"/>
      <c r="M1465" s="308">
        <f>SUM(M1466:M1467)</f>
        <v>6800.82</v>
      </c>
      <c r="N1465" s="308">
        <f>SUM(N1466:N1467)</f>
        <v>6800.82</v>
      </c>
      <c r="O1465" s="37"/>
      <c r="P1465" s="48"/>
      <c r="Q1465" s="48"/>
      <c r="R1465" s="308">
        <v>8195.02</v>
      </c>
      <c r="S1465" s="308">
        <v>8195.02</v>
      </c>
      <c r="T1465" s="135">
        <f t="shared" si="164"/>
        <v>0.82987228829215787</v>
      </c>
      <c r="U1465" s="55">
        <f t="shared" si="167"/>
        <v>0</v>
      </c>
      <c r="V1465" s="55">
        <f t="shared" si="168"/>
        <v>0</v>
      </c>
      <c r="X1465" s="36" t="b">
        <v>1</v>
      </c>
    </row>
    <row r="1466" spans="1:24" ht="24" x14ac:dyDescent="0.25">
      <c r="A1466" s="42" t="s">
        <v>4555</v>
      </c>
      <c r="B1466" s="128" t="s">
        <v>2267</v>
      </c>
      <c r="C1466" s="50" t="s">
        <v>163</v>
      </c>
      <c r="D1466" s="51">
        <v>100160</v>
      </c>
      <c r="E1466" s="52" t="s">
        <v>3031</v>
      </c>
      <c r="F1466" s="53" t="s">
        <v>164</v>
      </c>
      <c r="G1466" s="54">
        <v>150.79</v>
      </c>
      <c r="H1466" s="55">
        <v>150.79</v>
      </c>
      <c r="I1466" s="73">
        <v>24.74</v>
      </c>
      <c r="J1466" s="55">
        <v>20.53</v>
      </c>
      <c r="K1466" s="73">
        <v>27.93</v>
      </c>
      <c r="L1466" s="55">
        <v>23.18</v>
      </c>
      <c r="M1466" s="55">
        <f>TRUNC(((J1466*G1466)+(L1466*G1466)),2)</f>
        <v>6591.03</v>
      </c>
      <c r="N1466" s="55">
        <f>TRUNC(((J1466*H1466)+(L1466*H1466)),2)</f>
        <v>6591.03</v>
      </c>
      <c r="O1466" s="38"/>
      <c r="P1466" s="55">
        <v>24.74</v>
      </c>
      <c r="Q1466" s="55">
        <v>27.93</v>
      </c>
      <c r="R1466" s="55">
        <v>7942.1</v>
      </c>
      <c r="S1466" s="55">
        <v>7942.1</v>
      </c>
      <c r="T1466" s="135">
        <f t="shared" si="164"/>
        <v>0.82988504299870303</v>
      </c>
      <c r="U1466" s="55">
        <f t="shared" si="167"/>
        <v>3095.71</v>
      </c>
      <c r="V1466" s="55">
        <f t="shared" si="168"/>
        <v>3495.31</v>
      </c>
      <c r="X1466" s="36" t="b">
        <v>1</v>
      </c>
    </row>
    <row r="1467" spans="1:24" ht="24" x14ac:dyDescent="0.25">
      <c r="A1467" s="42" t="s">
        <v>4556</v>
      </c>
      <c r="B1467" s="128" t="s">
        <v>2268</v>
      </c>
      <c r="C1467" s="50" t="s">
        <v>217</v>
      </c>
      <c r="D1467" s="51">
        <v>93201</v>
      </c>
      <c r="E1467" s="56" t="s">
        <v>2269</v>
      </c>
      <c r="F1467" s="53" t="s">
        <v>172</v>
      </c>
      <c r="G1467" s="54">
        <v>36.549999999999997</v>
      </c>
      <c r="H1467" s="55">
        <v>36.549999999999997</v>
      </c>
      <c r="I1467" s="73">
        <v>2.82</v>
      </c>
      <c r="J1467" s="55">
        <v>2.34</v>
      </c>
      <c r="K1467" s="73">
        <v>4.0999999999999996</v>
      </c>
      <c r="L1467" s="55">
        <v>3.4</v>
      </c>
      <c r="M1467" s="55">
        <f>TRUNC(((J1467*G1467)+(L1467*G1467)),2)</f>
        <v>209.79</v>
      </c>
      <c r="N1467" s="55">
        <f>TRUNC(((J1467*H1467)+(L1467*H1467)),2)</f>
        <v>209.79</v>
      </c>
      <c r="O1467" s="38"/>
      <c r="P1467" s="55">
        <v>2.82</v>
      </c>
      <c r="Q1467" s="55">
        <v>4.0999999999999996</v>
      </c>
      <c r="R1467" s="55">
        <v>252.92</v>
      </c>
      <c r="S1467" s="55">
        <v>252.92</v>
      </c>
      <c r="T1467" s="135">
        <f t="shared" si="164"/>
        <v>0.82947176972955872</v>
      </c>
      <c r="U1467" s="55">
        <f t="shared" si="167"/>
        <v>85.52</v>
      </c>
      <c r="V1467" s="55">
        <f t="shared" si="168"/>
        <v>124.27</v>
      </c>
      <c r="X1467" s="36" t="b">
        <v>1</v>
      </c>
    </row>
    <row r="1468" spans="1:24" x14ac:dyDescent="0.2">
      <c r="A1468" s="42" t="s">
        <v>4557</v>
      </c>
      <c r="B1468" s="127" t="s">
        <v>2270</v>
      </c>
      <c r="C1468" s="132"/>
      <c r="D1468" s="132"/>
      <c r="E1468" s="47" t="s">
        <v>91</v>
      </c>
      <c r="F1468" s="132"/>
      <c r="G1468" s="48"/>
      <c r="H1468" s="48"/>
      <c r="I1468" s="72"/>
      <c r="J1468" s="48"/>
      <c r="K1468" s="72"/>
      <c r="L1468" s="48"/>
      <c r="M1468" s="308">
        <f>M1469+M1471</f>
        <v>1637.05</v>
      </c>
      <c r="N1468" s="308">
        <f>N1469+N1471</f>
        <v>1637.05</v>
      </c>
      <c r="O1468" s="37"/>
      <c r="P1468" s="48"/>
      <c r="Q1468" s="48"/>
      <c r="R1468" s="308">
        <v>1973.08</v>
      </c>
      <c r="S1468" s="308">
        <v>1973.08</v>
      </c>
      <c r="T1468" s="135">
        <f t="shared" si="164"/>
        <v>0.82969266324730884</v>
      </c>
      <c r="U1468" s="55">
        <f t="shared" si="167"/>
        <v>0</v>
      </c>
      <c r="V1468" s="55">
        <f t="shared" si="168"/>
        <v>0</v>
      </c>
      <c r="X1468" s="36" t="b">
        <v>1</v>
      </c>
    </row>
    <row r="1469" spans="1:24" x14ac:dyDescent="0.2">
      <c r="A1469" s="42" t="s">
        <v>4558</v>
      </c>
      <c r="B1469" s="129" t="s">
        <v>2271</v>
      </c>
      <c r="C1469" s="133"/>
      <c r="D1469" s="133"/>
      <c r="E1469" s="58" t="s">
        <v>305</v>
      </c>
      <c r="F1469" s="133"/>
      <c r="G1469" s="59"/>
      <c r="H1469" s="59"/>
      <c r="I1469" s="72"/>
      <c r="J1469" s="59"/>
      <c r="K1469" s="72"/>
      <c r="L1469" s="59"/>
      <c r="M1469" s="60">
        <f>M1470</f>
        <v>1492.31</v>
      </c>
      <c r="N1469" s="60">
        <f>N1470</f>
        <v>1492.31</v>
      </c>
      <c r="O1469" s="37"/>
      <c r="P1469" s="59"/>
      <c r="Q1469" s="59"/>
      <c r="R1469" s="60">
        <v>1798.57</v>
      </c>
      <c r="S1469" s="60">
        <v>1798.57</v>
      </c>
      <c r="T1469" s="135">
        <f t="shared" si="164"/>
        <v>0.82972027777623336</v>
      </c>
      <c r="U1469" s="55">
        <f t="shared" si="167"/>
        <v>0</v>
      </c>
      <c r="V1469" s="55">
        <f t="shared" si="168"/>
        <v>0</v>
      </c>
      <c r="X1469" s="36" t="b">
        <v>1</v>
      </c>
    </row>
    <row r="1470" spans="1:24" x14ac:dyDescent="0.2">
      <c r="A1470" s="42" t="s">
        <v>4559</v>
      </c>
      <c r="B1470" s="128" t="s">
        <v>2272</v>
      </c>
      <c r="C1470" s="50" t="s">
        <v>163</v>
      </c>
      <c r="D1470" s="51">
        <v>120902</v>
      </c>
      <c r="E1470" s="56" t="s">
        <v>422</v>
      </c>
      <c r="F1470" s="53" t="s">
        <v>164</v>
      </c>
      <c r="G1470" s="54">
        <v>51.3</v>
      </c>
      <c r="H1470" s="55">
        <v>51.3</v>
      </c>
      <c r="I1470" s="73">
        <v>13.25</v>
      </c>
      <c r="J1470" s="55">
        <v>10.99</v>
      </c>
      <c r="K1470" s="73">
        <v>21.81</v>
      </c>
      <c r="L1470" s="55">
        <v>18.100000000000001</v>
      </c>
      <c r="M1470" s="55">
        <f>TRUNC(((J1470*G1470)+(L1470*G1470)),2)</f>
        <v>1492.31</v>
      </c>
      <c r="N1470" s="55">
        <f>TRUNC(((J1470*H1470)+(L1470*H1470)),2)</f>
        <v>1492.31</v>
      </c>
      <c r="O1470" s="37"/>
      <c r="P1470" s="55">
        <v>13.25</v>
      </c>
      <c r="Q1470" s="55">
        <v>21.81</v>
      </c>
      <c r="R1470" s="55">
        <v>1798.57</v>
      </c>
      <c r="S1470" s="55">
        <v>1798.57</v>
      </c>
      <c r="T1470" s="135">
        <f t="shared" si="164"/>
        <v>0.82972027777623336</v>
      </c>
      <c r="U1470" s="55">
        <f t="shared" si="167"/>
        <v>563.78</v>
      </c>
      <c r="V1470" s="55">
        <f t="shared" si="168"/>
        <v>928.53</v>
      </c>
      <c r="X1470" s="36" t="b">
        <v>1</v>
      </c>
    </row>
    <row r="1471" spans="1:24" x14ac:dyDescent="0.2">
      <c r="A1471" s="42" t="s">
        <v>4560</v>
      </c>
      <c r="B1471" s="129" t="s">
        <v>2273</v>
      </c>
      <c r="C1471" s="133"/>
      <c r="D1471" s="133"/>
      <c r="E1471" s="58" t="s">
        <v>2010</v>
      </c>
      <c r="F1471" s="133"/>
      <c r="G1471" s="59"/>
      <c r="H1471" s="59"/>
      <c r="I1471" s="72"/>
      <c r="J1471" s="59"/>
      <c r="K1471" s="72"/>
      <c r="L1471" s="59"/>
      <c r="M1471" s="60">
        <f>M1472</f>
        <v>144.74</v>
      </c>
      <c r="N1471" s="60">
        <f>N1472</f>
        <v>144.74</v>
      </c>
      <c r="O1471" s="37"/>
      <c r="P1471" s="59"/>
      <c r="Q1471" s="59"/>
      <c r="R1471" s="60">
        <v>174.51</v>
      </c>
      <c r="S1471" s="60">
        <v>174.51</v>
      </c>
      <c r="T1471" s="135">
        <f t="shared" si="164"/>
        <v>0.82940805684488006</v>
      </c>
      <c r="U1471" s="55">
        <f t="shared" si="167"/>
        <v>0</v>
      </c>
      <c r="V1471" s="55">
        <f t="shared" si="168"/>
        <v>0</v>
      </c>
      <c r="X1471" s="36" t="b">
        <v>1</v>
      </c>
    </row>
    <row r="1472" spans="1:24" x14ac:dyDescent="0.2">
      <c r="A1472" s="42" t="s">
        <v>4561</v>
      </c>
      <c r="B1472" s="128" t="s">
        <v>2274</v>
      </c>
      <c r="C1472" s="50" t="s">
        <v>163</v>
      </c>
      <c r="D1472" s="51">
        <v>120209</v>
      </c>
      <c r="E1472" s="56" t="s">
        <v>819</v>
      </c>
      <c r="F1472" s="53" t="s">
        <v>164</v>
      </c>
      <c r="G1472" s="54">
        <v>6.72</v>
      </c>
      <c r="H1472" s="55">
        <v>6.72</v>
      </c>
      <c r="I1472" s="73">
        <v>12.48</v>
      </c>
      <c r="J1472" s="55">
        <v>10.35</v>
      </c>
      <c r="K1472" s="73">
        <v>13.49</v>
      </c>
      <c r="L1472" s="55">
        <v>11.19</v>
      </c>
      <c r="M1472" s="55">
        <f>TRUNC(((J1472*G1472)+(L1472*G1472)),2)</f>
        <v>144.74</v>
      </c>
      <c r="N1472" s="55">
        <f>TRUNC(((J1472*H1472)+(L1472*H1472)),2)</f>
        <v>144.74</v>
      </c>
      <c r="O1472" s="37"/>
      <c r="P1472" s="55">
        <v>12.48</v>
      </c>
      <c r="Q1472" s="55">
        <v>13.49</v>
      </c>
      <c r="R1472" s="55">
        <v>174.51</v>
      </c>
      <c r="S1472" s="55">
        <v>174.51</v>
      </c>
      <c r="T1472" s="135">
        <f t="shared" si="164"/>
        <v>0.82940805684488006</v>
      </c>
      <c r="U1472" s="55">
        <f t="shared" si="167"/>
        <v>69.55</v>
      </c>
      <c r="V1472" s="55">
        <f t="shared" si="168"/>
        <v>75.19</v>
      </c>
      <c r="X1472" s="36" t="b">
        <v>1</v>
      </c>
    </row>
    <row r="1473" spans="1:24" x14ac:dyDescent="0.2">
      <c r="A1473" s="42" t="s">
        <v>4562</v>
      </c>
      <c r="B1473" s="127" t="s">
        <v>2275</v>
      </c>
      <c r="C1473" s="132"/>
      <c r="D1473" s="132"/>
      <c r="E1473" s="47" t="s">
        <v>93</v>
      </c>
      <c r="F1473" s="132"/>
      <c r="G1473" s="48"/>
      <c r="H1473" s="48"/>
      <c r="I1473" s="72"/>
      <c r="J1473" s="48"/>
      <c r="K1473" s="72"/>
      <c r="L1473" s="48"/>
      <c r="M1473" s="308">
        <f>M1474</f>
        <v>26298.79</v>
      </c>
      <c r="N1473" s="308">
        <f>N1474</f>
        <v>26298.79</v>
      </c>
      <c r="O1473" s="37"/>
      <c r="P1473" s="48"/>
      <c r="Q1473" s="48"/>
      <c r="R1473" s="308">
        <v>31708.04</v>
      </c>
      <c r="S1473" s="308">
        <v>31708.04</v>
      </c>
      <c r="T1473" s="135">
        <f t="shared" si="164"/>
        <v>0.82940446650124067</v>
      </c>
      <c r="U1473" s="55">
        <f t="shared" si="167"/>
        <v>0</v>
      </c>
      <c r="V1473" s="55">
        <f t="shared" si="168"/>
        <v>0</v>
      </c>
      <c r="X1473" s="36" t="b">
        <v>1</v>
      </c>
    </row>
    <row r="1474" spans="1:24" ht="36" x14ac:dyDescent="0.25">
      <c r="A1474" s="42" t="s">
        <v>4563</v>
      </c>
      <c r="B1474" s="128" t="s">
        <v>2276</v>
      </c>
      <c r="C1474" s="50" t="s">
        <v>217</v>
      </c>
      <c r="D1474" s="51">
        <v>100775</v>
      </c>
      <c r="E1474" s="56" t="s">
        <v>425</v>
      </c>
      <c r="F1474" s="53" t="s">
        <v>280</v>
      </c>
      <c r="G1474" s="54">
        <v>1967</v>
      </c>
      <c r="H1474" s="55">
        <v>1967</v>
      </c>
      <c r="I1474" s="73">
        <v>15.26</v>
      </c>
      <c r="J1474" s="55">
        <v>12.66</v>
      </c>
      <c r="K1474" s="73">
        <v>0.86</v>
      </c>
      <c r="L1474" s="55">
        <v>0.71</v>
      </c>
      <c r="M1474" s="55">
        <f>TRUNC(((J1474*G1474)+(L1474*G1474)),2)</f>
        <v>26298.79</v>
      </c>
      <c r="N1474" s="55">
        <f>TRUNC(((J1474*H1474)+(L1474*H1474)),2)</f>
        <v>26298.79</v>
      </c>
      <c r="O1474" s="307"/>
      <c r="P1474" s="55">
        <v>15.26</v>
      </c>
      <c r="Q1474" s="55">
        <v>0.86</v>
      </c>
      <c r="R1474" s="55">
        <v>31708.04</v>
      </c>
      <c r="S1474" s="55">
        <v>31708.04</v>
      </c>
      <c r="T1474" s="135">
        <f t="shared" si="164"/>
        <v>0.82940446650124067</v>
      </c>
      <c r="U1474" s="55">
        <f t="shared" si="167"/>
        <v>24902.22</v>
      </c>
      <c r="V1474" s="55">
        <f t="shared" si="168"/>
        <v>1396.57</v>
      </c>
      <c r="X1474" s="36" t="b">
        <v>1</v>
      </c>
    </row>
    <row r="1475" spans="1:24" x14ac:dyDescent="0.2">
      <c r="A1475" s="42" t="s">
        <v>4564</v>
      </c>
      <c r="B1475" s="127" t="s">
        <v>2277</v>
      </c>
      <c r="C1475" s="132"/>
      <c r="D1475" s="132"/>
      <c r="E1475" s="47" t="s">
        <v>95</v>
      </c>
      <c r="F1475" s="132"/>
      <c r="G1475" s="48"/>
      <c r="H1475" s="48"/>
      <c r="I1475" s="72"/>
      <c r="J1475" s="48"/>
      <c r="K1475" s="72"/>
      <c r="L1475" s="48"/>
      <c r="M1475" s="308">
        <f>SUM(M1476:M1479)</f>
        <v>7127.34</v>
      </c>
      <c r="N1475" s="308">
        <f>SUM(N1476:N1479)</f>
        <v>7127.34</v>
      </c>
      <c r="O1475" s="37"/>
      <c r="P1475" s="48"/>
      <c r="Q1475" s="48"/>
      <c r="R1475" s="308">
        <v>8589.8799999999992</v>
      </c>
      <c r="S1475" s="308">
        <v>8589.8799999999992</v>
      </c>
      <c r="T1475" s="135">
        <f t="shared" si="164"/>
        <v>0.82973685313415335</v>
      </c>
      <c r="U1475" s="55">
        <f t="shared" si="167"/>
        <v>0</v>
      </c>
      <c r="V1475" s="55">
        <f t="shared" si="168"/>
        <v>0</v>
      </c>
      <c r="X1475" s="36" t="b">
        <v>1</v>
      </c>
    </row>
    <row r="1476" spans="1:24" x14ac:dyDescent="0.2">
      <c r="A1476" s="42" t="s">
        <v>4565</v>
      </c>
      <c r="B1476" s="128" t="s">
        <v>2278</v>
      </c>
      <c r="C1476" s="50" t="s">
        <v>163</v>
      </c>
      <c r="D1476" s="51">
        <v>160100</v>
      </c>
      <c r="E1476" s="56" t="s">
        <v>428</v>
      </c>
      <c r="F1476" s="53" t="s">
        <v>164</v>
      </c>
      <c r="G1476" s="54">
        <v>165</v>
      </c>
      <c r="H1476" s="55">
        <v>165</v>
      </c>
      <c r="I1476" s="73">
        <v>38.76</v>
      </c>
      <c r="J1476" s="55">
        <v>32.17</v>
      </c>
      <c r="K1476" s="73">
        <v>4.01</v>
      </c>
      <c r="L1476" s="55">
        <v>3.32</v>
      </c>
      <c r="M1476" s="55">
        <f>TRUNC(((J1476*G1476)+(L1476*G1476)),2)</f>
        <v>5855.85</v>
      </c>
      <c r="N1476" s="55">
        <f>TRUNC(((J1476*H1476)+(L1476*H1476)),2)</f>
        <v>5855.85</v>
      </c>
      <c r="O1476" s="37"/>
      <c r="P1476" s="55">
        <v>38.76</v>
      </c>
      <c r="Q1476" s="55">
        <v>4.01</v>
      </c>
      <c r="R1476" s="55">
        <v>7057.05</v>
      </c>
      <c r="S1476" s="55">
        <v>7057.05</v>
      </c>
      <c r="T1476" s="135">
        <f t="shared" si="164"/>
        <v>0.82978723404255317</v>
      </c>
      <c r="U1476" s="55">
        <f t="shared" si="167"/>
        <v>5308.05</v>
      </c>
      <c r="V1476" s="55">
        <f t="shared" si="168"/>
        <v>547.79999999999995</v>
      </c>
      <c r="X1476" s="36" t="b">
        <v>1</v>
      </c>
    </row>
    <row r="1477" spans="1:24" x14ac:dyDescent="0.2">
      <c r="A1477" s="42" t="s">
        <v>4566</v>
      </c>
      <c r="B1477" s="128" t="s">
        <v>2279</v>
      </c>
      <c r="C1477" s="50" t="s">
        <v>163</v>
      </c>
      <c r="D1477" s="51">
        <v>160101</v>
      </c>
      <c r="E1477" s="56" t="s">
        <v>430</v>
      </c>
      <c r="F1477" s="53" t="s">
        <v>172</v>
      </c>
      <c r="G1477" s="54">
        <v>16.350000000000001</v>
      </c>
      <c r="H1477" s="55">
        <v>16.350000000000001</v>
      </c>
      <c r="I1477" s="73">
        <v>20.02</v>
      </c>
      <c r="J1477" s="55">
        <v>16.61</v>
      </c>
      <c r="K1477" s="73">
        <v>19.5</v>
      </c>
      <c r="L1477" s="55">
        <v>16.18</v>
      </c>
      <c r="M1477" s="55">
        <f>TRUNC(((J1477*G1477)+(L1477*G1477)),2)</f>
        <v>536.11</v>
      </c>
      <c r="N1477" s="55">
        <f>TRUNC(((J1477*H1477)+(L1477*H1477)),2)</f>
        <v>536.11</v>
      </c>
      <c r="O1477" s="37"/>
      <c r="P1477" s="55">
        <v>20.02</v>
      </c>
      <c r="Q1477" s="55">
        <v>19.5</v>
      </c>
      <c r="R1477" s="55">
        <v>646.15</v>
      </c>
      <c r="S1477" s="55">
        <v>646.15</v>
      </c>
      <c r="T1477" s="135">
        <f t="shared" si="164"/>
        <v>0.82969898630348993</v>
      </c>
      <c r="U1477" s="55">
        <f t="shared" si="167"/>
        <v>271.57</v>
      </c>
      <c r="V1477" s="55">
        <f t="shared" si="168"/>
        <v>264.54000000000002</v>
      </c>
      <c r="X1477" s="36" t="b">
        <v>1</v>
      </c>
    </row>
    <row r="1478" spans="1:24" x14ac:dyDescent="0.2">
      <c r="A1478" s="42" t="s">
        <v>4567</v>
      </c>
      <c r="B1478" s="128" t="s">
        <v>2280</v>
      </c>
      <c r="C1478" s="50" t="s">
        <v>163</v>
      </c>
      <c r="D1478" s="51">
        <v>160403</v>
      </c>
      <c r="E1478" s="56" t="s">
        <v>432</v>
      </c>
      <c r="F1478" s="53" t="s">
        <v>172</v>
      </c>
      <c r="G1478" s="54">
        <v>20.2</v>
      </c>
      <c r="H1478" s="55">
        <v>20.2</v>
      </c>
      <c r="I1478" s="73">
        <v>10.75</v>
      </c>
      <c r="J1478" s="55">
        <v>8.92</v>
      </c>
      <c r="K1478" s="73">
        <v>10.79</v>
      </c>
      <c r="L1478" s="55">
        <v>8.9499999999999993</v>
      </c>
      <c r="M1478" s="55">
        <f>TRUNC(((J1478*G1478)+(L1478*G1478)),2)</f>
        <v>360.97</v>
      </c>
      <c r="N1478" s="55">
        <f>TRUNC(((J1478*H1478)+(L1478*H1478)),2)</f>
        <v>360.97</v>
      </c>
      <c r="O1478" s="37"/>
      <c r="P1478" s="55">
        <v>10.75</v>
      </c>
      <c r="Q1478" s="55">
        <v>10.79</v>
      </c>
      <c r="R1478" s="55">
        <v>435.1</v>
      </c>
      <c r="S1478" s="55">
        <v>435.1</v>
      </c>
      <c r="T1478" s="135">
        <f t="shared" si="164"/>
        <v>0.82962537347736154</v>
      </c>
      <c r="U1478" s="55">
        <f t="shared" si="167"/>
        <v>180.18</v>
      </c>
      <c r="V1478" s="55">
        <f t="shared" si="168"/>
        <v>180.79</v>
      </c>
      <c r="X1478" s="36" t="b">
        <v>1</v>
      </c>
    </row>
    <row r="1479" spans="1:24" x14ac:dyDescent="0.2">
      <c r="A1479" s="42" t="s">
        <v>4568</v>
      </c>
      <c r="B1479" s="128" t="s">
        <v>2281</v>
      </c>
      <c r="C1479" s="50" t="s">
        <v>163</v>
      </c>
      <c r="D1479" s="51">
        <v>160404</v>
      </c>
      <c r="E1479" s="56" t="s">
        <v>434</v>
      </c>
      <c r="F1479" s="53" t="s">
        <v>172</v>
      </c>
      <c r="G1479" s="54">
        <v>32.700000000000003</v>
      </c>
      <c r="H1479" s="55">
        <v>32.700000000000003</v>
      </c>
      <c r="I1479" s="73">
        <v>0.5</v>
      </c>
      <c r="J1479" s="55">
        <v>0.41</v>
      </c>
      <c r="K1479" s="73">
        <v>13.31</v>
      </c>
      <c r="L1479" s="55">
        <v>11.04</v>
      </c>
      <c r="M1479" s="55">
        <f>TRUNC(((J1479*G1479)+(L1479*G1479)),2)</f>
        <v>374.41</v>
      </c>
      <c r="N1479" s="55">
        <f>TRUNC(((J1479*H1479)+(L1479*H1479)),2)</f>
        <v>374.41</v>
      </c>
      <c r="O1479" s="37"/>
      <c r="P1479" s="55">
        <v>0.5</v>
      </c>
      <c r="Q1479" s="55">
        <v>13.31</v>
      </c>
      <c r="R1479" s="55">
        <v>451.58</v>
      </c>
      <c r="S1479" s="55">
        <v>451.58</v>
      </c>
      <c r="T1479" s="135">
        <f t="shared" si="164"/>
        <v>0.82911112095309814</v>
      </c>
      <c r="U1479" s="55">
        <f t="shared" si="167"/>
        <v>13.4</v>
      </c>
      <c r="V1479" s="55">
        <f t="shared" si="168"/>
        <v>361</v>
      </c>
      <c r="X1479" s="36" t="b">
        <v>1</v>
      </c>
    </row>
    <row r="1480" spans="1:24" x14ac:dyDescent="0.2">
      <c r="A1480" s="42" t="s">
        <v>4569</v>
      </c>
      <c r="B1480" s="127" t="s">
        <v>2282</v>
      </c>
      <c r="C1480" s="132"/>
      <c r="D1480" s="132"/>
      <c r="E1480" s="47" t="s">
        <v>99</v>
      </c>
      <c r="F1480" s="132"/>
      <c r="G1480" s="48"/>
      <c r="H1480" s="48"/>
      <c r="I1480" s="72"/>
      <c r="J1480" s="48"/>
      <c r="K1480" s="72"/>
      <c r="L1480" s="48"/>
      <c r="M1480" s="308">
        <f>M1481+M1484</f>
        <v>19264.79</v>
      </c>
      <c r="N1480" s="308">
        <f>N1481+N1484</f>
        <v>19264.79</v>
      </c>
      <c r="O1480" s="37"/>
      <c r="P1480" s="48"/>
      <c r="Q1480" s="48"/>
      <c r="R1480" s="308">
        <v>23208.400000000001</v>
      </c>
      <c r="S1480" s="308">
        <v>23208.400000000001</v>
      </c>
      <c r="T1480" s="135">
        <f t="shared" si="164"/>
        <v>0.83007833370676132</v>
      </c>
      <c r="U1480" s="55">
        <f t="shared" si="167"/>
        <v>0</v>
      </c>
      <c r="V1480" s="55">
        <f t="shared" si="168"/>
        <v>0</v>
      </c>
      <c r="X1480" s="36" t="b">
        <v>1</v>
      </c>
    </row>
    <row r="1481" spans="1:24" x14ac:dyDescent="0.2">
      <c r="A1481" s="42" t="s">
        <v>4570</v>
      </c>
      <c r="B1481" s="129" t="s">
        <v>2283</v>
      </c>
      <c r="C1481" s="133"/>
      <c r="D1481" s="133"/>
      <c r="E1481" s="58" t="s">
        <v>2024</v>
      </c>
      <c r="F1481" s="133"/>
      <c r="G1481" s="59"/>
      <c r="H1481" s="59"/>
      <c r="I1481" s="72"/>
      <c r="J1481" s="59"/>
      <c r="K1481" s="72"/>
      <c r="L1481" s="59"/>
      <c r="M1481" s="60">
        <f>SUM(M1482:M1483)</f>
        <v>9020.84</v>
      </c>
      <c r="N1481" s="60">
        <f>SUM(N1482:N1483)</f>
        <v>9020.84</v>
      </c>
      <c r="O1481" s="37"/>
      <c r="P1481" s="59"/>
      <c r="Q1481" s="59"/>
      <c r="R1481" s="60">
        <v>10867.43</v>
      </c>
      <c r="S1481" s="60">
        <v>10867.43</v>
      </c>
      <c r="T1481" s="135">
        <f t="shared" si="164"/>
        <v>0.83008034098218253</v>
      </c>
      <c r="U1481" s="55">
        <f t="shared" si="167"/>
        <v>0</v>
      </c>
      <c r="V1481" s="55">
        <f t="shared" si="168"/>
        <v>0</v>
      </c>
      <c r="X1481" s="36" t="b">
        <v>1</v>
      </c>
    </row>
    <row r="1482" spans="1:24" x14ac:dyDescent="0.2">
      <c r="A1482" s="42" t="s">
        <v>4571</v>
      </c>
      <c r="B1482" s="128" t="s">
        <v>2284</v>
      </c>
      <c r="C1482" s="50" t="s">
        <v>163</v>
      </c>
      <c r="D1482" s="51">
        <v>180501</v>
      </c>
      <c r="E1482" s="56" t="s">
        <v>439</v>
      </c>
      <c r="F1482" s="53" t="s">
        <v>164</v>
      </c>
      <c r="G1482" s="54">
        <v>13.25</v>
      </c>
      <c r="H1482" s="55">
        <v>13.25</v>
      </c>
      <c r="I1482" s="73">
        <v>665.98</v>
      </c>
      <c r="J1482" s="55">
        <v>552.82000000000005</v>
      </c>
      <c r="K1482" s="73">
        <v>45.72</v>
      </c>
      <c r="L1482" s="55">
        <v>37.950000000000003</v>
      </c>
      <c r="M1482" s="55">
        <f>TRUNC(((J1482*G1482)+(L1482*G1482)),2)</f>
        <v>7827.7</v>
      </c>
      <c r="N1482" s="55">
        <f>TRUNC(((J1482*H1482)+(L1482*H1482)),2)</f>
        <v>7827.7</v>
      </c>
      <c r="O1482" s="37"/>
      <c r="P1482" s="55">
        <v>665.98</v>
      </c>
      <c r="Q1482" s="55">
        <v>45.72</v>
      </c>
      <c r="R1482" s="55">
        <v>9430.02</v>
      </c>
      <c r="S1482" s="55">
        <v>9430.02</v>
      </c>
      <c r="T1482" s="135">
        <f t="shared" si="164"/>
        <v>0.83008307511542923</v>
      </c>
      <c r="U1482" s="55">
        <f t="shared" si="167"/>
        <v>7324.86</v>
      </c>
      <c r="V1482" s="55">
        <f t="shared" si="168"/>
        <v>502.83</v>
      </c>
      <c r="X1482" s="36" t="b">
        <v>1</v>
      </c>
    </row>
    <row r="1483" spans="1:24" x14ac:dyDescent="0.2">
      <c r="A1483" s="42" t="s">
        <v>4572</v>
      </c>
      <c r="B1483" s="128" t="s">
        <v>2285</v>
      </c>
      <c r="C1483" s="50" t="s">
        <v>163</v>
      </c>
      <c r="D1483" s="51">
        <v>180313</v>
      </c>
      <c r="E1483" s="56" t="s">
        <v>2286</v>
      </c>
      <c r="F1483" s="53" t="s">
        <v>164</v>
      </c>
      <c r="G1483" s="54">
        <v>6.6</v>
      </c>
      <c r="H1483" s="55">
        <v>6.6</v>
      </c>
      <c r="I1483" s="73">
        <v>189.98</v>
      </c>
      <c r="J1483" s="55">
        <v>157.69999999999999</v>
      </c>
      <c r="K1483" s="73">
        <v>27.81</v>
      </c>
      <c r="L1483" s="55">
        <v>23.08</v>
      </c>
      <c r="M1483" s="55">
        <f>TRUNC(((J1483*G1483)+(L1483*G1483)),2)</f>
        <v>1193.1400000000001</v>
      </c>
      <c r="N1483" s="55">
        <f>TRUNC(((J1483*H1483)+(L1483*H1483)),2)</f>
        <v>1193.1400000000001</v>
      </c>
      <c r="O1483" s="37"/>
      <c r="P1483" s="55">
        <v>189.98</v>
      </c>
      <c r="Q1483" s="55">
        <v>27.81</v>
      </c>
      <c r="R1483" s="55">
        <v>1437.41</v>
      </c>
      <c r="S1483" s="55">
        <v>1437.41</v>
      </c>
      <c r="T1483" s="135">
        <f t="shared" si="164"/>
        <v>0.83006240390702724</v>
      </c>
      <c r="U1483" s="55">
        <f t="shared" si="167"/>
        <v>1040.82</v>
      </c>
      <c r="V1483" s="55">
        <f t="shared" si="168"/>
        <v>152.32</v>
      </c>
      <c r="X1483" s="36" t="b">
        <v>1</v>
      </c>
    </row>
    <row r="1484" spans="1:24" x14ac:dyDescent="0.2">
      <c r="A1484" s="42" t="s">
        <v>4573</v>
      </c>
      <c r="B1484" s="129" t="s">
        <v>2287</v>
      </c>
      <c r="C1484" s="133"/>
      <c r="D1484" s="133"/>
      <c r="E1484" s="58" t="s">
        <v>441</v>
      </c>
      <c r="F1484" s="133"/>
      <c r="G1484" s="59"/>
      <c r="H1484" s="59"/>
      <c r="I1484" s="72"/>
      <c r="J1484" s="59"/>
      <c r="K1484" s="72"/>
      <c r="L1484" s="59"/>
      <c r="M1484" s="60">
        <f>SUM(M1485:M1488)</f>
        <v>10243.949999999999</v>
      </c>
      <c r="N1484" s="60">
        <f>SUM(N1485:N1488)</f>
        <v>10243.949999999999</v>
      </c>
      <c r="O1484" s="37"/>
      <c r="P1484" s="59"/>
      <c r="Q1484" s="59"/>
      <c r="R1484" s="60">
        <v>12340.97</v>
      </c>
      <c r="S1484" s="60">
        <v>12340.97</v>
      </c>
      <c r="T1484" s="135">
        <f t="shared" ref="T1484:T1547" si="175">N1484/S1484</f>
        <v>0.83007656610460923</v>
      </c>
      <c r="U1484" s="55">
        <f t="shared" si="167"/>
        <v>0</v>
      </c>
      <c r="V1484" s="55">
        <f t="shared" si="168"/>
        <v>0</v>
      </c>
      <c r="X1484" s="36" t="b">
        <v>1</v>
      </c>
    </row>
    <row r="1485" spans="1:24" x14ac:dyDescent="0.2">
      <c r="A1485" s="42" t="s">
        <v>4574</v>
      </c>
      <c r="B1485" s="128" t="s">
        <v>2288</v>
      </c>
      <c r="C1485" s="50" t="s">
        <v>163</v>
      </c>
      <c r="D1485" s="51">
        <v>180401</v>
      </c>
      <c r="E1485" s="56" t="s">
        <v>443</v>
      </c>
      <c r="F1485" s="53" t="s">
        <v>164</v>
      </c>
      <c r="G1485" s="54">
        <v>16.2</v>
      </c>
      <c r="H1485" s="55">
        <v>16.2</v>
      </c>
      <c r="I1485" s="73">
        <v>225.64</v>
      </c>
      <c r="J1485" s="55">
        <v>187.3</v>
      </c>
      <c r="K1485" s="73">
        <v>48.85</v>
      </c>
      <c r="L1485" s="55">
        <v>40.549999999999997</v>
      </c>
      <c r="M1485" s="55">
        <f>TRUNC(((J1485*G1485)+(L1485*G1485)),2)</f>
        <v>3691.17</v>
      </c>
      <c r="N1485" s="55">
        <f>TRUNC(((J1485*H1485)+(L1485*H1485)),2)</f>
        <v>3691.17</v>
      </c>
      <c r="O1485" s="37"/>
      <c r="P1485" s="55">
        <v>225.64</v>
      </c>
      <c r="Q1485" s="55">
        <v>48.85</v>
      </c>
      <c r="R1485" s="55">
        <v>4446.7299999999996</v>
      </c>
      <c r="S1485" s="55">
        <v>4446.7299999999996</v>
      </c>
      <c r="T1485" s="135">
        <f t="shared" si="175"/>
        <v>0.83008637808007246</v>
      </c>
      <c r="U1485" s="55">
        <f t="shared" si="167"/>
        <v>3034.26</v>
      </c>
      <c r="V1485" s="55">
        <f t="shared" si="168"/>
        <v>656.91</v>
      </c>
      <c r="X1485" s="36" t="b">
        <v>1</v>
      </c>
    </row>
    <row r="1486" spans="1:24" x14ac:dyDescent="0.2">
      <c r="A1486" s="42" t="s">
        <v>4575</v>
      </c>
      <c r="B1486" s="128" t="s">
        <v>2289</v>
      </c>
      <c r="C1486" s="50" t="s">
        <v>163</v>
      </c>
      <c r="D1486" s="51">
        <v>180380</v>
      </c>
      <c r="E1486" s="56" t="s">
        <v>2290</v>
      </c>
      <c r="F1486" s="53" t="s">
        <v>164</v>
      </c>
      <c r="G1486" s="54">
        <v>1.08</v>
      </c>
      <c r="H1486" s="55">
        <v>1.08</v>
      </c>
      <c r="I1486" s="73">
        <v>738.6</v>
      </c>
      <c r="J1486" s="55">
        <v>613.11</v>
      </c>
      <c r="K1486" s="73">
        <v>48.85</v>
      </c>
      <c r="L1486" s="55">
        <v>40.549999999999997</v>
      </c>
      <c r="M1486" s="55">
        <f>TRUNC(((J1486*G1486)+(L1486*G1486)),2)</f>
        <v>705.95</v>
      </c>
      <c r="N1486" s="55">
        <f>TRUNC(((J1486*H1486)+(L1486*H1486)),2)</f>
        <v>705.95</v>
      </c>
      <c r="O1486" s="37"/>
      <c r="P1486" s="55">
        <v>738.6</v>
      </c>
      <c r="Q1486" s="55">
        <v>48.85</v>
      </c>
      <c r="R1486" s="55">
        <v>850.44</v>
      </c>
      <c r="S1486" s="55">
        <v>850.44</v>
      </c>
      <c r="T1486" s="135">
        <f t="shared" si="175"/>
        <v>0.83009971308969477</v>
      </c>
      <c r="U1486" s="55">
        <f t="shared" ref="U1486:U1549" si="176">TRUNC(J1486*H1486,2)</f>
        <v>662.15</v>
      </c>
      <c r="V1486" s="55">
        <f t="shared" ref="V1486:V1549" si="177">TRUNC(L1486*H1486,2)</f>
        <v>43.79</v>
      </c>
      <c r="X1486" s="36" t="b">
        <v>1</v>
      </c>
    </row>
    <row r="1487" spans="1:24" x14ac:dyDescent="0.2">
      <c r="A1487" s="42" t="s">
        <v>4576</v>
      </c>
      <c r="B1487" s="128" t="s">
        <v>2291</v>
      </c>
      <c r="C1487" s="50" t="s">
        <v>163</v>
      </c>
      <c r="D1487" s="51">
        <v>180311</v>
      </c>
      <c r="E1487" s="56" t="s">
        <v>2292</v>
      </c>
      <c r="F1487" s="53" t="s">
        <v>164</v>
      </c>
      <c r="G1487" s="54">
        <v>18.899999999999999</v>
      </c>
      <c r="H1487" s="55">
        <v>18.899999999999999</v>
      </c>
      <c r="I1487" s="73">
        <v>280.48</v>
      </c>
      <c r="J1487" s="55">
        <v>232.82</v>
      </c>
      <c r="K1487" s="73">
        <v>23.76</v>
      </c>
      <c r="L1487" s="55">
        <v>19.72</v>
      </c>
      <c r="M1487" s="55">
        <f>TRUNC(((J1487*G1487)+(L1487*G1487)),2)</f>
        <v>4773</v>
      </c>
      <c r="N1487" s="55">
        <f>TRUNC(((J1487*H1487)+(L1487*H1487)),2)</f>
        <v>4773</v>
      </c>
      <c r="O1487" s="37"/>
      <c r="P1487" s="55">
        <v>280.48</v>
      </c>
      <c r="Q1487" s="55">
        <v>23.76</v>
      </c>
      <c r="R1487" s="55">
        <v>5750.13</v>
      </c>
      <c r="S1487" s="55">
        <v>5750.13</v>
      </c>
      <c r="T1487" s="135">
        <f t="shared" si="175"/>
        <v>0.83006818976266616</v>
      </c>
      <c r="U1487" s="55">
        <f t="shared" si="176"/>
        <v>4400.29</v>
      </c>
      <c r="V1487" s="55">
        <f t="shared" si="177"/>
        <v>372.7</v>
      </c>
      <c r="X1487" s="36" t="b">
        <v>1</v>
      </c>
    </row>
    <row r="1488" spans="1:24" x14ac:dyDescent="0.2">
      <c r="A1488" s="42" t="s">
        <v>4577</v>
      </c>
      <c r="B1488" s="128" t="s">
        <v>2293</v>
      </c>
      <c r="C1488" s="50" t="s">
        <v>163</v>
      </c>
      <c r="D1488" s="51">
        <v>180313</v>
      </c>
      <c r="E1488" s="56" t="s">
        <v>2286</v>
      </c>
      <c r="F1488" s="53" t="s">
        <v>164</v>
      </c>
      <c r="G1488" s="54">
        <v>5.94</v>
      </c>
      <c r="H1488" s="55">
        <v>5.94</v>
      </c>
      <c r="I1488" s="73">
        <v>189.98</v>
      </c>
      <c r="J1488" s="55">
        <v>157.69999999999999</v>
      </c>
      <c r="K1488" s="73">
        <v>27.81</v>
      </c>
      <c r="L1488" s="55">
        <v>23.08</v>
      </c>
      <c r="M1488" s="55">
        <f>TRUNC(((J1488*G1488)+(L1488*G1488)),2)</f>
        <v>1073.83</v>
      </c>
      <c r="N1488" s="55">
        <f>TRUNC(((J1488*H1488)+(L1488*H1488)),2)</f>
        <v>1073.83</v>
      </c>
      <c r="O1488" s="37"/>
      <c r="P1488" s="55">
        <v>189.98</v>
      </c>
      <c r="Q1488" s="55">
        <v>27.81</v>
      </c>
      <c r="R1488" s="55">
        <v>1293.67</v>
      </c>
      <c r="S1488" s="55">
        <v>1293.67</v>
      </c>
      <c r="T1488" s="135">
        <f t="shared" si="175"/>
        <v>0.83006485425185705</v>
      </c>
      <c r="U1488" s="55">
        <f t="shared" si="176"/>
        <v>936.73</v>
      </c>
      <c r="V1488" s="55">
        <f t="shared" si="177"/>
        <v>137.09</v>
      </c>
      <c r="X1488" s="36" t="b">
        <v>1</v>
      </c>
    </row>
    <row r="1489" spans="1:24" x14ac:dyDescent="0.2">
      <c r="A1489" s="42" t="s">
        <v>4578</v>
      </c>
      <c r="B1489" s="127" t="s">
        <v>2294</v>
      </c>
      <c r="C1489" s="132"/>
      <c r="D1489" s="132"/>
      <c r="E1489" s="47" t="s">
        <v>101</v>
      </c>
      <c r="F1489" s="132"/>
      <c r="G1489" s="48"/>
      <c r="H1489" s="48"/>
      <c r="I1489" s="72"/>
      <c r="J1489" s="48"/>
      <c r="K1489" s="72"/>
      <c r="L1489" s="48"/>
      <c r="M1489" s="308">
        <f>M1490</f>
        <v>2580.42</v>
      </c>
      <c r="N1489" s="308">
        <f>N1490</f>
        <v>2580.42</v>
      </c>
      <c r="O1489" s="37"/>
      <c r="P1489" s="48"/>
      <c r="Q1489" s="48"/>
      <c r="R1489" s="308">
        <v>3108.67</v>
      </c>
      <c r="S1489" s="308">
        <v>3108.67</v>
      </c>
      <c r="T1489" s="135">
        <f t="shared" si="175"/>
        <v>0.83007202437055072</v>
      </c>
      <c r="U1489" s="55">
        <f t="shared" si="176"/>
        <v>0</v>
      </c>
      <c r="V1489" s="55">
        <f t="shared" si="177"/>
        <v>0</v>
      </c>
      <c r="X1489" s="36" t="b">
        <v>1</v>
      </c>
    </row>
    <row r="1490" spans="1:24" x14ac:dyDescent="0.2">
      <c r="A1490" s="42" t="s">
        <v>4579</v>
      </c>
      <c r="B1490" s="128" t="s">
        <v>2295</v>
      </c>
      <c r="C1490" s="50" t="s">
        <v>163</v>
      </c>
      <c r="D1490" s="51">
        <v>190105</v>
      </c>
      <c r="E1490" s="56" t="s">
        <v>2296</v>
      </c>
      <c r="F1490" s="53" t="s">
        <v>164</v>
      </c>
      <c r="G1490" s="54">
        <v>17.28</v>
      </c>
      <c r="H1490" s="55">
        <v>17.28</v>
      </c>
      <c r="I1490" s="73">
        <v>179.9</v>
      </c>
      <c r="J1490" s="55">
        <v>149.33000000000001</v>
      </c>
      <c r="K1490" s="73">
        <v>0</v>
      </c>
      <c r="L1490" s="55">
        <v>0</v>
      </c>
      <c r="M1490" s="55">
        <f>TRUNC(((J1490*G1490)+(L1490*G1490)),2)</f>
        <v>2580.42</v>
      </c>
      <c r="N1490" s="55">
        <f>TRUNC(((J1490*H1490)+(L1490*H1490)),2)</f>
        <v>2580.42</v>
      </c>
      <c r="O1490" s="37"/>
      <c r="P1490" s="55">
        <v>179.9</v>
      </c>
      <c r="Q1490" s="55">
        <v>0</v>
      </c>
      <c r="R1490" s="55">
        <v>3108.67</v>
      </c>
      <c r="S1490" s="55">
        <v>3108.67</v>
      </c>
      <c r="T1490" s="135">
        <f t="shared" si="175"/>
        <v>0.83007202437055072</v>
      </c>
      <c r="U1490" s="55">
        <f t="shared" si="176"/>
        <v>2580.42</v>
      </c>
      <c r="V1490" s="55">
        <f t="shared" si="177"/>
        <v>0</v>
      </c>
      <c r="X1490" s="36" t="b">
        <v>1</v>
      </c>
    </row>
    <row r="1491" spans="1:24" x14ac:dyDescent="0.2">
      <c r="A1491" s="42" t="s">
        <v>4580</v>
      </c>
      <c r="B1491" s="127" t="s">
        <v>2297</v>
      </c>
      <c r="C1491" s="132"/>
      <c r="D1491" s="132"/>
      <c r="E1491" s="47" t="s">
        <v>103</v>
      </c>
      <c r="F1491" s="132"/>
      <c r="G1491" s="48"/>
      <c r="H1491" s="48"/>
      <c r="I1491" s="72"/>
      <c r="J1491" s="48"/>
      <c r="K1491" s="72"/>
      <c r="L1491" s="48"/>
      <c r="M1491" s="308">
        <f>SUM(M1492:M1495)</f>
        <v>8238.66</v>
      </c>
      <c r="N1491" s="308">
        <f>SUM(N1492:N1495)</f>
        <v>8238.66</v>
      </c>
      <c r="O1491" s="37"/>
      <c r="P1491" s="48"/>
      <c r="Q1491" s="48"/>
      <c r="R1491" s="308">
        <v>9932.82</v>
      </c>
      <c r="S1491" s="308">
        <v>9932.82</v>
      </c>
      <c r="T1491" s="135">
        <f t="shared" si="175"/>
        <v>0.82943816559647709</v>
      </c>
      <c r="U1491" s="55">
        <f t="shared" si="176"/>
        <v>0</v>
      </c>
      <c r="V1491" s="55">
        <f t="shared" si="177"/>
        <v>0</v>
      </c>
      <c r="X1491" s="36" t="b">
        <v>1</v>
      </c>
    </row>
    <row r="1492" spans="1:24" x14ac:dyDescent="0.2">
      <c r="A1492" s="42" t="s">
        <v>4581</v>
      </c>
      <c r="B1492" s="128" t="s">
        <v>2298</v>
      </c>
      <c r="C1492" s="50" t="s">
        <v>163</v>
      </c>
      <c r="D1492" s="51">
        <v>200150</v>
      </c>
      <c r="E1492" s="56" t="s">
        <v>449</v>
      </c>
      <c r="F1492" s="53" t="s">
        <v>164</v>
      </c>
      <c r="G1492" s="54">
        <v>263.23</v>
      </c>
      <c r="H1492" s="55">
        <v>263.23</v>
      </c>
      <c r="I1492" s="73">
        <v>3.75</v>
      </c>
      <c r="J1492" s="55">
        <v>3.11</v>
      </c>
      <c r="K1492" s="73">
        <v>1.24</v>
      </c>
      <c r="L1492" s="55">
        <v>1.02</v>
      </c>
      <c r="M1492" s="55">
        <f>TRUNC(((J1492*G1492)+(L1492*G1492)),2)</f>
        <v>1087.1300000000001</v>
      </c>
      <c r="N1492" s="55">
        <f>TRUNC(((J1492*H1492)+(L1492*H1492)),2)</f>
        <v>1087.1300000000001</v>
      </c>
      <c r="O1492" s="37"/>
      <c r="P1492" s="55">
        <v>3.75</v>
      </c>
      <c r="Q1492" s="55">
        <v>1.24</v>
      </c>
      <c r="R1492" s="55">
        <v>1313.51</v>
      </c>
      <c r="S1492" s="55">
        <v>1313.51</v>
      </c>
      <c r="T1492" s="135">
        <f t="shared" si="175"/>
        <v>0.82765262540825735</v>
      </c>
      <c r="U1492" s="55">
        <f t="shared" si="176"/>
        <v>818.64</v>
      </c>
      <c r="V1492" s="55">
        <f t="shared" si="177"/>
        <v>268.49</v>
      </c>
      <c r="X1492" s="36" t="b">
        <v>1</v>
      </c>
    </row>
    <row r="1493" spans="1:24" x14ac:dyDescent="0.2">
      <c r="A1493" s="42" t="s">
        <v>4582</v>
      </c>
      <c r="B1493" s="128" t="s">
        <v>2299</v>
      </c>
      <c r="C1493" s="50" t="s">
        <v>163</v>
      </c>
      <c r="D1493" s="51">
        <v>200201</v>
      </c>
      <c r="E1493" s="56" t="s">
        <v>2300</v>
      </c>
      <c r="F1493" s="53" t="s">
        <v>164</v>
      </c>
      <c r="G1493" s="54">
        <v>35.35</v>
      </c>
      <c r="H1493" s="55">
        <v>35.35</v>
      </c>
      <c r="I1493" s="73">
        <v>9.57</v>
      </c>
      <c r="J1493" s="55">
        <v>7.94</v>
      </c>
      <c r="K1493" s="73">
        <v>13.87</v>
      </c>
      <c r="L1493" s="55">
        <v>11.51</v>
      </c>
      <c r="M1493" s="55">
        <f>TRUNC(((J1493*G1493)+(L1493*G1493)),2)</f>
        <v>687.55</v>
      </c>
      <c r="N1493" s="55">
        <f>TRUNC(((J1493*H1493)+(L1493*H1493)),2)</f>
        <v>687.55</v>
      </c>
      <c r="O1493" s="37"/>
      <c r="P1493" s="55">
        <v>9.57</v>
      </c>
      <c r="Q1493" s="55">
        <v>13.87</v>
      </c>
      <c r="R1493" s="55">
        <v>828.6</v>
      </c>
      <c r="S1493" s="55">
        <v>828.6</v>
      </c>
      <c r="T1493" s="135">
        <f t="shared" si="175"/>
        <v>0.82977311127202502</v>
      </c>
      <c r="U1493" s="55">
        <f t="shared" si="176"/>
        <v>280.67</v>
      </c>
      <c r="V1493" s="55">
        <f t="shared" si="177"/>
        <v>406.87</v>
      </c>
      <c r="X1493" s="36" t="b">
        <v>1</v>
      </c>
    </row>
    <row r="1494" spans="1:24" x14ac:dyDescent="0.2">
      <c r="A1494" s="42" t="s">
        <v>4583</v>
      </c>
      <c r="B1494" s="128" t="s">
        <v>2301</v>
      </c>
      <c r="C1494" s="50" t="s">
        <v>163</v>
      </c>
      <c r="D1494" s="51">
        <v>200403</v>
      </c>
      <c r="E1494" s="56" t="s">
        <v>451</v>
      </c>
      <c r="F1494" s="53" t="s">
        <v>164</v>
      </c>
      <c r="G1494" s="54">
        <v>266.23</v>
      </c>
      <c r="H1494" s="55">
        <v>266.23</v>
      </c>
      <c r="I1494" s="73">
        <v>2.88</v>
      </c>
      <c r="J1494" s="55">
        <v>2.39</v>
      </c>
      <c r="K1494" s="73">
        <v>15.13</v>
      </c>
      <c r="L1494" s="55">
        <v>12.55</v>
      </c>
      <c r="M1494" s="55">
        <f>TRUNC(((J1494*G1494)+(L1494*G1494)),2)</f>
        <v>3977.47</v>
      </c>
      <c r="N1494" s="55">
        <f>TRUNC(((J1494*H1494)+(L1494*H1494)),2)</f>
        <v>3977.47</v>
      </c>
      <c r="O1494" s="37"/>
      <c r="P1494" s="55">
        <v>2.88</v>
      </c>
      <c r="Q1494" s="55">
        <v>15.13</v>
      </c>
      <c r="R1494" s="55">
        <v>4794.8</v>
      </c>
      <c r="S1494" s="55">
        <v>4794.8</v>
      </c>
      <c r="T1494" s="135">
        <f t="shared" si="175"/>
        <v>0.82953824977058477</v>
      </c>
      <c r="U1494" s="55">
        <f t="shared" si="176"/>
        <v>636.28</v>
      </c>
      <c r="V1494" s="55">
        <f t="shared" si="177"/>
        <v>3341.18</v>
      </c>
      <c r="X1494" s="36" t="b">
        <v>1</v>
      </c>
    </row>
    <row r="1495" spans="1:24" x14ac:dyDescent="0.2">
      <c r="A1495" s="42" t="s">
        <v>4584</v>
      </c>
      <c r="B1495" s="128" t="s">
        <v>2302</v>
      </c>
      <c r="C1495" s="50" t="s">
        <v>163</v>
      </c>
      <c r="D1495" s="51">
        <v>201302</v>
      </c>
      <c r="E1495" s="56" t="s">
        <v>2303</v>
      </c>
      <c r="F1495" s="53" t="s">
        <v>164</v>
      </c>
      <c r="G1495" s="54">
        <v>35.35</v>
      </c>
      <c r="H1495" s="55">
        <v>35.35</v>
      </c>
      <c r="I1495" s="73">
        <v>59.14</v>
      </c>
      <c r="J1495" s="55">
        <v>49.09</v>
      </c>
      <c r="K1495" s="73">
        <v>25.61</v>
      </c>
      <c r="L1495" s="55">
        <v>21.25</v>
      </c>
      <c r="M1495" s="55">
        <f>TRUNC(((J1495*G1495)+(L1495*G1495)),2)</f>
        <v>2486.5100000000002</v>
      </c>
      <c r="N1495" s="55">
        <f>TRUNC(((J1495*H1495)+(L1495*H1495)),2)</f>
        <v>2486.5100000000002</v>
      </c>
      <c r="O1495" s="37"/>
      <c r="P1495" s="55">
        <v>59.14</v>
      </c>
      <c r="Q1495" s="55">
        <v>25.61</v>
      </c>
      <c r="R1495" s="55">
        <v>2995.91</v>
      </c>
      <c r="S1495" s="55">
        <v>2995.91</v>
      </c>
      <c r="T1495" s="135">
        <f t="shared" si="175"/>
        <v>0.82996818996565325</v>
      </c>
      <c r="U1495" s="55">
        <f t="shared" si="176"/>
        <v>1735.33</v>
      </c>
      <c r="V1495" s="55">
        <f t="shared" si="177"/>
        <v>751.18</v>
      </c>
      <c r="X1495" s="36" t="b">
        <v>1</v>
      </c>
    </row>
    <row r="1496" spans="1:24" x14ac:dyDescent="0.2">
      <c r="A1496" s="42" t="s">
        <v>4585</v>
      </c>
      <c r="B1496" s="127" t="s">
        <v>2304</v>
      </c>
      <c r="C1496" s="132"/>
      <c r="D1496" s="132"/>
      <c r="E1496" s="47" t="s">
        <v>105</v>
      </c>
      <c r="F1496" s="132"/>
      <c r="G1496" s="48"/>
      <c r="H1496" s="48"/>
      <c r="I1496" s="72"/>
      <c r="J1496" s="48"/>
      <c r="K1496" s="72"/>
      <c r="L1496" s="48"/>
      <c r="M1496" s="308">
        <f>SUM(M1497:M1498)</f>
        <v>1777.3</v>
      </c>
      <c r="N1496" s="308">
        <f>SUM(N1497:N1498)</f>
        <v>1777.3</v>
      </c>
      <c r="O1496" s="37"/>
      <c r="P1496" s="48"/>
      <c r="Q1496" s="48"/>
      <c r="R1496" s="308">
        <v>2143.31</v>
      </c>
      <c r="S1496" s="308">
        <v>2143.31</v>
      </c>
      <c r="T1496" s="135">
        <f t="shared" si="175"/>
        <v>0.82923142242606063</v>
      </c>
      <c r="U1496" s="55">
        <f t="shared" si="176"/>
        <v>0</v>
      </c>
      <c r="V1496" s="55">
        <f t="shared" si="177"/>
        <v>0</v>
      </c>
      <c r="X1496" s="36" t="b">
        <v>1</v>
      </c>
    </row>
    <row r="1497" spans="1:24" x14ac:dyDescent="0.2">
      <c r="A1497" s="42" t="s">
        <v>4586</v>
      </c>
      <c r="B1497" s="128" t="s">
        <v>2305</v>
      </c>
      <c r="C1497" s="50" t="s">
        <v>163</v>
      </c>
      <c r="D1497" s="51">
        <v>210102</v>
      </c>
      <c r="E1497" s="56" t="s">
        <v>835</v>
      </c>
      <c r="F1497" s="53" t="s">
        <v>164</v>
      </c>
      <c r="G1497" s="54">
        <v>85.12</v>
      </c>
      <c r="H1497" s="55">
        <v>85.12</v>
      </c>
      <c r="I1497" s="73">
        <v>3.75</v>
      </c>
      <c r="J1497" s="55">
        <v>3.11</v>
      </c>
      <c r="K1497" s="73">
        <v>1.24</v>
      </c>
      <c r="L1497" s="55">
        <v>1.02</v>
      </c>
      <c r="M1497" s="55">
        <f>TRUNC(((J1497*G1497)+(L1497*G1497)),2)</f>
        <v>351.54</v>
      </c>
      <c r="N1497" s="55">
        <f>TRUNC(((J1497*H1497)+(L1497*H1497)),2)</f>
        <v>351.54</v>
      </c>
      <c r="O1497" s="37"/>
      <c r="P1497" s="55">
        <v>3.75</v>
      </c>
      <c r="Q1497" s="55">
        <v>1.24</v>
      </c>
      <c r="R1497" s="55">
        <v>424.74</v>
      </c>
      <c r="S1497" s="55">
        <v>424.74</v>
      </c>
      <c r="T1497" s="135">
        <f t="shared" si="175"/>
        <v>0.82765927390874416</v>
      </c>
      <c r="U1497" s="55">
        <f t="shared" si="176"/>
        <v>264.72000000000003</v>
      </c>
      <c r="V1497" s="55">
        <f t="shared" si="177"/>
        <v>86.82</v>
      </c>
      <c r="X1497" s="36" t="b">
        <v>1</v>
      </c>
    </row>
    <row r="1498" spans="1:24" x14ac:dyDescent="0.2">
      <c r="A1498" s="42" t="s">
        <v>4587</v>
      </c>
      <c r="B1498" s="128" t="s">
        <v>2306</v>
      </c>
      <c r="C1498" s="50" t="s">
        <v>163</v>
      </c>
      <c r="D1498" s="51">
        <v>210515</v>
      </c>
      <c r="E1498" s="56" t="s">
        <v>454</v>
      </c>
      <c r="F1498" s="53" t="s">
        <v>164</v>
      </c>
      <c r="G1498" s="54">
        <v>85.12</v>
      </c>
      <c r="H1498" s="55">
        <v>85.12</v>
      </c>
      <c r="I1498" s="73">
        <v>6.18</v>
      </c>
      <c r="J1498" s="55">
        <v>5.13</v>
      </c>
      <c r="K1498" s="73">
        <v>14.01</v>
      </c>
      <c r="L1498" s="55">
        <v>11.62</v>
      </c>
      <c r="M1498" s="55">
        <f>TRUNC(((J1498*G1498)+(L1498*G1498)),2)</f>
        <v>1425.76</v>
      </c>
      <c r="N1498" s="55">
        <f>TRUNC(((J1498*H1498)+(L1498*H1498)),2)</f>
        <v>1425.76</v>
      </c>
      <c r="O1498" s="37"/>
      <c r="P1498" s="55">
        <v>6.18</v>
      </c>
      <c r="Q1498" s="55">
        <v>14.01</v>
      </c>
      <c r="R1498" s="55">
        <v>1718.57</v>
      </c>
      <c r="S1498" s="55">
        <v>1718.57</v>
      </c>
      <c r="T1498" s="135">
        <f t="shared" si="175"/>
        <v>0.82961997474644622</v>
      </c>
      <c r="U1498" s="55">
        <f t="shared" si="176"/>
        <v>436.66</v>
      </c>
      <c r="V1498" s="55">
        <f t="shared" si="177"/>
        <v>989.09</v>
      </c>
      <c r="X1498" s="36" t="b">
        <v>1</v>
      </c>
    </row>
    <row r="1499" spans="1:24" x14ac:dyDescent="0.2">
      <c r="A1499" s="42" t="s">
        <v>4588</v>
      </c>
      <c r="B1499" s="127" t="s">
        <v>2307</v>
      </c>
      <c r="C1499" s="132"/>
      <c r="D1499" s="132"/>
      <c r="E1499" s="47" t="s">
        <v>107</v>
      </c>
      <c r="F1499" s="132"/>
      <c r="G1499" s="48"/>
      <c r="H1499" s="48"/>
      <c r="I1499" s="72"/>
      <c r="J1499" s="48"/>
      <c r="K1499" s="72"/>
      <c r="L1499" s="48"/>
      <c r="M1499" s="308">
        <f>M1500+M1502+M1505</f>
        <v>17103.57</v>
      </c>
      <c r="N1499" s="308">
        <f>N1500+N1502+N1505</f>
        <v>17103.57</v>
      </c>
      <c r="O1499" s="37"/>
      <c r="P1499" s="48"/>
      <c r="Q1499" s="48"/>
      <c r="R1499" s="308">
        <v>20607.13</v>
      </c>
      <c r="S1499" s="308">
        <v>20607.13</v>
      </c>
      <c r="T1499" s="135">
        <f t="shared" si="175"/>
        <v>0.82998311749379938</v>
      </c>
      <c r="U1499" s="55">
        <f t="shared" si="176"/>
        <v>0</v>
      </c>
      <c r="V1499" s="55">
        <f t="shared" si="177"/>
        <v>0</v>
      </c>
      <c r="X1499" s="36" t="b">
        <v>1</v>
      </c>
    </row>
    <row r="1500" spans="1:24" x14ac:dyDescent="0.2">
      <c r="A1500" s="42" t="s">
        <v>4589</v>
      </c>
      <c r="B1500" s="129" t="s">
        <v>2308</v>
      </c>
      <c r="C1500" s="133"/>
      <c r="D1500" s="133"/>
      <c r="E1500" s="58" t="s">
        <v>459</v>
      </c>
      <c r="F1500" s="133"/>
      <c r="G1500" s="59"/>
      <c r="H1500" s="59"/>
      <c r="I1500" s="72"/>
      <c r="J1500" s="59"/>
      <c r="K1500" s="72"/>
      <c r="L1500" s="59"/>
      <c r="M1500" s="60">
        <f>M1501</f>
        <v>3650.52</v>
      </c>
      <c r="N1500" s="60">
        <f>N1501</f>
        <v>3650.52</v>
      </c>
      <c r="O1500" s="37"/>
      <c r="P1500" s="59"/>
      <c r="Q1500" s="59"/>
      <c r="R1500" s="60">
        <v>4398.6400000000003</v>
      </c>
      <c r="S1500" s="60">
        <v>4398.6400000000003</v>
      </c>
      <c r="T1500" s="135">
        <f t="shared" si="175"/>
        <v>0.82992015713947942</v>
      </c>
      <c r="U1500" s="55">
        <f t="shared" si="176"/>
        <v>0</v>
      </c>
      <c r="V1500" s="55">
        <f t="shared" si="177"/>
        <v>0</v>
      </c>
      <c r="X1500" s="36" t="b">
        <v>1</v>
      </c>
    </row>
    <row r="1501" spans="1:24" x14ac:dyDescent="0.25">
      <c r="A1501" s="42" t="s">
        <v>4590</v>
      </c>
      <c r="B1501" s="128" t="s">
        <v>2309</v>
      </c>
      <c r="C1501" s="50" t="s">
        <v>163</v>
      </c>
      <c r="D1501" s="51">
        <v>220101</v>
      </c>
      <c r="E1501" s="56" t="s">
        <v>461</v>
      </c>
      <c r="F1501" s="53" t="s">
        <v>164</v>
      </c>
      <c r="G1501" s="54">
        <v>115.45</v>
      </c>
      <c r="H1501" s="55">
        <v>115.45</v>
      </c>
      <c r="I1501" s="73">
        <v>27.05</v>
      </c>
      <c r="J1501" s="55">
        <v>22.45</v>
      </c>
      <c r="K1501" s="73">
        <v>11.05</v>
      </c>
      <c r="L1501" s="55">
        <v>9.17</v>
      </c>
      <c r="M1501" s="55">
        <f>TRUNC(((J1501*G1501)+(L1501*G1501)),2)</f>
        <v>3650.52</v>
      </c>
      <c r="N1501" s="55">
        <f>TRUNC(((J1501*H1501)+(L1501*H1501)),2)</f>
        <v>3650.52</v>
      </c>
      <c r="O1501" s="38"/>
      <c r="P1501" s="55">
        <v>27.05</v>
      </c>
      <c r="Q1501" s="55">
        <v>11.05</v>
      </c>
      <c r="R1501" s="55">
        <v>4398.6400000000003</v>
      </c>
      <c r="S1501" s="55">
        <v>4398.6400000000003</v>
      </c>
      <c r="T1501" s="135">
        <f t="shared" si="175"/>
        <v>0.82992015713947942</v>
      </c>
      <c r="U1501" s="55">
        <f t="shared" si="176"/>
        <v>2591.85</v>
      </c>
      <c r="V1501" s="55">
        <f t="shared" si="177"/>
        <v>1058.67</v>
      </c>
      <c r="X1501" s="36" t="b">
        <v>1</v>
      </c>
    </row>
    <row r="1502" spans="1:24" x14ac:dyDescent="0.2">
      <c r="A1502" s="42" t="s">
        <v>4591</v>
      </c>
      <c r="B1502" s="129" t="s">
        <v>2310</v>
      </c>
      <c r="C1502" s="133"/>
      <c r="D1502" s="133"/>
      <c r="E1502" s="58" t="s">
        <v>463</v>
      </c>
      <c r="F1502" s="133"/>
      <c r="G1502" s="59"/>
      <c r="H1502" s="59"/>
      <c r="I1502" s="72"/>
      <c r="J1502" s="59"/>
      <c r="K1502" s="72"/>
      <c r="L1502" s="59"/>
      <c r="M1502" s="60">
        <f>SUM(M1503:M1504)</f>
        <v>10546.45</v>
      </c>
      <c r="N1502" s="60">
        <f>SUM(N1503:N1504)</f>
        <v>10546.45</v>
      </c>
      <c r="O1502" s="37"/>
      <c r="P1502" s="59"/>
      <c r="Q1502" s="59"/>
      <c r="R1502" s="60">
        <v>12706.71</v>
      </c>
      <c r="S1502" s="60">
        <v>12706.71</v>
      </c>
      <c r="T1502" s="135">
        <f t="shared" si="175"/>
        <v>0.8299906112597204</v>
      </c>
      <c r="U1502" s="55">
        <f t="shared" si="176"/>
        <v>0</v>
      </c>
      <c r="V1502" s="55">
        <f t="shared" si="177"/>
        <v>0</v>
      </c>
      <c r="X1502" s="36" t="b">
        <v>1</v>
      </c>
    </row>
    <row r="1503" spans="1:24" ht="24" x14ac:dyDescent="0.25">
      <c r="A1503" s="42" t="s">
        <v>4592</v>
      </c>
      <c r="B1503" s="128" t="s">
        <v>2311</v>
      </c>
      <c r="C1503" s="50" t="s">
        <v>197</v>
      </c>
      <c r="D1503" s="57" t="s">
        <v>465</v>
      </c>
      <c r="E1503" s="52" t="s">
        <v>3090</v>
      </c>
      <c r="F1503" s="53" t="s">
        <v>164</v>
      </c>
      <c r="G1503" s="54">
        <v>115.45</v>
      </c>
      <c r="H1503" s="55">
        <v>115.45</v>
      </c>
      <c r="I1503" s="73">
        <v>71.739999999999995</v>
      </c>
      <c r="J1503" s="55">
        <v>59.55</v>
      </c>
      <c r="K1503" s="73">
        <v>21.88</v>
      </c>
      <c r="L1503" s="55">
        <v>18.16</v>
      </c>
      <c r="M1503" s="55">
        <f>TRUNC(((J1503*G1503)+(L1503*G1503)),2)</f>
        <v>8971.61</v>
      </c>
      <c r="N1503" s="55">
        <f>TRUNC(((J1503*H1503)+(L1503*H1503)),2)</f>
        <v>8971.61</v>
      </c>
      <c r="O1503" s="38"/>
      <c r="P1503" s="55">
        <v>71.739999999999995</v>
      </c>
      <c r="Q1503" s="55">
        <v>21.88</v>
      </c>
      <c r="R1503" s="55">
        <v>10808.42</v>
      </c>
      <c r="S1503" s="55">
        <v>10808.42</v>
      </c>
      <c r="T1503" s="135">
        <f t="shared" si="175"/>
        <v>0.83005749221440328</v>
      </c>
      <c r="U1503" s="55">
        <f t="shared" si="176"/>
        <v>6875.04</v>
      </c>
      <c r="V1503" s="55">
        <f t="shared" si="177"/>
        <v>2096.5700000000002</v>
      </c>
      <c r="X1503" s="36" t="b">
        <v>1</v>
      </c>
    </row>
    <row r="1504" spans="1:24" ht="24" x14ac:dyDescent="0.2">
      <c r="A1504" s="42" t="s">
        <v>4593</v>
      </c>
      <c r="B1504" s="128" t="s">
        <v>2312</v>
      </c>
      <c r="C1504" s="50" t="s">
        <v>197</v>
      </c>
      <c r="D1504" s="57" t="s">
        <v>468</v>
      </c>
      <c r="E1504" s="56" t="s">
        <v>469</v>
      </c>
      <c r="F1504" s="53" t="s">
        <v>172</v>
      </c>
      <c r="G1504" s="54">
        <v>92.15</v>
      </c>
      <c r="H1504" s="55">
        <v>92.15</v>
      </c>
      <c r="I1504" s="73">
        <v>20.25</v>
      </c>
      <c r="J1504" s="55">
        <v>16.8</v>
      </c>
      <c r="K1504" s="73">
        <v>0.35</v>
      </c>
      <c r="L1504" s="55">
        <v>0.28999999999999998</v>
      </c>
      <c r="M1504" s="55">
        <f>TRUNC(((J1504*G1504)+(L1504*G1504)),2)</f>
        <v>1574.84</v>
      </c>
      <c r="N1504" s="55">
        <f>TRUNC(((J1504*H1504)+(L1504*H1504)),2)</f>
        <v>1574.84</v>
      </c>
      <c r="O1504" s="37"/>
      <c r="P1504" s="55">
        <v>20.25</v>
      </c>
      <c r="Q1504" s="55">
        <v>0.35</v>
      </c>
      <c r="R1504" s="55">
        <v>1898.29</v>
      </c>
      <c r="S1504" s="55">
        <v>1898.29</v>
      </c>
      <c r="T1504" s="135">
        <f t="shared" si="175"/>
        <v>0.82960980672078555</v>
      </c>
      <c r="U1504" s="55">
        <f t="shared" si="176"/>
        <v>1548.12</v>
      </c>
      <c r="V1504" s="55">
        <f t="shared" si="177"/>
        <v>26.72</v>
      </c>
      <c r="X1504" s="36" t="b">
        <v>1</v>
      </c>
    </row>
    <row r="1505" spans="1:24" x14ac:dyDescent="0.2">
      <c r="A1505" s="42" t="s">
        <v>4594</v>
      </c>
      <c r="B1505" s="129" t="s">
        <v>2313</v>
      </c>
      <c r="C1505" s="133"/>
      <c r="D1505" s="133"/>
      <c r="E1505" s="58" t="s">
        <v>471</v>
      </c>
      <c r="F1505" s="133"/>
      <c r="G1505" s="59"/>
      <c r="H1505" s="59"/>
      <c r="I1505" s="72"/>
      <c r="J1505" s="59"/>
      <c r="K1505" s="72"/>
      <c r="L1505" s="59"/>
      <c r="M1505" s="60">
        <f>M1506</f>
        <v>2906.6</v>
      </c>
      <c r="N1505" s="60">
        <f>N1506</f>
        <v>2906.6</v>
      </c>
      <c r="O1505" s="37"/>
      <c r="P1505" s="59"/>
      <c r="Q1505" s="59"/>
      <c r="R1505" s="60">
        <v>3501.78</v>
      </c>
      <c r="S1505" s="60">
        <v>3501.78</v>
      </c>
      <c r="T1505" s="135">
        <f t="shared" si="175"/>
        <v>0.83003501076595321</v>
      </c>
      <c r="U1505" s="55">
        <f t="shared" si="176"/>
        <v>0</v>
      </c>
      <c r="V1505" s="55">
        <f t="shared" si="177"/>
        <v>0</v>
      </c>
      <c r="X1505" s="36" t="b">
        <v>1</v>
      </c>
    </row>
    <row r="1506" spans="1:24" ht="24" x14ac:dyDescent="0.25">
      <c r="A1506" s="42" t="s">
        <v>4595</v>
      </c>
      <c r="B1506" s="128" t="s">
        <v>2314</v>
      </c>
      <c r="C1506" s="50" t="s">
        <v>163</v>
      </c>
      <c r="D1506" s="51">
        <v>220100</v>
      </c>
      <c r="E1506" s="52" t="s">
        <v>3033</v>
      </c>
      <c r="F1506" s="53" t="s">
        <v>164</v>
      </c>
      <c r="G1506" s="54">
        <v>40.08</v>
      </c>
      <c r="H1506" s="55">
        <v>40.08</v>
      </c>
      <c r="I1506" s="73">
        <v>48.02</v>
      </c>
      <c r="J1506" s="55">
        <v>39.86</v>
      </c>
      <c r="K1506" s="73">
        <v>39.35</v>
      </c>
      <c r="L1506" s="55">
        <v>32.659999999999997</v>
      </c>
      <c r="M1506" s="55">
        <f>TRUNC(((J1506*G1506)+(L1506*G1506)),2)</f>
        <v>2906.6</v>
      </c>
      <c r="N1506" s="55">
        <f>TRUNC(((J1506*H1506)+(L1506*H1506)),2)</f>
        <v>2906.6</v>
      </c>
      <c r="O1506" s="38"/>
      <c r="P1506" s="55">
        <v>48.02</v>
      </c>
      <c r="Q1506" s="55">
        <v>39.35</v>
      </c>
      <c r="R1506" s="55">
        <v>3501.78</v>
      </c>
      <c r="S1506" s="55">
        <v>3501.78</v>
      </c>
      <c r="T1506" s="135">
        <f t="shared" si="175"/>
        <v>0.83003501076595321</v>
      </c>
      <c r="U1506" s="55">
        <f t="shared" si="176"/>
        <v>1597.58</v>
      </c>
      <c r="V1506" s="55">
        <f t="shared" si="177"/>
        <v>1309.01</v>
      </c>
      <c r="X1506" s="36" t="b">
        <v>1</v>
      </c>
    </row>
    <row r="1507" spans="1:24" x14ac:dyDescent="0.2">
      <c r="A1507" s="42" t="s">
        <v>4596</v>
      </c>
      <c r="B1507" s="127" t="s">
        <v>2315</v>
      </c>
      <c r="C1507" s="132"/>
      <c r="D1507" s="132"/>
      <c r="E1507" s="47" t="s">
        <v>109</v>
      </c>
      <c r="F1507" s="132"/>
      <c r="G1507" s="48"/>
      <c r="H1507" s="48"/>
      <c r="I1507" s="72"/>
      <c r="J1507" s="48"/>
      <c r="K1507" s="72"/>
      <c r="L1507" s="48"/>
      <c r="M1507" s="308">
        <f>SUM(M1508:M1509)</f>
        <v>1197.54</v>
      </c>
      <c r="N1507" s="308">
        <f>SUM(N1508:N1509)</f>
        <v>1197.54</v>
      </c>
      <c r="O1507" s="37"/>
      <c r="P1507" s="48"/>
      <c r="Q1507" s="48"/>
      <c r="R1507" s="308">
        <v>1442.82</v>
      </c>
      <c r="S1507" s="308">
        <v>1442.82</v>
      </c>
      <c r="T1507" s="135">
        <f t="shared" si="175"/>
        <v>0.82999958414771069</v>
      </c>
      <c r="U1507" s="55">
        <f t="shared" si="176"/>
        <v>0</v>
      </c>
      <c r="V1507" s="55">
        <f t="shared" si="177"/>
        <v>0</v>
      </c>
      <c r="X1507" s="36" t="b">
        <v>1</v>
      </c>
    </row>
    <row r="1508" spans="1:24" x14ac:dyDescent="0.2">
      <c r="A1508" s="42" t="s">
        <v>4597</v>
      </c>
      <c r="B1508" s="128" t="s">
        <v>2316</v>
      </c>
      <c r="C1508" s="50" t="s">
        <v>163</v>
      </c>
      <c r="D1508" s="51">
        <v>230174</v>
      </c>
      <c r="E1508" s="56" t="s">
        <v>2063</v>
      </c>
      <c r="F1508" s="53" t="s">
        <v>160</v>
      </c>
      <c r="G1508" s="54">
        <v>6</v>
      </c>
      <c r="H1508" s="55">
        <v>6</v>
      </c>
      <c r="I1508" s="73">
        <v>87.78</v>
      </c>
      <c r="J1508" s="55">
        <v>72.86</v>
      </c>
      <c r="K1508" s="73">
        <v>13.08</v>
      </c>
      <c r="L1508" s="55">
        <v>10.85</v>
      </c>
      <c r="M1508" s="55">
        <f>TRUNC(((J1508*G1508)+(L1508*G1508)),2)</f>
        <v>502.26</v>
      </c>
      <c r="N1508" s="55">
        <f>TRUNC(((J1508*H1508)+(L1508*H1508)),2)</f>
        <v>502.26</v>
      </c>
      <c r="O1508" s="37"/>
      <c r="P1508" s="55">
        <v>87.78</v>
      </c>
      <c r="Q1508" s="55">
        <v>13.08</v>
      </c>
      <c r="R1508" s="55">
        <v>605.16</v>
      </c>
      <c r="S1508" s="55">
        <v>605.16</v>
      </c>
      <c r="T1508" s="135">
        <f t="shared" si="175"/>
        <v>0.82996232401348402</v>
      </c>
      <c r="U1508" s="55">
        <f t="shared" si="176"/>
        <v>437.16</v>
      </c>
      <c r="V1508" s="55">
        <f t="shared" si="177"/>
        <v>65.099999999999994</v>
      </c>
      <c r="X1508" s="36" t="b">
        <v>1</v>
      </c>
    </row>
    <row r="1509" spans="1:24" x14ac:dyDescent="0.2">
      <c r="A1509" s="42" t="s">
        <v>4598</v>
      </c>
      <c r="B1509" s="128" t="s">
        <v>2317</v>
      </c>
      <c r="C1509" s="50" t="s">
        <v>163</v>
      </c>
      <c r="D1509" s="51">
        <v>230176</v>
      </c>
      <c r="E1509" s="56" t="s">
        <v>2065</v>
      </c>
      <c r="F1509" s="53" t="s">
        <v>160</v>
      </c>
      <c r="G1509" s="54">
        <v>6</v>
      </c>
      <c r="H1509" s="55">
        <v>6</v>
      </c>
      <c r="I1509" s="73">
        <v>126.53</v>
      </c>
      <c r="J1509" s="55">
        <v>105.03</v>
      </c>
      <c r="K1509" s="73">
        <v>13.08</v>
      </c>
      <c r="L1509" s="55">
        <v>10.85</v>
      </c>
      <c r="M1509" s="55">
        <f>TRUNC(((J1509*G1509)+(L1509*G1509)),2)</f>
        <v>695.28</v>
      </c>
      <c r="N1509" s="55">
        <f>TRUNC(((J1509*H1509)+(L1509*H1509)),2)</f>
        <v>695.28</v>
      </c>
      <c r="O1509" s="37"/>
      <c r="P1509" s="55">
        <v>126.53</v>
      </c>
      <c r="Q1509" s="55">
        <v>13.08</v>
      </c>
      <c r="R1509" s="55">
        <v>837.66</v>
      </c>
      <c r="S1509" s="55">
        <v>837.66</v>
      </c>
      <c r="T1509" s="135">
        <f t="shared" si="175"/>
        <v>0.83002650239954157</v>
      </c>
      <c r="U1509" s="55">
        <f t="shared" si="176"/>
        <v>630.17999999999995</v>
      </c>
      <c r="V1509" s="55">
        <f t="shared" si="177"/>
        <v>65.099999999999994</v>
      </c>
      <c r="X1509" s="36" t="b">
        <v>1</v>
      </c>
    </row>
    <row r="1510" spans="1:24" x14ac:dyDescent="0.2">
      <c r="A1510" s="42" t="s">
        <v>4599</v>
      </c>
      <c r="B1510" s="127" t="s">
        <v>2318</v>
      </c>
      <c r="C1510" s="132"/>
      <c r="D1510" s="132"/>
      <c r="E1510" s="47" t="s">
        <v>115</v>
      </c>
      <c r="F1510" s="132"/>
      <c r="G1510" s="48"/>
      <c r="H1510" s="48"/>
      <c r="I1510" s="72"/>
      <c r="J1510" s="48"/>
      <c r="K1510" s="72"/>
      <c r="L1510" s="48"/>
      <c r="M1510" s="308">
        <f>M1511+M1515+M1518+M1520+M1522+M1524+M1526+M1528</f>
        <v>13008.85</v>
      </c>
      <c r="N1510" s="308">
        <f>N1511+N1515+N1518+N1520+N1522+N1524+N1526+N1528</f>
        <v>13008.85</v>
      </c>
      <c r="O1510" s="37"/>
      <c r="P1510" s="48"/>
      <c r="Q1510" s="48"/>
      <c r="R1510" s="308">
        <v>15683.48</v>
      </c>
      <c r="S1510" s="308">
        <v>15683.48</v>
      </c>
      <c r="T1510" s="135">
        <f t="shared" si="175"/>
        <v>0.82946195614748774</v>
      </c>
      <c r="U1510" s="55">
        <f t="shared" si="176"/>
        <v>0</v>
      </c>
      <c r="V1510" s="55">
        <f t="shared" si="177"/>
        <v>0</v>
      </c>
      <c r="X1510" s="36" t="b">
        <v>1</v>
      </c>
    </row>
    <row r="1511" spans="1:24" x14ac:dyDescent="0.2">
      <c r="A1511" s="42" t="s">
        <v>4600</v>
      </c>
      <c r="B1511" s="129" t="s">
        <v>2319</v>
      </c>
      <c r="C1511" s="133"/>
      <c r="D1511" s="133"/>
      <c r="E1511" s="58" t="s">
        <v>2320</v>
      </c>
      <c r="F1511" s="133"/>
      <c r="G1511" s="59"/>
      <c r="H1511" s="59"/>
      <c r="I1511" s="72"/>
      <c r="J1511" s="59"/>
      <c r="K1511" s="72"/>
      <c r="L1511" s="59"/>
      <c r="M1511" s="60">
        <f>SUM(M1512:M1514)</f>
        <v>5696.7000000000007</v>
      </c>
      <c r="N1511" s="60">
        <f>SUM(N1512:N1514)</f>
        <v>5696.7000000000007</v>
      </c>
      <c r="O1511" s="37"/>
      <c r="P1511" s="59"/>
      <c r="Q1511" s="59"/>
      <c r="R1511" s="60">
        <v>6868.61</v>
      </c>
      <c r="S1511" s="60">
        <v>6868.61</v>
      </c>
      <c r="T1511" s="135">
        <f t="shared" si="175"/>
        <v>0.82938178175788124</v>
      </c>
      <c r="U1511" s="55">
        <f t="shared" si="176"/>
        <v>0</v>
      </c>
      <c r="V1511" s="55">
        <f t="shared" si="177"/>
        <v>0</v>
      </c>
      <c r="X1511" s="36" t="b">
        <v>1</v>
      </c>
    </row>
    <row r="1512" spans="1:24" x14ac:dyDescent="0.2">
      <c r="A1512" s="42" t="s">
        <v>4601</v>
      </c>
      <c r="B1512" s="128" t="s">
        <v>2321</v>
      </c>
      <c r="C1512" s="50" t="s">
        <v>163</v>
      </c>
      <c r="D1512" s="51">
        <v>261300</v>
      </c>
      <c r="E1512" s="56" t="s">
        <v>482</v>
      </c>
      <c r="F1512" s="53" t="s">
        <v>164</v>
      </c>
      <c r="G1512" s="54">
        <v>261.89999999999998</v>
      </c>
      <c r="H1512" s="55">
        <v>261.89999999999998</v>
      </c>
      <c r="I1512" s="73">
        <v>2.19</v>
      </c>
      <c r="J1512" s="55">
        <v>1.81</v>
      </c>
      <c r="K1512" s="73">
        <v>9.6999999999999993</v>
      </c>
      <c r="L1512" s="55">
        <v>8.0500000000000007</v>
      </c>
      <c r="M1512" s="55">
        <f>TRUNC(((J1512*G1512)+(L1512*G1512)),2)</f>
        <v>2582.33</v>
      </c>
      <c r="N1512" s="55">
        <f>TRUNC(((J1512*H1512)+(L1512*H1512)),2)</f>
        <v>2582.33</v>
      </c>
      <c r="O1512" s="37"/>
      <c r="P1512" s="55">
        <v>2.19</v>
      </c>
      <c r="Q1512" s="55">
        <v>9.6999999999999993</v>
      </c>
      <c r="R1512" s="55">
        <v>3113.99</v>
      </c>
      <c r="S1512" s="55">
        <v>3113.99</v>
      </c>
      <c r="T1512" s="135">
        <f t="shared" si="175"/>
        <v>0.82926727446138238</v>
      </c>
      <c r="U1512" s="55">
        <f t="shared" si="176"/>
        <v>474.03</v>
      </c>
      <c r="V1512" s="55">
        <f t="shared" si="177"/>
        <v>2108.29</v>
      </c>
      <c r="X1512" s="36" t="b">
        <v>1</v>
      </c>
    </row>
    <row r="1513" spans="1:24" x14ac:dyDescent="0.2">
      <c r="A1513" s="42" t="s">
        <v>4602</v>
      </c>
      <c r="B1513" s="128" t="s">
        <v>2322</v>
      </c>
      <c r="C1513" s="50" t="s">
        <v>163</v>
      </c>
      <c r="D1513" s="51">
        <v>261550</v>
      </c>
      <c r="E1513" s="56" t="s">
        <v>484</v>
      </c>
      <c r="F1513" s="53" t="s">
        <v>164</v>
      </c>
      <c r="G1513" s="54">
        <v>134.53</v>
      </c>
      <c r="H1513" s="55">
        <v>134.53</v>
      </c>
      <c r="I1513" s="73">
        <v>7.39</v>
      </c>
      <c r="J1513" s="55">
        <v>6.13</v>
      </c>
      <c r="K1513" s="73">
        <v>8.9600000000000009</v>
      </c>
      <c r="L1513" s="55">
        <v>7.43</v>
      </c>
      <c r="M1513" s="55">
        <f>TRUNC(((J1513*G1513)+(L1513*G1513)),2)</f>
        <v>1824.22</v>
      </c>
      <c r="N1513" s="55">
        <f>TRUNC(((J1513*H1513)+(L1513*H1513)),2)</f>
        <v>1824.22</v>
      </c>
      <c r="O1513" s="37"/>
      <c r="P1513" s="55">
        <v>7.39</v>
      </c>
      <c r="Q1513" s="55">
        <v>8.9600000000000009</v>
      </c>
      <c r="R1513" s="55">
        <v>2199.56</v>
      </c>
      <c r="S1513" s="55">
        <v>2199.56</v>
      </c>
      <c r="T1513" s="135">
        <f t="shared" si="175"/>
        <v>0.82935678044699856</v>
      </c>
      <c r="U1513" s="55">
        <f t="shared" si="176"/>
        <v>824.66</v>
      </c>
      <c r="V1513" s="55">
        <f t="shared" si="177"/>
        <v>999.55</v>
      </c>
      <c r="X1513" s="36" t="b">
        <v>1</v>
      </c>
    </row>
    <row r="1514" spans="1:24" x14ac:dyDescent="0.2">
      <c r="A1514" s="42" t="s">
        <v>4603</v>
      </c>
      <c r="B1514" s="128" t="s">
        <v>2323</v>
      </c>
      <c r="C1514" s="50" t="s">
        <v>163</v>
      </c>
      <c r="D1514" s="51">
        <v>261001</v>
      </c>
      <c r="E1514" s="56" t="s">
        <v>489</v>
      </c>
      <c r="F1514" s="53" t="s">
        <v>164</v>
      </c>
      <c r="G1514" s="54">
        <v>127.36</v>
      </c>
      <c r="H1514" s="55">
        <v>127.36</v>
      </c>
      <c r="I1514" s="73">
        <v>4.28</v>
      </c>
      <c r="J1514" s="55">
        <v>3.55</v>
      </c>
      <c r="K1514" s="73">
        <v>7.93</v>
      </c>
      <c r="L1514" s="55">
        <v>6.58</v>
      </c>
      <c r="M1514" s="55">
        <f>TRUNC(((J1514*G1514)+(L1514*G1514)),2)</f>
        <v>1290.1500000000001</v>
      </c>
      <c r="N1514" s="55">
        <f>TRUNC(((J1514*H1514)+(L1514*H1514)),2)</f>
        <v>1290.1500000000001</v>
      </c>
      <c r="O1514" s="37"/>
      <c r="P1514" s="55">
        <v>4.28</v>
      </c>
      <c r="Q1514" s="55">
        <v>7.93</v>
      </c>
      <c r="R1514" s="55">
        <v>1555.06</v>
      </c>
      <c r="S1514" s="55">
        <v>1555.06</v>
      </c>
      <c r="T1514" s="135">
        <f t="shared" si="175"/>
        <v>0.82964644451017977</v>
      </c>
      <c r="U1514" s="55">
        <f t="shared" si="176"/>
        <v>452.12</v>
      </c>
      <c r="V1514" s="55">
        <f t="shared" si="177"/>
        <v>838.02</v>
      </c>
      <c r="X1514" s="36" t="b">
        <v>1</v>
      </c>
    </row>
    <row r="1515" spans="1:24" x14ac:dyDescent="0.2">
      <c r="A1515" s="42" t="s">
        <v>4604</v>
      </c>
      <c r="B1515" s="129" t="s">
        <v>2324</v>
      </c>
      <c r="C1515" s="133"/>
      <c r="D1515" s="133"/>
      <c r="E1515" s="58" t="s">
        <v>2325</v>
      </c>
      <c r="F1515" s="133"/>
      <c r="G1515" s="59"/>
      <c r="H1515" s="59"/>
      <c r="I1515" s="72"/>
      <c r="J1515" s="59"/>
      <c r="K1515" s="72"/>
      <c r="L1515" s="59"/>
      <c r="M1515" s="60">
        <f>SUM(M1516:M1517)</f>
        <v>1511.72</v>
      </c>
      <c r="N1515" s="60">
        <f>SUM(N1516:N1517)</f>
        <v>1511.72</v>
      </c>
      <c r="O1515" s="37"/>
      <c r="P1515" s="59"/>
      <c r="Q1515" s="59"/>
      <c r="R1515" s="60">
        <v>1822.41</v>
      </c>
      <c r="S1515" s="60">
        <v>1822.41</v>
      </c>
      <c r="T1515" s="135">
        <f t="shared" si="175"/>
        <v>0.82951695831344208</v>
      </c>
      <c r="U1515" s="55">
        <f t="shared" si="176"/>
        <v>0</v>
      </c>
      <c r="V1515" s="55">
        <f t="shared" si="177"/>
        <v>0</v>
      </c>
      <c r="X1515" s="36" t="b">
        <v>1</v>
      </c>
    </row>
    <row r="1516" spans="1:24" x14ac:dyDescent="0.2">
      <c r="A1516" s="42" t="s">
        <v>4605</v>
      </c>
      <c r="B1516" s="128" t="s">
        <v>2326</v>
      </c>
      <c r="C1516" s="50" t="s">
        <v>163</v>
      </c>
      <c r="D1516" s="51">
        <v>261300</v>
      </c>
      <c r="E1516" s="56" t="s">
        <v>482</v>
      </c>
      <c r="F1516" s="53" t="s">
        <v>164</v>
      </c>
      <c r="G1516" s="54">
        <v>85.12</v>
      </c>
      <c r="H1516" s="55">
        <v>85.12</v>
      </c>
      <c r="I1516" s="73">
        <v>2.19</v>
      </c>
      <c r="J1516" s="55">
        <v>1.81</v>
      </c>
      <c r="K1516" s="73">
        <v>9.6999999999999993</v>
      </c>
      <c r="L1516" s="55">
        <v>8.0500000000000007</v>
      </c>
      <c r="M1516" s="55">
        <f>TRUNC(((J1516*G1516)+(L1516*G1516)),2)</f>
        <v>839.28</v>
      </c>
      <c r="N1516" s="55">
        <f>TRUNC(((J1516*H1516)+(L1516*H1516)),2)</f>
        <v>839.28</v>
      </c>
      <c r="O1516" s="37"/>
      <c r="P1516" s="55">
        <v>2.19</v>
      </c>
      <c r="Q1516" s="55">
        <v>9.6999999999999993</v>
      </c>
      <c r="R1516" s="55">
        <v>1012.07</v>
      </c>
      <c r="S1516" s="55">
        <v>1012.07</v>
      </c>
      <c r="T1516" s="135">
        <f t="shared" si="175"/>
        <v>0.82927070261938396</v>
      </c>
      <c r="U1516" s="55">
        <f t="shared" si="176"/>
        <v>154.06</v>
      </c>
      <c r="V1516" s="55">
        <f t="shared" si="177"/>
        <v>685.21</v>
      </c>
      <c r="X1516" s="36" t="b">
        <v>1</v>
      </c>
    </row>
    <row r="1517" spans="1:24" x14ac:dyDescent="0.2">
      <c r="A1517" s="42" t="s">
        <v>4606</v>
      </c>
      <c r="B1517" s="128" t="s">
        <v>2327</v>
      </c>
      <c r="C1517" s="50" t="s">
        <v>163</v>
      </c>
      <c r="D1517" s="51">
        <v>261307</v>
      </c>
      <c r="E1517" s="56" t="s">
        <v>494</v>
      </c>
      <c r="F1517" s="53" t="s">
        <v>164</v>
      </c>
      <c r="G1517" s="54">
        <v>85.12</v>
      </c>
      <c r="H1517" s="55">
        <v>85.12</v>
      </c>
      <c r="I1517" s="73">
        <v>3.82</v>
      </c>
      <c r="J1517" s="55">
        <v>3.17</v>
      </c>
      <c r="K1517" s="73">
        <v>5.7</v>
      </c>
      <c r="L1517" s="55">
        <v>4.7300000000000004</v>
      </c>
      <c r="M1517" s="55">
        <f>TRUNC(((J1517*G1517)+(L1517*G1517)),2)</f>
        <v>672.44</v>
      </c>
      <c r="N1517" s="55">
        <f>TRUNC(((J1517*H1517)+(L1517*H1517)),2)</f>
        <v>672.44</v>
      </c>
      <c r="O1517" s="37"/>
      <c r="P1517" s="55">
        <v>3.82</v>
      </c>
      <c r="Q1517" s="55">
        <v>5.7</v>
      </c>
      <c r="R1517" s="55">
        <v>810.34</v>
      </c>
      <c r="S1517" s="55">
        <v>810.34</v>
      </c>
      <c r="T1517" s="135">
        <f t="shared" si="175"/>
        <v>0.8298245181035121</v>
      </c>
      <c r="U1517" s="55">
        <f t="shared" si="176"/>
        <v>269.83</v>
      </c>
      <c r="V1517" s="55">
        <f t="shared" si="177"/>
        <v>402.61</v>
      </c>
      <c r="X1517" s="36" t="b">
        <v>1</v>
      </c>
    </row>
    <row r="1518" spans="1:24" x14ac:dyDescent="0.2">
      <c r="A1518" s="42" t="s">
        <v>4607</v>
      </c>
      <c r="B1518" s="129" t="s">
        <v>2328</v>
      </c>
      <c r="C1518" s="133"/>
      <c r="D1518" s="133"/>
      <c r="E1518" s="58" t="s">
        <v>2329</v>
      </c>
      <c r="F1518" s="133"/>
      <c r="G1518" s="59"/>
      <c r="H1518" s="59"/>
      <c r="I1518" s="72"/>
      <c r="J1518" s="59"/>
      <c r="K1518" s="72"/>
      <c r="L1518" s="59"/>
      <c r="M1518" s="60">
        <f>M1519</f>
        <v>913.82</v>
      </c>
      <c r="N1518" s="60">
        <f>N1519</f>
        <v>913.82</v>
      </c>
      <c r="O1518" s="37"/>
      <c r="P1518" s="59"/>
      <c r="Q1518" s="59"/>
      <c r="R1518" s="60">
        <v>1102.04</v>
      </c>
      <c r="S1518" s="60">
        <v>1102.04</v>
      </c>
      <c r="T1518" s="135">
        <f t="shared" si="175"/>
        <v>0.8292076512649269</v>
      </c>
      <c r="U1518" s="55">
        <f t="shared" si="176"/>
        <v>0</v>
      </c>
      <c r="V1518" s="55">
        <f t="shared" si="177"/>
        <v>0</v>
      </c>
      <c r="X1518" s="36" t="b">
        <v>1</v>
      </c>
    </row>
    <row r="1519" spans="1:24" x14ac:dyDescent="0.2">
      <c r="A1519" s="42" t="s">
        <v>4608</v>
      </c>
      <c r="B1519" s="128" t="s">
        <v>2330</v>
      </c>
      <c r="C1519" s="50" t="s">
        <v>163</v>
      </c>
      <c r="D1519" s="51">
        <v>261000</v>
      </c>
      <c r="E1519" s="56" t="s">
        <v>498</v>
      </c>
      <c r="F1519" s="53" t="s">
        <v>164</v>
      </c>
      <c r="G1519" s="54">
        <v>82.55</v>
      </c>
      <c r="H1519" s="55">
        <v>82.55</v>
      </c>
      <c r="I1519" s="73">
        <v>5.37</v>
      </c>
      <c r="J1519" s="55">
        <v>4.45</v>
      </c>
      <c r="K1519" s="73">
        <v>7.98</v>
      </c>
      <c r="L1519" s="55">
        <v>6.62</v>
      </c>
      <c r="M1519" s="55">
        <f>TRUNC(((J1519*G1519)+(L1519*G1519)),2)</f>
        <v>913.82</v>
      </c>
      <c r="N1519" s="55">
        <f>TRUNC(((J1519*H1519)+(L1519*H1519)),2)</f>
        <v>913.82</v>
      </c>
      <c r="O1519" s="37"/>
      <c r="P1519" s="55">
        <v>5.37</v>
      </c>
      <c r="Q1519" s="55">
        <v>7.98</v>
      </c>
      <c r="R1519" s="55">
        <v>1102.04</v>
      </c>
      <c r="S1519" s="55">
        <v>1102.04</v>
      </c>
      <c r="T1519" s="135">
        <f t="shared" si="175"/>
        <v>0.8292076512649269</v>
      </c>
      <c r="U1519" s="55">
        <f t="shared" si="176"/>
        <v>367.34</v>
      </c>
      <c r="V1519" s="55">
        <f t="shared" si="177"/>
        <v>546.48</v>
      </c>
      <c r="X1519" s="36" t="b">
        <v>1</v>
      </c>
    </row>
    <row r="1520" spans="1:24" x14ac:dyDescent="0.2">
      <c r="A1520" s="42" t="s">
        <v>4609</v>
      </c>
      <c r="B1520" s="129" t="s">
        <v>2331</v>
      </c>
      <c r="C1520" s="133"/>
      <c r="D1520" s="133"/>
      <c r="E1520" s="58" t="s">
        <v>2332</v>
      </c>
      <c r="F1520" s="133"/>
      <c r="G1520" s="59"/>
      <c r="H1520" s="59"/>
      <c r="I1520" s="72"/>
      <c r="J1520" s="59"/>
      <c r="K1520" s="72"/>
      <c r="L1520" s="59"/>
      <c r="M1520" s="60">
        <f>M1521</f>
        <v>426.45</v>
      </c>
      <c r="N1520" s="60">
        <f>N1521</f>
        <v>426.45</v>
      </c>
      <c r="O1520" s="37"/>
      <c r="P1520" s="59"/>
      <c r="Q1520" s="59"/>
      <c r="R1520" s="60">
        <v>514.22</v>
      </c>
      <c r="S1520" s="60">
        <v>514.22</v>
      </c>
      <c r="T1520" s="135">
        <f t="shared" si="175"/>
        <v>0.82931430127182915</v>
      </c>
      <c r="U1520" s="55">
        <f t="shared" si="176"/>
        <v>0</v>
      </c>
      <c r="V1520" s="55">
        <f t="shared" si="177"/>
        <v>0</v>
      </c>
      <c r="X1520" s="36" t="b">
        <v>1</v>
      </c>
    </row>
    <row r="1521" spans="1:24" x14ac:dyDescent="0.2">
      <c r="A1521" s="42" t="s">
        <v>4610</v>
      </c>
      <c r="B1521" s="128" t="s">
        <v>2333</v>
      </c>
      <c r="C1521" s="50" t="s">
        <v>163</v>
      </c>
      <c r="D1521" s="51">
        <v>261703</v>
      </c>
      <c r="E1521" s="56" t="s">
        <v>502</v>
      </c>
      <c r="F1521" s="53" t="s">
        <v>164</v>
      </c>
      <c r="G1521" s="54">
        <v>40.08</v>
      </c>
      <c r="H1521" s="55">
        <v>40.08</v>
      </c>
      <c r="I1521" s="73">
        <v>3.87</v>
      </c>
      <c r="J1521" s="55">
        <v>3.21</v>
      </c>
      <c r="K1521" s="73">
        <v>8.9600000000000009</v>
      </c>
      <c r="L1521" s="55">
        <v>7.43</v>
      </c>
      <c r="M1521" s="55">
        <f>TRUNC(((J1521*G1521)+(L1521*G1521)),2)</f>
        <v>426.45</v>
      </c>
      <c r="N1521" s="55">
        <f>TRUNC(((J1521*H1521)+(L1521*H1521)),2)</f>
        <v>426.45</v>
      </c>
      <c r="O1521" s="37"/>
      <c r="P1521" s="55">
        <v>3.87</v>
      </c>
      <c r="Q1521" s="55">
        <v>8.9600000000000009</v>
      </c>
      <c r="R1521" s="55">
        <v>514.22</v>
      </c>
      <c r="S1521" s="55">
        <v>514.22</v>
      </c>
      <c r="T1521" s="135">
        <f t="shared" si="175"/>
        <v>0.82931430127182915</v>
      </c>
      <c r="U1521" s="55">
        <f t="shared" si="176"/>
        <v>128.65</v>
      </c>
      <c r="V1521" s="55">
        <f t="shared" si="177"/>
        <v>297.79000000000002</v>
      </c>
      <c r="X1521" s="36" t="b">
        <v>1</v>
      </c>
    </row>
    <row r="1522" spans="1:24" x14ac:dyDescent="0.2">
      <c r="A1522" s="42" t="s">
        <v>4611</v>
      </c>
      <c r="B1522" s="129" t="s">
        <v>2334</v>
      </c>
      <c r="C1522" s="133"/>
      <c r="D1522" s="133"/>
      <c r="E1522" s="58" t="s">
        <v>2024</v>
      </c>
      <c r="F1522" s="133"/>
      <c r="G1522" s="59"/>
      <c r="H1522" s="59"/>
      <c r="I1522" s="72"/>
      <c r="J1522" s="59"/>
      <c r="K1522" s="72"/>
      <c r="L1522" s="59"/>
      <c r="M1522" s="60">
        <f>M1523</f>
        <v>1079.07</v>
      </c>
      <c r="N1522" s="60">
        <f>N1523</f>
        <v>1079.07</v>
      </c>
      <c r="O1522" s="37"/>
      <c r="P1522" s="59"/>
      <c r="Q1522" s="59"/>
      <c r="R1522" s="60">
        <v>1300.24</v>
      </c>
      <c r="S1522" s="60">
        <v>1300.24</v>
      </c>
      <c r="T1522" s="135">
        <f t="shared" si="175"/>
        <v>0.82990063372915768</v>
      </c>
      <c r="U1522" s="55">
        <f t="shared" si="176"/>
        <v>0</v>
      </c>
      <c r="V1522" s="55">
        <f t="shared" si="177"/>
        <v>0</v>
      </c>
      <c r="X1522" s="36" t="b">
        <v>1</v>
      </c>
    </row>
    <row r="1523" spans="1:24" x14ac:dyDescent="0.2">
      <c r="A1523" s="42" t="s">
        <v>4612</v>
      </c>
      <c r="B1523" s="128" t="s">
        <v>2335</v>
      </c>
      <c r="C1523" s="50" t="s">
        <v>163</v>
      </c>
      <c r="D1523" s="51">
        <v>261602</v>
      </c>
      <c r="E1523" s="56" t="s">
        <v>506</v>
      </c>
      <c r="F1523" s="53" t="s">
        <v>164</v>
      </c>
      <c r="G1523" s="54">
        <v>49.59</v>
      </c>
      <c r="H1523" s="55">
        <v>49.59</v>
      </c>
      <c r="I1523" s="73">
        <v>11.35</v>
      </c>
      <c r="J1523" s="55">
        <v>9.42</v>
      </c>
      <c r="K1523" s="73">
        <v>14.87</v>
      </c>
      <c r="L1523" s="55">
        <v>12.34</v>
      </c>
      <c r="M1523" s="55">
        <f>TRUNC(((J1523*G1523)+(L1523*G1523)),2)</f>
        <v>1079.07</v>
      </c>
      <c r="N1523" s="55">
        <f>TRUNC(((J1523*H1523)+(L1523*H1523)),2)</f>
        <v>1079.07</v>
      </c>
      <c r="O1523" s="37"/>
      <c r="P1523" s="55">
        <v>11.35</v>
      </c>
      <c r="Q1523" s="55">
        <v>14.87</v>
      </c>
      <c r="R1523" s="55">
        <v>1300.24</v>
      </c>
      <c r="S1523" s="55">
        <v>1300.24</v>
      </c>
      <c r="T1523" s="135">
        <f t="shared" si="175"/>
        <v>0.82990063372915768</v>
      </c>
      <c r="U1523" s="55">
        <f t="shared" si="176"/>
        <v>467.13</v>
      </c>
      <c r="V1523" s="55">
        <f t="shared" si="177"/>
        <v>611.94000000000005</v>
      </c>
      <c r="X1523" s="36" t="b">
        <v>1</v>
      </c>
    </row>
    <row r="1524" spans="1:24" x14ac:dyDescent="0.2">
      <c r="A1524" s="42" t="s">
        <v>4613</v>
      </c>
      <c r="B1524" s="129" t="s">
        <v>2336</v>
      </c>
      <c r="C1524" s="133"/>
      <c r="D1524" s="133"/>
      <c r="E1524" s="58" t="s">
        <v>441</v>
      </c>
      <c r="F1524" s="133"/>
      <c r="G1524" s="59"/>
      <c r="H1524" s="59"/>
      <c r="I1524" s="72"/>
      <c r="J1524" s="59"/>
      <c r="K1524" s="72"/>
      <c r="L1524" s="59"/>
      <c r="M1524" s="60">
        <f>M1525</f>
        <v>752.02</v>
      </c>
      <c r="N1524" s="60">
        <f>N1525</f>
        <v>752.02</v>
      </c>
      <c r="O1524" s="37"/>
      <c r="P1524" s="59"/>
      <c r="Q1524" s="59"/>
      <c r="R1524" s="60">
        <v>906.16</v>
      </c>
      <c r="S1524" s="60">
        <v>906.16</v>
      </c>
      <c r="T1524" s="135">
        <f t="shared" si="175"/>
        <v>0.8298975898296107</v>
      </c>
      <c r="U1524" s="55">
        <f t="shared" si="176"/>
        <v>0</v>
      </c>
      <c r="V1524" s="55">
        <f t="shared" si="177"/>
        <v>0</v>
      </c>
      <c r="X1524" s="36" t="b">
        <v>1</v>
      </c>
    </row>
    <row r="1525" spans="1:24" x14ac:dyDescent="0.2">
      <c r="A1525" s="42" t="s">
        <v>4614</v>
      </c>
      <c r="B1525" s="128" t="s">
        <v>2337</v>
      </c>
      <c r="C1525" s="50" t="s">
        <v>163</v>
      </c>
      <c r="D1525" s="51">
        <v>261602</v>
      </c>
      <c r="E1525" s="56" t="s">
        <v>506</v>
      </c>
      <c r="F1525" s="53" t="s">
        <v>164</v>
      </c>
      <c r="G1525" s="54">
        <v>34.56</v>
      </c>
      <c r="H1525" s="55">
        <v>34.56</v>
      </c>
      <c r="I1525" s="73">
        <v>11.35</v>
      </c>
      <c r="J1525" s="55">
        <v>9.42</v>
      </c>
      <c r="K1525" s="73">
        <v>14.87</v>
      </c>
      <c r="L1525" s="55">
        <v>12.34</v>
      </c>
      <c r="M1525" s="55">
        <f>TRUNC(((J1525*G1525)+(L1525*G1525)),2)</f>
        <v>752.02</v>
      </c>
      <c r="N1525" s="55">
        <f>TRUNC(((J1525*H1525)+(L1525*H1525)),2)</f>
        <v>752.02</v>
      </c>
      <c r="O1525" s="37"/>
      <c r="P1525" s="55">
        <v>11.35</v>
      </c>
      <c r="Q1525" s="55">
        <v>14.87</v>
      </c>
      <c r="R1525" s="55">
        <v>906.16</v>
      </c>
      <c r="S1525" s="55">
        <v>906.16</v>
      </c>
      <c r="T1525" s="135">
        <f t="shared" si="175"/>
        <v>0.8298975898296107</v>
      </c>
      <c r="U1525" s="55">
        <f t="shared" si="176"/>
        <v>325.55</v>
      </c>
      <c r="V1525" s="55">
        <f t="shared" si="177"/>
        <v>426.47</v>
      </c>
      <c r="X1525" s="36" t="b">
        <v>1</v>
      </c>
    </row>
    <row r="1526" spans="1:24" x14ac:dyDescent="0.2">
      <c r="A1526" s="42" t="s">
        <v>4615</v>
      </c>
      <c r="B1526" s="129" t="s">
        <v>2338</v>
      </c>
      <c r="C1526" s="133"/>
      <c r="D1526" s="133"/>
      <c r="E1526" s="58" t="s">
        <v>2339</v>
      </c>
      <c r="F1526" s="133"/>
      <c r="G1526" s="59"/>
      <c r="H1526" s="59"/>
      <c r="I1526" s="72"/>
      <c r="J1526" s="59"/>
      <c r="K1526" s="72"/>
      <c r="L1526" s="59"/>
      <c r="M1526" s="60">
        <f>M1527</f>
        <v>810.77</v>
      </c>
      <c r="N1526" s="60">
        <f>N1527</f>
        <v>810.77</v>
      </c>
      <c r="O1526" s="37"/>
      <c r="P1526" s="59"/>
      <c r="Q1526" s="59"/>
      <c r="R1526" s="60">
        <v>976.95</v>
      </c>
      <c r="S1526" s="60">
        <v>976.95</v>
      </c>
      <c r="T1526" s="135">
        <f t="shared" si="175"/>
        <v>0.82989917600696039</v>
      </c>
      <c r="U1526" s="55">
        <f t="shared" si="176"/>
        <v>0</v>
      </c>
      <c r="V1526" s="55">
        <f t="shared" si="177"/>
        <v>0</v>
      </c>
      <c r="X1526" s="36" t="b">
        <v>1</v>
      </c>
    </row>
    <row r="1527" spans="1:24" x14ac:dyDescent="0.25">
      <c r="A1527" s="42" t="s">
        <v>4616</v>
      </c>
      <c r="B1527" s="128" t="s">
        <v>2340</v>
      </c>
      <c r="C1527" s="50" t="s">
        <v>163</v>
      </c>
      <c r="D1527" s="51">
        <v>261602</v>
      </c>
      <c r="E1527" s="56" t="s">
        <v>506</v>
      </c>
      <c r="F1527" s="53" t="s">
        <v>164</v>
      </c>
      <c r="G1527" s="54">
        <v>37.26</v>
      </c>
      <c r="H1527" s="55">
        <v>37.26</v>
      </c>
      <c r="I1527" s="73">
        <v>11.35</v>
      </c>
      <c r="J1527" s="55">
        <v>9.42</v>
      </c>
      <c r="K1527" s="73">
        <v>14.87</v>
      </c>
      <c r="L1527" s="55">
        <v>12.34</v>
      </c>
      <c r="M1527" s="55">
        <f>TRUNC(((J1527*G1527)+(L1527*G1527)),2)</f>
        <v>810.77</v>
      </c>
      <c r="N1527" s="55">
        <f>TRUNC(((J1527*H1527)+(L1527*H1527)),2)</f>
        <v>810.77</v>
      </c>
      <c r="O1527" s="38"/>
      <c r="P1527" s="55">
        <v>11.35</v>
      </c>
      <c r="Q1527" s="55">
        <v>14.87</v>
      </c>
      <c r="R1527" s="55">
        <v>976.95</v>
      </c>
      <c r="S1527" s="55">
        <v>976.95</v>
      </c>
      <c r="T1527" s="135">
        <f t="shared" si="175"/>
        <v>0.82989917600696039</v>
      </c>
      <c r="U1527" s="55">
        <f t="shared" si="176"/>
        <v>350.98</v>
      </c>
      <c r="V1527" s="55">
        <f t="shared" si="177"/>
        <v>459.78</v>
      </c>
      <c r="X1527" s="36" t="b">
        <v>1</v>
      </c>
    </row>
    <row r="1528" spans="1:24" x14ac:dyDescent="0.2">
      <c r="A1528" s="42" t="s">
        <v>4617</v>
      </c>
      <c r="B1528" s="129" t="s">
        <v>2341</v>
      </c>
      <c r="C1528" s="133"/>
      <c r="D1528" s="133"/>
      <c r="E1528" s="58" t="s">
        <v>125</v>
      </c>
      <c r="F1528" s="133"/>
      <c r="G1528" s="59"/>
      <c r="H1528" s="59"/>
      <c r="I1528" s="72"/>
      <c r="J1528" s="59"/>
      <c r="K1528" s="72"/>
      <c r="L1528" s="59"/>
      <c r="M1528" s="60">
        <f>M1529</f>
        <v>1818.3</v>
      </c>
      <c r="N1528" s="60">
        <f>N1529</f>
        <v>1818.3</v>
      </c>
      <c r="O1528" s="37"/>
      <c r="P1528" s="59"/>
      <c r="Q1528" s="59"/>
      <c r="R1528" s="60">
        <v>2192.85</v>
      </c>
      <c r="S1528" s="60">
        <v>2192.85</v>
      </c>
      <c r="T1528" s="135">
        <f t="shared" si="175"/>
        <v>0.82919488337095559</v>
      </c>
      <c r="U1528" s="55">
        <f t="shared" si="176"/>
        <v>0</v>
      </c>
      <c r="V1528" s="55">
        <f t="shared" si="177"/>
        <v>0</v>
      </c>
      <c r="X1528" s="36" t="b">
        <v>1</v>
      </c>
    </row>
    <row r="1529" spans="1:24" x14ac:dyDescent="0.2">
      <c r="A1529" s="42" t="s">
        <v>4618</v>
      </c>
      <c r="B1529" s="128" t="s">
        <v>2342</v>
      </c>
      <c r="C1529" s="50" t="s">
        <v>163</v>
      </c>
      <c r="D1529" s="51">
        <v>261609</v>
      </c>
      <c r="E1529" s="56" t="s">
        <v>513</v>
      </c>
      <c r="F1529" s="53" t="s">
        <v>164</v>
      </c>
      <c r="G1529" s="54">
        <v>165</v>
      </c>
      <c r="H1529" s="55">
        <v>165</v>
      </c>
      <c r="I1529" s="73">
        <v>9.34</v>
      </c>
      <c r="J1529" s="55">
        <v>7.75</v>
      </c>
      <c r="K1529" s="73">
        <v>3.95</v>
      </c>
      <c r="L1529" s="55">
        <v>3.27</v>
      </c>
      <c r="M1529" s="55">
        <f>TRUNC(((J1529*G1529)+(L1529*G1529)),2)</f>
        <v>1818.3</v>
      </c>
      <c r="N1529" s="55">
        <f>TRUNC(((J1529*H1529)+(L1529*H1529)),2)</f>
        <v>1818.3</v>
      </c>
      <c r="O1529" s="37"/>
      <c r="P1529" s="55">
        <v>9.34</v>
      </c>
      <c r="Q1529" s="55">
        <v>3.95</v>
      </c>
      <c r="R1529" s="55">
        <v>2192.85</v>
      </c>
      <c r="S1529" s="55">
        <v>2192.85</v>
      </c>
      <c r="T1529" s="135">
        <f t="shared" si="175"/>
        <v>0.82919488337095559</v>
      </c>
      <c r="U1529" s="55">
        <f t="shared" si="176"/>
        <v>1278.75</v>
      </c>
      <c r="V1529" s="55">
        <f t="shared" si="177"/>
        <v>539.54999999999995</v>
      </c>
      <c r="X1529" s="36" t="b">
        <v>1</v>
      </c>
    </row>
    <row r="1530" spans="1:24" x14ac:dyDescent="0.2">
      <c r="A1530" s="42" t="s">
        <v>4619</v>
      </c>
      <c r="B1530" s="127" t="s">
        <v>2343</v>
      </c>
      <c r="C1530" s="132"/>
      <c r="D1530" s="132"/>
      <c r="E1530" s="47" t="s">
        <v>117</v>
      </c>
      <c r="F1530" s="132"/>
      <c r="G1530" s="48"/>
      <c r="H1530" s="48"/>
      <c r="I1530" s="72"/>
      <c r="J1530" s="48"/>
      <c r="K1530" s="72"/>
      <c r="L1530" s="48"/>
      <c r="M1530" s="308">
        <f>M1531+M1534</f>
        <v>1910.34</v>
      </c>
      <c r="N1530" s="308">
        <f>N1531+N1534</f>
        <v>1910.34</v>
      </c>
      <c r="O1530" s="37"/>
      <c r="P1530" s="48"/>
      <c r="Q1530" s="48"/>
      <c r="R1530" s="308">
        <v>2303.92</v>
      </c>
      <c r="S1530" s="308">
        <v>2303.92</v>
      </c>
      <c r="T1530" s="135">
        <f t="shared" si="175"/>
        <v>0.82916941560470847</v>
      </c>
      <c r="U1530" s="55">
        <f t="shared" si="176"/>
        <v>0</v>
      </c>
      <c r="V1530" s="55">
        <f t="shared" si="177"/>
        <v>0</v>
      </c>
      <c r="X1530" s="36" t="b">
        <v>1</v>
      </c>
    </row>
    <row r="1531" spans="1:24" x14ac:dyDescent="0.2">
      <c r="A1531" s="42" t="s">
        <v>4620</v>
      </c>
      <c r="B1531" s="129" t="s">
        <v>2344</v>
      </c>
      <c r="C1531" s="133"/>
      <c r="D1531" s="133"/>
      <c r="E1531" s="58" t="s">
        <v>516</v>
      </c>
      <c r="F1531" s="133"/>
      <c r="G1531" s="59"/>
      <c r="H1531" s="59"/>
      <c r="I1531" s="72"/>
      <c r="J1531" s="59"/>
      <c r="K1531" s="72"/>
      <c r="L1531" s="59"/>
      <c r="M1531" s="60">
        <f>SUM(M1532:M1533)</f>
        <v>1056.5999999999999</v>
      </c>
      <c r="N1531" s="60">
        <f>SUM(N1532:N1533)</f>
        <v>1056.5999999999999</v>
      </c>
      <c r="O1531" s="37"/>
      <c r="P1531" s="59"/>
      <c r="Q1531" s="59"/>
      <c r="R1531" s="60">
        <v>1275.3399999999999</v>
      </c>
      <c r="S1531" s="60">
        <v>1275.3399999999999</v>
      </c>
      <c r="T1531" s="135">
        <f t="shared" si="175"/>
        <v>0.82848495303213254</v>
      </c>
      <c r="U1531" s="55">
        <f t="shared" si="176"/>
        <v>0</v>
      </c>
      <c r="V1531" s="55">
        <f t="shared" si="177"/>
        <v>0</v>
      </c>
      <c r="X1531" s="36" t="b">
        <v>1</v>
      </c>
    </row>
    <row r="1532" spans="1:24" ht="24" x14ac:dyDescent="0.25">
      <c r="A1532" s="42" t="s">
        <v>4621</v>
      </c>
      <c r="B1532" s="128" t="s">
        <v>2345</v>
      </c>
      <c r="C1532" s="50" t="s">
        <v>197</v>
      </c>
      <c r="D1532" s="57" t="s">
        <v>2121</v>
      </c>
      <c r="E1532" s="56" t="s">
        <v>2122</v>
      </c>
      <c r="F1532" s="53" t="s">
        <v>160</v>
      </c>
      <c r="G1532" s="54">
        <v>2</v>
      </c>
      <c r="H1532" s="55">
        <v>2</v>
      </c>
      <c r="I1532" s="73">
        <v>161.49</v>
      </c>
      <c r="J1532" s="55">
        <v>134.05000000000001</v>
      </c>
      <c r="K1532" s="73">
        <v>18.68</v>
      </c>
      <c r="L1532" s="55">
        <v>15.5</v>
      </c>
      <c r="M1532" s="55">
        <f>TRUNC(((J1532*G1532)+(L1532*G1532)),2)</f>
        <v>299.10000000000002</v>
      </c>
      <c r="N1532" s="55">
        <f>TRUNC(((J1532*H1532)+(L1532*H1532)),2)</f>
        <v>299.10000000000002</v>
      </c>
      <c r="O1532" s="38"/>
      <c r="P1532" s="55">
        <v>161.49</v>
      </c>
      <c r="Q1532" s="55">
        <v>18.68</v>
      </c>
      <c r="R1532" s="55">
        <v>360.34</v>
      </c>
      <c r="S1532" s="55">
        <v>360.34</v>
      </c>
      <c r="T1532" s="135">
        <f t="shared" si="175"/>
        <v>0.83004939779097531</v>
      </c>
      <c r="U1532" s="55">
        <f t="shared" si="176"/>
        <v>268.10000000000002</v>
      </c>
      <c r="V1532" s="55">
        <f t="shared" si="177"/>
        <v>31</v>
      </c>
      <c r="X1532" s="36" t="b">
        <v>1</v>
      </c>
    </row>
    <row r="1533" spans="1:24" x14ac:dyDescent="0.2">
      <c r="A1533" s="42" t="s">
        <v>4622</v>
      </c>
      <c r="B1533" s="128" t="s">
        <v>2346</v>
      </c>
      <c r="C1533" s="50" t="s">
        <v>163</v>
      </c>
      <c r="D1533" s="51">
        <v>270501</v>
      </c>
      <c r="E1533" s="56" t="s">
        <v>175</v>
      </c>
      <c r="F1533" s="53" t="s">
        <v>164</v>
      </c>
      <c r="G1533" s="54">
        <v>250</v>
      </c>
      <c r="H1533" s="55">
        <v>250</v>
      </c>
      <c r="I1533" s="73">
        <v>1.66</v>
      </c>
      <c r="J1533" s="55">
        <v>1.37</v>
      </c>
      <c r="K1533" s="73">
        <v>2</v>
      </c>
      <c r="L1533" s="55">
        <v>1.66</v>
      </c>
      <c r="M1533" s="55">
        <f>TRUNC(((J1533*G1533)+(L1533*G1533)),2)</f>
        <v>757.5</v>
      </c>
      <c r="N1533" s="55">
        <f>TRUNC(((J1533*H1533)+(L1533*H1533)),2)</f>
        <v>757.5</v>
      </c>
      <c r="O1533" s="37"/>
      <c r="P1533" s="55">
        <v>1.66</v>
      </c>
      <c r="Q1533" s="55">
        <v>2</v>
      </c>
      <c r="R1533" s="55">
        <v>915</v>
      </c>
      <c r="S1533" s="55">
        <v>915</v>
      </c>
      <c r="T1533" s="135">
        <f t="shared" si="175"/>
        <v>0.82786885245901642</v>
      </c>
      <c r="U1533" s="55">
        <f t="shared" si="176"/>
        <v>342.5</v>
      </c>
      <c r="V1533" s="55">
        <f t="shared" si="177"/>
        <v>415</v>
      </c>
      <c r="X1533" s="36" t="b">
        <v>1</v>
      </c>
    </row>
    <row r="1534" spans="1:24" x14ac:dyDescent="0.2">
      <c r="A1534" s="42" t="s">
        <v>4623</v>
      </c>
      <c r="B1534" s="129" t="s">
        <v>2347</v>
      </c>
      <c r="C1534" s="133"/>
      <c r="D1534" s="133"/>
      <c r="E1534" s="58" t="s">
        <v>522</v>
      </c>
      <c r="F1534" s="133"/>
      <c r="G1534" s="59"/>
      <c r="H1534" s="59"/>
      <c r="I1534" s="72"/>
      <c r="J1534" s="59"/>
      <c r="K1534" s="72"/>
      <c r="L1534" s="59"/>
      <c r="M1534" s="60">
        <f>SUM(M1535:M1536)</f>
        <v>853.74</v>
      </c>
      <c r="N1534" s="60">
        <f>SUM(N1535:N1536)</f>
        <v>853.74</v>
      </c>
      <c r="O1534" s="37"/>
      <c r="P1534" s="59"/>
      <c r="Q1534" s="59"/>
      <c r="R1534" s="60">
        <v>1028.58</v>
      </c>
      <c r="S1534" s="60">
        <v>1028.58</v>
      </c>
      <c r="T1534" s="135">
        <f t="shared" si="175"/>
        <v>0.83001808318264025</v>
      </c>
      <c r="U1534" s="55">
        <f t="shared" si="176"/>
        <v>0</v>
      </c>
      <c r="V1534" s="55">
        <f t="shared" si="177"/>
        <v>0</v>
      </c>
      <c r="X1534" s="36" t="b">
        <v>1</v>
      </c>
    </row>
    <row r="1535" spans="1:24" ht="36" x14ac:dyDescent="0.25">
      <c r="A1535" s="42" t="s">
        <v>4624</v>
      </c>
      <c r="B1535" s="128" t="s">
        <v>2348</v>
      </c>
      <c r="C1535" s="50" t="s">
        <v>197</v>
      </c>
      <c r="D1535" s="57" t="s">
        <v>524</v>
      </c>
      <c r="E1535" s="56" t="s">
        <v>525</v>
      </c>
      <c r="F1535" s="53" t="s">
        <v>160</v>
      </c>
      <c r="G1535" s="54">
        <v>8</v>
      </c>
      <c r="H1535" s="55">
        <v>8</v>
      </c>
      <c r="I1535" s="73">
        <v>44.42</v>
      </c>
      <c r="J1535" s="55">
        <v>36.869999999999997</v>
      </c>
      <c r="K1535" s="73">
        <v>12.04</v>
      </c>
      <c r="L1535" s="55">
        <v>9.99</v>
      </c>
      <c r="M1535" s="55">
        <f>TRUNC(((J1535*G1535)+(L1535*G1535)),2)</f>
        <v>374.88</v>
      </c>
      <c r="N1535" s="55">
        <f>TRUNC(((J1535*H1535)+(L1535*H1535)),2)</f>
        <v>374.88</v>
      </c>
      <c r="O1535" s="38"/>
      <c r="P1535" s="55">
        <v>44.42</v>
      </c>
      <c r="Q1535" s="55">
        <v>12.04</v>
      </c>
      <c r="R1535" s="55">
        <v>451.68</v>
      </c>
      <c r="S1535" s="55">
        <v>451.68</v>
      </c>
      <c r="T1535" s="135">
        <f t="shared" si="175"/>
        <v>0.82996811902231671</v>
      </c>
      <c r="U1535" s="55">
        <f t="shared" si="176"/>
        <v>294.95999999999998</v>
      </c>
      <c r="V1535" s="55">
        <f t="shared" si="177"/>
        <v>79.92</v>
      </c>
      <c r="X1535" s="36" t="b">
        <v>1</v>
      </c>
    </row>
    <row r="1536" spans="1:24" ht="24" x14ac:dyDescent="0.25">
      <c r="A1536" s="42" t="s">
        <v>4625</v>
      </c>
      <c r="B1536" s="128" t="s">
        <v>2349</v>
      </c>
      <c r="C1536" s="50" t="s">
        <v>197</v>
      </c>
      <c r="D1536" s="57" t="s">
        <v>527</v>
      </c>
      <c r="E1536" s="56" t="s">
        <v>528</v>
      </c>
      <c r="F1536" s="53" t="s">
        <v>160</v>
      </c>
      <c r="G1536" s="54">
        <v>6</v>
      </c>
      <c r="H1536" s="55">
        <v>6</v>
      </c>
      <c r="I1536" s="73">
        <v>96.15</v>
      </c>
      <c r="J1536" s="55">
        <v>79.81</v>
      </c>
      <c r="K1536" s="73">
        <v>0</v>
      </c>
      <c r="L1536" s="55">
        <v>0</v>
      </c>
      <c r="M1536" s="55">
        <f>TRUNC(((J1536*G1536)+(L1536*G1536)),2)</f>
        <v>478.86</v>
      </c>
      <c r="N1536" s="55">
        <f>TRUNC(((J1536*H1536)+(L1536*H1536)),2)</f>
        <v>478.86</v>
      </c>
      <c r="O1536" s="38"/>
      <c r="P1536" s="55">
        <v>96.15</v>
      </c>
      <c r="Q1536" s="55">
        <v>0</v>
      </c>
      <c r="R1536" s="55">
        <v>576.9</v>
      </c>
      <c r="S1536" s="55">
        <v>576.9</v>
      </c>
      <c r="T1536" s="135">
        <f t="shared" si="175"/>
        <v>0.83005720228809154</v>
      </c>
      <c r="U1536" s="55">
        <f t="shared" si="176"/>
        <v>478.86</v>
      </c>
      <c r="V1536" s="55">
        <f t="shared" si="177"/>
        <v>0</v>
      </c>
      <c r="X1536" s="36" t="b">
        <v>1</v>
      </c>
    </row>
    <row r="1537" spans="1:24" x14ac:dyDescent="0.2">
      <c r="A1537" s="42" t="s">
        <v>4626</v>
      </c>
      <c r="B1537" s="126">
        <v>36</v>
      </c>
      <c r="C1537" s="131"/>
      <c r="D1537" s="131"/>
      <c r="E1537" s="43" t="s">
        <v>2350</v>
      </c>
      <c r="F1537" s="44" t="s">
        <v>160</v>
      </c>
      <c r="G1537" s="45">
        <v>1</v>
      </c>
      <c r="H1537" s="46"/>
      <c r="I1537" s="72"/>
      <c r="J1537" s="46"/>
      <c r="K1537" s="72"/>
      <c r="L1537" s="46"/>
      <c r="M1537" s="45">
        <f>M1538+M1540+M1542</f>
        <v>2824.64</v>
      </c>
      <c r="N1537" s="45">
        <f>N1538+N1540+N1542</f>
        <v>2824.64</v>
      </c>
      <c r="O1537" s="37"/>
      <c r="P1537" s="46"/>
      <c r="Q1537" s="46"/>
      <c r="R1537" s="45">
        <v>3405.38</v>
      </c>
      <c r="S1537" s="45">
        <v>3405.38</v>
      </c>
      <c r="T1537" s="135">
        <f t="shared" si="175"/>
        <v>0.82946396584228477</v>
      </c>
      <c r="U1537" s="55">
        <f t="shared" si="176"/>
        <v>0</v>
      </c>
      <c r="V1537" s="55">
        <f t="shared" si="177"/>
        <v>0</v>
      </c>
      <c r="X1537" s="36" t="b">
        <v>1</v>
      </c>
    </row>
    <row r="1538" spans="1:24" x14ac:dyDescent="0.2">
      <c r="A1538" s="42" t="s">
        <v>4627</v>
      </c>
      <c r="B1538" s="127" t="s">
        <v>2351</v>
      </c>
      <c r="C1538" s="132"/>
      <c r="D1538" s="132"/>
      <c r="E1538" s="47" t="s">
        <v>73</v>
      </c>
      <c r="F1538" s="132"/>
      <c r="G1538" s="48"/>
      <c r="H1538" s="48"/>
      <c r="I1538" s="72"/>
      <c r="J1538" s="48"/>
      <c r="K1538" s="72"/>
      <c r="L1538" s="48"/>
      <c r="M1538" s="308">
        <f>M1539</f>
        <v>535.23</v>
      </c>
      <c r="N1538" s="308">
        <f>N1539</f>
        <v>535.23</v>
      </c>
      <c r="O1538" s="37"/>
      <c r="P1538" s="48"/>
      <c r="Q1538" s="48"/>
      <c r="R1538" s="308">
        <v>646.64</v>
      </c>
      <c r="S1538" s="308">
        <v>646.64</v>
      </c>
      <c r="T1538" s="135">
        <f t="shared" si="175"/>
        <v>0.82770939007794142</v>
      </c>
      <c r="U1538" s="55">
        <f t="shared" si="176"/>
        <v>0</v>
      </c>
      <c r="V1538" s="55">
        <f t="shared" si="177"/>
        <v>0</v>
      </c>
      <c r="X1538" s="36" t="b">
        <v>1</v>
      </c>
    </row>
    <row r="1539" spans="1:24" x14ac:dyDescent="0.2">
      <c r="A1539" s="42" t="s">
        <v>4628</v>
      </c>
      <c r="B1539" s="128" t="s">
        <v>2352</v>
      </c>
      <c r="C1539" s="50" t="s">
        <v>163</v>
      </c>
      <c r="D1539" s="51">
        <v>20202</v>
      </c>
      <c r="E1539" s="56" t="s">
        <v>236</v>
      </c>
      <c r="F1539" s="53" t="s">
        <v>164</v>
      </c>
      <c r="G1539" s="54">
        <v>242.19</v>
      </c>
      <c r="H1539" s="55">
        <v>242.19</v>
      </c>
      <c r="I1539" s="73">
        <v>0</v>
      </c>
      <c r="J1539" s="55">
        <v>0</v>
      </c>
      <c r="K1539" s="73">
        <v>2.67</v>
      </c>
      <c r="L1539" s="55">
        <v>2.21</v>
      </c>
      <c r="M1539" s="55">
        <f>TRUNC(((J1539*G1539)+(L1539*G1539)),2)</f>
        <v>535.23</v>
      </c>
      <c r="N1539" s="55">
        <f>TRUNC(((J1539*H1539)+(L1539*H1539)),2)</f>
        <v>535.23</v>
      </c>
      <c r="O1539" s="37"/>
      <c r="P1539" s="55">
        <v>0</v>
      </c>
      <c r="Q1539" s="55">
        <v>2.67</v>
      </c>
      <c r="R1539" s="55">
        <v>646.64</v>
      </c>
      <c r="S1539" s="55">
        <v>646.64</v>
      </c>
      <c r="T1539" s="135">
        <f t="shared" si="175"/>
        <v>0.82770939007794142</v>
      </c>
      <c r="U1539" s="55">
        <f t="shared" si="176"/>
        <v>0</v>
      </c>
      <c r="V1539" s="55">
        <f t="shared" si="177"/>
        <v>535.23</v>
      </c>
      <c r="X1539" s="36" t="b">
        <v>1</v>
      </c>
    </row>
    <row r="1540" spans="1:24" x14ac:dyDescent="0.2">
      <c r="A1540" s="42" t="s">
        <v>4629</v>
      </c>
      <c r="B1540" s="127" t="s">
        <v>2353</v>
      </c>
      <c r="C1540" s="132"/>
      <c r="D1540" s="132"/>
      <c r="E1540" s="47" t="s">
        <v>75</v>
      </c>
      <c r="F1540" s="132"/>
      <c r="G1540" s="48"/>
      <c r="H1540" s="48"/>
      <c r="I1540" s="72"/>
      <c r="J1540" s="48"/>
      <c r="K1540" s="72"/>
      <c r="L1540" s="48"/>
      <c r="M1540" s="308">
        <f>M1541</f>
        <v>175.54</v>
      </c>
      <c r="N1540" s="308">
        <f>N1541</f>
        <v>175.54</v>
      </c>
      <c r="O1540" s="37"/>
      <c r="P1540" s="48"/>
      <c r="Q1540" s="48"/>
      <c r="R1540" s="308">
        <v>211.55</v>
      </c>
      <c r="S1540" s="308">
        <v>211.55</v>
      </c>
      <c r="T1540" s="135">
        <f t="shared" si="175"/>
        <v>0.82978019380761037</v>
      </c>
      <c r="U1540" s="55">
        <f t="shared" si="176"/>
        <v>0</v>
      </c>
      <c r="V1540" s="55">
        <f t="shared" si="177"/>
        <v>0</v>
      </c>
      <c r="X1540" s="36" t="b">
        <v>1</v>
      </c>
    </row>
    <row r="1541" spans="1:24" x14ac:dyDescent="0.2">
      <c r="A1541" s="42" t="s">
        <v>4630</v>
      </c>
      <c r="B1541" s="128" t="s">
        <v>2354</v>
      </c>
      <c r="C1541" s="50" t="s">
        <v>163</v>
      </c>
      <c r="D1541" s="51">
        <v>30101</v>
      </c>
      <c r="E1541" s="56" t="s">
        <v>230</v>
      </c>
      <c r="F1541" s="53" t="s">
        <v>211</v>
      </c>
      <c r="G1541" s="54">
        <v>4.84</v>
      </c>
      <c r="H1541" s="55">
        <v>4.84</v>
      </c>
      <c r="I1541" s="73">
        <v>34.11</v>
      </c>
      <c r="J1541" s="55">
        <v>28.31</v>
      </c>
      <c r="K1541" s="73">
        <v>9.6</v>
      </c>
      <c r="L1541" s="55">
        <v>7.96</v>
      </c>
      <c r="M1541" s="55">
        <f>TRUNC(((J1541*G1541)+(L1541*G1541)),2)</f>
        <v>175.54</v>
      </c>
      <c r="N1541" s="55">
        <f>TRUNC(((J1541*H1541)+(L1541*H1541)),2)</f>
        <v>175.54</v>
      </c>
      <c r="O1541" s="37"/>
      <c r="P1541" s="55">
        <v>34.11</v>
      </c>
      <c r="Q1541" s="55">
        <v>9.6</v>
      </c>
      <c r="R1541" s="55">
        <v>211.55</v>
      </c>
      <c r="S1541" s="55">
        <v>211.55</v>
      </c>
      <c r="T1541" s="135">
        <f t="shared" si="175"/>
        <v>0.82978019380761037</v>
      </c>
      <c r="U1541" s="55">
        <f t="shared" si="176"/>
        <v>137.02000000000001</v>
      </c>
      <c r="V1541" s="55">
        <f t="shared" si="177"/>
        <v>38.520000000000003</v>
      </c>
      <c r="X1541" s="36" t="b">
        <v>1</v>
      </c>
    </row>
    <row r="1542" spans="1:24" x14ac:dyDescent="0.2">
      <c r="A1542" s="42" t="s">
        <v>4631</v>
      </c>
      <c r="B1542" s="127" t="s">
        <v>2355</v>
      </c>
      <c r="C1542" s="132"/>
      <c r="D1542" s="132"/>
      <c r="E1542" s="47" t="s">
        <v>95</v>
      </c>
      <c r="F1542" s="132"/>
      <c r="G1542" s="48"/>
      <c r="H1542" s="48"/>
      <c r="I1542" s="72"/>
      <c r="J1542" s="48"/>
      <c r="K1542" s="72"/>
      <c r="L1542" s="48"/>
      <c r="M1542" s="308">
        <f>M1543</f>
        <v>2113.87</v>
      </c>
      <c r="N1542" s="308">
        <f>N1543</f>
        <v>2113.87</v>
      </c>
      <c r="O1542" s="37"/>
      <c r="P1542" s="48"/>
      <c r="Q1542" s="48"/>
      <c r="R1542" s="308">
        <v>2547.19</v>
      </c>
      <c r="S1542" s="308">
        <v>2547.19</v>
      </c>
      <c r="T1542" s="135">
        <f t="shared" si="175"/>
        <v>0.82988312611151893</v>
      </c>
      <c r="U1542" s="55">
        <f t="shared" si="176"/>
        <v>0</v>
      </c>
      <c r="V1542" s="55">
        <f t="shared" si="177"/>
        <v>0</v>
      </c>
      <c r="X1542" s="36" t="b">
        <v>1</v>
      </c>
    </row>
    <row r="1543" spans="1:24" x14ac:dyDescent="0.2">
      <c r="A1543" s="42" t="s">
        <v>4632</v>
      </c>
      <c r="B1543" s="128" t="s">
        <v>2356</v>
      </c>
      <c r="C1543" s="50" t="s">
        <v>163</v>
      </c>
      <c r="D1543" s="51">
        <v>160601</v>
      </c>
      <c r="E1543" s="56" t="s">
        <v>261</v>
      </c>
      <c r="F1543" s="53" t="s">
        <v>172</v>
      </c>
      <c r="G1543" s="54">
        <v>40.840000000000003</v>
      </c>
      <c r="H1543" s="55">
        <v>40.840000000000003</v>
      </c>
      <c r="I1543" s="73">
        <v>28.17</v>
      </c>
      <c r="J1543" s="55">
        <v>23.38</v>
      </c>
      <c r="K1543" s="73">
        <v>34.200000000000003</v>
      </c>
      <c r="L1543" s="55">
        <v>28.38</v>
      </c>
      <c r="M1543" s="55">
        <f>TRUNC(((J1543*G1543)+(L1543*G1543)),2)</f>
        <v>2113.87</v>
      </c>
      <c r="N1543" s="55">
        <f>TRUNC(((J1543*H1543)+(L1543*H1543)),2)</f>
        <v>2113.87</v>
      </c>
      <c r="O1543" s="37"/>
      <c r="P1543" s="55">
        <v>28.17</v>
      </c>
      <c r="Q1543" s="55">
        <v>34.200000000000003</v>
      </c>
      <c r="R1543" s="55">
        <v>2547.19</v>
      </c>
      <c r="S1543" s="55">
        <v>2547.19</v>
      </c>
      <c r="T1543" s="135">
        <f t="shared" si="175"/>
        <v>0.82988312611151893</v>
      </c>
      <c r="U1543" s="55">
        <f t="shared" si="176"/>
        <v>954.83</v>
      </c>
      <c r="V1543" s="55">
        <f t="shared" si="177"/>
        <v>1159.03</v>
      </c>
      <c r="X1543" s="36" t="b">
        <v>1</v>
      </c>
    </row>
    <row r="1544" spans="1:24" x14ac:dyDescent="0.2">
      <c r="A1544" s="42" t="s">
        <v>4633</v>
      </c>
      <c r="B1544" s="126">
        <v>37</v>
      </c>
      <c r="C1544" s="131"/>
      <c r="D1544" s="131"/>
      <c r="E1544" s="43" t="s">
        <v>2357</v>
      </c>
      <c r="F1544" s="44" t="s">
        <v>160</v>
      </c>
      <c r="G1544" s="45">
        <v>1</v>
      </c>
      <c r="H1544" s="46"/>
      <c r="I1544" s="72"/>
      <c r="J1544" s="46"/>
      <c r="K1544" s="72"/>
      <c r="L1544" s="46"/>
      <c r="M1544" s="45">
        <f>M1545+M1547+M1549+M1556+M1572+M1607+M1612+M1617+M1619+M1624+M1633+M1635+M1640+M1643+M1654+M1672</f>
        <v>198364.31</v>
      </c>
      <c r="N1544" s="45">
        <f>N1545+N1547+N1549+N1556+N1572+N1607+N1612+N1617+N1619+N1624+N1633+N1635+N1640+N1643+N1654+N1672</f>
        <v>198364.31</v>
      </c>
      <c r="O1544" s="37"/>
      <c r="P1544" s="46"/>
      <c r="Q1544" s="46"/>
      <c r="R1544" s="45">
        <v>239062.15</v>
      </c>
      <c r="S1544" s="45">
        <v>239062.15</v>
      </c>
      <c r="T1544" s="135">
        <f t="shared" si="175"/>
        <v>0.82976042004139927</v>
      </c>
      <c r="U1544" s="55">
        <f t="shared" si="176"/>
        <v>0</v>
      </c>
      <c r="V1544" s="55">
        <f t="shared" si="177"/>
        <v>0</v>
      </c>
      <c r="X1544" s="36" t="b">
        <v>1</v>
      </c>
    </row>
    <row r="1545" spans="1:24" x14ac:dyDescent="0.2">
      <c r="A1545" s="42" t="s">
        <v>4634</v>
      </c>
      <c r="B1545" s="127" t="s">
        <v>2358</v>
      </c>
      <c r="C1545" s="132"/>
      <c r="D1545" s="132"/>
      <c r="E1545" s="47" t="s">
        <v>73</v>
      </c>
      <c r="F1545" s="132"/>
      <c r="G1545" s="48"/>
      <c r="H1545" s="48"/>
      <c r="I1545" s="72"/>
      <c r="J1545" s="48"/>
      <c r="K1545" s="72"/>
      <c r="L1545" s="48"/>
      <c r="M1545" s="308">
        <f>M1546</f>
        <v>867.37</v>
      </c>
      <c r="N1545" s="308">
        <f>N1546</f>
        <v>867.37</v>
      </c>
      <c r="O1545" s="37"/>
      <c r="P1545" s="48"/>
      <c r="Q1545" s="48"/>
      <c r="R1545" s="308">
        <v>1046.6300000000001</v>
      </c>
      <c r="S1545" s="308">
        <v>1046.6300000000001</v>
      </c>
      <c r="T1545" s="135">
        <f t="shared" si="175"/>
        <v>0.82872648404880422</v>
      </c>
      <c r="U1545" s="55">
        <f t="shared" si="176"/>
        <v>0</v>
      </c>
      <c r="V1545" s="55">
        <f t="shared" si="177"/>
        <v>0</v>
      </c>
      <c r="X1545" s="36" t="b">
        <v>1</v>
      </c>
    </row>
    <row r="1546" spans="1:24" ht="24" x14ac:dyDescent="0.25">
      <c r="A1546" s="42" t="s">
        <v>4635</v>
      </c>
      <c r="B1546" s="128" t="s">
        <v>2359</v>
      </c>
      <c r="C1546" s="50" t="s">
        <v>163</v>
      </c>
      <c r="D1546" s="51">
        <v>20701</v>
      </c>
      <c r="E1546" s="56" t="s">
        <v>265</v>
      </c>
      <c r="F1546" s="53" t="s">
        <v>164</v>
      </c>
      <c r="G1546" s="54">
        <v>192.75</v>
      </c>
      <c r="H1546" s="55">
        <v>192.75</v>
      </c>
      <c r="I1546" s="73">
        <v>3.82</v>
      </c>
      <c r="J1546" s="55">
        <v>3.17</v>
      </c>
      <c r="K1546" s="73">
        <v>1.61</v>
      </c>
      <c r="L1546" s="55">
        <v>1.33</v>
      </c>
      <c r="M1546" s="55">
        <f>TRUNC(((J1546*G1546)+(L1546*G1546)),2)</f>
        <v>867.37</v>
      </c>
      <c r="N1546" s="55">
        <f>TRUNC(((J1546*H1546)+(L1546*H1546)),2)</f>
        <v>867.37</v>
      </c>
      <c r="O1546" s="38"/>
      <c r="P1546" s="55">
        <v>3.82</v>
      </c>
      <c r="Q1546" s="55">
        <v>1.61</v>
      </c>
      <c r="R1546" s="55">
        <v>1046.6300000000001</v>
      </c>
      <c r="S1546" s="55">
        <v>1046.6300000000001</v>
      </c>
      <c r="T1546" s="135">
        <f t="shared" si="175"/>
        <v>0.82872648404880422</v>
      </c>
      <c r="U1546" s="55">
        <f t="shared" si="176"/>
        <v>611.01</v>
      </c>
      <c r="V1546" s="55">
        <f t="shared" si="177"/>
        <v>256.35000000000002</v>
      </c>
      <c r="X1546" s="36" t="b">
        <v>1</v>
      </c>
    </row>
    <row r="1547" spans="1:24" x14ac:dyDescent="0.2">
      <c r="A1547" s="42" t="s">
        <v>4636</v>
      </c>
      <c r="B1547" s="127" t="s">
        <v>2360</v>
      </c>
      <c r="C1547" s="132"/>
      <c r="D1547" s="132"/>
      <c r="E1547" s="47" t="s">
        <v>75</v>
      </c>
      <c r="F1547" s="132"/>
      <c r="G1547" s="48"/>
      <c r="H1547" s="48"/>
      <c r="I1547" s="72"/>
      <c r="J1547" s="48"/>
      <c r="K1547" s="72"/>
      <c r="L1547" s="48"/>
      <c r="M1547" s="308">
        <f>M1548</f>
        <v>489.28</v>
      </c>
      <c r="N1547" s="308">
        <f>N1548</f>
        <v>489.28</v>
      </c>
      <c r="O1547" s="37"/>
      <c r="P1547" s="48"/>
      <c r="Q1547" s="48"/>
      <c r="R1547" s="308">
        <v>589.64</v>
      </c>
      <c r="S1547" s="308">
        <v>589.64</v>
      </c>
      <c r="T1547" s="135">
        <f t="shared" si="175"/>
        <v>0.82979445085136694</v>
      </c>
      <c r="U1547" s="55">
        <f t="shared" si="176"/>
        <v>0</v>
      </c>
      <c r="V1547" s="55">
        <f t="shared" si="177"/>
        <v>0</v>
      </c>
      <c r="X1547" s="36" t="b">
        <v>1</v>
      </c>
    </row>
    <row r="1548" spans="1:24" x14ac:dyDescent="0.2">
      <c r="A1548" s="42" t="s">
        <v>4637</v>
      </c>
      <c r="B1548" s="128" t="s">
        <v>2361</v>
      </c>
      <c r="C1548" s="50" t="s">
        <v>163</v>
      </c>
      <c r="D1548" s="51">
        <v>30101</v>
      </c>
      <c r="E1548" s="56" t="s">
        <v>230</v>
      </c>
      <c r="F1548" s="53" t="s">
        <v>211</v>
      </c>
      <c r="G1548" s="54">
        <v>13.49</v>
      </c>
      <c r="H1548" s="55">
        <v>13.49</v>
      </c>
      <c r="I1548" s="73">
        <v>34.11</v>
      </c>
      <c r="J1548" s="55">
        <v>28.31</v>
      </c>
      <c r="K1548" s="73">
        <v>9.6</v>
      </c>
      <c r="L1548" s="55">
        <v>7.96</v>
      </c>
      <c r="M1548" s="55">
        <f>TRUNC(((J1548*G1548)+(L1548*G1548)),2)</f>
        <v>489.28</v>
      </c>
      <c r="N1548" s="55">
        <f>TRUNC(((J1548*H1548)+(L1548*H1548)),2)</f>
        <v>489.28</v>
      </c>
      <c r="O1548" s="37"/>
      <c r="P1548" s="55">
        <v>34.11</v>
      </c>
      <c r="Q1548" s="55">
        <v>9.6</v>
      </c>
      <c r="R1548" s="55">
        <v>589.64</v>
      </c>
      <c r="S1548" s="55">
        <v>589.64</v>
      </c>
      <c r="T1548" s="135">
        <f t="shared" ref="T1548:T1611" si="178">N1548/S1548</f>
        <v>0.82979445085136694</v>
      </c>
      <c r="U1548" s="55">
        <f t="shared" si="176"/>
        <v>381.9</v>
      </c>
      <c r="V1548" s="55">
        <f t="shared" si="177"/>
        <v>107.38</v>
      </c>
      <c r="X1548" s="36" t="b">
        <v>1</v>
      </c>
    </row>
    <row r="1549" spans="1:24" x14ac:dyDescent="0.2">
      <c r="A1549" s="42" t="s">
        <v>4638</v>
      </c>
      <c r="B1549" s="127" t="s">
        <v>2362</v>
      </c>
      <c r="C1549" s="132"/>
      <c r="D1549" s="132"/>
      <c r="E1549" s="47" t="s">
        <v>77</v>
      </c>
      <c r="F1549" s="132"/>
      <c r="G1549" s="48"/>
      <c r="H1549" s="48"/>
      <c r="I1549" s="72"/>
      <c r="J1549" s="48"/>
      <c r="K1549" s="72"/>
      <c r="L1549" s="48"/>
      <c r="M1549" s="308">
        <f>M1550+M1553</f>
        <v>1534.8</v>
      </c>
      <c r="N1549" s="308">
        <f>N1550+N1553</f>
        <v>1534.8</v>
      </c>
      <c r="O1549" s="37"/>
      <c r="P1549" s="48"/>
      <c r="Q1549" s="48"/>
      <c r="R1549" s="308">
        <v>1852.47</v>
      </c>
      <c r="S1549" s="308">
        <v>1852.47</v>
      </c>
      <c r="T1549" s="135">
        <f t="shared" si="178"/>
        <v>0.82851544154561207</v>
      </c>
      <c r="U1549" s="55">
        <f t="shared" si="176"/>
        <v>0</v>
      </c>
      <c r="V1549" s="55">
        <f t="shared" si="177"/>
        <v>0</v>
      </c>
      <c r="X1549" s="36" t="b">
        <v>1</v>
      </c>
    </row>
    <row r="1550" spans="1:24" x14ac:dyDescent="0.2">
      <c r="A1550" s="42" t="s">
        <v>4639</v>
      </c>
      <c r="B1550" s="129" t="s">
        <v>2363</v>
      </c>
      <c r="C1550" s="133"/>
      <c r="D1550" s="133"/>
      <c r="E1550" s="58" t="s">
        <v>516</v>
      </c>
      <c r="F1550" s="133"/>
      <c r="G1550" s="59"/>
      <c r="H1550" s="59"/>
      <c r="I1550" s="72"/>
      <c r="J1550" s="59"/>
      <c r="K1550" s="72"/>
      <c r="L1550" s="59"/>
      <c r="M1550" s="60">
        <f>SUM(M1551:M1552)</f>
        <v>968.04</v>
      </c>
      <c r="N1550" s="60">
        <f>SUM(N1551:N1552)</f>
        <v>968.04</v>
      </c>
      <c r="O1550" s="37"/>
      <c r="P1550" s="59"/>
      <c r="Q1550" s="59"/>
      <c r="R1550" s="60">
        <v>1169.55</v>
      </c>
      <c r="S1550" s="60">
        <v>1169.55</v>
      </c>
      <c r="T1550" s="135">
        <f t="shared" si="178"/>
        <v>0.82770296267795307</v>
      </c>
      <c r="U1550" s="55">
        <f t="shared" ref="U1550:U1613" si="179">TRUNC(J1550*H1550,2)</f>
        <v>0</v>
      </c>
      <c r="V1550" s="55">
        <f t="shared" ref="V1550:V1613" si="180">TRUNC(L1550*H1550,2)</f>
        <v>0</v>
      </c>
      <c r="X1550" s="36" t="b">
        <v>1</v>
      </c>
    </row>
    <row r="1551" spans="1:24" ht="24" x14ac:dyDescent="0.25">
      <c r="A1551" s="42" t="s">
        <v>4640</v>
      </c>
      <c r="B1551" s="128" t="s">
        <v>2364</v>
      </c>
      <c r="C1551" s="50" t="s">
        <v>163</v>
      </c>
      <c r="D1551" s="51">
        <v>41140</v>
      </c>
      <c r="E1551" s="52" t="s">
        <v>3036</v>
      </c>
      <c r="F1551" s="53" t="s">
        <v>164</v>
      </c>
      <c r="G1551" s="54">
        <v>197.56</v>
      </c>
      <c r="H1551" s="55">
        <v>197.56</v>
      </c>
      <c r="I1551" s="73">
        <v>0</v>
      </c>
      <c r="J1551" s="55">
        <v>0</v>
      </c>
      <c r="K1551" s="73">
        <v>2.72</v>
      </c>
      <c r="L1551" s="55">
        <v>2.25</v>
      </c>
      <c r="M1551" s="55">
        <f>TRUNC(((J1551*G1551)+(L1551*G1551)),2)</f>
        <v>444.51</v>
      </c>
      <c r="N1551" s="55">
        <f>TRUNC(((J1551*H1551)+(L1551*H1551)),2)</f>
        <v>444.51</v>
      </c>
      <c r="O1551" s="38"/>
      <c r="P1551" s="55">
        <v>0</v>
      </c>
      <c r="Q1551" s="55">
        <v>2.72</v>
      </c>
      <c r="R1551" s="55">
        <v>537.36</v>
      </c>
      <c r="S1551" s="55">
        <v>537.36</v>
      </c>
      <c r="T1551" s="135">
        <f t="shared" si="178"/>
        <v>0.82721080839660555</v>
      </c>
      <c r="U1551" s="55">
        <f t="shared" si="179"/>
        <v>0</v>
      </c>
      <c r="V1551" s="55">
        <f t="shared" si="180"/>
        <v>444.51</v>
      </c>
      <c r="X1551" s="36" t="b">
        <v>1</v>
      </c>
    </row>
    <row r="1552" spans="1:24" ht="24" x14ac:dyDescent="0.25">
      <c r="A1552" s="42" t="s">
        <v>4641</v>
      </c>
      <c r="B1552" s="128" t="s">
        <v>2365</v>
      </c>
      <c r="C1552" s="50" t="s">
        <v>217</v>
      </c>
      <c r="D1552" s="51">
        <v>97083</v>
      </c>
      <c r="E1552" s="56" t="s">
        <v>243</v>
      </c>
      <c r="F1552" s="53" t="s">
        <v>164</v>
      </c>
      <c r="G1552" s="54">
        <v>197.56</v>
      </c>
      <c r="H1552" s="55">
        <v>197.56</v>
      </c>
      <c r="I1552" s="73">
        <v>0.93</v>
      </c>
      <c r="J1552" s="55">
        <v>0.77</v>
      </c>
      <c r="K1552" s="73">
        <v>2.27</v>
      </c>
      <c r="L1552" s="55">
        <v>1.88</v>
      </c>
      <c r="M1552" s="55">
        <f>TRUNC(((J1552*G1552)+(L1552*G1552)),2)</f>
        <v>523.53</v>
      </c>
      <c r="N1552" s="55">
        <f>TRUNC(((J1552*H1552)+(L1552*H1552)),2)</f>
        <v>523.53</v>
      </c>
      <c r="O1552" s="38"/>
      <c r="P1552" s="55">
        <v>0.93</v>
      </c>
      <c r="Q1552" s="55">
        <v>2.27</v>
      </c>
      <c r="R1552" s="55">
        <v>632.19000000000005</v>
      </c>
      <c r="S1552" s="55">
        <v>632.19000000000005</v>
      </c>
      <c r="T1552" s="135">
        <f t="shared" si="178"/>
        <v>0.82812129264936163</v>
      </c>
      <c r="U1552" s="55">
        <f t="shared" si="179"/>
        <v>152.12</v>
      </c>
      <c r="V1552" s="55">
        <f t="shared" si="180"/>
        <v>371.41</v>
      </c>
      <c r="X1552" s="36" t="b">
        <v>1</v>
      </c>
    </row>
    <row r="1553" spans="1:24" x14ac:dyDescent="0.2">
      <c r="A1553" s="42" t="s">
        <v>4642</v>
      </c>
      <c r="B1553" s="129" t="s">
        <v>2366</v>
      </c>
      <c r="C1553" s="133"/>
      <c r="D1553" s="133"/>
      <c r="E1553" s="58" t="s">
        <v>1678</v>
      </c>
      <c r="F1553" s="133"/>
      <c r="G1553" s="59"/>
      <c r="H1553" s="59"/>
      <c r="I1553" s="72"/>
      <c r="J1553" s="59"/>
      <c r="K1553" s="72"/>
      <c r="L1553" s="59"/>
      <c r="M1553" s="60">
        <f>SUM(M1554:M1555)</f>
        <v>566.76</v>
      </c>
      <c r="N1553" s="60">
        <f>SUM(N1554:N1555)</f>
        <v>566.76</v>
      </c>
      <c r="O1553" s="37"/>
      <c r="P1553" s="59"/>
      <c r="Q1553" s="59"/>
      <c r="R1553" s="60">
        <v>682.92</v>
      </c>
      <c r="S1553" s="60">
        <v>682.92</v>
      </c>
      <c r="T1553" s="135">
        <f t="shared" si="178"/>
        <v>0.82990687049727641</v>
      </c>
      <c r="U1553" s="55">
        <f t="shared" si="179"/>
        <v>0</v>
      </c>
      <c r="V1553" s="55">
        <f t="shared" si="180"/>
        <v>0</v>
      </c>
      <c r="X1553" s="36" t="b">
        <v>1</v>
      </c>
    </row>
    <row r="1554" spans="1:24" x14ac:dyDescent="0.2">
      <c r="A1554" s="42" t="s">
        <v>4643</v>
      </c>
      <c r="B1554" s="128" t="s">
        <v>2367</v>
      </c>
      <c r="C1554" s="50" t="s">
        <v>163</v>
      </c>
      <c r="D1554" s="51">
        <v>40101</v>
      </c>
      <c r="E1554" s="56" t="s">
        <v>307</v>
      </c>
      <c r="F1554" s="53" t="s">
        <v>211</v>
      </c>
      <c r="G1554" s="54">
        <v>12</v>
      </c>
      <c r="H1554" s="55">
        <v>12</v>
      </c>
      <c r="I1554" s="73">
        <v>0</v>
      </c>
      <c r="J1554" s="55">
        <v>0</v>
      </c>
      <c r="K1554" s="73">
        <v>34.229999999999997</v>
      </c>
      <c r="L1554" s="55">
        <v>28.41</v>
      </c>
      <c r="M1554" s="55">
        <f>TRUNC(((J1554*G1554)+(L1554*G1554)),2)</f>
        <v>340.92</v>
      </c>
      <c r="N1554" s="55">
        <f>TRUNC(((J1554*H1554)+(L1554*H1554)),2)</f>
        <v>340.92</v>
      </c>
      <c r="O1554" s="37"/>
      <c r="P1554" s="55">
        <v>0</v>
      </c>
      <c r="Q1554" s="55">
        <v>34.229999999999997</v>
      </c>
      <c r="R1554" s="55">
        <v>410.76</v>
      </c>
      <c r="S1554" s="55">
        <v>410.76</v>
      </c>
      <c r="T1554" s="135">
        <f t="shared" si="178"/>
        <v>0.82997370727432085</v>
      </c>
      <c r="U1554" s="55">
        <f t="shared" si="179"/>
        <v>0</v>
      </c>
      <c r="V1554" s="55">
        <f t="shared" si="180"/>
        <v>340.92</v>
      </c>
      <c r="X1554" s="36" t="b">
        <v>1</v>
      </c>
    </row>
    <row r="1555" spans="1:24" x14ac:dyDescent="0.2">
      <c r="A1555" s="42" t="s">
        <v>4644</v>
      </c>
      <c r="B1555" s="128" t="s">
        <v>2368</v>
      </c>
      <c r="C1555" s="50" t="s">
        <v>163</v>
      </c>
      <c r="D1555" s="51">
        <v>40902</v>
      </c>
      <c r="E1555" s="56" t="s">
        <v>316</v>
      </c>
      <c r="F1555" s="53" t="s">
        <v>211</v>
      </c>
      <c r="G1555" s="54">
        <v>12</v>
      </c>
      <c r="H1555" s="55">
        <v>12</v>
      </c>
      <c r="I1555" s="73">
        <v>0</v>
      </c>
      <c r="J1555" s="55">
        <v>0</v>
      </c>
      <c r="K1555" s="73">
        <v>22.68</v>
      </c>
      <c r="L1555" s="55">
        <v>18.82</v>
      </c>
      <c r="M1555" s="55">
        <f>TRUNC(((J1555*G1555)+(L1555*G1555)),2)</f>
        <v>225.84</v>
      </c>
      <c r="N1555" s="55">
        <f>TRUNC(((J1555*H1555)+(L1555*H1555)),2)</f>
        <v>225.84</v>
      </c>
      <c r="O1555" s="37"/>
      <c r="P1555" s="55">
        <v>0</v>
      </c>
      <c r="Q1555" s="55">
        <v>22.68</v>
      </c>
      <c r="R1555" s="55">
        <v>272.16000000000003</v>
      </c>
      <c r="S1555" s="55">
        <v>272.16000000000003</v>
      </c>
      <c r="T1555" s="135">
        <f t="shared" si="178"/>
        <v>0.82980599647266307</v>
      </c>
      <c r="U1555" s="55">
        <f t="shared" si="179"/>
        <v>0</v>
      </c>
      <c r="V1555" s="55">
        <f t="shared" si="180"/>
        <v>225.84</v>
      </c>
      <c r="X1555" s="36" t="b">
        <v>1</v>
      </c>
    </row>
    <row r="1556" spans="1:24" x14ac:dyDescent="0.2">
      <c r="A1556" s="42" t="s">
        <v>4645</v>
      </c>
      <c r="B1556" s="127" t="s">
        <v>2369</v>
      </c>
      <c r="C1556" s="132"/>
      <c r="D1556" s="132"/>
      <c r="E1556" s="47" t="s">
        <v>79</v>
      </c>
      <c r="F1556" s="132"/>
      <c r="G1556" s="48"/>
      <c r="H1556" s="48"/>
      <c r="I1556" s="72"/>
      <c r="J1556" s="48"/>
      <c r="K1556" s="72"/>
      <c r="L1556" s="48"/>
      <c r="M1556" s="308">
        <f>M1557+M1561+M1570</f>
        <v>26961.01</v>
      </c>
      <c r="N1556" s="308">
        <f>N1557+N1561+N1570</f>
        <v>26961.01</v>
      </c>
      <c r="O1556" s="37"/>
      <c r="P1556" s="48"/>
      <c r="Q1556" s="48"/>
      <c r="R1556" s="308">
        <v>32486.28</v>
      </c>
      <c r="S1556" s="308">
        <v>32486.28</v>
      </c>
      <c r="T1556" s="135">
        <f t="shared" si="178"/>
        <v>0.82991989233608776</v>
      </c>
      <c r="U1556" s="55">
        <f t="shared" si="179"/>
        <v>0</v>
      </c>
      <c r="V1556" s="55">
        <f t="shared" si="180"/>
        <v>0</v>
      </c>
      <c r="X1556" s="36" t="b">
        <v>1</v>
      </c>
    </row>
    <row r="1557" spans="1:24" x14ac:dyDescent="0.2">
      <c r="A1557" s="42" t="s">
        <v>4646</v>
      </c>
      <c r="B1557" s="129" t="s">
        <v>2370</v>
      </c>
      <c r="C1557" s="133"/>
      <c r="D1557" s="133"/>
      <c r="E1557" s="58" t="s">
        <v>275</v>
      </c>
      <c r="F1557" s="133"/>
      <c r="G1557" s="59"/>
      <c r="H1557" s="59"/>
      <c r="I1557" s="72"/>
      <c r="J1557" s="59"/>
      <c r="K1557" s="72"/>
      <c r="L1557" s="59"/>
      <c r="M1557" s="60">
        <f>SUM(M1558:M1560)</f>
        <v>18659.75</v>
      </c>
      <c r="N1557" s="60">
        <f>SUM(N1558:N1560)</f>
        <v>18659.75</v>
      </c>
      <c r="O1557" s="37"/>
      <c r="P1557" s="59"/>
      <c r="Q1557" s="59"/>
      <c r="R1557" s="60">
        <v>22483.439999999999</v>
      </c>
      <c r="S1557" s="60">
        <v>22483.439999999999</v>
      </c>
      <c r="T1557" s="135">
        <f t="shared" si="178"/>
        <v>0.82993305294919284</v>
      </c>
      <c r="U1557" s="55">
        <f t="shared" si="179"/>
        <v>0</v>
      </c>
      <c r="V1557" s="55">
        <f t="shared" si="180"/>
        <v>0</v>
      </c>
      <c r="X1557" s="36" t="b">
        <v>1</v>
      </c>
    </row>
    <row r="1558" spans="1:24" x14ac:dyDescent="0.2">
      <c r="A1558" s="42" t="s">
        <v>4647</v>
      </c>
      <c r="B1558" s="128" t="s">
        <v>2371</v>
      </c>
      <c r="C1558" s="50" t="s">
        <v>163</v>
      </c>
      <c r="D1558" s="51">
        <v>50302</v>
      </c>
      <c r="E1558" s="56" t="s">
        <v>277</v>
      </c>
      <c r="F1558" s="53" t="s">
        <v>172</v>
      </c>
      <c r="G1558" s="54">
        <v>225</v>
      </c>
      <c r="H1558" s="55">
        <v>225</v>
      </c>
      <c r="I1558" s="73">
        <v>32.19</v>
      </c>
      <c r="J1558" s="55">
        <v>26.72</v>
      </c>
      <c r="K1558" s="73">
        <v>37.479999999999997</v>
      </c>
      <c r="L1558" s="55">
        <v>31.11</v>
      </c>
      <c r="M1558" s="55">
        <f>TRUNC(((J1558*G1558)+(L1558*G1558)),2)</f>
        <v>13011.75</v>
      </c>
      <c r="N1558" s="55">
        <f>TRUNC(((J1558*H1558)+(L1558*H1558)),2)</f>
        <v>13011.75</v>
      </c>
      <c r="O1558" s="37"/>
      <c r="P1558" s="55">
        <v>32.19</v>
      </c>
      <c r="Q1558" s="55">
        <v>37.479999999999997</v>
      </c>
      <c r="R1558" s="55">
        <v>15675.75</v>
      </c>
      <c r="S1558" s="55">
        <v>15675.75</v>
      </c>
      <c r="T1558" s="135">
        <f t="shared" si="178"/>
        <v>0.83005597818286203</v>
      </c>
      <c r="U1558" s="55">
        <f t="shared" si="179"/>
        <v>6012</v>
      </c>
      <c r="V1558" s="55">
        <f t="shared" si="180"/>
        <v>6999.75</v>
      </c>
      <c r="X1558" s="36" t="b">
        <v>1</v>
      </c>
    </row>
    <row r="1559" spans="1:24" x14ac:dyDescent="0.2">
      <c r="A1559" s="42" t="s">
        <v>4648</v>
      </c>
      <c r="B1559" s="128" t="s">
        <v>2372</v>
      </c>
      <c r="C1559" s="50" t="s">
        <v>163</v>
      </c>
      <c r="D1559" s="51">
        <v>52005</v>
      </c>
      <c r="E1559" s="56" t="s">
        <v>279</v>
      </c>
      <c r="F1559" s="53" t="s">
        <v>280</v>
      </c>
      <c r="G1559" s="54">
        <v>440</v>
      </c>
      <c r="H1559" s="55">
        <v>440</v>
      </c>
      <c r="I1559" s="73">
        <v>8.8800000000000008</v>
      </c>
      <c r="J1559" s="55">
        <v>7.37</v>
      </c>
      <c r="K1559" s="73">
        <v>2.98</v>
      </c>
      <c r="L1559" s="55">
        <v>2.4700000000000002</v>
      </c>
      <c r="M1559" s="55">
        <f>TRUNC(((J1559*G1559)+(L1559*G1559)),2)</f>
        <v>4329.6000000000004</v>
      </c>
      <c r="N1559" s="55">
        <f>TRUNC(((J1559*H1559)+(L1559*H1559)),2)</f>
        <v>4329.6000000000004</v>
      </c>
      <c r="O1559" s="37"/>
      <c r="P1559" s="55">
        <v>8.8800000000000008</v>
      </c>
      <c r="Q1559" s="55">
        <v>2.98</v>
      </c>
      <c r="R1559" s="55">
        <v>5218.3999999999996</v>
      </c>
      <c r="S1559" s="55">
        <v>5218.3999999999996</v>
      </c>
      <c r="T1559" s="135">
        <f t="shared" si="178"/>
        <v>0.82967959527824631</v>
      </c>
      <c r="U1559" s="55">
        <f t="shared" si="179"/>
        <v>3242.8</v>
      </c>
      <c r="V1559" s="55">
        <f t="shared" si="180"/>
        <v>1086.8</v>
      </c>
      <c r="X1559" s="36" t="b">
        <v>1</v>
      </c>
    </row>
    <row r="1560" spans="1:24" x14ac:dyDescent="0.2">
      <c r="A1560" s="42" t="s">
        <v>4649</v>
      </c>
      <c r="B1560" s="128" t="s">
        <v>2373</v>
      </c>
      <c r="C1560" s="50" t="s">
        <v>163</v>
      </c>
      <c r="D1560" s="51">
        <v>52014</v>
      </c>
      <c r="E1560" s="56" t="s">
        <v>282</v>
      </c>
      <c r="F1560" s="53" t="s">
        <v>280</v>
      </c>
      <c r="G1560" s="54">
        <v>103</v>
      </c>
      <c r="H1560" s="55">
        <v>103</v>
      </c>
      <c r="I1560" s="73">
        <v>12.82</v>
      </c>
      <c r="J1560" s="55">
        <v>10.64</v>
      </c>
      <c r="K1560" s="73">
        <v>2.61</v>
      </c>
      <c r="L1560" s="55">
        <v>2.16</v>
      </c>
      <c r="M1560" s="55">
        <f>TRUNC(((J1560*G1560)+(L1560*G1560)),2)</f>
        <v>1318.4</v>
      </c>
      <c r="N1560" s="55">
        <f>TRUNC(((J1560*H1560)+(L1560*H1560)),2)</f>
        <v>1318.4</v>
      </c>
      <c r="O1560" s="37"/>
      <c r="P1560" s="55">
        <v>12.82</v>
      </c>
      <c r="Q1560" s="55">
        <v>2.61</v>
      </c>
      <c r="R1560" s="55">
        <v>1589.29</v>
      </c>
      <c r="S1560" s="55">
        <v>1589.29</v>
      </c>
      <c r="T1560" s="135">
        <f t="shared" si="178"/>
        <v>0.82955281918340906</v>
      </c>
      <c r="U1560" s="55">
        <f t="shared" si="179"/>
        <v>1095.92</v>
      </c>
      <c r="V1560" s="55">
        <f t="shared" si="180"/>
        <v>222.48</v>
      </c>
      <c r="X1560" s="36" t="b">
        <v>1</v>
      </c>
    </row>
    <row r="1561" spans="1:24" x14ac:dyDescent="0.2">
      <c r="A1561" s="42" t="s">
        <v>4650</v>
      </c>
      <c r="B1561" s="129" t="s">
        <v>2374</v>
      </c>
      <c r="C1561" s="133"/>
      <c r="D1561" s="133"/>
      <c r="E1561" s="58" t="s">
        <v>284</v>
      </c>
      <c r="F1561" s="133"/>
      <c r="G1561" s="59"/>
      <c r="H1561" s="59"/>
      <c r="I1561" s="72"/>
      <c r="J1561" s="59"/>
      <c r="K1561" s="72"/>
      <c r="L1561" s="59"/>
      <c r="M1561" s="60">
        <f>SUM(M1562:M1569)</f>
        <v>8226.56</v>
      </c>
      <c r="N1561" s="60">
        <f>SUM(N1562:N1569)</f>
        <v>8226.56</v>
      </c>
      <c r="O1561" s="37"/>
      <c r="P1561" s="59"/>
      <c r="Q1561" s="59"/>
      <c r="R1561" s="60">
        <v>9912.84</v>
      </c>
      <c r="S1561" s="60">
        <v>9912.84</v>
      </c>
      <c r="T1561" s="135">
        <f t="shared" si="178"/>
        <v>0.8298893152719099</v>
      </c>
      <c r="U1561" s="55">
        <f t="shared" si="179"/>
        <v>0</v>
      </c>
      <c r="V1561" s="55">
        <f t="shared" si="180"/>
        <v>0</v>
      </c>
      <c r="X1561" s="36" t="b">
        <v>1</v>
      </c>
    </row>
    <row r="1562" spans="1:24" x14ac:dyDescent="0.2">
      <c r="A1562" s="42" t="s">
        <v>4651</v>
      </c>
      <c r="B1562" s="128" t="s">
        <v>2375</v>
      </c>
      <c r="C1562" s="50" t="s">
        <v>163</v>
      </c>
      <c r="D1562" s="51">
        <v>51036</v>
      </c>
      <c r="E1562" s="56" t="s">
        <v>292</v>
      </c>
      <c r="F1562" s="53" t="s">
        <v>211</v>
      </c>
      <c r="G1562" s="54">
        <v>10.4</v>
      </c>
      <c r="H1562" s="55">
        <v>10.4</v>
      </c>
      <c r="I1562" s="73">
        <v>557.77</v>
      </c>
      <c r="J1562" s="55">
        <v>463</v>
      </c>
      <c r="K1562" s="73">
        <v>0</v>
      </c>
      <c r="L1562" s="55">
        <v>0</v>
      </c>
      <c r="M1562" s="55">
        <f t="shared" ref="M1562:M1569" si="181">TRUNC(((J1562*G1562)+(L1562*G1562)),2)</f>
        <v>4815.2</v>
      </c>
      <c r="N1562" s="55">
        <f t="shared" ref="N1562:N1569" si="182">TRUNC(((J1562*H1562)+(L1562*H1562)),2)</f>
        <v>4815.2</v>
      </c>
      <c r="O1562" s="37"/>
      <c r="P1562" s="55">
        <v>557.77</v>
      </c>
      <c r="Q1562" s="55">
        <v>0</v>
      </c>
      <c r="R1562" s="55">
        <v>5800.8</v>
      </c>
      <c r="S1562" s="55">
        <v>5800.8</v>
      </c>
      <c r="T1562" s="135">
        <f t="shared" si="178"/>
        <v>0.8300924010481312</v>
      </c>
      <c r="U1562" s="55">
        <f t="shared" si="179"/>
        <v>4815.2</v>
      </c>
      <c r="V1562" s="55">
        <f t="shared" si="180"/>
        <v>0</v>
      </c>
      <c r="X1562" s="36" t="b">
        <v>1</v>
      </c>
    </row>
    <row r="1563" spans="1:24" x14ac:dyDescent="0.2">
      <c r="A1563" s="42" t="s">
        <v>4652</v>
      </c>
      <c r="B1563" s="128" t="s">
        <v>2376</v>
      </c>
      <c r="C1563" s="50" t="s">
        <v>163</v>
      </c>
      <c r="D1563" s="51">
        <v>52014</v>
      </c>
      <c r="E1563" s="56" t="s">
        <v>282</v>
      </c>
      <c r="F1563" s="53" t="s">
        <v>280</v>
      </c>
      <c r="G1563" s="54">
        <v>48</v>
      </c>
      <c r="H1563" s="55">
        <v>48</v>
      </c>
      <c r="I1563" s="73">
        <v>12.82</v>
      </c>
      <c r="J1563" s="55">
        <v>10.64</v>
      </c>
      <c r="K1563" s="73">
        <v>2.61</v>
      </c>
      <c r="L1563" s="55">
        <v>2.16</v>
      </c>
      <c r="M1563" s="55">
        <f t="shared" si="181"/>
        <v>614.4</v>
      </c>
      <c r="N1563" s="55">
        <f t="shared" si="182"/>
        <v>614.4</v>
      </c>
      <c r="O1563" s="37"/>
      <c r="P1563" s="55">
        <v>12.82</v>
      </c>
      <c r="Q1563" s="55">
        <v>2.61</v>
      </c>
      <c r="R1563" s="55">
        <v>740.64</v>
      </c>
      <c r="S1563" s="55">
        <v>740.64</v>
      </c>
      <c r="T1563" s="135">
        <f t="shared" si="178"/>
        <v>0.82955281918340895</v>
      </c>
      <c r="U1563" s="55">
        <f t="shared" si="179"/>
        <v>510.72</v>
      </c>
      <c r="V1563" s="55">
        <f t="shared" si="180"/>
        <v>103.68</v>
      </c>
      <c r="X1563" s="36" t="b">
        <v>1</v>
      </c>
    </row>
    <row r="1564" spans="1:24" x14ac:dyDescent="0.2">
      <c r="A1564" s="42" t="s">
        <v>4653</v>
      </c>
      <c r="B1564" s="128" t="s">
        <v>2377</v>
      </c>
      <c r="C1564" s="50" t="s">
        <v>163</v>
      </c>
      <c r="D1564" s="51">
        <v>52003</v>
      </c>
      <c r="E1564" s="56" t="s">
        <v>668</v>
      </c>
      <c r="F1564" s="53" t="s">
        <v>280</v>
      </c>
      <c r="G1564" s="54">
        <v>13</v>
      </c>
      <c r="H1564" s="55">
        <v>13</v>
      </c>
      <c r="I1564" s="73">
        <v>9.68</v>
      </c>
      <c r="J1564" s="55">
        <v>8.0299999999999994</v>
      </c>
      <c r="K1564" s="73">
        <v>2.98</v>
      </c>
      <c r="L1564" s="55">
        <v>2.4700000000000002</v>
      </c>
      <c r="M1564" s="55">
        <f t="shared" si="181"/>
        <v>136.5</v>
      </c>
      <c r="N1564" s="55">
        <f t="shared" si="182"/>
        <v>136.5</v>
      </c>
      <c r="O1564" s="37"/>
      <c r="P1564" s="55">
        <v>9.68</v>
      </c>
      <c r="Q1564" s="55">
        <v>2.98</v>
      </c>
      <c r="R1564" s="55">
        <v>164.58</v>
      </c>
      <c r="S1564" s="55">
        <v>164.58</v>
      </c>
      <c r="T1564" s="135">
        <f t="shared" si="178"/>
        <v>0.82938388625592407</v>
      </c>
      <c r="U1564" s="55">
        <f t="shared" si="179"/>
        <v>104.39</v>
      </c>
      <c r="V1564" s="55">
        <f t="shared" si="180"/>
        <v>32.11</v>
      </c>
      <c r="X1564" s="36" t="b">
        <v>1</v>
      </c>
    </row>
    <row r="1565" spans="1:24" x14ac:dyDescent="0.2">
      <c r="A1565" s="42" t="s">
        <v>4654</v>
      </c>
      <c r="B1565" s="128" t="s">
        <v>2378</v>
      </c>
      <c r="C1565" s="50" t="s">
        <v>163</v>
      </c>
      <c r="D1565" s="51">
        <v>52004</v>
      </c>
      <c r="E1565" s="56" t="s">
        <v>296</v>
      </c>
      <c r="F1565" s="53" t="s">
        <v>280</v>
      </c>
      <c r="G1565" s="54">
        <v>166</v>
      </c>
      <c r="H1565" s="55">
        <v>166</v>
      </c>
      <c r="I1565" s="73">
        <v>9.16</v>
      </c>
      <c r="J1565" s="55">
        <v>7.6</v>
      </c>
      <c r="K1565" s="73">
        <v>2.98</v>
      </c>
      <c r="L1565" s="55">
        <v>2.4700000000000002</v>
      </c>
      <c r="M1565" s="55">
        <f t="shared" si="181"/>
        <v>1671.62</v>
      </c>
      <c r="N1565" s="55">
        <f t="shared" si="182"/>
        <v>1671.62</v>
      </c>
      <c r="O1565" s="37"/>
      <c r="P1565" s="55">
        <v>9.16</v>
      </c>
      <c r="Q1565" s="55">
        <v>2.98</v>
      </c>
      <c r="R1565" s="55">
        <v>2015.24</v>
      </c>
      <c r="S1565" s="55">
        <v>2015.24</v>
      </c>
      <c r="T1565" s="135">
        <f t="shared" si="178"/>
        <v>0.82948929159802298</v>
      </c>
      <c r="U1565" s="55">
        <f t="shared" si="179"/>
        <v>1261.5999999999999</v>
      </c>
      <c r="V1565" s="55">
        <f t="shared" si="180"/>
        <v>410.02</v>
      </c>
      <c r="X1565" s="36" t="b">
        <v>1</v>
      </c>
    </row>
    <row r="1566" spans="1:24" x14ac:dyDescent="0.2">
      <c r="A1566" s="42" t="s">
        <v>4655</v>
      </c>
      <c r="B1566" s="128" t="s">
        <v>2379</v>
      </c>
      <c r="C1566" s="50" t="s">
        <v>163</v>
      </c>
      <c r="D1566" s="51">
        <v>50901</v>
      </c>
      <c r="E1566" s="56" t="s">
        <v>286</v>
      </c>
      <c r="F1566" s="53" t="s">
        <v>211</v>
      </c>
      <c r="G1566" s="54">
        <v>10.4</v>
      </c>
      <c r="H1566" s="55">
        <v>10.4</v>
      </c>
      <c r="I1566" s="73">
        <v>0</v>
      </c>
      <c r="J1566" s="55">
        <v>0</v>
      </c>
      <c r="K1566" s="73">
        <v>43.34</v>
      </c>
      <c r="L1566" s="55">
        <v>35.97</v>
      </c>
      <c r="M1566" s="55">
        <f t="shared" si="181"/>
        <v>374.08</v>
      </c>
      <c r="N1566" s="55">
        <f t="shared" si="182"/>
        <v>374.08</v>
      </c>
      <c r="O1566" s="37"/>
      <c r="P1566" s="55">
        <v>0</v>
      </c>
      <c r="Q1566" s="55">
        <v>43.34</v>
      </c>
      <c r="R1566" s="55">
        <v>450.73</v>
      </c>
      <c r="S1566" s="55">
        <v>450.73</v>
      </c>
      <c r="T1566" s="135">
        <f t="shared" si="178"/>
        <v>0.82994253766112747</v>
      </c>
      <c r="U1566" s="55">
        <f t="shared" si="179"/>
        <v>0</v>
      </c>
      <c r="V1566" s="55">
        <f t="shared" si="180"/>
        <v>374.08</v>
      </c>
      <c r="X1566" s="36" t="b">
        <v>1</v>
      </c>
    </row>
    <row r="1567" spans="1:24" x14ac:dyDescent="0.2">
      <c r="A1567" s="42" t="s">
        <v>4656</v>
      </c>
      <c r="B1567" s="128" t="s">
        <v>2380</v>
      </c>
      <c r="C1567" s="50" t="s">
        <v>163</v>
      </c>
      <c r="D1567" s="51">
        <v>50902</v>
      </c>
      <c r="E1567" s="56" t="s">
        <v>288</v>
      </c>
      <c r="F1567" s="53" t="s">
        <v>164</v>
      </c>
      <c r="G1567" s="54">
        <v>20.8</v>
      </c>
      <c r="H1567" s="55">
        <v>20.8</v>
      </c>
      <c r="I1567" s="73">
        <v>0</v>
      </c>
      <c r="J1567" s="55">
        <v>0</v>
      </c>
      <c r="K1567" s="73">
        <v>5.34</v>
      </c>
      <c r="L1567" s="55">
        <v>4.43</v>
      </c>
      <c r="M1567" s="55">
        <f t="shared" si="181"/>
        <v>92.14</v>
      </c>
      <c r="N1567" s="55">
        <f t="shared" si="182"/>
        <v>92.14</v>
      </c>
      <c r="O1567" s="37"/>
      <c r="P1567" s="55">
        <v>0</v>
      </c>
      <c r="Q1567" s="55">
        <v>5.34</v>
      </c>
      <c r="R1567" s="55">
        <v>111.07</v>
      </c>
      <c r="S1567" s="55">
        <v>111.07</v>
      </c>
      <c r="T1567" s="135">
        <f t="shared" si="178"/>
        <v>0.82956693976771412</v>
      </c>
      <c r="U1567" s="55">
        <f t="shared" si="179"/>
        <v>0</v>
      </c>
      <c r="V1567" s="55">
        <f t="shared" si="180"/>
        <v>92.14</v>
      </c>
      <c r="X1567" s="36" t="b">
        <v>1</v>
      </c>
    </row>
    <row r="1568" spans="1:24" x14ac:dyDescent="0.2">
      <c r="A1568" s="42" t="s">
        <v>4657</v>
      </c>
      <c r="B1568" s="128" t="s">
        <v>2381</v>
      </c>
      <c r="C1568" s="50" t="s">
        <v>163</v>
      </c>
      <c r="D1568" s="51">
        <v>60470</v>
      </c>
      <c r="E1568" s="56" t="s">
        <v>556</v>
      </c>
      <c r="F1568" s="53" t="s">
        <v>211</v>
      </c>
      <c r="G1568" s="54">
        <v>1.04</v>
      </c>
      <c r="H1568" s="55">
        <v>1.04</v>
      </c>
      <c r="I1568" s="73">
        <v>175.88</v>
      </c>
      <c r="J1568" s="55">
        <v>145.99</v>
      </c>
      <c r="K1568" s="73">
        <v>26.68</v>
      </c>
      <c r="L1568" s="55">
        <v>22.14</v>
      </c>
      <c r="M1568" s="55">
        <f t="shared" si="181"/>
        <v>174.85</v>
      </c>
      <c r="N1568" s="55">
        <f t="shared" si="182"/>
        <v>174.85</v>
      </c>
      <c r="O1568" s="37"/>
      <c r="P1568" s="55">
        <v>175.88</v>
      </c>
      <c r="Q1568" s="55">
        <v>26.68</v>
      </c>
      <c r="R1568" s="55">
        <v>210.66</v>
      </c>
      <c r="S1568" s="55">
        <v>210.66</v>
      </c>
      <c r="T1568" s="135">
        <f t="shared" si="178"/>
        <v>0.83001044336846097</v>
      </c>
      <c r="U1568" s="55">
        <f t="shared" si="179"/>
        <v>151.82</v>
      </c>
      <c r="V1568" s="55">
        <f t="shared" si="180"/>
        <v>23.02</v>
      </c>
      <c r="X1568" s="36" t="b">
        <v>1</v>
      </c>
    </row>
    <row r="1569" spans="1:24" ht="24" x14ac:dyDescent="0.25">
      <c r="A1569" s="42" t="s">
        <v>4658</v>
      </c>
      <c r="B1569" s="128" t="s">
        <v>2382</v>
      </c>
      <c r="C1569" s="50" t="s">
        <v>163</v>
      </c>
      <c r="D1569" s="51">
        <v>51060</v>
      </c>
      <c r="E1569" s="56" t="s">
        <v>294</v>
      </c>
      <c r="F1569" s="53" t="s">
        <v>211</v>
      </c>
      <c r="G1569" s="54">
        <v>10.4</v>
      </c>
      <c r="H1569" s="55">
        <v>10.4</v>
      </c>
      <c r="I1569" s="73">
        <v>0.12</v>
      </c>
      <c r="J1569" s="55">
        <v>0.09</v>
      </c>
      <c r="K1569" s="73">
        <v>40.18</v>
      </c>
      <c r="L1569" s="55">
        <v>33.35</v>
      </c>
      <c r="M1569" s="55">
        <f t="shared" si="181"/>
        <v>347.77</v>
      </c>
      <c r="N1569" s="55">
        <f t="shared" si="182"/>
        <v>347.77</v>
      </c>
      <c r="O1569" s="38"/>
      <c r="P1569" s="55">
        <v>0.12</v>
      </c>
      <c r="Q1569" s="55">
        <v>40.18</v>
      </c>
      <c r="R1569" s="55">
        <v>419.12</v>
      </c>
      <c r="S1569" s="55">
        <v>419.12</v>
      </c>
      <c r="T1569" s="135">
        <f t="shared" si="178"/>
        <v>0.82976235922886044</v>
      </c>
      <c r="U1569" s="55">
        <f t="shared" si="179"/>
        <v>0.93</v>
      </c>
      <c r="V1569" s="55">
        <f t="shared" si="180"/>
        <v>346.84</v>
      </c>
      <c r="X1569" s="36" t="b">
        <v>1</v>
      </c>
    </row>
    <row r="1570" spans="1:24" x14ac:dyDescent="0.2">
      <c r="A1570" s="42" t="s">
        <v>4659</v>
      </c>
      <c r="B1570" s="129" t="s">
        <v>2383</v>
      </c>
      <c r="C1570" s="133"/>
      <c r="D1570" s="133"/>
      <c r="E1570" s="58" t="s">
        <v>300</v>
      </c>
      <c r="F1570" s="133"/>
      <c r="G1570" s="59"/>
      <c r="H1570" s="59"/>
      <c r="I1570" s="72"/>
      <c r="J1570" s="59"/>
      <c r="K1570" s="72"/>
      <c r="L1570" s="59"/>
      <c r="M1570" s="60">
        <f>M1571</f>
        <v>74.7</v>
      </c>
      <c r="N1570" s="60">
        <f>N1571</f>
        <v>74.7</v>
      </c>
      <c r="O1570" s="37"/>
      <c r="P1570" s="59"/>
      <c r="Q1570" s="59"/>
      <c r="R1570" s="60">
        <v>90</v>
      </c>
      <c r="S1570" s="60">
        <v>90</v>
      </c>
      <c r="T1570" s="135">
        <f t="shared" si="178"/>
        <v>0.83000000000000007</v>
      </c>
      <c r="U1570" s="55">
        <f t="shared" si="179"/>
        <v>0</v>
      </c>
      <c r="V1570" s="55">
        <f t="shared" si="180"/>
        <v>0</v>
      </c>
      <c r="X1570" s="36" t="b">
        <v>1</v>
      </c>
    </row>
    <row r="1571" spans="1:24" x14ac:dyDescent="0.2">
      <c r="A1571" s="42" t="s">
        <v>4660</v>
      </c>
      <c r="B1571" s="128" t="s">
        <v>2384</v>
      </c>
      <c r="C1571" s="50" t="s">
        <v>163</v>
      </c>
      <c r="D1571" s="51">
        <v>50251</v>
      </c>
      <c r="E1571" s="56" t="s">
        <v>302</v>
      </c>
      <c r="F1571" s="53" t="s">
        <v>160</v>
      </c>
      <c r="G1571" s="54">
        <v>6</v>
      </c>
      <c r="H1571" s="55">
        <v>6</v>
      </c>
      <c r="I1571" s="73">
        <v>15</v>
      </c>
      <c r="J1571" s="55">
        <v>12.45</v>
      </c>
      <c r="K1571" s="73">
        <v>0</v>
      </c>
      <c r="L1571" s="55">
        <v>0</v>
      </c>
      <c r="M1571" s="55">
        <f>TRUNC(((J1571*G1571)+(L1571*G1571)),2)</f>
        <v>74.7</v>
      </c>
      <c r="N1571" s="55">
        <f>TRUNC(((J1571*H1571)+(L1571*H1571)),2)</f>
        <v>74.7</v>
      </c>
      <c r="O1571" s="37"/>
      <c r="P1571" s="55">
        <v>15</v>
      </c>
      <c r="Q1571" s="55">
        <v>0</v>
      </c>
      <c r="R1571" s="55">
        <v>90</v>
      </c>
      <c r="S1571" s="55">
        <v>90</v>
      </c>
      <c r="T1571" s="135">
        <f t="shared" si="178"/>
        <v>0.83000000000000007</v>
      </c>
      <c r="U1571" s="55">
        <f t="shared" si="179"/>
        <v>74.7</v>
      </c>
      <c r="V1571" s="55">
        <f t="shared" si="180"/>
        <v>0</v>
      </c>
      <c r="X1571" s="36" t="b">
        <v>1</v>
      </c>
    </row>
    <row r="1572" spans="1:24" x14ac:dyDescent="0.2">
      <c r="A1572" s="42" t="s">
        <v>4661</v>
      </c>
      <c r="B1572" s="127" t="s">
        <v>2385</v>
      </c>
      <c r="C1572" s="132"/>
      <c r="D1572" s="132"/>
      <c r="E1572" s="47" t="s">
        <v>81</v>
      </c>
      <c r="F1572" s="132"/>
      <c r="G1572" s="48"/>
      <c r="H1572" s="48"/>
      <c r="I1572" s="72"/>
      <c r="J1572" s="48"/>
      <c r="K1572" s="72"/>
      <c r="L1572" s="48"/>
      <c r="M1572" s="49">
        <f>M1573+M1584+M1592+M1601+M1603+M1605</f>
        <v>36700.770000000004</v>
      </c>
      <c r="N1572" s="65">
        <f>N1573+N1584+N1592+N1601+N1603+N1605</f>
        <v>36700.770000000004</v>
      </c>
      <c r="O1572" s="37"/>
      <c r="P1572" s="48"/>
      <c r="Q1572" s="48"/>
      <c r="R1572" s="49">
        <v>44230.12</v>
      </c>
      <c r="S1572" s="49">
        <v>44230.12</v>
      </c>
      <c r="T1572" s="135">
        <f t="shared" si="178"/>
        <v>0.82976871869214919</v>
      </c>
      <c r="U1572" s="55">
        <f t="shared" si="179"/>
        <v>0</v>
      </c>
      <c r="V1572" s="55">
        <f t="shared" si="180"/>
        <v>0</v>
      </c>
      <c r="X1572" s="36" t="b">
        <v>1</v>
      </c>
    </row>
    <row r="1573" spans="1:24" x14ac:dyDescent="0.2">
      <c r="A1573" s="42" t="s">
        <v>4662</v>
      </c>
      <c r="B1573" s="129" t="s">
        <v>2386</v>
      </c>
      <c r="C1573" s="133"/>
      <c r="D1573" s="133"/>
      <c r="E1573" s="58" t="s">
        <v>305</v>
      </c>
      <c r="F1573" s="133"/>
      <c r="G1573" s="59"/>
      <c r="H1573" s="59"/>
      <c r="I1573" s="72"/>
      <c r="J1573" s="59"/>
      <c r="K1573" s="72"/>
      <c r="L1573" s="59"/>
      <c r="M1573" s="60">
        <f>SUM(M1574:M1583)</f>
        <v>6689.76</v>
      </c>
      <c r="N1573" s="60">
        <f>SUM(N1574:N1583)</f>
        <v>6689.76</v>
      </c>
      <c r="O1573" s="37"/>
      <c r="P1573" s="59"/>
      <c r="Q1573" s="59"/>
      <c r="R1573" s="60">
        <v>8062.33</v>
      </c>
      <c r="S1573" s="60">
        <v>8062.33</v>
      </c>
      <c r="T1573" s="135">
        <f t="shared" si="178"/>
        <v>0.82975517003149213</v>
      </c>
      <c r="U1573" s="55">
        <f t="shared" si="179"/>
        <v>0</v>
      </c>
      <c r="V1573" s="55">
        <f t="shared" si="180"/>
        <v>0</v>
      </c>
      <c r="X1573" s="36" t="b">
        <v>1</v>
      </c>
    </row>
    <row r="1574" spans="1:24" x14ac:dyDescent="0.2">
      <c r="A1574" s="42" t="s">
        <v>4663</v>
      </c>
      <c r="B1574" s="128" t="s">
        <v>2387</v>
      </c>
      <c r="C1574" s="50" t="s">
        <v>163</v>
      </c>
      <c r="D1574" s="51">
        <v>40101</v>
      </c>
      <c r="E1574" s="56" t="s">
        <v>307</v>
      </c>
      <c r="F1574" s="53" t="s">
        <v>211</v>
      </c>
      <c r="G1574" s="54">
        <v>8.16</v>
      </c>
      <c r="H1574" s="55">
        <v>8.16</v>
      </c>
      <c r="I1574" s="73">
        <v>0</v>
      </c>
      <c r="J1574" s="55">
        <v>0</v>
      </c>
      <c r="K1574" s="73">
        <v>34.229999999999997</v>
      </c>
      <c r="L1574" s="55">
        <v>28.41</v>
      </c>
      <c r="M1574" s="55">
        <f t="shared" ref="M1574:M1583" si="183">TRUNC(((J1574*G1574)+(L1574*G1574)),2)</f>
        <v>231.82</v>
      </c>
      <c r="N1574" s="55">
        <f t="shared" ref="N1574:N1583" si="184">TRUNC(((J1574*H1574)+(L1574*H1574)),2)</f>
        <v>231.82</v>
      </c>
      <c r="O1574" s="37"/>
      <c r="P1574" s="55">
        <v>0</v>
      </c>
      <c r="Q1574" s="55">
        <v>34.229999999999997</v>
      </c>
      <c r="R1574" s="55">
        <v>279.31</v>
      </c>
      <c r="S1574" s="55">
        <v>279.31</v>
      </c>
      <c r="T1574" s="135">
        <f t="shared" si="178"/>
        <v>0.82997386416526442</v>
      </c>
      <c r="U1574" s="55">
        <f t="shared" si="179"/>
        <v>0</v>
      </c>
      <c r="V1574" s="55">
        <f t="shared" si="180"/>
        <v>231.82</v>
      </c>
      <c r="X1574" s="36" t="b">
        <v>1</v>
      </c>
    </row>
    <row r="1575" spans="1:24" x14ac:dyDescent="0.2">
      <c r="A1575" s="42" t="s">
        <v>4664</v>
      </c>
      <c r="B1575" s="128" t="s">
        <v>2388</v>
      </c>
      <c r="C1575" s="50" t="s">
        <v>163</v>
      </c>
      <c r="D1575" s="51">
        <v>50902</v>
      </c>
      <c r="E1575" s="56" t="s">
        <v>288</v>
      </c>
      <c r="F1575" s="53" t="s">
        <v>164</v>
      </c>
      <c r="G1575" s="54">
        <v>23.5</v>
      </c>
      <c r="H1575" s="55">
        <v>23.5</v>
      </c>
      <c r="I1575" s="73">
        <v>0</v>
      </c>
      <c r="J1575" s="55">
        <v>0</v>
      </c>
      <c r="K1575" s="73">
        <v>5.34</v>
      </c>
      <c r="L1575" s="55">
        <v>4.43</v>
      </c>
      <c r="M1575" s="55">
        <f t="shared" si="183"/>
        <v>104.1</v>
      </c>
      <c r="N1575" s="55">
        <f t="shared" si="184"/>
        <v>104.1</v>
      </c>
      <c r="O1575" s="37"/>
      <c r="P1575" s="55">
        <v>0</v>
      </c>
      <c r="Q1575" s="55">
        <v>5.34</v>
      </c>
      <c r="R1575" s="55">
        <v>125.49</v>
      </c>
      <c r="S1575" s="55">
        <v>125.49</v>
      </c>
      <c r="T1575" s="135">
        <f t="shared" si="178"/>
        <v>0.82954817116901747</v>
      </c>
      <c r="U1575" s="55">
        <f t="shared" si="179"/>
        <v>0</v>
      </c>
      <c r="V1575" s="55">
        <f t="shared" si="180"/>
        <v>104.1</v>
      </c>
      <c r="X1575" s="36" t="b">
        <v>1</v>
      </c>
    </row>
    <row r="1576" spans="1:24" x14ac:dyDescent="0.2">
      <c r="A1576" s="42" t="s">
        <v>4665</v>
      </c>
      <c r="B1576" s="128" t="s">
        <v>2389</v>
      </c>
      <c r="C1576" s="50" t="s">
        <v>163</v>
      </c>
      <c r="D1576" s="51">
        <v>60470</v>
      </c>
      <c r="E1576" s="56" t="s">
        <v>556</v>
      </c>
      <c r="F1576" s="53" t="s">
        <v>211</v>
      </c>
      <c r="G1576" s="54">
        <v>1.2</v>
      </c>
      <c r="H1576" s="55">
        <v>1.2</v>
      </c>
      <c r="I1576" s="73">
        <v>175.88</v>
      </c>
      <c r="J1576" s="55">
        <v>145.99</v>
      </c>
      <c r="K1576" s="73">
        <v>26.68</v>
      </c>
      <c r="L1576" s="55">
        <v>22.14</v>
      </c>
      <c r="M1576" s="55">
        <f t="shared" si="183"/>
        <v>201.75</v>
      </c>
      <c r="N1576" s="55">
        <f t="shared" si="184"/>
        <v>201.75</v>
      </c>
      <c r="O1576" s="37"/>
      <c r="P1576" s="55">
        <v>175.88</v>
      </c>
      <c r="Q1576" s="55">
        <v>26.68</v>
      </c>
      <c r="R1576" s="55">
        <v>243.07</v>
      </c>
      <c r="S1576" s="55">
        <v>243.07</v>
      </c>
      <c r="T1576" s="135">
        <f t="shared" si="178"/>
        <v>0.83000781667832313</v>
      </c>
      <c r="U1576" s="55">
        <f t="shared" si="179"/>
        <v>175.18</v>
      </c>
      <c r="V1576" s="55">
        <f t="shared" si="180"/>
        <v>26.56</v>
      </c>
      <c r="X1576" s="36" t="b">
        <v>1</v>
      </c>
    </row>
    <row r="1577" spans="1:24" x14ac:dyDescent="0.2">
      <c r="A1577" s="42" t="s">
        <v>4666</v>
      </c>
      <c r="B1577" s="128" t="s">
        <v>2390</v>
      </c>
      <c r="C1577" s="50" t="s">
        <v>163</v>
      </c>
      <c r="D1577" s="51">
        <v>60191</v>
      </c>
      <c r="E1577" s="56" t="s">
        <v>311</v>
      </c>
      <c r="F1577" s="53" t="s">
        <v>164</v>
      </c>
      <c r="G1577" s="54">
        <v>59</v>
      </c>
      <c r="H1577" s="55">
        <v>59</v>
      </c>
      <c r="I1577" s="73">
        <v>24.41</v>
      </c>
      <c r="J1577" s="55">
        <v>20.260000000000002</v>
      </c>
      <c r="K1577" s="73">
        <v>11.37</v>
      </c>
      <c r="L1577" s="55">
        <v>9.43</v>
      </c>
      <c r="M1577" s="55">
        <f t="shared" si="183"/>
        <v>1751.71</v>
      </c>
      <c r="N1577" s="55">
        <f t="shared" si="184"/>
        <v>1751.71</v>
      </c>
      <c r="O1577" s="37"/>
      <c r="P1577" s="55">
        <v>24.41</v>
      </c>
      <c r="Q1577" s="55">
        <v>11.37</v>
      </c>
      <c r="R1577" s="55">
        <v>2111.02</v>
      </c>
      <c r="S1577" s="55">
        <v>2111.02</v>
      </c>
      <c r="T1577" s="135">
        <f t="shared" si="178"/>
        <v>0.82979318054779205</v>
      </c>
      <c r="U1577" s="55">
        <f t="shared" si="179"/>
        <v>1195.3399999999999</v>
      </c>
      <c r="V1577" s="55">
        <f t="shared" si="180"/>
        <v>556.37</v>
      </c>
      <c r="X1577" s="36" t="b">
        <v>1</v>
      </c>
    </row>
    <row r="1578" spans="1:24" x14ac:dyDescent="0.2">
      <c r="A1578" s="42" t="s">
        <v>4667</v>
      </c>
      <c r="B1578" s="128" t="s">
        <v>2391</v>
      </c>
      <c r="C1578" s="50" t="s">
        <v>163</v>
      </c>
      <c r="D1578" s="51">
        <v>60524</v>
      </c>
      <c r="E1578" s="56" t="s">
        <v>292</v>
      </c>
      <c r="F1578" s="53" t="s">
        <v>211</v>
      </c>
      <c r="G1578" s="54">
        <v>3.5</v>
      </c>
      <c r="H1578" s="55">
        <v>3.5</v>
      </c>
      <c r="I1578" s="73">
        <v>557.77</v>
      </c>
      <c r="J1578" s="55">
        <v>463</v>
      </c>
      <c r="K1578" s="73">
        <v>0</v>
      </c>
      <c r="L1578" s="55">
        <v>0</v>
      </c>
      <c r="M1578" s="55">
        <f t="shared" si="183"/>
        <v>1620.5</v>
      </c>
      <c r="N1578" s="55">
        <f t="shared" si="184"/>
        <v>1620.5</v>
      </c>
      <c r="O1578" s="37"/>
      <c r="P1578" s="55">
        <v>557.77</v>
      </c>
      <c r="Q1578" s="55">
        <v>0</v>
      </c>
      <c r="R1578" s="55">
        <v>1952.19</v>
      </c>
      <c r="S1578" s="55">
        <v>1952.19</v>
      </c>
      <c r="T1578" s="135">
        <f t="shared" si="178"/>
        <v>0.83009338230397656</v>
      </c>
      <c r="U1578" s="55">
        <f t="shared" si="179"/>
        <v>1620.5</v>
      </c>
      <c r="V1578" s="55">
        <f t="shared" si="180"/>
        <v>0</v>
      </c>
      <c r="X1578" s="36" t="b">
        <v>1</v>
      </c>
    </row>
    <row r="1579" spans="1:24" ht="24" x14ac:dyDescent="0.25">
      <c r="A1579" s="42" t="s">
        <v>4668</v>
      </c>
      <c r="B1579" s="128" t="s">
        <v>2392</v>
      </c>
      <c r="C1579" s="50" t="s">
        <v>163</v>
      </c>
      <c r="D1579" s="51">
        <v>60800</v>
      </c>
      <c r="E1579" s="56" t="s">
        <v>314</v>
      </c>
      <c r="F1579" s="53" t="s">
        <v>211</v>
      </c>
      <c r="G1579" s="54">
        <v>3.5</v>
      </c>
      <c r="H1579" s="55">
        <v>3.5</v>
      </c>
      <c r="I1579" s="73">
        <v>0.12</v>
      </c>
      <c r="J1579" s="55">
        <v>0.09</v>
      </c>
      <c r="K1579" s="73">
        <v>51.75</v>
      </c>
      <c r="L1579" s="55">
        <v>42.95</v>
      </c>
      <c r="M1579" s="55">
        <f t="shared" si="183"/>
        <v>150.63999999999999</v>
      </c>
      <c r="N1579" s="55">
        <f t="shared" si="184"/>
        <v>150.63999999999999</v>
      </c>
      <c r="O1579" s="38"/>
      <c r="P1579" s="55">
        <v>0.12</v>
      </c>
      <c r="Q1579" s="55">
        <v>51.75</v>
      </c>
      <c r="R1579" s="55">
        <v>181.54</v>
      </c>
      <c r="S1579" s="55">
        <v>181.54</v>
      </c>
      <c r="T1579" s="135">
        <f t="shared" si="178"/>
        <v>0.82978957805442322</v>
      </c>
      <c r="U1579" s="55">
        <f t="shared" si="179"/>
        <v>0.31</v>
      </c>
      <c r="V1579" s="55">
        <f t="shared" si="180"/>
        <v>150.32</v>
      </c>
      <c r="X1579" s="36" t="b">
        <v>1</v>
      </c>
    </row>
    <row r="1580" spans="1:24" x14ac:dyDescent="0.2">
      <c r="A1580" s="42" t="s">
        <v>4669</v>
      </c>
      <c r="B1580" s="128" t="s">
        <v>2393</v>
      </c>
      <c r="C1580" s="50" t="s">
        <v>163</v>
      </c>
      <c r="D1580" s="51">
        <v>40902</v>
      </c>
      <c r="E1580" s="56" t="s">
        <v>316</v>
      </c>
      <c r="F1580" s="53" t="s">
        <v>211</v>
      </c>
      <c r="G1580" s="54">
        <v>4.66</v>
      </c>
      <c r="H1580" s="55">
        <v>4.66</v>
      </c>
      <c r="I1580" s="73">
        <v>0</v>
      </c>
      <c r="J1580" s="55">
        <v>0</v>
      </c>
      <c r="K1580" s="73">
        <v>22.68</v>
      </c>
      <c r="L1580" s="55">
        <v>18.82</v>
      </c>
      <c r="M1580" s="55">
        <f t="shared" si="183"/>
        <v>87.7</v>
      </c>
      <c r="N1580" s="55">
        <f t="shared" si="184"/>
        <v>87.7</v>
      </c>
      <c r="O1580" s="37"/>
      <c r="P1580" s="55">
        <v>0</v>
      </c>
      <c r="Q1580" s="55">
        <v>22.68</v>
      </c>
      <c r="R1580" s="55">
        <v>105.68</v>
      </c>
      <c r="S1580" s="55">
        <v>105.68</v>
      </c>
      <c r="T1580" s="135">
        <f t="shared" si="178"/>
        <v>0.82986373959121873</v>
      </c>
      <c r="U1580" s="55">
        <f t="shared" si="179"/>
        <v>0</v>
      </c>
      <c r="V1580" s="55">
        <f t="shared" si="180"/>
        <v>87.7</v>
      </c>
      <c r="X1580" s="36" t="b">
        <v>1</v>
      </c>
    </row>
    <row r="1581" spans="1:24" ht="24" x14ac:dyDescent="0.25">
      <c r="A1581" s="42" t="s">
        <v>4670</v>
      </c>
      <c r="B1581" s="128" t="s">
        <v>2394</v>
      </c>
      <c r="C1581" s="50" t="s">
        <v>217</v>
      </c>
      <c r="D1581" s="51">
        <v>92759</v>
      </c>
      <c r="E1581" s="56" t="s">
        <v>320</v>
      </c>
      <c r="F1581" s="53" t="s">
        <v>280</v>
      </c>
      <c r="G1581" s="54">
        <v>77</v>
      </c>
      <c r="H1581" s="55">
        <v>77</v>
      </c>
      <c r="I1581" s="73">
        <v>10.44</v>
      </c>
      <c r="J1581" s="55">
        <v>8.66</v>
      </c>
      <c r="K1581" s="73">
        <v>4.08</v>
      </c>
      <c r="L1581" s="55">
        <v>3.38</v>
      </c>
      <c r="M1581" s="55">
        <f t="shared" si="183"/>
        <v>927.08</v>
      </c>
      <c r="N1581" s="55">
        <f t="shared" si="184"/>
        <v>927.08</v>
      </c>
      <c r="O1581" s="38"/>
      <c r="P1581" s="55">
        <v>10.44</v>
      </c>
      <c r="Q1581" s="55">
        <v>4.08</v>
      </c>
      <c r="R1581" s="55">
        <v>1118.04</v>
      </c>
      <c r="S1581" s="55">
        <v>1118.04</v>
      </c>
      <c r="T1581" s="135">
        <f t="shared" si="178"/>
        <v>0.82920110192837471</v>
      </c>
      <c r="U1581" s="55">
        <f t="shared" si="179"/>
        <v>666.82</v>
      </c>
      <c r="V1581" s="55">
        <f t="shared" si="180"/>
        <v>260.26</v>
      </c>
      <c r="X1581" s="36" t="b">
        <v>1</v>
      </c>
    </row>
    <row r="1582" spans="1:24" x14ac:dyDescent="0.2">
      <c r="A1582" s="42" t="s">
        <v>4671</v>
      </c>
      <c r="B1582" s="128" t="s">
        <v>2395</v>
      </c>
      <c r="C1582" s="50" t="s">
        <v>163</v>
      </c>
      <c r="D1582" s="51">
        <v>60304</v>
      </c>
      <c r="E1582" s="56" t="s">
        <v>318</v>
      </c>
      <c r="F1582" s="53" t="s">
        <v>280</v>
      </c>
      <c r="G1582" s="54">
        <v>114</v>
      </c>
      <c r="H1582" s="55">
        <v>114</v>
      </c>
      <c r="I1582" s="73">
        <v>9.16</v>
      </c>
      <c r="J1582" s="55">
        <v>7.6</v>
      </c>
      <c r="K1582" s="73">
        <v>2.98</v>
      </c>
      <c r="L1582" s="55">
        <v>2.4700000000000002</v>
      </c>
      <c r="M1582" s="55">
        <f t="shared" si="183"/>
        <v>1147.98</v>
      </c>
      <c r="N1582" s="55">
        <f t="shared" si="184"/>
        <v>1147.98</v>
      </c>
      <c r="O1582" s="37"/>
      <c r="P1582" s="55">
        <v>9.16</v>
      </c>
      <c r="Q1582" s="55">
        <v>2.98</v>
      </c>
      <c r="R1582" s="55">
        <v>1383.96</v>
      </c>
      <c r="S1582" s="55">
        <v>1383.96</v>
      </c>
      <c r="T1582" s="135">
        <f t="shared" si="178"/>
        <v>0.82948929159802309</v>
      </c>
      <c r="U1582" s="55">
        <f t="shared" si="179"/>
        <v>866.4</v>
      </c>
      <c r="V1582" s="55">
        <f t="shared" si="180"/>
        <v>281.58</v>
      </c>
      <c r="X1582" s="36" t="b">
        <v>1</v>
      </c>
    </row>
    <row r="1583" spans="1:24" ht="24" x14ac:dyDescent="0.25">
      <c r="A1583" s="42" t="s">
        <v>4672</v>
      </c>
      <c r="B1583" s="128" t="s">
        <v>2396</v>
      </c>
      <c r="C1583" s="50" t="s">
        <v>217</v>
      </c>
      <c r="D1583" s="51">
        <v>92762</v>
      </c>
      <c r="E1583" s="52" t="s">
        <v>3022</v>
      </c>
      <c r="F1583" s="53" t="s">
        <v>280</v>
      </c>
      <c r="G1583" s="54">
        <v>49</v>
      </c>
      <c r="H1583" s="55">
        <v>49</v>
      </c>
      <c r="I1583" s="73">
        <v>10.3</v>
      </c>
      <c r="J1583" s="55">
        <v>8.5500000000000007</v>
      </c>
      <c r="K1583" s="73">
        <v>1.17</v>
      </c>
      <c r="L1583" s="55">
        <v>0.97</v>
      </c>
      <c r="M1583" s="55">
        <f t="shared" si="183"/>
        <v>466.48</v>
      </c>
      <c r="N1583" s="55">
        <f t="shared" si="184"/>
        <v>466.48</v>
      </c>
      <c r="O1583" s="38"/>
      <c r="P1583" s="55">
        <v>10.3</v>
      </c>
      <c r="Q1583" s="55">
        <v>1.17</v>
      </c>
      <c r="R1583" s="55">
        <v>562.03</v>
      </c>
      <c r="S1583" s="55">
        <v>562.03</v>
      </c>
      <c r="T1583" s="135">
        <f t="shared" si="178"/>
        <v>0.82999128160418489</v>
      </c>
      <c r="U1583" s="55">
        <f t="shared" si="179"/>
        <v>418.95</v>
      </c>
      <c r="V1583" s="55">
        <f t="shared" si="180"/>
        <v>47.53</v>
      </c>
      <c r="X1583" s="36" t="b">
        <v>1</v>
      </c>
    </row>
    <row r="1584" spans="1:24" x14ac:dyDescent="0.2">
      <c r="A1584" s="42" t="s">
        <v>4673</v>
      </c>
      <c r="B1584" s="129" t="s">
        <v>2397</v>
      </c>
      <c r="C1584" s="133"/>
      <c r="D1584" s="133"/>
      <c r="E1584" s="58" t="s">
        <v>322</v>
      </c>
      <c r="F1584" s="133"/>
      <c r="G1584" s="59"/>
      <c r="H1584" s="59"/>
      <c r="I1584" s="72"/>
      <c r="J1584" s="59"/>
      <c r="K1584" s="72"/>
      <c r="L1584" s="59"/>
      <c r="M1584" s="60">
        <f>SUM(M1585:M1591)</f>
        <v>12319.7</v>
      </c>
      <c r="N1584" s="60">
        <f>SUM(N1585:N1591)</f>
        <v>12319.7</v>
      </c>
      <c r="O1584" s="37"/>
      <c r="P1584" s="59"/>
      <c r="Q1584" s="59"/>
      <c r="R1584" s="60">
        <v>14850.37</v>
      </c>
      <c r="S1584" s="60">
        <v>14850.37</v>
      </c>
      <c r="T1584" s="135">
        <f t="shared" si="178"/>
        <v>0.82958875772118812</v>
      </c>
      <c r="U1584" s="55">
        <f t="shared" si="179"/>
        <v>0</v>
      </c>
      <c r="V1584" s="55">
        <f t="shared" si="180"/>
        <v>0</v>
      </c>
      <c r="X1584" s="36" t="b">
        <v>1</v>
      </c>
    </row>
    <row r="1585" spans="1:24" x14ac:dyDescent="0.2">
      <c r="A1585" s="42" t="s">
        <v>4674</v>
      </c>
      <c r="B1585" s="128" t="s">
        <v>2398</v>
      </c>
      <c r="C1585" s="50" t="s">
        <v>163</v>
      </c>
      <c r="D1585" s="51">
        <v>60205</v>
      </c>
      <c r="E1585" s="56" t="s">
        <v>324</v>
      </c>
      <c r="F1585" s="53" t="s">
        <v>164</v>
      </c>
      <c r="G1585" s="54">
        <v>77</v>
      </c>
      <c r="H1585" s="55">
        <v>77</v>
      </c>
      <c r="I1585" s="73">
        <v>32.85</v>
      </c>
      <c r="J1585" s="55">
        <v>27.26</v>
      </c>
      <c r="K1585" s="73">
        <v>23.52</v>
      </c>
      <c r="L1585" s="55">
        <v>19.52</v>
      </c>
      <c r="M1585" s="55">
        <f t="shared" ref="M1585:M1591" si="185">TRUNC(((J1585*G1585)+(L1585*G1585)),2)</f>
        <v>3602.06</v>
      </c>
      <c r="N1585" s="55">
        <f t="shared" ref="N1585:N1591" si="186">TRUNC(((J1585*H1585)+(L1585*H1585)),2)</f>
        <v>3602.06</v>
      </c>
      <c r="O1585" s="37"/>
      <c r="P1585" s="55">
        <v>32.85</v>
      </c>
      <c r="Q1585" s="55">
        <v>23.52</v>
      </c>
      <c r="R1585" s="55">
        <v>4340.49</v>
      </c>
      <c r="S1585" s="55">
        <v>4340.49</v>
      </c>
      <c r="T1585" s="135">
        <f t="shared" si="178"/>
        <v>0.8298740464786234</v>
      </c>
      <c r="U1585" s="55">
        <f t="shared" si="179"/>
        <v>2099.02</v>
      </c>
      <c r="V1585" s="55">
        <f t="shared" si="180"/>
        <v>1503.04</v>
      </c>
      <c r="X1585" s="36" t="b">
        <v>1</v>
      </c>
    </row>
    <row r="1586" spans="1:24" x14ac:dyDescent="0.2">
      <c r="A1586" s="42" t="s">
        <v>4675</v>
      </c>
      <c r="B1586" s="128" t="s">
        <v>2399</v>
      </c>
      <c r="C1586" s="50" t="s">
        <v>163</v>
      </c>
      <c r="D1586" s="51">
        <v>60524</v>
      </c>
      <c r="E1586" s="56" t="s">
        <v>292</v>
      </c>
      <c r="F1586" s="53" t="s">
        <v>211</v>
      </c>
      <c r="G1586" s="54">
        <v>3.9</v>
      </c>
      <c r="H1586" s="55">
        <v>3.9</v>
      </c>
      <c r="I1586" s="73">
        <v>557.77</v>
      </c>
      <c r="J1586" s="55">
        <v>463</v>
      </c>
      <c r="K1586" s="73">
        <v>0</v>
      </c>
      <c r="L1586" s="55">
        <v>0</v>
      </c>
      <c r="M1586" s="55">
        <f t="shared" si="185"/>
        <v>1805.7</v>
      </c>
      <c r="N1586" s="55">
        <f t="shared" si="186"/>
        <v>1805.7</v>
      </c>
      <c r="O1586" s="37"/>
      <c r="P1586" s="55">
        <v>557.77</v>
      </c>
      <c r="Q1586" s="55">
        <v>0</v>
      </c>
      <c r="R1586" s="55">
        <v>2175.3000000000002</v>
      </c>
      <c r="S1586" s="55">
        <v>2175.3000000000002</v>
      </c>
      <c r="T1586" s="135">
        <f t="shared" si="178"/>
        <v>0.8300924010481312</v>
      </c>
      <c r="U1586" s="55">
        <f t="shared" si="179"/>
        <v>1805.7</v>
      </c>
      <c r="V1586" s="55">
        <f t="shared" si="180"/>
        <v>0</v>
      </c>
      <c r="X1586" s="36" t="b">
        <v>1</v>
      </c>
    </row>
    <row r="1587" spans="1:24" ht="24" x14ac:dyDescent="0.25">
      <c r="A1587" s="42" t="s">
        <v>4676</v>
      </c>
      <c r="B1587" s="128" t="s">
        <v>2400</v>
      </c>
      <c r="C1587" s="50" t="s">
        <v>163</v>
      </c>
      <c r="D1587" s="51">
        <v>60800</v>
      </c>
      <c r="E1587" s="52" t="s">
        <v>3024</v>
      </c>
      <c r="F1587" s="53" t="s">
        <v>211</v>
      </c>
      <c r="G1587" s="54">
        <v>3.9</v>
      </c>
      <c r="H1587" s="55">
        <v>3.9</v>
      </c>
      <c r="I1587" s="73">
        <v>0.12</v>
      </c>
      <c r="J1587" s="55">
        <v>0.09</v>
      </c>
      <c r="K1587" s="73">
        <v>51.75</v>
      </c>
      <c r="L1587" s="55">
        <v>42.95</v>
      </c>
      <c r="M1587" s="55">
        <f t="shared" si="185"/>
        <v>167.85</v>
      </c>
      <c r="N1587" s="55">
        <f t="shared" si="186"/>
        <v>167.85</v>
      </c>
      <c r="O1587" s="38"/>
      <c r="P1587" s="55">
        <v>0.12</v>
      </c>
      <c r="Q1587" s="55">
        <v>51.75</v>
      </c>
      <c r="R1587" s="55">
        <v>202.29</v>
      </c>
      <c r="S1587" s="55">
        <v>202.29</v>
      </c>
      <c r="T1587" s="135">
        <f t="shared" si="178"/>
        <v>0.82974936971674329</v>
      </c>
      <c r="U1587" s="55">
        <f t="shared" si="179"/>
        <v>0.35</v>
      </c>
      <c r="V1587" s="55">
        <f t="shared" si="180"/>
        <v>167.5</v>
      </c>
      <c r="X1587" s="36" t="b">
        <v>1</v>
      </c>
    </row>
    <row r="1588" spans="1:24" ht="24" x14ac:dyDescent="0.25">
      <c r="A1588" s="42" t="s">
        <v>4677</v>
      </c>
      <c r="B1588" s="128" t="s">
        <v>2401</v>
      </c>
      <c r="C1588" s="50" t="s">
        <v>217</v>
      </c>
      <c r="D1588" s="51">
        <v>92759</v>
      </c>
      <c r="E1588" s="52" t="s">
        <v>3023</v>
      </c>
      <c r="F1588" s="53" t="s">
        <v>280</v>
      </c>
      <c r="G1588" s="54">
        <v>98</v>
      </c>
      <c r="H1588" s="55">
        <v>98</v>
      </c>
      <c r="I1588" s="73">
        <v>10.44</v>
      </c>
      <c r="J1588" s="55">
        <v>8.66</v>
      </c>
      <c r="K1588" s="73">
        <v>4.08</v>
      </c>
      <c r="L1588" s="55">
        <v>3.38</v>
      </c>
      <c r="M1588" s="55">
        <f t="shared" si="185"/>
        <v>1179.92</v>
      </c>
      <c r="N1588" s="55">
        <f t="shared" si="186"/>
        <v>1179.92</v>
      </c>
      <c r="O1588" s="38"/>
      <c r="P1588" s="55">
        <v>10.44</v>
      </c>
      <c r="Q1588" s="55">
        <v>4.08</v>
      </c>
      <c r="R1588" s="55">
        <v>1422.96</v>
      </c>
      <c r="S1588" s="55">
        <v>1422.96</v>
      </c>
      <c r="T1588" s="135">
        <f t="shared" si="178"/>
        <v>0.82920110192837471</v>
      </c>
      <c r="U1588" s="55">
        <f t="shared" si="179"/>
        <v>848.68</v>
      </c>
      <c r="V1588" s="55">
        <f t="shared" si="180"/>
        <v>331.24</v>
      </c>
      <c r="X1588" s="36" t="b">
        <v>1</v>
      </c>
    </row>
    <row r="1589" spans="1:24" ht="24" x14ac:dyDescent="0.25">
      <c r="A1589" s="42" t="s">
        <v>4678</v>
      </c>
      <c r="B1589" s="128" t="s">
        <v>2402</v>
      </c>
      <c r="C1589" s="50" t="s">
        <v>217</v>
      </c>
      <c r="D1589" s="51">
        <v>92762</v>
      </c>
      <c r="E1589" s="56" t="s">
        <v>338</v>
      </c>
      <c r="F1589" s="53" t="s">
        <v>280</v>
      </c>
      <c r="G1589" s="54">
        <v>149</v>
      </c>
      <c r="H1589" s="55">
        <v>149</v>
      </c>
      <c r="I1589" s="73">
        <v>10.3</v>
      </c>
      <c r="J1589" s="55">
        <v>8.5500000000000007</v>
      </c>
      <c r="K1589" s="73">
        <v>1.17</v>
      </c>
      <c r="L1589" s="55">
        <v>0.97</v>
      </c>
      <c r="M1589" s="55">
        <f t="shared" si="185"/>
        <v>1418.48</v>
      </c>
      <c r="N1589" s="55">
        <f t="shared" si="186"/>
        <v>1418.48</v>
      </c>
      <c r="O1589" s="38"/>
      <c r="P1589" s="55">
        <v>10.3</v>
      </c>
      <c r="Q1589" s="55">
        <v>1.17</v>
      </c>
      <c r="R1589" s="55">
        <v>1709.03</v>
      </c>
      <c r="S1589" s="55">
        <v>1709.03</v>
      </c>
      <c r="T1589" s="135">
        <f t="shared" si="178"/>
        <v>0.82999128160418489</v>
      </c>
      <c r="U1589" s="55">
        <f t="shared" si="179"/>
        <v>1273.95</v>
      </c>
      <c r="V1589" s="55">
        <f t="shared" si="180"/>
        <v>144.53</v>
      </c>
      <c r="X1589" s="36" t="b">
        <v>1</v>
      </c>
    </row>
    <row r="1590" spans="1:24" ht="24" x14ac:dyDescent="0.25">
      <c r="A1590" s="42" t="s">
        <v>4679</v>
      </c>
      <c r="B1590" s="128" t="s">
        <v>2403</v>
      </c>
      <c r="C1590" s="50" t="s">
        <v>217</v>
      </c>
      <c r="D1590" s="51">
        <v>92763</v>
      </c>
      <c r="E1590" s="52" t="s">
        <v>3039</v>
      </c>
      <c r="F1590" s="53" t="s">
        <v>280</v>
      </c>
      <c r="G1590" s="54">
        <v>80</v>
      </c>
      <c r="H1590" s="55">
        <v>80</v>
      </c>
      <c r="I1590" s="73">
        <v>8.92</v>
      </c>
      <c r="J1590" s="55">
        <v>7.4</v>
      </c>
      <c r="K1590" s="73">
        <v>0.72</v>
      </c>
      <c r="L1590" s="55">
        <v>0.59</v>
      </c>
      <c r="M1590" s="55">
        <f t="shared" si="185"/>
        <v>639.20000000000005</v>
      </c>
      <c r="N1590" s="55">
        <f t="shared" si="186"/>
        <v>639.20000000000005</v>
      </c>
      <c r="O1590" s="38"/>
      <c r="P1590" s="55">
        <v>8.92</v>
      </c>
      <c r="Q1590" s="55">
        <v>0.72</v>
      </c>
      <c r="R1590" s="55">
        <v>771.2</v>
      </c>
      <c r="S1590" s="55">
        <v>771.2</v>
      </c>
      <c r="T1590" s="135">
        <f t="shared" si="178"/>
        <v>0.82883817427385897</v>
      </c>
      <c r="U1590" s="55">
        <f t="shared" si="179"/>
        <v>592</v>
      </c>
      <c r="V1590" s="55">
        <f t="shared" si="180"/>
        <v>47.2</v>
      </c>
      <c r="X1590" s="36" t="b">
        <v>1</v>
      </c>
    </row>
    <row r="1591" spans="1:24" x14ac:dyDescent="0.2">
      <c r="A1591" s="42" t="s">
        <v>4680</v>
      </c>
      <c r="B1591" s="128" t="s">
        <v>2404</v>
      </c>
      <c r="C1591" s="50" t="s">
        <v>163</v>
      </c>
      <c r="D1591" s="51">
        <v>60307</v>
      </c>
      <c r="E1591" s="56" t="s">
        <v>2405</v>
      </c>
      <c r="F1591" s="53" t="s">
        <v>280</v>
      </c>
      <c r="G1591" s="54">
        <v>333</v>
      </c>
      <c r="H1591" s="55">
        <v>333</v>
      </c>
      <c r="I1591" s="73">
        <v>8.9600000000000009</v>
      </c>
      <c r="J1591" s="55">
        <v>7.43</v>
      </c>
      <c r="K1591" s="73">
        <v>3.74</v>
      </c>
      <c r="L1591" s="55">
        <v>3.1</v>
      </c>
      <c r="M1591" s="55">
        <f t="shared" si="185"/>
        <v>3506.49</v>
      </c>
      <c r="N1591" s="55">
        <f t="shared" si="186"/>
        <v>3506.49</v>
      </c>
      <c r="O1591" s="37"/>
      <c r="P1591" s="55">
        <v>8.9600000000000009</v>
      </c>
      <c r="Q1591" s="55">
        <v>3.74</v>
      </c>
      <c r="R1591" s="55">
        <v>4229.1000000000004</v>
      </c>
      <c r="S1591" s="55">
        <v>4229.1000000000004</v>
      </c>
      <c r="T1591" s="135">
        <f t="shared" si="178"/>
        <v>0.82913385826771646</v>
      </c>
      <c r="U1591" s="55">
        <f t="shared" si="179"/>
        <v>2474.19</v>
      </c>
      <c r="V1591" s="55">
        <f t="shared" si="180"/>
        <v>1032.3</v>
      </c>
      <c r="X1591" s="36" t="b">
        <v>1</v>
      </c>
    </row>
    <row r="1592" spans="1:24" x14ac:dyDescent="0.2">
      <c r="A1592" s="42" t="s">
        <v>4681</v>
      </c>
      <c r="B1592" s="129" t="s">
        <v>2406</v>
      </c>
      <c r="C1592" s="133"/>
      <c r="D1592" s="133"/>
      <c r="E1592" s="58" t="s">
        <v>1738</v>
      </c>
      <c r="F1592" s="133"/>
      <c r="G1592" s="59"/>
      <c r="H1592" s="59"/>
      <c r="I1592" s="72"/>
      <c r="J1592" s="59"/>
      <c r="K1592" s="72"/>
      <c r="L1592" s="59"/>
      <c r="M1592" s="60">
        <f>SUM(M1593:M1600)</f>
        <v>8918.7300000000014</v>
      </c>
      <c r="N1592" s="60">
        <f>SUM(N1593:N1600)</f>
        <v>8918.7300000000014</v>
      </c>
      <c r="O1592" s="37"/>
      <c r="P1592" s="59"/>
      <c r="Q1592" s="59"/>
      <c r="R1592" s="60">
        <v>10748.69</v>
      </c>
      <c r="S1592" s="60">
        <v>10748.69</v>
      </c>
      <c r="T1592" s="135">
        <f t="shared" si="178"/>
        <v>0.82975041609721756</v>
      </c>
      <c r="U1592" s="55">
        <f t="shared" si="179"/>
        <v>0</v>
      </c>
      <c r="V1592" s="55">
        <f t="shared" si="180"/>
        <v>0</v>
      </c>
      <c r="X1592" s="36" t="b">
        <v>1</v>
      </c>
    </row>
    <row r="1593" spans="1:24" x14ac:dyDescent="0.2">
      <c r="A1593" s="42" t="s">
        <v>4682</v>
      </c>
      <c r="B1593" s="128" t="s">
        <v>2407</v>
      </c>
      <c r="C1593" s="50" t="s">
        <v>163</v>
      </c>
      <c r="D1593" s="51">
        <v>60205</v>
      </c>
      <c r="E1593" s="56" t="s">
        <v>324</v>
      </c>
      <c r="F1593" s="53" t="s">
        <v>164</v>
      </c>
      <c r="G1593" s="54">
        <v>65.3</v>
      </c>
      <c r="H1593" s="55">
        <v>65.3</v>
      </c>
      <c r="I1593" s="73">
        <v>32.85</v>
      </c>
      <c r="J1593" s="55">
        <v>27.26</v>
      </c>
      <c r="K1593" s="73">
        <v>23.52</v>
      </c>
      <c r="L1593" s="55">
        <v>19.52</v>
      </c>
      <c r="M1593" s="55">
        <f t="shared" ref="M1593:M1600" si="187">TRUNC(((J1593*G1593)+(L1593*G1593)),2)</f>
        <v>3054.73</v>
      </c>
      <c r="N1593" s="55">
        <f t="shared" ref="N1593:N1600" si="188">TRUNC(((J1593*H1593)+(L1593*H1593)),2)</f>
        <v>3054.73</v>
      </c>
      <c r="O1593" s="37"/>
      <c r="P1593" s="55">
        <v>32.85</v>
      </c>
      <c r="Q1593" s="55">
        <v>23.52</v>
      </c>
      <c r="R1593" s="55">
        <v>3680.96</v>
      </c>
      <c r="S1593" s="55">
        <v>3680.96</v>
      </c>
      <c r="T1593" s="135">
        <f t="shared" si="178"/>
        <v>0.82987318525602016</v>
      </c>
      <c r="U1593" s="55">
        <f t="shared" si="179"/>
        <v>1780.07</v>
      </c>
      <c r="V1593" s="55">
        <f t="shared" si="180"/>
        <v>1274.6500000000001</v>
      </c>
      <c r="X1593" s="36" t="b">
        <v>1</v>
      </c>
    </row>
    <row r="1594" spans="1:24" x14ac:dyDescent="0.2">
      <c r="A1594" s="42" t="s">
        <v>4683</v>
      </c>
      <c r="B1594" s="128" t="s">
        <v>2408</v>
      </c>
      <c r="C1594" s="50" t="s">
        <v>163</v>
      </c>
      <c r="D1594" s="51">
        <v>60524</v>
      </c>
      <c r="E1594" s="56" t="s">
        <v>292</v>
      </c>
      <c r="F1594" s="53" t="s">
        <v>211</v>
      </c>
      <c r="G1594" s="54">
        <v>4.9000000000000004</v>
      </c>
      <c r="H1594" s="55">
        <v>4.9000000000000004</v>
      </c>
      <c r="I1594" s="73">
        <v>557.77</v>
      </c>
      <c r="J1594" s="55">
        <v>463</v>
      </c>
      <c r="K1594" s="73">
        <v>0</v>
      </c>
      <c r="L1594" s="55">
        <v>0</v>
      </c>
      <c r="M1594" s="55">
        <f t="shared" si="187"/>
        <v>2268.6999999999998</v>
      </c>
      <c r="N1594" s="55">
        <f t="shared" si="188"/>
        <v>2268.6999999999998</v>
      </c>
      <c r="O1594" s="37"/>
      <c r="P1594" s="55">
        <v>557.77</v>
      </c>
      <c r="Q1594" s="55">
        <v>0</v>
      </c>
      <c r="R1594" s="55">
        <v>2733.07</v>
      </c>
      <c r="S1594" s="55">
        <v>2733.07</v>
      </c>
      <c r="T1594" s="135">
        <f t="shared" si="178"/>
        <v>0.83009216741612901</v>
      </c>
      <c r="U1594" s="55">
        <f t="shared" si="179"/>
        <v>2268.6999999999998</v>
      </c>
      <c r="V1594" s="55">
        <f t="shared" si="180"/>
        <v>0</v>
      </c>
      <c r="X1594" s="36" t="b">
        <v>1</v>
      </c>
    </row>
    <row r="1595" spans="1:24" ht="24" x14ac:dyDescent="0.25">
      <c r="A1595" s="42" t="s">
        <v>4684</v>
      </c>
      <c r="B1595" s="128" t="s">
        <v>2409</v>
      </c>
      <c r="C1595" s="50" t="s">
        <v>163</v>
      </c>
      <c r="D1595" s="51">
        <v>60800</v>
      </c>
      <c r="E1595" s="52" t="s">
        <v>3024</v>
      </c>
      <c r="F1595" s="53" t="s">
        <v>211</v>
      </c>
      <c r="G1595" s="54">
        <v>4.9000000000000004</v>
      </c>
      <c r="H1595" s="55">
        <v>4.9000000000000004</v>
      </c>
      <c r="I1595" s="73">
        <v>0.12</v>
      </c>
      <c r="J1595" s="55">
        <v>0.09</v>
      </c>
      <c r="K1595" s="73">
        <v>51.75</v>
      </c>
      <c r="L1595" s="55">
        <v>42.95</v>
      </c>
      <c r="M1595" s="55">
        <f t="shared" si="187"/>
        <v>210.89</v>
      </c>
      <c r="N1595" s="55">
        <f t="shared" si="188"/>
        <v>210.89</v>
      </c>
      <c r="O1595" s="38"/>
      <c r="P1595" s="55">
        <v>0.12</v>
      </c>
      <c r="Q1595" s="55">
        <v>51.75</v>
      </c>
      <c r="R1595" s="55">
        <v>254.16</v>
      </c>
      <c r="S1595" s="55">
        <v>254.16</v>
      </c>
      <c r="T1595" s="135">
        <f t="shared" si="178"/>
        <v>0.82975291155177833</v>
      </c>
      <c r="U1595" s="55">
        <f t="shared" si="179"/>
        <v>0.44</v>
      </c>
      <c r="V1595" s="55">
        <f t="shared" si="180"/>
        <v>210.45</v>
      </c>
      <c r="X1595" s="36" t="b">
        <v>1</v>
      </c>
    </row>
    <row r="1596" spans="1:24" ht="24" x14ac:dyDescent="0.25">
      <c r="A1596" s="42" t="s">
        <v>4685</v>
      </c>
      <c r="B1596" s="128" t="s">
        <v>2410</v>
      </c>
      <c r="C1596" s="50" t="s">
        <v>217</v>
      </c>
      <c r="D1596" s="51">
        <v>92759</v>
      </c>
      <c r="E1596" s="52" t="s">
        <v>3023</v>
      </c>
      <c r="F1596" s="53" t="s">
        <v>280</v>
      </c>
      <c r="G1596" s="54">
        <v>102</v>
      </c>
      <c r="H1596" s="55">
        <v>102</v>
      </c>
      <c r="I1596" s="73">
        <v>10.44</v>
      </c>
      <c r="J1596" s="55">
        <v>8.66</v>
      </c>
      <c r="K1596" s="73">
        <v>4.08</v>
      </c>
      <c r="L1596" s="55">
        <v>3.38</v>
      </c>
      <c r="M1596" s="55">
        <f t="shared" si="187"/>
        <v>1228.08</v>
      </c>
      <c r="N1596" s="55">
        <f t="shared" si="188"/>
        <v>1228.08</v>
      </c>
      <c r="O1596" s="38"/>
      <c r="P1596" s="55">
        <v>10.44</v>
      </c>
      <c r="Q1596" s="55">
        <v>4.08</v>
      </c>
      <c r="R1596" s="55">
        <v>1481.04</v>
      </c>
      <c r="S1596" s="55">
        <v>1481.04</v>
      </c>
      <c r="T1596" s="135">
        <f t="shared" si="178"/>
        <v>0.8292011019283746</v>
      </c>
      <c r="U1596" s="55">
        <f t="shared" si="179"/>
        <v>883.32</v>
      </c>
      <c r="V1596" s="55">
        <f t="shared" si="180"/>
        <v>344.76</v>
      </c>
      <c r="X1596" s="36" t="b">
        <v>1</v>
      </c>
    </row>
    <row r="1597" spans="1:24" x14ac:dyDescent="0.2">
      <c r="A1597" s="42" t="s">
        <v>4686</v>
      </c>
      <c r="B1597" s="128" t="s">
        <v>2411</v>
      </c>
      <c r="C1597" s="50" t="s">
        <v>163</v>
      </c>
      <c r="D1597" s="51">
        <v>60303</v>
      </c>
      <c r="E1597" s="56" t="s">
        <v>335</v>
      </c>
      <c r="F1597" s="53" t="s">
        <v>280</v>
      </c>
      <c r="G1597" s="54">
        <v>4</v>
      </c>
      <c r="H1597" s="55">
        <v>4</v>
      </c>
      <c r="I1597" s="73">
        <v>9.68</v>
      </c>
      <c r="J1597" s="55">
        <v>8.0299999999999994</v>
      </c>
      <c r="K1597" s="73">
        <v>2.98</v>
      </c>
      <c r="L1597" s="55">
        <v>2.4700000000000002</v>
      </c>
      <c r="M1597" s="55">
        <f t="shared" si="187"/>
        <v>42</v>
      </c>
      <c r="N1597" s="55">
        <f t="shared" si="188"/>
        <v>42</v>
      </c>
      <c r="O1597" s="37"/>
      <c r="P1597" s="55">
        <v>9.68</v>
      </c>
      <c r="Q1597" s="55">
        <v>2.98</v>
      </c>
      <c r="R1597" s="55">
        <v>50.64</v>
      </c>
      <c r="S1597" s="55">
        <v>50.64</v>
      </c>
      <c r="T1597" s="135">
        <f t="shared" si="178"/>
        <v>0.82938388625592419</v>
      </c>
      <c r="U1597" s="55">
        <f t="shared" si="179"/>
        <v>32.119999999999997</v>
      </c>
      <c r="V1597" s="55">
        <f t="shared" si="180"/>
        <v>9.8800000000000008</v>
      </c>
      <c r="X1597" s="36" t="b">
        <v>1</v>
      </c>
    </row>
    <row r="1598" spans="1:24" x14ac:dyDescent="0.2">
      <c r="A1598" s="42" t="s">
        <v>4687</v>
      </c>
      <c r="B1598" s="128" t="s">
        <v>2412</v>
      </c>
      <c r="C1598" s="50" t="s">
        <v>163</v>
      </c>
      <c r="D1598" s="51">
        <v>60304</v>
      </c>
      <c r="E1598" s="56" t="s">
        <v>318</v>
      </c>
      <c r="F1598" s="53" t="s">
        <v>280</v>
      </c>
      <c r="G1598" s="54">
        <v>137</v>
      </c>
      <c r="H1598" s="55">
        <v>137</v>
      </c>
      <c r="I1598" s="73">
        <v>9.16</v>
      </c>
      <c r="J1598" s="55">
        <v>7.6</v>
      </c>
      <c r="K1598" s="73">
        <v>2.98</v>
      </c>
      <c r="L1598" s="55">
        <v>2.4700000000000002</v>
      </c>
      <c r="M1598" s="55">
        <f t="shared" si="187"/>
        <v>1379.59</v>
      </c>
      <c r="N1598" s="55">
        <f t="shared" si="188"/>
        <v>1379.59</v>
      </c>
      <c r="O1598" s="37"/>
      <c r="P1598" s="55">
        <v>9.16</v>
      </c>
      <c r="Q1598" s="55">
        <v>2.98</v>
      </c>
      <c r="R1598" s="55">
        <v>1663.18</v>
      </c>
      <c r="S1598" s="55">
        <v>1663.18</v>
      </c>
      <c r="T1598" s="135">
        <f t="shared" si="178"/>
        <v>0.82948929159802298</v>
      </c>
      <c r="U1598" s="55">
        <f t="shared" si="179"/>
        <v>1041.2</v>
      </c>
      <c r="V1598" s="55">
        <f t="shared" si="180"/>
        <v>338.39</v>
      </c>
      <c r="X1598" s="36" t="b">
        <v>1</v>
      </c>
    </row>
    <row r="1599" spans="1:24" ht="24" x14ac:dyDescent="0.25">
      <c r="A1599" s="42" t="s">
        <v>4688</v>
      </c>
      <c r="B1599" s="128" t="s">
        <v>2413</v>
      </c>
      <c r="C1599" s="50" t="s">
        <v>217</v>
      </c>
      <c r="D1599" s="51">
        <v>92762</v>
      </c>
      <c r="E1599" s="56" t="s">
        <v>338</v>
      </c>
      <c r="F1599" s="53" t="s">
        <v>280</v>
      </c>
      <c r="G1599" s="54">
        <v>52</v>
      </c>
      <c r="H1599" s="55">
        <v>52</v>
      </c>
      <c r="I1599" s="73">
        <v>10.3</v>
      </c>
      <c r="J1599" s="55">
        <v>8.5500000000000007</v>
      </c>
      <c r="K1599" s="73">
        <v>1.17</v>
      </c>
      <c r="L1599" s="55">
        <v>0.97</v>
      </c>
      <c r="M1599" s="55">
        <f t="shared" si="187"/>
        <v>495.04</v>
      </c>
      <c r="N1599" s="55">
        <f t="shared" si="188"/>
        <v>495.04</v>
      </c>
      <c r="O1599" s="38"/>
      <c r="P1599" s="55">
        <v>10.3</v>
      </c>
      <c r="Q1599" s="55">
        <v>1.17</v>
      </c>
      <c r="R1599" s="55">
        <v>596.44000000000005</v>
      </c>
      <c r="S1599" s="55">
        <v>596.44000000000005</v>
      </c>
      <c r="T1599" s="135">
        <f t="shared" si="178"/>
        <v>0.82999128160418478</v>
      </c>
      <c r="U1599" s="55">
        <f t="shared" si="179"/>
        <v>444.6</v>
      </c>
      <c r="V1599" s="55">
        <f t="shared" si="180"/>
        <v>50.44</v>
      </c>
      <c r="X1599" s="36" t="b">
        <v>1</v>
      </c>
    </row>
    <row r="1600" spans="1:24" ht="24" x14ac:dyDescent="0.25">
      <c r="A1600" s="42" t="s">
        <v>4689</v>
      </c>
      <c r="B1600" s="128" t="s">
        <v>2414</v>
      </c>
      <c r="C1600" s="50" t="s">
        <v>217</v>
      </c>
      <c r="D1600" s="51">
        <v>92763</v>
      </c>
      <c r="E1600" s="56" t="s">
        <v>340</v>
      </c>
      <c r="F1600" s="53" t="s">
        <v>280</v>
      </c>
      <c r="G1600" s="54">
        <v>30</v>
      </c>
      <c r="H1600" s="55">
        <v>30</v>
      </c>
      <c r="I1600" s="73">
        <v>8.92</v>
      </c>
      <c r="J1600" s="55">
        <v>7.4</v>
      </c>
      <c r="K1600" s="73">
        <v>0.72</v>
      </c>
      <c r="L1600" s="55">
        <v>0.59</v>
      </c>
      <c r="M1600" s="55">
        <f t="shared" si="187"/>
        <v>239.7</v>
      </c>
      <c r="N1600" s="55">
        <f t="shared" si="188"/>
        <v>239.7</v>
      </c>
      <c r="O1600" s="38"/>
      <c r="P1600" s="55">
        <v>8.92</v>
      </c>
      <c r="Q1600" s="55">
        <v>0.72</v>
      </c>
      <c r="R1600" s="55">
        <v>289.2</v>
      </c>
      <c r="S1600" s="55">
        <v>289.2</v>
      </c>
      <c r="T1600" s="135">
        <f t="shared" si="178"/>
        <v>0.82883817427385886</v>
      </c>
      <c r="U1600" s="55">
        <f t="shared" si="179"/>
        <v>222</v>
      </c>
      <c r="V1600" s="55">
        <f t="shared" si="180"/>
        <v>17.7</v>
      </c>
      <c r="X1600" s="36" t="b">
        <v>1</v>
      </c>
    </row>
    <row r="1601" spans="1:24" x14ac:dyDescent="0.2">
      <c r="A1601" s="42" t="s">
        <v>4690</v>
      </c>
      <c r="B1601" s="129" t="s">
        <v>2415</v>
      </c>
      <c r="C1601" s="133"/>
      <c r="D1601" s="133"/>
      <c r="E1601" s="58" t="s">
        <v>2416</v>
      </c>
      <c r="F1601" s="133"/>
      <c r="G1601" s="59"/>
      <c r="H1601" s="59"/>
      <c r="I1601" s="72"/>
      <c r="J1601" s="59"/>
      <c r="K1601" s="72"/>
      <c r="L1601" s="59"/>
      <c r="M1601" s="60">
        <f>M1602</f>
        <v>7205.9</v>
      </c>
      <c r="N1601" s="60">
        <f>N1602</f>
        <v>7205.9</v>
      </c>
      <c r="O1601" s="37"/>
      <c r="P1601" s="59"/>
      <c r="Q1601" s="59"/>
      <c r="R1601" s="60">
        <v>8681.35</v>
      </c>
      <c r="S1601" s="60">
        <v>8681.35</v>
      </c>
      <c r="T1601" s="135">
        <f t="shared" si="178"/>
        <v>0.83004371439925806</v>
      </c>
      <c r="U1601" s="55">
        <f t="shared" si="179"/>
        <v>0</v>
      </c>
      <c r="V1601" s="55">
        <f t="shared" si="180"/>
        <v>0</v>
      </c>
      <c r="X1601" s="36" t="b">
        <v>1</v>
      </c>
    </row>
    <row r="1602" spans="1:24" ht="36" x14ac:dyDescent="0.25">
      <c r="A1602" s="42" t="s">
        <v>4691</v>
      </c>
      <c r="B1602" s="128" t="s">
        <v>2417</v>
      </c>
      <c r="C1602" s="50" t="s">
        <v>197</v>
      </c>
      <c r="D1602" s="57" t="s">
        <v>1761</v>
      </c>
      <c r="E1602" s="56" t="s">
        <v>1762</v>
      </c>
      <c r="F1602" s="53" t="s">
        <v>164</v>
      </c>
      <c r="G1602" s="54">
        <v>57.5</v>
      </c>
      <c r="H1602" s="55">
        <v>57.5</v>
      </c>
      <c r="I1602" s="73">
        <v>116.09</v>
      </c>
      <c r="J1602" s="55">
        <v>96.36</v>
      </c>
      <c r="K1602" s="73">
        <v>34.89</v>
      </c>
      <c r="L1602" s="55">
        <v>28.96</v>
      </c>
      <c r="M1602" s="55">
        <f>TRUNC(((J1602*G1602)+(L1602*G1602)),2)</f>
        <v>7205.9</v>
      </c>
      <c r="N1602" s="55">
        <f>TRUNC(((J1602*H1602)+(L1602*H1602)),2)</f>
        <v>7205.9</v>
      </c>
      <c r="O1602" s="307"/>
      <c r="P1602" s="55">
        <v>116.09</v>
      </c>
      <c r="Q1602" s="55">
        <v>34.89</v>
      </c>
      <c r="R1602" s="55">
        <v>8681.35</v>
      </c>
      <c r="S1602" s="55">
        <v>8681.35</v>
      </c>
      <c r="T1602" s="135">
        <f t="shared" si="178"/>
        <v>0.83004371439925806</v>
      </c>
      <c r="U1602" s="55">
        <f t="shared" si="179"/>
        <v>5540.7</v>
      </c>
      <c r="V1602" s="55">
        <f t="shared" si="180"/>
        <v>1665.2</v>
      </c>
      <c r="X1602" s="36" t="b">
        <v>1</v>
      </c>
    </row>
    <row r="1603" spans="1:24" x14ac:dyDescent="0.2">
      <c r="A1603" s="42" t="s">
        <v>4692</v>
      </c>
      <c r="B1603" s="129" t="s">
        <v>2418</v>
      </c>
      <c r="C1603" s="133"/>
      <c r="D1603" s="133"/>
      <c r="E1603" s="58" t="s">
        <v>350</v>
      </c>
      <c r="F1603" s="133"/>
      <c r="G1603" s="59"/>
      <c r="H1603" s="59"/>
      <c r="I1603" s="72"/>
      <c r="J1603" s="59"/>
      <c r="K1603" s="72"/>
      <c r="L1603" s="59"/>
      <c r="M1603" s="60">
        <f>M1604</f>
        <v>1342.58</v>
      </c>
      <c r="N1603" s="60">
        <f>N1604</f>
        <v>1342.58</v>
      </c>
      <c r="O1603" s="37"/>
      <c r="P1603" s="59"/>
      <c r="Q1603" s="59"/>
      <c r="R1603" s="60">
        <v>1617.38</v>
      </c>
      <c r="S1603" s="60">
        <v>1617.38</v>
      </c>
      <c r="T1603" s="135">
        <f t="shared" si="178"/>
        <v>0.83009558668958427</v>
      </c>
      <c r="U1603" s="55">
        <f t="shared" si="179"/>
        <v>0</v>
      </c>
      <c r="V1603" s="55">
        <f t="shared" si="180"/>
        <v>0</v>
      </c>
      <c r="X1603" s="36" t="b">
        <v>1</v>
      </c>
    </row>
    <row r="1604" spans="1:24" x14ac:dyDescent="0.2">
      <c r="A1604" s="42" t="s">
        <v>4693</v>
      </c>
      <c r="B1604" s="128" t="s">
        <v>2419</v>
      </c>
      <c r="C1604" s="50" t="s">
        <v>163</v>
      </c>
      <c r="D1604" s="51">
        <v>60010</v>
      </c>
      <c r="E1604" s="56" t="s">
        <v>352</v>
      </c>
      <c r="F1604" s="53" t="s">
        <v>211</v>
      </c>
      <c r="G1604" s="54">
        <v>0.55000000000000004</v>
      </c>
      <c r="H1604" s="55">
        <v>0.55000000000000004</v>
      </c>
      <c r="I1604" s="73">
        <v>2192.1</v>
      </c>
      <c r="J1604" s="55">
        <v>1819.66</v>
      </c>
      <c r="K1604" s="73">
        <v>748.6</v>
      </c>
      <c r="L1604" s="55">
        <v>621.41</v>
      </c>
      <c r="M1604" s="55">
        <f>TRUNC(((J1604*G1604)+(L1604*G1604)),2)</f>
        <v>1342.58</v>
      </c>
      <c r="N1604" s="55">
        <f>TRUNC(((J1604*H1604)+(L1604*H1604)),2)</f>
        <v>1342.58</v>
      </c>
      <c r="O1604" s="37"/>
      <c r="P1604" s="55">
        <v>2192.1</v>
      </c>
      <c r="Q1604" s="55">
        <v>748.6</v>
      </c>
      <c r="R1604" s="55">
        <v>1617.38</v>
      </c>
      <c r="S1604" s="55">
        <v>1617.38</v>
      </c>
      <c r="T1604" s="135">
        <f t="shared" si="178"/>
        <v>0.83009558668958427</v>
      </c>
      <c r="U1604" s="55">
        <f t="shared" si="179"/>
        <v>1000.81</v>
      </c>
      <c r="V1604" s="55">
        <f t="shared" si="180"/>
        <v>341.77</v>
      </c>
      <c r="X1604" s="36" t="b">
        <v>1</v>
      </c>
    </row>
    <row r="1605" spans="1:24" x14ac:dyDescent="0.2">
      <c r="A1605" s="42" t="s">
        <v>4694</v>
      </c>
      <c r="B1605" s="129" t="s">
        <v>2420</v>
      </c>
      <c r="C1605" s="133"/>
      <c r="D1605" s="133"/>
      <c r="E1605" s="58" t="s">
        <v>300</v>
      </c>
      <c r="F1605" s="133"/>
      <c r="G1605" s="59"/>
      <c r="H1605" s="59"/>
      <c r="I1605" s="72"/>
      <c r="J1605" s="59"/>
      <c r="K1605" s="72"/>
      <c r="L1605" s="59"/>
      <c r="M1605" s="60">
        <f>M1606</f>
        <v>224.1</v>
      </c>
      <c r="N1605" s="60">
        <f>N1606</f>
        <v>224.1</v>
      </c>
      <c r="O1605" s="37"/>
      <c r="P1605" s="59"/>
      <c r="Q1605" s="59"/>
      <c r="R1605" s="60">
        <v>270</v>
      </c>
      <c r="S1605" s="60">
        <v>270</v>
      </c>
      <c r="T1605" s="135">
        <f t="shared" si="178"/>
        <v>0.83</v>
      </c>
      <c r="U1605" s="55">
        <f t="shared" si="179"/>
        <v>0</v>
      </c>
      <c r="V1605" s="55">
        <f t="shared" si="180"/>
        <v>0</v>
      </c>
      <c r="X1605" s="36" t="b">
        <v>1</v>
      </c>
    </row>
    <row r="1606" spans="1:24" x14ac:dyDescent="0.2">
      <c r="A1606" s="42" t="s">
        <v>4695</v>
      </c>
      <c r="B1606" s="128" t="s">
        <v>2421</v>
      </c>
      <c r="C1606" s="50" t="s">
        <v>163</v>
      </c>
      <c r="D1606" s="51">
        <v>60487</v>
      </c>
      <c r="E1606" s="56" t="s">
        <v>302</v>
      </c>
      <c r="F1606" s="53" t="s">
        <v>160</v>
      </c>
      <c r="G1606" s="54">
        <v>18</v>
      </c>
      <c r="H1606" s="55">
        <v>18</v>
      </c>
      <c r="I1606" s="73">
        <v>15</v>
      </c>
      <c r="J1606" s="55">
        <v>12.45</v>
      </c>
      <c r="K1606" s="73">
        <v>0</v>
      </c>
      <c r="L1606" s="55">
        <v>0</v>
      </c>
      <c r="M1606" s="55">
        <f>TRUNC(((J1606*G1606)+(L1606*G1606)),2)</f>
        <v>224.1</v>
      </c>
      <c r="N1606" s="55">
        <f>TRUNC(((J1606*H1606)+(L1606*H1606)),2)</f>
        <v>224.1</v>
      </c>
      <c r="O1606" s="37"/>
      <c r="P1606" s="55">
        <v>15</v>
      </c>
      <c r="Q1606" s="55">
        <v>0</v>
      </c>
      <c r="R1606" s="55">
        <v>270</v>
      </c>
      <c r="S1606" s="55">
        <v>270</v>
      </c>
      <c r="T1606" s="135">
        <f t="shared" si="178"/>
        <v>0.83</v>
      </c>
      <c r="U1606" s="55">
        <f t="shared" si="179"/>
        <v>224.1</v>
      </c>
      <c r="V1606" s="55">
        <f t="shared" si="180"/>
        <v>0</v>
      </c>
      <c r="X1606" s="36" t="b">
        <v>1</v>
      </c>
    </row>
    <row r="1607" spans="1:24" x14ac:dyDescent="0.2">
      <c r="A1607" s="42" t="s">
        <v>4696</v>
      </c>
      <c r="B1607" s="127" t="s">
        <v>2422</v>
      </c>
      <c r="C1607" s="132"/>
      <c r="D1607" s="132"/>
      <c r="E1607" s="47" t="s">
        <v>89</v>
      </c>
      <c r="F1607" s="132"/>
      <c r="G1607" s="48"/>
      <c r="H1607" s="48"/>
      <c r="I1607" s="72"/>
      <c r="J1607" s="48"/>
      <c r="K1607" s="72"/>
      <c r="L1607" s="48"/>
      <c r="M1607" s="308">
        <f>SUM(M1608:M1611)</f>
        <v>11107.76</v>
      </c>
      <c r="N1607" s="308">
        <f>SUM(N1608:N1611)</f>
        <v>11107.76</v>
      </c>
      <c r="O1607" s="37"/>
      <c r="P1607" s="48"/>
      <c r="Q1607" s="48"/>
      <c r="R1607" s="308">
        <v>13383.94</v>
      </c>
      <c r="S1607" s="308">
        <v>13383.94</v>
      </c>
      <c r="T1607" s="135">
        <f t="shared" si="178"/>
        <v>0.82993199312011257</v>
      </c>
      <c r="U1607" s="55">
        <f t="shared" si="179"/>
        <v>0</v>
      </c>
      <c r="V1607" s="55">
        <f t="shared" si="180"/>
        <v>0</v>
      </c>
      <c r="X1607" s="36" t="b">
        <v>1</v>
      </c>
    </row>
    <row r="1608" spans="1:24" x14ac:dyDescent="0.2">
      <c r="A1608" s="42" t="s">
        <v>4697</v>
      </c>
      <c r="B1608" s="128" t="s">
        <v>2423</v>
      </c>
      <c r="C1608" s="50" t="s">
        <v>163</v>
      </c>
      <c r="D1608" s="51">
        <v>100102</v>
      </c>
      <c r="E1608" s="56" t="s">
        <v>2424</v>
      </c>
      <c r="F1608" s="53" t="s">
        <v>164</v>
      </c>
      <c r="G1608" s="54">
        <v>7.8</v>
      </c>
      <c r="H1608" s="55">
        <v>7.8</v>
      </c>
      <c r="I1608" s="73">
        <v>47.37</v>
      </c>
      <c r="J1608" s="55">
        <v>39.32</v>
      </c>
      <c r="K1608" s="73">
        <v>40.54</v>
      </c>
      <c r="L1608" s="55">
        <v>33.65</v>
      </c>
      <c r="M1608" s="55">
        <f>TRUNC(((J1608*G1608)+(L1608*G1608)),2)</f>
        <v>569.16</v>
      </c>
      <c r="N1608" s="55">
        <f>TRUNC(((J1608*H1608)+(L1608*H1608)),2)</f>
        <v>569.16</v>
      </c>
      <c r="O1608" s="37"/>
      <c r="P1608" s="55">
        <v>47.37</v>
      </c>
      <c r="Q1608" s="55">
        <v>40.54</v>
      </c>
      <c r="R1608" s="55">
        <v>685.69</v>
      </c>
      <c r="S1608" s="55">
        <v>685.69</v>
      </c>
      <c r="T1608" s="135">
        <f t="shared" si="178"/>
        <v>0.83005439775992051</v>
      </c>
      <c r="U1608" s="55">
        <f t="shared" si="179"/>
        <v>306.69</v>
      </c>
      <c r="V1608" s="55">
        <f t="shared" si="180"/>
        <v>262.47000000000003</v>
      </c>
      <c r="X1608" s="36" t="b">
        <v>1</v>
      </c>
    </row>
    <row r="1609" spans="1:24" ht="24" x14ac:dyDescent="0.25">
      <c r="A1609" s="42" t="s">
        <v>4698</v>
      </c>
      <c r="B1609" s="128" t="s">
        <v>2425</v>
      </c>
      <c r="C1609" s="50" t="s">
        <v>163</v>
      </c>
      <c r="D1609" s="51">
        <v>100160</v>
      </c>
      <c r="E1609" s="52" t="s">
        <v>3031</v>
      </c>
      <c r="F1609" s="53" t="s">
        <v>164</v>
      </c>
      <c r="G1609" s="54">
        <v>155.37</v>
      </c>
      <c r="H1609" s="55">
        <v>155.37</v>
      </c>
      <c r="I1609" s="73">
        <v>24.74</v>
      </c>
      <c r="J1609" s="55">
        <v>20.53</v>
      </c>
      <c r="K1609" s="73">
        <v>27.93</v>
      </c>
      <c r="L1609" s="55">
        <v>23.18</v>
      </c>
      <c r="M1609" s="55">
        <f>TRUNC(((J1609*G1609)+(L1609*G1609)),2)</f>
        <v>6791.22</v>
      </c>
      <c r="N1609" s="55">
        <f>TRUNC(((J1609*H1609)+(L1609*H1609)),2)</f>
        <v>6791.22</v>
      </c>
      <c r="O1609" s="38"/>
      <c r="P1609" s="55">
        <v>24.74</v>
      </c>
      <c r="Q1609" s="55">
        <v>27.93</v>
      </c>
      <c r="R1609" s="55">
        <v>8183.33</v>
      </c>
      <c r="S1609" s="55">
        <v>8183.33</v>
      </c>
      <c r="T1609" s="135">
        <f t="shared" si="178"/>
        <v>0.82988465575749726</v>
      </c>
      <c r="U1609" s="55">
        <f t="shared" si="179"/>
        <v>3189.74</v>
      </c>
      <c r="V1609" s="55">
        <f t="shared" si="180"/>
        <v>3601.47</v>
      </c>
      <c r="X1609" s="36" t="b">
        <v>1</v>
      </c>
    </row>
    <row r="1610" spans="1:24" ht="24" x14ac:dyDescent="0.25">
      <c r="A1610" s="42" t="s">
        <v>4699</v>
      </c>
      <c r="B1610" s="128" t="s">
        <v>2426</v>
      </c>
      <c r="C1610" s="50" t="s">
        <v>217</v>
      </c>
      <c r="D1610" s="51">
        <v>93201</v>
      </c>
      <c r="E1610" s="56" t="s">
        <v>2269</v>
      </c>
      <c r="F1610" s="53" t="s">
        <v>172</v>
      </c>
      <c r="G1610" s="54">
        <v>31.6</v>
      </c>
      <c r="H1610" s="55">
        <v>31.6</v>
      </c>
      <c r="I1610" s="73">
        <v>2.82</v>
      </c>
      <c r="J1610" s="55">
        <v>2.34</v>
      </c>
      <c r="K1610" s="73">
        <v>4.0999999999999996</v>
      </c>
      <c r="L1610" s="55">
        <v>3.4</v>
      </c>
      <c r="M1610" s="55">
        <f>TRUNC(((J1610*G1610)+(L1610*G1610)),2)</f>
        <v>181.38</v>
      </c>
      <c r="N1610" s="55">
        <f>TRUNC(((J1610*H1610)+(L1610*H1610)),2)</f>
        <v>181.38</v>
      </c>
      <c r="O1610" s="38"/>
      <c r="P1610" s="55">
        <v>2.82</v>
      </c>
      <c r="Q1610" s="55">
        <v>4.0999999999999996</v>
      </c>
      <c r="R1610" s="55">
        <v>218.67</v>
      </c>
      <c r="S1610" s="55">
        <v>218.67</v>
      </c>
      <c r="T1610" s="135">
        <f t="shared" si="178"/>
        <v>0.82946906297160106</v>
      </c>
      <c r="U1610" s="55">
        <f t="shared" si="179"/>
        <v>73.94</v>
      </c>
      <c r="V1610" s="55">
        <f t="shared" si="180"/>
        <v>107.44</v>
      </c>
      <c r="X1610" s="36" t="b">
        <v>1</v>
      </c>
    </row>
    <row r="1611" spans="1:24" x14ac:dyDescent="0.2">
      <c r="A1611" s="42" t="s">
        <v>4700</v>
      </c>
      <c r="B1611" s="128" t="s">
        <v>2427</v>
      </c>
      <c r="C1611" s="50" t="s">
        <v>163</v>
      </c>
      <c r="D1611" s="51">
        <v>100501</v>
      </c>
      <c r="E1611" s="56" t="s">
        <v>2428</v>
      </c>
      <c r="F1611" s="53" t="s">
        <v>164</v>
      </c>
      <c r="G1611" s="54">
        <v>25</v>
      </c>
      <c r="H1611" s="55">
        <v>25</v>
      </c>
      <c r="I1611" s="73">
        <v>118.16</v>
      </c>
      <c r="J1611" s="55">
        <v>98.08</v>
      </c>
      <c r="K1611" s="73">
        <v>53.69</v>
      </c>
      <c r="L1611" s="55">
        <v>44.56</v>
      </c>
      <c r="M1611" s="55">
        <f>TRUNC(((J1611*G1611)+(L1611*G1611)),2)</f>
        <v>3566</v>
      </c>
      <c r="N1611" s="55">
        <f>TRUNC(((J1611*H1611)+(L1611*H1611)),2)</f>
        <v>3566</v>
      </c>
      <c r="O1611" s="37"/>
      <c r="P1611" s="55">
        <v>118.16</v>
      </c>
      <c r="Q1611" s="55">
        <v>53.69</v>
      </c>
      <c r="R1611" s="55">
        <v>4296.25</v>
      </c>
      <c r="S1611" s="55">
        <v>4296.25</v>
      </c>
      <c r="T1611" s="135">
        <f t="shared" si="178"/>
        <v>0.83002618562700026</v>
      </c>
      <c r="U1611" s="55">
        <f t="shared" si="179"/>
        <v>2452</v>
      </c>
      <c r="V1611" s="55">
        <f t="shared" si="180"/>
        <v>1114</v>
      </c>
      <c r="X1611" s="36" t="b">
        <v>1</v>
      </c>
    </row>
    <row r="1612" spans="1:24" x14ac:dyDescent="0.2">
      <c r="A1612" s="42" t="s">
        <v>4701</v>
      </c>
      <c r="B1612" s="127" t="s">
        <v>2429</v>
      </c>
      <c r="C1612" s="132"/>
      <c r="D1612" s="132"/>
      <c r="E1612" s="47" t="s">
        <v>91</v>
      </c>
      <c r="F1612" s="132"/>
      <c r="G1612" s="48"/>
      <c r="H1612" s="48"/>
      <c r="I1612" s="72"/>
      <c r="J1612" s="48"/>
      <c r="K1612" s="72"/>
      <c r="L1612" s="48"/>
      <c r="M1612" s="49">
        <f>M1613+M1615</f>
        <v>3303.8</v>
      </c>
      <c r="N1612" s="65">
        <f>N1613+N1615</f>
        <v>3303.8</v>
      </c>
      <c r="O1612" s="37"/>
      <c r="P1612" s="48"/>
      <c r="Q1612" s="48"/>
      <c r="R1612" s="49">
        <v>3982.52</v>
      </c>
      <c r="S1612" s="49">
        <v>3982.52</v>
      </c>
      <c r="T1612" s="135">
        <f t="shared" ref="T1612:T1675" si="189">N1612/S1612</f>
        <v>0.82957524381547365</v>
      </c>
      <c r="U1612" s="55">
        <f t="shared" si="179"/>
        <v>0</v>
      </c>
      <c r="V1612" s="55">
        <f t="shared" si="180"/>
        <v>0</v>
      </c>
      <c r="X1612" s="36" t="b">
        <v>1</v>
      </c>
    </row>
    <row r="1613" spans="1:24" x14ac:dyDescent="0.2">
      <c r="A1613" s="42" t="s">
        <v>4702</v>
      </c>
      <c r="B1613" s="129" t="s">
        <v>2430</v>
      </c>
      <c r="C1613" s="133"/>
      <c r="D1613" s="133"/>
      <c r="E1613" s="58" t="s">
        <v>305</v>
      </c>
      <c r="F1613" s="133"/>
      <c r="G1613" s="59"/>
      <c r="H1613" s="59"/>
      <c r="I1613" s="72"/>
      <c r="J1613" s="59"/>
      <c r="K1613" s="72"/>
      <c r="L1613" s="59"/>
      <c r="M1613" s="60">
        <f>M1614</f>
        <v>1716.31</v>
      </c>
      <c r="N1613" s="60">
        <f>N1614</f>
        <v>1716.31</v>
      </c>
      <c r="O1613" s="37"/>
      <c r="P1613" s="59"/>
      <c r="Q1613" s="59"/>
      <c r="R1613" s="60">
        <v>2068.54</v>
      </c>
      <c r="S1613" s="60">
        <v>2068.54</v>
      </c>
      <c r="T1613" s="135">
        <f t="shared" si="189"/>
        <v>0.82972047917855107</v>
      </c>
      <c r="U1613" s="55">
        <f t="shared" si="179"/>
        <v>0</v>
      </c>
      <c r="V1613" s="55">
        <f t="shared" si="180"/>
        <v>0</v>
      </c>
      <c r="X1613" s="36" t="b">
        <v>1</v>
      </c>
    </row>
    <row r="1614" spans="1:24" x14ac:dyDescent="0.2">
      <c r="A1614" s="42" t="s">
        <v>4703</v>
      </c>
      <c r="B1614" s="128" t="s">
        <v>2431</v>
      </c>
      <c r="C1614" s="50" t="s">
        <v>163</v>
      </c>
      <c r="D1614" s="51">
        <v>120902</v>
      </c>
      <c r="E1614" s="56" t="s">
        <v>422</v>
      </c>
      <c r="F1614" s="53" t="s">
        <v>164</v>
      </c>
      <c r="G1614" s="54">
        <v>59</v>
      </c>
      <c r="H1614" s="55">
        <v>59</v>
      </c>
      <c r="I1614" s="73">
        <v>13.25</v>
      </c>
      <c r="J1614" s="55">
        <v>10.99</v>
      </c>
      <c r="K1614" s="73">
        <v>21.81</v>
      </c>
      <c r="L1614" s="55">
        <v>18.100000000000001</v>
      </c>
      <c r="M1614" s="55">
        <f>TRUNC(((J1614*G1614)+(L1614*G1614)),2)</f>
        <v>1716.31</v>
      </c>
      <c r="N1614" s="55">
        <f>TRUNC(((J1614*H1614)+(L1614*H1614)),2)</f>
        <v>1716.31</v>
      </c>
      <c r="O1614" s="37"/>
      <c r="P1614" s="55">
        <v>13.25</v>
      </c>
      <c r="Q1614" s="55">
        <v>21.81</v>
      </c>
      <c r="R1614" s="55">
        <v>2068.54</v>
      </c>
      <c r="S1614" s="55">
        <v>2068.54</v>
      </c>
      <c r="T1614" s="135">
        <f t="shared" si="189"/>
        <v>0.82972047917855107</v>
      </c>
      <c r="U1614" s="55">
        <f t="shared" ref="U1614:U1677" si="190">TRUNC(J1614*H1614,2)</f>
        <v>648.41</v>
      </c>
      <c r="V1614" s="55">
        <f t="shared" ref="V1614:V1677" si="191">TRUNC(L1614*H1614,2)</f>
        <v>1067.9000000000001</v>
      </c>
      <c r="X1614" s="36" t="b">
        <v>1</v>
      </c>
    </row>
    <row r="1615" spans="1:24" x14ac:dyDescent="0.2">
      <c r="A1615" s="42" t="s">
        <v>4704</v>
      </c>
      <c r="B1615" s="129" t="s">
        <v>2432</v>
      </c>
      <c r="C1615" s="133"/>
      <c r="D1615" s="133"/>
      <c r="E1615" s="58" t="s">
        <v>2010</v>
      </c>
      <c r="F1615" s="133"/>
      <c r="G1615" s="59"/>
      <c r="H1615" s="59"/>
      <c r="I1615" s="72"/>
      <c r="J1615" s="59"/>
      <c r="K1615" s="72"/>
      <c r="L1615" s="59"/>
      <c r="M1615" s="60">
        <f>M1616</f>
        <v>1587.49</v>
      </c>
      <c r="N1615" s="60">
        <f>N1616</f>
        <v>1587.49</v>
      </c>
      <c r="O1615" s="37"/>
      <c r="P1615" s="59"/>
      <c r="Q1615" s="59"/>
      <c r="R1615" s="60">
        <v>1913.98</v>
      </c>
      <c r="S1615" s="60">
        <v>1913.98</v>
      </c>
      <c r="T1615" s="135">
        <f t="shared" si="189"/>
        <v>0.82941828023281328</v>
      </c>
      <c r="U1615" s="55">
        <f t="shared" si="190"/>
        <v>0</v>
      </c>
      <c r="V1615" s="55">
        <f t="shared" si="191"/>
        <v>0</v>
      </c>
      <c r="X1615" s="36" t="b">
        <v>1</v>
      </c>
    </row>
    <row r="1616" spans="1:24" x14ac:dyDescent="0.2">
      <c r="A1616" s="42" t="s">
        <v>4705</v>
      </c>
      <c r="B1616" s="128" t="s">
        <v>2433</v>
      </c>
      <c r="C1616" s="50" t="s">
        <v>163</v>
      </c>
      <c r="D1616" s="51">
        <v>120209</v>
      </c>
      <c r="E1616" s="56" t="s">
        <v>819</v>
      </c>
      <c r="F1616" s="53" t="s">
        <v>164</v>
      </c>
      <c r="G1616" s="54">
        <v>73.7</v>
      </c>
      <c r="H1616" s="55">
        <v>73.7</v>
      </c>
      <c r="I1616" s="73">
        <v>12.48</v>
      </c>
      <c r="J1616" s="55">
        <v>10.35</v>
      </c>
      <c r="K1616" s="73">
        <v>13.49</v>
      </c>
      <c r="L1616" s="55">
        <v>11.19</v>
      </c>
      <c r="M1616" s="55">
        <f>TRUNC(((J1616*G1616)+(L1616*G1616)),2)</f>
        <v>1587.49</v>
      </c>
      <c r="N1616" s="55">
        <f>TRUNC(((J1616*H1616)+(L1616*H1616)),2)</f>
        <v>1587.49</v>
      </c>
      <c r="O1616" s="37"/>
      <c r="P1616" s="55">
        <v>12.48</v>
      </c>
      <c r="Q1616" s="55">
        <v>13.49</v>
      </c>
      <c r="R1616" s="55">
        <v>1913.98</v>
      </c>
      <c r="S1616" s="55">
        <v>1913.98</v>
      </c>
      <c r="T1616" s="135">
        <f t="shared" si="189"/>
        <v>0.82941828023281328</v>
      </c>
      <c r="U1616" s="55">
        <f t="shared" si="190"/>
        <v>762.79</v>
      </c>
      <c r="V1616" s="55">
        <f t="shared" si="191"/>
        <v>824.7</v>
      </c>
      <c r="X1616" s="36" t="b">
        <v>1</v>
      </c>
    </row>
    <row r="1617" spans="1:24" x14ac:dyDescent="0.2">
      <c r="A1617" s="42" t="s">
        <v>4706</v>
      </c>
      <c r="B1617" s="127" t="s">
        <v>2434</v>
      </c>
      <c r="C1617" s="132"/>
      <c r="D1617" s="132"/>
      <c r="E1617" s="47" t="s">
        <v>93</v>
      </c>
      <c r="F1617" s="132"/>
      <c r="G1617" s="48"/>
      <c r="H1617" s="48"/>
      <c r="I1617" s="72"/>
      <c r="J1617" s="48"/>
      <c r="K1617" s="72"/>
      <c r="L1617" s="48"/>
      <c r="M1617" s="308">
        <f>M1618</f>
        <v>30122.61</v>
      </c>
      <c r="N1617" s="308">
        <f>N1618</f>
        <v>30122.61</v>
      </c>
      <c r="O1617" s="37"/>
      <c r="P1617" s="48"/>
      <c r="Q1617" s="48"/>
      <c r="R1617" s="308">
        <v>36318.36</v>
      </c>
      <c r="S1617" s="308">
        <v>36318.36</v>
      </c>
      <c r="T1617" s="135">
        <f t="shared" si="189"/>
        <v>0.82940446650124067</v>
      </c>
      <c r="U1617" s="55">
        <f t="shared" si="190"/>
        <v>0</v>
      </c>
      <c r="V1617" s="55">
        <f t="shared" si="191"/>
        <v>0</v>
      </c>
      <c r="X1617" s="36" t="b">
        <v>1</v>
      </c>
    </row>
    <row r="1618" spans="1:24" ht="36" x14ac:dyDescent="0.25">
      <c r="A1618" s="42" t="s">
        <v>4707</v>
      </c>
      <c r="B1618" s="128" t="s">
        <v>2435</v>
      </c>
      <c r="C1618" s="50" t="s">
        <v>217</v>
      </c>
      <c r="D1618" s="51">
        <v>100775</v>
      </c>
      <c r="E1618" s="56" t="s">
        <v>425</v>
      </c>
      <c r="F1618" s="53" t="s">
        <v>280</v>
      </c>
      <c r="G1618" s="54">
        <v>2253</v>
      </c>
      <c r="H1618" s="55">
        <v>2253</v>
      </c>
      <c r="I1618" s="73">
        <v>15.26</v>
      </c>
      <c r="J1618" s="55">
        <v>12.66</v>
      </c>
      <c r="K1618" s="73">
        <v>0.86</v>
      </c>
      <c r="L1618" s="55">
        <v>0.71</v>
      </c>
      <c r="M1618" s="55">
        <f>TRUNC(((J1618*G1618)+(L1618*G1618)),2)</f>
        <v>30122.61</v>
      </c>
      <c r="N1618" s="55">
        <f>TRUNC(((J1618*H1618)+(L1618*H1618)),2)</f>
        <v>30122.61</v>
      </c>
      <c r="O1618" s="307"/>
      <c r="P1618" s="55">
        <v>15.26</v>
      </c>
      <c r="Q1618" s="55">
        <v>0.86</v>
      </c>
      <c r="R1618" s="55">
        <v>36318.36</v>
      </c>
      <c r="S1618" s="55">
        <v>36318.36</v>
      </c>
      <c r="T1618" s="135">
        <f t="shared" si="189"/>
        <v>0.82940446650124067</v>
      </c>
      <c r="U1618" s="55">
        <f t="shared" si="190"/>
        <v>28522.98</v>
      </c>
      <c r="V1618" s="55">
        <f t="shared" si="191"/>
        <v>1599.63</v>
      </c>
      <c r="X1618" s="36" t="b">
        <v>1</v>
      </c>
    </row>
    <row r="1619" spans="1:24" x14ac:dyDescent="0.2">
      <c r="A1619" s="42" t="s">
        <v>4708</v>
      </c>
      <c r="B1619" s="127" t="s">
        <v>2436</v>
      </c>
      <c r="C1619" s="132"/>
      <c r="D1619" s="132"/>
      <c r="E1619" s="47" t="s">
        <v>95</v>
      </c>
      <c r="F1619" s="132"/>
      <c r="G1619" s="48"/>
      <c r="H1619" s="48"/>
      <c r="I1619" s="72"/>
      <c r="J1619" s="48"/>
      <c r="K1619" s="72"/>
      <c r="L1619" s="48"/>
      <c r="M1619" s="49">
        <f>SUM(M1620:M1623)</f>
        <v>8954.6200000000008</v>
      </c>
      <c r="N1619" s="65">
        <f>SUM(N1620:N1623)</f>
        <v>8954.6200000000008</v>
      </c>
      <c r="O1619" s="37"/>
      <c r="P1619" s="48"/>
      <c r="Q1619" s="48"/>
      <c r="R1619" s="49">
        <v>10792.1</v>
      </c>
      <c r="S1619" s="49">
        <v>10792.1</v>
      </c>
      <c r="T1619" s="135">
        <f t="shared" si="189"/>
        <v>0.82973841977001705</v>
      </c>
      <c r="U1619" s="55">
        <f t="shared" si="190"/>
        <v>0</v>
      </c>
      <c r="V1619" s="55">
        <f t="shared" si="191"/>
        <v>0</v>
      </c>
      <c r="X1619" s="36" t="b">
        <v>1</v>
      </c>
    </row>
    <row r="1620" spans="1:24" x14ac:dyDescent="0.2">
      <c r="A1620" s="42" t="s">
        <v>4709</v>
      </c>
      <c r="B1620" s="128" t="s">
        <v>2437</v>
      </c>
      <c r="C1620" s="50" t="s">
        <v>163</v>
      </c>
      <c r="D1620" s="51">
        <v>160100</v>
      </c>
      <c r="E1620" s="56" t="s">
        <v>428</v>
      </c>
      <c r="F1620" s="53" t="s">
        <v>164</v>
      </c>
      <c r="G1620" s="54">
        <v>210</v>
      </c>
      <c r="H1620" s="55">
        <v>210</v>
      </c>
      <c r="I1620" s="73">
        <v>38.76</v>
      </c>
      <c r="J1620" s="55">
        <v>32.17</v>
      </c>
      <c r="K1620" s="73">
        <v>4.01</v>
      </c>
      <c r="L1620" s="55">
        <v>3.32</v>
      </c>
      <c r="M1620" s="55">
        <f>TRUNC(((J1620*G1620)+(L1620*G1620)),2)</f>
        <v>7452.9</v>
      </c>
      <c r="N1620" s="55">
        <f>TRUNC(((J1620*H1620)+(L1620*H1620)),2)</f>
        <v>7452.9</v>
      </c>
      <c r="O1620" s="37"/>
      <c r="P1620" s="55">
        <v>38.76</v>
      </c>
      <c r="Q1620" s="55">
        <v>4.01</v>
      </c>
      <c r="R1620" s="55">
        <v>8981.7000000000007</v>
      </c>
      <c r="S1620" s="55">
        <v>8981.7000000000007</v>
      </c>
      <c r="T1620" s="135">
        <f t="shared" si="189"/>
        <v>0.82978723404255306</v>
      </c>
      <c r="U1620" s="55">
        <f t="shared" si="190"/>
        <v>6755.7</v>
      </c>
      <c r="V1620" s="55">
        <f t="shared" si="191"/>
        <v>697.2</v>
      </c>
      <c r="X1620" s="36" t="b">
        <v>1</v>
      </c>
    </row>
    <row r="1621" spans="1:24" x14ac:dyDescent="0.2">
      <c r="A1621" s="42" t="s">
        <v>4710</v>
      </c>
      <c r="B1621" s="128" t="s">
        <v>2438</v>
      </c>
      <c r="C1621" s="50" t="s">
        <v>163</v>
      </c>
      <c r="D1621" s="51">
        <v>160101</v>
      </c>
      <c r="E1621" s="56" t="s">
        <v>430</v>
      </c>
      <c r="F1621" s="53" t="s">
        <v>172</v>
      </c>
      <c r="G1621" s="54">
        <v>20.420000000000002</v>
      </c>
      <c r="H1621" s="55">
        <v>20.420000000000002</v>
      </c>
      <c r="I1621" s="73">
        <v>20.02</v>
      </c>
      <c r="J1621" s="55">
        <v>16.61</v>
      </c>
      <c r="K1621" s="73">
        <v>19.5</v>
      </c>
      <c r="L1621" s="55">
        <v>16.18</v>
      </c>
      <c r="M1621" s="55">
        <f>TRUNC(((J1621*G1621)+(L1621*G1621)),2)</f>
        <v>669.57</v>
      </c>
      <c r="N1621" s="55">
        <f>TRUNC(((J1621*H1621)+(L1621*H1621)),2)</f>
        <v>669.57</v>
      </c>
      <c r="O1621" s="37"/>
      <c r="P1621" s="55">
        <v>20.02</v>
      </c>
      <c r="Q1621" s="55">
        <v>19.5</v>
      </c>
      <c r="R1621" s="55">
        <v>806.99</v>
      </c>
      <c r="S1621" s="55">
        <v>806.99</v>
      </c>
      <c r="T1621" s="135">
        <f t="shared" si="189"/>
        <v>0.82971288367885609</v>
      </c>
      <c r="U1621" s="55">
        <f t="shared" si="190"/>
        <v>339.17</v>
      </c>
      <c r="V1621" s="55">
        <f t="shared" si="191"/>
        <v>330.39</v>
      </c>
      <c r="X1621" s="36" t="b">
        <v>1</v>
      </c>
    </row>
    <row r="1622" spans="1:24" x14ac:dyDescent="0.2">
      <c r="A1622" s="42" t="s">
        <v>4711</v>
      </c>
      <c r="B1622" s="128" t="s">
        <v>2439</v>
      </c>
      <c r="C1622" s="50" t="s">
        <v>163</v>
      </c>
      <c r="D1622" s="51">
        <v>160403</v>
      </c>
      <c r="E1622" s="56" t="s">
        <v>432</v>
      </c>
      <c r="F1622" s="53" t="s">
        <v>172</v>
      </c>
      <c r="G1622" s="54">
        <v>20.399999999999999</v>
      </c>
      <c r="H1622" s="55">
        <v>20.399999999999999</v>
      </c>
      <c r="I1622" s="73">
        <v>10.75</v>
      </c>
      <c r="J1622" s="55">
        <v>8.92</v>
      </c>
      <c r="K1622" s="73">
        <v>10.79</v>
      </c>
      <c r="L1622" s="55">
        <v>8.9499999999999993</v>
      </c>
      <c r="M1622" s="55">
        <f>TRUNC(((J1622*G1622)+(L1622*G1622)),2)</f>
        <v>364.54</v>
      </c>
      <c r="N1622" s="55">
        <f>TRUNC(((J1622*H1622)+(L1622*H1622)),2)</f>
        <v>364.54</v>
      </c>
      <c r="O1622" s="37"/>
      <c r="P1622" s="55">
        <v>10.75</v>
      </c>
      <c r="Q1622" s="55">
        <v>10.79</v>
      </c>
      <c r="R1622" s="55">
        <v>439.41</v>
      </c>
      <c r="S1622" s="55">
        <v>439.41</v>
      </c>
      <c r="T1622" s="135">
        <f t="shared" si="189"/>
        <v>0.82961243485582936</v>
      </c>
      <c r="U1622" s="55">
        <f t="shared" si="190"/>
        <v>181.96</v>
      </c>
      <c r="V1622" s="55">
        <f t="shared" si="191"/>
        <v>182.58</v>
      </c>
      <c r="X1622" s="36" t="b">
        <v>1</v>
      </c>
    </row>
    <row r="1623" spans="1:24" x14ac:dyDescent="0.2">
      <c r="A1623" s="42" t="s">
        <v>4712</v>
      </c>
      <c r="B1623" s="128" t="s">
        <v>2440</v>
      </c>
      <c r="C1623" s="50" t="s">
        <v>163</v>
      </c>
      <c r="D1623" s="51">
        <v>160404</v>
      </c>
      <c r="E1623" s="56" t="s">
        <v>434</v>
      </c>
      <c r="F1623" s="53" t="s">
        <v>172</v>
      </c>
      <c r="G1623" s="54">
        <v>40.840000000000003</v>
      </c>
      <c r="H1623" s="55">
        <v>40.840000000000003</v>
      </c>
      <c r="I1623" s="73">
        <v>0.5</v>
      </c>
      <c r="J1623" s="55">
        <v>0.41</v>
      </c>
      <c r="K1623" s="73">
        <v>13.31</v>
      </c>
      <c r="L1623" s="55">
        <v>11.04</v>
      </c>
      <c r="M1623" s="55">
        <f>TRUNC(((J1623*G1623)+(L1623*G1623)),2)</f>
        <v>467.61</v>
      </c>
      <c r="N1623" s="55">
        <f>TRUNC(((J1623*H1623)+(L1623*H1623)),2)</f>
        <v>467.61</v>
      </c>
      <c r="O1623" s="37"/>
      <c r="P1623" s="55">
        <v>0.5</v>
      </c>
      <c r="Q1623" s="55">
        <v>13.31</v>
      </c>
      <c r="R1623" s="55">
        <v>564</v>
      </c>
      <c r="S1623" s="55">
        <v>564</v>
      </c>
      <c r="T1623" s="135">
        <f t="shared" si="189"/>
        <v>0.82909574468085112</v>
      </c>
      <c r="U1623" s="55">
        <f t="shared" si="190"/>
        <v>16.739999999999998</v>
      </c>
      <c r="V1623" s="55">
        <f t="shared" si="191"/>
        <v>450.87</v>
      </c>
      <c r="X1623" s="36" t="b">
        <v>1</v>
      </c>
    </row>
    <row r="1624" spans="1:24" x14ac:dyDescent="0.2">
      <c r="A1624" s="42" t="s">
        <v>4713</v>
      </c>
      <c r="B1624" s="127" t="s">
        <v>2441</v>
      </c>
      <c r="C1624" s="132"/>
      <c r="D1624" s="132"/>
      <c r="E1624" s="47" t="s">
        <v>99</v>
      </c>
      <c r="F1624" s="132"/>
      <c r="G1624" s="48"/>
      <c r="H1624" s="48"/>
      <c r="I1624" s="72"/>
      <c r="J1624" s="48"/>
      <c r="K1624" s="72"/>
      <c r="L1624" s="48"/>
      <c r="M1624" s="308">
        <f>M1625+M1630</f>
        <v>14121.78</v>
      </c>
      <c r="N1624" s="308">
        <f>N1625+N1630</f>
        <v>14121.78</v>
      </c>
      <c r="O1624" s="37"/>
      <c r="P1624" s="48"/>
      <c r="Q1624" s="48"/>
      <c r="R1624" s="308">
        <v>17012.509999999998</v>
      </c>
      <c r="S1624" s="308">
        <v>17012.509999999998</v>
      </c>
      <c r="T1624" s="135">
        <f t="shared" si="189"/>
        <v>0.83008209840875935</v>
      </c>
      <c r="U1624" s="55">
        <f t="shared" si="190"/>
        <v>0</v>
      </c>
      <c r="V1624" s="55">
        <f t="shared" si="191"/>
        <v>0</v>
      </c>
      <c r="X1624" s="36" t="b">
        <v>1</v>
      </c>
    </row>
    <row r="1625" spans="1:24" x14ac:dyDescent="0.2">
      <c r="A1625" s="42" t="s">
        <v>4714</v>
      </c>
      <c r="B1625" s="129" t="s">
        <v>2442</v>
      </c>
      <c r="C1625" s="133"/>
      <c r="D1625" s="133"/>
      <c r="E1625" s="58" t="s">
        <v>2024</v>
      </c>
      <c r="F1625" s="133"/>
      <c r="G1625" s="59"/>
      <c r="H1625" s="59"/>
      <c r="I1625" s="72"/>
      <c r="J1625" s="59"/>
      <c r="K1625" s="72"/>
      <c r="L1625" s="59"/>
      <c r="M1625" s="60">
        <f>SUM(M1626:M1629)</f>
        <v>11577.54</v>
      </c>
      <c r="N1625" s="60">
        <f>SUM(N1626:N1629)</f>
        <v>11577.54</v>
      </c>
      <c r="O1625" s="37"/>
      <c r="P1625" s="59"/>
      <c r="Q1625" s="59"/>
      <c r="R1625" s="60">
        <v>13947.47</v>
      </c>
      <c r="S1625" s="60">
        <v>13947.47</v>
      </c>
      <c r="T1625" s="135">
        <f t="shared" si="189"/>
        <v>0.83008172808401826</v>
      </c>
      <c r="U1625" s="55">
        <f t="shared" si="190"/>
        <v>0</v>
      </c>
      <c r="V1625" s="55">
        <f t="shared" si="191"/>
        <v>0</v>
      </c>
      <c r="X1625" s="36" t="b">
        <v>1</v>
      </c>
    </row>
    <row r="1626" spans="1:24" x14ac:dyDescent="0.2">
      <c r="A1626" s="42" t="s">
        <v>4715</v>
      </c>
      <c r="B1626" s="128" t="s">
        <v>2443</v>
      </c>
      <c r="C1626" s="50" t="s">
        <v>163</v>
      </c>
      <c r="D1626" s="51">
        <v>180304</v>
      </c>
      <c r="E1626" s="56" t="s">
        <v>2194</v>
      </c>
      <c r="F1626" s="53" t="s">
        <v>164</v>
      </c>
      <c r="G1626" s="54">
        <v>3.6</v>
      </c>
      <c r="H1626" s="55">
        <v>3.6</v>
      </c>
      <c r="I1626" s="73">
        <v>414.41</v>
      </c>
      <c r="J1626" s="55">
        <v>344</v>
      </c>
      <c r="K1626" s="73">
        <v>43.83</v>
      </c>
      <c r="L1626" s="55">
        <v>36.380000000000003</v>
      </c>
      <c r="M1626" s="55">
        <f>TRUNC(((J1626*G1626)+(L1626*G1626)),2)</f>
        <v>1369.36</v>
      </c>
      <c r="N1626" s="55">
        <f>TRUNC(((J1626*H1626)+(L1626*H1626)),2)</f>
        <v>1369.36</v>
      </c>
      <c r="O1626" s="37"/>
      <c r="P1626" s="55">
        <v>414.41</v>
      </c>
      <c r="Q1626" s="55">
        <v>43.83</v>
      </c>
      <c r="R1626" s="55">
        <v>1649.66</v>
      </c>
      <c r="S1626" s="55">
        <v>1649.66</v>
      </c>
      <c r="T1626" s="135">
        <f t="shared" si="189"/>
        <v>0.83008619958051955</v>
      </c>
      <c r="U1626" s="55">
        <f t="shared" si="190"/>
        <v>1238.4000000000001</v>
      </c>
      <c r="V1626" s="55">
        <f t="shared" si="191"/>
        <v>130.96</v>
      </c>
      <c r="X1626" s="36" t="b">
        <v>1</v>
      </c>
    </row>
    <row r="1627" spans="1:24" x14ac:dyDescent="0.2">
      <c r="A1627" s="42" t="s">
        <v>4716</v>
      </c>
      <c r="B1627" s="128" t="s">
        <v>2444</v>
      </c>
      <c r="C1627" s="50" t="s">
        <v>163</v>
      </c>
      <c r="D1627" s="51">
        <v>180303</v>
      </c>
      <c r="E1627" s="56" t="s">
        <v>2445</v>
      </c>
      <c r="F1627" s="53" t="s">
        <v>164</v>
      </c>
      <c r="G1627" s="54">
        <v>5.6</v>
      </c>
      <c r="H1627" s="55">
        <v>5.6</v>
      </c>
      <c r="I1627" s="73">
        <v>268.12</v>
      </c>
      <c r="J1627" s="55">
        <v>222.56</v>
      </c>
      <c r="K1627" s="73">
        <v>58.36</v>
      </c>
      <c r="L1627" s="55">
        <v>48.44</v>
      </c>
      <c r="M1627" s="55">
        <f>TRUNC(((J1627*G1627)+(L1627*G1627)),2)</f>
        <v>1517.6</v>
      </c>
      <c r="N1627" s="55">
        <f>TRUNC(((J1627*H1627)+(L1627*H1627)),2)</f>
        <v>1517.6</v>
      </c>
      <c r="O1627" s="37"/>
      <c r="P1627" s="55">
        <v>268.12</v>
      </c>
      <c r="Q1627" s="55">
        <v>58.36</v>
      </c>
      <c r="R1627" s="55">
        <v>1828.28</v>
      </c>
      <c r="S1627" s="55">
        <v>1828.28</v>
      </c>
      <c r="T1627" s="135">
        <f t="shared" si="189"/>
        <v>0.83006979237315948</v>
      </c>
      <c r="U1627" s="55">
        <f t="shared" si="190"/>
        <v>1246.33</v>
      </c>
      <c r="V1627" s="55">
        <f t="shared" si="191"/>
        <v>271.26</v>
      </c>
      <c r="X1627" s="36" t="b">
        <v>1</v>
      </c>
    </row>
    <row r="1628" spans="1:24" x14ac:dyDescent="0.2">
      <c r="A1628" s="42" t="s">
        <v>4717</v>
      </c>
      <c r="B1628" s="128" t="s">
        <v>2446</v>
      </c>
      <c r="C1628" s="50" t="s">
        <v>163</v>
      </c>
      <c r="D1628" s="51">
        <v>180501</v>
      </c>
      <c r="E1628" s="56" t="s">
        <v>439</v>
      </c>
      <c r="F1628" s="53" t="s">
        <v>164</v>
      </c>
      <c r="G1628" s="54">
        <v>12.81</v>
      </c>
      <c r="H1628" s="55">
        <v>12.81</v>
      </c>
      <c r="I1628" s="73">
        <v>665.98</v>
      </c>
      <c r="J1628" s="55">
        <v>552.82000000000005</v>
      </c>
      <c r="K1628" s="73">
        <v>45.72</v>
      </c>
      <c r="L1628" s="55">
        <v>37.950000000000003</v>
      </c>
      <c r="M1628" s="55">
        <f>TRUNC(((J1628*G1628)+(L1628*G1628)),2)</f>
        <v>7567.76</v>
      </c>
      <c r="N1628" s="55">
        <f>TRUNC(((J1628*H1628)+(L1628*H1628)),2)</f>
        <v>7567.76</v>
      </c>
      <c r="O1628" s="37"/>
      <c r="P1628" s="55">
        <v>665.98</v>
      </c>
      <c r="Q1628" s="55">
        <v>45.72</v>
      </c>
      <c r="R1628" s="55">
        <v>9116.8700000000008</v>
      </c>
      <c r="S1628" s="55">
        <v>9116.8700000000008</v>
      </c>
      <c r="T1628" s="135">
        <f t="shared" si="189"/>
        <v>0.83008313160108671</v>
      </c>
      <c r="U1628" s="55">
        <f t="shared" si="190"/>
        <v>7081.62</v>
      </c>
      <c r="V1628" s="55">
        <f t="shared" si="191"/>
        <v>486.13</v>
      </c>
      <c r="X1628" s="36" t="b">
        <v>1</v>
      </c>
    </row>
    <row r="1629" spans="1:24" x14ac:dyDescent="0.2">
      <c r="A1629" s="42" t="s">
        <v>4718</v>
      </c>
      <c r="B1629" s="128" t="s">
        <v>2447</v>
      </c>
      <c r="C1629" s="50" t="s">
        <v>163</v>
      </c>
      <c r="D1629" s="51">
        <v>180505</v>
      </c>
      <c r="E1629" s="56" t="s">
        <v>2448</v>
      </c>
      <c r="F1629" s="53" t="s">
        <v>164</v>
      </c>
      <c r="G1629" s="54">
        <v>2.34</v>
      </c>
      <c r="H1629" s="55">
        <v>2.34</v>
      </c>
      <c r="I1629" s="73">
        <v>532.34</v>
      </c>
      <c r="J1629" s="55">
        <v>441.89</v>
      </c>
      <c r="K1629" s="73">
        <v>45.72</v>
      </c>
      <c r="L1629" s="55">
        <v>37.950000000000003</v>
      </c>
      <c r="M1629" s="55">
        <f>TRUNC(((J1629*G1629)+(L1629*G1629)),2)</f>
        <v>1122.82</v>
      </c>
      <c r="N1629" s="55">
        <f>TRUNC(((J1629*H1629)+(L1629*H1629)),2)</f>
        <v>1122.82</v>
      </c>
      <c r="O1629" s="37"/>
      <c r="P1629" s="55">
        <v>532.34</v>
      </c>
      <c r="Q1629" s="55">
        <v>45.72</v>
      </c>
      <c r="R1629" s="55">
        <v>1352.66</v>
      </c>
      <c r="S1629" s="55">
        <v>1352.66</v>
      </c>
      <c r="T1629" s="135">
        <f t="shared" si="189"/>
        <v>0.8300829476734729</v>
      </c>
      <c r="U1629" s="55">
        <f t="shared" si="190"/>
        <v>1034.02</v>
      </c>
      <c r="V1629" s="55">
        <f t="shared" si="191"/>
        <v>88.8</v>
      </c>
      <c r="X1629" s="36" t="b">
        <v>1</v>
      </c>
    </row>
    <row r="1630" spans="1:24" x14ac:dyDescent="0.2">
      <c r="A1630" s="42" t="s">
        <v>4719</v>
      </c>
      <c r="B1630" s="129" t="s">
        <v>2449</v>
      </c>
      <c r="C1630" s="133"/>
      <c r="D1630" s="133"/>
      <c r="E1630" s="58" t="s">
        <v>441</v>
      </c>
      <c r="F1630" s="133"/>
      <c r="G1630" s="59"/>
      <c r="H1630" s="59"/>
      <c r="I1630" s="72"/>
      <c r="J1630" s="59"/>
      <c r="K1630" s="72"/>
      <c r="L1630" s="59"/>
      <c r="M1630" s="60">
        <f>SUM(M1631:M1632)</f>
        <v>2544.2400000000002</v>
      </c>
      <c r="N1630" s="60">
        <f>SUM(N1631:N1632)</f>
        <v>2544.2400000000002</v>
      </c>
      <c r="O1630" s="37"/>
      <c r="P1630" s="59"/>
      <c r="Q1630" s="59"/>
      <c r="R1630" s="60">
        <v>3065.04</v>
      </c>
      <c r="S1630" s="60">
        <v>3065.04</v>
      </c>
      <c r="T1630" s="135">
        <f t="shared" si="189"/>
        <v>0.83008378357215573</v>
      </c>
      <c r="U1630" s="55">
        <f t="shared" si="190"/>
        <v>0</v>
      </c>
      <c r="V1630" s="55">
        <f t="shared" si="191"/>
        <v>0</v>
      </c>
      <c r="X1630" s="36" t="b">
        <v>1</v>
      </c>
    </row>
    <row r="1631" spans="1:24" x14ac:dyDescent="0.2">
      <c r="A1631" s="42" t="s">
        <v>4720</v>
      </c>
      <c r="B1631" s="128" t="s">
        <v>2450</v>
      </c>
      <c r="C1631" s="50" t="s">
        <v>163</v>
      </c>
      <c r="D1631" s="51">
        <v>180401</v>
      </c>
      <c r="E1631" s="56" t="s">
        <v>443</v>
      </c>
      <c r="F1631" s="53" t="s">
        <v>164</v>
      </c>
      <c r="G1631" s="54">
        <v>9</v>
      </c>
      <c r="H1631" s="55">
        <v>9</v>
      </c>
      <c r="I1631" s="73">
        <v>225.64</v>
      </c>
      <c r="J1631" s="55">
        <v>187.3</v>
      </c>
      <c r="K1631" s="73">
        <v>48.85</v>
      </c>
      <c r="L1631" s="55">
        <v>40.549999999999997</v>
      </c>
      <c r="M1631" s="55">
        <f>TRUNC(((J1631*G1631)+(L1631*G1631)),2)</f>
        <v>2050.65</v>
      </c>
      <c r="N1631" s="55">
        <f>TRUNC(((J1631*H1631)+(L1631*H1631)),2)</f>
        <v>2050.65</v>
      </c>
      <c r="O1631" s="37"/>
      <c r="P1631" s="55">
        <v>225.64</v>
      </c>
      <c r="Q1631" s="55">
        <v>48.85</v>
      </c>
      <c r="R1631" s="55">
        <v>2470.41</v>
      </c>
      <c r="S1631" s="55">
        <v>2470.41</v>
      </c>
      <c r="T1631" s="135">
        <f t="shared" si="189"/>
        <v>0.8300848846952531</v>
      </c>
      <c r="U1631" s="55">
        <f t="shared" si="190"/>
        <v>1685.7</v>
      </c>
      <c r="V1631" s="55">
        <f t="shared" si="191"/>
        <v>364.95</v>
      </c>
      <c r="X1631" s="36" t="b">
        <v>1</v>
      </c>
    </row>
    <row r="1632" spans="1:24" x14ac:dyDescent="0.2">
      <c r="A1632" s="42" t="s">
        <v>4721</v>
      </c>
      <c r="B1632" s="128" t="s">
        <v>2451</v>
      </c>
      <c r="C1632" s="50" t="s">
        <v>163</v>
      </c>
      <c r="D1632" s="51">
        <v>180381</v>
      </c>
      <c r="E1632" s="56" t="s">
        <v>2030</v>
      </c>
      <c r="F1632" s="53" t="s">
        <v>164</v>
      </c>
      <c r="G1632" s="54">
        <v>1.26</v>
      </c>
      <c r="H1632" s="55">
        <v>1.26</v>
      </c>
      <c r="I1632" s="73">
        <v>423.08</v>
      </c>
      <c r="J1632" s="55">
        <v>351.19</v>
      </c>
      <c r="K1632" s="73">
        <v>48.85</v>
      </c>
      <c r="L1632" s="55">
        <v>40.549999999999997</v>
      </c>
      <c r="M1632" s="55">
        <f>TRUNC(((J1632*G1632)+(L1632*G1632)),2)</f>
        <v>493.59</v>
      </c>
      <c r="N1632" s="55">
        <f>TRUNC(((J1632*H1632)+(L1632*H1632)),2)</f>
        <v>493.59</v>
      </c>
      <c r="O1632" s="37"/>
      <c r="P1632" s="55">
        <v>423.08</v>
      </c>
      <c r="Q1632" s="55">
        <v>48.85</v>
      </c>
      <c r="R1632" s="55">
        <v>594.63</v>
      </c>
      <c r="S1632" s="55">
        <v>594.63</v>
      </c>
      <c r="T1632" s="135">
        <f t="shared" si="189"/>
        <v>0.83007920891983245</v>
      </c>
      <c r="U1632" s="55">
        <f t="shared" si="190"/>
        <v>442.49</v>
      </c>
      <c r="V1632" s="55">
        <f t="shared" si="191"/>
        <v>51.09</v>
      </c>
      <c r="X1632" s="36" t="b">
        <v>1</v>
      </c>
    </row>
    <row r="1633" spans="1:24" x14ac:dyDescent="0.2">
      <c r="A1633" s="42" t="s">
        <v>4722</v>
      </c>
      <c r="B1633" s="127" t="s">
        <v>2452</v>
      </c>
      <c r="C1633" s="132"/>
      <c r="D1633" s="132"/>
      <c r="E1633" s="47" t="s">
        <v>101</v>
      </c>
      <c r="F1633" s="132"/>
      <c r="G1633" s="48"/>
      <c r="H1633" s="48"/>
      <c r="I1633" s="72"/>
      <c r="J1633" s="48"/>
      <c r="K1633" s="72"/>
      <c r="L1633" s="48"/>
      <c r="M1633" s="308">
        <f>M1634</f>
        <v>1532.12</v>
      </c>
      <c r="N1633" s="308">
        <f>N1634</f>
        <v>1532.12</v>
      </c>
      <c r="O1633" s="37"/>
      <c r="P1633" s="48"/>
      <c r="Q1633" s="48"/>
      <c r="R1633" s="308">
        <v>1845.77</v>
      </c>
      <c r="S1633" s="308">
        <v>1845.77</v>
      </c>
      <c r="T1633" s="135">
        <f t="shared" si="189"/>
        <v>0.83007091891189033</v>
      </c>
      <c r="U1633" s="55">
        <f t="shared" si="190"/>
        <v>0</v>
      </c>
      <c r="V1633" s="55">
        <f t="shared" si="191"/>
        <v>0</v>
      </c>
      <c r="X1633" s="36" t="b">
        <v>1</v>
      </c>
    </row>
    <row r="1634" spans="1:24" x14ac:dyDescent="0.2">
      <c r="A1634" s="42" t="s">
        <v>4723</v>
      </c>
      <c r="B1634" s="128" t="s">
        <v>2453</v>
      </c>
      <c r="C1634" s="50" t="s">
        <v>163</v>
      </c>
      <c r="D1634" s="51">
        <v>190105</v>
      </c>
      <c r="E1634" s="56" t="s">
        <v>2296</v>
      </c>
      <c r="F1634" s="53" t="s">
        <v>164</v>
      </c>
      <c r="G1634" s="54">
        <v>10.26</v>
      </c>
      <c r="H1634" s="55">
        <v>10.26</v>
      </c>
      <c r="I1634" s="73">
        <v>179.9</v>
      </c>
      <c r="J1634" s="55">
        <v>149.33000000000001</v>
      </c>
      <c r="K1634" s="73">
        <v>0</v>
      </c>
      <c r="L1634" s="55">
        <v>0</v>
      </c>
      <c r="M1634" s="55">
        <f>TRUNC(((J1634*G1634)+(L1634*G1634)),2)</f>
        <v>1532.12</v>
      </c>
      <c r="N1634" s="55">
        <f>TRUNC(((J1634*H1634)+(L1634*H1634)),2)</f>
        <v>1532.12</v>
      </c>
      <c r="O1634" s="37"/>
      <c r="P1634" s="55">
        <v>179.9</v>
      </c>
      <c r="Q1634" s="55">
        <v>0</v>
      </c>
      <c r="R1634" s="55">
        <v>1845.77</v>
      </c>
      <c r="S1634" s="55">
        <v>1845.77</v>
      </c>
      <c r="T1634" s="135">
        <f t="shared" si="189"/>
        <v>0.83007091891189033</v>
      </c>
      <c r="U1634" s="55">
        <f t="shared" si="190"/>
        <v>1532.12</v>
      </c>
      <c r="V1634" s="55">
        <f t="shared" si="191"/>
        <v>0</v>
      </c>
      <c r="X1634" s="36" t="b">
        <v>1</v>
      </c>
    </row>
    <row r="1635" spans="1:24" x14ac:dyDescent="0.2">
      <c r="A1635" s="42" t="s">
        <v>4724</v>
      </c>
      <c r="B1635" s="127" t="s">
        <v>2454</v>
      </c>
      <c r="C1635" s="132"/>
      <c r="D1635" s="132"/>
      <c r="E1635" s="47" t="s">
        <v>103</v>
      </c>
      <c r="F1635" s="132"/>
      <c r="G1635" s="48"/>
      <c r="H1635" s="48"/>
      <c r="I1635" s="72"/>
      <c r="J1635" s="48"/>
      <c r="K1635" s="72"/>
      <c r="L1635" s="48"/>
      <c r="M1635" s="308">
        <f>SUM(M1636:M1639)</f>
        <v>20996.09</v>
      </c>
      <c r="N1635" s="308">
        <f>SUM(N1636:N1639)</f>
        <v>20996.09</v>
      </c>
      <c r="O1635" s="37"/>
      <c r="P1635" s="48"/>
      <c r="Q1635" s="48"/>
      <c r="R1635" s="308">
        <v>25303.84</v>
      </c>
      <c r="S1635" s="308">
        <v>25303.84</v>
      </c>
      <c r="T1635" s="135">
        <f t="shared" si="189"/>
        <v>0.82975904052507443</v>
      </c>
      <c r="U1635" s="55">
        <f t="shared" si="190"/>
        <v>0</v>
      </c>
      <c r="V1635" s="55">
        <f t="shared" si="191"/>
        <v>0</v>
      </c>
      <c r="X1635" s="36" t="b">
        <v>1</v>
      </c>
    </row>
    <row r="1636" spans="1:24" x14ac:dyDescent="0.2">
      <c r="A1636" s="42" t="s">
        <v>4725</v>
      </c>
      <c r="B1636" s="128" t="s">
        <v>2455</v>
      </c>
      <c r="C1636" s="50" t="s">
        <v>163</v>
      </c>
      <c r="D1636" s="51">
        <v>200150</v>
      </c>
      <c r="E1636" s="56" t="s">
        <v>449</v>
      </c>
      <c r="F1636" s="53" t="s">
        <v>164</v>
      </c>
      <c r="G1636" s="54">
        <v>310.74</v>
      </c>
      <c r="H1636" s="55">
        <v>310.74</v>
      </c>
      <c r="I1636" s="73">
        <v>3.75</v>
      </c>
      <c r="J1636" s="55">
        <v>3.11</v>
      </c>
      <c r="K1636" s="73">
        <v>1.24</v>
      </c>
      <c r="L1636" s="55">
        <v>1.02</v>
      </c>
      <c r="M1636" s="55">
        <f>TRUNC(((J1636*G1636)+(L1636*G1636)),2)</f>
        <v>1283.3499999999999</v>
      </c>
      <c r="N1636" s="55">
        <f>TRUNC(((J1636*H1636)+(L1636*H1636)),2)</f>
        <v>1283.3499999999999</v>
      </c>
      <c r="O1636" s="37"/>
      <c r="P1636" s="55">
        <v>3.75</v>
      </c>
      <c r="Q1636" s="55">
        <v>1.24</v>
      </c>
      <c r="R1636" s="55">
        <v>1550.59</v>
      </c>
      <c r="S1636" s="55">
        <v>1550.59</v>
      </c>
      <c r="T1636" s="135">
        <f t="shared" si="189"/>
        <v>0.82765269994002277</v>
      </c>
      <c r="U1636" s="55">
        <f t="shared" si="190"/>
        <v>966.4</v>
      </c>
      <c r="V1636" s="55">
        <f t="shared" si="191"/>
        <v>316.95</v>
      </c>
      <c r="X1636" s="36" t="b">
        <v>1</v>
      </c>
    </row>
    <row r="1637" spans="1:24" x14ac:dyDescent="0.2">
      <c r="A1637" s="42" t="s">
        <v>4726</v>
      </c>
      <c r="B1637" s="128" t="s">
        <v>2456</v>
      </c>
      <c r="C1637" s="50" t="s">
        <v>163</v>
      </c>
      <c r="D1637" s="51">
        <v>200201</v>
      </c>
      <c r="E1637" s="56" t="s">
        <v>2300</v>
      </c>
      <c r="F1637" s="53" t="s">
        <v>164</v>
      </c>
      <c r="G1637" s="54">
        <v>201.34</v>
      </c>
      <c r="H1637" s="55">
        <v>201.34</v>
      </c>
      <c r="I1637" s="73">
        <v>9.57</v>
      </c>
      <c r="J1637" s="55">
        <v>7.94</v>
      </c>
      <c r="K1637" s="73">
        <v>13.87</v>
      </c>
      <c r="L1637" s="55">
        <v>11.51</v>
      </c>
      <c r="M1637" s="55">
        <f>TRUNC(((J1637*G1637)+(L1637*G1637)),2)</f>
        <v>3916.06</v>
      </c>
      <c r="N1637" s="55">
        <f>TRUNC(((J1637*H1637)+(L1637*H1637)),2)</f>
        <v>3916.06</v>
      </c>
      <c r="O1637" s="37"/>
      <c r="P1637" s="55">
        <v>9.57</v>
      </c>
      <c r="Q1637" s="55">
        <v>13.87</v>
      </c>
      <c r="R1637" s="55">
        <v>4719.3999999999996</v>
      </c>
      <c r="S1637" s="55">
        <v>4719.3999999999996</v>
      </c>
      <c r="T1637" s="135">
        <f t="shared" si="189"/>
        <v>0.82977920922151127</v>
      </c>
      <c r="U1637" s="55">
        <f t="shared" si="190"/>
        <v>1598.63</v>
      </c>
      <c r="V1637" s="55">
        <f t="shared" si="191"/>
        <v>2317.42</v>
      </c>
      <c r="X1637" s="36" t="b">
        <v>1</v>
      </c>
    </row>
    <row r="1638" spans="1:24" x14ac:dyDescent="0.2">
      <c r="A1638" s="42" t="s">
        <v>4727</v>
      </c>
      <c r="B1638" s="128" t="s">
        <v>2457</v>
      </c>
      <c r="C1638" s="50" t="s">
        <v>163</v>
      </c>
      <c r="D1638" s="51">
        <v>200403</v>
      </c>
      <c r="E1638" s="56" t="s">
        <v>451</v>
      </c>
      <c r="F1638" s="53" t="s">
        <v>164</v>
      </c>
      <c r="G1638" s="54">
        <v>109.4</v>
      </c>
      <c r="H1638" s="55">
        <v>109.4</v>
      </c>
      <c r="I1638" s="73">
        <v>2.88</v>
      </c>
      <c r="J1638" s="55">
        <v>2.39</v>
      </c>
      <c r="K1638" s="73">
        <v>15.13</v>
      </c>
      <c r="L1638" s="55">
        <v>12.55</v>
      </c>
      <c r="M1638" s="55">
        <f>TRUNC(((J1638*G1638)+(L1638*G1638)),2)</f>
        <v>1634.43</v>
      </c>
      <c r="N1638" s="55">
        <f>TRUNC(((J1638*H1638)+(L1638*H1638)),2)</f>
        <v>1634.43</v>
      </c>
      <c r="O1638" s="37"/>
      <c r="P1638" s="55">
        <v>2.88</v>
      </c>
      <c r="Q1638" s="55">
        <v>15.13</v>
      </c>
      <c r="R1638" s="55">
        <v>1970.29</v>
      </c>
      <c r="S1638" s="55">
        <v>1970.29</v>
      </c>
      <c r="T1638" s="135">
        <f t="shared" si="189"/>
        <v>0.82953778377802256</v>
      </c>
      <c r="U1638" s="55">
        <f t="shared" si="190"/>
        <v>261.45999999999998</v>
      </c>
      <c r="V1638" s="55">
        <f t="shared" si="191"/>
        <v>1372.97</v>
      </c>
      <c r="X1638" s="36" t="b">
        <v>1</v>
      </c>
    </row>
    <row r="1639" spans="1:24" x14ac:dyDescent="0.2">
      <c r="A1639" s="42" t="s">
        <v>4728</v>
      </c>
      <c r="B1639" s="128" t="s">
        <v>2458</v>
      </c>
      <c r="C1639" s="50" t="s">
        <v>163</v>
      </c>
      <c r="D1639" s="51">
        <v>201302</v>
      </c>
      <c r="E1639" s="56" t="s">
        <v>2303</v>
      </c>
      <c r="F1639" s="53" t="s">
        <v>164</v>
      </c>
      <c r="G1639" s="54">
        <v>201.34</v>
      </c>
      <c r="H1639" s="55">
        <v>201.34</v>
      </c>
      <c r="I1639" s="73">
        <v>59.14</v>
      </c>
      <c r="J1639" s="55">
        <v>49.09</v>
      </c>
      <c r="K1639" s="73">
        <v>25.61</v>
      </c>
      <c r="L1639" s="55">
        <v>21.25</v>
      </c>
      <c r="M1639" s="55">
        <f>TRUNC(((J1639*G1639)+(L1639*G1639)),2)</f>
        <v>14162.25</v>
      </c>
      <c r="N1639" s="55">
        <f>TRUNC(((J1639*H1639)+(L1639*H1639)),2)</f>
        <v>14162.25</v>
      </c>
      <c r="O1639" s="37"/>
      <c r="P1639" s="55">
        <v>59.14</v>
      </c>
      <c r="Q1639" s="55">
        <v>25.61</v>
      </c>
      <c r="R1639" s="55">
        <v>17063.560000000001</v>
      </c>
      <c r="S1639" s="55">
        <v>17063.560000000001</v>
      </c>
      <c r="T1639" s="135">
        <f t="shared" si="189"/>
        <v>0.82997041648987657</v>
      </c>
      <c r="U1639" s="55">
        <f t="shared" si="190"/>
        <v>9883.7800000000007</v>
      </c>
      <c r="V1639" s="55">
        <f t="shared" si="191"/>
        <v>4278.47</v>
      </c>
      <c r="X1639" s="36" t="b">
        <v>1</v>
      </c>
    </row>
    <row r="1640" spans="1:24" x14ac:dyDescent="0.2">
      <c r="A1640" s="42" t="s">
        <v>4729</v>
      </c>
      <c r="B1640" s="127" t="s">
        <v>2459</v>
      </c>
      <c r="C1640" s="132"/>
      <c r="D1640" s="132"/>
      <c r="E1640" s="47" t="s">
        <v>105</v>
      </c>
      <c r="F1640" s="132"/>
      <c r="G1640" s="48"/>
      <c r="H1640" s="48"/>
      <c r="I1640" s="72"/>
      <c r="J1640" s="48"/>
      <c r="K1640" s="72"/>
      <c r="L1640" s="48"/>
      <c r="M1640" s="49">
        <f>SUM(M1641:M1642)</f>
        <v>3537.34</v>
      </c>
      <c r="N1640" s="65">
        <f>SUM(N1641:N1642)</f>
        <v>3537.34</v>
      </c>
      <c r="O1640" s="37"/>
      <c r="P1640" s="48"/>
      <c r="Q1640" s="48"/>
      <c r="R1640" s="49">
        <v>4262.28</v>
      </c>
      <c r="S1640" s="49">
        <v>4262.28</v>
      </c>
      <c r="T1640" s="135">
        <f t="shared" si="189"/>
        <v>0.829917321245906</v>
      </c>
      <c r="U1640" s="55">
        <f t="shared" si="190"/>
        <v>0</v>
      </c>
      <c r="V1640" s="55">
        <f t="shared" si="191"/>
        <v>0</v>
      </c>
      <c r="X1640" s="36" t="b">
        <v>1</v>
      </c>
    </row>
    <row r="1641" spans="1:24" x14ac:dyDescent="0.25">
      <c r="A1641" s="42" t="s">
        <v>4730</v>
      </c>
      <c r="B1641" s="128" t="s">
        <v>2460</v>
      </c>
      <c r="C1641" s="50" t="s">
        <v>163</v>
      </c>
      <c r="D1641" s="51">
        <v>210499</v>
      </c>
      <c r="E1641" s="56" t="s">
        <v>2044</v>
      </c>
      <c r="F1641" s="53" t="s">
        <v>164</v>
      </c>
      <c r="G1641" s="54">
        <v>52.73</v>
      </c>
      <c r="H1641" s="55">
        <v>52.73</v>
      </c>
      <c r="I1641" s="73">
        <v>63.9</v>
      </c>
      <c r="J1641" s="55">
        <v>53.04</v>
      </c>
      <c r="K1641" s="73">
        <v>12.93</v>
      </c>
      <c r="L1641" s="55">
        <v>10.73</v>
      </c>
      <c r="M1641" s="55">
        <f>TRUNC(((J1641*G1641)+(L1641*G1641)),2)</f>
        <v>3362.59</v>
      </c>
      <c r="N1641" s="55">
        <f>TRUNC(((J1641*H1641)+(L1641*H1641)),2)</f>
        <v>3362.59</v>
      </c>
      <c r="O1641" s="38"/>
      <c r="P1641" s="55">
        <v>63.9</v>
      </c>
      <c r="Q1641" s="55">
        <v>12.93</v>
      </c>
      <c r="R1641" s="55">
        <v>4051.24</v>
      </c>
      <c r="S1641" s="55">
        <v>4051.24</v>
      </c>
      <c r="T1641" s="135">
        <f t="shared" si="189"/>
        <v>0.83001500775071346</v>
      </c>
      <c r="U1641" s="55">
        <f t="shared" si="190"/>
        <v>2796.79</v>
      </c>
      <c r="V1641" s="55">
        <f t="shared" si="191"/>
        <v>565.79</v>
      </c>
      <c r="X1641" s="36" t="b">
        <v>1</v>
      </c>
    </row>
    <row r="1642" spans="1:24" x14ac:dyDescent="0.2">
      <c r="A1642" s="42" t="s">
        <v>4731</v>
      </c>
      <c r="B1642" s="128" t="s">
        <v>2461</v>
      </c>
      <c r="C1642" s="50" t="s">
        <v>217</v>
      </c>
      <c r="D1642" s="51">
        <v>96120</v>
      </c>
      <c r="E1642" s="56" t="s">
        <v>2462</v>
      </c>
      <c r="F1642" s="53" t="s">
        <v>172</v>
      </c>
      <c r="G1642" s="54">
        <v>74.05</v>
      </c>
      <c r="H1642" s="55">
        <v>74.05</v>
      </c>
      <c r="I1642" s="73">
        <v>1.57</v>
      </c>
      <c r="J1642" s="55">
        <v>1.3</v>
      </c>
      <c r="K1642" s="73">
        <v>1.28</v>
      </c>
      <c r="L1642" s="55">
        <v>1.06</v>
      </c>
      <c r="M1642" s="55">
        <f>TRUNC(((J1642*G1642)+(L1642*G1642)),2)</f>
        <v>174.75</v>
      </c>
      <c r="N1642" s="55">
        <f>TRUNC(((J1642*H1642)+(L1642*H1642)),2)</f>
        <v>174.75</v>
      </c>
      <c r="O1642" s="37"/>
      <c r="P1642" s="55">
        <v>1.57</v>
      </c>
      <c r="Q1642" s="55">
        <v>1.28</v>
      </c>
      <c r="R1642" s="55">
        <v>211.04</v>
      </c>
      <c r="S1642" s="55">
        <v>211.04</v>
      </c>
      <c r="T1642" s="135">
        <f t="shared" si="189"/>
        <v>0.82804207733131163</v>
      </c>
      <c r="U1642" s="55">
        <f t="shared" si="190"/>
        <v>96.26</v>
      </c>
      <c r="V1642" s="55">
        <f t="shared" si="191"/>
        <v>78.489999999999995</v>
      </c>
      <c r="X1642" s="36" t="b">
        <v>1</v>
      </c>
    </row>
    <row r="1643" spans="1:24" x14ac:dyDescent="0.2">
      <c r="A1643" s="42" t="s">
        <v>4732</v>
      </c>
      <c r="B1643" s="127" t="s">
        <v>2463</v>
      </c>
      <c r="C1643" s="132"/>
      <c r="D1643" s="132"/>
      <c r="E1643" s="47" t="s">
        <v>107</v>
      </c>
      <c r="F1643" s="132"/>
      <c r="G1643" s="48"/>
      <c r="H1643" s="48"/>
      <c r="I1643" s="72"/>
      <c r="J1643" s="48"/>
      <c r="K1643" s="72"/>
      <c r="L1643" s="48"/>
      <c r="M1643" s="49">
        <f>M1644+M1646+M1649+M1651</f>
        <v>21812.55</v>
      </c>
      <c r="N1643" s="65">
        <f>N1644+N1646+N1649+N1651</f>
        <v>21812.55</v>
      </c>
      <c r="O1643" s="37"/>
      <c r="P1643" s="48"/>
      <c r="Q1643" s="48"/>
      <c r="R1643" s="49">
        <v>26280.05</v>
      </c>
      <c r="S1643" s="49">
        <v>26280.05</v>
      </c>
      <c r="T1643" s="135">
        <f t="shared" si="189"/>
        <v>0.8300041286070613</v>
      </c>
      <c r="U1643" s="55">
        <f t="shared" si="190"/>
        <v>0</v>
      </c>
      <c r="V1643" s="55">
        <f t="shared" si="191"/>
        <v>0</v>
      </c>
      <c r="X1643" s="36" t="b">
        <v>1</v>
      </c>
    </row>
    <row r="1644" spans="1:24" x14ac:dyDescent="0.2">
      <c r="A1644" s="42" t="s">
        <v>4733</v>
      </c>
      <c r="B1644" s="129" t="s">
        <v>2464</v>
      </c>
      <c r="C1644" s="133"/>
      <c r="D1644" s="133"/>
      <c r="E1644" s="58" t="s">
        <v>459</v>
      </c>
      <c r="F1644" s="133"/>
      <c r="G1644" s="59"/>
      <c r="H1644" s="59"/>
      <c r="I1644" s="72"/>
      <c r="J1644" s="59"/>
      <c r="K1644" s="72"/>
      <c r="L1644" s="59"/>
      <c r="M1644" s="60">
        <f>M1645</f>
        <v>5247.02</v>
      </c>
      <c r="N1644" s="60">
        <f>N1645</f>
        <v>5247.02</v>
      </c>
      <c r="O1644" s="37"/>
      <c r="P1644" s="59"/>
      <c r="Q1644" s="59"/>
      <c r="R1644" s="60">
        <v>6322.31</v>
      </c>
      <c r="S1644" s="60">
        <v>6322.31</v>
      </c>
      <c r="T1644" s="135">
        <f t="shared" si="189"/>
        <v>0.82992134204112111</v>
      </c>
      <c r="U1644" s="55">
        <f t="shared" si="190"/>
        <v>0</v>
      </c>
      <c r="V1644" s="55">
        <f t="shared" si="191"/>
        <v>0</v>
      </c>
      <c r="X1644" s="36" t="b">
        <v>1</v>
      </c>
    </row>
    <row r="1645" spans="1:24" x14ac:dyDescent="0.25">
      <c r="A1645" s="42" t="s">
        <v>4734</v>
      </c>
      <c r="B1645" s="128" t="s">
        <v>2465</v>
      </c>
      <c r="C1645" s="50" t="s">
        <v>163</v>
      </c>
      <c r="D1645" s="51">
        <v>220101</v>
      </c>
      <c r="E1645" s="56" t="s">
        <v>461</v>
      </c>
      <c r="F1645" s="53" t="s">
        <v>164</v>
      </c>
      <c r="G1645" s="54">
        <v>165.94</v>
      </c>
      <c r="H1645" s="55">
        <v>165.94</v>
      </c>
      <c r="I1645" s="73">
        <v>27.05</v>
      </c>
      <c r="J1645" s="55">
        <v>22.45</v>
      </c>
      <c r="K1645" s="73">
        <v>11.05</v>
      </c>
      <c r="L1645" s="55">
        <v>9.17</v>
      </c>
      <c r="M1645" s="55">
        <f>TRUNC(((J1645*G1645)+(L1645*G1645)),2)</f>
        <v>5247.02</v>
      </c>
      <c r="N1645" s="55">
        <f>TRUNC(((J1645*H1645)+(L1645*H1645)),2)</f>
        <v>5247.02</v>
      </c>
      <c r="O1645" s="38"/>
      <c r="P1645" s="55">
        <v>27.05</v>
      </c>
      <c r="Q1645" s="55">
        <v>11.05</v>
      </c>
      <c r="R1645" s="55">
        <v>6322.31</v>
      </c>
      <c r="S1645" s="55">
        <v>6322.31</v>
      </c>
      <c r="T1645" s="135">
        <f t="shared" si="189"/>
        <v>0.82992134204112111</v>
      </c>
      <c r="U1645" s="55">
        <f t="shared" si="190"/>
        <v>3725.35</v>
      </c>
      <c r="V1645" s="55">
        <f t="shared" si="191"/>
        <v>1521.66</v>
      </c>
      <c r="X1645" s="36" t="b">
        <v>1</v>
      </c>
    </row>
    <row r="1646" spans="1:24" x14ac:dyDescent="0.2">
      <c r="A1646" s="42" t="s">
        <v>4735</v>
      </c>
      <c r="B1646" s="129" t="s">
        <v>2466</v>
      </c>
      <c r="C1646" s="133"/>
      <c r="D1646" s="133"/>
      <c r="E1646" s="58" t="s">
        <v>463</v>
      </c>
      <c r="F1646" s="133"/>
      <c r="G1646" s="59"/>
      <c r="H1646" s="59"/>
      <c r="I1646" s="72"/>
      <c r="J1646" s="59"/>
      <c r="K1646" s="72"/>
      <c r="L1646" s="59"/>
      <c r="M1646" s="60">
        <f>SUM(M1647:M1648)</f>
        <v>13213.060000000001</v>
      </c>
      <c r="N1646" s="60">
        <f>SUM(N1647:N1648)</f>
        <v>13213.060000000001</v>
      </c>
      <c r="O1646" s="37"/>
      <c r="P1646" s="59"/>
      <c r="Q1646" s="59"/>
      <c r="R1646" s="60">
        <v>15918.46</v>
      </c>
      <c r="S1646" s="60">
        <v>15918.46</v>
      </c>
      <c r="T1646" s="135">
        <f t="shared" si="189"/>
        <v>0.83004637383264479</v>
      </c>
      <c r="U1646" s="55">
        <f t="shared" si="190"/>
        <v>0</v>
      </c>
      <c r="V1646" s="55">
        <f t="shared" si="191"/>
        <v>0</v>
      </c>
      <c r="X1646" s="36" t="b">
        <v>1</v>
      </c>
    </row>
    <row r="1647" spans="1:24" ht="24" x14ac:dyDescent="0.25">
      <c r="A1647" s="42" t="s">
        <v>4736</v>
      </c>
      <c r="B1647" s="128" t="s">
        <v>2467</v>
      </c>
      <c r="C1647" s="50" t="s">
        <v>197</v>
      </c>
      <c r="D1647" s="57" t="s">
        <v>465</v>
      </c>
      <c r="E1647" s="52" t="s">
        <v>3090</v>
      </c>
      <c r="F1647" s="53" t="s">
        <v>164</v>
      </c>
      <c r="G1647" s="54">
        <v>165.94</v>
      </c>
      <c r="H1647" s="55">
        <v>165.94</v>
      </c>
      <c r="I1647" s="73">
        <v>71.739999999999995</v>
      </c>
      <c r="J1647" s="55">
        <v>59.55</v>
      </c>
      <c r="K1647" s="73">
        <v>21.88</v>
      </c>
      <c r="L1647" s="55">
        <v>18.16</v>
      </c>
      <c r="M1647" s="55">
        <f>TRUNC(((J1647*G1647)+(L1647*G1647)),2)</f>
        <v>12895.19</v>
      </c>
      <c r="N1647" s="55">
        <f>TRUNC(((J1647*H1647)+(L1647*H1647)),2)</f>
        <v>12895.19</v>
      </c>
      <c r="O1647" s="38"/>
      <c r="P1647" s="55">
        <v>71.739999999999995</v>
      </c>
      <c r="Q1647" s="55">
        <v>21.88</v>
      </c>
      <c r="R1647" s="55">
        <v>15535.3</v>
      </c>
      <c r="S1647" s="55">
        <v>15535.3</v>
      </c>
      <c r="T1647" s="135">
        <f t="shared" si="189"/>
        <v>0.83005735325355812</v>
      </c>
      <c r="U1647" s="55">
        <f t="shared" si="190"/>
        <v>9881.7199999999993</v>
      </c>
      <c r="V1647" s="55">
        <f t="shared" si="191"/>
        <v>3013.47</v>
      </c>
      <c r="X1647" s="36" t="b">
        <v>1</v>
      </c>
    </row>
    <row r="1648" spans="1:24" ht="24" x14ac:dyDescent="0.2">
      <c r="A1648" s="42" t="s">
        <v>4737</v>
      </c>
      <c r="B1648" s="128" t="s">
        <v>2468</v>
      </c>
      <c r="C1648" s="50" t="s">
        <v>197</v>
      </c>
      <c r="D1648" s="57" t="s">
        <v>468</v>
      </c>
      <c r="E1648" s="56" t="s">
        <v>469</v>
      </c>
      <c r="F1648" s="53" t="s">
        <v>172</v>
      </c>
      <c r="G1648" s="54">
        <v>18.600000000000001</v>
      </c>
      <c r="H1648" s="55">
        <v>18.600000000000001</v>
      </c>
      <c r="I1648" s="73">
        <v>20.25</v>
      </c>
      <c r="J1648" s="55">
        <v>16.8</v>
      </c>
      <c r="K1648" s="73">
        <v>0.35</v>
      </c>
      <c r="L1648" s="55">
        <v>0.28999999999999998</v>
      </c>
      <c r="M1648" s="55">
        <f>TRUNC(((J1648*G1648)+(L1648*G1648)),2)</f>
        <v>317.87</v>
      </c>
      <c r="N1648" s="55">
        <f>TRUNC(((J1648*H1648)+(L1648*H1648)),2)</f>
        <v>317.87</v>
      </c>
      <c r="O1648" s="37"/>
      <c r="P1648" s="55">
        <v>20.25</v>
      </c>
      <c r="Q1648" s="55">
        <v>0.35</v>
      </c>
      <c r="R1648" s="55">
        <v>383.16</v>
      </c>
      <c r="S1648" s="55">
        <v>383.16</v>
      </c>
      <c r="T1648" s="135">
        <f t="shared" si="189"/>
        <v>0.82960121098235717</v>
      </c>
      <c r="U1648" s="55">
        <f t="shared" si="190"/>
        <v>312.48</v>
      </c>
      <c r="V1648" s="55">
        <f t="shared" si="191"/>
        <v>5.39</v>
      </c>
      <c r="X1648" s="36" t="b">
        <v>1</v>
      </c>
    </row>
    <row r="1649" spans="1:24" x14ac:dyDescent="0.2">
      <c r="A1649" s="42" t="s">
        <v>4738</v>
      </c>
      <c r="B1649" s="129" t="s">
        <v>2469</v>
      </c>
      <c r="C1649" s="133"/>
      <c r="D1649" s="133"/>
      <c r="E1649" s="58" t="s">
        <v>2470</v>
      </c>
      <c r="F1649" s="133"/>
      <c r="G1649" s="59"/>
      <c r="H1649" s="59"/>
      <c r="I1649" s="72"/>
      <c r="J1649" s="59"/>
      <c r="K1649" s="72"/>
      <c r="L1649" s="59"/>
      <c r="M1649" s="60">
        <f>M1650</f>
        <v>471.37</v>
      </c>
      <c r="N1649" s="60">
        <f>N1650</f>
        <v>471.37</v>
      </c>
      <c r="O1649" s="37"/>
      <c r="P1649" s="59"/>
      <c r="Q1649" s="59"/>
      <c r="R1649" s="60">
        <v>568.03</v>
      </c>
      <c r="S1649" s="60">
        <v>568.03</v>
      </c>
      <c r="T1649" s="135">
        <f t="shared" si="189"/>
        <v>0.82983293135925928</v>
      </c>
      <c r="U1649" s="55">
        <f t="shared" si="190"/>
        <v>0</v>
      </c>
      <c r="V1649" s="55">
        <f t="shared" si="191"/>
        <v>0</v>
      </c>
      <c r="X1649" s="36" t="b">
        <v>1</v>
      </c>
    </row>
    <row r="1650" spans="1:24" x14ac:dyDescent="0.2">
      <c r="A1650" s="42" t="s">
        <v>4739</v>
      </c>
      <c r="B1650" s="128" t="s">
        <v>2471</v>
      </c>
      <c r="C1650" s="50" t="s">
        <v>163</v>
      </c>
      <c r="D1650" s="51">
        <v>220102</v>
      </c>
      <c r="E1650" s="56" t="s">
        <v>1242</v>
      </c>
      <c r="F1650" s="53" t="s">
        <v>164</v>
      </c>
      <c r="G1650" s="54">
        <v>16.11</v>
      </c>
      <c r="H1650" s="55">
        <v>16.11</v>
      </c>
      <c r="I1650" s="73">
        <v>22.48</v>
      </c>
      <c r="J1650" s="55">
        <v>18.66</v>
      </c>
      <c r="K1650" s="73">
        <v>12.78</v>
      </c>
      <c r="L1650" s="55">
        <v>10.6</v>
      </c>
      <c r="M1650" s="55">
        <f>TRUNC(((J1650*G1650)+(L1650*G1650)),2)</f>
        <v>471.37</v>
      </c>
      <c r="N1650" s="55">
        <f>TRUNC(((J1650*H1650)+(L1650*H1650)),2)</f>
        <v>471.37</v>
      </c>
      <c r="O1650" s="37"/>
      <c r="P1650" s="55">
        <v>22.48</v>
      </c>
      <c r="Q1650" s="55">
        <v>12.78</v>
      </c>
      <c r="R1650" s="55">
        <v>568.03</v>
      </c>
      <c r="S1650" s="55">
        <v>568.03</v>
      </c>
      <c r="T1650" s="135">
        <f t="shared" si="189"/>
        <v>0.82983293135925928</v>
      </c>
      <c r="U1650" s="55">
        <f t="shared" si="190"/>
        <v>300.61</v>
      </c>
      <c r="V1650" s="55">
        <f t="shared" si="191"/>
        <v>170.76</v>
      </c>
      <c r="X1650" s="36" t="b">
        <v>1</v>
      </c>
    </row>
    <row r="1651" spans="1:24" x14ac:dyDescent="0.2">
      <c r="A1651" s="42" t="s">
        <v>4740</v>
      </c>
      <c r="B1651" s="129" t="s">
        <v>2472</v>
      </c>
      <c r="C1651" s="133"/>
      <c r="D1651" s="133"/>
      <c r="E1651" s="58" t="s">
        <v>471</v>
      </c>
      <c r="F1651" s="133"/>
      <c r="G1651" s="59"/>
      <c r="H1651" s="59"/>
      <c r="I1651" s="72"/>
      <c r="J1651" s="59"/>
      <c r="K1651" s="72"/>
      <c r="L1651" s="59"/>
      <c r="M1651" s="60">
        <f>SUM(M1652:M1653)</f>
        <v>2881.1</v>
      </c>
      <c r="N1651" s="60">
        <f>SUM(N1652:N1653)</f>
        <v>2881.1</v>
      </c>
      <c r="O1651" s="37"/>
      <c r="P1651" s="59"/>
      <c r="Q1651" s="59"/>
      <c r="R1651" s="60">
        <v>3471.25</v>
      </c>
      <c r="S1651" s="60">
        <v>3471.25</v>
      </c>
      <c r="T1651" s="135">
        <f t="shared" si="189"/>
        <v>0.82998919697515305</v>
      </c>
      <c r="U1651" s="55">
        <f t="shared" si="190"/>
        <v>0</v>
      </c>
      <c r="V1651" s="55">
        <f t="shared" si="191"/>
        <v>0</v>
      </c>
      <c r="X1651" s="36" t="b">
        <v>1</v>
      </c>
    </row>
    <row r="1652" spans="1:24" ht="24" x14ac:dyDescent="0.25">
      <c r="A1652" s="42" t="s">
        <v>4741</v>
      </c>
      <c r="B1652" s="128" t="s">
        <v>2473</v>
      </c>
      <c r="C1652" s="50" t="s">
        <v>163</v>
      </c>
      <c r="D1652" s="51">
        <v>220100</v>
      </c>
      <c r="E1652" s="52" t="s">
        <v>3033</v>
      </c>
      <c r="F1652" s="53" t="s">
        <v>164</v>
      </c>
      <c r="G1652" s="54">
        <v>36.6</v>
      </c>
      <c r="H1652" s="55">
        <v>36.6</v>
      </c>
      <c r="I1652" s="73">
        <v>48.02</v>
      </c>
      <c r="J1652" s="55">
        <v>39.86</v>
      </c>
      <c r="K1652" s="73">
        <v>39.35</v>
      </c>
      <c r="L1652" s="55">
        <v>32.659999999999997</v>
      </c>
      <c r="M1652" s="55">
        <f>TRUNC(((J1652*G1652)+(L1652*G1652)),2)</f>
        <v>2654.23</v>
      </c>
      <c r="N1652" s="55">
        <f>TRUNC(((J1652*H1652)+(L1652*H1652)),2)</f>
        <v>2654.23</v>
      </c>
      <c r="O1652" s="38"/>
      <c r="P1652" s="55">
        <v>48.02</v>
      </c>
      <c r="Q1652" s="55">
        <v>39.35</v>
      </c>
      <c r="R1652" s="55">
        <v>3197.74</v>
      </c>
      <c r="S1652" s="55">
        <v>3197.74</v>
      </c>
      <c r="T1652" s="135">
        <f t="shared" si="189"/>
        <v>0.83003308586689351</v>
      </c>
      <c r="U1652" s="55">
        <f t="shared" si="190"/>
        <v>1458.87</v>
      </c>
      <c r="V1652" s="55">
        <f t="shared" si="191"/>
        <v>1195.3499999999999</v>
      </c>
      <c r="X1652" s="36" t="b">
        <v>1</v>
      </c>
    </row>
    <row r="1653" spans="1:24" x14ac:dyDescent="0.2">
      <c r="A1653" s="42" t="s">
        <v>4742</v>
      </c>
      <c r="B1653" s="128" t="s">
        <v>2474</v>
      </c>
      <c r="C1653" s="50" t="s">
        <v>163</v>
      </c>
      <c r="D1653" s="51">
        <v>220902</v>
      </c>
      <c r="E1653" s="56" t="s">
        <v>474</v>
      </c>
      <c r="F1653" s="53" t="s">
        <v>172</v>
      </c>
      <c r="G1653" s="54">
        <v>27.6</v>
      </c>
      <c r="H1653" s="55">
        <v>27.6</v>
      </c>
      <c r="I1653" s="73">
        <v>1.53</v>
      </c>
      <c r="J1653" s="55">
        <v>1.27</v>
      </c>
      <c r="K1653" s="73">
        <v>8.3800000000000008</v>
      </c>
      <c r="L1653" s="55">
        <v>6.95</v>
      </c>
      <c r="M1653" s="55">
        <f>TRUNC(((J1653*G1653)+(L1653*G1653)),2)</f>
        <v>226.87</v>
      </c>
      <c r="N1653" s="55">
        <f>TRUNC(((J1653*H1653)+(L1653*H1653)),2)</f>
        <v>226.87</v>
      </c>
      <c r="O1653" s="37"/>
      <c r="P1653" s="55">
        <v>1.53</v>
      </c>
      <c r="Q1653" s="55">
        <v>8.3800000000000008</v>
      </c>
      <c r="R1653" s="55">
        <v>273.51</v>
      </c>
      <c r="S1653" s="55">
        <v>273.51</v>
      </c>
      <c r="T1653" s="135">
        <f t="shared" si="189"/>
        <v>0.82947607034477722</v>
      </c>
      <c r="U1653" s="55">
        <f t="shared" si="190"/>
        <v>35.049999999999997</v>
      </c>
      <c r="V1653" s="55">
        <f t="shared" si="191"/>
        <v>191.82</v>
      </c>
      <c r="X1653" s="36" t="b">
        <v>1</v>
      </c>
    </row>
    <row r="1654" spans="1:24" x14ac:dyDescent="0.2">
      <c r="A1654" s="42" t="s">
        <v>4743</v>
      </c>
      <c r="B1654" s="127" t="s">
        <v>2475</v>
      </c>
      <c r="C1654" s="132"/>
      <c r="D1654" s="132"/>
      <c r="E1654" s="47" t="s">
        <v>115</v>
      </c>
      <c r="F1654" s="132"/>
      <c r="G1654" s="48"/>
      <c r="H1654" s="48"/>
      <c r="I1654" s="72"/>
      <c r="J1654" s="48"/>
      <c r="K1654" s="72"/>
      <c r="L1654" s="48"/>
      <c r="M1654" s="49">
        <f>M1655+M1659+M1662+M1664+M1666+M1668+M1670</f>
        <v>10035.400000000001</v>
      </c>
      <c r="N1654" s="65">
        <f>N1655+N1659+N1662+N1664+N1666+N1668+N1670</f>
        <v>10035.400000000001</v>
      </c>
      <c r="O1654" s="37"/>
      <c r="P1654" s="48"/>
      <c r="Q1654" s="48"/>
      <c r="R1654" s="49">
        <v>12099.42</v>
      </c>
      <c r="S1654" s="49">
        <v>12099.42</v>
      </c>
      <c r="T1654" s="135">
        <f t="shared" si="189"/>
        <v>0.82941165774888392</v>
      </c>
      <c r="U1654" s="55">
        <f t="shared" si="190"/>
        <v>0</v>
      </c>
      <c r="V1654" s="55">
        <f t="shared" si="191"/>
        <v>0</v>
      </c>
      <c r="X1654" s="36" t="b">
        <v>1</v>
      </c>
    </row>
    <row r="1655" spans="1:24" x14ac:dyDescent="0.2">
      <c r="A1655" s="42" t="s">
        <v>4744</v>
      </c>
      <c r="B1655" s="129" t="s">
        <v>2476</v>
      </c>
      <c r="C1655" s="133"/>
      <c r="D1655" s="133"/>
      <c r="E1655" s="58" t="s">
        <v>2320</v>
      </c>
      <c r="F1655" s="133"/>
      <c r="G1655" s="59"/>
      <c r="H1655" s="59"/>
      <c r="I1655" s="72"/>
      <c r="J1655" s="59"/>
      <c r="K1655" s="72"/>
      <c r="L1655" s="59"/>
      <c r="M1655" s="60">
        <f>SUM(M1656:M1658)</f>
        <v>1461.74</v>
      </c>
      <c r="N1655" s="60">
        <f>SUM(N1656:N1658)</f>
        <v>1461.74</v>
      </c>
      <c r="O1655" s="37"/>
      <c r="P1655" s="59"/>
      <c r="Q1655" s="59"/>
      <c r="R1655" s="60">
        <v>1762.38</v>
      </c>
      <c r="S1655" s="60">
        <v>1762.38</v>
      </c>
      <c r="T1655" s="135">
        <f t="shared" si="189"/>
        <v>0.82941249900702452</v>
      </c>
      <c r="U1655" s="55">
        <f t="shared" si="190"/>
        <v>0</v>
      </c>
      <c r="V1655" s="55">
        <f t="shared" si="191"/>
        <v>0</v>
      </c>
      <c r="X1655" s="36" t="b">
        <v>1</v>
      </c>
    </row>
    <row r="1656" spans="1:24" x14ac:dyDescent="0.2">
      <c r="A1656" s="42" t="s">
        <v>4745</v>
      </c>
      <c r="B1656" s="128" t="s">
        <v>2477</v>
      </c>
      <c r="C1656" s="50" t="s">
        <v>163</v>
      </c>
      <c r="D1656" s="51">
        <v>261300</v>
      </c>
      <c r="E1656" s="56" t="s">
        <v>482</v>
      </c>
      <c r="F1656" s="53" t="s">
        <v>164</v>
      </c>
      <c r="G1656" s="54">
        <v>67.400000000000006</v>
      </c>
      <c r="H1656" s="55">
        <v>67.400000000000006</v>
      </c>
      <c r="I1656" s="73">
        <v>2.19</v>
      </c>
      <c r="J1656" s="55">
        <v>1.81</v>
      </c>
      <c r="K1656" s="73">
        <v>9.6999999999999993</v>
      </c>
      <c r="L1656" s="55">
        <v>8.0500000000000007</v>
      </c>
      <c r="M1656" s="55">
        <f>TRUNC(((J1656*G1656)+(L1656*G1656)),2)</f>
        <v>664.56</v>
      </c>
      <c r="N1656" s="55">
        <f>TRUNC(((J1656*H1656)+(L1656*H1656)),2)</f>
        <v>664.56</v>
      </c>
      <c r="O1656" s="37"/>
      <c r="P1656" s="55">
        <v>2.19</v>
      </c>
      <c r="Q1656" s="55">
        <v>9.6999999999999993</v>
      </c>
      <c r="R1656" s="55">
        <v>801.38</v>
      </c>
      <c r="S1656" s="55">
        <v>801.38</v>
      </c>
      <c r="T1656" s="135">
        <f t="shared" si="189"/>
        <v>0.82926951009508587</v>
      </c>
      <c r="U1656" s="55">
        <f t="shared" si="190"/>
        <v>121.99</v>
      </c>
      <c r="V1656" s="55">
        <f t="shared" si="191"/>
        <v>542.57000000000005</v>
      </c>
      <c r="X1656" s="36" t="b">
        <v>1</v>
      </c>
    </row>
    <row r="1657" spans="1:24" x14ac:dyDescent="0.2">
      <c r="A1657" s="42" t="s">
        <v>4746</v>
      </c>
      <c r="B1657" s="128" t="s">
        <v>2478</v>
      </c>
      <c r="C1657" s="50" t="s">
        <v>163</v>
      </c>
      <c r="D1657" s="51">
        <v>261550</v>
      </c>
      <c r="E1657" s="56" t="s">
        <v>484</v>
      </c>
      <c r="F1657" s="53" t="s">
        <v>164</v>
      </c>
      <c r="G1657" s="54">
        <v>24.5</v>
      </c>
      <c r="H1657" s="55">
        <v>24.5</v>
      </c>
      <c r="I1657" s="73">
        <v>7.39</v>
      </c>
      <c r="J1657" s="55">
        <v>6.13</v>
      </c>
      <c r="K1657" s="73">
        <v>8.9600000000000009</v>
      </c>
      <c r="L1657" s="55">
        <v>7.43</v>
      </c>
      <c r="M1657" s="55">
        <f>TRUNC(((J1657*G1657)+(L1657*G1657)),2)</f>
        <v>332.22</v>
      </c>
      <c r="N1657" s="55">
        <f>TRUNC(((J1657*H1657)+(L1657*H1657)),2)</f>
        <v>332.22</v>
      </c>
      <c r="O1657" s="37"/>
      <c r="P1657" s="55">
        <v>7.39</v>
      </c>
      <c r="Q1657" s="55">
        <v>8.9600000000000009</v>
      </c>
      <c r="R1657" s="55">
        <v>400.57</v>
      </c>
      <c r="S1657" s="55">
        <v>400.57</v>
      </c>
      <c r="T1657" s="135">
        <f t="shared" si="189"/>
        <v>0.82936815038570044</v>
      </c>
      <c r="U1657" s="55">
        <f t="shared" si="190"/>
        <v>150.18</v>
      </c>
      <c r="V1657" s="55">
        <f t="shared" si="191"/>
        <v>182.03</v>
      </c>
      <c r="X1657" s="36" t="b">
        <v>1</v>
      </c>
    </row>
    <row r="1658" spans="1:24" x14ac:dyDescent="0.2">
      <c r="A1658" s="42" t="s">
        <v>4747</v>
      </c>
      <c r="B1658" s="128" t="s">
        <v>2479</v>
      </c>
      <c r="C1658" s="50" t="s">
        <v>163</v>
      </c>
      <c r="D1658" s="51">
        <v>261001</v>
      </c>
      <c r="E1658" s="56" t="s">
        <v>489</v>
      </c>
      <c r="F1658" s="53" t="s">
        <v>164</v>
      </c>
      <c r="G1658" s="54">
        <v>45.9</v>
      </c>
      <c r="H1658" s="55">
        <v>45.9</v>
      </c>
      <c r="I1658" s="73">
        <v>4.28</v>
      </c>
      <c r="J1658" s="55">
        <v>3.55</v>
      </c>
      <c r="K1658" s="73">
        <v>7.93</v>
      </c>
      <c r="L1658" s="55">
        <v>6.58</v>
      </c>
      <c r="M1658" s="55">
        <f>TRUNC(((J1658*G1658)+(L1658*G1658)),2)</f>
        <v>464.96</v>
      </c>
      <c r="N1658" s="55">
        <f>TRUNC(((J1658*H1658)+(L1658*H1658)),2)</f>
        <v>464.96</v>
      </c>
      <c r="O1658" s="37"/>
      <c r="P1658" s="55">
        <v>4.28</v>
      </c>
      <c r="Q1658" s="55">
        <v>7.93</v>
      </c>
      <c r="R1658" s="55">
        <v>560.42999999999995</v>
      </c>
      <c r="S1658" s="55">
        <v>560.42999999999995</v>
      </c>
      <c r="T1658" s="135">
        <f t="shared" si="189"/>
        <v>0.82964866263404891</v>
      </c>
      <c r="U1658" s="55">
        <f t="shared" si="190"/>
        <v>162.94</v>
      </c>
      <c r="V1658" s="55">
        <f t="shared" si="191"/>
        <v>302.02</v>
      </c>
      <c r="X1658" s="36" t="b">
        <v>1</v>
      </c>
    </row>
    <row r="1659" spans="1:24" x14ac:dyDescent="0.2">
      <c r="A1659" s="42" t="s">
        <v>4748</v>
      </c>
      <c r="B1659" s="129" t="s">
        <v>2480</v>
      </c>
      <c r="C1659" s="133"/>
      <c r="D1659" s="133"/>
      <c r="E1659" s="58" t="s">
        <v>2325</v>
      </c>
      <c r="F1659" s="133"/>
      <c r="G1659" s="59"/>
      <c r="H1659" s="59"/>
      <c r="I1659" s="72"/>
      <c r="J1659" s="59"/>
      <c r="K1659" s="72"/>
      <c r="L1659" s="59"/>
      <c r="M1659" s="60">
        <f>SUM(M1660:M1661)</f>
        <v>936.47</v>
      </c>
      <c r="N1659" s="60">
        <f>SUM(N1660:N1661)</f>
        <v>936.47</v>
      </c>
      <c r="O1659" s="37"/>
      <c r="P1659" s="59"/>
      <c r="Q1659" s="59"/>
      <c r="R1659" s="60">
        <v>1128.93</v>
      </c>
      <c r="S1659" s="60">
        <v>1128.93</v>
      </c>
      <c r="T1659" s="135">
        <f t="shared" si="189"/>
        <v>0.82951998795319459</v>
      </c>
      <c r="U1659" s="55">
        <f t="shared" si="190"/>
        <v>0</v>
      </c>
      <c r="V1659" s="55">
        <f t="shared" si="191"/>
        <v>0</v>
      </c>
      <c r="X1659" s="36" t="b">
        <v>1</v>
      </c>
    </row>
    <row r="1660" spans="1:24" x14ac:dyDescent="0.2">
      <c r="A1660" s="42" t="s">
        <v>4749</v>
      </c>
      <c r="B1660" s="128" t="s">
        <v>2481</v>
      </c>
      <c r="C1660" s="50" t="s">
        <v>163</v>
      </c>
      <c r="D1660" s="51">
        <v>261300</v>
      </c>
      <c r="E1660" s="56" t="s">
        <v>482</v>
      </c>
      <c r="F1660" s="53" t="s">
        <v>164</v>
      </c>
      <c r="G1660" s="54">
        <v>52.73</v>
      </c>
      <c r="H1660" s="55">
        <v>52.73</v>
      </c>
      <c r="I1660" s="73">
        <v>2.19</v>
      </c>
      <c r="J1660" s="55">
        <v>1.81</v>
      </c>
      <c r="K1660" s="73">
        <v>9.6999999999999993</v>
      </c>
      <c r="L1660" s="55">
        <v>8.0500000000000007</v>
      </c>
      <c r="M1660" s="55">
        <f>TRUNC(((J1660*G1660)+(L1660*G1660)),2)</f>
        <v>519.91</v>
      </c>
      <c r="N1660" s="55">
        <f>TRUNC(((J1660*H1660)+(L1660*H1660)),2)</f>
        <v>519.91</v>
      </c>
      <c r="O1660" s="37"/>
      <c r="P1660" s="55">
        <v>2.19</v>
      </c>
      <c r="Q1660" s="55">
        <v>9.6999999999999993</v>
      </c>
      <c r="R1660" s="55">
        <v>626.95000000000005</v>
      </c>
      <c r="S1660" s="55">
        <v>626.95000000000005</v>
      </c>
      <c r="T1660" s="135">
        <f t="shared" si="189"/>
        <v>0.82926868171305512</v>
      </c>
      <c r="U1660" s="55">
        <f t="shared" si="190"/>
        <v>95.44</v>
      </c>
      <c r="V1660" s="55">
        <f t="shared" si="191"/>
        <v>424.47</v>
      </c>
      <c r="X1660" s="36" t="b">
        <v>1</v>
      </c>
    </row>
    <row r="1661" spans="1:24" x14ac:dyDescent="0.2">
      <c r="A1661" s="42" t="s">
        <v>4750</v>
      </c>
      <c r="B1661" s="128" t="s">
        <v>2482</v>
      </c>
      <c r="C1661" s="50" t="s">
        <v>163</v>
      </c>
      <c r="D1661" s="51">
        <v>261307</v>
      </c>
      <c r="E1661" s="56" t="s">
        <v>494</v>
      </c>
      <c r="F1661" s="53" t="s">
        <v>164</v>
      </c>
      <c r="G1661" s="54">
        <v>52.73</v>
      </c>
      <c r="H1661" s="55">
        <v>52.73</v>
      </c>
      <c r="I1661" s="73">
        <v>3.82</v>
      </c>
      <c r="J1661" s="55">
        <v>3.17</v>
      </c>
      <c r="K1661" s="73">
        <v>5.7</v>
      </c>
      <c r="L1661" s="55">
        <v>4.7300000000000004</v>
      </c>
      <c r="M1661" s="55">
        <f>TRUNC(((J1661*G1661)+(L1661*G1661)),2)</f>
        <v>416.56</v>
      </c>
      <c r="N1661" s="55">
        <f>TRUNC(((J1661*H1661)+(L1661*H1661)),2)</f>
        <v>416.56</v>
      </c>
      <c r="O1661" s="37"/>
      <c r="P1661" s="55">
        <v>3.82</v>
      </c>
      <c r="Q1661" s="55">
        <v>5.7</v>
      </c>
      <c r="R1661" s="55">
        <v>501.98</v>
      </c>
      <c r="S1661" s="55">
        <v>501.98</v>
      </c>
      <c r="T1661" s="135">
        <f t="shared" si="189"/>
        <v>0.82983385792262643</v>
      </c>
      <c r="U1661" s="55">
        <f t="shared" si="190"/>
        <v>167.15</v>
      </c>
      <c r="V1661" s="55">
        <f t="shared" si="191"/>
        <v>249.41</v>
      </c>
      <c r="X1661" s="36" t="b">
        <v>1</v>
      </c>
    </row>
    <row r="1662" spans="1:24" x14ac:dyDescent="0.2">
      <c r="A1662" s="42" t="s">
        <v>4751</v>
      </c>
      <c r="B1662" s="129" t="s">
        <v>2483</v>
      </c>
      <c r="C1662" s="133"/>
      <c r="D1662" s="133"/>
      <c r="E1662" s="58" t="s">
        <v>2329</v>
      </c>
      <c r="F1662" s="133"/>
      <c r="G1662" s="59"/>
      <c r="H1662" s="59"/>
      <c r="I1662" s="72"/>
      <c r="J1662" s="59"/>
      <c r="K1662" s="72"/>
      <c r="L1662" s="59"/>
      <c r="M1662" s="60">
        <f>M1663</f>
        <v>2719.56</v>
      </c>
      <c r="N1662" s="60">
        <f>N1663</f>
        <v>2719.56</v>
      </c>
      <c r="O1662" s="37"/>
      <c r="P1662" s="59"/>
      <c r="Q1662" s="59"/>
      <c r="R1662" s="60">
        <v>3279.69</v>
      </c>
      <c r="S1662" s="60">
        <v>3279.69</v>
      </c>
      <c r="T1662" s="135">
        <f t="shared" si="189"/>
        <v>0.82921251703667109</v>
      </c>
      <c r="U1662" s="55">
        <f t="shared" si="190"/>
        <v>0</v>
      </c>
      <c r="V1662" s="55">
        <f t="shared" si="191"/>
        <v>0</v>
      </c>
      <c r="X1662" s="36" t="b">
        <v>1</v>
      </c>
    </row>
    <row r="1663" spans="1:24" x14ac:dyDescent="0.2">
      <c r="A1663" s="42" t="s">
        <v>4752</v>
      </c>
      <c r="B1663" s="128" t="s">
        <v>2484</v>
      </c>
      <c r="C1663" s="50" t="s">
        <v>163</v>
      </c>
      <c r="D1663" s="51">
        <v>261000</v>
      </c>
      <c r="E1663" s="56" t="s">
        <v>498</v>
      </c>
      <c r="F1663" s="53" t="s">
        <v>164</v>
      </c>
      <c r="G1663" s="54">
        <v>245.67</v>
      </c>
      <c r="H1663" s="55">
        <v>245.67</v>
      </c>
      <c r="I1663" s="73">
        <v>5.37</v>
      </c>
      <c r="J1663" s="55">
        <v>4.45</v>
      </c>
      <c r="K1663" s="73">
        <v>7.98</v>
      </c>
      <c r="L1663" s="55">
        <v>6.62</v>
      </c>
      <c r="M1663" s="55">
        <f>TRUNC(((J1663*G1663)+(L1663*G1663)),2)</f>
        <v>2719.56</v>
      </c>
      <c r="N1663" s="55">
        <f>TRUNC(((J1663*H1663)+(L1663*H1663)),2)</f>
        <v>2719.56</v>
      </c>
      <c r="O1663" s="37"/>
      <c r="P1663" s="55">
        <v>5.37</v>
      </c>
      <c r="Q1663" s="55">
        <v>7.98</v>
      </c>
      <c r="R1663" s="55">
        <v>3279.69</v>
      </c>
      <c r="S1663" s="55">
        <v>3279.69</v>
      </c>
      <c r="T1663" s="135">
        <f t="shared" si="189"/>
        <v>0.82921251703667109</v>
      </c>
      <c r="U1663" s="55">
        <f t="shared" si="190"/>
        <v>1093.23</v>
      </c>
      <c r="V1663" s="55">
        <f t="shared" si="191"/>
        <v>1626.33</v>
      </c>
      <c r="X1663" s="36" t="b">
        <v>1</v>
      </c>
    </row>
    <row r="1664" spans="1:24" x14ac:dyDescent="0.2">
      <c r="A1664" s="42" t="s">
        <v>4753</v>
      </c>
      <c r="B1664" s="129" t="s">
        <v>2485</v>
      </c>
      <c r="C1664" s="133"/>
      <c r="D1664" s="133"/>
      <c r="E1664" s="58" t="s">
        <v>2332</v>
      </c>
      <c r="F1664" s="133"/>
      <c r="G1664" s="59"/>
      <c r="H1664" s="59"/>
      <c r="I1664" s="72"/>
      <c r="J1664" s="59"/>
      <c r="K1664" s="72"/>
      <c r="L1664" s="59"/>
      <c r="M1664" s="60">
        <f>M1665</f>
        <v>560.83000000000004</v>
      </c>
      <c r="N1664" s="60">
        <f>N1665</f>
        <v>560.83000000000004</v>
      </c>
      <c r="O1664" s="37"/>
      <c r="P1664" s="59"/>
      <c r="Q1664" s="59"/>
      <c r="R1664" s="60">
        <v>676.26</v>
      </c>
      <c r="S1664" s="60">
        <v>676.26</v>
      </c>
      <c r="T1664" s="135">
        <f t="shared" si="189"/>
        <v>0.82931121166415289</v>
      </c>
      <c r="U1664" s="55">
        <f t="shared" si="190"/>
        <v>0</v>
      </c>
      <c r="V1664" s="55">
        <f t="shared" si="191"/>
        <v>0</v>
      </c>
      <c r="X1664" s="36" t="b">
        <v>1</v>
      </c>
    </row>
    <row r="1665" spans="1:24" x14ac:dyDescent="0.2">
      <c r="A1665" s="42" t="s">
        <v>4754</v>
      </c>
      <c r="B1665" s="128" t="s">
        <v>2486</v>
      </c>
      <c r="C1665" s="50" t="s">
        <v>163</v>
      </c>
      <c r="D1665" s="51">
        <v>261703</v>
      </c>
      <c r="E1665" s="56" t="s">
        <v>502</v>
      </c>
      <c r="F1665" s="53" t="s">
        <v>164</v>
      </c>
      <c r="G1665" s="54">
        <v>52.71</v>
      </c>
      <c r="H1665" s="55">
        <v>52.71</v>
      </c>
      <c r="I1665" s="73">
        <v>3.87</v>
      </c>
      <c r="J1665" s="55">
        <v>3.21</v>
      </c>
      <c r="K1665" s="73">
        <v>8.9600000000000009</v>
      </c>
      <c r="L1665" s="55">
        <v>7.43</v>
      </c>
      <c r="M1665" s="55">
        <f>TRUNC(((J1665*G1665)+(L1665*G1665)),2)</f>
        <v>560.83000000000004</v>
      </c>
      <c r="N1665" s="55">
        <f>TRUNC(((J1665*H1665)+(L1665*H1665)),2)</f>
        <v>560.83000000000004</v>
      </c>
      <c r="O1665" s="37"/>
      <c r="P1665" s="55">
        <v>3.87</v>
      </c>
      <c r="Q1665" s="55">
        <v>8.9600000000000009</v>
      </c>
      <c r="R1665" s="55">
        <v>676.26</v>
      </c>
      <c r="S1665" s="55">
        <v>676.26</v>
      </c>
      <c r="T1665" s="135">
        <f t="shared" si="189"/>
        <v>0.82931121166415289</v>
      </c>
      <c r="U1665" s="55">
        <f t="shared" si="190"/>
        <v>169.19</v>
      </c>
      <c r="V1665" s="55">
        <f t="shared" si="191"/>
        <v>391.63</v>
      </c>
      <c r="X1665" s="36" t="b">
        <v>1</v>
      </c>
    </row>
    <row r="1666" spans="1:24" x14ac:dyDescent="0.2">
      <c r="A1666" s="42" t="s">
        <v>4755</v>
      </c>
      <c r="B1666" s="129" t="s">
        <v>2487</v>
      </c>
      <c r="C1666" s="133"/>
      <c r="D1666" s="133"/>
      <c r="E1666" s="58" t="s">
        <v>2024</v>
      </c>
      <c r="F1666" s="133"/>
      <c r="G1666" s="59"/>
      <c r="H1666" s="59"/>
      <c r="I1666" s="72"/>
      <c r="J1666" s="59"/>
      <c r="K1666" s="72"/>
      <c r="L1666" s="59"/>
      <c r="M1666" s="60">
        <f>M1667</f>
        <v>1596.09</v>
      </c>
      <c r="N1666" s="60">
        <f>N1667</f>
        <v>1596.09</v>
      </c>
      <c r="O1666" s="37"/>
      <c r="P1666" s="59"/>
      <c r="Q1666" s="59"/>
      <c r="R1666" s="60">
        <v>1923.23</v>
      </c>
      <c r="S1666" s="60">
        <v>1923.23</v>
      </c>
      <c r="T1666" s="135">
        <f t="shared" si="189"/>
        <v>0.8299007399011038</v>
      </c>
      <c r="U1666" s="55">
        <f t="shared" si="190"/>
        <v>0</v>
      </c>
      <c r="V1666" s="55">
        <f t="shared" si="191"/>
        <v>0</v>
      </c>
      <c r="X1666" s="36" t="b">
        <v>1</v>
      </c>
    </row>
    <row r="1667" spans="1:24" x14ac:dyDescent="0.2">
      <c r="A1667" s="42" t="s">
        <v>4756</v>
      </c>
      <c r="B1667" s="128" t="s">
        <v>2488</v>
      </c>
      <c r="C1667" s="50" t="s">
        <v>163</v>
      </c>
      <c r="D1667" s="51">
        <v>261602</v>
      </c>
      <c r="E1667" s="56" t="s">
        <v>506</v>
      </c>
      <c r="F1667" s="53" t="s">
        <v>164</v>
      </c>
      <c r="G1667" s="54">
        <v>73.349999999999994</v>
      </c>
      <c r="H1667" s="55">
        <v>73.349999999999994</v>
      </c>
      <c r="I1667" s="73">
        <v>11.35</v>
      </c>
      <c r="J1667" s="55">
        <v>9.42</v>
      </c>
      <c r="K1667" s="73">
        <v>14.87</v>
      </c>
      <c r="L1667" s="55">
        <v>12.34</v>
      </c>
      <c r="M1667" s="55">
        <f>TRUNC(((J1667*G1667)+(L1667*G1667)),2)</f>
        <v>1596.09</v>
      </c>
      <c r="N1667" s="55">
        <f>TRUNC(((J1667*H1667)+(L1667*H1667)),2)</f>
        <v>1596.09</v>
      </c>
      <c r="O1667" s="37"/>
      <c r="P1667" s="55">
        <v>11.35</v>
      </c>
      <c r="Q1667" s="55">
        <v>14.87</v>
      </c>
      <c r="R1667" s="55">
        <v>1923.23</v>
      </c>
      <c r="S1667" s="55">
        <v>1923.23</v>
      </c>
      <c r="T1667" s="135">
        <f t="shared" si="189"/>
        <v>0.8299007399011038</v>
      </c>
      <c r="U1667" s="55">
        <f t="shared" si="190"/>
        <v>690.95</v>
      </c>
      <c r="V1667" s="55">
        <f t="shared" si="191"/>
        <v>905.13</v>
      </c>
      <c r="X1667" s="36" t="b">
        <v>1</v>
      </c>
    </row>
    <row r="1668" spans="1:24" x14ac:dyDescent="0.2">
      <c r="A1668" s="42" t="s">
        <v>4757</v>
      </c>
      <c r="B1668" s="129" t="s">
        <v>2489</v>
      </c>
      <c r="C1668" s="133"/>
      <c r="D1668" s="133"/>
      <c r="E1668" s="58" t="s">
        <v>441</v>
      </c>
      <c r="F1668" s="133"/>
      <c r="G1668" s="59"/>
      <c r="H1668" s="59"/>
      <c r="I1668" s="72"/>
      <c r="J1668" s="59"/>
      <c r="K1668" s="72"/>
      <c r="L1668" s="59"/>
      <c r="M1668" s="60">
        <f>M1669</f>
        <v>446.51</v>
      </c>
      <c r="N1668" s="60">
        <f>N1669</f>
        <v>446.51</v>
      </c>
      <c r="O1668" s="37"/>
      <c r="P1668" s="59"/>
      <c r="Q1668" s="59"/>
      <c r="R1668" s="60">
        <v>538.03</v>
      </c>
      <c r="S1668" s="60">
        <v>538.03</v>
      </c>
      <c r="T1668" s="135">
        <f t="shared" si="189"/>
        <v>0.82989796108023717</v>
      </c>
      <c r="U1668" s="55">
        <f t="shared" si="190"/>
        <v>0</v>
      </c>
      <c r="V1668" s="55">
        <f t="shared" si="191"/>
        <v>0</v>
      </c>
      <c r="X1668" s="36" t="b">
        <v>1</v>
      </c>
    </row>
    <row r="1669" spans="1:24" x14ac:dyDescent="0.2">
      <c r="A1669" s="42" t="s">
        <v>4758</v>
      </c>
      <c r="B1669" s="128" t="s">
        <v>2490</v>
      </c>
      <c r="C1669" s="50" t="s">
        <v>163</v>
      </c>
      <c r="D1669" s="51">
        <v>261602</v>
      </c>
      <c r="E1669" s="56" t="s">
        <v>506</v>
      </c>
      <c r="F1669" s="53" t="s">
        <v>164</v>
      </c>
      <c r="G1669" s="54">
        <v>20.52</v>
      </c>
      <c r="H1669" s="55">
        <v>20.52</v>
      </c>
      <c r="I1669" s="73">
        <v>11.35</v>
      </c>
      <c r="J1669" s="55">
        <v>9.42</v>
      </c>
      <c r="K1669" s="73">
        <v>14.87</v>
      </c>
      <c r="L1669" s="55">
        <v>12.34</v>
      </c>
      <c r="M1669" s="55">
        <f>TRUNC(((J1669*G1669)+(L1669*G1669)),2)</f>
        <v>446.51</v>
      </c>
      <c r="N1669" s="55">
        <f>TRUNC(((J1669*H1669)+(L1669*H1669)),2)</f>
        <v>446.51</v>
      </c>
      <c r="O1669" s="37"/>
      <c r="P1669" s="55">
        <v>11.35</v>
      </c>
      <c r="Q1669" s="55">
        <v>14.87</v>
      </c>
      <c r="R1669" s="55">
        <v>538.03</v>
      </c>
      <c r="S1669" s="55">
        <v>538.03</v>
      </c>
      <c r="T1669" s="135">
        <f t="shared" si="189"/>
        <v>0.82989796108023717</v>
      </c>
      <c r="U1669" s="55">
        <f t="shared" si="190"/>
        <v>193.29</v>
      </c>
      <c r="V1669" s="55">
        <f t="shared" si="191"/>
        <v>253.21</v>
      </c>
      <c r="X1669" s="36" t="b">
        <v>1</v>
      </c>
    </row>
    <row r="1670" spans="1:24" x14ac:dyDescent="0.2">
      <c r="A1670" s="42" t="s">
        <v>4759</v>
      </c>
      <c r="B1670" s="129" t="s">
        <v>2491</v>
      </c>
      <c r="C1670" s="133"/>
      <c r="D1670" s="133"/>
      <c r="E1670" s="58" t="s">
        <v>125</v>
      </c>
      <c r="F1670" s="133"/>
      <c r="G1670" s="59"/>
      <c r="H1670" s="59"/>
      <c r="I1670" s="72"/>
      <c r="J1670" s="59"/>
      <c r="K1670" s="72"/>
      <c r="L1670" s="59"/>
      <c r="M1670" s="60">
        <f>M1671</f>
        <v>2314.1999999999998</v>
      </c>
      <c r="N1670" s="60">
        <f>N1671</f>
        <v>2314.1999999999998</v>
      </c>
      <c r="O1670" s="37"/>
      <c r="P1670" s="59"/>
      <c r="Q1670" s="59"/>
      <c r="R1670" s="60">
        <v>2790.9</v>
      </c>
      <c r="S1670" s="60">
        <v>2790.9</v>
      </c>
      <c r="T1670" s="135">
        <f t="shared" si="189"/>
        <v>0.82919488337095548</v>
      </c>
      <c r="U1670" s="55">
        <f t="shared" si="190"/>
        <v>0</v>
      </c>
      <c r="V1670" s="55">
        <f t="shared" si="191"/>
        <v>0</v>
      </c>
      <c r="X1670" s="36" t="b">
        <v>1</v>
      </c>
    </row>
    <row r="1671" spans="1:24" x14ac:dyDescent="0.2">
      <c r="A1671" s="42" t="s">
        <v>4760</v>
      </c>
      <c r="B1671" s="128" t="s">
        <v>2492</v>
      </c>
      <c r="C1671" s="50" t="s">
        <v>163</v>
      </c>
      <c r="D1671" s="51">
        <v>261609</v>
      </c>
      <c r="E1671" s="56" t="s">
        <v>513</v>
      </c>
      <c r="F1671" s="53" t="s">
        <v>164</v>
      </c>
      <c r="G1671" s="54">
        <v>210</v>
      </c>
      <c r="H1671" s="55">
        <v>210</v>
      </c>
      <c r="I1671" s="73">
        <v>9.34</v>
      </c>
      <c r="J1671" s="55">
        <v>7.75</v>
      </c>
      <c r="K1671" s="73">
        <v>3.95</v>
      </c>
      <c r="L1671" s="55">
        <v>3.27</v>
      </c>
      <c r="M1671" s="55">
        <f>TRUNC(((J1671*G1671)+(L1671*G1671)),2)</f>
        <v>2314.1999999999998</v>
      </c>
      <c r="N1671" s="55">
        <f>TRUNC(((J1671*H1671)+(L1671*H1671)),2)</f>
        <v>2314.1999999999998</v>
      </c>
      <c r="O1671" s="37"/>
      <c r="P1671" s="55">
        <v>9.34</v>
      </c>
      <c r="Q1671" s="55">
        <v>3.95</v>
      </c>
      <c r="R1671" s="55">
        <v>2790.9</v>
      </c>
      <c r="S1671" s="55">
        <v>2790.9</v>
      </c>
      <c r="T1671" s="135">
        <f t="shared" si="189"/>
        <v>0.82919488337095548</v>
      </c>
      <c r="U1671" s="55">
        <f t="shared" si="190"/>
        <v>1627.5</v>
      </c>
      <c r="V1671" s="55">
        <f t="shared" si="191"/>
        <v>686.7</v>
      </c>
      <c r="X1671" s="36" t="b">
        <v>1</v>
      </c>
    </row>
    <row r="1672" spans="1:24" x14ac:dyDescent="0.2">
      <c r="A1672" s="42" t="s">
        <v>4761</v>
      </c>
      <c r="B1672" s="127" t="s">
        <v>2493</v>
      </c>
      <c r="C1672" s="132"/>
      <c r="D1672" s="132"/>
      <c r="E1672" s="47" t="s">
        <v>117</v>
      </c>
      <c r="F1672" s="132"/>
      <c r="G1672" s="48"/>
      <c r="H1672" s="48"/>
      <c r="I1672" s="72"/>
      <c r="J1672" s="48"/>
      <c r="K1672" s="72"/>
      <c r="L1672" s="48"/>
      <c r="M1672" s="308">
        <f>M1673+M1679</f>
        <v>6287.01</v>
      </c>
      <c r="N1672" s="308">
        <f>N1673+N1679</f>
        <v>6287.01</v>
      </c>
      <c r="O1672" s="37"/>
      <c r="P1672" s="48"/>
      <c r="Q1672" s="48"/>
      <c r="R1672" s="308">
        <v>7576.22</v>
      </c>
      <c r="S1672" s="308">
        <v>7576.22</v>
      </c>
      <c r="T1672" s="135">
        <f t="shared" si="189"/>
        <v>0.82983466689193297</v>
      </c>
      <c r="U1672" s="55">
        <f t="shared" si="190"/>
        <v>0</v>
      </c>
      <c r="V1672" s="55">
        <f t="shared" si="191"/>
        <v>0</v>
      </c>
      <c r="X1672" s="36" t="b">
        <v>1</v>
      </c>
    </row>
    <row r="1673" spans="1:24" x14ac:dyDescent="0.2">
      <c r="A1673" s="42" t="s">
        <v>4762</v>
      </c>
      <c r="B1673" s="129" t="s">
        <v>2494</v>
      </c>
      <c r="C1673" s="133"/>
      <c r="D1673" s="133"/>
      <c r="E1673" s="58" t="s">
        <v>516</v>
      </c>
      <c r="F1673" s="133"/>
      <c r="G1673" s="59"/>
      <c r="H1673" s="59"/>
      <c r="I1673" s="72"/>
      <c r="J1673" s="59"/>
      <c r="K1673" s="72"/>
      <c r="L1673" s="59"/>
      <c r="M1673" s="60">
        <f>SUM(M1674:M1678)</f>
        <v>5578.9800000000005</v>
      </c>
      <c r="N1673" s="60">
        <f>SUM(N1674:N1678)</f>
        <v>5578.9800000000005</v>
      </c>
      <c r="O1673" s="37"/>
      <c r="P1673" s="59"/>
      <c r="Q1673" s="59"/>
      <c r="R1673" s="60">
        <v>6723.17</v>
      </c>
      <c r="S1673" s="60">
        <v>6723.17</v>
      </c>
      <c r="T1673" s="135">
        <f t="shared" si="189"/>
        <v>0.82981391218725697</v>
      </c>
      <c r="U1673" s="55">
        <f t="shared" si="190"/>
        <v>0</v>
      </c>
      <c r="V1673" s="55">
        <f t="shared" si="191"/>
        <v>0</v>
      </c>
      <c r="X1673" s="36" t="b">
        <v>1</v>
      </c>
    </row>
    <row r="1674" spans="1:24" x14ac:dyDescent="0.2">
      <c r="A1674" s="42" t="s">
        <v>4763</v>
      </c>
      <c r="B1674" s="128" t="s">
        <v>2495</v>
      </c>
      <c r="C1674" s="50" t="s">
        <v>163</v>
      </c>
      <c r="D1674" s="51">
        <v>271608</v>
      </c>
      <c r="E1674" s="56" t="s">
        <v>546</v>
      </c>
      <c r="F1674" s="53" t="s">
        <v>164</v>
      </c>
      <c r="G1674" s="54">
        <v>9.85</v>
      </c>
      <c r="H1674" s="55">
        <v>9.85</v>
      </c>
      <c r="I1674" s="73">
        <v>469.93</v>
      </c>
      <c r="J1674" s="55">
        <v>390.08</v>
      </c>
      <c r="K1674" s="73">
        <v>51.41</v>
      </c>
      <c r="L1674" s="55">
        <v>42.67</v>
      </c>
      <c r="M1674" s="55">
        <f>TRUNC(((J1674*G1674)+(L1674*G1674)),2)</f>
        <v>4262.58</v>
      </c>
      <c r="N1674" s="55">
        <f>TRUNC(((J1674*H1674)+(L1674*H1674)),2)</f>
        <v>4262.58</v>
      </c>
      <c r="O1674" s="37"/>
      <c r="P1674" s="55">
        <v>469.93</v>
      </c>
      <c r="Q1674" s="55">
        <v>51.41</v>
      </c>
      <c r="R1674" s="55">
        <v>5135.1899999999996</v>
      </c>
      <c r="S1674" s="55">
        <v>5135.1899999999996</v>
      </c>
      <c r="T1674" s="135">
        <f t="shared" si="189"/>
        <v>0.83007249975171327</v>
      </c>
      <c r="U1674" s="55">
        <f t="shared" si="190"/>
        <v>3842.28</v>
      </c>
      <c r="V1674" s="55">
        <f t="shared" si="191"/>
        <v>420.29</v>
      </c>
      <c r="X1674" s="36" t="b">
        <v>1</v>
      </c>
    </row>
    <row r="1675" spans="1:24" ht="24" x14ac:dyDescent="0.2">
      <c r="A1675" s="42" t="s">
        <v>4764</v>
      </c>
      <c r="B1675" s="128" t="s">
        <v>2496</v>
      </c>
      <c r="C1675" s="50" t="s">
        <v>197</v>
      </c>
      <c r="D1675" s="57" t="s">
        <v>2103</v>
      </c>
      <c r="E1675" s="56" t="s">
        <v>2104</v>
      </c>
      <c r="F1675" s="53" t="s">
        <v>164</v>
      </c>
      <c r="G1675" s="54">
        <v>0.93</v>
      </c>
      <c r="H1675" s="55">
        <v>0.93</v>
      </c>
      <c r="I1675" s="73">
        <v>432.65</v>
      </c>
      <c r="J1675" s="55">
        <v>359.14</v>
      </c>
      <c r="K1675" s="73">
        <v>58.65</v>
      </c>
      <c r="L1675" s="55">
        <v>48.68</v>
      </c>
      <c r="M1675" s="55">
        <f>TRUNC(((J1675*G1675)+(L1675*G1675)),2)</f>
        <v>379.27</v>
      </c>
      <c r="N1675" s="55">
        <f>TRUNC(((J1675*H1675)+(L1675*H1675)),2)</f>
        <v>379.27</v>
      </c>
      <c r="O1675" s="37"/>
      <c r="P1675" s="55">
        <v>432.65</v>
      </c>
      <c r="Q1675" s="55">
        <v>58.65</v>
      </c>
      <c r="R1675" s="55">
        <v>456.9</v>
      </c>
      <c r="S1675" s="55">
        <v>456.9</v>
      </c>
      <c r="T1675" s="135">
        <f t="shared" si="189"/>
        <v>0.83009411249726417</v>
      </c>
      <c r="U1675" s="55">
        <f t="shared" si="190"/>
        <v>334</v>
      </c>
      <c r="V1675" s="55">
        <f t="shared" si="191"/>
        <v>45.27</v>
      </c>
      <c r="X1675" s="36" t="b">
        <v>1</v>
      </c>
    </row>
    <row r="1676" spans="1:24" ht="24" x14ac:dyDescent="0.25">
      <c r="A1676" s="42" t="s">
        <v>4765</v>
      </c>
      <c r="B1676" s="128" t="s">
        <v>2497</v>
      </c>
      <c r="C1676" s="50" t="s">
        <v>197</v>
      </c>
      <c r="D1676" s="57" t="s">
        <v>1892</v>
      </c>
      <c r="E1676" s="56" t="s">
        <v>1893</v>
      </c>
      <c r="F1676" s="53" t="s">
        <v>160</v>
      </c>
      <c r="G1676" s="54">
        <v>2</v>
      </c>
      <c r="H1676" s="55">
        <v>2</v>
      </c>
      <c r="I1676" s="73">
        <v>91.07</v>
      </c>
      <c r="J1676" s="55">
        <v>75.59</v>
      </c>
      <c r="K1676" s="73">
        <v>9.35</v>
      </c>
      <c r="L1676" s="55">
        <v>7.76</v>
      </c>
      <c r="M1676" s="55">
        <f>TRUNC(((J1676*G1676)+(L1676*G1676)),2)</f>
        <v>166.7</v>
      </c>
      <c r="N1676" s="55">
        <f>TRUNC(((J1676*H1676)+(L1676*H1676)),2)</f>
        <v>166.7</v>
      </c>
      <c r="O1676" s="38"/>
      <c r="P1676" s="55">
        <v>91.07</v>
      </c>
      <c r="Q1676" s="55">
        <v>9.35</v>
      </c>
      <c r="R1676" s="55">
        <v>200.84</v>
      </c>
      <c r="S1676" s="55">
        <v>200.84</v>
      </c>
      <c r="T1676" s="135">
        <f t="shared" ref="T1676:T1739" si="192">N1676/S1676</f>
        <v>0.83001394144592699</v>
      </c>
      <c r="U1676" s="55">
        <f t="shared" si="190"/>
        <v>151.18</v>
      </c>
      <c r="V1676" s="55">
        <f t="shared" si="191"/>
        <v>15.52</v>
      </c>
      <c r="X1676" s="36" t="b">
        <v>1</v>
      </c>
    </row>
    <row r="1677" spans="1:24" ht="24" x14ac:dyDescent="0.2">
      <c r="A1677" s="42" t="s">
        <v>4766</v>
      </c>
      <c r="B1677" s="128" t="s">
        <v>2498</v>
      </c>
      <c r="C1677" s="50" t="s">
        <v>197</v>
      </c>
      <c r="D1677" s="57" t="s">
        <v>1889</v>
      </c>
      <c r="E1677" s="56" t="s">
        <v>1890</v>
      </c>
      <c r="F1677" s="53" t="s">
        <v>160</v>
      </c>
      <c r="G1677" s="54">
        <v>3</v>
      </c>
      <c r="H1677" s="55">
        <v>3</v>
      </c>
      <c r="I1677" s="73">
        <v>47.44</v>
      </c>
      <c r="J1677" s="55">
        <v>39.369999999999997</v>
      </c>
      <c r="K1677" s="73">
        <v>6.44</v>
      </c>
      <c r="L1677" s="55">
        <v>5.34</v>
      </c>
      <c r="M1677" s="55">
        <f>TRUNC(((J1677*G1677)+(L1677*G1677)),2)</f>
        <v>134.13</v>
      </c>
      <c r="N1677" s="55">
        <f>TRUNC(((J1677*H1677)+(L1677*H1677)),2)</f>
        <v>134.13</v>
      </c>
      <c r="O1677" s="37"/>
      <c r="P1677" s="55">
        <v>47.44</v>
      </c>
      <c r="Q1677" s="55">
        <v>6.44</v>
      </c>
      <c r="R1677" s="55">
        <v>161.63999999999999</v>
      </c>
      <c r="S1677" s="55">
        <v>161.63999999999999</v>
      </c>
      <c r="T1677" s="135">
        <f t="shared" si="192"/>
        <v>0.82980697847067564</v>
      </c>
      <c r="U1677" s="55">
        <f t="shared" si="190"/>
        <v>118.11</v>
      </c>
      <c r="V1677" s="55">
        <f t="shared" si="191"/>
        <v>16.02</v>
      </c>
      <c r="X1677" s="36" t="b">
        <v>1</v>
      </c>
    </row>
    <row r="1678" spans="1:24" x14ac:dyDescent="0.2">
      <c r="A1678" s="42" t="s">
        <v>4767</v>
      </c>
      <c r="B1678" s="128" t="s">
        <v>2499</v>
      </c>
      <c r="C1678" s="50" t="s">
        <v>163</v>
      </c>
      <c r="D1678" s="51">
        <v>270501</v>
      </c>
      <c r="E1678" s="56" t="s">
        <v>175</v>
      </c>
      <c r="F1678" s="53" t="s">
        <v>164</v>
      </c>
      <c r="G1678" s="54">
        <v>210</v>
      </c>
      <c r="H1678" s="55">
        <v>210</v>
      </c>
      <c r="I1678" s="73">
        <v>1.66</v>
      </c>
      <c r="J1678" s="55">
        <v>1.37</v>
      </c>
      <c r="K1678" s="73">
        <v>2</v>
      </c>
      <c r="L1678" s="55">
        <v>1.66</v>
      </c>
      <c r="M1678" s="55">
        <f>TRUNC(((J1678*G1678)+(L1678*G1678)),2)</f>
        <v>636.29999999999995</v>
      </c>
      <c r="N1678" s="55">
        <f>TRUNC(((J1678*H1678)+(L1678*H1678)),2)</f>
        <v>636.29999999999995</v>
      </c>
      <c r="O1678" s="37"/>
      <c r="P1678" s="55">
        <v>1.66</v>
      </c>
      <c r="Q1678" s="55">
        <v>2</v>
      </c>
      <c r="R1678" s="55">
        <v>768.6</v>
      </c>
      <c r="S1678" s="55">
        <v>768.6</v>
      </c>
      <c r="T1678" s="135">
        <f t="shared" si="192"/>
        <v>0.82786885245901631</v>
      </c>
      <c r="U1678" s="55">
        <f t="shared" ref="U1678:U1741" si="193">TRUNC(J1678*H1678,2)</f>
        <v>287.7</v>
      </c>
      <c r="V1678" s="55">
        <f t="shared" ref="V1678:V1741" si="194">TRUNC(L1678*H1678,2)</f>
        <v>348.6</v>
      </c>
      <c r="X1678" s="36" t="b">
        <v>1</v>
      </c>
    </row>
    <row r="1679" spans="1:24" x14ac:dyDescent="0.2">
      <c r="A1679" s="42" t="s">
        <v>4768</v>
      </c>
      <c r="B1679" s="129" t="s">
        <v>2500</v>
      </c>
      <c r="C1679" s="133"/>
      <c r="D1679" s="133"/>
      <c r="E1679" s="58" t="s">
        <v>522</v>
      </c>
      <c r="F1679" s="133"/>
      <c r="G1679" s="59"/>
      <c r="H1679" s="59"/>
      <c r="I1679" s="72"/>
      <c r="J1679" s="59"/>
      <c r="K1679" s="72"/>
      <c r="L1679" s="59"/>
      <c r="M1679" s="60">
        <f>SUM(M1680:M1681)</f>
        <v>708.03</v>
      </c>
      <c r="N1679" s="60">
        <f>SUM(N1680:N1681)</f>
        <v>708.03</v>
      </c>
      <c r="O1679" s="37"/>
      <c r="P1679" s="59"/>
      <c r="Q1679" s="59"/>
      <c r="R1679" s="60">
        <v>853.05</v>
      </c>
      <c r="S1679" s="60">
        <v>853.05</v>
      </c>
      <c r="T1679" s="135">
        <f t="shared" si="192"/>
        <v>0.82999824160365743</v>
      </c>
      <c r="U1679" s="55">
        <f t="shared" si="193"/>
        <v>0</v>
      </c>
      <c r="V1679" s="55">
        <f t="shared" si="194"/>
        <v>0</v>
      </c>
      <c r="X1679" s="36" t="b">
        <v>1</v>
      </c>
    </row>
    <row r="1680" spans="1:24" ht="36" x14ac:dyDescent="0.25">
      <c r="A1680" s="42" t="s">
        <v>4769</v>
      </c>
      <c r="B1680" s="128" t="s">
        <v>2501</v>
      </c>
      <c r="C1680" s="50" t="s">
        <v>197</v>
      </c>
      <c r="D1680" s="57" t="s">
        <v>524</v>
      </c>
      <c r="E1680" s="56" t="s">
        <v>525</v>
      </c>
      <c r="F1680" s="53" t="s">
        <v>160</v>
      </c>
      <c r="G1680" s="54">
        <v>10</v>
      </c>
      <c r="H1680" s="55">
        <v>10</v>
      </c>
      <c r="I1680" s="73">
        <v>44.42</v>
      </c>
      <c r="J1680" s="55">
        <v>36.869999999999997</v>
      </c>
      <c r="K1680" s="73">
        <v>12.04</v>
      </c>
      <c r="L1680" s="55">
        <v>9.99</v>
      </c>
      <c r="M1680" s="55">
        <f>TRUNC(((J1680*G1680)+(L1680*G1680)),2)</f>
        <v>468.6</v>
      </c>
      <c r="N1680" s="55">
        <f>TRUNC(((J1680*H1680)+(L1680*H1680)),2)</f>
        <v>468.6</v>
      </c>
      <c r="O1680" s="38"/>
      <c r="P1680" s="55">
        <v>44.42</v>
      </c>
      <c r="Q1680" s="55">
        <v>12.04</v>
      </c>
      <c r="R1680" s="55">
        <v>564.6</v>
      </c>
      <c r="S1680" s="55">
        <v>564.6</v>
      </c>
      <c r="T1680" s="135">
        <f t="shared" si="192"/>
        <v>0.82996811902231671</v>
      </c>
      <c r="U1680" s="55">
        <f t="shared" si="193"/>
        <v>368.7</v>
      </c>
      <c r="V1680" s="55">
        <f t="shared" si="194"/>
        <v>99.9</v>
      </c>
      <c r="X1680" s="36" t="b">
        <v>1</v>
      </c>
    </row>
    <row r="1681" spans="1:24" ht="24" x14ac:dyDescent="0.25">
      <c r="A1681" s="42" t="s">
        <v>4770</v>
      </c>
      <c r="B1681" s="128" t="s">
        <v>2502</v>
      </c>
      <c r="C1681" s="50" t="s">
        <v>197</v>
      </c>
      <c r="D1681" s="57" t="s">
        <v>527</v>
      </c>
      <c r="E1681" s="56" t="s">
        <v>528</v>
      </c>
      <c r="F1681" s="53" t="s">
        <v>160</v>
      </c>
      <c r="G1681" s="54">
        <v>3</v>
      </c>
      <c r="H1681" s="55">
        <v>3</v>
      </c>
      <c r="I1681" s="73">
        <v>96.15</v>
      </c>
      <c r="J1681" s="55">
        <v>79.81</v>
      </c>
      <c r="K1681" s="73">
        <v>0</v>
      </c>
      <c r="L1681" s="55">
        <v>0</v>
      </c>
      <c r="M1681" s="55">
        <f>TRUNC(((J1681*G1681)+(L1681*G1681)),2)</f>
        <v>239.43</v>
      </c>
      <c r="N1681" s="55">
        <f>TRUNC(((J1681*H1681)+(L1681*H1681)),2)</f>
        <v>239.43</v>
      </c>
      <c r="O1681" s="38"/>
      <c r="P1681" s="55">
        <v>96.15</v>
      </c>
      <c r="Q1681" s="55">
        <v>0</v>
      </c>
      <c r="R1681" s="55">
        <v>288.45</v>
      </c>
      <c r="S1681" s="55">
        <v>288.45</v>
      </c>
      <c r="T1681" s="135">
        <f t="shared" si="192"/>
        <v>0.83005720228809154</v>
      </c>
      <c r="U1681" s="55">
        <f t="shared" si="193"/>
        <v>239.43</v>
      </c>
      <c r="V1681" s="55">
        <f t="shared" si="194"/>
        <v>0</v>
      </c>
      <c r="X1681" s="36" t="b">
        <v>1</v>
      </c>
    </row>
    <row r="1682" spans="1:24" x14ac:dyDescent="0.2">
      <c r="A1682" s="42" t="s">
        <v>4771</v>
      </c>
      <c r="B1682" s="126">
        <v>38</v>
      </c>
      <c r="C1682" s="131"/>
      <c r="D1682" s="131"/>
      <c r="E1682" s="43" t="s">
        <v>40</v>
      </c>
      <c r="F1682" s="44" t="s">
        <v>160</v>
      </c>
      <c r="G1682" s="45">
        <v>1</v>
      </c>
      <c r="H1682" s="46"/>
      <c r="I1682" s="72"/>
      <c r="J1682" s="46"/>
      <c r="K1682" s="72"/>
      <c r="L1682" s="46"/>
      <c r="M1682" s="45">
        <f>M1683+M1685+M1687+M1690</f>
        <v>3227.4700000000003</v>
      </c>
      <c r="N1682" s="45">
        <f>N1683+N1685+N1687+N1690</f>
        <v>3227.4700000000003</v>
      </c>
      <c r="O1682" s="37"/>
      <c r="P1682" s="46"/>
      <c r="Q1682" s="46"/>
      <c r="R1682" s="45">
        <v>3892.65</v>
      </c>
      <c r="S1682" s="45">
        <v>3892.65</v>
      </c>
      <c r="T1682" s="135">
        <f t="shared" si="192"/>
        <v>0.82911898064300671</v>
      </c>
      <c r="U1682" s="55">
        <f t="shared" si="193"/>
        <v>0</v>
      </c>
      <c r="V1682" s="55">
        <f t="shared" si="194"/>
        <v>0</v>
      </c>
      <c r="X1682" s="36" t="b">
        <v>1</v>
      </c>
    </row>
    <row r="1683" spans="1:24" x14ac:dyDescent="0.2">
      <c r="A1683" s="42" t="s">
        <v>4772</v>
      </c>
      <c r="B1683" s="127" t="s">
        <v>2503</v>
      </c>
      <c r="C1683" s="132"/>
      <c r="D1683" s="132"/>
      <c r="E1683" s="47" t="s">
        <v>73</v>
      </c>
      <c r="F1683" s="132"/>
      <c r="G1683" s="48"/>
      <c r="H1683" s="48"/>
      <c r="I1683" s="72"/>
      <c r="J1683" s="48"/>
      <c r="K1683" s="72"/>
      <c r="L1683" s="48"/>
      <c r="M1683" s="308">
        <f>M1684</f>
        <v>346.88</v>
      </c>
      <c r="N1683" s="308">
        <f>N1684</f>
        <v>346.88</v>
      </c>
      <c r="O1683" s="37"/>
      <c r="P1683" s="48"/>
      <c r="Q1683" s="48"/>
      <c r="R1683" s="308">
        <v>419.08</v>
      </c>
      <c r="S1683" s="308">
        <v>419.08</v>
      </c>
      <c r="T1683" s="135">
        <f t="shared" si="192"/>
        <v>0.82771785816550536</v>
      </c>
      <c r="U1683" s="55">
        <f t="shared" si="193"/>
        <v>0</v>
      </c>
      <c r="V1683" s="55">
        <f t="shared" si="194"/>
        <v>0</v>
      </c>
      <c r="X1683" s="36" t="b">
        <v>1</v>
      </c>
    </row>
    <row r="1684" spans="1:24" x14ac:dyDescent="0.2">
      <c r="A1684" s="42" t="s">
        <v>4773</v>
      </c>
      <c r="B1684" s="128" t="s">
        <v>2504</v>
      </c>
      <c r="C1684" s="50" t="s">
        <v>163</v>
      </c>
      <c r="D1684" s="51">
        <v>20202</v>
      </c>
      <c r="E1684" s="56" t="s">
        <v>236</v>
      </c>
      <c r="F1684" s="53" t="s">
        <v>164</v>
      </c>
      <c r="G1684" s="54">
        <v>156.96</v>
      </c>
      <c r="H1684" s="55">
        <v>156.96</v>
      </c>
      <c r="I1684" s="73">
        <v>0</v>
      </c>
      <c r="J1684" s="55">
        <v>0</v>
      </c>
      <c r="K1684" s="73">
        <v>2.67</v>
      </c>
      <c r="L1684" s="55">
        <v>2.21</v>
      </c>
      <c r="M1684" s="55">
        <f>TRUNC(((J1684*G1684)+(L1684*G1684)),2)</f>
        <v>346.88</v>
      </c>
      <c r="N1684" s="55">
        <f>TRUNC(((J1684*H1684)+(L1684*H1684)),2)</f>
        <v>346.88</v>
      </c>
      <c r="O1684" s="37"/>
      <c r="P1684" s="55">
        <v>0</v>
      </c>
      <c r="Q1684" s="55">
        <v>2.67</v>
      </c>
      <c r="R1684" s="55">
        <v>419.08</v>
      </c>
      <c r="S1684" s="55">
        <v>419.08</v>
      </c>
      <c r="T1684" s="135">
        <f t="shared" si="192"/>
        <v>0.82771785816550536</v>
      </c>
      <c r="U1684" s="55">
        <f t="shared" si="193"/>
        <v>0</v>
      </c>
      <c r="V1684" s="55">
        <f t="shared" si="194"/>
        <v>346.88</v>
      </c>
      <c r="X1684" s="36" t="b">
        <v>1</v>
      </c>
    </row>
    <row r="1685" spans="1:24" x14ac:dyDescent="0.2">
      <c r="A1685" s="42" t="s">
        <v>4774</v>
      </c>
      <c r="B1685" s="127" t="s">
        <v>2505</v>
      </c>
      <c r="C1685" s="132"/>
      <c r="D1685" s="132"/>
      <c r="E1685" s="47" t="s">
        <v>75</v>
      </c>
      <c r="F1685" s="132"/>
      <c r="G1685" s="48"/>
      <c r="H1685" s="48"/>
      <c r="I1685" s="72"/>
      <c r="J1685" s="48"/>
      <c r="K1685" s="72"/>
      <c r="L1685" s="48"/>
      <c r="M1685" s="308">
        <f>M1686</f>
        <v>398.24</v>
      </c>
      <c r="N1685" s="308">
        <f>N1686</f>
        <v>398.24</v>
      </c>
      <c r="O1685" s="37"/>
      <c r="P1685" s="48"/>
      <c r="Q1685" s="48"/>
      <c r="R1685" s="308">
        <v>479.93</v>
      </c>
      <c r="S1685" s="308">
        <v>479.93</v>
      </c>
      <c r="T1685" s="135">
        <f t="shared" si="192"/>
        <v>0.82978767736961645</v>
      </c>
      <c r="U1685" s="55">
        <f t="shared" si="193"/>
        <v>0</v>
      </c>
      <c r="V1685" s="55">
        <f t="shared" si="194"/>
        <v>0</v>
      </c>
      <c r="X1685" s="36" t="b">
        <v>1</v>
      </c>
    </row>
    <row r="1686" spans="1:24" x14ac:dyDescent="0.2">
      <c r="A1686" s="42" t="s">
        <v>4775</v>
      </c>
      <c r="B1686" s="128" t="s">
        <v>2506</v>
      </c>
      <c r="C1686" s="50" t="s">
        <v>163</v>
      </c>
      <c r="D1686" s="51">
        <v>30101</v>
      </c>
      <c r="E1686" s="56" t="s">
        <v>230</v>
      </c>
      <c r="F1686" s="53" t="s">
        <v>211</v>
      </c>
      <c r="G1686" s="54">
        <v>10.98</v>
      </c>
      <c r="H1686" s="55">
        <v>10.98</v>
      </c>
      <c r="I1686" s="73">
        <v>34.11</v>
      </c>
      <c r="J1686" s="55">
        <v>28.31</v>
      </c>
      <c r="K1686" s="73">
        <v>9.6</v>
      </c>
      <c r="L1686" s="55">
        <v>7.96</v>
      </c>
      <c r="M1686" s="55">
        <f>TRUNC(((J1686*G1686)+(L1686*G1686)),2)</f>
        <v>398.24</v>
      </c>
      <c r="N1686" s="55">
        <f>TRUNC(((J1686*H1686)+(L1686*H1686)),2)</f>
        <v>398.24</v>
      </c>
      <c r="O1686" s="37"/>
      <c r="P1686" s="55">
        <v>34.11</v>
      </c>
      <c r="Q1686" s="55">
        <v>9.6</v>
      </c>
      <c r="R1686" s="55">
        <v>479.93</v>
      </c>
      <c r="S1686" s="55">
        <v>479.93</v>
      </c>
      <c r="T1686" s="135">
        <f t="shared" si="192"/>
        <v>0.82978767736961645</v>
      </c>
      <c r="U1686" s="55">
        <f t="shared" si="193"/>
        <v>310.83999999999997</v>
      </c>
      <c r="V1686" s="55">
        <f t="shared" si="194"/>
        <v>87.4</v>
      </c>
      <c r="X1686" s="36" t="b">
        <v>1</v>
      </c>
    </row>
    <row r="1687" spans="1:24" x14ac:dyDescent="0.2">
      <c r="A1687" s="42" t="s">
        <v>4776</v>
      </c>
      <c r="B1687" s="127" t="s">
        <v>2507</v>
      </c>
      <c r="C1687" s="132"/>
      <c r="D1687" s="132"/>
      <c r="E1687" s="47" t="s">
        <v>77</v>
      </c>
      <c r="F1687" s="132"/>
      <c r="G1687" s="48"/>
      <c r="H1687" s="48"/>
      <c r="I1687" s="72"/>
      <c r="J1687" s="48"/>
      <c r="K1687" s="72"/>
      <c r="L1687" s="48"/>
      <c r="M1687" s="308">
        <f>SUM(M1688:M1689)</f>
        <v>769.1</v>
      </c>
      <c r="N1687" s="308">
        <f>SUM(N1688:N1689)</f>
        <v>769.1</v>
      </c>
      <c r="O1687" s="37"/>
      <c r="P1687" s="48"/>
      <c r="Q1687" s="48"/>
      <c r="R1687" s="308">
        <v>929.2</v>
      </c>
      <c r="S1687" s="308">
        <v>929.2</v>
      </c>
      <c r="T1687" s="135">
        <f t="shared" si="192"/>
        <v>0.82770124838570813</v>
      </c>
      <c r="U1687" s="55">
        <f t="shared" si="193"/>
        <v>0</v>
      </c>
      <c r="V1687" s="55">
        <f t="shared" si="194"/>
        <v>0</v>
      </c>
      <c r="X1687" s="36" t="b">
        <v>1</v>
      </c>
    </row>
    <row r="1688" spans="1:24" ht="24" x14ac:dyDescent="0.25">
      <c r="A1688" s="42" t="s">
        <v>4777</v>
      </c>
      <c r="B1688" s="128" t="s">
        <v>2508</v>
      </c>
      <c r="C1688" s="50" t="s">
        <v>163</v>
      </c>
      <c r="D1688" s="51">
        <v>41140</v>
      </c>
      <c r="E1688" s="52" t="s">
        <v>3036</v>
      </c>
      <c r="F1688" s="53" t="s">
        <v>164</v>
      </c>
      <c r="G1688" s="54">
        <v>156.96</v>
      </c>
      <c r="H1688" s="55">
        <v>156.96</v>
      </c>
      <c r="I1688" s="73">
        <v>0</v>
      </c>
      <c r="J1688" s="55">
        <v>0</v>
      </c>
      <c r="K1688" s="73">
        <v>2.72</v>
      </c>
      <c r="L1688" s="55">
        <v>2.25</v>
      </c>
      <c r="M1688" s="55">
        <f>TRUNC(((J1688*G1688)+(L1688*G1688)),2)</f>
        <v>353.16</v>
      </c>
      <c r="N1688" s="55">
        <f>TRUNC(((J1688*H1688)+(L1688*H1688)),2)</f>
        <v>353.16</v>
      </c>
      <c r="O1688" s="38"/>
      <c r="P1688" s="55">
        <v>0</v>
      </c>
      <c r="Q1688" s="55">
        <v>2.72</v>
      </c>
      <c r="R1688" s="55">
        <v>426.93</v>
      </c>
      <c r="S1688" s="55">
        <v>426.93</v>
      </c>
      <c r="T1688" s="135">
        <f t="shared" si="192"/>
        <v>0.8272082074344741</v>
      </c>
      <c r="U1688" s="55">
        <f t="shared" si="193"/>
        <v>0</v>
      </c>
      <c r="V1688" s="55">
        <f t="shared" si="194"/>
        <v>353.16</v>
      </c>
      <c r="X1688" s="36" t="b">
        <v>1</v>
      </c>
    </row>
    <row r="1689" spans="1:24" ht="24" x14ac:dyDescent="0.25">
      <c r="A1689" s="42" t="s">
        <v>4778</v>
      </c>
      <c r="B1689" s="128" t="s">
        <v>2509</v>
      </c>
      <c r="C1689" s="50" t="s">
        <v>217</v>
      </c>
      <c r="D1689" s="51">
        <v>97083</v>
      </c>
      <c r="E1689" s="56" t="s">
        <v>243</v>
      </c>
      <c r="F1689" s="53" t="s">
        <v>164</v>
      </c>
      <c r="G1689" s="54">
        <v>156.96</v>
      </c>
      <c r="H1689" s="55">
        <v>156.96</v>
      </c>
      <c r="I1689" s="73">
        <v>0.93</v>
      </c>
      <c r="J1689" s="55">
        <v>0.77</v>
      </c>
      <c r="K1689" s="73">
        <v>2.27</v>
      </c>
      <c r="L1689" s="55">
        <v>1.88</v>
      </c>
      <c r="M1689" s="55">
        <f>TRUNC(((J1689*G1689)+(L1689*G1689)),2)</f>
        <v>415.94</v>
      </c>
      <c r="N1689" s="55">
        <f>TRUNC(((J1689*H1689)+(L1689*H1689)),2)</f>
        <v>415.94</v>
      </c>
      <c r="O1689" s="38"/>
      <c r="P1689" s="55">
        <v>0.93</v>
      </c>
      <c r="Q1689" s="55">
        <v>2.27</v>
      </c>
      <c r="R1689" s="55">
        <v>502.27</v>
      </c>
      <c r="S1689" s="55">
        <v>502.27</v>
      </c>
      <c r="T1689" s="135">
        <f t="shared" si="192"/>
        <v>0.82812033368506976</v>
      </c>
      <c r="U1689" s="55">
        <f t="shared" si="193"/>
        <v>120.85</v>
      </c>
      <c r="V1689" s="55">
        <f t="shared" si="194"/>
        <v>295.08</v>
      </c>
      <c r="X1689" s="36" t="b">
        <v>1</v>
      </c>
    </row>
    <row r="1690" spans="1:24" x14ac:dyDescent="0.2">
      <c r="A1690" s="42" t="s">
        <v>4779</v>
      </c>
      <c r="B1690" s="127" t="s">
        <v>2510</v>
      </c>
      <c r="C1690" s="132"/>
      <c r="D1690" s="132"/>
      <c r="E1690" s="47" t="s">
        <v>95</v>
      </c>
      <c r="F1690" s="132"/>
      <c r="G1690" s="48"/>
      <c r="H1690" s="48"/>
      <c r="I1690" s="72"/>
      <c r="J1690" s="48"/>
      <c r="K1690" s="72"/>
      <c r="L1690" s="48"/>
      <c r="M1690" s="49">
        <f>M1691</f>
        <v>1713.25</v>
      </c>
      <c r="N1690" s="65">
        <f>N1691</f>
        <v>1713.25</v>
      </c>
      <c r="O1690" s="37"/>
      <c r="P1690" s="48"/>
      <c r="Q1690" s="48"/>
      <c r="R1690" s="49">
        <v>2064.44</v>
      </c>
      <c r="S1690" s="49">
        <v>2064.44</v>
      </c>
      <c r="T1690" s="135">
        <f t="shared" si="192"/>
        <v>0.82988607079886068</v>
      </c>
      <c r="U1690" s="55">
        <f t="shared" si="193"/>
        <v>0</v>
      </c>
      <c r="V1690" s="55">
        <f t="shared" si="194"/>
        <v>0</v>
      </c>
      <c r="X1690" s="36" t="b">
        <v>1</v>
      </c>
    </row>
    <row r="1691" spans="1:24" x14ac:dyDescent="0.2">
      <c r="A1691" s="42" t="s">
        <v>4780</v>
      </c>
      <c r="B1691" s="128" t="s">
        <v>2511</v>
      </c>
      <c r="C1691" s="50" t="s">
        <v>163</v>
      </c>
      <c r="D1691" s="51">
        <v>160601</v>
      </c>
      <c r="E1691" s="56" t="s">
        <v>261</v>
      </c>
      <c r="F1691" s="53" t="s">
        <v>172</v>
      </c>
      <c r="G1691" s="54">
        <v>33.1</v>
      </c>
      <c r="H1691" s="55">
        <v>33.1</v>
      </c>
      <c r="I1691" s="73">
        <v>28.17</v>
      </c>
      <c r="J1691" s="55">
        <v>23.38</v>
      </c>
      <c r="K1691" s="73">
        <v>34.200000000000003</v>
      </c>
      <c r="L1691" s="55">
        <v>28.38</v>
      </c>
      <c r="M1691" s="55">
        <f>TRUNC(((J1691*G1691)+(L1691*G1691)),2)</f>
        <v>1713.25</v>
      </c>
      <c r="N1691" s="55">
        <f>TRUNC(((J1691*H1691)+(L1691*H1691)),2)</f>
        <v>1713.25</v>
      </c>
      <c r="O1691" s="37"/>
      <c r="P1691" s="55">
        <v>28.17</v>
      </c>
      <c r="Q1691" s="55">
        <v>34.200000000000003</v>
      </c>
      <c r="R1691" s="55">
        <v>2064.44</v>
      </c>
      <c r="S1691" s="55">
        <v>2064.44</v>
      </c>
      <c r="T1691" s="135">
        <f t="shared" si="192"/>
        <v>0.82988607079886068</v>
      </c>
      <c r="U1691" s="55">
        <f t="shared" si="193"/>
        <v>773.87</v>
      </c>
      <c r="V1691" s="55">
        <f t="shared" si="194"/>
        <v>939.37</v>
      </c>
      <c r="X1691" s="36" t="b">
        <v>1</v>
      </c>
    </row>
    <row r="1692" spans="1:24" x14ac:dyDescent="0.2">
      <c r="A1692" s="42" t="s">
        <v>4781</v>
      </c>
      <c r="B1692" s="126">
        <v>39</v>
      </c>
      <c r="C1692" s="131"/>
      <c r="D1692" s="131"/>
      <c r="E1692" s="43" t="s">
        <v>2512</v>
      </c>
      <c r="F1692" s="44" t="s">
        <v>160</v>
      </c>
      <c r="G1692" s="45">
        <v>1</v>
      </c>
      <c r="H1692" s="46"/>
      <c r="I1692" s="72"/>
      <c r="J1692" s="46"/>
      <c r="K1692" s="72"/>
      <c r="L1692" s="46"/>
      <c r="M1692" s="45">
        <f>M1693+M1695+M1697+M1701+M1716+M1748+M1781+M1784+M1787+M1789+M1794+M1799+M1801+M1804+M1807+M1816+M1818+M1838</f>
        <v>160333.37</v>
      </c>
      <c r="N1692" s="45">
        <f>N1693+N1695+N1697+N1701+N1716+N1748+N1781+N1784+N1787+N1789+N1794+N1799+N1801+N1804+N1807+N1816+N1818+N1838</f>
        <v>160333.37</v>
      </c>
      <c r="O1692" s="37"/>
      <c r="P1692" s="46"/>
      <c r="Q1692" s="46"/>
      <c r="R1692" s="45">
        <v>193246.83</v>
      </c>
      <c r="S1692" s="45">
        <v>193246.83</v>
      </c>
      <c r="T1692" s="135">
        <f t="shared" si="192"/>
        <v>0.82968175985086023</v>
      </c>
      <c r="U1692" s="55">
        <f t="shared" si="193"/>
        <v>0</v>
      </c>
      <c r="V1692" s="55">
        <f t="shared" si="194"/>
        <v>0</v>
      </c>
      <c r="X1692" s="36" t="b">
        <v>1</v>
      </c>
    </row>
    <row r="1693" spans="1:24" x14ac:dyDescent="0.2">
      <c r="A1693" s="42" t="s">
        <v>4782</v>
      </c>
      <c r="B1693" s="127" t="s">
        <v>2513</v>
      </c>
      <c r="C1693" s="132"/>
      <c r="D1693" s="132"/>
      <c r="E1693" s="47" t="s">
        <v>73</v>
      </c>
      <c r="F1693" s="132"/>
      <c r="G1693" s="48"/>
      <c r="H1693" s="48"/>
      <c r="I1693" s="72"/>
      <c r="J1693" s="48"/>
      <c r="K1693" s="72"/>
      <c r="L1693" s="48"/>
      <c r="M1693" s="49">
        <f>M1694</f>
        <v>572.66999999999996</v>
      </c>
      <c r="N1693" s="65">
        <f>N1694</f>
        <v>572.66999999999996</v>
      </c>
      <c r="O1693" s="37"/>
      <c r="P1693" s="48"/>
      <c r="Q1693" s="48"/>
      <c r="R1693" s="49">
        <v>691.02</v>
      </c>
      <c r="S1693" s="49">
        <v>691.02</v>
      </c>
      <c r="T1693" s="135">
        <f t="shared" si="192"/>
        <v>0.82873144047929148</v>
      </c>
      <c r="U1693" s="55">
        <f t="shared" si="193"/>
        <v>0</v>
      </c>
      <c r="V1693" s="55">
        <f t="shared" si="194"/>
        <v>0</v>
      </c>
      <c r="X1693" s="36" t="b">
        <v>1</v>
      </c>
    </row>
    <row r="1694" spans="1:24" ht="24" x14ac:dyDescent="0.25">
      <c r="A1694" s="42" t="s">
        <v>4783</v>
      </c>
      <c r="B1694" s="128" t="s">
        <v>2514</v>
      </c>
      <c r="C1694" s="50" t="s">
        <v>163</v>
      </c>
      <c r="D1694" s="51">
        <v>20701</v>
      </c>
      <c r="E1694" s="56" t="s">
        <v>265</v>
      </c>
      <c r="F1694" s="53" t="s">
        <v>164</v>
      </c>
      <c r="G1694" s="54">
        <v>127.26</v>
      </c>
      <c r="H1694" s="55">
        <v>127.26</v>
      </c>
      <c r="I1694" s="73">
        <v>3.82</v>
      </c>
      <c r="J1694" s="55">
        <v>3.17</v>
      </c>
      <c r="K1694" s="73">
        <v>1.61</v>
      </c>
      <c r="L1694" s="55">
        <v>1.33</v>
      </c>
      <c r="M1694" s="55">
        <f>TRUNC(((J1694*G1694)+(L1694*G1694)),2)</f>
        <v>572.66999999999996</v>
      </c>
      <c r="N1694" s="55">
        <f>TRUNC(((J1694*H1694)+(L1694*H1694)),2)</f>
        <v>572.66999999999996</v>
      </c>
      <c r="O1694" s="38"/>
      <c r="P1694" s="55">
        <v>3.82</v>
      </c>
      <c r="Q1694" s="55">
        <v>1.61</v>
      </c>
      <c r="R1694" s="55">
        <v>691.02</v>
      </c>
      <c r="S1694" s="55">
        <v>691.02</v>
      </c>
      <c r="T1694" s="135">
        <f t="shared" si="192"/>
        <v>0.82873144047929148</v>
      </c>
      <c r="U1694" s="55">
        <f t="shared" si="193"/>
        <v>403.41</v>
      </c>
      <c r="V1694" s="55">
        <f t="shared" si="194"/>
        <v>169.25</v>
      </c>
      <c r="X1694" s="36" t="b">
        <v>1</v>
      </c>
    </row>
    <row r="1695" spans="1:24" x14ac:dyDescent="0.2">
      <c r="A1695" s="42" t="s">
        <v>4784</v>
      </c>
      <c r="B1695" s="127" t="s">
        <v>2515</v>
      </c>
      <c r="C1695" s="132"/>
      <c r="D1695" s="132"/>
      <c r="E1695" s="47" t="s">
        <v>75</v>
      </c>
      <c r="F1695" s="132"/>
      <c r="G1695" s="48"/>
      <c r="H1695" s="48"/>
      <c r="I1695" s="72"/>
      <c r="J1695" s="48"/>
      <c r="K1695" s="72"/>
      <c r="L1695" s="48"/>
      <c r="M1695" s="49">
        <f>M1696</f>
        <v>322.8</v>
      </c>
      <c r="N1695" s="65">
        <f>N1696</f>
        <v>322.8</v>
      </c>
      <c r="O1695" s="37"/>
      <c r="P1695" s="48"/>
      <c r="Q1695" s="48"/>
      <c r="R1695" s="49">
        <v>389.01</v>
      </c>
      <c r="S1695" s="49">
        <v>389.01</v>
      </c>
      <c r="T1695" s="135">
        <f t="shared" si="192"/>
        <v>0.82979871982725384</v>
      </c>
      <c r="U1695" s="55">
        <f t="shared" si="193"/>
        <v>0</v>
      </c>
      <c r="V1695" s="55">
        <f t="shared" si="194"/>
        <v>0</v>
      </c>
      <c r="X1695" s="36" t="b">
        <v>1</v>
      </c>
    </row>
    <row r="1696" spans="1:24" x14ac:dyDescent="0.2">
      <c r="A1696" s="42" t="s">
        <v>4785</v>
      </c>
      <c r="B1696" s="128" t="s">
        <v>2516</v>
      </c>
      <c r="C1696" s="50" t="s">
        <v>163</v>
      </c>
      <c r="D1696" s="51">
        <v>30101</v>
      </c>
      <c r="E1696" s="56" t="s">
        <v>230</v>
      </c>
      <c r="F1696" s="53" t="s">
        <v>211</v>
      </c>
      <c r="G1696" s="54">
        <v>8.9</v>
      </c>
      <c r="H1696" s="55">
        <v>8.9</v>
      </c>
      <c r="I1696" s="73">
        <v>34.11</v>
      </c>
      <c r="J1696" s="55">
        <v>28.31</v>
      </c>
      <c r="K1696" s="73">
        <v>9.6</v>
      </c>
      <c r="L1696" s="55">
        <v>7.96</v>
      </c>
      <c r="M1696" s="55">
        <f>TRUNC(((J1696*G1696)+(L1696*G1696)),2)</f>
        <v>322.8</v>
      </c>
      <c r="N1696" s="55">
        <f>TRUNC(((J1696*H1696)+(L1696*H1696)),2)</f>
        <v>322.8</v>
      </c>
      <c r="O1696" s="37"/>
      <c r="P1696" s="55">
        <v>34.11</v>
      </c>
      <c r="Q1696" s="55">
        <v>9.6</v>
      </c>
      <c r="R1696" s="55">
        <v>389.01</v>
      </c>
      <c r="S1696" s="55">
        <v>389.01</v>
      </c>
      <c r="T1696" s="135">
        <f t="shared" si="192"/>
        <v>0.82979871982725384</v>
      </c>
      <c r="U1696" s="55">
        <f t="shared" si="193"/>
        <v>251.95</v>
      </c>
      <c r="V1696" s="55">
        <f t="shared" si="194"/>
        <v>70.84</v>
      </c>
      <c r="X1696" s="36" t="b">
        <v>1</v>
      </c>
    </row>
    <row r="1697" spans="1:24" x14ac:dyDescent="0.2">
      <c r="A1697" s="42" t="s">
        <v>4786</v>
      </c>
      <c r="B1697" s="127" t="s">
        <v>2517</v>
      </c>
      <c r="C1697" s="132"/>
      <c r="D1697" s="132"/>
      <c r="E1697" s="47" t="s">
        <v>77</v>
      </c>
      <c r="F1697" s="132"/>
      <c r="G1697" s="48"/>
      <c r="H1697" s="48"/>
      <c r="I1697" s="72"/>
      <c r="J1697" s="48"/>
      <c r="K1697" s="72"/>
      <c r="L1697" s="48"/>
      <c r="M1697" s="308">
        <f>M1698</f>
        <v>623.55999999999995</v>
      </c>
      <c r="N1697" s="308">
        <f>N1698</f>
        <v>623.55999999999995</v>
      </c>
      <c r="O1697" s="37"/>
      <c r="P1697" s="48"/>
      <c r="Q1697" s="48"/>
      <c r="R1697" s="308">
        <v>753.37</v>
      </c>
      <c r="S1697" s="308">
        <v>753.37</v>
      </c>
      <c r="T1697" s="135">
        <f t="shared" si="192"/>
        <v>0.82769422727212383</v>
      </c>
      <c r="U1697" s="55">
        <f t="shared" si="193"/>
        <v>0</v>
      </c>
      <c r="V1697" s="55">
        <f t="shared" si="194"/>
        <v>0</v>
      </c>
      <c r="X1697" s="36" t="b">
        <v>1</v>
      </c>
    </row>
    <row r="1698" spans="1:24" x14ac:dyDescent="0.2">
      <c r="A1698" s="42" t="s">
        <v>4787</v>
      </c>
      <c r="B1698" s="129" t="s">
        <v>2518</v>
      </c>
      <c r="C1698" s="133"/>
      <c r="D1698" s="133"/>
      <c r="E1698" s="58" t="s">
        <v>270</v>
      </c>
      <c r="F1698" s="133"/>
      <c r="G1698" s="59"/>
      <c r="H1698" s="59"/>
      <c r="I1698" s="72"/>
      <c r="J1698" s="59"/>
      <c r="K1698" s="72"/>
      <c r="L1698" s="59"/>
      <c r="M1698" s="60">
        <f>SUM(M1699:M1700)</f>
        <v>623.55999999999995</v>
      </c>
      <c r="N1698" s="60">
        <f>SUM(N1699:N1700)</f>
        <v>623.55999999999995</v>
      </c>
      <c r="O1698" s="37"/>
      <c r="P1698" s="59"/>
      <c r="Q1698" s="59"/>
      <c r="R1698" s="60">
        <v>753.37</v>
      </c>
      <c r="S1698" s="60">
        <v>753.37</v>
      </c>
      <c r="T1698" s="135">
        <f t="shared" si="192"/>
        <v>0.82769422727212383</v>
      </c>
      <c r="U1698" s="55">
        <f t="shared" si="193"/>
        <v>0</v>
      </c>
      <c r="V1698" s="55">
        <f t="shared" si="194"/>
        <v>0</v>
      </c>
      <c r="X1698" s="36" t="b">
        <v>1</v>
      </c>
    </row>
    <row r="1699" spans="1:24" ht="24" x14ac:dyDescent="0.25">
      <c r="A1699" s="42" t="s">
        <v>4788</v>
      </c>
      <c r="B1699" s="128" t="s">
        <v>2519</v>
      </c>
      <c r="C1699" s="50" t="s">
        <v>163</v>
      </c>
      <c r="D1699" s="51">
        <v>41140</v>
      </c>
      <c r="E1699" s="52" t="s">
        <v>3036</v>
      </c>
      <c r="F1699" s="53" t="s">
        <v>164</v>
      </c>
      <c r="G1699" s="54">
        <v>127.26</v>
      </c>
      <c r="H1699" s="55">
        <v>127.26</v>
      </c>
      <c r="I1699" s="73">
        <v>0</v>
      </c>
      <c r="J1699" s="55">
        <v>0</v>
      </c>
      <c r="K1699" s="73">
        <v>2.72</v>
      </c>
      <c r="L1699" s="55">
        <v>2.25</v>
      </c>
      <c r="M1699" s="55">
        <f>TRUNC(((J1699*G1699)+(L1699*G1699)),2)</f>
        <v>286.33</v>
      </c>
      <c r="N1699" s="55">
        <f>TRUNC(((J1699*H1699)+(L1699*H1699)),2)</f>
        <v>286.33</v>
      </c>
      <c r="O1699" s="38"/>
      <c r="P1699" s="55">
        <v>0</v>
      </c>
      <c r="Q1699" s="55">
        <v>2.72</v>
      </c>
      <c r="R1699" s="55">
        <v>346.14</v>
      </c>
      <c r="S1699" s="55">
        <v>346.14</v>
      </c>
      <c r="T1699" s="135">
        <f t="shared" si="192"/>
        <v>0.82720864390131155</v>
      </c>
      <c r="U1699" s="55">
        <f t="shared" si="193"/>
        <v>0</v>
      </c>
      <c r="V1699" s="55">
        <f t="shared" si="194"/>
        <v>286.33</v>
      </c>
      <c r="X1699" s="36" t="b">
        <v>1</v>
      </c>
    </row>
    <row r="1700" spans="1:24" ht="24" x14ac:dyDescent="0.25">
      <c r="A1700" s="42" t="s">
        <v>4789</v>
      </c>
      <c r="B1700" s="128" t="s">
        <v>2520</v>
      </c>
      <c r="C1700" s="50" t="s">
        <v>217</v>
      </c>
      <c r="D1700" s="51">
        <v>97083</v>
      </c>
      <c r="E1700" s="56" t="s">
        <v>243</v>
      </c>
      <c r="F1700" s="53" t="s">
        <v>164</v>
      </c>
      <c r="G1700" s="54">
        <v>127.26</v>
      </c>
      <c r="H1700" s="55">
        <v>127.26</v>
      </c>
      <c r="I1700" s="73">
        <v>0.93</v>
      </c>
      <c r="J1700" s="55">
        <v>0.77</v>
      </c>
      <c r="K1700" s="73">
        <v>2.27</v>
      </c>
      <c r="L1700" s="55">
        <v>1.88</v>
      </c>
      <c r="M1700" s="55">
        <f>TRUNC(((J1700*G1700)+(L1700*G1700)),2)</f>
        <v>337.23</v>
      </c>
      <c r="N1700" s="55">
        <f>TRUNC(((J1700*H1700)+(L1700*H1700)),2)</f>
        <v>337.23</v>
      </c>
      <c r="O1700" s="38"/>
      <c r="P1700" s="55">
        <v>0.93</v>
      </c>
      <c r="Q1700" s="55">
        <v>2.27</v>
      </c>
      <c r="R1700" s="55">
        <v>407.23</v>
      </c>
      <c r="S1700" s="55">
        <v>407.23</v>
      </c>
      <c r="T1700" s="135">
        <f t="shared" si="192"/>
        <v>0.82810696657908311</v>
      </c>
      <c r="U1700" s="55">
        <f t="shared" si="193"/>
        <v>97.99</v>
      </c>
      <c r="V1700" s="55">
        <f t="shared" si="194"/>
        <v>239.24</v>
      </c>
      <c r="X1700" s="36" t="b">
        <v>1</v>
      </c>
    </row>
    <row r="1701" spans="1:24" x14ac:dyDescent="0.2">
      <c r="A1701" s="42" t="s">
        <v>4790</v>
      </c>
      <c r="B1701" s="127" t="s">
        <v>2521</v>
      </c>
      <c r="C1701" s="132"/>
      <c r="D1701" s="132"/>
      <c r="E1701" s="47" t="s">
        <v>79</v>
      </c>
      <c r="F1701" s="132"/>
      <c r="G1701" s="48"/>
      <c r="H1701" s="48"/>
      <c r="I1701" s="72"/>
      <c r="J1701" s="48"/>
      <c r="K1701" s="72"/>
      <c r="L1701" s="48"/>
      <c r="M1701" s="49">
        <f>M1702+M1706+M1714</f>
        <v>12833.83</v>
      </c>
      <c r="N1701" s="65">
        <f>N1702+N1706+N1714</f>
        <v>12833.83</v>
      </c>
      <c r="O1701" s="37"/>
      <c r="P1701" s="48"/>
      <c r="Q1701" s="48"/>
      <c r="R1701" s="49">
        <v>15468.51</v>
      </c>
      <c r="S1701" s="49">
        <v>15468.51</v>
      </c>
      <c r="T1701" s="135">
        <f t="shared" si="192"/>
        <v>0.82967460990101827</v>
      </c>
      <c r="U1701" s="55">
        <f t="shared" si="193"/>
        <v>0</v>
      </c>
      <c r="V1701" s="55">
        <f t="shared" si="194"/>
        <v>0</v>
      </c>
      <c r="X1701" s="36" t="b">
        <v>1</v>
      </c>
    </row>
    <row r="1702" spans="1:24" x14ac:dyDescent="0.2">
      <c r="A1702" s="42" t="s">
        <v>4791</v>
      </c>
      <c r="B1702" s="129" t="s">
        <v>2522</v>
      </c>
      <c r="C1702" s="133"/>
      <c r="D1702" s="133"/>
      <c r="E1702" s="58" t="s">
        <v>275</v>
      </c>
      <c r="F1702" s="133"/>
      <c r="G1702" s="59"/>
      <c r="H1702" s="59"/>
      <c r="I1702" s="72"/>
      <c r="J1702" s="59"/>
      <c r="K1702" s="72"/>
      <c r="L1702" s="59"/>
      <c r="M1702" s="60">
        <f>SUM(M1703:M1705)</f>
        <v>8950.5499999999993</v>
      </c>
      <c r="N1702" s="60">
        <f>SUM(N1703:N1705)</f>
        <v>8950.5499999999993</v>
      </c>
      <c r="O1702" s="37"/>
      <c r="P1702" s="59"/>
      <c r="Q1702" s="59"/>
      <c r="R1702" s="60">
        <v>10789.35</v>
      </c>
      <c r="S1702" s="60">
        <v>10789.35</v>
      </c>
      <c r="T1702" s="135">
        <f t="shared" si="192"/>
        <v>0.82957268046731258</v>
      </c>
      <c r="U1702" s="55">
        <f t="shared" si="193"/>
        <v>0</v>
      </c>
      <c r="V1702" s="55">
        <f t="shared" si="194"/>
        <v>0</v>
      </c>
      <c r="X1702" s="36" t="b">
        <v>1</v>
      </c>
    </row>
    <row r="1703" spans="1:24" x14ac:dyDescent="0.2">
      <c r="A1703" s="42" t="s">
        <v>4792</v>
      </c>
      <c r="B1703" s="128" t="s">
        <v>2523</v>
      </c>
      <c r="C1703" s="50" t="s">
        <v>163</v>
      </c>
      <c r="D1703" s="51">
        <v>50302</v>
      </c>
      <c r="E1703" s="56" t="s">
        <v>277</v>
      </c>
      <c r="F1703" s="53" t="s">
        <v>172</v>
      </c>
      <c r="G1703" s="54">
        <v>87</v>
      </c>
      <c r="H1703" s="55">
        <v>87</v>
      </c>
      <c r="I1703" s="73">
        <v>32.19</v>
      </c>
      <c r="J1703" s="55">
        <v>26.72</v>
      </c>
      <c r="K1703" s="73">
        <v>37.479999999999997</v>
      </c>
      <c r="L1703" s="55">
        <v>31.11</v>
      </c>
      <c r="M1703" s="55">
        <f>TRUNC(((J1703*G1703)+(L1703*G1703)),2)</f>
        <v>5031.21</v>
      </c>
      <c r="N1703" s="55">
        <f>TRUNC(((J1703*H1703)+(L1703*H1703)),2)</f>
        <v>5031.21</v>
      </c>
      <c r="O1703" s="37"/>
      <c r="P1703" s="55">
        <v>32.19</v>
      </c>
      <c r="Q1703" s="55">
        <v>37.479999999999997</v>
      </c>
      <c r="R1703" s="55">
        <v>6061.29</v>
      </c>
      <c r="S1703" s="55">
        <v>6061.29</v>
      </c>
      <c r="T1703" s="135">
        <f t="shared" si="192"/>
        <v>0.83005597818286203</v>
      </c>
      <c r="U1703" s="55">
        <f t="shared" si="193"/>
        <v>2324.64</v>
      </c>
      <c r="V1703" s="55">
        <f t="shared" si="194"/>
        <v>2706.57</v>
      </c>
      <c r="X1703" s="36" t="b">
        <v>1</v>
      </c>
    </row>
    <row r="1704" spans="1:24" x14ac:dyDescent="0.2">
      <c r="A1704" s="42" t="s">
        <v>4793</v>
      </c>
      <c r="B1704" s="128" t="s">
        <v>2524</v>
      </c>
      <c r="C1704" s="50" t="s">
        <v>217</v>
      </c>
      <c r="D1704" s="51">
        <v>95577</v>
      </c>
      <c r="E1704" s="56" t="s">
        <v>1686</v>
      </c>
      <c r="F1704" s="53" t="s">
        <v>280</v>
      </c>
      <c r="G1704" s="54">
        <v>291</v>
      </c>
      <c r="H1704" s="55">
        <v>291</v>
      </c>
      <c r="I1704" s="73">
        <v>10.14</v>
      </c>
      <c r="J1704" s="55">
        <v>8.41</v>
      </c>
      <c r="K1704" s="73">
        <v>0.95</v>
      </c>
      <c r="L1704" s="55">
        <v>0.78</v>
      </c>
      <c r="M1704" s="55">
        <f>TRUNC(((J1704*G1704)+(L1704*G1704)),2)</f>
        <v>2674.29</v>
      </c>
      <c r="N1704" s="55">
        <f>TRUNC(((J1704*H1704)+(L1704*H1704)),2)</f>
        <v>2674.29</v>
      </c>
      <c r="O1704" s="37"/>
      <c r="P1704" s="55">
        <v>10.14</v>
      </c>
      <c r="Q1704" s="55">
        <v>0.95</v>
      </c>
      <c r="R1704" s="55">
        <v>3227.19</v>
      </c>
      <c r="S1704" s="55">
        <v>3227.19</v>
      </c>
      <c r="T1704" s="135">
        <f t="shared" si="192"/>
        <v>0.82867448151487821</v>
      </c>
      <c r="U1704" s="55">
        <f t="shared" si="193"/>
        <v>2447.31</v>
      </c>
      <c r="V1704" s="55">
        <f t="shared" si="194"/>
        <v>226.98</v>
      </c>
      <c r="X1704" s="36" t="b">
        <v>1</v>
      </c>
    </row>
    <row r="1705" spans="1:24" x14ac:dyDescent="0.2">
      <c r="A1705" s="42" t="s">
        <v>4794</v>
      </c>
      <c r="B1705" s="128" t="s">
        <v>2525</v>
      </c>
      <c r="C1705" s="50" t="s">
        <v>163</v>
      </c>
      <c r="D1705" s="51">
        <v>52014</v>
      </c>
      <c r="E1705" s="56" t="s">
        <v>282</v>
      </c>
      <c r="F1705" s="53" t="s">
        <v>280</v>
      </c>
      <c r="G1705" s="54">
        <v>97.27</v>
      </c>
      <c r="H1705" s="55">
        <v>97.27</v>
      </c>
      <c r="I1705" s="73">
        <v>12.82</v>
      </c>
      <c r="J1705" s="55">
        <v>10.64</v>
      </c>
      <c r="K1705" s="73">
        <v>2.61</v>
      </c>
      <c r="L1705" s="55">
        <v>2.16</v>
      </c>
      <c r="M1705" s="55">
        <f>TRUNC(((J1705*G1705)+(L1705*G1705)),2)</f>
        <v>1245.05</v>
      </c>
      <c r="N1705" s="55">
        <f>TRUNC(((J1705*H1705)+(L1705*H1705)),2)</f>
        <v>1245.05</v>
      </c>
      <c r="O1705" s="37"/>
      <c r="P1705" s="55">
        <v>12.82</v>
      </c>
      <c r="Q1705" s="55">
        <v>2.61</v>
      </c>
      <c r="R1705" s="55">
        <v>1500.87</v>
      </c>
      <c r="S1705" s="55">
        <v>1500.87</v>
      </c>
      <c r="T1705" s="135">
        <f t="shared" si="192"/>
        <v>0.82955219306135775</v>
      </c>
      <c r="U1705" s="55">
        <f t="shared" si="193"/>
        <v>1034.95</v>
      </c>
      <c r="V1705" s="55">
        <f t="shared" si="194"/>
        <v>210.1</v>
      </c>
      <c r="X1705" s="36" t="b">
        <v>1</v>
      </c>
    </row>
    <row r="1706" spans="1:24" x14ac:dyDescent="0.2">
      <c r="A1706" s="42" t="s">
        <v>4795</v>
      </c>
      <c r="B1706" s="129" t="s">
        <v>2526</v>
      </c>
      <c r="C1706" s="133"/>
      <c r="D1706" s="133"/>
      <c r="E1706" s="58" t="s">
        <v>284</v>
      </c>
      <c r="F1706" s="133"/>
      <c r="G1706" s="59"/>
      <c r="H1706" s="59"/>
      <c r="I1706" s="72"/>
      <c r="J1706" s="59"/>
      <c r="K1706" s="72"/>
      <c r="L1706" s="59"/>
      <c r="M1706" s="60">
        <f>SUM(M1707:M1713)</f>
        <v>3808.58</v>
      </c>
      <c r="N1706" s="60">
        <f>SUM(N1707:N1713)</f>
        <v>3808.58</v>
      </c>
      <c r="O1706" s="37"/>
      <c r="P1706" s="59"/>
      <c r="Q1706" s="59"/>
      <c r="R1706" s="60">
        <v>4589.16</v>
      </c>
      <c r="S1706" s="60">
        <v>4589.16</v>
      </c>
      <c r="T1706" s="135">
        <f t="shared" si="192"/>
        <v>0.82990786984982001</v>
      </c>
      <c r="U1706" s="55">
        <f t="shared" si="193"/>
        <v>0</v>
      </c>
      <c r="V1706" s="55">
        <f t="shared" si="194"/>
        <v>0</v>
      </c>
      <c r="X1706" s="36" t="b">
        <v>1</v>
      </c>
    </row>
    <row r="1707" spans="1:24" x14ac:dyDescent="0.2">
      <c r="A1707" s="42" t="s">
        <v>4796</v>
      </c>
      <c r="B1707" s="128" t="s">
        <v>2527</v>
      </c>
      <c r="C1707" s="50" t="s">
        <v>163</v>
      </c>
      <c r="D1707" s="51">
        <v>50901</v>
      </c>
      <c r="E1707" s="56" t="s">
        <v>286</v>
      </c>
      <c r="F1707" s="53" t="s">
        <v>211</v>
      </c>
      <c r="G1707" s="54">
        <v>4.79</v>
      </c>
      <c r="H1707" s="55">
        <v>4.79</v>
      </c>
      <c r="I1707" s="73">
        <v>0</v>
      </c>
      <c r="J1707" s="55">
        <v>0</v>
      </c>
      <c r="K1707" s="73">
        <v>43.34</v>
      </c>
      <c r="L1707" s="55">
        <v>35.97</v>
      </c>
      <c r="M1707" s="55">
        <f t="shared" ref="M1707:M1713" si="195">TRUNC(((J1707*G1707)+(L1707*G1707)),2)</f>
        <v>172.29</v>
      </c>
      <c r="N1707" s="55">
        <f t="shared" ref="N1707:N1713" si="196">TRUNC(((J1707*H1707)+(L1707*H1707)),2)</f>
        <v>172.29</v>
      </c>
      <c r="O1707" s="37"/>
      <c r="P1707" s="55">
        <v>0</v>
      </c>
      <c r="Q1707" s="55">
        <v>43.34</v>
      </c>
      <c r="R1707" s="55">
        <v>207.59</v>
      </c>
      <c r="S1707" s="55">
        <v>207.59</v>
      </c>
      <c r="T1707" s="135">
        <f t="shared" si="192"/>
        <v>0.82995327327905966</v>
      </c>
      <c r="U1707" s="55">
        <f t="shared" si="193"/>
        <v>0</v>
      </c>
      <c r="V1707" s="55">
        <f t="shared" si="194"/>
        <v>172.29</v>
      </c>
      <c r="X1707" s="36" t="b">
        <v>1</v>
      </c>
    </row>
    <row r="1708" spans="1:24" x14ac:dyDescent="0.2">
      <c r="A1708" s="42" t="s">
        <v>4797</v>
      </c>
      <c r="B1708" s="128" t="s">
        <v>2528</v>
      </c>
      <c r="C1708" s="50" t="s">
        <v>163</v>
      </c>
      <c r="D1708" s="51">
        <v>50902</v>
      </c>
      <c r="E1708" s="56" t="s">
        <v>288</v>
      </c>
      <c r="F1708" s="53" t="s">
        <v>164</v>
      </c>
      <c r="G1708" s="54">
        <v>8.4600000000000009</v>
      </c>
      <c r="H1708" s="55">
        <v>8.4600000000000009</v>
      </c>
      <c r="I1708" s="73">
        <v>0</v>
      </c>
      <c r="J1708" s="55">
        <v>0</v>
      </c>
      <c r="K1708" s="73">
        <v>5.34</v>
      </c>
      <c r="L1708" s="55">
        <v>4.43</v>
      </c>
      <c r="M1708" s="55">
        <f t="shared" si="195"/>
        <v>37.47</v>
      </c>
      <c r="N1708" s="55">
        <f t="shared" si="196"/>
        <v>37.47</v>
      </c>
      <c r="O1708" s="37"/>
      <c r="P1708" s="55">
        <v>0</v>
      </c>
      <c r="Q1708" s="55">
        <v>5.34</v>
      </c>
      <c r="R1708" s="55">
        <v>45.17</v>
      </c>
      <c r="S1708" s="55">
        <v>45.17</v>
      </c>
      <c r="T1708" s="135">
        <f t="shared" si="192"/>
        <v>0.82953287580252377</v>
      </c>
      <c r="U1708" s="55">
        <f t="shared" si="193"/>
        <v>0</v>
      </c>
      <c r="V1708" s="55">
        <f t="shared" si="194"/>
        <v>37.47</v>
      </c>
      <c r="X1708" s="36" t="b">
        <v>1</v>
      </c>
    </row>
    <row r="1709" spans="1:24" ht="24" x14ac:dyDescent="0.25">
      <c r="A1709" s="42" t="s">
        <v>4798</v>
      </c>
      <c r="B1709" s="128" t="s">
        <v>2529</v>
      </c>
      <c r="C1709" s="50" t="s">
        <v>217</v>
      </c>
      <c r="D1709" s="51">
        <v>96616</v>
      </c>
      <c r="E1709" s="56" t="s">
        <v>290</v>
      </c>
      <c r="F1709" s="53" t="s">
        <v>211</v>
      </c>
      <c r="G1709" s="54">
        <v>0.42</v>
      </c>
      <c r="H1709" s="55">
        <v>0.42</v>
      </c>
      <c r="I1709" s="73">
        <v>430.66</v>
      </c>
      <c r="J1709" s="55">
        <v>357.49</v>
      </c>
      <c r="K1709" s="73">
        <v>221.65</v>
      </c>
      <c r="L1709" s="55">
        <v>183.99</v>
      </c>
      <c r="M1709" s="55">
        <f t="shared" si="195"/>
        <v>227.42</v>
      </c>
      <c r="N1709" s="55">
        <f t="shared" si="196"/>
        <v>227.42</v>
      </c>
      <c r="O1709" s="38"/>
      <c r="P1709" s="55">
        <v>430.66</v>
      </c>
      <c r="Q1709" s="55">
        <v>221.65</v>
      </c>
      <c r="R1709" s="55">
        <v>273.97000000000003</v>
      </c>
      <c r="S1709" s="55">
        <v>273.97000000000003</v>
      </c>
      <c r="T1709" s="135">
        <f t="shared" si="192"/>
        <v>0.83009088586341562</v>
      </c>
      <c r="U1709" s="55">
        <f t="shared" si="193"/>
        <v>150.13999999999999</v>
      </c>
      <c r="V1709" s="55">
        <f t="shared" si="194"/>
        <v>77.27</v>
      </c>
      <c r="X1709" s="36" t="b">
        <v>1</v>
      </c>
    </row>
    <row r="1710" spans="1:24" x14ac:dyDescent="0.2">
      <c r="A1710" s="42" t="s">
        <v>4799</v>
      </c>
      <c r="B1710" s="128" t="s">
        <v>2530</v>
      </c>
      <c r="C1710" s="50" t="s">
        <v>163</v>
      </c>
      <c r="D1710" s="51">
        <v>51036</v>
      </c>
      <c r="E1710" s="56" t="s">
        <v>292</v>
      </c>
      <c r="F1710" s="53" t="s">
        <v>211</v>
      </c>
      <c r="G1710" s="54">
        <v>4.58</v>
      </c>
      <c r="H1710" s="55">
        <v>4.58</v>
      </c>
      <c r="I1710" s="73">
        <v>557.77</v>
      </c>
      <c r="J1710" s="55">
        <v>463</v>
      </c>
      <c r="K1710" s="73">
        <v>0</v>
      </c>
      <c r="L1710" s="55">
        <v>0</v>
      </c>
      <c r="M1710" s="55">
        <f t="shared" si="195"/>
        <v>2120.54</v>
      </c>
      <c r="N1710" s="55">
        <f t="shared" si="196"/>
        <v>2120.54</v>
      </c>
      <c r="O1710" s="37"/>
      <c r="P1710" s="55">
        <v>557.77</v>
      </c>
      <c r="Q1710" s="55">
        <v>0</v>
      </c>
      <c r="R1710" s="55">
        <v>2554.58</v>
      </c>
      <c r="S1710" s="55">
        <v>2554.58</v>
      </c>
      <c r="T1710" s="135">
        <f t="shared" si="192"/>
        <v>0.83009340087215899</v>
      </c>
      <c r="U1710" s="55">
        <f t="shared" si="193"/>
        <v>2120.54</v>
      </c>
      <c r="V1710" s="55">
        <f t="shared" si="194"/>
        <v>0</v>
      </c>
      <c r="X1710" s="36" t="b">
        <v>1</v>
      </c>
    </row>
    <row r="1711" spans="1:24" ht="24" x14ac:dyDescent="0.25">
      <c r="A1711" s="42" t="s">
        <v>4800</v>
      </c>
      <c r="B1711" s="128" t="s">
        <v>2531</v>
      </c>
      <c r="C1711" s="50" t="s">
        <v>163</v>
      </c>
      <c r="D1711" s="51">
        <v>51060</v>
      </c>
      <c r="E1711" s="56" t="s">
        <v>294</v>
      </c>
      <c r="F1711" s="53" t="s">
        <v>211</v>
      </c>
      <c r="G1711" s="54">
        <v>4.58</v>
      </c>
      <c r="H1711" s="55">
        <v>4.58</v>
      </c>
      <c r="I1711" s="73">
        <v>0.12</v>
      </c>
      <c r="J1711" s="55">
        <v>0.09</v>
      </c>
      <c r="K1711" s="73">
        <v>40.18</v>
      </c>
      <c r="L1711" s="55">
        <v>33.35</v>
      </c>
      <c r="M1711" s="55">
        <f t="shared" si="195"/>
        <v>153.15</v>
      </c>
      <c r="N1711" s="55">
        <f t="shared" si="196"/>
        <v>153.15</v>
      </c>
      <c r="O1711" s="38"/>
      <c r="P1711" s="55">
        <v>0.12</v>
      </c>
      <c r="Q1711" s="55">
        <v>40.18</v>
      </c>
      <c r="R1711" s="55">
        <v>184.57</v>
      </c>
      <c r="S1711" s="55">
        <v>184.57</v>
      </c>
      <c r="T1711" s="135">
        <f t="shared" si="192"/>
        <v>0.8297664842607142</v>
      </c>
      <c r="U1711" s="55">
        <f t="shared" si="193"/>
        <v>0.41</v>
      </c>
      <c r="V1711" s="55">
        <f t="shared" si="194"/>
        <v>152.74</v>
      </c>
      <c r="X1711" s="36" t="b">
        <v>1</v>
      </c>
    </row>
    <row r="1712" spans="1:24" x14ac:dyDescent="0.2">
      <c r="A1712" s="42" t="s">
        <v>4801</v>
      </c>
      <c r="B1712" s="128" t="s">
        <v>2532</v>
      </c>
      <c r="C1712" s="50" t="s">
        <v>163</v>
      </c>
      <c r="D1712" s="51">
        <v>52004</v>
      </c>
      <c r="E1712" s="56" t="s">
        <v>296</v>
      </c>
      <c r="F1712" s="53" t="s">
        <v>280</v>
      </c>
      <c r="G1712" s="54">
        <v>30.2</v>
      </c>
      <c r="H1712" s="55">
        <v>30.2</v>
      </c>
      <c r="I1712" s="73">
        <v>9.16</v>
      </c>
      <c r="J1712" s="55">
        <v>7.6</v>
      </c>
      <c r="K1712" s="73">
        <v>2.98</v>
      </c>
      <c r="L1712" s="55">
        <v>2.4700000000000002</v>
      </c>
      <c r="M1712" s="55">
        <f t="shared" si="195"/>
        <v>304.11</v>
      </c>
      <c r="N1712" s="55">
        <f t="shared" si="196"/>
        <v>304.11</v>
      </c>
      <c r="O1712" s="37"/>
      <c r="P1712" s="55">
        <v>9.16</v>
      </c>
      <c r="Q1712" s="55">
        <v>2.98</v>
      </c>
      <c r="R1712" s="55">
        <v>366.62</v>
      </c>
      <c r="S1712" s="55">
        <v>366.62</v>
      </c>
      <c r="T1712" s="135">
        <f t="shared" si="192"/>
        <v>0.82949648137035625</v>
      </c>
      <c r="U1712" s="55">
        <f t="shared" si="193"/>
        <v>229.52</v>
      </c>
      <c r="V1712" s="55">
        <f t="shared" si="194"/>
        <v>74.59</v>
      </c>
      <c r="X1712" s="36" t="b">
        <v>1</v>
      </c>
    </row>
    <row r="1713" spans="1:24" x14ac:dyDescent="0.2">
      <c r="A1713" s="42" t="s">
        <v>4802</v>
      </c>
      <c r="B1713" s="128" t="s">
        <v>2533</v>
      </c>
      <c r="C1713" s="50" t="s">
        <v>163</v>
      </c>
      <c r="D1713" s="51">
        <v>52014</v>
      </c>
      <c r="E1713" s="56" t="s">
        <v>282</v>
      </c>
      <c r="F1713" s="53" t="s">
        <v>280</v>
      </c>
      <c r="G1713" s="54">
        <v>62</v>
      </c>
      <c r="H1713" s="55">
        <v>62</v>
      </c>
      <c r="I1713" s="73">
        <v>12.82</v>
      </c>
      <c r="J1713" s="55">
        <v>10.64</v>
      </c>
      <c r="K1713" s="73">
        <v>2.61</v>
      </c>
      <c r="L1713" s="55">
        <v>2.16</v>
      </c>
      <c r="M1713" s="55">
        <f t="shared" si="195"/>
        <v>793.6</v>
      </c>
      <c r="N1713" s="55">
        <f t="shared" si="196"/>
        <v>793.6</v>
      </c>
      <c r="O1713" s="37"/>
      <c r="P1713" s="55">
        <v>12.82</v>
      </c>
      <c r="Q1713" s="55">
        <v>2.61</v>
      </c>
      <c r="R1713" s="55">
        <v>956.66</v>
      </c>
      <c r="S1713" s="55">
        <v>956.66</v>
      </c>
      <c r="T1713" s="135">
        <f t="shared" si="192"/>
        <v>0.82955281918340895</v>
      </c>
      <c r="U1713" s="55">
        <f t="shared" si="193"/>
        <v>659.68</v>
      </c>
      <c r="V1713" s="55">
        <f t="shared" si="194"/>
        <v>133.91999999999999</v>
      </c>
      <c r="X1713" s="36" t="b">
        <v>1</v>
      </c>
    </row>
    <row r="1714" spans="1:24" x14ac:dyDescent="0.2">
      <c r="A1714" s="42" t="s">
        <v>4803</v>
      </c>
      <c r="B1714" s="129" t="s">
        <v>2534</v>
      </c>
      <c r="C1714" s="133"/>
      <c r="D1714" s="133"/>
      <c r="E1714" s="58" t="s">
        <v>300</v>
      </c>
      <c r="F1714" s="133"/>
      <c r="G1714" s="59"/>
      <c r="H1714" s="59"/>
      <c r="I1714" s="72"/>
      <c r="J1714" s="59"/>
      <c r="K1714" s="72"/>
      <c r="L1714" s="59"/>
      <c r="M1714" s="60">
        <f>M1715</f>
        <v>74.7</v>
      </c>
      <c r="N1714" s="60">
        <f>N1715</f>
        <v>74.7</v>
      </c>
      <c r="O1714" s="37"/>
      <c r="P1714" s="59"/>
      <c r="Q1714" s="59"/>
      <c r="R1714" s="60">
        <v>90</v>
      </c>
      <c r="S1714" s="60">
        <v>90</v>
      </c>
      <c r="T1714" s="135">
        <f t="shared" si="192"/>
        <v>0.83000000000000007</v>
      </c>
      <c r="U1714" s="55">
        <f t="shared" si="193"/>
        <v>0</v>
      </c>
      <c r="V1714" s="55">
        <f t="shared" si="194"/>
        <v>0</v>
      </c>
      <c r="X1714" s="36" t="b">
        <v>1</v>
      </c>
    </row>
    <row r="1715" spans="1:24" x14ac:dyDescent="0.2">
      <c r="A1715" s="42" t="s">
        <v>4804</v>
      </c>
      <c r="B1715" s="128" t="s">
        <v>2535</v>
      </c>
      <c r="C1715" s="50" t="s">
        <v>163</v>
      </c>
      <c r="D1715" s="51">
        <v>50251</v>
      </c>
      <c r="E1715" s="56" t="s">
        <v>302</v>
      </c>
      <c r="F1715" s="53" t="s">
        <v>160</v>
      </c>
      <c r="G1715" s="54">
        <v>6</v>
      </c>
      <c r="H1715" s="55">
        <v>6</v>
      </c>
      <c r="I1715" s="73">
        <v>15</v>
      </c>
      <c r="J1715" s="55">
        <v>12.45</v>
      </c>
      <c r="K1715" s="73">
        <v>0</v>
      </c>
      <c r="L1715" s="55">
        <v>0</v>
      </c>
      <c r="M1715" s="55">
        <f>TRUNC(((J1715*G1715)+(L1715*G1715)),2)</f>
        <v>74.7</v>
      </c>
      <c r="N1715" s="55">
        <f>TRUNC(((J1715*H1715)+(L1715*H1715)),2)</f>
        <v>74.7</v>
      </c>
      <c r="O1715" s="37"/>
      <c r="P1715" s="55">
        <v>15</v>
      </c>
      <c r="Q1715" s="55">
        <v>0</v>
      </c>
      <c r="R1715" s="55">
        <v>90</v>
      </c>
      <c r="S1715" s="55">
        <v>90</v>
      </c>
      <c r="T1715" s="135">
        <f t="shared" si="192"/>
        <v>0.83000000000000007</v>
      </c>
      <c r="U1715" s="55">
        <f t="shared" si="193"/>
        <v>74.7</v>
      </c>
      <c r="V1715" s="55">
        <f t="shared" si="194"/>
        <v>0</v>
      </c>
      <c r="X1715" s="36" t="b">
        <v>1</v>
      </c>
    </row>
    <row r="1716" spans="1:24" x14ac:dyDescent="0.2">
      <c r="A1716" s="42" t="s">
        <v>4805</v>
      </c>
      <c r="B1716" s="127" t="s">
        <v>2536</v>
      </c>
      <c r="C1716" s="132"/>
      <c r="D1716" s="132"/>
      <c r="E1716" s="47" t="s">
        <v>81</v>
      </c>
      <c r="F1716" s="132"/>
      <c r="G1716" s="48"/>
      <c r="H1716" s="48"/>
      <c r="I1716" s="72"/>
      <c r="J1716" s="48"/>
      <c r="K1716" s="72"/>
      <c r="L1716" s="48"/>
      <c r="M1716" s="49">
        <f>M1717+M1727+M1733+M1741+M1744+M1746</f>
        <v>33747.550000000003</v>
      </c>
      <c r="N1716" s="65">
        <f>N1717+N1727+N1733+N1741+N1744+N1746</f>
        <v>33747.550000000003</v>
      </c>
      <c r="O1716" s="37"/>
      <c r="P1716" s="48"/>
      <c r="Q1716" s="48"/>
      <c r="R1716" s="49">
        <v>40663.15</v>
      </c>
      <c r="S1716" s="49">
        <v>40663.15</v>
      </c>
      <c r="T1716" s="135">
        <f t="shared" si="192"/>
        <v>0.82992955538368285</v>
      </c>
      <c r="U1716" s="55">
        <f t="shared" si="193"/>
        <v>0</v>
      </c>
      <c r="V1716" s="55">
        <f t="shared" si="194"/>
        <v>0</v>
      </c>
      <c r="X1716" s="36" t="b">
        <v>1</v>
      </c>
    </row>
    <row r="1717" spans="1:24" x14ac:dyDescent="0.2">
      <c r="A1717" s="42" t="s">
        <v>4806</v>
      </c>
      <c r="B1717" s="129" t="s">
        <v>2537</v>
      </c>
      <c r="C1717" s="133"/>
      <c r="D1717" s="133"/>
      <c r="E1717" s="58" t="s">
        <v>305</v>
      </c>
      <c r="F1717" s="133"/>
      <c r="G1717" s="59"/>
      <c r="H1717" s="59"/>
      <c r="I1717" s="72"/>
      <c r="J1717" s="59"/>
      <c r="K1717" s="72"/>
      <c r="L1717" s="59"/>
      <c r="M1717" s="60">
        <f>SUM(M1718:M1726)</f>
        <v>3663.9</v>
      </c>
      <c r="N1717" s="60">
        <f>SUM(N1718:N1726)</f>
        <v>3663.9</v>
      </c>
      <c r="O1717" s="37"/>
      <c r="P1717" s="59"/>
      <c r="Q1717" s="59"/>
      <c r="R1717" s="60">
        <v>4415.68</v>
      </c>
      <c r="S1717" s="60">
        <v>4415.68</v>
      </c>
      <c r="T1717" s="135">
        <f t="shared" si="192"/>
        <v>0.82974762663961155</v>
      </c>
      <c r="U1717" s="55">
        <f t="shared" si="193"/>
        <v>0</v>
      </c>
      <c r="V1717" s="55">
        <f t="shared" si="194"/>
        <v>0</v>
      </c>
      <c r="X1717" s="36" t="b">
        <v>1</v>
      </c>
    </row>
    <row r="1718" spans="1:24" x14ac:dyDescent="0.2">
      <c r="A1718" s="42" t="s">
        <v>4807</v>
      </c>
      <c r="B1718" s="128" t="s">
        <v>2538</v>
      </c>
      <c r="C1718" s="50" t="s">
        <v>163</v>
      </c>
      <c r="D1718" s="51">
        <v>40101</v>
      </c>
      <c r="E1718" s="56" t="s">
        <v>307</v>
      </c>
      <c r="F1718" s="53" t="s">
        <v>211</v>
      </c>
      <c r="G1718" s="54">
        <v>3.67</v>
      </c>
      <c r="H1718" s="55">
        <v>3.67</v>
      </c>
      <c r="I1718" s="73">
        <v>0</v>
      </c>
      <c r="J1718" s="55">
        <v>0</v>
      </c>
      <c r="K1718" s="73">
        <v>34.229999999999997</v>
      </c>
      <c r="L1718" s="55">
        <v>28.41</v>
      </c>
      <c r="M1718" s="55">
        <f t="shared" ref="M1718:M1726" si="197">TRUNC(((J1718*G1718)+(L1718*G1718)),2)</f>
        <v>104.26</v>
      </c>
      <c r="N1718" s="55">
        <f t="shared" ref="N1718:N1726" si="198">TRUNC(((J1718*H1718)+(L1718*H1718)),2)</f>
        <v>104.26</v>
      </c>
      <c r="O1718" s="37"/>
      <c r="P1718" s="55">
        <v>0</v>
      </c>
      <c r="Q1718" s="55">
        <v>34.229999999999997</v>
      </c>
      <c r="R1718" s="55">
        <v>125.62</v>
      </c>
      <c r="S1718" s="55">
        <v>125.62</v>
      </c>
      <c r="T1718" s="135">
        <f t="shared" si="192"/>
        <v>0.82996338162712946</v>
      </c>
      <c r="U1718" s="55">
        <f t="shared" si="193"/>
        <v>0</v>
      </c>
      <c r="V1718" s="55">
        <f t="shared" si="194"/>
        <v>104.26</v>
      </c>
      <c r="X1718" s="36" t="b">
        <v>1</v>
      </c>
    </row>
    <row r="1719" spans="1:24" x14ac:dyDescent="0.2">
      <c r="A1719" s="42" t="s">
        <v>4808</v>
      </c>
      <c r="B1719" s="128" t="s">
        <v>2539</v>
      </c>
      <c r="C1719" s="50" t="s">
        <v>163</v>
      </c>
      <c r="D1719" s="51">
        <v>50902</v>
      </c>
      <c r="E1719" s="56" t="s">
        <v>288</v>
      </c>
      <c r="F1719" s="53" t="s">
        <v>164</v>
      </c>
      <c r="G1719" s="54">
        <v>12.23</v>
      </c>
      <c r="H1719" s="55">
        <v>12.23</v>
      </c>
      <c r="I1719" s="73">
        <v>0</v>
      </c>
      <c r="J1719" s="55">
        <v>0</v>
      </c>
      <c r="K1719" s="73">
        <v>5.34</v>
      </c>
      <c r="L1719" s="55">
        <v>4.43</v>
      </c>
      <c r="M1719" s="55">
        <f t="shared" si="197"/>
        <v>54.17</v>
      </c>
      <c r="N1719" s="55">
        <f t="shared" si="198"/>
        <v>54.17</v>
      </c>
      <c r="O1719" s="37"/>
      <c r="P1719" s="55">
        <v>0</v>
      </c>
      <c r="Q1719" s="55">
        <v>5.34</v>
      </c>
      <c r="R1719" s="55">
        <v>65.3</v>
      </c>
      <c r="S1719" s="55">
        <v>65.3</v>
      </c>
      <c r="T1719" s="135">
        <f t="shared" si="192"/>
        <v>0.82955589586523748</v>
      </c>
      <c r="U1719" s="55">
        <f t="shared" si="193"/>
        <v>0</v>
      </c>
      <c r="V1719" s="55">
        <f t="shared" si="194"/>
        <v>54.17</v>
      </c>
      <c r="X1719" s="36" t="b">
        <v>1</v>
      </c>
    </row>
    <row r="1720" spans="1:24" ht="24" x14ac:dyDescent="0.25">
      <c r="A1720" s="42" t="s">
        <v>4809</v>
      </c>
      <c r="B1720" s="128" t="s">
        <v>2540</v>
      </c>
      <c r="C1720" s="50" t="s">
        <v>217</v>
      </c>
      <c r="D1720" s="51">
        <v>96616</v>
      </c>
      <c r="E1720" s="56" t="s">
        <v>290</v>
      </c>
      <c r="F1720" s="53" t="s">
        <v>211</v>
      </c>
      <c r="G1720" s="54">
        <v>0.35</v>
      </c>
      <c r="H1720" s="55">
        <v>0.35</v>
      </c>
      <c r="I1720" s="73">
        <v>430.66</v>
      </c>
      <c r="J1720" s="55">
        <v>357.49</v>
      </c>
      <c r="K1720" s="73">
        <v>221.65</v>
      </c>
      <c r="L1720" s="55">
        <v>183.99</v>
      </c>
      <c r="M1720" s="55">
        <f t="shared" si="197"/>
        <v>189.51</v>
      </c>
      <c r="N1720" s="55">
        <f t="shared" si="198"/>
        <v>189.51</v>
      </c>
      <c r="O1720" s="38"/>
      <c r="P1720" s="55">
        <v>430.66</v>
      </c>
      <c r="Q1720" s="55">
        <v>221.65</v>
      </c>
      <c r="R1720" s="55">
        <v>228.3</v>
      </c>
      <c r="S1720" s="55">
        <v>228.3</v>
      </c>
      <c r="T1720" s="135">
        <f t="shared" si="192"/>
        <v>0.8300919842312745</v>
      </c>
      <c r="U1720" s="55">
        <f t="shared" si="193"/>
        <v>125.12</v>
      </c>
      <c r="V1720" s="55">
        <f t="shared" si="194"/>
        <v>64.39</v>
      </c>
      <c r="X1720" s="36" t="b">
        <v>1</v>
      </c>
    </row>
    <row r="1721" spans="1:24" x14ac:dyDescent="0.2">
      <c r="A1721" s="42" t="s">
        <v>4810</v>
      </c>
      <c r="B1721" s="128" t="s">
        <v>2541</v>
      </c>
      <c r="C1721" s="50" t="s">
        <v>163</v>
      </c>
      <c r="D1721" s="51">
        <v>60191</v>
      </c>
      <c r="E1721" s="56" t="s">
        <v>311</v>
      </c>
      <c r="F1721" s="53" t="s">
        <v>164</v>
      </c>
      <c r="G1721" s="54">
        <v>30.57</v>
      </c>
      <c r="H1721" s="55">
        <v>30.57</v>
      </c>
      <c r="I1721" s="73">
        <v>24.41</v>
      </c>
      <c r="J1721" s="55">
        <v>20.260000000000002</v>
      </c>
      <c r="K1721" s="73">
        <v>11.37</v>
      </c>
      <c r="L1721" s="55">
        <v>9.43</v>
      </c>
      <c r="M1721" s="55">
        <f t="shared" si="197"/>
        <v>907.62</v>
      </c>
      <c r="N1721" s="55">
        <f t="shared" si="198"/>
        <v>907.62</v>
      </c>
      <c r="O1721" s="37"/>
      <c r="P1721" s="55">
        <v>24.41</v>
      </c>
      <c r="Q1721" s="55">
        <v>11.37</v>
      </c>
      <c r="R1721" s="55">
        <v>1093.79</v>
      </c>
      <c r="S1721" s="55">
        <v>1093.79</v>
      </c>
      <c r="T1721" s="135">
        <f t="shared" si="192"/>
        <v>0.82979365326068077</v>
      </c>
      <c r="U1721" s="55">
        <f t="shared" si="193"/>
        <v>619.34</v>
      </c>
      <c r="V1721" s="55">
        <f t="shared" si="194"/>
        <v>288.27</v>
      </c>
      <c r="X1721" s="36" t="b">
        <v>1</v>
      </c>
    </row>
    <row r="1722" spans="1:24" x14ac:dyDescent="0.2">
      <c r="A1722" s="42" t="s">
        <v>4811</v>
      </c>
      <c r="B1722" s="128" t="s">
        <v>2542</v>
      </c>
      <c r="C1722" s="50" t="s">
        <v>163</v>
      </c>
      <c r="D1722" s="51">
        <v>60524</v>
      </c>
      <c r="E1722" s="56" t="s">
        <v>292</v>
      </c>
      <c r="F1722" s="53" t="s">
        <v>211</v>
      </c>
      <c r="G1722" s="54">
        <v>2.14</v>
      </c>
      <c r="H1722" s="55">
        <v>2.14</v>
      </c>
      <c r="I1722" s="73">
        <v>557.77</v>
      </c>
      <c r="J1722" s="55">
        <v>463</v>
      </c>
      <c r="K1722" s="73">
        <v>0</v>
      </c>
      <c r="L1722" s="55">
        <v>0</v>
      </c>
      <c r="M1722" s="55">
        <f t="shared" si="197"/>
        <v>990.82</v>
      </c>
      <c r="N1722" s="55">
        <f t="shared" si="198"/>
        <v>990.82</v>
      </c>
      <c r="O1722" s="37"/>
      <c r="P1722" s="55">
        <v>557.77</v>
      </c>
      <c r="Q1722" s="55">
        <v>0</v>
      </c>
      <c r="R1722" s="55">
        <v>1193.6199999999999</v>
      </c>
      <c r="S1722" s="55">
        <v>1193.6199999999999</v>
      </c>
      <c r="T1722" s="135">
        <f t="shared" si="192"/>
        <v>0.83009668068564546</v>
      </c>
      <c r="U1722" s="55">
        <f t="shared" si="193"/>
        <v>990.82</v>
      </c>
      <c r="V1722" s="55">
        <f t="shared" si="194"/>
        <v>0</v>
      </c>
      <c r="X1722" s="36" t="b">
        <v>1</v>
      </c>
    </row>
    <row r="1723" spans="1:24" ht="24" x14ac:dyDescent="0.25">
      <c r="A1723" s="42" t="s">
        <v>4812</v>
      </c>
      <c r="B1723" s="128" t="s">
        <v>2543</v>
      </c>
      <c r="C1723" s="50" t="s">
        <v>163</v>
      </c>
      <c r="D1723" s="51">
        <v>60800</v>
      </c>
      <c r="E1723" s="56" t="s">
        <v>314</v>
      </c>
      <c r="F1723" s="53" t="s">
        <v>211</v>
      </c>
      <c r="G1723" s="54">
        <v>2.14</v>
      </c>
      <c r="H1723" s="55">
        <v>2.14</v>
      </c>
      <c r="I1723" s="73">
        <v>0.12</v>
      </c>
      <c r="J1723" s="55">
        <v>0.09</v>
      </c>
      <c r="K1723" s="73">
        <v>51.75</v>
      </c>
      <c r="L1723" s="55">
        <v>42.95</v>
      </c>
      <c r="M1723" s="55">
        <f t="shared" si="197"/>
        <v>92.1</v>
      </c>
      <c r="N1723" s="55">
        <f t="shared" si="198"/>
        <v>92.1</v>
      </c>
      <c r="O1723" s="38"/>
      <c r="P1723" s="55">
        <v>0.12</v>
      </c>
      <c r="Q1723" s="55">
        <v>51.75</v>
      </c>
      <c r="R1723" s="55">
        <v>111</v>
      </c>
      <c r="S1723" s="55">
        <v>111</v>
      </c>
      <c r="T1723" s="135">
        <f t="shared" si="192"/>
        <v>0.82972972972972969</v>
      </c>
      <c r="U1723" s="55">
        <f t="shared" si="193"/>
        <v>0.19</v>
      </c>
      <c r="V1723" s="55">
        <f t="shared" si="194"/>
        <v>91.91</v>
      </c>
      <c r="X1723" s="36" t="b">
        <v>1</v>
      </c>
    </row>
    <row r="1724" spans="1:24" x14ac:dyDescent="0.2">
      <c r="A1724" s="42" t="s">
        <v>4813</v>
      </c>
      <c r="B1724" s="128" t="s">
        <v>2544</v>
      </c>
      <c r="C1724" s="50" t="s">
        <v>163</v>
      </c>
      <c r="D1724" s="51">
        <v>40902</v>
      </c>
      <c r="E1724" s="56" t="s">
        <v>316</v>
      </c>
      <c r="F1724" s="53" t="s">
        <v>211</v>
      </c>
      <c r="G1724" s="54">
        <v>1.53</v>
      </c>
      <c r="H1724" s="55">
        <v>1.53</v>
      </c>
      <c r="I1724" s="73">
        <v>0</v>
      </c>
      <c r="J1724" s="55">
        <v>0</v>
      </c>
      <c r="K1724" s="73">
        <v>22.68</v>
      </c>
      <c r="L1724" s="55">
        <v>18.82</v>
      </c>
      <c r="M1724" s="55">
        <f t="shared" si="197"/>
        <v>28.79</v>
      </c>
      <c r="N1724" s="55">
        <f t="shared" si="198"/>
        <v>28.79</v>
      </c>
      <c r="O1724" s="37"/>
      <c r="P1724" s="55">
        <v>0</v>
      </c>
      <c r="Q1724" s="55">
        <v>22.68</v>
      </c>
      <c r="R1724" s="55">
        <v>34.700000000000003</v>
      </c>
      <c r="S1724" s="55">
        <v>34.700000000000003</v>
      </c>
      <c r="T1724" s="135">
        <f t="shared" si="192"/>
        <v>0.82968299711815552</v>
      </c>
      <c r="U1724" s="55">
        <f t="shared" si="193"/>
        <v>0</v>
      </c>
      <c r="V1724" s="55">
        <f t="shared" si="194"/>
        <v>28.79</v>
      </c>
      <c r="X1724" s="36" t="b">
        <v>1</v>
      </c>
    </row>
    <row r="1725" spans="1:24" x14ac:dyDescent="0.2">
      <c r="A1725" s="42" t="s">
        <v>4814</v>
      </c>
      <c r="B1725" s="128" t="s">
        <v>2545</v>
      </c>
      <c r="C1725" s="50" t="s">
        <v>163</v>
      </c>
      <c r="D1725" s="51">
        <v>60304</v>
      </c>
      <c r="E1725" s="56" t="s">
        <v>318</v>
      </c>
      <c r="F1725" s="53" t="s">
        <v>280</v>
      </c>
      <c r="G1725" s="54">
        <v>85.6</v>
      </c>
      <c r="H1725" s="55">
        <v>85.6</v>
      </c>
      <c r="I1725" s="73">
        <v>9.16</v>
      </c>
      <c r="J1725" s="55">
        <v>7.6</v>
      </c>
      <c r="K1725" s="73">
        <v>2.98</v>
      </c>
      <c r="L1725" s="55">
        <v>2.4700000000000002</v>
      </c>
      <c r="M1725" s="55">
        <f t="shared" si="197"/>
        <v>861.99</v>
      </c>
      <c r="N1725" s="55">
        <f t="shared" si="198"/>
        <v>861.99</v>
      </c>
      <c r="O1725" s="37"/>
      <c r="P1725" s="55">
        <v>9.16</v>
      </c>
      <c r="Q1725" s="55">
        <v>2.98</v>
      </c>
      <c r="R1725" s="55">
        <v>1039.18</v>
      </c>
      <c r="S1725" s="55">
        <v>1039.18</v>
      </c>
      <c r="T1725" s="135">
        <f t="shared" si="192"/>
        <v>0.82949055986450848</v>
      </c>
      <c r="U1725" s="55">
        <f t="shared" si="193"/>
        <v>650.55999999999995</v>
      </c>
      <c r="V1725" s="55">
        <f t="shared" si="194"/>
        <v>211.43</v>
      </c>
      <c r="X1725" s="36" t="b">
        <v>1</v>
      </c>
    </row>
    <row r="1726" spans="1:24" ht="24" x14ac:dyDescent="0.25">
      <c r="A1726" s="42" t="s">
        <v>4815</v>
      </c>
      <c r="B1726" s="128" t="s">
        <v>2546</v>
      </c>
      <c r="C1726" s="50" t="s">
        <v>217</v>
      </c>
      <c r="D1726" s="51">
        <v>92759</v>
      </c>
      <c r="E1726" s="56" t="s">
        <v>320</v>
      </c>
      <c r="F1726" s="53" t="s">
        <v>280</v>
      </c>
      <c r="G1726" s="54">
        <v>36.1</v>
      </c>
      <c r="H1726" s="55">
        <v>36.1</v>
      </c>
      <c r="I1726" s="73">
        <v>10.44</v>
      </c>
      <c r="J1726" s="55">
        <v>8.66</v>
      </c>
      <c r="K1726" s="73">
        <v>4.08</v>
      </c>
      <c r="L1726" s="55">
        <v>3.38</v>
      </c>
      <c r="M1726" s="55">
        <f t="shared" si="197"/>
        <v>434.64</v>
      </c>
      <c r="N1726" s="55">
        <f t="shared" si="198"/>
        <v>434.64</v>
      </c>
      <c r="O1726" s="38"/>
      <c r="P1726" s="55">
        <v>10.44</v>
      </c>
      <c r="Q1726" s="55">
        <v>4.08</v>
      </c>
      <c r="R1726" s="55">
        <v>524.16999999999996</v>
      </c>
      <c r="S1726" s="55">
        <v>524.16999999999996</v>
      </c>
      <c r="T1726" s="135">
        <f t="shared" si="192"/>
        <v>0.82919663467958871</v>
      </c>
      <c r="U1726" s="55">
        <f t="shared" si="193"/>
        <v>312.62</v>
      </c>
      <c r="V1726" s="55">
        <f t="shared" si="194"/>
        <v>122.01</v>
      </c>
      <c r="X1726" s="36" t="b">
        <v>1</v>
      </c>
    </row>
    <row r="1727" spans="1:24" x14ac:dyDescent="0.2">
      <c r="A1727" s="42" t="s">
        <v>4816</v>
      </c>
      <c r="B1727" s="129" t="s">
        <v>2547</v>
      </c>
      <c r="C1727" s="133"/>
      <c r="D1727" s="133"/>
      <c r="E1727" s="58" t="s">
        <v>322</v>
      </c>
      <c r="F1727" s="133"/>
      <c r="G1727" s="59"/>
      <c r="H1727" s="59"/>
      <c r="I1727" s="72"/>
      <c r="J1727" s="59"/>
      <c r="K1727" s="72"/>
      <c r="L1727" s="59"/>
      <c r="M1727" s="60">
        <f>SUM(M1728:M1732)</f>
        <v>6291.670000000001</v>
      </c>
      <c r="N1727" s="60">
        <f>SUM(N1728:N1732)</f>
        <v>6291.670000000001</v>
      </c>
      <c r="O1727" s="37"/>
      <c r="P1727" s="59"/>
      <c r="Q1727" s="59"/>
      <c r="R1727" s="60">
        <v>7581.62</v>
      </c>
      <c r="S1727" s="60">
        <v>7581.62</v>
      </c>
      <c r="T1727" s="135">
        <f t="shared" si="192"/>
        <v>0.82985826248216099</v>
      </c>
      <c r="U1727" s="55">
        <f t="shared" si="193"/>
        <v>0</v>
      </c>
      <c r="V1727" s="55">
        <f t="shared" si="194"/>
        <v>0</v>
      </c>
      <c r="X1727" s="36" t="b">
        <v>1</v>
      </c>
    </row>
    <row r="1728" spans="1:24" x14ac:dyDescent="0.2">
      <c r="A1728" s="42" t="s">
        <v>4817</v>
      </c>
      <c r="B1728" s="128" t="s">
        <v>2548</v>
      </c>
      <c r="C1728" s="50" t="s">
        <v>163</v>
      </c>
      <c r="D1728" s="51">
        <v>60205</v>
      </c>
      <c r="E1728" s="56" t="s">
        <v>324</v>
      </c>
      <c r="F1728" s="53" t="s">
        <v>164</v>
      </c>
      <c r="G1728" s="54">
        <v>48.41</v>
      </c>
      <c r="H1728" s="55">
        <v>48.41</v>
      </c>
      <c r="I1728" s="73">
        <v>32.85</v>
      </c>
      <c r="J1728" s="55">
        <v>27.26</v>
      </c>
      <c r="K1728" s="73">
        <v>23.52</v>
      </c>
      <c r="L1728" s="55">
        <v>19.52</v>
      </c>
      <c r="M1728" s="55">
        <f>TRUNC(((J1728*G1728)+(L1728*G1728)),2)</f>
        <v>2264.61</v>
      </c>
      <c r="N1728" s="55">
        <f>TRUNC(((J1728*H1728)+(L1728*H1728)),2)</f>
        <v>2264.61</v>
      </c>
      <c r="O1728" s="37"/>
      <c r="P1728" s="55">
        <v>32.85</v>
      </c>
      <c r="Q1728" s="55">
        <v>23.52</v>
      </c>
      <c r="R1728" s="55">
        <v>2728.87</v>
      </c>
      <c r="S1728" s="55">
        <v>2728.87</v>
      </c>
      <c r="T1728" s="135">
        <f t="shared" si="192"/>
        <v>0.82987097223392836</v>
      </c>
      <c r="U1728" s="55">
        <f t="shared" si="193"/>
        <v>1319.65</v>
      </c>
      <c r="V1728" s="55">
        <f t="shared" si="194"/>
        <v>944.96</v>
      </c>
      <c r="X1728" s="36" t="b">
        <v>1</v>
      </c>
    </row>
    <row r="1729" spans="1:24" x14ac:dyDescent="0.2">
      <c r="A1729" s="42" t="s">
        <v>4818</v>
      </c>
      <c r="B1729" s="128" t="s">
        <v>2549</v>
      </c>
      <c r="C1729" s="50" t="s">
        <v>163</v>
      </c>
      <c r="D1729" s="51">
        <v>60524</v>
      </c>
      <c r="E1729" s="56" t="s">
        <v>292</v>
      </c>
      <c r="F1729" s="53" t="s">
        <v>211</v>
      </c>
      <c r="G1729" s="54">
        <v>2.5099999999999998</v>
      </c>
      <c r="H1729" s="55">
        <v>2.5099999999999998</v>
      </c>
      <c r="I1729" s="73">
        <v>557.77</v>
      </c>
      <c r="J1729" s="55">
        <v>463</v>
      </c>
      <c r="K1729" s="73">
        <v>0</v>
      </c>
      <c r="L1729" s="55">
        <v>0</v>
      </c>
      <c r="M1729" s="55">
        <f>TRUNC(((J1729*G1729)+(L1729*G1729)),2)</f>
        <v>1162.1300000000001</v>
      </c>
      <c r="N1729" s="55">
        <f>TRUNC(((J1729*H1729)+(L1729*H1729)),2)</f>
        <v>1162.1300000000001</v>
      </c>
      <c r="O1729" s="37"/>
      <c r="P1729" s="55">
        <v>557.77</v>
      </c>
      <c r="Q1729" s="55">
        <v>0</v>
      </c>
      <c r="R1729" s="55">
        <v>1400</v>
      </c>
      <c r="S1729" s="55">
        <v>1400</v>
      </c>
      <c r="T1729" s="135">
        <f t="shared" si="192"/>
        <v>0.83009285714285719</v>
      </c>
      <c r="U1729" s="55">
        <f t="shared" si="193"/>
        <v>1162.1300000000001</v>
      </c>
      <c r="V1729" s="55">
        <f t="shared" si="194"/>
        <v>0</v>
      </c>
      <c r="X1729" s="36" t="b">
        <v>1</v>
      </c>
    </row>
    <row r="1730" spans="1:24" ht="24" x14ac:dyDescent="0.25">
      <c r="A1730" s="42" t="s">
        <v>4819</v>
      </c>
      <c r="B1730" s="128" t="s">
        <v>2550</v>
      </c>
      <c r="C1730" s="50" t="s">
        <v>163</v>
      </c>
      <c r="D1730" s="51">
        <v>60800</v>
      </c>
      <c r="E1730" s="56" t="s">
        <v>314</v>
      </c>
      <c r="F1730" s="53" t="s">
        <v>211</v>
      </c>
      <c r="G1730" s="54">
        <v>2.5099999999999998</v>
      </c>
      <c r="H1730" s="55">
        <v>2.5099999999999998</v>
      </c>
      <c r="I1730" s="73">
        <v>0.12</v>
      </c>
      <c r="J1730" s="55">
        <v>0.09</v>
      </c>
      <c r="K1730" s="73">
        <v>51.75</v>
      </c>
      <c r="L1730" s="55">
        <v>42.95</v>
      </c>
      <c r="M1730" s="55">
        <f>TRUNC(((J1730*G1730)+(L1730*G1730)),2)</f>
        <v>108.03</v>
      </c>
      <c r="N1730" s="55">
        <f>TRUNC(((J1730*H1730)+(L1730*H1730)),2)</f>
        <v>108.03</v>
      </c>
      <c r="O1730" s="38"/>
      <c r="P1730" s="55">
        <v>0.12</v>
      </c>
      <c r="Q1730" s="55">
        <v>51.75</v>
      </c>
      <c r="R1730" s="55">
        <v>130.19</v>
      </c>
      <c r="S1730" s="55">
        <v>130.19</v>
      </c>
      <c r="T1730" s="135">
        <f t="shared" si="192"/>
        <v>0.82978723404255317</v>
      </c>
      <c r="U1730" s="55">
        <f t="shared" si="193"/>
        <v>0.22</v>
      </c>
      <c r="V1730" s="55">
        <f t="shared" si="194"/>
        <v>107.8</v>
      </c>
      <c r="X1730" s="36" t="b">
        <v>1</v>
      </c>
    </row>
    <row r="1731" spans="1:24" ht="24" x14ac:dyDescent="0.25">
      <c r="A1731" s="42" t="s">
        <v>4820</v>
      </c>
      <c r="B1731" s="128" t="s">
        <v>2551</v>
      </c>
      <c r="C1731" s="50" t="s">
        <v>217</v>
      </c>
      <c r="D1731" s="51">
        <v>92762</v>
      </c>
      <c r="E1731" s="52" t="s">
        <v>3022</v>
      </c>
      <c r="F1731" s="53" t="s">
        <v>280</v>
      </c>
      <c r="G1731" s="54">
        <v>202.2</v>
      </c>
      <c r="H1731" s="55">
        <v>202.2</v>
      </c>
      <c r="I1731" s="73">
        <v>10.3</v>
      </c>
      <c r="J1731" s="55">
        <v>8.5500000000000007</v>
      </c>
      <c r="K1731" s="73">
        <v>1.17</v>
      </c>
      <c r="L1731" s="55">
        <v>0.97</v>
      </c>
      <c r="M1731" s="55">
        <f>TRUNC(((J1731*G1731)+(L1731*G1731)),2)</f>
        <v>1924.94</v>
      </c>
      <c r="N1731" s="55">
        <f>TRUNC(((J1731*H1731)+(L1731*H1731)),2)</f>
        <v>1924.94</v>
      </c>
      <c r="O1731" s="38"/>
      <c r="P1731" s="55">
        <v>10.3</v>
      </c>
      <c r="Q1731" s="55">
        <v>1.17</v>
      </c>
      <c r="R1731" s="55">
        <v>2319.23</v>
      </c>
      <c r="S1731" s="55">
        <v>2319.23</v>
      </c>
      <c r="T1731" s="135">
        <f t="shared" si="192"/>
        <v>0.82999098838838758</v>
      </c>
      <c r="U1731" s="55">
        <f t="shared" si="193"/>
        <v>1728.81</v>
      </c>
      <c r="V1731" s="55">
        <f t="shared" si="194"/>
        <v>196.13</v>
      </c>
      <c r="X1731" s="36" t="b">
        <v>1</v>
      </c>
    </row>
    <row r="1732" spans="1:24" ht="24" x14ac:dyDescent="0.25">
      <c r="A1732" s="42" t="s">
        <v>4821</v>
      </c>
      <c r="B1732" s="128" t="s">
        <v>2552</v>
      </c>
      <c r="C1732" s="50" t="s">
        <v>217</v>
      </c>
      <c r="D1732" s="51">
        <v>92759</v>
      </c>
      <c r="E1732" s="56" t="s">
        <v>320</v>
      </c>
      <c r="F1732" s="53" t="s">
        <v>280</v>
      </c>
      <c r="G1732" s="54">
        <v>69.099999999999994</v>
      </c>
      <c r="H1732" s="55">
        <v>69.099999999999994</v>
      </c>
      <c r="I1732" s="73">
        <v>10.44</v>
      </c>
      <c r="J1732" s="55">
        <v>8.66</v>
      </c>
      <c r="K1732" s="73">
        <v>4.08</v>
      </c>
      <c r="L1732" s="55">
        <v>3.38</v>
      </c>
      <c r="M1732" s="55">
        <f>TRUNC(((J1732*G1732)+(L1732*G1732)),2)</f>
        <v>831.96</v>
      </c>
      <c r="N1732" s="55">
        <f>TRUNC(((J1732*H1732)+(L1732*H1732)),2)</f>
        <v>831.96</v>
      </c>
      <c r="O1732" s="38"/>
      <c r="P1732" s="55">
        <v>10.44</v>
      </c>
      <c r="Q1732" s="55">
        <v>4.08</v>
      </c>
      <c r="R1732" s="55">
        <v>1003.33</v>
      </c>
      <c r="S1732" s="55">
        <v>1003.33</v>
      </c>
      <c r="T1732" s="135">
        <f t="shared" si="192"/>
        <v>0.8291987681022196</v>
      </c>
      <c r="U1732" s="55">
        <f t="shared" si="193"/>
        <v>598.4</v>
      </c>
      <c r="V1732" s="55">
        <f t="shared" si="194"/>
        <v>233.55</v>
      </c>
      <c r="X1732" s="36" t="b">
        <v>1</v>
      </c>
    </row>
    <row r="1733" spans="1:24" x14ac:dyDescent="0.2">
      <c r="A1733" s="42" t="s">
        <v>4822</v>
      </c>
      <c r="B1733" s="129" t="s">
        <v>2553</v>
      </c>
      <c r="C1733" s="133"/>
      <c r="D1733" s="133"/>
      <c r="E1733" s="58" t="s">
        <v>330</v>
      </c>
      <c r="F1733" s="133"/>
      <c r="G1733" s="59"/>
      <c r="H1733" s="59"/>
      <c r="I1733" s="72"/>
      <c r="J1733" s="59"/>
      <c r="K1733" s="72"/>
      <c r="L1733" s="59"/>
      <c r="M1733" s="60">
        <f>SUM(M1734:M1740)</f>
        <v>7427.0300000000007</v>
      </c>
      <c r="N1733" s="60">
        <f>SUM(N1734:N1740)</f>
        <v>7427.0300000000007</v>
      </c>
      <c r="O1733" s="37"/>
      <c r="P1733" s="59"/>
      <c r="Q1733" s="59"/>
      <c r="R1733" s="60">
        <v>8950.49</v>
      </c>
      <c r="S1733" s="60">
        <v>8950.49</v>
      </c>
      <c r="T1733" s="135">
        <f t="shared" si="192"/>
        <v>0.82979032432861222</v>
      </c>
      <c r="U1733" s="55">
        <f t="shared" si="193"/>
        <v>0</v>
      </c>
      <c r="V1733" s="55">
        <f t="shared" si="194"/>
        <v>0</v>
      </c>
      <c r="X1733" s="36" t="b">
        <v>1</v>
      </c>
    </row>
    <row r="1734" spans="1:24" x14ac:dyDescent="0.2">
      <c r="A1734" s="42" t="s">
        <v>4823</v>
      </c>
      <c r="B1734" s="128" t="s">
        <v>2554</v>
      </c>
      <c r="C1734" s="50" t="s">
        <v>163</v>
      </c>
      <c r="D1734" s="51">
        <v>60205</v>
      </c>
      <c r="E1734" s="56" t="s">
        <v>324</v>
      </c>
      <c r="F1734" s="53" t="s">
        <v>164</v>
      </c>
      <c r="G1734" s="54">
        <v>62.48</v>
      </c>
      <c r="H1734" s="55">
        <v>62.48</v>
      </c>
      <c r="I1734" s="73">
        <v>32.85</v>
      </c>
      <c r="J1734" s="55">
        <v>27.26</v>
      </c>
      <c r="K1734" s="73">
        <v>23.52</v>
      </c>
      <c r="L1734" s="55">
        <v>19.52</v>
      </c>
      <c r="M1734" s="55">
        <f t="shared" ref="M1734:M1740" si="199">TRUNC(((J1734*G1734)+(L1734*G1734)),2)</f>
        <v>2922.81</v>
      </c>
      <c r="N1734" s="55">
        <f t="shared" ref="N1734:N1740" si="200">TRUNC(((J1734*H1734)+(L1734*H1734)),2)</f>
        <v>2922.81</v>
      </c>
      <c r="O1734" s="37"/>
      <c r="P1734" s="55">
        <v>32.85</v>
      </c>
      <c r="Q1734" s="55">
        <v>23.52</v>
      </c>
      <c r="R1734" s="55">
        <v>3521.99</v>
      </c>
      <c r="S1734" s="55">
        <v>3521.99</v>
      </c>
      <c r="T1734" s="135">
        <f t="shared" si="192"/>
        <v>0.8298745879460192</v>
      </c>
      <c r="U1734" s="55">
        <f t="shared" si="193"/>
        <v>1703.2</v>
      </c>
      <c r="V1734" s="55">
        <f t="shared" si="194"/>
        <v>1219.5999999999999</v>
      </c>
      <c r="X1734" s="36" t="b">
        <v>1</v>
      </c>
    </row>
    <row r="1735" spans="1:24" x14ac:dyDescent="0.2">
      <c r="A1735" s="42" t="s">
        <v>4824</v>
      </c>
      <c r="B1735" s="128" t="s">
        <v>2555</v>
      </c>
      <c r="C1735" s="50" t="s">
        <v>163</v>
      </c>
      <c r="D1735" s="51">
        <v>60524</v>
      </c>
      <c r="E1735" s="56" t="s">
        <v>292</v>
      </c>
      <c r="F1735" s="53" t="s">
        <v>211</v>
      </c>
      <c r="G1735" s="54">
        <v>4.33</v>
      </c>
      <c r="H1735" s="55">
        <v>4.33</v>
      </c>
      <c r="I1735" s="73">
        <v>557.77</v>
      </c>
      <c r="J1735" s="55">
        <v>463</v>
      </c>
      <c r="K1735" s="73">
        <v>0</v>
      </c>
      <c r="L1735" s="55">
        <v>0</v>
      </c>
      <c r="M1735" s="55">
        <f t="shared" si="199"/>
        <v>2004.79</v>
      </c>
      <c r="N1735" s="55">
        <f t="shared" si="200"/>
        <v>2004.79</v>
      </c>
      <c r="O1735" s="37"/>
      <c r="P1735" s="55">
        <v>557.77</v>
      </c>
      <c r="Q1735" s="55">
        <v>0</v>
      </c>
      <c r="R1735" s="55">
        <v>2415.14</v>
      </c>
      <c r="S1735" s="55">
        <v>2415.14</v>
      </c>
      <c r="T1735" s="135">
        <f t="shared" si="192"/>
        <v>0.83009266543554416</v>
      </c>
      <c r="U1735" s="55">
        <f t="shared" si="193"/>
        <v>2004.79</v>
      </c>
      <c r="V1735" s="55">
        <f t="shared" si="194"/>
        <v>0</v>
      </c>
      <c r="X1735" s="36" t="b">
        <v>1</v>
      </c>
    </row>
    <row r="1736" spans="1:24" ht="24" x14ac:dyDescent="0.25">
      <c r="A1736" s="42" t="s">
        <v>4825</v>
      </c>
      <c r="B1736" s="128" t="s">
        <v>2556</v>
      </c>
      <c r="C1736" s="50" t="s">
        <v>163</v>
      </c>
      <c r="D1736" s="51">
        <v>60800</v>
      </c>
      <c r="E1736" s="56" t="s">
        <v>314</v>
      </c>
      <c r="F1736" s="53" t="s">
        <v>211</v>
      </c>
      <c r="G1736" s="54">
        <v>4.33</v>
      </c>
      <c r="H1736" s="55">
        <v>4.33</v>
      </c>
      <c r="I1736" s="73">
        <v>0.12</v>
      </c>
      <c r="J1736" s="55">
        <v>0.09</v>
      </c>
      <c r="K1736" s="73">
        <v>51.75</v>
      </c>
      <c r="L1736" s="55">
        <v>42.95</v>
      </c>
      <c r="M1736" s="55">
        <f t="shared" si="199"/>
        <v>186.36</v>
      </c>
      <c r="N1736" s="55">
        <f t="shared" si="200"/>
        <v>186.36</v>
      </c>
      <c r="O1736" s="38"/>
      <c r="P1736" s="55">
        <v>0.12</v>
      </c>
      <c r="Q1736" s="55">
        <v>51.75</v>
      </c>
      <c r="R1736" s="55">
        <v>224.59</v>
      </c>
      <c r="S1736" s="55">
        <v>224.59</v>
      </c>
      <c r="T1736" s="135">
        <f t="shared" si="192"/>
        <v>0.82977870786767005</v>
      </c>
      <c r="U1736" s="55">
        <f t="shared" si="193"/>
        <v>0.38</v>
      </c>
      <c r="V1736" s="55">
        <f t="shared" si="194"/>
        <v>185.97</v>
      </c>
      <c r="X1736" s="36" t="b">
        <v>1</v>
      </c>
    </row>
    <row r="1737" spans="1:24" x14ac:dyDescent="0.2">
      <c r="A1737" s="42" t="s">
        <v>4826</v>
      </c>
      <c r="B1737" s="128" t="s">
        <v>2557</v>
      </c>
      <c r="C1737" s="50" t="s">
        <v>163</v>
      </c>
      <c r="D1737" s="51">
        <v>60303</v>
      </c>
      <c r="E1737" s="56" t="s">
        <v>335</v>
      </c>
      <c r="F1737" s="53" t="s">
        <v>280</v>
      </c>
      <c r="G1737" s="54">
        <v>27.1</v>
      </c>
      <c r="H1737" s="55">
        <v>27.1</v>
      </c>
      <c r="I1737" s="73">
        <v>9.68</v>
      </c>
      <c r="J1737" s="55">
        <v>8.0299999999999994</v>
      </c>
      <c r="K1737" s="73">
        <v>2.98</v>
      </c>
      <c r="L1737" s="55">
        <v>2.4700000000000002</v>
      </c>
      <c r="M1737" s="55">
        <f t="shared" si="199"/>
        <v>284.55</v>
      </c>
      <c r="N1737" s="55">
        <f t="shared" si="200"/>
        <v>284.55</v>
      </c>
      <c r="O1737" s="37"/>
      <c r="P1737" s="55">
        <v>9.68</v>
      </c>
      <c r="Q1737" s="55">
        <v>2.98</v>
      </c>
      <c r="R1737" s="55">
        <v>343.08</v>
      </c>
      <c r="S1737" s="55">
        <v>343.08</v>
      </c>
      <c r="T1737" s="135">
        <f t="shared" si="192"/>
        <v>0.82939839104582025</v>
      </c>
      <c r="U1737" s="55">
        <f t="shared" si="193"/>
        <v>217.61</v>
      </c>
      <c r="V1737" s="55">
        <f t="shared" si="194"/>
        <v>66.930000000000007</v>
      </c>
      <c r="X1737" s="36" t="b">
        <v>1</v>
      </c>
    </row>
    <row r="1738" spans="1:24" x14ac:dyDescent="0.2">
      <c r="A1738" s="42" t="s">
        <v>4827</v>
      </c>
      <c r="B1738" s="128" t="s">
        <v>2558</v>
      </c>
      <c r="C1738" s="50" t="s">
        <v>163</v>
      </c>
      <c r="D1738" s="51">
        <v>60304</v>
      </c>
      <c r="E1738" s="56" t="s">
        <v>318</v>
      </c>
      <c r="F1738" s="53" t="s">
        <v>280</v>
      </c>
      <c r="G1738" s="54">
        <v>130.30000000000001</v>
      </c>
      <c r="H1738" s="55">
        <v>130.30000000000001</v>
      </c>
      <c r="I1738" s="73">
        <v>9.16</v>
      </c>
      <c r="J1738" s="55">
        <v>7.6</v>
      </c>
      <c r="K1738" s="73">
        <v>2.98</v>
      </c>
      <c r="L1738" s="55">
        <v>2.4700000000000002</v>
      </c>
      <c r="M1738" s="55">
        <f t="shared" si="199"/>
        <v>1312.12</v>
      </c>
      <c r="N1738" s="55">
        <f t="shared" si="200"/>
        <v>1312.12</v>
      </c>
      <c r="O1738" s="37"/>
      <c r="P1738" s="55">
        <v>9.16</v>
      </c>
      <c r="Q1738" s="55">
        <v>2.98</v>
      </c>
      <c r="R1738" s="55">
        <v>1581.84</v>
      </c>
      <c r="S1738" s="55">
        <v>1581.84</v>
      </c>
      <c r="T1738" s="135">
        <f t="shared" si="192"/>
        <v>0.82948970818793299</v>
      </c>
      <c r="U1738" s="55">
        <f t="shared" si="193"/>
        <v>990.28</v>
      </c>
      <c r="V1738" s="55">
        <f t="shared" si="194"/>
        <v>321.83999999999997</v>
      </c>
      <c r="X1738" s="36" t="b">
        <v>1</v>
      </c>
    </row>
    <row r="1739" spans="1:24" ht="24" x14ac:dyDescent="0.25">
      <c r="A1739" s="42" t="s">
        <v>4828</v>
      </c>
      <c r="B1739" s="128" t="s">
        <v>2559</v>
      </c>
      <c r="C1739" s="50" t="s">
        <v>217</v>
      </c>
      <c r="D1739" s="51">
        <v>92762</v>
      </c>
      <c r="E1739" s="56" t="s">
        <v>338</v>
      </c>
      <c r="F1739" s="53" t="s">
        <v>280</v>
      </c>
      <c r="G1739" s="54">
        <v>10.5</v>
      </c>
      <c r="H1739" s="55">
        <v>10.5</v>
      </c>
      <c r="I1739" s="73">
        <v>10.3</v>
      </c>
      <c r="J1739" s="55">
        <v>8.5500000000000007</v>
      </c>
      <c r="K1739" s="73">
        <v>1.17</v>
      </c>
      <c r="L1739" s="55">
        <v>0.97</v>
      </c>
      <c r="M1739" s="55">
        <f t="shared" si="199"/>
        <v>99.96</v>
      </c>
      <c r="N1739" s="55">
        <f t="shared" si="200"/>
        <v>99.96</v>
      </c>
      <c r="O1739" s="38"/>
      <c r="P1739" s="55">
        <v>10.3</v>
      </c>
      <c r="Q1739" s="55">
        <v>1.17</v>
      </c>
      <c r="R1739" s="55">
        <v>120.43</v>
      </c>
      <c r="S1739" s="55">
        <v>120.43</v>
      </c>
      <c r="T1739" s="135">
        <f t="shared" si="192"/>
        <v>0.83002574109441163</v>
      </c>
      <c r="U1739" s="55">
        <f t="shared" si="193"/>
        <v>89.77</v>
      </c>
      <c r="V1739" s="55">
        <f t="shared" si="194"/>
        <v>10.18</v>
      </c>
      <c r="X1739" s="36" t="b">
        <v>1</v>
      </c>
    </row>
    <row r="1740" spans="1:24" ht="24" x14ac:dyDescent="0.25">
      <c r="A1740" s="42" t="s">
        <v>4829</v>
      </c>
      <c r="B1740" s="128" t="s">
        <v>2560</v>
      </c>
      <c r="C1740" s="50" t="s">
        <v>217</v>
      </c>
      <c r="D1740" s="51">
        <v>92759</v>
      </c>
      <c r="E1740" s="52" t="s">
        <v>3023</v>
      </c>
      <c r="F1740" s="53" t="s">
        <v>280</v>
      </c>
      <c r="G1740" s="54">
        <v>51.2</v>
      </c>
      <c r="H1740" s="55">
        <v>51.2</v>
      </c>
      <c r="I1740" s="73">
        <v>10.44</v>
      </c>
      <c r="J1740" s="55">
        <v>8.66</v>
      </c>
      <c r="K1740" s="73">
        <v>4.08</v>
      </c>
      <c r="L1740" s="55">
        <v>3.38</v>
      </c>
      <c r="M1740" s="55">
        <f t="shared" si="199"/>
        <v>616.44000000000005</v>
      </c>
      <c r="N1740" s="55">
        <f t="shared" si="200"/>
        <v>616.44000000000005</v>
      </c>
      <c r="O1740" s="38"/>
      <c r="P1740" s="55">
        <v>10.44</v>
      </c>
      <c r="Q1740" s="55">
        <v>4.08</v>
      </c>
      <c r="R1740" s="55">
        <v>743.42</v>
      </c>
      <c r="S1740" s="55">
        <v>743.42</v>
      </c>
      <c r="T1740" s="135">
        <f t="shared" ref="T1740:T1803" si="201">N1740/S1740</f>
        <v>0.82919480239972032</v>
      </c>
      <c r="U1740" s="55">
        <f t="shared" si="193"/>
        <v>443.39</v>
      </c>
      <c r="V1740" s="55">
        <f t="shared" si="194"/>
        <v>173.05</v>
      </c>
      <c r="X1740" s="36" t="b">
        <v>1</v>
      </c>
    </row>
    <row r="1741" spans="1:24" x14ac:dyDescent="0.2">
      <c r="A1741" s="42" t="s">
        <v>4830</v>
      </c>
      <c r="B1741" s="129" t="s">
        <v>2561</v>
      </c>
      <c r="C1741" s="133"/>
      <c r="D1741" s="133"/>
      <c r="E1741" s="58" t="s">
        <v>343</v>
      </c>
      <c r="F1741" s="133"/>
      <c r="G1741" s="59"/>
      <c r="H1741" s="59"/>
      <c r="I1741" s="72"/>
      <c r="J1741" s="59"/>
      <c r="K1741" s="72"/>
      <c r="L1741" s="59"/>
      <c r="M1741" s="60">
        <f>M1742</f>
        <v>14627.39</v>
      </c>
      <c r="N1741" s="60">
        <f>N1742</f>
        <v>14627.39</v>
      </c>
      <c r="O1741" s="37"/>
      <c r="P1741" s="59"/>
      <c r="Q1741" s="59"/>
      <c r="R1741" s="60">
        <v>17622.13</v>
      </c>
      <c r="S1741" s="60">
        <v>17622.13</v>
      </c>
      <c r="T1741" s="135">
        <f t="shared" si="201"/>
        <v>0.83005800093405269</v>
      </c>
      <c r="U1741" s="55">
        <f t="shared" si="193"/>
        <v>0</v>
      </c>
      <c r="V1741" s="55">
        <f t="shared" si="194"/>
        <v>0</v>
      </c>
      <c r="X1741" s="36" t="b">
        <v>1</v>
      </c>
    </row>
    <row r="1742" spans="1:24" x14ac:dyDescent="0.2">
      <c r="A1742" s="42" t="s">
        <v>4831</v>
      </c>
      <c r="B1742" s="130" t="s">
        <v>2562</v>
      </c>
      <c r="C1742" s="134"/>
      <c r="D1742" s="134"/>
      <c r="E1742" s="61" t="s">
        <v>345</v>
      </c>
      <c r="F1742" s="134"/>
      <c r="G1742" s="62"/>
      <c r="H1742" s="62"/>
      <c r="I1742" s="72"/>
      <c r="J1742" s="62"/>
      <c r="K1742" s="72"/>
      <c r="L1742" s="62"/>
      <c r="M1742" s="63">
        <f>M1743</f>
        <v>14627.39</v>
      </c>
      <c r="N1742" s="63">
        <f>N1743</f>
        <v>14627.39</v>
      </c>
      <c r="O1742" s="37"/>
      <c r="P1742" s="62"/>
      <c r="Q1742" s="62"/>
      <c r="R1742" s="63">
        <v>17622.13</v>
      </c>
      <c r="S1742" s="63">
        <v>17622.13</v>
      </c>
      <c r="T1742" s="135">
        <f t="shared" si="201"/>
        <v>0.83005800093405269</v>
      </c>
      <c r="U1742" s="55">
        <f t="shared" ref="U1742:U1805" si="202">TRUNC(J1742*H1742,2)</f>
        <v>0</v>
      </c>
      <c r="V1742" s="55">
        <f t="shared" ref="V1742:V1805" si="203">TRUNC(L1742*H1742,2)</f>
        <v>0</v>
      </c>
      <c r="X1742" s="36" t="b">
        <v>1</v>
      </c>
    </row>
    <row r="1743" spans="1:24" ht="36" x14ac:dyDescent="0.25">
      <c r="A1743" s="42" t="s">
        <v>4832</v>
      </c>
      <c r="B1743" s="128" t="s">
        <v>2563</v>
      </c>
      <c r="C1743" s="50" t="s">
        <v>197</v>
      </c>
      <c r="D1743" s="57" t="s">
        <v>347</v>
      </c>
      <c r="E1743" s="56" t="s">
        <v>348</v>
      </c>
      <c r="F1743" s="53" t="s">
        <v>164</v>
      </c>
      <c r="G1743" s="54">
        <v>104.31</v>
      </c>
      <c r="H1743" s="55">
        <v>104.31</v>
      </c>
      <c r="I1743" s="73">
        <v>128.36000000000001</v>
      </c>
      <c r="J1743" s="55">
        <v>106.55</v>
      </c>
      <c r="K1743" s="73">
        <v>40.58</v>
      </c>
      <c r="L1743" s="55">
        <v>33.68</v>
      </c>
      <c r="M1743" s="55">
        <f>TRUNC(((J1743*G1743)+(L1743*G1743)),2)</f>
        <v>14627.39</v>
      </c>
      <c r="N1743" s="55">
        <f>TRUNC(((J1743*H1743)+(L1743*H1743)),2)</f>
        <v>14627.39</v>
      </c>
      <c r="O1743" s="307"/>
      <c r="P1743" s="55">
        <v>128.36000000000001</v>
      </c>
      <c r="Q1743" s="55">
        <v>40.58</v>
      </c>
      <c r="R1743" s="55">
        <v>17622.13</v>
      </c>
      <c r="S1743" s="55">
        <v>17622.13</v>
      </c>
      <c r="T1743" s="135">
        <f t="shared" si="201"/>
        <v>0.83005800093405269</v>
      </c>
      <c r="U1743" s="55">
        <f t="shared" si="202"/>
        <v>11114.23</v>
      </c>
      <c r="V1743" s="55">
        <f t="shared" si="203"/>
        <v>3513.16</v>
      </c>
      <c r="X1743" s="36" t="b">
        <v>1</v>
      </c>
    </row>
    <row r="1744" spans="1:24" x14ac:dyDescent="0.2">
      <c r="A1744" s="42" t="s">
        <v>4833</v>
      </c>
      <c r="B1744" s="129" t="s">
        <v>2564</v>
      </c>
      <c r="C1744" s="133"/>
      <c r="D1744" s="133"/>
      <c r="E1744" s="58" t="s">
        <v>350</v>
      </c>
      <c r="F1744" s="133"/>
      <c r="G1744" s="59"/>
      <c r="H1744" s="59"/>
      <c r="I1744" s="72"/>
      <c r="J1744" s="59"/>
      <c r="K1744" s="72"/>
      <c r="L1744" s="59"/>
      <c r="M1744" s="60">
        <f>M1745</f>
        <v>1513.46</v>
      </c>
      <c r="N1744" s="60">
        <f>N1745</f>
        <v>1513.46</v>
      </c>
      <c r="O1744" s="37"/>
      <c r="P1744" s="59"/>
      <c r="Q1744" s="59"/>
      <c r="R1744" s="60">
        <v>1823.23</v>
      </c>
      <c r="S1744" s="60">
        <v>1823.23</v>
      </c>
      <c r="T1744" s="135">
        <f t="shared" si="201"/>
        <v>0.83009823225813528</v>
      </c>
      <c r="U1744" s="55">
        <f t="shared" si="202"/>
        <v>0</v>
      </c>
      <c r="V1744" s="55">
        <f t="shared" si="203"/>
        <v>0</v>
      </c>
      <c r="X1744" s="36" t="b">
        <v>1</v>
      </c>
    </row>
    <row r="1745" spans="1:24" x14ac:dyDescent="0.2">
      <c r="A1745" s="42" t="s">
        <v>4834</v>
      </c>
      <c r="B1745" s="128" t="s">
        <v>2565</v>
      </c>
      <c r="C1745" s="50" t="s">
        <v>163</v>
      </c>
      <c r="D1745" s="51">
        <v>60010</v>
      </c>
      <c r="E1745" s="56" t="s">
        <v>352</v>
      </c>
      <c r="F1745" s="53" t="s">
        <v>211</v>
      </c>
      <c r="G1745" s="54">
        <v>0.62</v>
      </c>
      <c r="H1745" s="55">
        <v>0.62</v>
      </c>
      <c r="I1745" s="73">
        <v>2192.1</v>
      </c>
      <c r="J1745" s="55">
        <v>1819.66</v>
      </c>
      <c r="K1745" s="73">
        <v>748.6</v>
      </c>
      <c r="L1745" s="55">
        <v>621.41</v>
      </c>
      <c r="M1745" s="55">
        <f>TRUNC(((J1745*G1745)+(L1745*G1745)),2)</f>
        <v>1513.46</v>
      </c>
      <c r="N1745" s="55">
        <f>TRUNC(((J1745*H1745)+(L1745*H1745)),2)</f>
        <v>1513.46</v>
      </c>
      <c r="O1745" s="37"/>
      <c r="P1745" s="55">
        <v>2192.1</v>
      </c>
      <c r="Q1745" s="55">
        <v>748.6</v>
      </c>
      <c r="R1745" s="55">
        <v>1823.23</v>
      </c>
      <c r="S1745" s="55">
        <v>1823.23</v>
      </c>
      <c r="T1745" s="135">
        <f t="shared" si="201"/>
        <v>0.83009823225813528</v>
      </c>
      <c r="U1745" s="55">
        <f t="shared" si="202"/>
        <v>1128.18</v>
      </c>
      <c r="V1745" s="55">
        <f t="shared" si="203"/>
        <v>385.27</v>
      </c>
      <c r="X1745" s="36" t="b">
        <v>1</v>
      </c>
    </row>
    <row r="1746" spans="1:24" x14ac:dyDescent="0.2">
      <c r="A1746" s="42" t="s">
        <v>4835</v>
      </c>
      <c r="B1746" s="129" t="s">
        <v>2566</v>
      </c>
      <c r="C1746" s="133"/>
      <c r="D1746" s="133"/>
      <c r="E1746" s="58" t="s">
        <v>300</v>
      </c>
      <c r="F1746" s="133"/>
      <c r="G1746" s="59"/>
      <c r="H1746" s="59"/>
      <c r="I1746" s="72"/>
      <c r="J1746" s="59"/>
      <c r="K1746" s="72"/>
      <c r="L1746" s="59"/>
      <c r="M1746" s="60">
        <f>M1747</f>
        <v>224.1</v>
      </c>
      <c r="N1746" s="60">
        <f>N1747</f>
        <v>224.1</v>
      </c>
      <c r="O1746" s="37"/>
      <c r="P1746" s="59"/>
      <c r="Q1746" s="59"/>
      <c r="R1746" s="60">
        <v>270</v>
      </c>
      <c r="S1746" s="60">
        <v>270</v>
      </c>
      <c r="T1746" s="135">
        <f t="shared" si="201"/>
        <v>0.83</v>
      </c>
      <c r="U1746" s="55">
        <f t="shared" si="202"/>
        <v>0</v>
      </c>
      <c r="V1746" s="55">
        <f t="shared" si="203"/>
        <v>0</v>
      </c>
      <c r="X1746" s="36" t="b">
        <v>1</v>
      </c>
    </row>
    <row r="1747" spans="1:24" x14ac:dyDescent="0.2">
      <c r="A1747" s="42" t="s">
        <v>4836</v>
      </c>
      <c r="B1747" s="128" t="s">
        <v>2567</v>
      </c>
      <c r="C1747" s="50" t="s">
        <v>163</v>
      </c>
      <c r="D1747" s="51">
        <v>60487</v>
      </c>
      <c r="E1747" s="56" t="s">
        <v>302</v>
      </c>
      <c r="F1747" s="53" t="s">
        <v>160</v>
      </c>
      <c r="G1747" s="54">
        <v>18</v>
      </c>
      <c r="H1747" s="55">
        <v>18</v>
      </c>
      <c r="I1747" s="73">
        <v>15</v>
      </c>
      <c r="J1747" s="55">
        <v>12.45</v>
      </c>
      <c r="K1747" s="73">
        <v>0</v>
      </c>
      <c r="L1747" s="55">
        <v>0</v>
      </c>
      <c r="M1747" s="55">
        <f>TRUNC(((J1747*G1747)+(L1747*G1747)),2)</f>
        <v>224.1</v>
      </c>
      <c r="N1747" s="55">
        <f>TRUNC(((J1747*H1747)+(L1747*H1747)),2)</f>
        <v>224.1</v>
      </c>
      <c r="O1747" s="37"/>
      <c r="P1747" s="55">
        <v>15</v>
      </c>
      <c r="Q1747" s="55">
        <v>0</v>
      </c>
      <c r="R1747" s="55">
        <v>270</v>
      </c>
      <c r="S1747" s="55">
        <v>270</v>
      </c>
      <c r="T1747" s="135">
        <f t="shared" si="201"/>
        <v>0.83</v>
      </c>
      <c r="U1747" s="55">
        <f t="shared" si="202"/>
        <v>224.1</v>
      </c>
      <c r="V1747" s="55">
        <f t="shared" si="203"/>
        <v>0</v>
      </c>
      <c r="X1747" s="36" t="b">
        <v>1</v>
      </c>
    </row>
    <row r="1748" spans="1:24" x14ac:dyDescent="0.2">
      <c r="A1748" s="42" t="s">
        <v>4837</v>
      </c>
      <c r="B1748" s="127" t="s">
        <v>2568</v>
      </c>
      <c r="C1748" s="132"/>
      <c r="D1748" s="132"/>
      <c r="E1748" s="47" t="s">
        <v>83</v>
      </c>
      <c r="F1748" s="132"/>
      <c r="G1748" s="48"/>
      <c r="H1748" s="48"/>
      <c r="I1748" s="72"/>
      <c r="J1748" s="48"/>
      <c r="K1748" s="72"/>
      <c r="L1748" s="48"/>
      <c r="M1748" s="308">
        <f>SUM(M1749:M1780)</f>
        <v>8435.4400000000023</v>
      </c>
      <c r="N1748" s="308">
        <f>SUM(N1749:N1780)</f>
        <v>8435.4400000000023</v>
      </c>
      <c r="O1748" s="37"/>
      <c r="P1748" s="48"/>
      <c r="Q1748" s="48"/>
      <c r="R1748" s="308">
        <v>10176.93</v>
      </c>
      <c r="S1748" s="308">
        <v>10176.93</v>
      </c>
      <c r="T1748" s="135">
        <f t="shared" si="201"/>
        <v>0.82887865004475825</v>
      </c>
      <c r="U1748" s="55">
        <f t="shared" si="202"/>
        <v>0</v>
      </c>
      <c r="V1748" s="55">
        <f t="shared" si="203"/>
        <v>0</v>
      </c>
      <c r="X1748" s="36" t="b">
        <v>1</v>
      </c>
    </row>
    <row r="1749" spans="1:24" ht="24" x14ac:dyDescent="0.25">
      <c r="A1749" s="42" t="s">
        <v>4838</v>
      </c>
      <c r="B1749" s="128" t="s">
        <v>2569</v>
      </c>
      <c r="C1749" s="50" t="s">
        <v>217</v>
      </c>
      <c r="D1749" s="51">
        <v>91936</v>
      </c>
      <c r="E1749" s="56" t="s">
        <v>385</v>
      </c>
      <c r="F1749" s="53" t="s">
        <v>160</v>
      </c>
      <c r="G1749" s="54">
        <v>16</v>
      </c>
      <c r="H1749" s="55">
        <v>16</v>
      </c>
      <c r="I1749" s="73">
        <v>6.62</v>
      </c>
      <c r="J1749" s="55">
        <v>5.49</v>
      </c>
      <c r="K1749" s="73">
        <v>8.4600000000000009</v>
      </c>
      <c r="L1749" s="55">
        <v>7.02</v>
      </c>
      <c r="M1749" s="55">
        <f t="shared" ref="M1749:M1780" si="204">TRUNC(((J1749*G1749)+(L1749*G1749)),2)</f>
        <v>200.16</v>
      </c>
      <c r="N1749" s="55">
        <f t="shared" ref="N1749:N1780" si="205">TRUNC(((J1749*H1749)+(L1749*H1749)),2)</f>
        <v>200.16</v>
      </c>
      <c r="O1749" s="38"/>
      <c r="P1749" s="55">
        <v>6.62</v>
      </c>
      <c r="Q1749" s="55">
        <v>8.4600000000000009</v>
      </c>
      <c r="R1749" s="55">
        <v>241.28</v>
      </c>
      <c r="S1749" s="55">
        <v>241.28</v>
      </c>
      <c r="T1749" s="135">
        <f t="shared" si="201"/>
        <v>0.82957559681697612</v>
      </c>
      <c r="U1749" s="55">
        <f t="shared" si="202"/>
        <v>87.84</v>
      </c>
      <c r="V1749" s="55">
        <f t="shared" si="203"/>
        <v>112.32</v>
      </c>
      <c r="X1749" s="36" t="b">
        <v>1</v>
      </c>
    </row>
    <row r="1750" spans="1:24" ht="24" x14ac:dyDescent="0.25">
      <c r="A1750" s="42" t="s">
        <v>4839</v>
      </c>
      <c r="B1750" s="128" t="s">
        <v>2570</v>
      </c>
      <c r="C1750" s="50" t="s">
        <v>217</v>
      </c>
      <c r="D1750" s="51">
        <v>91939</v>
      </c>
      <c r="E1750" s="56" t="s">
        <v>402</v>
      </c>
      <c r="F1750" s="53" t="s">
        <v>160</v>
      </c>
      <c r="G1750" s="54">
        <v>4</v>
      </c>
      <c r="H1750" s="55">
        <v>4</v>
      </c>
      <c r="I1750" s="73">
        <v>8.57</v>
      </c>
      <c r="J1750" s="55">
        <v>7.11</v>
      </c>
      <c r="K1750" s="73">
        <v>21.08</v>
      </c>
      <c r="L1750" s="55">
        <v>17.489999999999998</v>
      </c>
      <c r="M1750" s="55">
        <f t="shared" si="204"/>
        <v>98.4</v>
      </c>
      <c r="N1750" s="55">
        <f t="shared" si="205"/>
        <v>98.4</v>
      </c>
      <c r="O1750" s="38"/>
      <c r="P1750" s="55">
        <v>8.57</v>
      </c>
      <c r="Q1750" s="55">
        <v>21.08</v>
      </c>
      <c r="R1750" s="55">
        <v>118.6</v>
      </c>
      <c r="S1750" s="55">
        <v>118.6</v>
      </c>
      <c r="T1750" s="135">
        <f t="shared" si="201"/>
        <v>0.82967959527824631</v>
      </c>
      <c r="U1750" s="55">
        <f t="shared" si="202"/>
        <v>28.44</v>
      </c>
      <c r="V1750" s="55">
        <f t="shared" si="203"/>
        <v>69.959999999999994</v>
      </c>
      <c r="X1750" s="36" t="b">
        <v>1</v>
      </c>
    </row>
    <row r="1751" spans="1:24" ht="24" x14ac:dyDescent="0.25">
      <c r="A1751" s="42" t="s">
        <v>4840</v>
      </c>
      <c r="B1751" s="128" t="s">
        <v>2571</v>
      </c>
      <c r="C1751" s="50" t="s">
        <v>217</v>
      </c>
      <c r="D1751" s="51">
        <v>91941</v>
      </c>
      <c r="E1751" s="52" t="s">
        <v>3071</v>
      </c>
      <c r="F1751" s="53" t="s">
        <v>160</v>
      </c>
      <c r="G1751" s="54">
        <v>6</v>
      </c>
      <c r="H1751" s="55">
        <v>6</v>
      </c>
      <c r="I1751" s="73">
        <v>3.93</v>
      </c>
      <c r="J1751" s="55">
        <v>3.26</v>
      </c>
      <c r="K1751" s="73">
        <v>6.39</v>
      </c>
      <c r="L1751" s="55">
        <v>5.3</v>
      </c>
      <c r="M1751" s="55">
        <f t="shared" si="204"/>
        <v>51.36</v>
      </c>
      <c r="N1751" s="55">
        <f t="shared" si="205"/>
        <v>51.36</v>
      </c>
      <c r="O1751" s="38"/>
      <c r="P1751" s="55">
        <v>3.93</v>
      </c>
      <c r="Q1751" s="55">
        <v>6.39</v>
      </c>
      <c r="R1751" s="55">
        <v>61.92</v>
      </c>
      <c r="S1751" s="55">
        <v>61.92</v>
      </c>
      <c r="T1751" s="135">
        <f t="shared" si="201"/>
        <v>0.82945736434108519</v>
      </c>
      <c r="U1751" s="55">
        <f t="shared" si="202"/>
        <v>19.559999999999999</v>
      </c>
      <c r="V1751" s="55">
        <f t="shared" si="203"/>
        <v>31.8</v>
      </c>
      <c r="X1751" s="36" t="b">
        <v>1</v>
      </c>
    </row>
    <row r="1752" spans="1:24" ht="24" x14ac:dyDescent="0.25">
      <c r="A1752" s="42" t="s">
        <v>4841</v>
      </c>
      <c r="B1752" s="128" t="s">
        <v>2572</v>
      </c>
      <c r="C1752" s="50" t="s">
        <v>217</v>
      </c>
      <c r="D1752" s="51">
        <v>91940</v>
      </c>
      <c r="E1752" s="56" t="s">
        <v>392</v>
      </c>
      <c r="F1752" s="53" t="s">
        <v>160</v>
      </c>
      <c r="G1752" s="54">
        <v>3</v>
      </c>
      <c r="H1752" s="55">
        <v>3</v>
      </c>
      <c r="I1752" s="73">
        <v>5.47</v>
      </c>
      <c r="J1752" s="55">
        <v>4.54</v>
      </c>
      <c r="K1752" s="73">
        <v>11.21</v>
      </c>
      <c r="L1752" s="55">
        <v>9.3000000000000007</v>
      </c>
      <c r="M1752" s="55">
        <f t="shared" si="204"/>
        <v>41.52</v>
      </c>
      <c r="N1752" s="55">
        <f t="shared" si="205"/>
        <v>41.52</v>
      </c>
      <c r="O1752" s="38"/>
      <c r="P1752" s="55">
        <v>5.47</v>
      </c>
      <c r="Q1752" s="55">
        <v>11.21</v>
      </c>
      <c r="R1752" s="55">
        <v>50.04</v>
      </c>
      <c r="S1752" s="55">
        <v>50.04</v>
      </c>
      <c r="T1752" s="135">
        <f t="shared" si="201"/>
        <v>0.82973621103117512</v>
      </c>
      <c r="U1752" s="55">
        <f t="shared" si="202"/>
        <v>13.62</v>
      </c>
      <c r="V1752" s="55">
        <f t="shared" si="203"/>
        <v>27.9</v>
      </c>
      <c r="X1752" s="36" t="b">
        <v>1</v>
      </c>
    </row>
    <row r="1753" spans="1:24" x14ac:dyDescent="0.2">
      <c r="A1753" s="42" t="s">
        <v>4842</v>
      </c>
      <c r="B1753" s="128" t="s">
        <v>2573</v>
      </c>
      <c r="C1753" s="50" t="s">
        <v>163</v>
      </c>
      <c r="D1753" s="51">
        <v>70930</v>
      </c>
      <c r="E1753" s="56" t="s">
        <v>381</v>
      </c>
      <c r="F1753" s="53" t="s">
        <v>160</v>
      </c>
      <c r="G1753" s="54">
        <v>20</v>
      </c>
      <c r="H1753" s="55">
        <v>20</v>
      </c>
      <c r="I1753" s="73">
        <v>2.15</v>
      </c>
      <c r="J1753" s="55">
        <v>1.78</v>
      </c>
      <c r="K1753" s="73">
        <v>2.98</v>
      </c>
      <c r="L1753" s="55">
        <v>2.4700000000000002</v>
      </c>
      <c r="M1753" s="55">
        <f t="shared" si="204"/>
        <v>85</v>
      </c>
      <c r="N1753" s="55">
        <f t="shared" si="205"/>
        <v>85</v>
      </c>
      <c r="O1753" s="37"/>
      <c r="P1753" s="55">
        <v>2.15</v>
      </c>
      <c r="Q1753" s="55">
        <v>2.98</v>
      </c>
      <c r="R1753" s="55">
        <v>102.6</v>
      </c>
      <c r="S1753" s="55">
        <v>102.6</v>
      </c>
      <c r="T1753" s="135">
        <f t="shared" si="201"/>
        <v>0.82846003898635479</v>
      </c>
      <c r="U1753" s="55">
        <f t="shared" si="202"/>
        <v>35.6</v>
      </c>
      <c r="V1753" s="55">
        <f t="shared" si="203"/>
        <v>49.4</v>
      </c>
      <c r="X1753" s="36" t="b">
        <v>1</v>
      </c>
    </row>
    <row r="1754" spans="1:24" x14ac:dyDescent="0.2">
      <c r="A1754" s="42" t="s">
        <v>4843</v>
      </c>
      <c r="B1754" s="128" t="s">
        <v>2574</v>
      </c>
      <c r="C1754" s="50" t="s">
        <v>163</v>
      </c>
      <c r="D1754" s="51">
        <v>70929</v>
      </c>
      <c r="E1754" s="56" t="s">
        <v>379</v>
      </c>
      <c r="F1754" s="53" t="s">
        <v>160</v>
      </c>
      <c r="G1754" s="54">
        <v>10</v>
      </c>
      <c r="H1754" s="55">
        <v>10</v>
      </c>
      <c r="I1754" s="73">
        <v>8.4499999999999993</v>
      </c>
      <c r="J1754" s="55">
        <v>7.01</v>
      </c>
      <c r="K1754" s="73">
        <v>12.7</v>
      </c>
      <c r="L1754" s="55">
        <v>10.54</v>
      </c>
      <c r="M1754" s="55">
        <f t="shared" si="204"/>
        <v>175.5</v>
      </c>
      <c r="N1754" s="55">
        <f t="shared" si="205"/>
        <v>175.5</v>
      </c>
      <c r="O1754" s="37"/>
      <c r="P1754" s="55">
        <v>8.4499999999999993</v>
      </c>
      <c r="Q1754" s="55">
        <v>12.7</v>
      </c>
      <c r="R1754" s="55">
        <v>211.5</v>
      </c>
      <c r="S1754" s="55">
        <v>211.5</v>
      </c>
      <c r="T1754" s="135">
        <f t="shared" si="201"/>
        <v>0.82978723404255317</v>
      </c>
      <c r="U1754" s="55">
        <f t="shared" si="202"/>
        <v>70.099999999999994</v>
      </c>
      <c r="V1754" s="55">
        <f t="shared" si="203"/>
        <v>105.4</v>
      </c>
      <c r="X1754" s="36" t="b">
        <v>1</v>
      </c>
    </row>
    <row r="1755" spans="1:24" x14ac:dyDescent="0.2">
      <c r="A1755" s="42" t="s">
        <v>4844</v>
      </c>
      <c r="B1755" s="128" t="s">
        <v>2575</v>
      </c>
      <c r="C1755" s="50" t="s">
        <v>163</v>
      </c>
      <c r="D1755" s="51">
        <v>70932</v>
      </c>
      <c r="E1755" s="56" t="s">
        <v>383</v>
      </c>
      <c r="F1755" s="53" t="s">
        <v>160</v>
      </c>
      <c r="G1755" s="54">
        <v>30</v>
      </c>
      <c r="H1755" s="55">
        <v>30</v>
      </c>
      <c r="I1755" s="73">
        <v>0.25</v>
      </c>
      <c r="J1755" s="55">
        <v>0.2</v>
      </c>
      <c r="K1755" s="73">
        <v>1.1200000000000001</v>
      </c>
      <c r="L1755" s="55">
        <v>0.92</v>
      </c>
      <c r="M1755" s="55">
        <f t="shared" si="204"/>
        <v>33.6</v>
      </c>
      <c r="N1755" s="55">
        <f t="shared" si="205"/>
        <v>33.6</v>
      </c>
      <c r="O1755" s="37"/>
      <c r="P1755" s="55">
        <v>0.25</v>
      </c>
      <c r="Q1755" s="55">
        <v>1.1200000000000001</v>
      </c>
      <c r="R1755" s="55">
        <v>41.1</v>
      </c>
      <c r="S1755" s="55">
        <v>41.1</v>
      </c>
      <c r="T1755" s="135">
        <f t="shared" si="201"/>
        <v>0.81751824817518248</v>
      </c>
      <c r="U1755" s="55">
        <f t="shared" si="202"/>
        <v>6</v>
      </c>
      <c r="V1755" s="55">
        <f t="shared" si="203"/>
        <v>27.6</v>
      </c>
      <c r="X1755" s="36" t="b">
        <v>1</v>
      </c>
    </row>
    <row r="1756" spans="1:24" x14ac:dyDescent="0.2">
      <c r="A1756" s="42" t="s">
        <v>4845</v>
      </c>
      <c r="B1756" s="128" t="s">
        <v>2576</v>
      </c>
      <c r="C1756" s="50" t="s">
        <v>163</v>
      </c>
      <c r="D1756" s="51">
        <v>71121</v>
      </c>
      <c r="E1756" s="56" t="s">
        <v>359</v>
      </c>
      <c r="F1756" s="53" t="s">
        <v>160</v>
      </c>
      <c r="G1756" s="54">
        <v>1</v>
      </c>
      <c r="H1756" s="55">
        <v>1</v>
      </c>
      <c r="I1756" s="73">
        <v>4.66</v>
      </c>
      <c r="J1756" s="55">
        <v>3.86</v>
      </c>
      <c r="K1756" s="73">
        <v>4.8600000000000003</v>
      </c>
      <c r="L1756" s="55">
        <v>4.03</v>
      </c>
      <c r="M1756" s="55">
        <f t="shared" si="204"/>
        <v>7.89</v>
      </c>
      <c r="N1756" s="55">
        <f t="shared" si="205"/>
        <v>7.89</v>
      </c>
      <c r="O1756" s="37"/>
      <c r="P1756" s="55">
        <v>4.66</v>
      </c>
      <c r="Q1756" s="55">
        <v>4.8600000000000003</v>
      </c>
      <c r="R1756" s="55">
        <v>9.52</v>
      </c>
      <c r="S1756" s="55">
        <v>9.52</v>
      </c>
      <c r="T1756" s="135">
        <f t="shared" si="201"/>
        <v>0.82878151260504207</v>
      </c>
      <c r="U1756" s="55">
        <f t="shared" si="202"/>
        <v>3.86</v>
      </c>
      <c r="V1756" s="55">
        <f t="shared" si="203"/>
        <v>4.03</v>
      </c>
      <c r="X1756" s="36" t="b">
        <v>1</v>
      </c>
    </row>
    <row r="1757" spans="1:24" x14ac:dyDescent="0.2">
      <c r="A1757" s="42" t="s">
        <v>4846</v>
      </c>
      <c r="B1757" s="128" t="s">
        <v>2577</v>
      </c>
      <c r="C1757" s="50" t="s">
        <v>163</v>
      </c>
      <c r="D1757" s="51">
        <v>71251</v>
      </c>
      <c r="E1757" s="56" t="s">
        <v>357</v>
      </c>
      <c r="F1757" s="53" t="s">
        <v>172</v>
      </c>
      <c r="G1757" s="54">
        <v>28</v>
      </c>
      <c r="H1757" s="55">
        <v>28</v>
      </c>
      <c r="I1757" s="73">
        <v>8.01</v>
      </c>
      <c r="J1757" s="55">
        <v>6.64</v>
      </c>
      <c r="K1757" s="73">
        <v>11.21</v>
      </c>
      <c r="L1757" s="55">
        <v>9.3000000000000007</v>
      </c>
      <c r="M1757" s="55">
        <f t="shared" si="204"/>
        <v>446.32</v>
      </c>
      <c r="N1757" s="55">
        <f t="shared" si="205"/>
        <v>446.32</v>
      </c>
      <c r="O1757" s="37"/>
      <c r="P1757" s="55">
        <v>8.01</v>
      </c>
      <c r="Q1757" s="55">
        <v>11.21</v>
      </c>
      <c r="R1757" s="55">
        <v>538.16</v>
      </c>
      <c r="S1757" s="55">
        <v>538.16</v>
      </c>
      <c r="T1757" s="135">
        <f t="shared" si="201"/>
        <v>0.82934443288241422</v>
      </c>
      <c r="U1757" s="55">
        <f t="shared" si="202"/>
        <v>185.92</v>
      </c>
      <c r="V1757" s="55">
        <f t="shared" si="203"/>
        <v>260.39999999999998</v>
      </c>
      <c r="X1757" s="36" t="b">
        <v>1</v>
      </c>
    </row>
    <row r="1758" spans="1:24" x14ac:dyDescent="0.2">
      <c r="A1758" s="42" t="s">
        <v>4847</v>
      </c>
      <c r="B1758" s="128" t="s">
        <v>2578</v>
      </c>
      <c r="C1758" s="50" t="s">
        <v>163</v>
      </c>
      <c r="D1758" s="51">
        <v>70371</v>
      </c>
      <c r="E1758" s="56" t="s">
        <v>1050</v>
      </c>
      <c r="F1758" s="53" t="s">
        <v>160</v>
      </c>
      <c r="G1758" s="54">
        <v>18.670000000000002</v>
      </c>
      <c r="H1758" s="55">
        <v>18.670000000000002</v>
      </c>
      <c r="I1758" s="73">
        <v>1.45</v>
      </c>
      <c r="J1758" s="55">
        <v>1.2</v>
      </c>
      <c r="K1758" s="73">
        <v>0.37</v>
      </c>
      <c r="L1758" s="55">
        <v>0.3</v>
      </c>
      <c r="M1758" s="55">
        <f t="shared" si="204"/>
        <v>28</v>
      </c>
      <c r="N1758" s="55">
        <f t="shared" si="205"/>
        <v>28</v>
      </c>
      <c r="O1758" s="37"/>
      <c r="P1758" s="55">
        <v>1.45</v>
      </c>
      <c r="Q1758" s="55">
        <v>0.37</v>
      </c>
      <c r="R1758" s="55">
        <v>33.97</v>
      </c>
      <c r="S1758" s="55">
        <v>33.97</v>
      </c>
      <c r="T1758" s="135">
        <f t="shared" si="201"/>
        <v>0.82425669708566385</v>
      </c>
      <c r="U1758" s="55">
        <f t="shared" si="202"/>
        <v>22.4</v>
      </c>
      <c r="V1758" s="55">
        <f t="shared" si="203"/>
        <v>5.6</v>
      </c>
      <c r="X1758" s="36" t="b">
        <v>1</v>
      </c>
    </row>
    <row r="1759" spans="1:24" x14ac:dyDescent="0.2">
      <c r="A1759" s="42" t="s">
        <v>4848</v>
      </c>
      <c r="B1759" s="128" t="s">
        <v>2579</v>
      </c>
      <c r="C1759" s="50" t="s">
        <v>163</v>
      </c>
      <c r="D1759" s="51">
        <v>70391</v>
      </c>
      <c r="E1759" s="56" t="s">
        <v>363</v>
      </c>
      <c r="F1759" s="53" t="s">
        <v>160</v>
      </c>
      <c r="G1759" s="54">
        <v>78.67</v>
      </c>
      <c r="H1759" s="55">
        <v>78.67</v>
      </c>
      <c r="I1759" s="73">
        <v>0.18</v>
      </c>
      <c r="J1759" s="55">
        <v>0.14000000000000001</v>
      </c>
      <c r="K1759" s="73">
        <v>0.6</v>
      </c>
      <c r="L1759" s="55">
        <v>0.49</v>
      </c>
      <c r="M1759" s="55">
        <f t="shared" si="204"/>
        <v>49.56</v>
      </c>
      <c r="N1759" s="55">
        <f t="shared" si="205"/>
        <v>49.56</v>
      </c>
      <c r="O1759" s="37"/>
      <c r="P1759" s="55">
        <v>0.18</v>
      </c>
      <c r="Q1759" s="55">
        <v>0.6</v>
      </c>
      <c r="R1759" s="55">
        <v>61.36</v>
      </c>
      <c r="S1759" s="55">
        <v>61.36</v>
      </c>
      <c r="T1759" s="135">
        <f t="shared" si="201"/>
        <v>0.80769230769230771</v>
      </c>
      <c r="U1759" s="55">
        <f t="shared" si="202"/>
        <v>11.01</v>
      </c>
      <c r="V1759" s="55">
        <f t="shared" si="203"/>
        <v>38.54</v>
      </c>
      <c r="X1759" s="36" t="b">
        <v>1</v>
      </c>
    </row>
    <row r="1760" spans="1:24" x14ac:dyDescent="0.2">
      <c r="A1760" s="42" t="s">
        <v>4849</v>
      </c>
      <c r="B1760" s="128" t="s">
        <v>2580</v>
      </c>
      <c r="C1760" s="50" t="s">
        <v>163</v>
      </c>
      <c r="D1760" s="51">
        <v>71861</v>
      </c>
      <c r="E1760" s="56" t="s">
        <v>365</v>
      </c>
      <c r="F1760" s="53" t="s">
        <v>160</v>
      </c>
      <c r="G1760" s="54">
        <v>78.67</v>
      </c>
      <c r="H1760" s="55">
        <v>78.67</v>
      </c>
      <c r="I1760" s="73">
        <v>0.12</v>
      </c>
      <c r="J1760" s="55">
        <v>0.09</v>
      </c>
      <c r="K1760" s="73">
        <v>0.38</v>
      </c>
      <c r="L1760" s="55">
        <v>0.31</v>
      </c>
      <c r="M1760" s="55">
        <f t="shared" si="204"/>
        <v>31.46</v>
      </c>
      <c r="N1760" s="55">
        <f t="shared" si="205"/>
        <v>31.46</v>
      </c>
      <c r="O1760" s="37"/>
      <c r="P1760" s="55">
        <v>0.12</v>
      </c>
      <c r="Q1760" s="55">
        <v>0.38</v>
      </c>
      <c r="R1760" s="55">
        <v>39.33</v>
      </c>
      <c r="S1760" s="55">
        <v>39.33</v>
      </c>
      <c r="T1760" s="135">
        <f t="shared" si="201"/>
        <v>0.79989829646580224</v>
      </c>
      <c r="U1760" s="55">
        <f t="shared" si="202"/>
        <v>7.08</v>
      </c>
      <c r="V1760" s="55">
        <f t="shared" si="203"/>
        <v>24.38</v>
      </c>
      <c r="X1760" s="36" t="b">
        <v>1</v>
      </c>
    </row>
    <row r="1761" spans="1:24" ht="24" x14ac:dyDescent="0.25">
      <c r="A1761" s="42" t="s">
        <v>4850</v>
      </c>
      <c r="B1761" s="128" t="s">
        <v>2581</v>
      </c>
      <c r="C1761" s="50" t="s">
        <v>217</v>
      </c>
      <c r="D1761" s="51">
        <v>91854</v>
      </c>
      <c r="E1761" s="56" t="s">
        <v>374</v>
      </c>
      <c r="F1761" s="53" t="s">
        <v>172</v>
      </c>
      <c r="G1761" s="54">
        <v>55</v>
      </c>
      <c r="H1761" s="55">
        <v>55</v>
      </c>
      <c r="I1761" s="73">
        <v>3.99</v>
      </c>
      <c r="J1761" s="55">
        <v>3.31</v>
      </c>
      <c r="K1761" s="73">
        <v>5.13</v>
      </c>
      <c r="L1761" s="55">
        <v>4.25</v>
      </c>
      <c r="M1761" s="55">
        <f t="shared" si="204"/>
        <v>415.8</v>
      </c>
      <c r="N1761" s="55">
        <f t="shared" si="205"/>
        <v>415.8</v>
      </c>
      <c r="O1761" s="38"/>
      <c r="P1761" s="55">
        <v>3.99</v>
      </c>
      <c r="Q1761" s="55">
        <v>5.13</v>
      </c>
      <c r="R1761" s="55">
        <v>501.6</v>
      </c>
      <c r="S1761" s="55">
        <v>501.6</v>
      </c>
      <c r="T1761" s="135">
        <f t="shared" si="201"/>
        <v>0.82894736842105265</v>
      </c>
      <c r="U1761" s="55">
        <f t="shared" si="202"/>
        <v>182.05</v>
      </c>
      <c r="V1761" s="55">
        <f t="shared" si="203"/>
        <v>233.75</v>
      </c>
      <c r="X1761" s="36" t="b">
        <v>1</v>
      </c>
    </row>
    <row r="1762" spans="1:24" ht="24" x14ac:dyDescent="0.25">
      <c r="A1762" s="42" t="s">
        <v>4851</v>
      </c>
      <c r="B1762" s="128" t="s">
        <v>2582</v>
      </c>
      <c r="C1762" s="50" t="s">
        <v>217</v>
      </c>
      <c r="D1762" s="51">
        <v>91845</v>
      </c>
      <c r="E1762" s="56" t="s">
        <v>372</v>
      </c>
      <c r="F1762" s="53" t="s">
        <v>172</v>
      </c>
      <c r="G1762" s="54">
        <v>55</v>
      </c>
      <c r="H1762" s="55">
        <v>55</v>
      </c>
      <c r="I1762" s="73">
        <v>4.8899999999999997</v>
      </c>
      <c r="J1762" s="55">
        <v>4.05</v>
      </c>
      <c r="K1762" s="73">
        <v>2.69</v>
      </c>
      <c r="L1762" s="55">
        <v>2.23</v>
      </c>
      <c r="M1762" s="55">
        <f t="shared" si="204"/>
        <v>345.4</v>
      </c>
      <c r="N1762" s="55">
        <f t="shared" si="205"/>
        <v>345.4</v>
      </c>
      <c r="O1762" s="38"/>
      <c r="P1762" s="55">
        <v>4.8899999999999997</v>
      </c>
      <c r="Q1762" s="55">
        <v>2.69</v>
      </c>
      <c r="R1762" s="55">
        <v>416.9</v>
      </c>
      <c r="S1762" s="55">
        <v>416.9</v>
      </c>
      <c r="T1762" s="135">
        <f t="shared" si="201"/>
        <v>0.82849604221635886</v>
      </c>
      <c r="U1762" s="55">
        <f t="shared" si="202"/>
        <v>222.75</v>
      </c>
      <c r="V1762" s="55">
        <f t="shared" si="203"/>
        <v>122.65</v>
      </c>
      <c r="X1762" s="36" t="b">
        <v>1</v>
      </c>
    </row>
    <row r="1763" spans="1:24" ht="24" x14ac:dyDescent="0.25">
      <c r="A1763" s="42" t="s">
        <v>4852</v>
      </c>
      <c r="B1763" s="128" t="s">
        <v>2583</v>
      </c>
      <c r="C1763" s="50" t="s">
        <v>217</v>
      </c>
      <c r="D1763" s="51">
        <v>91847</v>
      </c>
      <c r="E1763" s="56" t="s">
        <v>1804</v>
      </c>
      <c r="F1763" s="53" t="s">
        <v>172</v>
      </c>
      <c r="G1763" s="54">
        <v>20</v>
      </c>
      <c r="H1763" s="55">
        <v>20</v>
      </c>
      <c r="I1763" s="73">
        <v>8.76</v>
      </c>
      <c r="J1763" s="55">
        <v>7.27</v>
      </c>
      <c r="K1763" s="73">
        <v>3.26</v>
      </c>
      <c r="L1763" s="55">
        <v>2.7</v>
      </c>
      <c r="M1763" s="55">
        <f t="shared" si="204"/>
        <v>199.4</v>
      </c>
      <c r="N1763" s="55">
        <f t="shared" si="205"/>
        <v>199.4</v>
      </c>
      <c r="O1763" s="38"/>
      <c r="P1763" s="55">
        <v>8.76</v>
      </c>
      <c r="Q1763" s="55">
        <v>3.26</v>
      </c>
      <c r="R1763" s="55">
        <v>240.4</v>
      </c>
      <c r="S1763" s="55">
        <v>240.4</v>
      </c>
      <c r="T1763" s="135">
        <f t="shared" si="201"/>
        <v>0.82945091514143099</v>
      </c>
      <c r="U1763" s="55">
        <f t="shared" si="202"/>
        <v>145.4</v>
      </c>
      <c r="V1763" s="55">
        <f t="shared" si="203"/>
        <v>54</v>
      </c>
      <c r="X1763" s="36" t="b">
        <v>1</v>
      </c>
    </row>
    <row r="1764" spans="1:24" ht="24" x14ac:dyDescent="0.25">
      <c r="A1764" s="42" t="s">
        <v>4853</v>
      </c>
      <c r="B1764" s="128" t="s">
        <v>2584</v>
      </c>
      <c r="C1764" s="50" t="s">
        <v>217</v>
      </c>
      <c r="D1764" s="51">
        <v>91850</v>
      </c>
      <c r="E1764" s="56" t="s">
        <v>2585</v>
      </c>
      <c r="F1764" s="53" t="s">
        <v>172</v>
      </c>
      <c r="G1764" s="54">
        <v>20</v>
      </c>
      <c r="H1764" s="55">
        <v>20</v>
      </c>
      <c r="I1764" s="73">
        <v>4.9800000000000004</v>
      </c>
      <c r="J1764" s="55">
        <v>4.13</v>
      </c>
      <c r="K1764" s="73">
        <v>3.93</v>
      </c>
      <c r="L1764" s="55">
        <v>3.26</v>
      </c>
      <c r="M1764" s="55">
        <f t="shared" si="204"/>
        <v>147.80000000000001</v>
      </c>
      <c r="N1764" s="55">
        <f t="shared" si="205"/>
        <v>147.80000000000001</v>
      </c>
      <c r="O1764" s="38"/>
      <c r="P1764" s="55">
        <v>4.9800000000000004</v>
      </c>
      <c r="Q1764" s="55">
        <v>3.93</v>
      </c>
      <c r="R1764" s="55">
        <v>178.2</v>
      </c>
      <c r="S1764" s="55">
        <v>178.2</v>
      </c>
      <c r="T1764" s="135">
        <f t="shared" si="201"/>
        <v>0.82940516273849618</v>
      </c>
      <c r="U1764" s="55">
        <f t="shared" si="202"/>
        <v>82.6</v>
      </c>
      <c r="V1764" s="55">
        <f t="shared" si="203"/>
        <v>65.2</v>
      </c>
      <c r="X1764" s="36" t="b">
        <v>1</v>
      </c>
    </row>
    <row r="1765" spans="1:24" ht="24" x14ac:dyDescent="0.25">
      <c r="A1765" s="42" t="s">
        <v>4854</v>
      </c>
      <c r="B1765" s="128" t="s">
        <v>2586</v>
      </c>
      <c r="C1765" s="50" t="s">
        <v>217</v>
      </c>
      <c r="D1765" s="51">
        <v>91926</v>
      </c>
      <c r="E1765" s="56" t="s">
        <v>2587</v>
      </c>
      <c r="F1765" s="53" t="s">
        <v>172</v>
      </c>
      <c r="G1765" s="54">
        <v>450</v>
      </c>
      <c r="H1765" s="55">
        <v>450</v>
      </c>
      <c r="I1765" s="73">
        <v>2.92</v>
      </c>
      <c r="J1765" s="55">
        <v>2.42</v>
      </c>
      <c r="K1765" s="73">
        <v>1.0900000000000001</v>
      </c>
      <c r="L1765" s="55">
        <v>0.9</v>
      </c>
      <c r="M1765" s="55">
        <f t="shared" si="204"/>
        <v>1494</v>
      </c>
      <c r="N1765" s="55">
        <f t="shared" si="205"/>
        <v>1494</v>
      </c>
      <c r="O1765" s="38"/>
      <c r="P1765" s="55">
        <v>2.92</v>
      </c>
      <c r="Q1765" s="55">
        <v>1.0900000000000001</v>
      </c>
      <c r="R1765" s="55">
        <v>1804.5</v>
      </c>
      <c r="S1765" s="55">
        <v>1804.5</v>
      </c>
      <c r="T1765" s="135">
        <f t="shared" si="201"/>
        <v>0.82793017456359097</v>
      </c>
      <c r="U1765" s="55">
        <f t="shared" si="202"/>
        <v>1089</v>
      </c>
      <c r="V1765" s="55">
        <f t="shared" si="203"/>
        <v>405</v>
      </c>
      <c r="X1765" s="36" t="b">
        <v>1</v>
      </c>
    </row>
    <row r="1766" spans="1:24" x14ac:dyDescent="0.2">
      <c r="A1766" s="42" t="s">
        <v>4855</v>
      </c>
      <c r="B1766" s="128" t="s">
        <v>2588</v>
      </c>
      <c r="C1766" s="50" t="s">
        <v>163</v>
      </c>
      <c r="D1766" s="51">
        <v>70564</v>
      </c>
      <c r="E1766" s="56" t="s">
        <v>1042</v>
      </c>
      <c r="F1766" s="53" t="s">
        <v>172</v>
      </c>
      <c r="G1766" s="54">
        <v>100</v>
      </c>
      <c r="H1766" s="55">
        <v>100</v>
      </c>
      <c r="I1766" s="73">
        <v>4.01</v>
      </c>
      <c r="J1766" s="55">
        <v>3.32</v>
      </c>
      <c r="K1766" s="73">
        <v>2.2400000000000002</v>
      </c>
      <c r="L1766" s="55">
        <v>1.85</v>
      </c>
      <c r="M1766" s="55">
        <f t="shared" si="204"/>
        <v>517</v>
      </c>
      <c r="N1766" s="55">
        <f t="shared" si="205"/>
        <v>517</v>
      </c>
      <c r="O1766" s="37"/>
      <c r="P1766" s="55">
        <v>4.01</v>
      </c>
      <c r="Q1766" s="55">
        <v>2.2400000000000002</v>
      </c>
      <c r="R1766" s="55">
        <v>625</v>
      </c>
      <c r="S1766" s="55">
        <v>625</v>
      </c>
      <c r="T1766" s="135">
        <f t="shared" si="201"/>
        <v>0.82720000000000005</v>
      </c>
      <c r="U1766" s="55">
        <f t="shared" si="202"/>
        <v>332</v>
      </c>
      <c r="V1766" s="55">
        <f t="shared" si="203"/>
        <v>185</v>
      </c>
      <c r="X1766" s="36" t="b">
        <v>1</v>
      </c>
    </row>
    <row r="1767" spans="1:24" x14ac:dyDescent="0.2">
      <c r="A1767" s="42" t="s">
        <v>4856</v>
      </c>
      <c r="B1767" s="128" t="s">
        <v>2589</v>
      </c>
      <c r="C1767" s="50" t="s">
        <v>163</v>
      </c>
      <c r="D1767" s="51">
        <v>71440</v>
      </c>
      <c r="E1767" s="56" t="s">
        <v>390</v>
      </c>
      <c r="F1767" s="53" t="s">
        <v>160</v>
      </c>
      <c r="G1767" s="54">
        <v>1</v>
      </c>
      <c r="H1767" s="55">
        <v>1</v>
      </c>
      <c r="I1767" s="73">
        <v>7.95</v>
      </c>
      <c r="J1767" s="55">
        <v>6.59</v>
      </c>
      <c r="K1767" s="73">
        <v>7.84</v>
      </c>
      <c r="L1767" s="55">
        <v>6.5</v>
      </c>
      <c r="M1767" s="55">
        <f t="shared" si="204"/>
        <v>13.09</v>
      </c>
      <c r="N1767" s="55">
        <f t="shared" si="205"/>
        <v>13.09</v>
      </c>
      <c r="O1767" s="37"/>
      <c r="P1767" s="55">
        <v>7.95</v>
      </c>
      <c r="Q1767" s="55">
        <v>7.84</v>
      </c>
      <c r="R1767" s="55">
        <v>15.79</v>
      </c>
      <c r="S1767" s="55">
        <v>15.79</v>
      </c>
      <c r="T1767" s="135">
        <f t="shared" si="201"/>
        <v>0.82900569981000638</v>
      </c>
      <c r="U1767" s="55">
        <f t="shared" si="202"/>
        <v>6.59</v>
      </c>
      <c r="V1767" s="55">
        <f t="shared" si="203"/>
        <v>6.5</v>
      </c>
      <c r="X1767" s="36" t="b">
        <v>1</v>
      </c>
    </row>
    <row r="1768" spans="1:24" x14ac:dyDescent="0.2">
      <c r="A1768" s="42" t="s">
        <v>4857</v>
      </c>
      <c r="B1768" s="128" t="s">
        <v>2590</v>
      </c>
      <c r="C1768" s="50" t="s">
        <v>163</v>
      </c>
      <c r="D1768" s="51">
        <v>71441</v>
      </c>
      <c r="E1768" s="56" t="s">
        <v>394</v>
      </c>
      <c r="F1768" s="53" t="s">
        <v>160</v>
      </c>
      <c r="G1768" s="54">
        <v>2</v>
      </c>
      <c r="H1768" s="55">
        <v>2</v>
      </c>
      <c r="I1768" s="73">
        <v>11.59</v>
      </c>
      <c r="J1768" s="55">
        <v>9.6199999999999992</v>
      </c>
      <c r="K1768" s="73">
        <v>13.82</v>
      </c>
      <c r="L1768" s="55">
        <v>11.47</v>
      </c>
      <c r="M1768" s="55">
        <f t="shared" si="204"/>
        <v>42.18</v>
      </c>
      <c r="N1768" s="55">
        <f t="shared" si="205"/>
        <v>42.18</v>
      </c>
      <c r="O1768" s="37"/>
      <c r="P1768" s="55">
        <v>11.59</v>
      </c>
      <c r="Q1768" s="55">
        <v>13.82</v>
      </c>
      <c r="R1768" s="55">
        <v>50.82</v>
      </c>
      <c r="S1768" s="55">
        <v>50.82</v>
      </c>
      <c r="T1768" s="135">
        <f t="shared" si="201"/>
        <v>0.82998819362455722</v>
      </c>
      <c r="U1768" s="55">
        <f t="shared" si="202"/>
        <v>19.239999999999998</v>
      </c>
      <c r="V1768" s="55">
        <f t="shared" si="203"/>
        <v>22.94</v>
      </c>
      <c r="X1768" s="36" t="b">
        <v>1</v>
      </c>
    </row>
    <row r="1769" spans="1:24" ht="24" x14ac:dyDescent="0.25">
      <c r="A1769" s="42" t="s">
        <v>4858</v>
      </c>
      <c r="B1769" s="128" t="s">
        <v>2591</v>
      </c>
      <c r="C1769" s="50" t="s">
        <v>197</v>
      </c>
      <c r="D1769" s="57" t="s">
        <v>387</v>
      </c>
      <c r="E1769" s="56" t="s">
        <v>1105</v>
      </c>
      <c r="F1769" s="53" t="s">
        <v>160</v>
      </c>
      <c r="G1769" s="54">
        <v>20</v>
      </c>
      <c r="H1769" s="55">
        <v>20</v>
      </c>
      <c r="I1769" s="73">
        <v>91.28</v>
      </c>
      <c r="J1769" s="55">
        <v>75.77</v>
      </c>
      <c r="K1769" s="73">
        <v>14.44</v>
      </c>
      <c r="L1769" s="55">
        <v>11.98</v>
      </c>
      <c r="M1769" s="55">
        <f t="shared" si="204"/>
        <v>1755</v>
      </c>
      <c r="N1769" s="55">
        <f t="shared" si="205"/>
        <v>1755</v>
      </c>
      <c r="O1769" s="38"/>
      <c r="P1769" s="55">
        <v>91.28</v>
      </c>
      <c r="Q1769" s="55">
        <v>14.44</v>
      </c>
      <c r="R1769" s="55">
        <v>2114.4</v>
      </c>
      <c r="S1769" s="55">
        <v>2114.4</v>
      </c>
      <c r="T1769" s="135">
        <f t="shared" si="201"/>
        <v>0.83002270147559587</v>
      </c>
      <c r="U1769" s="55">
        <f t="shared" si="202"/>
        <v>1515.4</v>
      </c>
      <c r="V1769" s="55">
        <f t="shared" si="203"/>
        <v>239.6</v>
      </c>
      <c r="X1769" s="36" t="b">
        <v>1</v>
      </c>
    </row>
    <row r="1770" spans="1:24" ht="24" x14ac:dyDescent="0.25">
      <c r="A1770" s="42" t="s">
        <v>4859</v>
      </c>
      <c r="B1770" s="128" t="s">
        <v>2592</v>
      </c>
      <c r="C1770" s="50" t="s">
        <v>217</v>
      </c>
      <c r="D1770" s="51">
        <v>100903</v>
      </c>
      <c r="E1770" s="52" t="s">
        <v>3026</v>
      </c>
      <c r="F1770" s="53" t="s">
        <v>160</v>
      </c>
      <c r="G1770" s="54">
        <v>40</v>
      </c>
      <c r="H1770" s="55">
        <v>40</v>
      </c>
      <c r="I1770" s="73">
        <v>20.11</v>
      </c>
      <c r="J1770" s="55">
        <v>16.690000000000001</v>
      </c>
      <c r="K1770" s="73">
        <v>7.25</v>
      </c>
      <c r="L1770" s="55">
        <v>6.01</v>
      </c>
      <c r="M1770" s="55">
        <f t="shared" si="204"/>
        <v>908</v>
      </c>
      <c r="N1770" s="55">
        <f t="shared" si="205"/>
        <v>908</v>
      </c>
      <c r="O1770" s="38"/>
      <c r="P1770" s="55">
        <v>20.11</v>
      </c>
      <c r="Q1770" s="55">
        <v>7.25</v>
      </c>
      <c r="R1770" s="55">
        <v>1094.4000000000001</v>
      </c>
      <c r="S1770" s="55">
        <v>1094.4000000000001</v>
      </c>
      <c r="T1770" s="135">
        <f t="shared" si="201"/>
        <v>0.82967836257309935</v>
      </c>
      <c r="U1770" s="55">
        <f t="shared" si="202"/>
        <v>667.6</v>
      </c>
      <c r="V1770" s="55">
        <f t="shared" si="203"/>
        <v>240.4</v>
      </c>
      <c r="X1770" s="36" t="b">
        <v>1</v>
      </c>
    </row>
    <row r="1771" spans="1:24" x14ac:dyDescent="0.2">
      <c r="A1771" s="42" t="s">
        <v>4860</v>
      </c>
      <c r="B1771" s="128" t="s">
        <v>2593</v>
      </c>
      <c r="C1771" s="50" t="s">
        <v>163</v>
      </c>
      <c r="D1771" s="51">
        <v>71722</v>
      </c>
      <c r="E1771" s="56" t="s">
        <v>1072</v>
      </c>
      <c r="F1771" s="53" t="s">
        <v>160</v>
      </c>
      <c r="G1771" s="54">
        <v>9.33</v>
      </c>
      <c r="H1771" s="55">
        <v>9.33</v>
      </c>
      <c r="I1771" s="73">
        <v>1.86</v>
      </c>
      <c r="J1771" s="55">
        <v>1.54</v>
      </c>
      <c r="K1771" s="73">
        <v>1.49</v>
      </c>
      <c r="L1771" s="55">
        <v>1.23</v>
      </c>
      <c r="M1771" s="55">
        <f t="shared" si="204"/>
        <v>25.84</v>
      </c>
      <c r="N1771" s="55">
        <f t="shared" si="205"/>
        <v>25.84</v>
      </c>
      <c r="O1771" s="37"/>
      <c r="P1771" s="55">
        <v>1.86</v>
      </c>
      <c r="Q1771" s="55">
        <v>1.49</v>
      </c>
      <c r="R1771" s="55">
        <v>31.26</v>
      </c>
      <c r="S1771" s="55">
        <v>31.26</v>
      </c>
      <c r="T1771" s="135">
        <f t="shared" si="201"/>
        <v>0.82661548304542543</v>
      </c>
      <c r="U1771" s="55">
        <f t="shared" si="202"/>
        <v>14.36</v>
      </c>
      <c r="V1771" s="55">
        <f t="shared" si="203"/>
        <v>11.47</v>
      </c>
      <c r="X1771" s="36" t="b">
        <v>1</v>
      </c>
    </row>
    <row r="1772" spans="1:24" ht="36" x14ac:dyDescent="0.25">
      <c r="A1772" s="42" t="s">
        <v>4861</v>
      </c>
      <c r="B1772" s="128" t="s">
        <v>2594</v>
      </c>
      <c r="C1772" s="50" t="s">
        <v>217</v>
      </c>
      <c r="D1772" s="51">
        <v>101879</v>
      </c>
      <c r="E1772" s="56" t="s">
        <v>1824</v>
      </c>
      <c r="F1772" s="53" t="s">
        <v>160</v>
      </c>
      <c r="G1772" s="54">
        <v>1</v>
      </c>
      <c r="H1772" s="55">
        <v>1</v>
      </c>
      <c r="I1772" s="73">
        <v>515.89</v>
      </c>
      <c r="J1772" s="55">
        <v>428.24</v>
      </c>
      <c r="K1772" s="73">
        <v>22.47</v>
      </c>
      <c r="L1772" s="55">
        <v>18.649999999999999</v>
      </c>
      <c r="M1772" s="55">
        <f t="shared" si="204"/>
        <v>446.89</v>
      </c>
      <c r="N1772" s="55">
        <f t="shared" si="205"/>
        <v>446.89</v>
      </c>
      <c r="O1772" s="38"/>
      <c r="P1772" s="55">
        <v>515.89</v>
      </c>
      <c r="Q1772" s="55">
        <v>22.47</v>
      </c>
      <c r="R1772" s="55">
        <v>538.36</v>
      </c>
      <c r="S1772" s="55">
        <v>538.36</v>
      </c>
      <c r="T1772" s="135">
        <f t="shared" si="201"/>
        <v>0.83009510364811645</v>
      </c>
      <c r="U1772" s="55">
        <f t="shared" si="202"/>
        <v>428.24</v>
      </c>
      <c r="V1772" s="55">
        <f t="shared" si="203"/>
        <v>18.649999999999999</v>
      </c>
      <c r="X1772" s="36" t="b">
        <v>1</v>
      </c>
    </row>
    <row r="1773" spans="1:24" x14ac:dyDescent="0.2">
      <c r="A1773" s="42" t="s">
        <v>4862</v>
      </c>
      <c r="B1773" s="128" t="s">
        <v>2595</v>
      </c>
      <c r="C1773" s="50" t="s">
        <v>163</v>
      </c>
      <c r="D1773" s="51">
        <v>72578</v>
      </c>
      <c r="E1773" s="56" t="s">
        <v>400</v>
      </c>
      <c r="F1773" s="53" t="s">
        <v>160</v>
      </c>
      <c r="G1773" s="54">
        <v>2</v>
      </c>
      <c r="H1773" s="55">
        <v>2</v>
      </c>
      <c r="I1773" s="73">
        <v>8.0500000000000007</v>
      </c>
      <c r="J1773" s="55">
        <v>6.68</v>
      </c>
      <c r="K1773" s="73">
        <v>10.84</v>
      </c>
      <c r="L1773" s="55">
        <v>8.99</v>
      </c>
      <c r="M1773" s="55">
        <f t="shared" si="204"/>
        <v>31.34</v>
      </c>
      <c r="N1773" s="55">
        <f t="shared" si="205"/>
        <v>31.34</v>
      </c>
      <c r="O1773" s="37"/>
      <c r="P1773" s="55">
        <v>8.0500000000000007</v>
      </c>
      <c r="Q1773" s="55">
        <v>10.84</v>
      </c>
      <c r="R1773" s="55">
        <v>37.78</v>
      </c>
      <c r="S1773" s="55">
        <v>37.78</v>
      </c>
      <c r="T1773" s="135">
        <f t="shared" si="201"/>
        <v>0.8295394388565378</v>
      </c>
      <c r="U1773" s="55">
        <f t="shared" si="202"/>
        <v>13.36</v>
      </c>
      <c r="V1773" s="55">
        <f t="shared" si="203"/>
        <v>17.98</v>
      </c>
      <c r="X1773" s="36" t="b">
        <v>1</v>
      </c>
    </row>
    <row r="1774" spans="1:24" x14ac:dyDescent="0.2">
      <c r="A1774" s="42" t="s">
        <v>4863</v>
      </c>
      <c r="B1774" s="128" t="s">
        <v>2596</v>
      </c>
      <c r="C1774" s="50" t="s">
        <v>163</v>
      </c>
      <c r="D1774" s="51">
        <v>72578</v>
      </c>
      <c r="E1774" s="56" t="s">
        <v>400</v>
      </c>
      <c r="F1774" s="53" t="s">
        <v>160</v>
      </c>
      <c r="G1774" s="54">
        <v>6</v>
      </c>
      <c r="H1774" s="55">
        <v>6</v>
      </c>
      <c r="I1774" s="73">
        <v>8.0500000000000007</v>
      </c>
      <c r="J1774" s="55">
        <v>6.68</v>
      </c>
      <c r="K1774" s="73">
        <v>10.84</v>
      </c>
      <c r="L1774" s="55">
        <v>8.99</v>
      </c>
      <c r="M1774" s="55">
        <f t="shared" si="204"/>
        <v>94.02</v>
      </c>
      <c r="N1774" s="55">
        <f t="shared" si="205"/>
        <v>94.02</v>
      </c>
      <c r="O1774" s="37"/>
      <c r="P1774" s="55">
        <v>8.0500000000000007</v>
      </c>
      <c r="Q1774" s="55">
        <v>10.84</v>
      </c>
      <c r="R1774" s="55">
        <v>113.34</v>
      </c>
      <c r="S1774" s="55">
        <v>113.34</v>
      </c>
      <c r="T1774" s="135">
        <f t="shared" si="201"/>
        <v>0.8295394388565378</v>
      </c>
      <c r="U1774" s="55">
        <f t="shared" si="202"/>
        <v>40.08</v>
      </c>
      <c r="V1774" s="55">
        <f t="shared" si="203"/>
        <v>53.94</v>
      </c>
      <c r="X1774" s="36" t="b">
        <v>1</v>
      </c>
    </row>
    <row r="1775" spans="1:24" x14ac:dyDescent="0.2">
      <c r="A1775" s="42" t="s">
        <v>4864</v>
      </c>
      <c r="B1775" s="128" t="s">
        <v>2597</v>
      </c>
      <c r="C1775" s="50" t="s">
        <v>163</v>
      </c>
      <c r="D1775" s="51">
        <v>72578</v>
      </c>
      <c r="E1775" s="56" t="s">
        <v>400</v>
      </c>
      <c r="F1775" s="53" t="s">
        <v>160</v>
      </c>
      <c r="G1775" s="54">
        <v>2</v>
      </c>
      <c r="H1775" s="55">
        <v>2</v>
      </c>
      <c r="I1775" s="73">
        <v>8.0500000000000007</v>
      </c>
      <c r="J1775" s="55">
        <v>6.68</v>
      </c>
      <c r="K1775" s="73">
        <v>10.84</v>
      </c>
      <c r="L1775" s="55">
        <v>8.99</v>
      </c>
      <c r="M1775" s="55">
        <f t="shared" si="204"/>
        <v>31.34</v>
      </c>
      <c r="N1775" s="55">
        <f t="shared" si="205"/>
        <v>31.34</v>
      </c>
      <c r="O1775" s="37"/>
      <c r="P1775" s="55">
        <v>8.0500000000000007</v>
      </c>
      <c r="Q1775" s="55">
        <v>10.84</v>
      </c>
      <c r="R1775" s="55">
        <v>37.78</v>
      </c>
      <c r="S1775" s="55">
        <v>37.78</v>
      </c>
      <c r="T1775" s="135">
        <f t="shared" si="201"/>
        <v>0.8295394388565378</v>
      </c>
      <c r="U1775" s="55">
        <f t="shared" si="202"/>
        <v>13.36</v>
      </c>
      <c r="V1775" s="55">
        <f t="shared" si="203"/>
        <v>17.98</v>
      </c>
      <c r="X1775" s="36" t="b">
        <v>1</v>
      </c>
    </row>
    <row r="1776" spans="1:24" ht="24" x14ac:dyDescent="0.25">
      <c r="A1776" s="42" t="s">
        <v>4865</v>
      </c>
      <c r="B1776" s="128" t="s">
        <v>2598</v>
      </c>
      <c r="C1776" s="50" t="s">
        <v>217</v>
      </c>
      <c r="D1776" s="51">
        <v>93654</v>
      </c>
      <c r="E1776" s="52" t="s">
        <v>3073</v>
      </c>
      <c r="F1776" s="53" t="s">
        <v>160</v>
      </c>
      <c r="G1776" s="54">
        <v>3</v>
      </c>
      <c r="H1776" s="55">
        <v>3</v>
      </c>
      <c r="I1776" s="73">
        <v>9.5399999999999991</v>
      </c>
      <c r="J1776" s="55">
        <v>7.91</v>
      </c>
      <c r="K1776" s="73">
        <v>1.79</v>
      </c>
      <c r="L1776" s="55">
        <v>1.48</v>
      </c>
      <c r="M1776" s="55">
        <f t="shared" si="204"/>
        <v>28.17</v>
      </c>
      <c r="N1776" s="55">
        <f t="shared" si="205"/>
        <v>28.17</v>
      </c>
      <c r="O1776" s="38"/>
      <c r="P1776" s="55">
        <v>9.5399999999999991</v>
      </c>
      <c r="Q1776" s="55">
        <v>1.79</v>
      </c>
      <c r="R1776" s="55">
        <v>33.99</v>
      </c>
      <c r="S1776" s="55">
        <v>33.99</v>
      </c>
      <c r="T1776" s="135">
        <f t="shared" si="201"/>
        <v>0.82877316857899386</v>
      </c>
      <c r="U1776" s="55">
        <f t="shared" si="202"/>
        <v>23.73</v>
      </c>
      <c r="V1776" s="55">
        <f t="shared" si="203"/>
        <v>4.4400000000000004</v>
      </c>
      <c r="X1776" s="36" t="b">
        <v>1</v>
      </c>
    </row>
    <row r="1777" spans="1:24" x14ac:dyDescent="0.2">
      <c r="A1777" s="42" t="s">
        <v>4866</v>
      </c>
      <c r="B1777" s="128" t="s">
        <v>2599</v>
      </c>
      <c r="C1777" s="50" t="s">
        <v>163</v>
      </c>
      <c r="D1777" s="51">
        <v>71450</v>
      </c>
      <c r="E1777" s="56" t="s">
        <v>415</v>
      </c>
      <c r="F1777" s="53" t="s">
        <v>160</v>
      </c>
      <c r="G1777" s="54">
        <v>2</v>
      </c>
      <c r="H1777" s="55">
        <v>2</v>
      </c>
      <c r="I1777" s="73">
        <v>145.97999999999999</v>
      </c>
      <c r="J1777" s="55">
        <v>121.17</v>
      </c>
      <c r="K1777" s="73">
        <v>22.42</v>
      </c>
      <c r="L1777" s="55">
        <v>18.61</v>
      </c>
      <c r="M1777" s="55">
        <f t="shared" si="204"/>
        <v>279.56</v>
      </c>
      <c r="N1777" s="55">
        <f t="shared" si="205"/>
        <v>279.56</v>
      </c>
      <c r="O1777" s="37"/>
      <c r="P1777" s="55">
        <v>145.97999999999999</v>
      </c>
      <c r="Q1777" s="55">
        <v>22.42</v>
      </c>
      <c r="R1777" s="55">
        <v>336.8</v>
      </c>
      <c r="S1777" s="55">
        <v>336.8</v>
      </c>
      <c r="T1777" s="135">
        <f t="shared" si="201"/>
        <v>0.83004750593824228</v>
      </c>
      <c r="U1777" s="55">
        <f t="shared" si="202"/>
        <v>242.34</v>
      </c>
      <c r="V1777" s="55">
        <f t="shared" si="203"/>
        <v>37.22</v>
      </c>
      <c r="X1777" s="36" t="b">
        <v>1</v>
      </c>
    </row>
    <row r="1778" spans="1:24" ht="24" x14ac:dyDescent="0.25">
      <c r="A1778" s="42" t="s">
        <v>4867</v>
      </c>
      <c r="B1778" s="128" t="s">
        <v>2600</v>
      </c>
      <c r="C1778" s="50" t="s">
        <v>217</v>
      </c>
      <c r="D1778" s="51">
        <v>93655</v>
      </c>
      <c r="E1778" s="56" t="s">
        <v>411</v>
      </c>
      <c r="F1778" s="53" t="s">
        <v>160</v>
      </c>
      <c r="G1778" s="54">
        <v>5</v>
      </c>
      <c r="H1778" s="55">
        <v>5</v>
      </c>
      <c r="I1778" s="73">
        <v>10.050000000000001</v>
      </c>
      <c r="J1778" s="55">
        <v>8.34</v>
      </c>
      <c r="K1778" s="73">
        <v>2.5</v>
      </c>
      <c r="L1778" s="55">
        <v>2.0699999999999998</v>
      </c>
      <c r="M1778" s="55">
        <f t="shared" si="204"/>
        <v>52.05</v>
      </c>
      <c r="N1778" s="55">
        <f t="shared" si="205"/>
        <v>52.05</v>
      </c>
      <c r="O1778" s="38"/>
      <c r="P1778" s="55">
        <v>10.050000000000001</v>
      </c>
      <c r="Q1778" s="55">
        <v>2.5</v>
      </c>
      <c r="R1778" s="55">
        <v>62.75</v>
      </c>
      <c r="S1778" s="55">
        <v>62.75</v>
      </c>
      <c r="T1778" s="135">
        <f t="shared" si="201"/>
        <v>0.82948207171314736</v>
      </c>
      <c r="U1778" s="55">
        <f t="shared" si="202"/>
        <v>41.7</v>
      </c>
      <c r="V1778" s="55">
        <f t="shared" si="203"/>
        <v>10.35</v>
      </c>
      <c r="X1778" s="36" t="b">
        <v>1</v>
      </c>
    </row>
    <row r="1779" spans="1:24" ht="24" x14ac:dyDescent="0.25">
      <c r="A1779" s="42" t="s">
        <v>4868</v>
      </c>
      <c r="B1779" s="128" t="s">
        <v>2601</v>
      </c>
      <c r="C1779" s="50" t="s">
        <v>217</v>
      </c>
      <c r="D1779" s="51">
        <v>93670</v>
      </c>
      <c r="E1779" s="56" t="s">
        <v>2602</v>
      </c>
      <c r="F1779" s="53" t="s">
        <v>160</v>
      </c>
      <c r="G1779" s="54">
        <v>1</v>
      </c>
      <c r="H1779" s="55">
        <v>1</v>
      </c>
      <c r="I1779" s="73">
        <v>62.52</v>
      </c>
      <c r="J1779" s="55">
        <v>51.89</v>
      </c>
      <c r="K1779" s="73">
        <v>7.54</v>
      </c>
      <c r="L1779" s="55">
        <v>6.25</v>
      </c>
      <c r="M1779" s="55">
        <f t="shared" si="204"/>
        <v>58.14</v>
      </c>
      <c r="N1779" s="55">
        <f t="shared" si="205"/>
        <v>58.14</v>
      </c>
      <c r="O1779" s="38"/>
      <c r="P1779" s="55">
        <v>62.52</v>
      </c>
      <c r="Q1779" s="55">
        <v>7.54</v>
      </c>
      <c r="R1779" s="55">
        <v>70.06</v>
      </c>
      <c r="S1779" s="55">
        <v>70.06</v>
      </c>
      <c r="T1779" s="135">
        <f t="shared" si="201"/>
        <v>0.82986011989723096</v>
      </c>
      <c r="U1779" s="55">
        <f t="shared" si="202"/>
        <v>51.89</v>
      </c>
      <c r="V1779" s="55">
        <f t="shared" si="203"/>
        <v>6.25</v>
      </c>
      <c r="X1779" s="36" t="b">
        <v>1</v>
      </c>
    </row>
    <row r="1780" spans="1:24" x14ac:dyDescent="0.2">
      <c r="A1780" s="42" t="s">
        <v>4869</v>
      </c>
      <c r="B1780" s="128" t="s">
        <v>2603</v>
      </c>
      <c r="C1780" s="50" t="s">
        <v>163</v>
      </c>
      <c r="D1780" s="51">
        <v>71184</v>
      </c>
      <c r="E1780" s="56" t="s">
        <v>409</v>
      </c>
      <c r="F1780" s="53" t="s">
        <v>160</v>
      </c>
      <c r="G1780" s="54">
        <v>3</v>
      </c>
      <c r="H1780" s="55">
        <v>3</v>
      </c>
      <c r="I1780" s="73">
        <v>83.78</v>
      </c>
      <c r="J1780" s="55">
        <v>69.540000000000006</v>
      </c>
      <c r="K1780" s="73">
        <v>37.36</v>
      </c>
      <c r="L1780" s="55">
        <v>31.01</v>
      </c>
      <c r="M1780" s="55">
        <f t="shared" si="204"/>
        <v>301.64999999999998</v>
      </c>
      <c r="N1780" s="55">
        <f t="shared" si="205"/>
        <v>301.64999999999998</v>
      </c>
      <c r="O1780" s="37"/>
      <c r="P1780" s="55">
        <v>83.78</v>
      </c>
      <c r="Q1780" s="55">
        <v>37.36</v>
      </c>
      <c r="R1780" s="55">
        <v>363.42</v>
      </c>
      <c r="S1780" s="55">
        <v>363.42</v>
      </c>
      <c r="T1780" s="135">
        <f t="shared" si="201"/>
        <v>0.83003136866435523</v>
      </c>
      <c r="U1780" s="55">
        <f t="shared" si="202"/>
        <v>208.62</v>
      </c>
      <c r="V1780" s="55">
        <f t="shared" si="203"/>
        <v>93.03</v>
      </c>
      <c r="X1780" s="36" t="b">
        <v>1</v>
      </c>
    </row>
    <row r="1781" spans="1:24" x14ac:dyDescent="0.2">
      <c r="A1781" s="42" t="s">
        <v>4870</v>
      </c>
      <c r="B1781" s="127" t="s">
        <v>2604</v>
      </c>
      <c r="C1781" s="132"/>
      <c r="D1781" s="132"/>
      <c r="E1781" s="47" t="s">
        <v>89</v>
      </c>
      <c r="F1781" s="132"/>
      <c r="G1781" s="48"/>
      <c r="H1781" s="48"/>
      <c r="I1781" s="72"/>
      <c r="J1781" s="48"/>
      <c r="K1781" s="72"/>
      <c r="L1781" s="48"/>
      <c r="M1781" s="49">
        <f>SUM(M1782:M1783)</f>
        <v>5705.86</v>
      </c>
      <c r="N1781" s="65">
        <f>SUM(N1782:N1783)</f>
        <v>5705.86</v>
      </c>
      <c r="O1781" s="37"/>
      <c r="P1781" s="48"/>
      <c r="Q1781" s="48"/>
      <c r="R1781" s="49">
        <v>6875.66</v>
      </c>
      <c r="S1781" s="49">
        <v>6875.66</v>
      </c>
      <c r="T1781" s="135">
        <f t="shared" si="201"/>
        <v>0.82986360582111385</v>
      </c>
      <c r="U1781" s="55">
        <f t="shared" si="202"/>
        <v>0</v>
      </c>
      <c r="V1781" s="55">
        <f t="shared" si="203"/>
        <v>0</v>
      </c>
      <c r="X1781" s="36" t="b">
        <v>1</v>
      </c>
    </row>
    <row r="1782" spans="1:24" ht="24" x14ac:dyDescent="0.25">
      <c r="A1782" s="42" t="s">
        <v>4871</v>
      </c>
      <c r="B1782" s="128" t="s">
        <v>2605</v>
      </c>
      <c r="C1782" s="50" t="s">
        <v>163</v>
      </c>
      <c r="D1782" s="51">
        <v>100160</v>
      </c>
      <c r="E1782" s="52" t="s">
        <v>3031</v>
      </c>
      <c r="F1782" s="53" t="s">
        <v>164</v>
      </c>
      <c r="G1782" s="54">
        <v>123.96</v>
      </c>
      <c r="H1782" s="55">
        <v>123.96</v>
      </c>
      <c r="I1782" s="73">
        <v>24.74</v>
      </c>
      <c r="J1782" s="55">
        <v>20.53</v>
      </c>
      <c r="K1782" s="73">
        <v>27.93</v>
      </c>
      <c r="L1782" s="55">
        <v>23.18</v>
      </c>
      <c r="M1782" s="55">
        <f>TRUNC(((J1782*G1782)+(L1782*G1782)),2)</f>
        <v>5418.29</v>
      </c>
      <c r="N1782" s="55">
        <f>TRUNC(((J1782*H1782)+(L1782*H1782)),2)</f>
        <v>5418.29</v>
      </c>
      <c r="O1782" s="38"/>
      <c r="P1782" s="55">
        <v>24.74</v>
      </c>
      <c r="Q1782" s="55">
        <v>27.93</v>
      </c>
      <c r="R1782" s="55">
        <v>6528.97</v>
      </c>
      <c r="S1782" s="55">
        <v>6528.97</v>
      </c>
      <c r="T1782" s="135">
        <f t="shared" si="201"/>
        <v>0.82988434622919083</v>
      </c>
      <c r="U1782" s="55">
        <f t="shared" si="202"/>
        <v>2544.89</v>
      </c>
      <c r="V1782" s="55">
        <f t="shared" si="203"/>
        <v>2873.39</v>
      </c>
      <c r="X1782" s="36" t="b">
        <v>1</v>
      </c>
    </row>
    <row r="1783" spans="1:24" ht="24" x14ac:dyDescent="0.25">
      <c r="A1783" s="42" t="s">
        <v>4872</v>
      </c>
      <c r="B1783" s="128" t="s">
        <v>2606</v>
      </c>
      <c r="C1783" s="50" t="s">
        <v>217</v>
      </c>
      <c r="D1783" s="51">
        <v>93201</v>
      </c>
      <c r="E1783" s="52" t="s">
        <v>3032</v>
      </c>
      <c r="F1783" s="53" t="s">
        <v>172</v>
      </c>
      <c r="G1783" s="54">
        <v>50.1</v>
      </c>
      <c r="H1783" s="55">
        <v>50.1</v>
      </c>
      <c r="I1783" s="73">
        <v>2.82</v>
      </c>
      <c r="J1783" s="55">
        <v>2.34</v>
      </c>
      <c r="K1783" s="73">
        <v>4.0999999999999996</v>
      </c>
      <c r="L1783" s="55">
        <v>3.4</v>
      </c>
      <c r="M1783" s="55">
        <f>TRUNC(((J1783*G1783)+(L1783*G1783)),2)</f>
        <v>287.57</v>
      </c>
      <c r="N1783" s="55">
        <f>TRUNC(((J1783*H1783)+(L1783*H1783)),2)</f>
        <v>287.57</v>
      </c>
      <c r="O1783" s="38"/>
      <c r="P1783" s="55">
        <v>2.82</v>
      </c>
      <c r="Q1783" s="55">
        <v>4.0999999999999996</v>
      </c>
      <c r="R1783" s="55">
        <v>346.69</v>
      </c>
      <c r="S1783" s="55">
        <v>346.69</v>
      </c>
      <c r="T1783" s="135">
        <f t="shared" si="201"/>
        <v>0.82947301623929159</v>
      </c>
      <c r="U1783" s="55">
        <f t="shared" si="202"/>
        <v>117.23</v>
      </c>
      <c r="V1783" s="55">
        <f t="shared" si="203"/>
        <v>170.34</v>
      </c>
      <c r="X1783" s="36" t="b">
        <v>1</v>
      </c>
    </row>
    <row r="1784" spans="1:24" x14ac:dyDescent="0.2">
      <c r="A1784" s="42" t="s">
        <v>4873</v>
      </c>
      <c r="B1784" s="127" t="s">
        <v>2607</v>
      </c>
      <c r="C1784" s="132"/>
      <c r="D1784" s="132"/>
      <c r="E1784" s="47" t="s">
        <v>91</v>
      </c>
      <c r="F1784" s="132"/>
      <c r="G1784" s="48"/>
      <c r="H1784" s="48"/>
      <c r="I1784" s="72"/>
      <c r="J1784" s="48"/>
      <c r="K1784" s="72"/>
      <c r="L1784" s="48"/>
      <c r="M1784" s="49">
        <f>M1785</f>
        <v>1096.69</v>
      </c>
      <c r="N1784" s="65">
        <f>N1785</f>
        <v>1096.69</v>
      </c>
      <c r="O1784" s="37"/>
      <c r="P1784" s="48"/>
      <c r="Q1784" s="48"/>
      <c r="R1784" s="49">
        <v>1321.76</v>
      </c>
      <c r="S1784" s="49">
        <v>1321.76</v>
      </c>
      <c r="T1784" s="135">
        <f t="shared" si="201"/>
        <v>0.8297194649558165</v>
      </c>
      <c r="U1784" s="55">
        <f t="shared" si="202"/>
        <v>0</v>
      </c>
      <c r="V1784" s="55">
        <f t="shared" si="203"/>
        <v>0</v>
      </c>
      <c r="X1784" s="36" t="b">
        <v>1</v>
      </c>
    </row>
    <row r="1785" spans="1:24" x14ac:dyDescent="0.2">
      <c r="A1785" s="42" t="s">
        <v>4874</v>
      </c>
      <c r="B1785" s="129" t="s">
        <v>2608</v>
      </c>
      <c r="C1785" s="133"/>
      <c r="D1785" s="133"/>
      <c r="E1785" s="58" t="s">
        <v>305</v>
      </c>
      <c r="F1785" s="133"/>
      <c r="G1785" s="59"/>
      <c r="H1785" s="59"/>
      <c r="I1785" s="72"/>
      <c r="J1785" s="59"/>
      <c r="K1785" s="72"/>
      <c r="L1785" s="59"/>
      <c r="M1785" s="60">
        <f>M1786</f>
        <v>1096.69</v>
      </c>
      <c r="N1785" s="60">
        <f>N1786</f>
        <v>1096.69</v>
      </c>
      <c r="O1785" s="37"/>
      <c r="P1785" s="59"/>
      <c r="Q1785" s="59"/>
      <c r="R1785" s="60">
        <v>1321.76</v>
      </c>
      <c r="S1785" s="60">
        <v>1321.76</v>
      </c>
      <c r="T1785" s="135">
        <f t="shared" si="201"/>
        <v>0.8297194649558165</v>
      </c>
      <c r="U1785" s="55">
        <f t="shared" si="202"/>
        <v>0</v>
      </c>
      <c r="V1785" s="55">
        <f t="shared" si="203"/>
        <v>0</v>
      </c>
      <c r="X1785" s="36" t="b">
        <v>1</v>
      </c>
    </row>
    <row r="1786" spans="1:24" x14ac:dyDescent="0.2">
      <c r="A1786" s="42" t="s">
        <v>4875</v>
      </c>
      <c r="B1786" s="128" t="s">
        <v>2609</v>
      </c>
      <c r="C1786" s="50" t="s">
        <v>163</v>
      </c>
      <c r="D1786" s="51">
        <v>120902</v>
      </c>
      <c r="E1786" s="56" t="s">
        <v>422</v>
      </c>
      <c r="F1786" s="53" t="s">
        <v>164</v>
      </c>
      <c r="G1786" s="54">
        <v>37.700000000000003</v>
      </c>
      <c r="H1786" s="55">
        <v>37.700000000000003</v>
      </c>
      <c r="I1786" s="73">
        <v>13.25</v>
      </c>
      <c r="J1786" s="55">
        <v>10.99</v>
      </c>
      <c r="K1786" s="73">
        <v>21.81</v>
      </c>
      <c r="L1786" s="55">
        <v>18.100000000000001</v>
      </c>
      <c r="M1786" s="55">
        <f>TRUNC(((J1786*G1786)+(L1786*G1786)),2)</f>
        <v>1096.69</v>
      </c>
      <c r="N1786" s="55">
        <f>TRUNC(((J1786*H1786)+(L1786*H1786)),2)</f>
        <v>1096.69</v>
      </c>
      <c r="O1786" s="37"/>
      <c r="P1786" s="55">
        <v>13.25</v>
      </c>
      <c r="Q1786" s="55">
        <v>21.81</v>
      </c>
      <c r="R1786" s="55">
        <v>1321.76</v>
      </c>
      <c r="S1786" s="55">
        <v>1321.76</v>
      </c>
      <c r="T1786" s="135">
        <f t="shared" si="201"/>
        <v>0.8297194649558165</v>
      </c>
      <c r="U1786" s="55">
        <f t="shared" si="202"/>
        <v>414.32</v>
      </c>
      <c r="V1786" s="55">
        <f t="shared" si="203"/>
        <v>682.37</v>
      </c>
      <c r="X1786" s="36" t="b">
        <v>1</v>
      </c>
    </row>
    <row r="1787" spans="1:24" x14ac:dyDescent="0.2">
      <c r="A1787" s="42" t="s">
        <v>4876</v>
      </c>
      <c r="B1787" s="127" t="s">
        <v>2610</v>
      </c>
      <c r="C1787" s="132"/>
      <c r="D1787" s="132"/>
      <c r="E1787" s="47" t="s">
        <v>93</v>
      </c>
      <c r="F1787" s="132"/>
      <c r="G1787" s="48"/>
      <c r="H1787" s="48"/>
      <c r="I1787" s="72"/>
      <c r="J1787" s="48"/>
      <c r="K1787" s="72"/>
      <c r="L1787" s="48"/>
      <c r="M1787" s="49">
        <f>M1788</f>
        <v>32475.73</v>
      </c>
      <c r="N1787" s="65">
        <f>N1788</f>
        <v>32475.73</v>
      </c>
      <c r="O1787" s="37"/>
      <c r="P1787" s="48"/>
      <c r="Q1787" s="48"/>
      <c r="R1787" s="49">
        <v>39155.480000000003</v>
      </c>
      <c r="S1787" s="49">
        <v>39155.480000000003</v>
      </c>
      <c r="T1787" s="135">
        <f t="shared" si="201"/>
        <v>0.82940446650124067</v>
      </c>
      <c r="U1787" s="55">
        <f t="shared" si="202"/>
        <v>0</v>
      </c>
      <c r="V1787" s="55">
        <f t="shared" si="203"/>
        <v>0</v>
      </c>
      <c r="X1787" s="36" t="b">
        <v>1</v>
      </c>
    </row>
    <row r="1788" spans="1:24" ht="36" x14ac:dyDescent="0.25">
      <c r="A1788" s="42" t="s">
        <v>4877</v>
      </c>
      <c r="B1788" s="128" t="s">
        <v>2611</v>
      </c>
      <c r="C1788" s="50" t="s">
        <v>217</v>
      </c>
      <c r="D1788" s="51">
        <v>100775</v>
      </c>
      <c r="E1788" s="56" t="s">
        <v>425</v>
      </c>
      <c r="F1788" s="53" t="s">
        <v>280</v>
      </c>
      <c r="G1788" s="54">
        <v>2429</v>
      </c>
      <c r="H1788" s="55">
        <v>2429</v>
      </c>
      <c r="I1788" s="73">
        <v>15.26</v>
      </c>
      <c r="J1788" s="55">
        <v>12.66</v>
      </c>
      <c r="K1788" s="73">
        <v>0.86</v>
      </c>
      <c r="L1788" s="55">
        <v>0.71</v>
      </c>
      <c r="M1788" s="55">
        <f>TRUNC(((J1788*G1788)+(L1788*G1788)),2)</f>
        <v>32475.73</v>
      </c>
      <c r="N1788" s="55">
        <f>TRUNC(((J1788*H1788)+(L1788*H1788)),2)</f>
        <v>32475.73</v>
      </c>
      <c r="O1788" s="307"/>
      <c r="P1788" s="55">
        <v>15.26</v>
      </c>
      <c r="Q1788" s="55">
        <v>0.86</v>
      </c>
      <c r="R1788" s="55">
        <v>39155.480000000003</v>
      </c>
      <c r="S1788" s="55">
        <v>39155.480000000003</v>
      </c>
      <c r="T1788" s="135">
        <f t="shared" si="201"/>
        <v>0.82940446650124067</v>
      </c>
      <c r="U1788" s="55">
        <f t="shared" si="202"/>
        <v>30751.14</v>
      </c>
      <c r="V1788" s="55">
        <f t="shared" si="203"/>
        <v>1724.59</v>
      </c>
      <c r="X1788" s="36" t="b">
        <v>1</v>
      </c>
    </row>
    <row r="1789" spans="1:24" x14ac:dyDescent="0.2">
      <c r="A1789" s="42" t="s">
        <v>4878</v>
      </c>
      <c r="B1789" s="127" t="s">
        <v>2612</v>
      </c>
      <c r="C1789" s="132"/>
      <c r="D1789" s="132"/>
      <c r="E1789" s="47" t="s">
        <v>95</v>
      </c>
      <c r="F1789" s="132"/>
      <c r="G1789" s="48"/>
      <c r="H1789" s="48"/>
      <c r="I1789" s="72"/>
      <c r="J1789" s="48"/>
      <c r="K1789" s="72"/>
      <c r="L1789" s="48"/>
      <c r="M1789" s="308">
        <f>SUM(M1790:M1793)</f>
        <v>7028.03</v>
      </c>
      <c r="N1789" s="308">
        <f>SUM(N1790:N1793)</f>
        <v>7028.03</v>
      </c>
      <c r="O1789" s="37"/>
      <c r="P1789" s="48"/>
      <c r="Q1789" s="48"/>
      <c r="R1789" s="308">
        <v>8470.2000000000007</v>
      </c>
      <c r="S1789" s="308">
        <v>8470.2000000000007</v>
      </c>
      <c r="T1789" s="135">
        <f t="shared" si="201"/>
        <v>0.82973601567849631</v>
      </c>
      <c r="U1789" s="55">
        <f t="shared" si="202"/>
        <v>0</v>
      </c>
      <c r="V1789" s="55">
        <f t="shared" si="203"/>
        <v>0</v>
      </c>
      <c r="X1789" s="36" t="b">
        <v>1</v>
      </c>
    </row>
    <row r="1790" spans="1:24" x14ac:dyDescent="0.2">
      <c r="A1790" s="42" t="s">
        <v>4879</v>
      </c>
      <c r="B1790" s="128" t="s">
        <v>2613</v>
      </c>
      <c r="C1790" s="50" t="s">
        <v>163</v>
      </c>
      <c r="D1790" s="51">
        <v>160100</v>
      </c>
      <c r="E1790" s="56" t="s">
        <v>428</v>
      </c>
      <c r="F1790" s="53" t="s">
        <v>164</v>
      </c>
      <c r="G1790" s="54">
        <v>162.19</v>
      </c>
      <c r="H1790" s="55">
        <v>162.19</v>
      </c>
      <c r="I1790" s="73">
        <v>38.76</v>
      </c>
      <c r="J1790" s="55">
        <v>32.17</v>
      </c>
      <c r="K1790" s="73">
        <v>4.01</v>
      </c>
      <c r="L1790" s="55">
        <v>3.32</v>
      </c>
      <c r="M1790" s="55">
        <f>TRUNC(((J1790*G1790)+(L1790*G1790)),2)</f>
        <v>5756.12</v>
      </c>
      <c r="N1790" s="55">
        <f>TRUNC(((J1790*H1790)+(L1790*H1790)),2)</f>
        <v>5756.12</v>
      </c>
      <c r="O1790" s="37"/>
      <c r="P1790" s="55">
        <v>38.76</v>
      </c>
      <c r="Q1790" s="55">
        <v>4.01</v>
      </c>
      <c r="R1790" s="55">
        <v>6936.86</v>
      </c>
      <c r="S1790" s="55">
        <v>6936.86</v>
      </c>
      <c r="T1790" s="135">
        <f t="shared" si="201"/>
        <v>0.82978754076051708</v>
      </c>
      <c r="U1790" s="55">
        <f t="shared" si="202"/>
        <v>5217.6499999999996</v>
      </c>
      <c r="V1790" s="55">
        <f t="shared" si="203"/>
        <v>538.47</v>
      </c>
      <c r="X1790" s="36" t="b">
        <v>1</v>
      </c>
    </row>
    <row r="1791" spans="1:24" x14ac:dyDescent="0.2">
      <c r="A1791" s="42" t="s">
        <v>4880</v>
      </c>
      <c r="B1791" s="128" t="s">
        <v>2614</v>
      </c>
      <c r="C1791" s="50" t="s">
        <v>163</v>
      </c>
      <c r="D1791" s="51">
        <v>160101</v>
      </c>
      <c r="E1791" s="56" t="s">
        <v>430</v>
      </c>
      <c r="F1791" s="53" t="s">
        <v>172</v>
      </c>
      <c r="G1791" s="54">
        <v>16.55</v>
      </c>
      <c r="H1791" s="55">
        <v>16.55</v>
      </c>
      <c r="I1791" s="73">
        <v>20.02</v>
      </c>
      <c r="J1791" s="55">
        <v>16.61</v>
      </c>
      <c r="K1791" s="73">
        <v>19.5</v>
      </c>
      <c r="L1791" s="55">
        <v>16.18</v>
      </c>
      <c r="M1791" s="55">
        <f>TRUNC(((J1791*G1791)+(L1791*G1791)),2)</f>
        <v>542.66999999999996</v>
      </c>
      <c r="N1791" s="55">
        <f>TRUNC(((J1791*H1791)+(L1791*H1791)),2)</f>
        <v>542.66999999999996</v>
      </c>
      <c r="O1791" s="37"/>
      <c r="P1791" s="55">
        <v>20.02</v>
      </c>
      <c r="Q1791" s="55">
        <v>19.5</v>
      </c>
      <c r="R1791" s="55">
        <v>654.04999999999995</v>
      </c>
      <c r="S1791" s="55">
        <v>654.04999999999995</v>
      </c>
      <c r="T1791" s="135">
        <f t="shared" si="201"/>
        <v>0.82970720892898098</v>
      </c>
      <c r="U1791" s="55">
        <f t="shared" si="202"/>
        <v>274.89</v>
      </c>
      <c r="V1791" s="55">
        <f t="shared" si="203"/>
        <v>267.77</v>
      </c>
      <c r="X1791" s="36" t="b">
        <v>1</v>
      </c>
    </row>
    <row r="1792" spans="1:24" x14ac:dyDescent="0.2">
      <c r="A1792" s="42" t="s">
        <v>4881</v>
      </c>
      <c r="B1792" s="128" t="s">
        <v>2615</v>
      </c>
      <c r="C1792" s="50" t="s">
        <v>163</v>
      </c>
      <c r="D1792" s="51">
        <v>160403</v>
      </c>
      <c r="E1792" s="56" t="s">
        <v>432</v>
      </c>
      <c r="F1792" s="53" t="s">
        <v>172</v>
      </c>
      <c r="G1792" s="54">
        <v>19.600000000000001</v>
      </c>
      <c r="H1792" s="55">
        <v>19.600000000000001</v>
      </c>
      <c r="I1792" s="73">
        <v>10.75</v>
      </c>
      <c r="J1792" s="55">
        <v>8.92</v>
      </c>
      <c r="K1792" s="73">
        <v>10.79</v>
      </c>
      <c r="L1792" s="55">
        <v>8.9499999999999993</v>
      </c>
      <c r="M1792" s="55">
        <f>TRUNC(((J1792*G1792)+(L1792*G1792)),2)</f>
        <v>350.25</v>
      </c>
      <c r="N1792" s="55">
        <f>TRUNC(((J1792*H1792)+(L1792*H1792)),2)</f>
        <v>350.25</v>
      </c>
      <c r="O1792" s="37"/>
      <c r="P1792" s="55">
        <v>10.75</v>
      </c>
      <c r="Q1792" s="55">
        <v>10.79</v>
      </c>
      <c r="R1792" s="55">
        <v>422.18</v>
      </c>
      <c r="S1792" s="55">
        <v>422.18</v>
      </c>
      <c r="T1792" s="135">
        <f t="shared" si="201"/>
        <v>0.82962243592780327</v>
      </c>
      <c r="U1792" s="55">
        <f t="shared" si="202"/>
        <v>174.83</v>
      </c>
      <c r="V1792" s="55">
        <f t="shared" si="203"/>
        <v>175.42</v>
      </c>
      <c r="X1792" s="36" t="b">
        <v>1</v>
      </c>
    </row>
    <row r="1793" spans="1:24" x14ac:dyDescent="0.2">
      <c r="A1793" s="42" t="s">
        <v>4882</v>
      </c>
      <c r="B1793" s="128" t="s">
        <v>2616</v>
      </c>
      <c r="C1793" s="50" t="s">
        <v>163</v>
      </c>
      <c r="D1793" s="51">
        <v>160404</v>
      </c>
      <c r="E1793" s="56" t="s">
        <v>434</v>
      </c>
      <c r="F1793" s="53" t="s">
        <v>172</v>
      </c>
      <c r="G1793" s="54">
        <v>33.1</v>
      </c>
      <c r="H1793" s="55">
        <v>33.1</v>
      </c>
      <c r="I1793" s="73">
        <v>0.5</v>
      </c>
      <c r="J1793" s="55">
        <v>0.41</v>
      </c>
      <c r="K1793" s="73">
        <v>13.31</v>
      </c>
      <c r="L1793" s="55">
        <v>11.04</v>
      </c>
      <c r="M1793" s="55">
        <f>TRUNC(((J1793*G1793)+(L1793*G1793)),2)</f>
        <v>378.99</v>
      </c>
      <c r="N1793" s="55">
        <f>TRUNC(((J1793*H1793)+(L1793*H1793)),2)</f>
        <v>378.99</v>
      </c>
      <c r="O1793" s="37"/>
      <c r="P1793" s="55">
        <v>0.5</v>
      </c>
      <c r="Q1793" s="55">
        <v>13.31</v>
      </c>
      <c r="R1793" s="55">
        <v>457.11</v>
      </c>
      <c r="S1793" s="55">
        <v>457.11</v>
      </c>
      <c r="T1793" s="135">
        <f t="shared" si="201"/>
        <v>0.82910021657806654</v>
      </c>
      <c r="U1793" s="55">
        <f t="shared" si="202"/>
        <v>13.57</v>
      </c>
      <c r="V1793" s="55">
        <f t="shared" si="203"/>
        <v>365.42</v>
      </c>
      <c r="X1793" s="36" t="b">
        <v>1</v>
      </c>
    </row>
    <row r="1794" spans="1:24" x14ac:dyDescent="0.2">
      <c r="A1794" s="42" t="s">
        <v>4883</v>
      </c>
      <c r="B1794" s="127" t="s">
        <v>2617</v>
      </c>
      <c r="C1794" s="132"/>
      <c r="D1794" s="132"/>
      <c r="E1794" s="47" t="s">
        <v>99</v>
      </c>
      <c r="F1794" s="132"/>
      <c r="G1794" s="48"/>
      <c r="H1794" s="48"/>
      <c r="I1794" s="72"/>
      <c r="J1794" s="48"/>
      <c r="K1794" s="72"/>
      <c r="L1794" s="48"/>
      <c r="M1794" s="308">
        <f>M1795+M1797</f>
        <v>10734.42</v>
      </c>
      <c r="N1794" s="308">
        <f>N1795+N1797</f>
        <v>10734.42</v>
      </c>
      <c r="O1794" s="37"/>
      <c r="P1794" s="48"/>
      <c r="Q1794" s="48"/>
      <c r="R1794" s="308">
        <v>12931.72</v>
      </c>
      <c r="S1794" s="308">
        <v>12931.72</v>
      </c>
      <c r="T1794" s="135">
        <f t="shared" si="201"/>
        <v>0.83008447445506095</v>
      </c>
      <c r="U1794" s="55">
        <f t="shared" si="202"/>
        <v>0</v>
      </c>
      <c r="V1794" s="55">
        <f t="shared" si="203"/>
        <v>0</v>
      </c>
      <c r="X1794" s="36" t="b">
        <v>1</v>
      </c>
    </row>
    <row r="1795" spans="1:24" x14ac:dyDescent="0.2">
      <c r="A1795" s="42" t="s">
        <v>4884</v>
      </c>
      <c r="B1795" s="129" t="s">
        <v>2618</v>
      </c>
      <c r="C1795" s="133"/>
      <c r="D1795" s="133"/>
      <c r="E1795" s="58" t="s">
        <v>437</v>
      </c>
      <c r="F1795" s="133"/>
      <c r="G1795" s="59"/>
      <c r="H1795" s="59"/>
      <c r="I1795" s="72"/>
      <c r="J1795" s="59"/>
      <c r="K1795" s="72"/>
      <c r="L1795" s="59"/>
      <c r="M1795" s="60">
        <f>M1796</f>
        <v>1984.98</v>
      </c>
      <c r="N1795" s="60">
        <f>N1796</f>
        <v>1984.98</v>
      </c>
      <c r="O1795" s="37"/>
      <c r="P1795" s="59"/>
      <c r="Q1795" s="59"/>
      <c r="R1795" s="60">
        <v>2391.31</v>
      </c>
      <c r="S1795" s="60">
        <v>2391.31</v>
      </c>
      <c r="T1795" s="135">
        <f t="shared" si="201"/>
        <v>0.83008058344589375</v>
      </c>
      <c r="U1795" s="55">
        <f t="shared" si="202"/>
        <v>0</v>
      </c>
      <c r="V1795" s="55">
        <f t="shared" si="203"/>
        <v>0</v>
      </c>
      <c r="X1795" s="36" t="b">
        <v>1</v>
      </c>
    </row>
    <row r="1796" spans="1:24" x14ac:dyDescent="0.2">
      <c r="A1796" s="42" t="s">
        <v>4885</v>
      </c>
      <c r="B1796" s="128" t="s">
        <v>2619</v>
      </c>
      <c r="C1796" s="50" t="s">
        <v>163</v>
      </c>
      <c r="D1796" s="51">
        <v>180501</v>
      </c>
      <c r="E1796" s="56" t="s">
        <v>439</v>
      </c>
      <c r="F1796" s="53" t="s">
        <v>164</v>
      </c>
      <c r="G1796" s="54">
        <v>3.36</v>
      </c>
      <c r="H1796" s="55">
        <v>3.36</v>
      </c>
      <c r="I1796" s="73">
        <v>665.98</v>
      </c>
      <c r="J1796" s="55">
        <v>552.82000000000005</v>
      </c>
      <c r="K1796" s="73">
        <v>45.72</v>
      </c>
      <c r="L1796" s="55">
        <v>37.950000000000003</v>
      </c>
      <c r="M1796" s="55">
        <f>TRUNC(((J1796*G1796)+(L1796*G1796)),2)</f>
        <v>1984.98</v>
      </c>
      <c r="N1796" s="55">
        <f>TRUNC(((J1796*H1796)+(L1796*H1796)),2)</f>
        <v>1984.98</v>
      </c>
      <c r="O1796" s="37"/>
      <c r="P1796" s="55">
        <v>665.98</v>
      </c>
      <c r="Q1796" s="55">
        <v>45.72</v>
      </c>
      <c r="R1796" s="55">
        <v>2391.31</v>
      </c>
      <c r="S1796" s="55">
        <v>2391.31</v>
      </c>
      <c r="T1796" s="135">
        <f t="shared" si="201"/>
        <v>0.83008058344589375</v>
      </c>
      <c r="U1796" s="55">
        <f t="shared" si="202"/>
        <v>1857.47</v>
      </c>
      <c r="V1796" s="55">
        <f t="shared" si="203"/>
        <v>127.51</v>
      </c>
      <c r="X1796" s="36" t="b">
        <v>1</v>
      </c>
    </row>
    <row r="1797" spans="1:24" x14ac:dyDescent="0.2">
      <c r="A1797" s="42" t="s">
        <v>4886</v>
      </c>
      <c r="B1797" s="129" t="s">
        <v>2620</v>
      </c>
      <c r="C1797" s="133"/>
      <c r="D1797" s="133"/>
      <c r="E1797" s="58" t="s">
        <v>441</v>
      </c>
      <c r="F1797" s="133"/>
      <c r="G1797" s="59"/>
      <c r="H1797" s="59"/>
      <c r="I1797" s="72"/>
      <c r="J1797" s="59"/>
      <c r="K1797" s="72"/>
      <c r="L1797" s="59"/>
      <c r="M1797" s="60">
        <f>M1798</f>
        <v>8749.44</v>
      </c>
      <c r="N1797" s="60">
        <f>N1798</f>
        <v>8749.44</v>
      </c>
      <c r="O1797" s="37"/>
      <c r="P1797" s="59"/>
      <c r="Q1797" s="59"/>
      <c r="R1797" s="60">
        <v>10540.41</v>
      </c>
      <c r="S1797" s="60">
        <v>10540.41</v>
      </c>
      <c r="T1797" s="135">
        <f t="shared" si="201"/>
        <v>0.83008535721096244</v>
      </c>
      <c r="U1797" s="55">
        <f t="shared" si="202"/>
        <v>0</v>
      </c>
      <c r="V1797" s="55">
        <f t="shared" si="203"/>
        <v>0</v>
      </c>
      <c r="X1797" s="36" t="b">
        <v>1</v>
      </c>
    </row>
    <row r="1798" spans="1:24" x14ac:dyDescent="0.2">
      <c r="A1798" s="42" t="s">
        <v>4887</v>
      </c>
      <c r="B1798" s="128" t="s">
        <v>2621</v>
      </c>
      <c r="C1798" s="50" t="s">
        <v>163</v>
      </c>
      <c r="D1798" s="51">
        <v>180401</v>
      </c>
      <c r="E1798" s="56" t="s">
        <v>443</v>
      </c>
      <c r="F1798" s="53" t="s">
        <v>164</v>
      </c>
      <c r="G1798" s="54">
        <v>38.4</v>
      </c>
      <c r="H1798" s="55">
        <v>38.4</v>
      </c>
      <c r="I1798" s="73">
        <v>225.64</v>
      </c>
      <c r="J1798" s="55">
        <v>187.3</v>
      </c>
      <c r="K1798" s="73">
        <v>48.85</v>
      </c>
      <c r="L1798" s="55">
        <v>40.549999999999997</v>
      </c>
      <c r="M1798" s="55">
        <f>TRUNC(((J1798*G1798)+(L1798*G1798)),2)</f>
        <v>8749.44</v>
      </c>
      <c r="N1798" s="55">
        <f>TRUNC(((J1798*H1798)+(L1798*H1798)),2)</f>
        <v>8749.44</v>
      </c>
      <c r="O1798" s="37"/>
      <c r="P1798" s="55">
        <v>225.64</v>
      </c>
      <c r="Q1798" s="55">
        <v>48.85</v>
      </c>
      <c r="R1798" s="55">
        <v>10540.41</v>
      </c>
      <c r="S1798" s="55">
        <v>10540.41</v>
      </c>
      <c r="T1798" s="135">
        <f t="shared" si="201"/>
        <v>0.83008535721096244</v>
      </c>
      <c r="U1798" s="55">
        <f t="shared" si="202"/>
        <v>7192.32</v>
      </c>
      <c r="V1798" s="55">
        <f t="shared" si="203"/>
        <v>1557.12</v>
      </c>
      <c r="X1798" s="36" t="b">
        <v>1</v>
      </c>
    </row>
    <row r="1799" spans="1:24" x14ac:dyDescent="0.2">
      <c r="A1799" s="42" t="s">
        <v>4888</v>
      </c>
      <c r="B1799" s="127" t="s">
        <v>2622</v>
      </c>
      <c r="C1799" s="132"/>
      <c r="D1799" s="132"/>
      <c r="E1799" s="47" t="s">
        <v>101</v>
      </c>
      <c r="F1799" s="132"/>
      <c r="G1799" s="48"/>
      <c r="H1799" s="48"/>
      <c r="I1799" s="72"/>
      <c r="J1799" s="48"/>
      <c r="K1799" s="72"/>
      <c r="L1799" s="48"/>
      <c r="M1799" s="308">
        <f>M1800</f>
        <v>6197.76</v>
      </c>
      <c r="N1799" s="308">
        <f>N1800</f>
        <v>6197.76</v>
      </c>
      <c r="O1799" s="37"/>
      <c r="P1799" s="48"/>
      <c r="Q1799" s="48"/>
      <c r="R1799" s="308">
        <v>7466.49</v>
      </c>
      <c r="S1799" s="308">
        <v>7466.49</v>
      </c>
      <c r="T1799" s="135">
        <f t="shared" si="201"/>
        <v>0.83007678306674226</v>
      </c>
      <c r="U1799" s="55">
        <f t="shared" si="202"/>
        <v>0</v>
      </c>
      <c r="V1799" s="55">
        <f t="shared" si="203"/>
        <v>0</v>
      </c>
      <c r="X1799" s="36" t="b">
        <v>1</v>
      </c>
    </row>
    <row r="1800" spans="1:24" x14ac:dyDescent="0.2">
      <c r="A1800" s="42" t="s">
        <v>4889</v>
      </c>
      <c r="B1800" s="128" t="s">
        <v>2623</v>
      </c>
      <c r="C1800" s="50" t="s">
        <v>163</v>
      </c>
      <c r="D1800" s="51">
        <v>190102</v>
      </c>
      <c r="E1800" s="56" t="s">
        <v>446</v>
      </c>
      <c r="F1800" s="53" t="s">
        <v>164</v>
      </c>
      <c r="G1800" s="54">
        <v>38.4</v>
      </c>
      <c r="H1800" s="55">
        <v>38.4</v>
      </c>
      <c r="I1800" s="73">
        <v>194.44</v>
      </c>
      <c r="J1800" s="55">
        <v>161.4</v>
      </c>
      <c r="K1800" s="73">
        <v>0</v>
      </c>
      <c r="L1800" s="55">
        <v>0</v>
      </c>
      <c r="M1800" s="55">
        <f>TRUNC(((J1800*G1800)+(L1800*G1800)),2)</f>
        <v>6197.76</v>
      </c>
      <c r="N1800" s="55">
        <f>TRUNC(((J1800*H1800)+(L1800*H1800)),2)</f>
        <v>6197.76</v>
      </c>
      <c r="O1800" s="37"/>
      <c r="P1800" s="55">
        <v>194.44</v>
      </c>
      <c r="Q1800" s="55">
        <v>0</v>
      </c>
      <c r="R1800" s="55">
        <v>7466.49</v>
      </c>
      <c r="S1800" s="55">
        <v>7466.49</v>
      </c>
      <c r="T1800" s="135">
        <f t="shared" si="201"/>
        <v>0.83007678306674226</v>
      </c>
      <c r="U1800" s="55">
        <f t="shared" si="202"/>
        <v>6197.76</v>
      </c>
      <c r="V1800" s="55">
        <f t="shared" si="203"/>
        <v>0</v>
      </c>
      <c r="X1800" s="36" t="b">
        <v>1</v>
      </c>
    </row>
    <row r="1801" spans="1:24" x14ac:dyDescent="0.2">
      <c r="A1801" s="42" t="s">
        <v>4890</v>
      </c>
      <c r="B1801" s="127" t="s">
        <v>2624</v>
      </c>
      <c r="C1801" s="132"/>
      <c r="D1801" s="132"/>
      <c r="E1801" s="47" t="s">
        <v>103</v>
      </c>
      <c r="F1801" s="132"/>
      <c r="G1801" s="48"/>
      <c r="H1801" s="48"/>
      <c r="I1801" s="72"/>
      <c r="J1801" s="48"/>
      <c r="K1801" s="72"/>
      <c r="L1801" s="48"/>
      <c r="M1801" s="308">
        <f>SUM(M1802:M1803)</f>
        <v>5013.87</v>
      </c>
      <c r="N1801" s="308">
        <f>SUM(N1802:N1803)</f>
        <v>5013.87</v>
      </c>
      <c r="O1801" s="37"/>
      <c r="P1801" s="48"/>
      <c r="Q1801" s="48"/>
      <c r="R1801" s="308">
        <v>6047.15</v>
      </c>
      <c r="S1801" s="308">
        <v>6047.15</v>
      </c>
      <c r="T1801" s="135">
        <f t="shared" si="201"/>
        <v>0.82912942460497918</v>
      </c>
      <c r="U1801" s="55">
        <f t="shared" si="202"/>
        <v>0</v>
      </c>
      <c r="V1801" s="55">
        <f t="shared" si="203"/>
        <v>0</v>
      </c>
      <c r="X1801" s="36" t="b">
        <v>1</v>
      </c>
    </row>
    <row r="1802" spans="1:24" x14ac:dyDescent="0.2">
      <c r="A1802" s="42" t="s">
        <v>4891</v>
      </c>
      <c r="B1802" s="128" t="s">
        <v>2625</v>
      </c>
      <c r="C1802" s="50" t="s">
        <v>163</v>
      </c>
      <c r="D1802" s="51">
        <v>200150</v>
      </c>
      <c r="E1802" s="56" t="s">
        <v>449</v>
      </c>
      <c r="F1802" s="53" t="s">
        <v>164</v>
      </c>
      <c r="G1802" s="54">
        <v>262.92</v>
      </c>
      <c r="H1802" s="55">
        <v>262.92</v>
      </c>
      <c r="I1802" s="73">
        <v>3.75</v>
      </c>
      <c r="J1802" s="55">
        <v>3.11</v>
      </c>
      <c r="K1802" s="73">
        <v>1.24</v>
      </c>
      <c r="L1802" s="55">
        <v>1.02</v>
      </c>
      <c r="M1802" s="55">
        <f>TRUNC(((J1802*G1802)+(L1802*G1802)),2)</f>
        <v>1085.8499999999999</v>
      </c>
      <c r="N1802" s="55">
        <f>TRUNC(((J1802*H1802)+(L1802*H1802)),2)</f>
        <v>1085.8499999999999</v>
      </c>
      <c r="O1802" s="37"/>
      <c r="P1802" s="55">
        <v>3.75</v>
      </c>
      <c r="Q1802" s="55">
        <v>1.24</v>
      </c>
      <c r="R1802" s="55">
        <v>1311.97</v>
      </c>
      <c r="S1802" s="55">
        <v>1311.97</v>
      </c>
      <c r="T1802" s="135">
        <f t="shared" si="201"/>
        <v>0.82764849806016894</v>
      </c>
      <c r="U1802" s="55">
        <f t="shared" si="202"/>
        <v>817.68</v>
      </c>
      <c r="V1802" s="55">
        <f t="shared" si="203"/>
        <v>268.17</v>
      </c>
      <c r="X1802" s="36" t="b">
        <v>1</v>
      </c>
    </row>
    <row r="1803" spans="1:24" x14ac:dyDescent="0.2">
      <c r="A1803" s="42" t="s">
        <v>4892</v>
      </c>
      <c r="B1803" s="128" t="s">
        <v>2626</v>
      </c>
      <c r="C1803" s="50" t="s">
        <v>163</v>
      </c>
      <c r="D1803" s="51">
        <v>200403</v>
      </c>
      <c r="E1803" s="56" t="s">
        <v>451</v>
      </c>
      <c r="F1803" s="53" t="s">
        <v>164</v>
      </c>
      <c r="G1803" s="54">
        <v>262.92</v>
      </c>
      <c r="H1803" s="55">
        <v>262.92</v>
      </c>
      <c r="I1803" s="73">
        <v>2.88</v>
      </c>
      <c r="J1803" s="55">
        <v>2.39</v>
      </c>
      <c r="K1803" s="73">
        <v>15.13</v>
      </c>
      <c r="L1803" s="55">
        <v>12.55</v>
      </c>
      <c r="M1803" s="55">
        <f>TRUNC(((J1803*G1803)+(L1803*G1803)),2)</f>
        <v>3928.02</v>
      </c>
      <c r="N1803" s="55">
        <f>TRUNC(((J1803*H1803)+(L1803*H1803)),2)</f>
        <v>3928.02</v>
      </c>
      <c r="O1803" s="37"/>
      <c r="P1803" s="55">
        <v>2.88</v>
      </c>
      <c r="Q1803" s="55">
        <v>15.13</v>
      </c>
      <c r="R1803" s="55">
        <v>4735.18</v>
      </c>
      <c r="S1803" s="55">
        <v>4735.18</v>
      </c>
      <c r="T1803" s="135">
        <f t="shared" si="201"/>
        <v>0.82953974294535793</v>
      </c>
      <c r="U1803" s="55">
        <f t="shared" si="202"/>
        <v>628.37</v>
      </c>
      <c r="V1803" s="55">
        <f t="shared" si="203"/>
        <v>3299.64</v>
      </c>
      <c r="X1803" s="36" t="b">
        <v>1</v>
      </c>
    </row>
    <row r="1804" spans="1:24" x14ac:dyDescent="0.2">
      <c r="A1804" s="42" t="s">
        <v>4893</v>
      </c>
      <c r="B1804" s="127" t="s">
        <v>2627</v>
      </c>
      <c r="C1804" s="132"/>
      <c r="D1804" s="132"/>
      <c r="E1804" s="47" t="s">
        <v>105</v>
      </c>
      <c r="F1804" s="132"/>
      <c r="G1804" s="48"/>
      <c r="H1804" s="48"/>
      <c r="I1804" s="72"/>
      <c r="J1804" s="48"/>
      <c r="K1804" s="72"/>
      <c r="L1804" s="48"/>
      <c r="M1804" s="308">
        <f>SUM(M1805:M1806)</f>
        <v>2871.67</v>
      </c>
      <c r="N1804" s="308">
        <f>SUM(N1805:N1806)</f>
        <v>2871.67</v>
      </c>
      <c r="O1804" s="37"/>
      <c r="P1804" s="48"/>
      <c r="Q1804" s="48"/>
      <c r="R1804" s="308">
        <v>3460.57</v>
      </c>
      <c r="S1804" s="308">
        <v>3460.57</v>
      </c>
      <c r="T1804" s="135">
        <f t="shared" ref="T1804:T1867" si="206">N1804/S1804</f>
        <v>0.82982572235209806</v>
      </c>
      <c r="U1804" s="55">
        <f t="shared" si="202"/>
        <v>0</v>
      </c>
      <c r="V1804" s="55">
        <f t="shared" si="203"/>
        <v>0</v>
      </c>
      <c r="X1804" s="36" t="b">
        <v>1</v>
      </c>
    </row>
    <row r="1805" spans="1:24" x14ac:dyDescent="0.2">
      <c r="A1805" s="42" t="s">
        <v>4894</v>
      </c>
      <c r="B1805" s="128" t="s">
        <v>2628</v>
      </c>
      <c r="C1805" s="50" t="s">
        <v>163</v>
      </c>
      <c r="D1805" s="51">
        <v>210515</v>
      </c>
      <c r="E1805" s="56" t="s">
        <v>454</v>
      </c>
      <c r="F1805" s="53" t="s">
        <v>164</v>
      </c>
      <c r="G1805" s="54">
        <v>83.78</v>
      </c>
      <c r="H1805" s="55">
        <v>83.78</v>
      </c>
      <c r="I1805" s="73">
        <v>6.18</v>
      </c>
      <c r="J1805" s="55">
        <v>5.13</v>
      </c>
      <c r="K1805" s="73">
        <v>14.01</v>
      </c>
      <c r="L1805" s="55">
        <v>11.62</v>
      </c>
      <c r="M1805" s="55">
        <f>TRUNC(((J1805*G1805)+(L1805*G1805)),2)</f>
        <v>1403.31</v>
      </c>
      <c r="N1805" s="55">
        <f>TRUNC(((J1805*H1805)+(L1805*H1805)),2)</f>
        <v>1403.31</v>
      </c>
      <c r="O1805" s="37"/>
      <c r="P1805" s="55">
        <v>6.18</v>
      </c>
      <c r="Q1805" s="55">
        <v>14.01</v>
      </c>
      <c r="R1805" s="55">
        <v>1691.51</v>
      </c>
      <c r="S1805" s="55">
        <v>1691.51</v>
      </c>
      <c r="T1805" s="135">
        <f t="shared" si="206"/>
        <v>0.82961968891700311</v>
      </c>
      <c r="U1805" s="55">
        <f t="shared" si="202"/>
        <v>429.79</v>
      </c>
      <c r="V1805" s="55">
        <f t="shared" si="203"/>
        <v>973.52</v>
      </c>
      <c r="X1805" s="36" t="b">
        <v>1</v>
      </c>
    </row>
    <row r="1806" spans="1:24" x14ac:dyDescent="0.2">
      <c r="A1806" s="42" t="s">
        <v>4895</v>
      </c>
      <c r="B1806" s="128" t="s">
        <v>2629</v>
      </c>
      <c r="C1806" s="50" t="s">
        <v>163</v>
      </c>
      <c r="D1806" s="51">
        <v>210498</v>
      </c>
      <c r="E1806" s="56" t="s">
        <v>456</v>
      </c>
      <c r="F1806" s="53" t="s">
        <v>164</v>
      </c>
      <c r="G1806" s="54">
        <v>26.4</v>
      </c>
      <c r="H1806" s="55">
        <v>26.4</v>
      </c>
      <c r="I1806" s="73">
        <v>54.08</v>
      </c>
      <c r="J1806" s="55">
        <v>44.89</v>
      </c>
      <c r="K1806" s="73">
        <v>12.93</v>
      </c>
      <c r="L1806" s="55">
        <v>10.73</v>
      </c>
      <c r="M1806" s="55">
        <f>TRUNC(((J1806*G1806)+(L1806*G1806)),2)</f>
        <v>1468.36</v>
      </c>
      <c r="N1806" s="55">
        <f>TRUNC(((J1806*H1806)+(L1806*H1806)),2)</f>
        <v>1468.36</v>
      </c>
      <c r="O1806" s="37"/>
      <c r="P1806" s="55">
        <v>54.08</v>
      </c>
      <c r="Q1806" s="55">
        <v>12.93</v>
      </c>
      <c r="R1806" s="55">
        <v>1769.06</v>
      </c>
      <c r="S1806" s="55">
        <v>1769.06</v>
      </c>
      <c r="T1806" s="135">
        <f t="shared" si="206"/>
        <v>0.83002272393248389</v>
      </c>
      <c r="U1806" s="55">
        <f t="shared" ref="U1806:U1869" si="207">TRUNC(J1806*H1806,2)</f>
        <v>1185.0899999999999</v>
      </c>
      <c r="V1806" s="55">
        <f t="shared" ref="V1806:V1869" si="208">TRUNC(L1806*H1806,2)</f>
        <v>283.27</v>
      </c>
      <c r="X1806" s="36" t="b">
        <v>1</v>
      </c>
    </row>
    <row r="1807" spans="1:24" x14ac:dyDescent="0.2">
      <c r="A1807" s="42" t="s">
        <v>4896</v>
      </c>
      <c r="B1807" s="127" t="s">
        <v>2630</v>
      </c>
      <c r="C1807" s="132"/>
      <c r="D1807" s="132"/>
      <c r="E1807" s="47" t="s">
        <v>107</v>
      </c>
      <c r="F1807" s="132"/>
      <c r="G1807" s="48"/>
      <c r="H1807" s="48"/>
      <c r="I1807" s="72"/>
      <c r="J1807" s="48"/>
      <c r="K1807" s="72"/>
      <c r="L1807" s="48"/>
      <c r="M1807" s="49">
        <f>M1808+M1810+M1813</f>
        <v>16663.399999999998</v>
      </c>
      <c r="N1807" s="65">
        <f>N1808+N1810+N1813</f>
        <v>16663.399999999998</v>
      </c>
      <c r="O1807" s="37"/>
      <c r="P1807" s="48"/>
      <c r="Q1807" s="48"/>
      <c r="R1807" s="49">
        <v>20076.78</v>
      </c>
      <c r="S1807" s="49">
        <v>20076.78</v>
      </c>
      <c r="T1807" s="135">
        <f t="shared" si="206"/>
        <v>0.82998369260409288</v>
      </c>
      <c r="U1807" s="55">
        <f t="shared" si="207"/>
        <v>0</v>
      </c>
      <c r="V1807" s="55">
        <f t="shared" si="208"/>
        <v>0</v>
      </c>
      <c r="X1807" s="36" t="b">
        <v>1</v>
      </c>
    </row>
    <row r="1808" spans="1:24" x14ac:dyDescent="0.2">
      <c r="A1808" s="42" t="s">
        <v>4897</v>
      </c>
      <c r="B1808" s="129" t="s">
        <v>2631</v>
      </c>
      <c r="C1808" s="133"/>
      <c r="D1808" s="133"/>
      <c r="E1808" s="58" t="s">
        <v>459</v>
      </c>
      <c r="F1808" s="133"/>
      <c r="G1808" s="59"/>
      <c r="H1808" s="59"/>
      <c r="I1808" s="72"/>
      <c r="J1808" s="59"/>
      <c r="K1808" s="72"/>
      <c r="L1808" s="59"/>
      <c r="M1808" s="60">
        <f>M1809</f>
        <v>3791.87</v>
      </c>
      <c r="N1808" s="60">
        <f>N1809</f>
        <v>3791.87</v>
      </c>
      <c r="O1808" s="37"/>
      <c r="P1808" s="59"/>
      <c r="Q1808" s="59"/>
      <c r="R1808" s="60">
        <v>4568.95</v>
      </c>
      <c r="S1808" s="60">
        <v>4568.95</v>
      </c>
      <c r="T1808" s="135">
        <f t="shared" si="206"/>
        <v>0.82992153558257364</v>
      </c>
      <c r="U1808" s="55">
        <f t="shared" si="207"/>
        <v>0</v>
      </c>
      <c r="V1808" s="55">
        <f t="shared" si="208"/>
        <v>0</v>
      </c>
      <c r="X1808" s="36" t="b">
        <v>1</v>
      </c>
    </row>
    <row r="1809" spans="1:24" x14ac:dyDescent="0.2">
      <c r="A1809" s="42" t="s">
        <v>4898</v>
      </c>
      <c r="B1809" s="128" t="s">
        <v>2632</v>
      </c>
      <c r="C1809" s="50" t="s">
        <v>163</v>
      </c>
      <c r="D1809" s="51">
        <v>220101</v>
      </c>
      <c r="E1809" s="56" t="s">
        <v>461</v>
      </c>
      <c r="F1809" s="53" t="s">
        <v>164</v>
      </c>
      <c r="G1809" s="54">
        <v>119.92</v>
      </c>
      <c r="H1809" s="55">
        <v>119.92</v>
      </c>
      <c r="I1809" s="73">
        <v>27.05</v>
      </c>
      <c r="J1809" s="55">
        <v>22.45</v>
      </c>
      <c r="K1809" s="73">
        <v>11.05</v>
      </c>
      <c r="L1809" s="55">
        <v>9.17</v>
      </c>
      <c r="M1809" s="55">
        <f>TRUNC(((J1809*G1809)+(L1809*G1809)),2)</f>
        <v>3791.87</v>
      </c>
      <c r="N1809" s="55">
        <f>TRUNC(((J1809*H1809)+(L1809*H1809)),2)</f>
        <v>3791.87</v>
      </c>
      <c r="O1809" s="37"/>
      <c r="P1809" s="55">
        <v>27.05</v>
      </c>
      <c r="Q1809" s="55">
        <v>11.05</v>
      </c>
      <c r="R1809" s="55">
        <v>4568.95</v>
      </c>
      <c r="S1809" s="55">
        <v>4568.95</v>
      </c>
      <c r="T1809" s="135">
        <f t="shared" si="206"/>
        <v>0.82992153558257364</v>
      </c>
      <c r="U1809" s="55">
        <f t="shared" si="207"/>
        <v>2692.2</v>
      </c>
      <c r="V1809" s="55">
        <f t="shared" si="208"/>
        <v>1099.6600000000001</v>
      </c>
      <c r="X1809" s="36" t="b">
        <v>1</v>
      </c>
    </row>
    <row r="1810" spans="1:24" x14ac:dyDescent="0.2">
      <c r="A1810" s="42" t="s">
        <v>4899</v>
      </c>
      <c r="B1810" s="129" t="s">
        <v>2633</v>
      </c>
      <c r="C1810" s="133"/>
      <c r="D1810" s="133"/>
      <c r="E1810" s="58" t="s">
        <v>463</v>
      </c>
      <c r="F1810" s="133"/>
      <c r="G1810" s="59"/>
      <c r="H1810" s="59"/>
      <c r="I1810" s="72"/>
      <c r="J1810" s="59"/>
      <c r="K1810" s="72"/>
      <c r="L1810" s="59"/>
      <c r="M1810" s="60">
        <f>SUM(M1811:M1812)</f>
        <v>10479.73</v>
      </c>
      <c r="N1810" s="60">
        <f>SUM(N1811:N1812)</f>
        <v>10479.73</v>
      </c>
      <c r="O1810" s="37"/>
      <c r="P1810" s="59"/>
      <c r="Q1810" s="59"/>
      <c r="R1810" s="60">
        <v>12626.06</v>
      </c>
      <c r="S1810" s="60">
        <v>12626.06</v>
      </c>
      <c r="T1810" s="135">
        <f t="shared" si="206"/>
        <v>0.83000793596735645</v>
      </c>
      <c r="U1810" s="55">
        <f t="shared" si="207"/>
        <v>0</v>
      </c>
      <c r="V1810" s="55">
        <f t="shared" si="208"/>
        <v>0</v>
      </c>
      <c r="X1810" s="36" t="b">
        <v>1</v>
      </c>
    </row>
    <row r="1811" spans="1:24" ht="24" x14ac:dyDescent="0.25">
      <c r="A1811" s="42" t="s">
        <v>4900</v>
      </c>
      <c r="B1811" s="128" t="s">
        <v>2634</v>
      </c>
      <c r="C1811" s="50" t="s">
        <v>197</v>
      </c>
      <c r="D1811" s="57" t="s">
        <v>465</v>
      </c>
      <c r="E1811" s="56" t="s">
        <v>466</v>
      </c>
      <c r="F1811" s="53" t="s">
        <v>164</v>
      </c>
      <c r="G1811" s="54">
        <v>119.92</v>
      </c>
      <c r="H1811" s="55">
        <v>119.92</v>
      </c>
      <c r="I1811" s="73">
        <v>71.739999999999995</v>
      </c>
      <c r="J1811" s="55">
        <v>59.55</v>
      </c>
      <c r="K1811" s="73">
        <v>21.88</v>
      </c>
      <c r="L1811" s="55">
        <v>18.16</v>
      </c>
      <c r="M1811" s="55">
        <f>TRUNC(((J1811*G1811)+(L1811*G1811)),2)</f>
        <v>9318.98</v>
      </c>
      <c r="N1811" s="55">
        <f>TRUNC(((J1811*H1811)+(L1811*H1811)),2)</f>
        <v>9318.98</v>
      </c>
      <c r="O1811" s="38"/>
      <c r="P1811" s="55">
        <v>71.739999999999995</v>
      </c>
      <c r="Q1811" s="55">
        <v>21.88</v>
      </c>
      <c r="R1811" s="55">
        <v>11226.91</v>
      </c>
      <c r="S1811" s="55">
        <v>11226.91</v>
      </c>
      <c r="T1811" s="135">
        <f t="shared" si="206"/>
        <v>0.83005742452731868</v>
      </c>
      <c r="U1811" s="55">
        <f t="shared" si="207"/>
        <v>7141.23</v>
      </c>
      <c r="V1811" s="55">
        <f t="shared" si="208"/>
        <v>2177.7399999999998</v>
      </c>
      <c r="X1811" s="36" t="b">
        <v>1</v>
      </c>
    </row>
    <row r="1812" spans="1:24" ht="24" x14ac:dyDescent="0.2">
      <c r="A1812" s="42" t="s">
        <v>4901</v>
      </c>
      <c r="B1812" s="128" t="s">
        <v>2635</v>
      </c>
      <c r="C1812" s="50" t="s">
        <v>197</v>
      </c>
      <c r="D1812" s="57" t="s">
        <v>468</v>
      </c>
      <c r="E1812" s="56" t="s">
        <v>469</v>
      </c>
      <c r="F1812" s="53" t="s">
        <v>172</v>
      </c>
      <c r="G1812" s="54">
        <v>67.92</v>
      </c>
      <c r="H1812" s="55">
        <v>67.92</v>
      </c>
      <c r="I1812" s="73">
        <v>20.25</v>
      </c>
      <c r="J1812" s="55">
        <v>16.8</v>
      </c>
      <c r="K1812" s="73">
        <v>0.35</v>
      </c>
      <c r="L1812" s="55">
        <v>0.28999999999999998</v>
      </c>
      <c r="M1812" s="55">
        <f>TRUNC(((J1812*G1812)+(L1812*G1812)),2)</f>
        <v>1160.75</v>
      </c>
      <c r="N1812" s="55">
        <f>TRUNC(((J1812*H1812)+(L1812*H1812)),2)</f>
        <v>1160.75</v>
      </c>
      <c r="O1812" s="37"/>
      <c r="P1812" s="55">
        <v>20.25</v>
      </c>
      <c r="Q1812" s="55">
        <v>0.35</v>
      </c>
      <c r="R1812" s="55">
        <v>1399.15</v>
      </c>
      <c r="S1812" s="55">
        <v>1399.15</v>
      </c>
      <c r="T1812" s="135">
        <f t="shared" si="206"/>
        <v>0.82961083514991241</v>
      </c>
      <c r="U1812" s="55">
        <f t="shared" si="207"/>
        <v>1141.05</v>
      </c>
      <c r="V1812" s="55">
        <f t="shared" si="208"/>
        <v>19.690000000000001</v>
      </c>
      <c r="X1812" s="36" t="b">
        <v>1</v>
      </c>
    </row>
    <row r="1813" spans="1:24" x14ac:dyDescent="0.2">
      <c r="A1813" s="42" t="s">
        <v>4902</v>
      </c>
      <c r="B1813" s="129" t="s">
        <v>2636</v>
      </c>
      <c r="C1813" s="133"/>
      <c r="D1813" s="133"/>
      <c r="E1813" s="58" t="s">
        <v>471</v>
      </c>
      <c r="F1813" s="133"/>
      <c r="G1813" s="59"/>
      <c r="H1813" s="59"/>
      <c r="I1813" s="72"/>
      <c r="J1813" s="59"/>
      <c r="K1813" s="72"/>
      <c r="L1813" s="59"/>
      <c r="M1813" s="60">
        <f>SUM(M1814:M1815)</f>
        <v>2391.8000000000002</v>
      </c>
      <c r="N1813" s="60">
        <f>SUM(N1814:N1815)</f>
        <v>2391.8000000000002</v>
      </c>
      <c r="O1813" s="37"/>
      <c r="P1813" s="59"/>
      <c r="Q1813" s="59"/>
      <c r="R1813" s="60">
        <v>2881.77</v>
      </c>
      <c r="S1813" s="60">
        <v>2881.77</v>
      </c>
      <c r="T1813" s="135">
        <f t="shared" si="206"/>
        <v>0.82997602168111961</v>
      </c>
      <c r="U1813" s="55">
        <f t="shared" si="207"/>
        <v>0</v>
      </c>
      <c r="V1813" s="55">
        <f t="shared" si="208"/>
        <v>0</v>
      </c>
      <c r="X1813" s="36" t="b">
        <v>1</v>
      </c>
    </row>
    <row r="1814" spans="1:24" ht="24" x14ac:dyDescent="0.25">
      <c r="A1814" s="42" t="s">
        <v>4903</v>
      </c>
      <c r="B1814" s="128" t="s">
        <v>2637</v>
      </c>
      <c r="C1814" s="50" t="s">
        <v>163</v>
      </c>
      <c r="D1814" s="51">
        <v>220100</v>
      </c>
      <c r="E1814" s="56" t="s">
        <v>2059</v>
      </c>
      <c r="F1814" s="53" t="s">
        <v>164</v>
      </c>
      <c r="G1814" s="54">
        <v>29.7</v>
      </c>
      <c r="H1814" s="55">
        <v>29.7</v>
      </c>
      <c r="I1814" s="73">
        <v>48.02</v>
      </c>
      <c r="J1814" s="55">
        <v>39.86</v>
      </c>
      <c r="K1814" s="73">
        <v>39.35</v>
      </c>
      <c r="L1814" s="55">
        <v>32.659999999999997</v>
      </c>
      <c r="M1814" s="55">
        <f>TRUNC(((J1814*G1814)+(L1814*G1814)),2)</f>
        <v>2153.84</v>
      </c>
      <c r="N1814" s="55">
        <f>TRUNC(((J1814*H1814)+(L1814*H1814)),2)</f>
        <v>2153.84</v>
      </c>
      <c r="O1814" s="38"/>
      <c r="P1814" s="55">
        <v>48.02</v>
      </c>
      <c r="Q1814" s="55">
        <v>39.35</v>
      </c>
      <c r="R1814" s="55">
        <v>2594.88</v>
      </c>
      <c r="S1814" s="55">
        <v>2594.88</v>
      </c>
      <c r="T1814" s="135">
        <f t="shared" si="206"/>
        <v>0.8300345295350845</v>
      </c>
      <c r="U1814" s="55">
        <f t="shared" si="207"/>
        <v>1183.8399999999999</v>
      </c>
      <c r="V1814" s="55">
        <f t="shared" si="208"/>
        <v>970</v>
      </c>
      <c r="X1814" s="36" t="b">
        <v>1</v>
      </c>
    </row>
    <row r="1815" spans="1:24" x14ac:dyDescent="0.2">
      <c r="A1815" s="42" t="s">
        <v>4904</v>
      </c>
      <c r="B1815" s="128" t="s">
        <v>2638</v>
      </c>
      <c r="C1815" s="50" t="s">
        <v>163</v>
      </c>
      <c r="D1815" s="51">
        <v>220902</v>
      </c>
      <c r="E1815" s="56" t="s">
        <v>474</v>
      </c>
      <c r="F1815" s="53" t="s">
        <v>172</v>
      </c>
      <c r="G1815" s="54">
        <v>28.95</v>
      </c>
      <c r="H1815" s="55">
        <v>28.95</v>
      </c>
      <c r="I1815" s="73">
        <v>1.53</v>
      </c>
      <c r="J1815" s="55">
        <v>1.27</v>
      </c>
      <c r="K1815" s="73">
        <v>8.3800000000000008</v>
      </c>
      <c r="L1815" s="55">
        <v>6.95</v>
      </c>
      <c r="M1815" s="55">
        <f>TRUNC(((J1815*G1815)+(L1815*G1815)),2)</f>
        <v>237.96</v>
      </c>
      <c r="N1815" s="55">
        <f>TRUNC(((J1815*H1815)+(L1815*H1815)),2)</f>
        <v>237.96</v>
      </c>
      <c r="O1815" s="37"/>
      <c r="P1815" s="55">
        <v>1.53</v>
      </c>
      <c r="Q1815" s="55">
        <v>8.3800000000000008</v>
      </c>
      <c r="R1815" s="55">
        <v>286.89</v>
      </c>
      <c r="S1815" s="55">
        <v>286.89</v>
      </c>
      <c r="T1815" s="135">
        <f t="shared" si="206"/>
        <v>0.82944682630973554</v>
      </c>
      <c r="U1815" s="55">
        <f t="shared" si="207"/>
        <v>36.76</v>
      </c>
      <c r="V1815" s="55">
        <f t="shared" si="208"/>
        <v>201.2</v>
      </c>
      <c r="X1815" s="36" t="b">
        <v>1</v>
      </c>
    </row>
    <row r="1816" spans="1:24" x14ac:dyDescent="0.2">
      <c r="A1816" s="42" t="s">
        <v>4905</v>
      </c>
      <c r="B1816" s="127" t="s">
        <v>2639</v>
      </c>
      <c r="C1816" s="132"/>
      <c r="D1816" s="132"/>
      <c r="E1816" s="47" t="s">
        <v>111</v>
      </c>
      <c r="F1816" s="132"/>
      <c r="G1816" s="48"/>
      <c r="H1816" s="48"/>
      <c r="I1816" s="72"/>
      <c r="J1816" s="48"/>
      <c r="K1816" s="72"/>
      <c r="L1816" s="48"/>
      <c r="M1816" s="308">
        <f>M1817</f>
        <v>1495.8</v>
      </c>
      <c r="N1816" s="308">
        <f>N1817</f>
        <v>1495.8</v>
      </c>
      <c r="O1816" s="37"/>
      <c r="P1816" s="48"/>
      <c r="Q1816" s="48"/>
      <c r="R1816" s="308">
        <v>1802.53</v>
      </c>
      <c r="S1816" s="308">
        <v>1802.53</v>
      </c>
      <c r="T1816" s="135">
        <f t="shared" si="206"/>
        <v>0.82983362274136907</v>
      </c>
      <c r="U1816" s="55">
        <f t="shared" si="207"/>
        <v>0</v>
      </c>
      <c r="V1816" s="55">
        <f t="shared" si="208"/>
        <v>0</v>
      </c>
      <c r="X1816" s="36" t="b">
        <v>1</v>
      </c>
    </row>
    <row r="1817" spans="1:24" x14ac:dyDescent="0.2">
      <c r="A1817" s="42" t="s">
        <v>4906</v>
      </c>
      <c r="B1817" s="128" t="s">
        <v>2640</v>
      </c>
      <c r="C1817" s="50" t="s">
        <v>163</v>
      </c>
      <c r="D1817" s="51">
        <v>240106</v>
      </c>
      <c r="E1817" s="56" t="s">
        <v>477</v>
      </c>
      <c r="F1817" s="53" t="s">
        <v>172</v>
      </c>
      <c r="G1817" s="54">
        <v>40.68</v>
      </c>
      <c r="H1817" s="55">
        <v>40.68</v>
      </c>
      <c r="I1817" s="73">
        <v>28.58</v>
      </c>
      <c r="J1817" s="55">
        <v>23.72</v>
      </c>
      <c r="K1817" s="73">
        <v>15.73</v>
      </c>
      <c r="L1817" s="55">
        <v>13.05</v>
      </c>
      <c r="M1817" s="55">
        <f>TRUNC(((J1817*G1817)+(L1817*G1817)),2)</f>
        <v>1495.8</v>
      </c>
      <c r="N1817" s="55">
        <f>TRUNC(((J1817*H1817)+(L1817*H1817)),2)</f>
        <v>1495.8</v>
      </c>
      <c r="O1817" s="37"/>
      <c r="P1817" s="55">
        <v>28.58</v>
      </c>
      <c r="Q1817" s="55">
        <v>15.73</v>
      </c>
      <c r="R1817" s="55">
        <v>1802.53</v>
      </c>
      <c r="S1817" s="55">
        <v>1802.53</v>
      </c>
      <c r="T1817" s="135">
        <f t="shared" si="206"/>
        <v>0.82983362274136907</v>
      </c>
      <c r="U1817" s="55">
        <f t="shared" si="207"/>
        <v>964.92</v>
      </c>
      <c r="V1817" s="55">
        <f t="shared" si="208"/>
        <v>530.87</v>
      </c>
      <c r="X1817" s="36" t="b">
        <v>1</v>
      </c>
    </row>
    <row r="1818" spans="1:24" x14ac:dyDescent="0.2">
      <c r="A1818" s="42" t="s">
        <v>4907</v>
      </c>
      <c r="B1818" s="127" t="s">
        <v>2641</v>
      </c>
      <c r="C1818" s="132"/>
      <c r="D1818" s="132"/>
      <c r="E1818" s="47" t="s">
        <v>115</v>
      </c>
      <c r="F1818" s="132"/>
      <c r="G1818" s="48"/>
      <c r="H1818" s="48"/>
      <c r="I1818" s="72"/>
      <c r="J1818" s="48"/>
      <c r="K1818" s="72"/>
      <c r="L1818" s="48"/>
      <c r="M1818" s="308">
        <f>M1819+M1822+M1825+M1828+M1830+M1832+M1834+M1836</f>
        <v>10450.140000000001</v>
      </c>
      <c r="N1818" s="308">
        <f>N1819+N1822+N1825+N1828+N1830+N1832+N1834+N1836</f>
        <v>10450.140000000001</v>
      </c>
      <c r="O1818" s="37"/>
      <c r="P1818" s="48"/>
      <c r="Q1818" s="48"/>
      <c r="R1818" s="308">
        <v>12598.85</v>
      </c>
      <c r="S1818" s="308">
        <v>12598.85</v>
      </c>
      <c r="T1818" s="135">
        <f t="shared" si="206"/>
        <v>0.82945189441893519</v>
      </c>
      <c r="U1818" s="55">
        <f t="shared" si="207"/>
        <v>0</v>
      </c>
      <c r="V1818" s="55">
        <f t="shared" si="208"/>
        <v>0</v>
      </c>
      <c r="X1818" s="36" t="b">
        <v>1</v>
      </c>
    </row>
    <row r="1819" spans="1:24" x14ac:dyDescent="0.2">
      <c r="A1819" s="42" t="s">
        <v>4908</v>
      </c>
      <c r="B1819" s="129" t="s">
        <v>2642</v>
      </c>
      <c r="C1819" s="133"/>
      <c r="D1819" s="133"/>
      <c r="E1819" s="58" t="s">
        <v>480</v>
      </c>
      <c r="F1819" s="133"/>
      <c r="G1819" s="59"/>
      <c r="H1819" s="59"/>
      <c r="I1819" s="72"/>
      <c r="J1819" s="59"/>
      <c r="K1819" s="72"/>
      <c r="L1819" s="59"/>
      <c r="M1819" s="60">
        <f>SUM(M1820:M1821)</f>
        <v>1993.27</v>
      </c>
      <c r="N1819" s="60">
        <f>SUM(N1820:N1821)</f>
        <v>1993.27</v>
      </c>
      <c r="O1819" s="37"/>
      <c r="P1819" s="59"/>
      <c r="Q1819" s="59"/>
      <c r="R1819" s="60">
        <v>2403.4899999999998</v>
      </c>
      <c r="S1819" s="60">
        <v>2403.4899999999998</v>
      </c>
      <c r="T1819" s="135">
        <f t="shared" si="206"/>
        <v>0.8293231925242045</v>
      </c>
      <c r="U1819" s="55">
        <f t="shared" si="207"/>
        <v>0</v>
      </c>
      <c r="V1819" s="55">
        <f t="shared" si="208"/>
        <v>0</v>
      </c>
      <c r="X1819" s="36" t="b">
        <v>1</v>
      </c>
    </row>
    <row r="1820" spans="1:24" x14ac:dyDescent="0.2">
      <c r="A1820" s="42" t="s">
        <v>4909</v>
      </c>
      <c r="B1820" s="128" t="s">
        <v>2643</v>
      </c>
      <c r="C1820" s="50" t="s">
        <v>163</v>
      </c>
      <c r="D1820" s="51">
        <v>261300</v>
      </c>
      <c r="E1820" s="56" t="s">
        <v>482</v>
      </c>
      <c r="F1820" s="53" t="s">
        <v>164</v>
      </c>
      <c r="G1820" s="54">
        <v>85.11</v>
      </c>
      <c r="H1820" s="55">
        <v>85.11</v>
      </c>
      <c r="I1820" s="73">
        <v>2.19</v>
      </c>
      <c r="J1820" s="55">
        <v>1.81</v>
      </c>
      <c r="K1820" s="73">
        <v>9.6999999999999993</v>
      </c>
      <c r="L1820" s="55">
        <v>8.0500000000000007</v>
      </c>
      <c r="M1820" s="55">
        <f>TRUNC(((J1820*G1820)+(L1820*G1820)),2)</f>
        <v>839.18</v>
      </c>
      <c r="N1820" s="55">
        <f>TRUNC(((J1820*H1820)+(L1820*H1820)),2)</f>
        <v>839.18</v>
      </c>
      <c r="O1820" s="37"/>
      <c r="P1820" s="55">
        <v>2.19</v>
      </c>
      <c r="Q1820" s="55">
        <v>9.6999999999999993</v>
      </c>
      <c r="R1820" s="55">
        <v>1011.95</v>
      </c>
      <c r="S1820" s="55">
        <v>1011.95</v>
      </c>
      <c r="T1820" s="135">
        <f t="shared" si="206"/>
        <v>0.82927022086071434</v>
      </c>
      <c r="U1820" s="55">
        <f t="shared" si="207"/>
        <v>154.04</v>
      </c>
      <c r="V1820" s="55">
        <f t="shared" si="208"/>
        <v>685.13</v>
      </c>
      <c r="X1820" s="36" t="b">
        <v>1</v>
      </c>
    </row>
    <row r="1821" spans="1:24" x14ac:dyDescent="0.2">
      <c r="A1821" s="42" t="s">
        <v>4910</v>
      </c>
      <c r="B1821" s="128" t="s">
        <v>2644</v>
      </c>
      <c r="C1821" s="50" t="s">
        <v>163</v>
      </c>
      <c r="D1821" s="51">
        <v>261550</v>
      </c>
      <c r="E1821" s="56" t="s">
        <v>484</v>
      </c>
      <c r="F1821" s="53" t="s">
        <v>164</v>
      </c>
      <c r="G1821" s="54">
        <v>85.11</v>
      </c>
      <c r="H1821" s="55">
        <v>85.11</v>
      </c>
      <c r="I1821" s="73">
        <v>7.39</v>
      </c>
      <c r="J1821" s="55">
        <v>6.13</v>
      </c>
      <c r="K1821" s="73">
        <v>8.9600000000000009</v>
      </c>
      <c r="L1821" s="55">
        <v>7.43</v>
      </c>
      <c r="M1821" s="55">
        <f>TRUNC(((J1821*G1821)+(L1821*G1821)),2)</f>
        <v>1154.0899999999999</v>
      </c>
      <c r="N1821" s="55">
        <f>TRUNC(((J1821*H1821)+(L1821*H1821)),2)</f>
        <v>1154.0899999999999</v>
      </c>
      <c r="O1821" s="37"/>
      <c r="P1821" s="55">
        <v>7.39</v>
      </c>
      <c r="Q1821" s="55">
        <v>8.9600000000000009</v>
      </c>
      <c r="R1821" s="55">
        <v>1391.54</v>
      </c>
      <c r="S1821" s="55">
        <v>1391.54</v>
      </c>
      <c r="T1821" s="135">
        <f t="shared" si="206"/>
        <v>0.82936171435963035</v>
      </c>
      <c r="U1821" s="55">
        <f t="shared" si="207"/>
        <v>521.72</v>
      </c>
      <c r="V1821" s="55">
        <f t="shared" si="208"/>
        <v>632.36</v>
      </c>
      <c r="X1821" s="36" t="b">
        <v>1</v>
      </c>
    </row>
    <row r="1822" spans="1:24" x14ac:dyDescent="0.2">
      <c r="A1822" s="42" t="s">
        <v>4911</v>
      </c>
      <c r="B1822" s="129" t="s">
        <v>2645</v>
      </c>
      <c r="C1822" s="133"/>
      <c r="D1822" s="133"/>
      <c r="E1822" s="58" t="s">
        <v>486</v>
      </c>
      <c r="F1822" s="133"/>
      <c r="G1822" s="59"/>
      <c r="H1822" s="59"/>
      <c r="I1822" s="72"/>
      <c r="J1822" s="59"/>
      <c r="K1822" s="72"/>
      <c r="L1822" s="59"/>
      <c r="M1822" s="60">
        <f>SUM(M1823:M1824)</f>
        <v>1680.55</v>
      </c>
      <c r="N1822" s="60">
        <f>SUM(N1823:N1824)</f>
        <v>1680.55</v>
      </c>
      <c r="O1822" s="37"/>
      <c r="P1822" s="59"/>
      <c r="Q1822" s="59"/>
      <c r="R1822" s="60">
        <v>2026.08</v>
      </c>
      <c r="S1822" s="60">
        <v>2026.08</v>
      </c>
      <c r="T1822" s="135">
        <f t="shared" si="206"/>
        <v>0.8294588565110953</v>
      </c>
      <c r="U1822" s="55">
        <f t="shared" si="207"/>
        <v>0</v>
      </c>
      <c r="V1822" s="55">
        <f t="shared" si="208"/>
        <v>0</v>
      </c>
      <c r="X1822" s="36" t="b">
        <v>1</v>
      </c>
    </row>
    <row r="1823" spans="1:24" x14ac:dyDescent="0.2">
      <c r="A1823" s="42" t="s">
        <v>4912</v>
      </c>
      <c r="B1823" s="128" t="s">
        <v>2646</v>
      </c>
      <c r="C1823" s="50" t="s">
        <v>163</v>
      </c>
      <c r="D1823" s="51">
        <v>261300</v>
      </c>
      <c r="E1823" s="56" t="s">
        <v>482</v>
      </c>
      <c r="F1823" s="53" t="s">
        <v>164</v>
      </c>
      <c r="G1823" s="54">
        <v>84.07</v>
      </c>
      <c r="H1823" s="55">
        <v>84.07</v>
      </c>
      <c r="I1823" s="73">
        <v>2.19</v>
      </c>
      <c r="J1823" s="55">
        <v>1.81</v>
      </c>
      <c r="K1823" s="73">
        <v>9.6999999999999993</v>
      </c>
      <c r="L1823" s="55">
        <v>8.0500000000000007</v>
      </c>
      <c r="M1823" s="55">
        <f>TRUNC(((J1823*G1823)+(L1823*G1823)),2)</f>
        <v>828.93</v>
      </c>
      <c r="N1823" s="55">
        <f>TRUNC(((J1823*H1823)+(L1823*H1823)),2)</f>
        <v>828.93</v>
      </c>
      <c r="O1823" s="37"/>
      <c r="P1823" s="55">
        <v>2.19</v>
      </c>
      <c r="Q1823" s="55">
        <v>9.6999999999999993</v>
      </c>
      <c r="R1823" s="55">
        <v>999.59</v>
      </c>
      <c r="S1823" s="55">
        <v>999.59</v>
      </c>
      <c r="T1823" s="135">
        <f t="shared" si="206"/>
        <v>0.829270000700287</v>
      </c>
      <c r="U1823" s="55">
        <f t="shared" si="207"/>
        <v>152.16</v>
      </c>
      <c r="V1823" s="55">
        <f t="shared" si="208"/>
        <v>676.76</v>
      </c>
      <c r="X1823" s="36" t="b">
        <v>1</v>
      </c>
    </row>
    <row r="1824" spans="1:24" x14ac:dyDescent="0.2">
      <c r="A1824" s="42" t="s">
        <v>4913</v>
      </c>
      <c r="B1824" s="128" t="s">
        <v>2647</v>
      </c>
      <c r="C1824" s="50" t="s">
        <v>163</v>
      </c>
      <c r="D1824" s="51">
        <v>261001</v>
      </c>
      <c r="E1824" s="56" t="s">
        <v>489</v>
      </c>
      <c r="F1824" s="53" t="s">
        <v>164</v>
      </c>
      <c r="G1824" s="54">
        <v>84.07</v>
      </c>
      <c r="H1824" s="55">
        <v>84.07</v>
      </c>
      <c r="I1824" s="73">
        <v>4.28</v>
      </c>
      <c r="J1824" s="55">
        <v>3.55</v>
      </c>
      <c r="K1824" s="73">
        <v>7.93</v>
      </c>
      <c r="L1824" s="55">
        <v>6.58</v>
      </c>
      <c r="M1824" s="55">
        <f>TRUNC(((J1824*G1824)+(L1824*G1824)),2)</f>
        <v>851.62</v>
      </c>
      <c r="N1824" s="55">
        <f>TRUNC(((J1824*H1824)+(L1824*H1824)),2)</f>
        <v>851.62</v>
      </c>
      <c r="O1824" s="37"/>
      <c r="P1824" s="55">
        <v>4.28</v>
      </c>
      <c r="Q1824" s="55">
        <v>7.93</v>
      </c>
      <c r="R1824" s="55">
        <v>1026.49</v>
      </c>
      <c r="S1824" s="55">
        <v>1026.49</v>
      </c>
      <c r="T1824" s="135">
        <f t="shared" si="206"/>
        <v>0.82964276320275887</v>
      </c>
      <c r="U1824" s="55">
        <f t="shared" si="207"/>
        <v>298.44</v>
      </c>
      <c r="V1824" s="55">
        <f t="shared" si="208"/>
        <v>553.17999999999995</v>
      </c>
      <c r="X1824" s="36" t="b">
        <v>1</v>
      </c>
    </row>
    <row r="1825" spans="1:24" x14ac:dyDescent="0.2">
      <c r="A1825" s="42" t="s">
        <v>4914</v>
      </c>
      <c r="B1825" s="129" t="s">
        <v>2648</v>
      </c>
      <c r="C1825" s="133"/>
      <c r="D1825" s="133"/>
      <c r="E1825" s="58" t="s">
        <v>491</v>
      </c>
      <c r="F1825" s="133"/>
      <c r="G1825" s="59"/>
      <c r="H1825" s="59"/>
      <c r="I1825" s="72"/>
      <c r="J1825" s="59"/>
      <c r="K1825" s="72"/>
      <c r="L1825" s="59"/>
      <c r="M1825" s="60">
        <f>SUM(M1826:M1827)</f>
        <v>1863.02</v>
      </c>
      <c r="N1825" s="60">
        <f>SUM(N1826:N1827)</f>
        <v>1863.02</v>
      </c>
      <c r="O1825" s="37"/>
      <c r="P1825" s="59"/>
      <c r="Q1825" s="59"/>
      <c r="R1825" s="60">
        <v>2245.9</v>
      </c>
      <c r="S1825" s="60">
        <v>2245.9</v>
      </c>
      <c r="T1825" s="135">
        <f t="shared" si="206"/>
        <v>0.82952045950398501</v>
      </c>
      <c r="U1825" s="55">
        <f t="shared" si="207"/>
        <v>0</v>
      </c>
      <c r="V1825" s="55">
        <f t="shared" si="208"/>
        <v>0</v>
      </c>
      <c r="X1825" s="36" t="b">
        <v>1</v>
      </c>
    </row>
    <row r="1826" spans="1:24" x14ac:dyDescent="0.2">
      <c r="A1826" s="42" t="s">
        <v>4915</v>
      </c>
      <c r="B1826" s="128" t="s">
        <v>2649</v>
      </c>
      <c r="C1826" s="50" t="s">
        <v>163</v>
      </c>
      <c r="D1826" s="51">
        <v>261300</v>
      </c>
      <c r="E1826" s="56" t="s">
        <v>482</v>
      </c>
      <c r="F1826" s="53" t="s">
        <v>164</v>
      </c>
      <c r="G1826" s="54">
        <v>104.9</v>
      </c>
      <c r="H1826" s="55">
        <v>104.9</v>
      </c>
      <c r="I1826" s="73">
        <v>2.19</v>
      </c>
      <c r="J1826" s="55">
        <v>1.81</v>
      </c>
      <c r="K1826" s="73">
        <v>9.6999999999999993</v>
      </c>
      <c r="L1826" s="55">
        <v>8.0500000000000007</v>
      </c>
      <c r="M1826" s="55">
        <f>TRUNC(((J1826*G1826)+(L1826*G1826)),2)</f>
        <v>1034.31</v>
      </c>
      <c r="N1826" s="55">
        <f>TRUNC(((J1826*H1826)+(L1826*H1826)),2)</f>
        <v>1034.31</v>
      </c>
      <c r="O1826" s="37"/>
      <c r="P1826" s="55">
        <v>2.19</v>
      </c>
      <c r="Q1826" s="55">
        <v>9.6999999999999993</v>
      </c>
      <c r="R1826" s="55">
        <v>1247.26</v>
      </c>
      <c r="S1826" s="55">
        <v>1247.26</v>
      </c>
      <c r="T1826" s="135">
        <f t="shared" si="206"/>
        <v>0.82926575052515106</v>
      </c>
      <c r="U1826" s="55">
        <f t="shared" si="207"/>
        <v>189.86</v>
      </c>
      <c r="V1826" s="55">
        <f t="shared" si="208"/>
        <v>844.44</v>
      </c>
      <c r="X1826" s="36" t="b">
        <v>1</v>
      </c>
    </row>
    <row r="1827" spans="1:24" x14ac:dyDescent="0.2">
      <c r="A1827" s="42" t="s">
        <v>4916</v>
      </c>
      <c r="B1827" s="128" t="s">
        <v>2650</v>
      </c>
      <c r="C1827" s="50" t="s">
        <v>163</v>
      </c>
      <c r="D1827" s="51">
        <v>261307</v>
      </c>
      <c r="E1827" s="56" t="s">
        <v>494</v>
      </c>
      <c r="F1827" s="53" t="s">
        <v>164</v>
      </c>
      <c r="G1827" s="54">
        <v>104.9</v>
      </c>
      <c r="H1827" s="55">
        <v>104.9</v>
      </c>
      <c r="I1827" s="73">
        <v>3.82</v>
      </c>
      <c r="J1827" s="55">
        <v>3.17</v>
      </c>
      <c r="K1827" s="73">
        <v>5.7</v>
      </c>
      <c r="L1827" s="55">
        <v>4.7300000000000004</v>
      </c>
      <c r="M1827" s="55">
        <f>TRUNC(((J1827*G1827)+(L1827*G1827)),2)</f>
        <v>828.71</v>
      </c>
      <c r="N1827" s="55">
        <f>TRUNC(((J1827*H1827)+(L1827*H1827)),2)</f>
        <v>828.71</v>
      </c>
      <c r="O1827" s="37"/>
      <c r="P1827" s="55">
        <v>3.82</v>
      </c>
      <c r="Q1827" s="55">
        <v>5.7</v>
      </c>
      <c r="R1827" s="55">
        <v>998.64</v>
      </c>
      <c r="S1827" s="55">
        <v>998.64</v>
      </c>
      <c r="T1827" s="135">
        <f t="shared" si="206"/>
        <v>0.82983858046943848</v>
      </c>
      <c r="U1827" s="55">
        <f t="shared" si="207"/>
        <v>332.53</v>
      </c>
      <c r="V1827" s="55">
        <f t="shared" si="208"/>
        <v>496.17</v>
      </c>
      <c r="X1827" s="36" t="b">
        <v>1</v>
      </c>
    </row>
    <row r="1828" spans="1:24" x14ac:dyDescent="0.2">
      <c r="A1828" s="42" t="s">
        <v>4917</v>
      </c>
      <c r="B1828" s="129" t="s">
        <v>2651</v>
      </c>
      <c r="C1828" s="133"/>
      <c r="D1828" s="133"/>
      <c r="E1828" s="58" t="s">
        <v>496</v>
      </c>
      <c r="F1828" s="133"/>
      <c r="G1828" s="59"/>
      <c r="H1828" s="59"/>
      <c r="I1828" s="72"/>
      <c r="J1828" s="59"/>
      <c r="K1828" s="72"/>
      <c r="L1828" s="59"/>
      <c r="M1828" s="60">
        <f>M1829</f>
        <v>919.47</v>
      </c>
      <c r="N1828" s="60">
        <f>N1829</f>
        <v>919.47</v>
      </c>
      <c r="O1828" s="37"/>
      <c r="P1828" s="59"/>
      <c r="Q1828" s="59"/>
      <c r="R1828" s="60">
        <v>1108.8499999999999</v>
      </c>
      <c r="S1828" s="60">
        <v>1108.8499999999999</v>
      </c>
      <c r="T1828" s="135">
        <f t="shared" si="206"/>
        <v>0.82921044325201798</v>
      </c>
      <c r="U1828" s="55">
        <f t="shared" si="207"/>
        <v>0</v>
      </c>
      <c r="V1828" s="55">
        <f t="shared" si="208"/>
        <v>0</v>
      </c>
      <c r="X1828" s="36" t="b">
        <v>1</v>
      </c>
    </row>
    <row r="1829" spans="1:24" x14ac:dyDescent="0.2">
      <c r="A1829" s="42" t="s">
        <v>4918</v>
      </c>
      <c r="B1829" s="128" t="s">
        <v>2652</v>
      </c>
      <c r="C1829" s="50" t="s">
        <v>163</v>
      </c>
      <c r="D1829" s="51">
        <v>261000</v>
      </c>
      <c r="E1829" s="56" t="s">
        <v>498</v>
      </c>
      <c r="F1829" s="53" t="s">
        <v>164</v>
      </c>
      <c r="G1829" s="54">
        <v>83.06</v>
      </c>
      <c r="H1829" s="55">
        <v>83.06</v>
      </c>
      <c r="I1829" s="73">
        <v>5.37</v>
      </c>
      <c r="J1829" s="55">
        <v>4.45</v>
      </c>
      <c r="K1829" s="73">
        <v>7.98</v>
      </c>
      <c r="L1829" s="55">
        <v>6.62</v>
      </c>
      <c r="M1829" s="55">
        <f>TRUNC(((J1829*G1829)+(L1829*G1829)),2)</f>
        <v>919.47</v>
      </c>
      <c r="N1829" s="55">
        <f>TRUNC(((J1829*H1829)+(L1829*H1829)),2)</f>
        <v>919.47</v>
      </c>
      <c r="O1829" s="37"/>
      <c r="P1829" s="55">
        <v>5.37</v>
      </c>
      <c r="Q1829" s="55">
        <v>7.98</v>
      </c>
      <c r="R1829" s="55">
        <v>1108.8499999999999</v>
      </c>
      <c r="S1829" s="55">
        <v>1108.8499999999999</v>
      </c>
      <c r="T1829" s="135">
        <f t="shared" si="206"/>
        <v>0.82921044325201798</v>
      </c>
      <c r="U1829" s="55">
        <f t="shared" si="207"/>
        <v>369.61</v>
      </c>
      <c r="V1829" s="55">
        <f t="shared" si="208"/>
        <v>549.85</v>
      </c>
      <c r="X1829" s="36" t="b">
        <v>1</v>
      </c>
    </row>
    <row r="1830" spans="1:24" x14ac:dyDescent="0.2">
      <c r="A1830" s="42" t="s">
        <v>4919</v>
      </c>
      <c r="B1830" s="129" t="s">
        <v>2653</v>
      </c>
      <c r="C1830" s="133"/>
      <c r="D1830" s="133"/>
      <c r="E1830" s="58" t="s">
        <v>500</v>
      </c>
      <c r="F1830" s="133"/>
      <c r="G1830" s="59"/>
      <c r="H1830" s="59"/>
      <c r="I1830" s="72"/>
      <c r="J1830" s="59"/>
      <c r="K1830" s="72"/>
      <c r="L1830" s="59"/>
      <c r="M1830" s="60">
        <f>M1831</f>
        <v>316</v>
      </c>
      <c r="N1830" s="60">
        <f>N1831</f>
        <v>316</v>
      </c>
      <c r="O1830" s="37"/>
      <c r="P1830" s="59"/>
      <c r="Q1830" s="59"/>
      <c r="R1830" s="60">
        <v>381.05</v>
      </c>
      <c r="S1830" s="60">
        <v>381.05</v>
      </c>
      <c r="T1830" s="135">
        <f t="shared" si="206"/>
        <v>0.82928749507938593</v>
      </c>
      <c r="U1830" s="55">
        <f t="shared" si="207"/>
        <v>0</v>
      </c>
      <c r="V1830" s="55">
        <f t="shared" si="208"/>
        <v>0</v>
      </c>
      <c r="X1830" s="36" t="b">
        <v>1</v>
      </c>
    </row>
    <row r="1831" spans="1:24" x14ac:dyDescent="0.2">
      <c r="A1831" s="42" t="s">
        <v>4920</v>
      </c>
      <c r="B1831" s="128" t="s">
        <v>2654</v>
      </c>
      <c r="C1831" s="50" t="s">
        <v>163</v>
      </c>
      <c r="D1831" s="51">
        <v>261703</v>
      </c>
      <c r="E1831" s="56" t="s">
        <v>502</v>
      </c>
      <c r="F1831" s="53" t="s">
        <v>164</v>
      </c>
      <c r="G1831" s="54">
        <v>29.7</v>
      </c>
      <c r="H1831" s="55">
        <v>29.7</v>
      </c>
      <c r="I1831" s="73">
        <v>3.87</v>
      </c>
      <c r="J1831" s="55">
        <v>3.21</v>
      </c>
      <c r="K1831" s="73">
        <v>8.9600000000000009</v>
      </c>
      <c r="L1831" s="55">
        <v>7.43</v>
      </c>
      <c r="M1831" s="55">
        <f>TRUNC(((J1831*G1831)+(L1831*G1831)),2)</f>
        <v>316</v>
      </c>
      <c r="N1831" s="55">
        <f>TRUNC(((J1831*H1831)+(L1831*H1831)),2)</f>
        <v>316</v>
      </c>
      <c r="O1831" s="37"/>
      <c r="P1831" s="55">
        <v>3.87</v>
      </c>
      <c r="Q1831" s="55">
        <v>8.9600000000000009</v>
      </c>
      <c r="R1831" s="55">
        <v>381.05</v>
      </c>
      <c r="S1831" s="55">
        <v>381.05</v>
      </c>
      <c r="T1831" s="135">
        <f t="shared" si="206"/>
        <v>0.82928749507938593</v>
      </c>
      <c r="U1831" s="55">
        <f t="shared" si="207"/>
        <v>95.33</v>
      </c>
      <c r="V1831" s="55">
        <f t="shared" si="208"/>
        <v>220.67</v>
      </c>
      <c r="X1831" s="36" t="b">
        <v>1</v>
      </c>
    </row>
    <row r="1832" spans="1:24" x14ac:dyDescent="0.2">
      <c r="A1832" s="42" t="s">
        <v>4921</v>
      </c>
      <c r="B1832" s="129" t="s">
        <v>2655</v>
      </c>
      <c r="C1832" s="133"/>
      <c r="D1832" s="133"/>
      <c r="E1832" s="58" t="s">
        <v>504</v>
      </c>
      <c r="F1832" s="133"/>
      <c r="G1832" s="59"/>
      <c r="H1832" s="59"/>
      <c r="I1832" s="72"/>
      <c r="J1832" s="59"/>
      <c r="K1832" s="72"/>
      <c r="L1832" s="59"/>
      <c r="M1832" s="60">
        <f>M1833</f>
        <v>219.34</v>
      </c>
      <c r="N1832" s="60">
        <f>N1833</f>
        <v>219.34</v>
      </c>
      <c r="O1832" s="37"/>
      <c r="P1832" s="59"/>
      <c r="Q1832" s="59"/>
      <c r="R1832" s="60">
        <v>264.29000000000002</v>
      </c>
      <c r="S1832" s="60">
        <v>264.29000000000002</v>
      </c>
      <c r="T1832" s="135">
        <f t="shared" si="206"/>
        <v>0.82992167694577923</v>
      </c>
      <c r="U1832" s="55">
        <f t="shared" si="207"/>
        <v>0</v>
      </c>
      <c r="V1832" s="55">
        <f t="shared" si="208"/>
        <v>0</v>
      </c>
      <c r="X1832" s="36" t="b">
        <v>1</v>
      </c>
    </row>
    <row r="1833" spans="1:24" x14ac:dyDescent="0.25">
      <c r="A1833" s="42" t="s">
        <v>4922</v>
      </c>
      <c r="B1833" s="128" t="s">
        <v>2656</v>
      </c>
      <c r="C1833" s="50" t="s">
        <v>163</v>
      </c>
      <c r="D1833" s="51">
        <v>261602</v>
      </c>
      <c r="E1833" s="56" t="s">
        <v>506</v>
      </c>
      <c r="F1833" s="53" t="s">
        <v>164</v>
      </c>
      <c r="G1833" s="54">
        <v>10.08</v>
      </c>
      <c r="H1833" s="55">
        <v>10.08</v>
      </c>
      <c r="I1833" s="73">
        <v>11.35</v>
      </c>
      <c r="J1833" s="55">
        <v>9.42</v>
      </c>
      <c r="K1833" s="73">
        <v>14.87</v>
      </c>
      <c r="L1833" s="55">
        <v>12.34</v>
      </c>
      <c r="M1833" s="55">
        <f>TRUNC(((J1833*G1833)+(L1833*G1833)),2)</f>
        <v>219.34</v>
      </c>
      <c r="N1833" s="55">
        <f>TRUNC(((J1833*H1833)+(L1833*H1833)),2)</f>
        <v>219.34</v>
      </c>
      <c r="O1833" s="38"/>
      <c r="P1833" s="55">
        <v>11.35</v>
      </c>
      <c r="Q1833" s="55">
        <v>14.87</v>
      </c>
      <c r="R1833" s="55">
        <v>264.29000000000002</v>
      </c>
      <c r="S1833" s="55">
        <v>264.29000000000002</v>
      </c>
      <c r="T1833" s="135">
        <f t="shared" si="206"/>
        <v>0.82992167694577923</v>
      </c>
      <c r="U1833" s="55">
        <f t="shared" si="207"/>
        <v>94.95</v>
      </c>
      <c r="V1833" s="55">
        <f t="shared" si="208"/>
        <v>124.38</v>
      </c>
      <c r="X1833" s="36" t="b">
        <v>1</v>
      </c>
    </row>
    <row r="1834" spans="1:24" x14ac:dyDescent="0.2">
      <c r="A1834" s="42" t="s">
        <v>4923</v>
      </c>
      <c r="B1834" s="129" t="s">
        <v>2657</v>
      </c>
      <c r="C1834" s="133"/>
      <c r="D1834" s="133"/>
      <c r="E1834" s="58" t="s">
        <v>508</v>
      </c>
      <c r="F1834" s="133"/>
      <c r="G1834" s="59"/>
      <c r="H1834" s="59"/>
      <c r="I1834" s="72"/>
      <c r="J1834" s="59"/>
      <c r="K1834" s="72"/>
      <c r="L1834" s="59"/>
      <c r="M1834" s="60">
        <f>M1835</f>
        <v>1671.16</v>
      </c>
      <c r="N1834" s="60">
        <f>N1835</f>
        <v>1671.16</v>
      </c>
      <c r="O1834" s="37"/>
      <c r="P1834" s="59"/>
      <c r="Q1834" s="59"/>
      <c r="R1834" s="60">
        <v>2013.69</v>
      </c>
      <c r="S1834" s="60">
        <v>2013.69</v>
      </c>
      <c r="T1834" s="135">
        <f t="shared" si="206"/>
        <v>0.82989933902437818</v>
      </c>
      <c r="U1834" s="55">
        <f t="shared" si="207"/>
        <v>0</v>
      </c>
      <c r="V1834" s="55">
        <f t="shared" si="208"/>
        <v>0</v>
      </c>
      <c r="X1834" s="36" t="b">
        <v>1</v>
      </c>
    </row>
    <row r="1835" spans="1:24" x14ac:dyDescent="0.25">
      <c r="A1835" s="42" t="s">
        <v>4924</v>
      </c>
      <c r="B1835" s="128" t="s">
        <v>2658</v>
      </c>
      <c r="C1835" s="50" t="s">
        <v>163</v>
      </c>
      <c r="D1835" s="51">
        <v>261602</v>
      </c>
      <c r="E1835" s="56" t="s">
        <v>506</v>
      </c>
      <c r="F1835" s="53" t="s">
        <v>164</v>
      </c>
      <c r="G1835" s="54">
        <v>76.8</v>
      </c>
      <c r="H1835" s="55">
        <v>76.8</v>
      </c>
      <c r="I1835" s="73">
        <v>11.35</v>
      </c>
      <c r="J1835" s="55">
        <v>9.42</v>
      </c>
      <c r="K1835" s="73">
        <v>14.87</v>
      </c>
      <c r="L1835" s="55">
        <v>12.34</v>
      </c>
      <c r="M1835" s="55">
        <f>TRUNC(((J1835*G1835)+(L1835*G1835)),2)</f>
        <v>1671.16</v>
      </c>
      <c r="N1835" s="55">
        <f>TRUNC(((J1835*H1835)+(L1835*H1835)),2)</f>
        <v>1671.16</v>
      </c>
      <c r="O1835" s="38"/>
      <c r="P1835" s="55">
        <v>11.35</v>
      </c>
      <c r="Q1835" s="55">
        <v>14.87</v>
      </c>
      <c r="R1835" s="55">
        <v>2013.69</v>
      </c>
      <c r="S1835" s="55">
        <v>2013.69</v>
      </c>
      <c r="T1835" s="135">
        <f t="shared" si="206"/>
        <v>0.82989933902437818</v>
      </c>
      <c r="U1835" s="55">
        <f t="shared" si="207"/>
        <v>723.45</v>
      </c>
      <c r="V1835" s="55">
        <f t="shared" si="208"/>
        <v>947.71</v>
      </c>
      <c r="X1835" s="36" t="b">
        <v>1</v>
      </c>
    </row>
    <row r="1836" spans="1:24" x14ac:dyDescent="0.2">
      <c r="A1836" s="42" t="s">
        <v>4925</v>
      </c>
      <c r="B1836" s="129" t="s">
        <v>2659</v>
      </c>
      <c r="C1836" s="133"/>
      <c r="D1836" s="133"/>
      <c r="E1836" s="58" t="s">
        <v>511</v>
      </c>
      <c r="F1836" s="133"/>
      <c r="G1836" s="59"/>
      <c r="H1836" s="59"/>
      <c r="I1836" s="72"/>
      <c r="J1836" s="59"/>
      <c r="K1836" s="72"/>
      <c r="L1836" s="59"/>
      <c r="M1836" s="60">
        <f>M1837</f>
        <v>1787.33</v>
      </c>
      <c r="N1836" s="60">
        <f>N1837</f>
        <v>1787.33</v>
      </c>
      <c r="O1836" s="37"/>
      <c r="P1836" s="59"/>
      <c r="Q1836" s="59"/>
      <c r="R1836" s="60">
        <v>2155.5</v>
      </c>
      <c r="S1836" s="60">
        <v>2155.5</v>
      </c>
      <c r="T1836" s="135">
        <f t="shared" si="206"/>
        <v>0.82919508234748318</v>
      </c>
      <c r="U1836" s="55">
        <f t="shared" si="207"/>
        <v>0</v>
      </c>
      <c r="V1836" s="55">
        <f t="shared" si="208"/>
        <v>0</v>
      </c>
      <c r="X1836" s="36" t="b">
        <v>1</v>
      </c>
    </row>
    <row r="1837" spans="1:24" x14ac:dyDescent="0.2">
      <c r="A1837" s="42" t="s">
        <v>4926</v>
      </c>
      <c r="B1837" s="128" t="s">
        <v>2660</v>
      </c>
      <c r="C1837" s="50" t="s">
        <v>163</v>
      </c>
      <c r="D1837" s="51">
        <v>261609</v>
      </c>
      <c r="E1837" s="56" t="s">
        <v>513</v>
      </c>
      <c r="F1837" s="53" t="s">
        <v>164</v>
      </c>
      <c r="G1837" s="54">
        <v>162.19</v>
      </c>
      <c r="H1837" s="55">
        <v>162.19</v>
      </c>
      <c r="I1837" s="73">
        <v>9.34</v>
      </c>
      <c r="J1837" s="55">
        <v>7.75</v>
      </c>
      <c r="K1837" s="73">
        <v>3.95</v>
      </c>
      <c r="L1837" s="55">
        <v>3.27</v>
      </c>
      <c r="M1837" s="55">
        <f>TRUNC(((J1837*G1837)+(L1837*G1837)),2)</f>
        <v>1787.33</v>
      </c>
      <c r="N1837" s="55">
        <f>TRUNC(((J1837*H1837)+(L1837*H1837)),2)</f>
        <v>1787.33</v>
      </c>
      <c r="O1837" s="37"/>
      <c r="P1837" s="55">
        <v>9.34</v>
      </c>
      <c r="Q1837" s="55">
        <v>3.95</v>
      </c>
      <c r="R1837" s="55">
        <v>2155.5</v>
      </c>
      <c r="S1837" s="55">
        <v>2155.5</v>
      </c>
      <c r="T1837" s="135">
        <f t="shared" si="206"/>
        <v>0.82919508234748318</v>
      </c>
      <c r="U1837" s="55">
        <f t="shared" si="207"/>
        <v>1256.97</v>
      </c>
      <c r="V1837" s="55">
        <f t="shared" si="208"/>
        <v>530.36</v>
      </c>
      <c r="X1837" s="36" t="b">
        <v>1</v>
      </c>
    </row>
    <row r="1838" spans="1:24" x14ac:dyDescent="0.2">
      <c r="A1838" s="42" t="s">
        <v>4927</v>
      </c>
      <c r="B1838" s="127" t="s">
        <v>2661</v>
      </c>
      <c r="C1838" s="132"/>
      <c r="D1838" s="132"/>
      <c r="E1838" s="47" t="s">
        <v>117</v>
      </c>
      <c r="F1838" s="132"/>
      <c r="G1838" s="48"/>
      <c r="H1838" s="48"/>
      <c r="I1838" s="72"/>
      <c r="J1838" s="48"/>
      <c r="K1838" s="72"/>
      <c r="L1838" s="48"/>
      <c r="M1838" s="49">
        <f>M1839+M1842</f>
        <v>4064.1499999999996</v>
      </c>
      <c r="N1838" s="65">
        <f>N1839+N1842</f>
        <v>4064.1499999999996</v>
      </c>
      <c r="O1838" s="37"/>
      <c r="P1838" s="48"/>
      <c r="Q1838" s="48"/>
      <c r="R1838" s="49">
        <v>4897.6499999999996</v>
      </c>
      <c r="S1838" s="49">
        <v>4897.6499999999996</v>
      </c>
      <c r="T1838" s="135">
        <f t="shared" si="206"/>
        <v>0.82981634048982678</v>
      </c>
      <c r="U1838" s="55">
        <f t="shared" si="207"/>
        <v>0</v>
      </c>
      <c r="V1838" s="55">
        <f t="shared" si="208"/>
        <v>0</v>
      </c>
      <c r="X1838" s="36" t="b">
        <v>1</v>
      </c>
    </row>
    <row r="1839" spans="1:24" x14ac:dyDescent="0.2">
      <c r="A1839" s="42" t="s">
        <v>4928</v>
      </c>
      <c r="B1839" s="129" t="s">
        <v>2662</v>
      </c>
      <c r="C1839" s="133"/>
      <c r="D1839" s="133"/>
      <c r="E1839" s="58" t="s">
        <v>516</v>
      </c>
      <c r="F1839" s="133"/>
      <c r="G1839" s="59"/>
      <c r="H1839" s="59"/>
      <c r="I1839" s="72"/>
      <c r="J1839" s="59"/>
      <c r="K1839" s="72"/>
      <c r="L1839" s="59"/>
      <c r="M1839" s="60">
        <f>SUM(M1840:M1841)</f>
        <v>3765.93</v>
      </c>
      <c r="N1839" s="60">
        <f>SUM(N1840:N1841)</f>
        <v>3765.93</v>
      </c>
      <c r="O1839" s="37"/>
      <c r="P1839" s="59"/>
      <c r="Q1839" s="59"/>
      <c r="R1839" s="60">
        <v>4538.3500000000004</v>
      </c>
      <c r="S1839" s="60">
        <v>4538.3500000000004</v>
      </c>
      <c r="T1839" s="135">
        <f t="shared" si="206"/>
        <v>0.82980157986933567</v>
      </c>
      <c r="U1839" s="55">
        <f t="shared" si="207"/>
        <v>0</v>
      </c>
      <c r="V1839" s="55">
        <f t="shared" si="208"/>
        <v>0</v>
      </c>
      <c r="X1839" s="36" t="b">
        <v>1</v>
      </c>
    </row>
    <row r="1840" spans="1:24" ht="24" x14ac:dyDescent="0.25">
      <c r="A1840" s="42" t="s">
        <v>4929</v>
      </c>
      <c r="B1840" s="128" t="s">
        <v>2663</v>
      </c>
      <c r="C1840" s="50" t="s">
        <v>197</v>
      </c>
      <c r="D1840" s="57" t="s">
        <v>518</v>
      </c>
      <c r="E1840" s="56" t="s">
        <v>519</v>
      </c>
      <c r="F1840" s="53" t="s">
        <v>160</v>
      </c>
      <c r="G1840" s="54">
        <v>2</v>
      </c>
      <c r="H1840" s="55">
        <v>2</v>
      </c>
      <c r="I1840" s="73">
        <v>1090.8800000000001</v>
      </c>
      <c r="J1840" s="55">
        <v>905.53</v>
      </c>
      <c r="K1840" s="73">
        <v>881.49</v>
      </c>
      <c r="L1840" s="55">
        <v>731.72</v>
      </c>
      <c r="M1840" s="55">
        <f>TRUNC(((J1840*G1840)+(L1840*G1840)),2)</f>
        <v>3274.5</v>
      </c>
      <c r="N1840" s="55">
        <f>TRUNC(((J1840*H1840)+(L1840*H1840)),2)</f>
        <v>3274.5</v>
      </c>
      <c r="O1840" s="38"/>
      <c r="P1840" s="55">
        <v>1090.8800000000001</v>
      </c>
      <c r="Q1840" s="55">
        <v>881.49</v>
      </c>
      <c r="R1840" s="55">
        <v>3944.74</v>
      </c>
      <c r="S1840" s="55">
        <v>3944.74</v>
      </c>
      <c r="T1840" s="135">
        <f t="shared" si="206"/>
        <v>0.83009273107986847</v>
      </c>
      <c r="U1840" s="55">
        <f t="shared" si="207"/>
        <v>1811.06</v>
      </c>
      <c r="V1840" s="55">
        <f t="shared" si="208"/>
        <v>1463.44</v>
      </c>
      <c r="X1840" s="36" t="b">
        <v>1</v>
      </c>
    </row>
    <row r="1841" spans="1:24" x14ac:dyDescent="0.2">
      <c r="A1841" s="42" t="s">
        <v>4930</v>
      </c>
      <c r="B1841" s="128" t="s">
        <v>2664</v>
      </c>
      <c r="C1841" s="50" t="s">
        <v>163</v>
      </c>
      <c r="D1841" s="51">
        <v>270501</v>
      </c>
      <c r="E1841" s="56" t="s">
        <v>175</v>
      </c>
      <c r="F1841" s="53" t="s">
        <v>164</v>
      </c>
      <c r="G1841" s="54">
        <v>162.19</v>
      </c>
      <c r="H1841" s="55">
        <v>162.19</v>
      </c>
      <c r="I1841" s="73">
        <v>1.66</v>
      </c>
      <c r="J1841" s="55">
        <v>1.37</v>
      </c>
      <c r="K1841" s="73">
        <v>2</v>
      </c>
      <c r="L1841" s="55">
        <v>1.66</v>
      </c>
      <c r="M1841" s="55">
        <f>TRUNC(((J1841*G1841)+(L1841*G1841)),2)</f>
        <v>491.43</v>
      </c>
      <c r="N1841" s="55">
        <f>TRUNC(((J1841*H1841)+(L1841*H1841)),2)</f>
        <v>491.43</v>
      </c>
      <c r="O1841" s="37"/>
      <c r="P1841" s="55">
        <v>1.66</v>
      </c>
      <c r="Q1841" s="55">
        <v>2</v>
      </c>
      <c r="R1841" s="55">
        <v>593.61</v>
      </c>
      <c r="S1841" s="55">
        <v>593.61</v>
      </c>
      <c r="T1841" s="135">
        <f t="shared" si="206"/>
        <v>0.82786678121999291</v>
      </c>
      <c r="U1841" s="55">
        <f t="shared" si="207"/>
        <v>222.2</v>
      </c>
      <c r="V1841" s="55">
        <f t="shared" si="208"/>
        <v>269.23</v>
      </c>
      <c r="X1841" s="36" t="b">
        <v>1</v>
      </c>
    </row>
    <row r="1842" spans="1:24" x14ac:dyDescent="0.2">
      <c r="A1842" s="42" t="s">
        <v>4931</v>
      </c>
      <c r="B1842" s="129" t="s">
        <v>2665</v>
      </c>
      <c r="C1842" s="133"/>
      <c r="D1842" s="133"/>
      <c r="E1842" s="58" t="s">
        <v>522</v>
      </c>
      <c r="F1842" s="133"/>
      <c r="G1842" s="59"/>
      <c r="H1842" s="59"/>
      <c r="I1842" s="72"/>
      <c r="J1842" s="59"/>
      <c r="K1842" s="72"/>
      <c r="L1842" s="59"/>
      <c r="M1842" s="60">
        <f>SUM(M1843:M1844)</f>
        <v>298.22000000000003</v>
      </c>
      <c r="N1842" s="60">
        <f>SUM(N1843:N1844)</f>
        <v>298.22000000000003</v>
      </c>
      <c r="O1842" s="37"/>
      <c r="P1842" s="59"/>
      <c r="Q1842" s="59"/>
      <c r="R1842" s="60">
        <v>359.3</v>
      </c>
      <c r="S1842" s="60">
        <v>359.3</v>
      </c>
      <c r="T1842" s="135">
        <f t="shared" si="206"/>
        <v>0.83000278318953524</v>
      </c>
      <c r="U1842" s="55">
        <f t="shared" si="207"/>
        <v>0</v>
      </c>
      <c r="V1842" s="55">
        <f t="shared" si="208"/>
        <v>0</v>
      </c>
      <c r="X1842" s="36" t="b">
        <v>1</v>
      </c>
    </row>
    <row r="1843" spans="1:24" ht="36" x14ac:dyDescent="0.25">
      <c r="A1843" s="42" t="s">
        <v>4932</v>
      </c>
      <c r="B1843" s="128" t="s">
        <v>2666</v>
      </c>
      <c r="C1843" s="50" t="s">
        <v>197</v>
      </c>
      <c r="D1843" s="57" t="s">
        <v>2113</v>
      </c>
      <c r="E1843" s="56" t="s">
        <v>2114</v>
      </c>
      <c r="F1843" s="53" t="s">
        <v>160</v>
      </c>
      <c r="G1843" s="54">
        <v>2</v>
      </c>
      <c r="H1843" s="55">
        <v>2</v>
      </c>
      <c r="I1843" s="73">
        <v>69.23</v>
      </c>
      <c r="J1843" s="55">
        <v>57.46</v>
      </c>
      <c r="K1843" s="73">
        <v>14.27</v>
      </c>
      <c r="L1843" s="55">
        <v>11.84</v>
      </c>
      <c r="M1843" s="55">
        <f>TRUNC(((J1843*G1843)+(L1843*G1843)),2)</f>
        <v>138.6</v>
      </c>
      <c r="N1843" s="55">
        <f>TRUNC(((J1843*H1843)+(L1843*H1843)),2)</f>
        <v>138.6</v>
      </c>
      <c r="O1843" s="38"/>
      <c r="P1843" s="55">
        <v>69.23</v>
      </c>
      <c r="Q1843" s="55">
        <v>14.27</v>
      </c>
      <c r="R1843" s="55">
        <v>167</v>
      </c>
      <c r="S1843" s="55">
        <v>167</v>
      </c>
      <c r="T1843" s="135">
        <f t="shared" si="206"/>
        <v>0.82994011976047899</v>
      </c>
      <c r="U1843" s="55">
        <f t="shared" si="207"/>
        <v>114.92</v>
      </c>
      <c r="V1843" s="55">
        <f t="shared" si="208"/>
        <v>23.68</v>
      </c>
      <c r="X1843" s="36" t="b">
        <v>1</v>
      </c>
    </row>
    <row r="1844" spans="1:24" ht="24" x14ac:dyDescent="0.25">
      <c r="A1844" s="42" t="s">
        <v>4933</v>
      </c>
      <c r="B1844" s="128" t="s">
        <v>2667</v>
      </c>
      <c r="C1844" s="50" t="s">
        <v>197</v>
      </c>
      <c r="D1844" s="57" t="s">
        <v>527</v>
      </c>
      <c r="E1844" s="56" t="s">
        <v>528</v>
      </c>
      <c r="F1844" s="53" t="s">
        <v>160</v>
      </c>
      <c r="G1844" s="54">
        <v>2</v>
      </c>
      <c r="H1844" s="55">
        <v>2</v>
      </c>
      <c r="I1844" s="73">
        <v>96.15</v>
      </c>
      <c r="J1844" s="55">
        <v>79.81</v>
      </c>
      <c r="K1844" s="73">
        <v>0</v>
      </c>
      <c r="L1844" s="55">
        <v>0</v>
      </c>
      <c r="M1844" s="55">
        <f>TRUNC(((J1844*G1844)+(L1844*G1844)),2)</f>
        <v>159.62</v>
      </c>
      <c r="N1844" s="55">
        <f>TRUNC(((J1844*H1844)+(L1844*H1844)),2)</f>
        <v>159.62</v>
      </c>
      <c r="O1844" s="38"/>
      <c r="P1844" s="55">
        <v>96.15</v>
      </c>
      <c r="Q1844" s="55">
        <v>0</v>
      </c>
      <c r="R1844" s="55">
        <v>192.3</v>
      </c>
      <c r="S1844" s="55">
        <v>192.3</v>
      </c>
      <c r="T1844" s="135">
        <f t="shared" si="206"/>
        <v>0.83005720228809154</v>
      </c>
      <c r="U1844" s="55">
        <f t="shared" si="207"/>
        <v>159.62</v>
      </c>
      <c r="V1844" s="55">
        <f t="shared" si="208"/>
        <v>0</v>
      </c>
      <c r="X1844" s="36" t="b">
        <v>1</v>
      </c>
    </row>
    <row r="1845" spans="1:24" x14ac:dyDescent="0.2">
      <c r="A1845" s="42" t="s">
        <v>4934</v>
      </c>
      <c r="B1845" s="126">
        <v>40</v>
      </c>
      <c r="C1845" s="131"/>
      <c r="D1845" s="131"/>
      <c r="E1845" s="43" t="s">
        <v>42</v>
      </c>
      <c r="F1845" s="44" t="s">
        <v>160</v>
      </c>
      <c r="G1845" s="45">
        <v>1</v>
      </c>
      <c r="H1845" s="46"/>
      <c r="I1845" s="72"/>
      <c r="J1845" s="46"/>
      <c r="K1845" s="72"/>
      <c r="L1845" s="46"/>
      <c r="M1845" s="45">
        <f>M1846+M1849+M1851+M1855</f>
        <v>12778.55</v>
      </c>
      <c r="N1845" s="45">
        <f>N1846+N1849+N1851+N1855</f>
        <v>12778.55</v>
      </c>
      <c r="O1845" s="37"/>
      <c r="P1845" s="46"/>
      <c r="Q1845" s="46"/>
      <c r="R1845" s="45">
        <v>15395.42</v>
      </c>
      <c r="S1845" s="45">
        <v>15395.42</v>
      </c>
      <c r="T1845" s="135">
        <f t="shared" si="206"/>
        <v>0.83002282497002355</v>
      </c>
      <c r="U1845" s="55">
        <f t="shared" si="207"/>
        <v>0</v>
      </c>
      <c r="V1845" s="55">
        <f t="shared" si="208"/>
        <v>0</v>
      </c>
      <c r="X1845" s="36" t="b">
        <v>1</v>
      </c>
    </row>
    <row r="1846" spans="1:24" x14ac:dyDescent="0.2">
      <c r="A1846" s="42" t="s">
        <v>4935</v>
      </c>
      <c r="B1846" s="127" t="s">
        <v>2668</v>
      </c>
      <c r="C1846" s="132"/>
      <c r="D1846" s="132"/>
      <c r="E1846" s="47" t="s">
        <v>85</v>
      </c>
      <c r="F1846" s="132"/>
      <c r="G1846" s="48"/>
      <c r="H1846" s="48"/>
      <c r="I1846" s="72"/>
      <c r="J1846" s="48"/>
      <c r="K1846" s="72"/>
      <c r="L1846" s="48"/>
      <c r="M1846" s="308">
        <f>SUM(M1847:M1848)</f>
        <v>1313.0700000000002</v>
      </c>
      <c r="N1846" s="308">
        <f>SUM(N1847:N1848)</f>
        <v>1313.0700000000002</v>
      </c>
      <c r="O1846" s="37"/>
      <c r="P1846" s="48"/>
      <c r="Q1846" s="48"/>
      <c r="R1846" s="308">
        <v>1581.9</v>
      </c>
      <c r="S1846" s="308">
        <v>1581.9</v>
      </c>
      <c r="T1846" s="135">
        <f t="shared" si="206"/>
        <v>0.83005879006258299</v>
      </c>
      <c r="U1846" s="55">
        <f t="shared" si="207"/>
        <v>0</v>
      </c>
      <c r="V1846" s="55">
        <f t="shared" si="208"/>
        <v>0</v>
      </c>
      <c r="X1846" s="36" t="b">
        <v>1</v>
      </c>
    </row>
    <row r="1847" spans="1:24" x14ac:dyDescent="0.2">
      <c r="A1847" s="42" t="s">
        <v>4936</v>
      </c>
      <c r="B1847" s="128" t="s">
        <v>2669</v>
      </c>
      <c r="C1847" s="50" t="s">
        <v>163</v>
      </c>
      <c r="D1847" s="51">
        <v>80689</v>
      </c>
      <c r="E1847" s="56" t="s">
        <v>1387</v>
      </c>
      <c r="F1847" s="53" t="s">
        <v>160</v>
      </c>
      <c r="G1847" s="54">
        <v>3</v>
      </c>
      <c r="H1847" s="55">
        <v>3</v>
      </c>
      <c r="I1847" s="73">
        <v>350.75</v>
      </c>
      <c r="J1847" s="55">
        <v>291.14999999999998</v>
      </c>
      <c r="K1847" s="73">
        <v>14.57</v>
      </c>
      <c r="L1847" s="55">
        <v>12.09</v>
      </c>
      <c r="M1847" s="55">
        <f>TRUNC(((J1847*G1847)+(L1847*G1847)),2)</f>
        <v>909.72</v>
      </c>
      <c r="N1847" s="55">
        <f>TRUNC(((J1847*H1847)+(L1847*H1847)),2)</f>
        <v>909.72</v>
      </c>
      <c r="O1847" s="37"/>
      <c r="P1847" s="55">
        <v>350.75</v>
      </c>
      <c r="Q1847" s="55">
        <v>14.57</v>
      </c>
      <c r="R1847" s="55">
        <v>1095.96</v>
      </c>
      <c r="S1847" s="55">
        <v>1095.96</v>
      </c>
      <c r="T1847" s="135">
        <f t="shared" si="206"/>
        <v>0.83006679075878687</v>
      </c>
      <c r="U1847" s="55">
        <f t="shared" si="207"/>
        <v>873.45</v>
      </c>
      <c r="V1847" s="55">
        <f t="shared" si="208"/>
        <v>36.270000000000003</v>
      </c>
      <c r="X1847" s="36" t="b">
        <v>1</v>
      </c>
    </row>
    <row r="1848" spans="1:24" x14ac:dyDescent="0.2">
      <c r="A1848" s="42" t="s">
        <v>4937</v>
      </c>
      <c r="B1848" s="128" t="s">
        <v>2670</v>
      </c>
      <c r="C1848" s="50" t="s">
        <v>163</v>
      </c>
      <c r="D1848" s="51">
        <v>80656</v>
      </c>
      <c r="E1848" s="56" t="s">
        <v>2671</v>
      </c>
      <c r="F1848" s="53" t="s">
        <v>160</v>
      </c>
      <c r="G1848" s="54">
        <v>3</v>
      </c>
      <c r="H1848" s="55">
        <v>3</v>
      </c>
      <c r="I1848" s="73">
        <v>154.51</v>
      </c>
      <c r="J1848" s="55">
        <v>128.25</v>
      </c>
      <c r="K1848" s="73">
        <v>7.47</v>
      </c>
      <c r="L1848" s="55">
        <v>6.2</v>
      </c>
      <c r="M1848" s="55">
        <f>TRUNC(((J1848*G1848)+(L1848*G1848)),2)</f>
        <v>403.35</v>
      </c>
      <c r="N1848" s="55">
        <f>TRUNC(((J1848*H1848)+(L1848*H1848)),2)</f>
        <v>403.35</v>
      </c>
      <c r="O1848" s="37"/>
      <c r="P1848" s="55">
        <v>154.51</v>
      </c>
      <c r="Q1848" s="55">
        <v>7.47</v>
      </c>
      <c r="R1848" s="55">
        <v>485.94</v>
      </c>
      <c r="S1848" s="55">
        <v>485.94</v>
      </c>
      <c r="T1848" s="135">
        <f t="shared" si="206"/>
        <v>0.83004074577108289</v>
      </c>
      <c r="U1848" s="55">
        <f t="shared" si="207"/>
        <v>384.75</v>
      </c>
      <c r="V1848" s="55">
        <f t="shared" si="208"/>
        <v>18.600000000000001</v>
      </c>
      <c r="X1848" s="36" t="b">
        <v>1</v>
      </c>
    </row>
    <row r="1849" spans="1:24" x14ac:dyDescent="0.2">
      <c r="A1849" s="42" t="s">
        <v>4938</v>
      </c>
      <c r="B1849" s="127" t="s">
        <v>2672</v>
      </c>
      <c r="C1849" s="132"/>
      <c r="D1849" s="132"/>
      <c r="E1849" s="47" t="s">
        <v>89</v>
      </c>
      <c r="F1849" s="132"/>
      <c r="G1849" s="48"/>
      <c r="H1849" s="48"/>
      <c r="I1849" s="72"/>
      <c r="J1849" s="48"/>
      <c r="K1849" s="72"/>
      <c r="L1849" s="48"/>
      <c r="M1849" s="308">
        <f>M1850</f>
        <v>485.98</v>
      </c>
      <c r="N1849" s="308">
        <f>N1850</f>
        <v>485.98</v>
      </c>
      <c r="O1849" s="37"/>
      <c r="P1849" s="48"/>
      <c r="Q1849" s="48"/>
      <c r="R1849" s="308">
        <v>585.48</v>
      </c>
      <c r="S1849" s="308">
        <v>585.48</v>
      </c>
      <c r="T1849" s="135">
        <f t="shared" si="206"/>
        <v>0.83005397280863569</v>
      </c>
      <c r="U1849" s="55">
        <f t="shared" si="207"/>
        <v>0</v>
      </c>
      <c r="V1849" s="55">
        <f t="shared" si="208"/>
        <v>0</v>
      </c>
      <c r="X1849" s="36" t="b">
        <v>1</v>
      </c>
    </row>
    <row r="1850" spans="1:24" x14ac:dyDescent="0.2">
      <c r="A1850" s="42" t="s">
        <v>4939</v>
      </c>
      <c r="B1850" s="128" t="s">
        <v>2673</v>
      </c>
      <c r="C1850" s="50" t="s">
        <v>163</v>
      </c>
      <c r="D1850" s="51">
        <v>100102</v>
      </c>
      <c r="E1850" s="56" t="s">
        <v>2424</v>
      </c>
      <c r="F1850" s="53" t="s">
        <v>164</v>
      </c>
      <c r="G1850" s="54">
        <v>6.66</v>
      </c>
      <c r="H1850" s="55">
        <v>6.66</v>
      </c>
      <c r="I1850" s="73">
        <v>47.37</v>
      </c>
      <c r="J1850" s="55">
        <v>39.32</v>
      </c>
      <c r="K1850" s="73">
        <v>40.54</v>
      </c>
      <c r="L1850" s="55">
        <v>33.65</v>
      </c>
      <c r="M1850" s="55">
        <f>TRUNC(((J1850*G1850)+(L1850*G1850)),2)</f>
        <v>485.98</v>
      </c>
      <c r="N1850" s="55">
        <f>TRUNC(((J1850*H1850)+(L1850*H1850)),2)</f>
        <v>485.98</v>
      </c>
      <c r="O1850" s="37"/>
      <c r="P1850" s="55">
        <v>47.37</v>
      </c>
      <c r="Q1850" s="55">
        <v>40.54</v>
      </c>
      <c r="R1850" s="55">
        <v>585.48</v>
      </c>
      <c r="S1850" s="55">
        <v>585.48</v>
      </c>
      <c r="T1850" s="135">
        <f t="shared" si="206"/>
        <v>0.83005397280863569</v>
      </c>
      <c r="U1850" s="55">
        <f t="shared" si="207"/>
        <v>261.87</v>
      </c>
      <c r="V1850" s="55">
        <f t="shared" si="208"/>
        <v>224.1</v>
      </c>
      <c r="X1850" s="36" t="b">
        <v>1</v>
      </c>
    </row>
    <row r="1851" spans="1:24" x14ac:dyDescent="0.2">
      <c r="A1851" s="42" t="s">
        <v>4940</v>
      </c>
      <c r="B1851" s="127" t="s">
        <v>2674</v>
      </c>
      <c r="C1851" s="132"/>
      <c r="D1851" s="132"/>
      <c r="E1851" s="47" t="s">
        <v>103</v>
      </c>
      <c r="F1851" s="132"/>
      <c r="G1851" s="48"/>
      <c r="H1851" s="48"/>
      <c r="I1851" s="72"/>
      <c r="J1851" s="48"/>
      <c r="K1851" s="72"/>
      <c r="L1851" s="48"/>
      <c r="M1851" s="49">
        <f>SUM(M1852:M1854)</f>
        <v>4185.33</v>
      </c>
      <c r="N1851" s="65">
        <f>SUM(N1852:N1854)</f>
        <v>4185.33</v>
      </c>
      <c r="O1851" s="37"/>
      <c r="P1851" s="48"/>
      <c r="Q1851" s="48"/>
      <c r="R1851" s="49">
        <v>5043.01</v>
      </c>
      <c r="S1851" s="49">
        <v>5043.01</v>
      </c>
      <c r="T1851" s="135">
        <f t="shared" si="206"/>
        <v>0.82992696821937684</v>
      </c>
      <c r="U1851" s="55">
        <f t="shared" si="207"/>
        <v>0</v>
      </c>
      <c r="V1851" s="55">
        <f t="shared" si="208"/>
        <v>0</v>
      </c>
      <c r="X1851" s="36" t="b">
        <v>1</v>
      </c>
    </row>
    <row r="1852" spans="1:24" x14ac:dyDescent="0.2">
      <c r="A1852" s="42" t="s">
        <v>4941</v>
      </c>
      <c r="B1852" s="128" t="s">
        <v>2675</v>
      </c>
      <c r="C1852" s="50" t="s">
        <v>163</v>
      </c>
      <c r="D1852" s="51">
        <v>200150</v>
      </c>
      <c r="E1852" s="56" t="s">
        <v>449</v>
      </c>
      <c r="F1852" s="53" t="s">
        <v>164</v>
      </c>
      <c r="G1852" s="54">
        <v>13.22</v>
      </c>
      <c r="H1852" s="55">
        <v>13.22</v>
      </c>
      <c r="I1852" s="73">
        <v>3.75</v>
      </c>
      <c r="J1852" s="55">
        <v>3.11</v>
      </c>
      <c r="K1852" s="73">
        <v>1.24</v>
      </c>
      <c r="L1852" s="55">
        <v>1.02</v>
      </c>
      <c r="M1852" s="55">
        <f>TRUNC(((J1852*G1852)+(L1852*G1852)),2)</f>
        <v>54.59</v>
      </c>
      <c r="N1852" s="55">
        <f>TRUNC(((J1852*H1852)+(L1852*H1852)),2)</f>
        <v>54.59</v>
      </c>
      <c r="O1852" s="37"/>
      <c r="P1852" s="55">
        <v>3.75</v>
      </c>
      <c r="Q1852" s="55">
        <v>1.24</v>
      </c>
      <c r="R1852" s="55">
        <v>65.959999999999994</v>
      </c>
      <c r="S1852" s="55">
        <v>65.959999999999994</v>
      </c>
      <c r="T1852" s="135">
        <f t="shared" si="206"/>
        <v>0.82762280169799896</v>
      </c>
      <c r="U1852" s="55">
        <f t="shared" si="207"/>
        <v>41.11</v>
      </c>
      <c r="V1852" s="55">
        <f t="shared" si="208"/>
        <v>13.48</v>
      </c>
      <c r="X1852" s="36" t="b">
        <v>1</v>
      </c>
    </row>
    <row r="1853" spans="1:24" x14ac:dyDescent="0.2">
      <c r="A1853" s="42" t="s">
        <v>4942</v>
      </c>
      <c r="B1853" s="128" t="s">
        <v>2676</v>
      </c>
      <c r="C1853" s="50" t="s">
        <v>163</v>
      </c>
      <c r="D1853" s="51">
        <v>200201</v>
      </c>
      <c r="E1853" s="56" t="s">
        <v>2300</v>
      </c>
      <c r="F1853" s="53" t="s">
        <v>164</v>
      </c>
      <c r="G1853" s="54">
        <v>13.22</v>
      </c>
      <c r="H1853" s="55">
        <v>13.22</v>
      </c>
      <c r="I1853" s="73">
        <v>9.57</v>
      </c>
      <c r="J1853" s="55">
        <v>7.94</v>
      </c>
      <c r="K1853" s="73">
        <v>13.87</v>
      </c>
      <c r="L1853" s="55">
        <v>11.51</v>
      </c>
      <c r="M1853" s="55">
        <f>TRUNC(((J1853*G1853)+(L1853*G1853)),2)</f>
        <v>257.12</v>
      </c>
      <c r="N1853" s="55">
        <f>TRUNC(((J1853*H1853)+(L1853*H1853)),2)</f>
        <v>257.12</v>
      </c>
      <c r="O1853" s="37"/>
      <c r="P1853" s="55">
        <v>9.57</v>
      </c>
      <c r="Q1853" s="55">
        <v>13.87</v>
      </c>
      <c r="R1853" s="55">
        <v>309.87</v>
      </c>
      <c r="S1853" s="55">
        <v>309.87</v>
      </c>
      <c r="T1853" s="135">
        <f t="shared" si="206"/>
        <v>0.82976732178010137</v>
      </c>
      <c r="U1853" s="55">
        <f t="shared" si="207"/>
        <v>104.96</v>
      </c>
      <c r="V1853" s="55">
        <f t="shared" si="208"/>
        <v>152.16</v>
      </c>
      <c r="X1853" s="36" t="b">
        <v>1</v>
      </c>
    </row>
    <row r="1854" spans="1:24" x14ac:dyDescent="0.2">
      <c r="A1854" s="42" t="s">
        <v>4943</v>
      </c>
      <c r="B1854" s="128" t="s">
        <v>2677</v>
      </c>
      <c r="C1854" s="50" t="s">
        <v>163</v>
      </c>
      <c r="D1854" s="51">
        <v>201302</v>
      </c>
      <c r="E1854" s="56" t="s">
        <v>2303</v>
      </c>
      <c r="F1854" s="53" t="s">
        <v>164</v>
      </c>
      <c r="G1854" s="54">
        <v>55.07</v>
      </c>
      <c r="H1854" s="55">
        <v>55.07</v>
      </c>
      <c r="I1854" s="73">
        <v>59.14</v>
      </c>
      <c r="J1854" s="55">
        <v>49.09</v>
      </c>
      <c r="K1854" s="73">
        <v>25.61</v>
      </c>
      <c r="L1854" s="55">
        <v>21.25</v>
      </c>
      <c r="M1854" s="55">
        <f>TRUNC(((J1854*G1854)+(L1854*G1854)),2)</f>
        <v>3873.62</v>
      </c>
      <c r="N1854" s="55">
        <f>TRUNC(((J1854*H1854)+(L1854*H1854)),2)</f>
        <v>3873.62</v>
      </c>
      <c r="O1854" s="37"/>
      <c r="P1854" s="55">
        <v>59.14</v>
      </c>
      <c r="Q1854" s="55">
        <v>25.61</v>
      </c>
      <c r="R1854" s="55">
        <v>4667.18</v>
      </c>
      <c r="S1854" s="55">
        <v>4667.18</v>
      </c>
      <c r="T1854" s="135">
        <f t="shared" si="206"/>
        <v>0.82997013185692425</v>
      </c>
      <c r="U1854" s="55">
        <f t="shared" si="207"/>
        <v>2703.38</v>
      </c>
      <c r="V1854" s="55">
        <f t="shared" si="208"/>
        <v>1170.23</v>
      </c>
      <c r="X1854" s="36" t="b">
        <v>1</v>
      </c>
    </row>
    <row r="1855" spans="1:24" x14ac:dyDescent="0.2">
      <c r="A1855" s="42" t="s">
        <v>4944</v>
      </c>
      <c r="B1855" s="127" t="s">
        <v>2678</v>
      </c>
      <c r="C1855" s="132"/>
      <c r="D1855" s="132"/>
      <c r="E1855" s="47" t="s">
        <v>117</v>
      </c>
      <c r="F1855" s="132"/>
      <c r="G1855" s="48"/>
      <c r="H1855" s="48"/>
      <c r="I1855" s="72"/>
      <c r="J1855" s="48"/>
      <c r="K1855" s="72"/>
      <c r="L1855" s="48"/>
      <c r="M1855" s="308">
        <f>M1856</f>
        <v>6794.17</v>
      </c>
      <c r="N1855" s="308">
        <f>N1856</f>
        <v>6794.17</v>
      </c>
      <c r="O1855" s="37"/>
      <c r="P1855" s="48"/>
      <c r="Q1855" s="48"/>
      <c r="R1855" s="308">
        <v>8185.03</v>
      </c>
      <c r="S1855" s="308">
        <v>8185.03</v>
      </c>
      <c r="T1855" s="135">
        <f t="shared" si="206"/>
        <v>0.83007270590333815</v>
      </c>
      <c r="U1855" s="55">
        <f t="shared" si="207"/>
        <v>0</v>
      </c>
      <c r="V1855" s="55">
        <f t="shared" si="208"/>
        <v>0</v>
      </c>
      <c r="X1855" s="36" t="b">
        <v>1</v>
      </c>
    </row>
    <row r="1856" spans="1:24" x14ac:dyDescent="0.2">
      <c r="A1856" s="42" t="s">
        <v>4945</v>
      </c>
      <c r="B1856" s="128" t="s">
        <v>2679</v>
      </c>
      <c r="C1856" s="50" t="s">
        <v>163</v>
      </c>
      <c r="D1856" s="51">
        <v>271608</v>
      </c>
      <c r="E1856" s="56" t="s">
        <v>546</v>
      </c>
      <c r="F1856" s="53" t="s">
        <v>164</v>
      </c>
      <c r="G1856" s="54">
        <v>15.7</v>
      </c>
      <c r="H1856" s="55">
        <v>15.7</v>
      </c>
      <c r="I1856" s="73">
        <v>469.93</v>
      </c>
      <c r="J1856" s="55">
        <v>390.08</v>
      </c>
      <c r="K1856" s="73">
        <v>51.41</v>
      </c>
      <c r="L1856" s="55">
        <v>42.67</v>
      </c>
      <c r="M1856" s="55">
        <f>TRUNC(((J1856*G1856)+(L1856*G1856)),2)</f>
        <v>6794.17</v>
      </c>
      <c r="N1856" s="55">
        <f>TRUNC(((J1856*H1856)+(L1856*H1856)),2)</f>
        <v>6794.17</v>
      </c>
      <c r="O1856" s="37"/>
      <c r="P1856" s="55">
        <v>469.93</v>
      </c>
      <c r="Q1856" s="55">
        <v>51.41</v>
      </c>
      <c r="R1856" s="55">
        <v>8185.03</v>
      </c>
      <c r="S1856" s="55">
        <v>8185.03</v>
      </c>
      <c r="T1856" s="135">
        <f t="shared" si="206"/>
        <v>0.83007270590333815</v>
      </c>
      <c r="U1856" s="55">
        <f t="shared" si="207"/>
        <v>6124.25</v>
      </c>
      <c r="V1856" s="55">
        <f t="shared" si="208"/>
        <v>669.91</v>
      </c>
      <c r="X1856" s="36" t="b">
        <v>1</v>
      </c>
    </row>
    <row r="1857" spans="1:24" x14ac:dyDescent="0.2">
      <c r="A1857" s="42" t="s">
        <v>4946</v>
      </c>
      <c r="B1857" s="126">
        <v>41</v>
      </c>
      <c r="C1857" s="131"/>
      <c r="D1857" s="131"/>
      <c r="E1857" s="43" t="s">
        <v>43</v>
      </c>
      <c r="F1857" s="44" t="s">
        <v>160</v>
      </c>
      <c r="G1857" s="45">
        <v>1</v>
      </c>
      <c r="H1857" s="46"/>
      <c r="I1857" s="72"/>
      <c r="J1857" s="46"/>
      <c r="K1857" s="72"/>
      <c r="L1857" s="46"/>
      <c r="M1857" s="45">
        <f>M1858+M1860+M1864</f>
        <v>7292.17</v>
      </c>
      <c r="N1857" s="45">
        <f>N1858+N1860+N1864</f>
        <v>7292.17</v>
      </c>
      <c r="O1857" s="37"/>
      <c r="P1857" s="46"/>
      <c r="Q1857" s="46"/>
      <c r="R1857" s="45">
        <v>8785.64</v>
      </c>
      <c r="S1857" s="45">
        <v>8785.64</v>
      </c>
      <c r="T1857" s="135">
        <f t="shared" si="206"/>
        <v>0.83001010740253423</v>
      </c>
      <c r="U1857" s="55">
        <f t="shared" si="207"/>
        <v>0</v>
      </c>
      <c r="V1857" s="55">
        <f t="shared" si="208"/>
        <v>0</v>
      </c>
      <c r="X1857" s="36" t="b">
        <v>1</v>
      </c>
    </row>
    <row r="1858" spans="1:24" x14ac:dyDescent="0.2">
      <c r="A1858" s="42" t="s">
        <v>4947</v>
      </c>
      <c r="B1858" s="127" t="s">
        <v>2680</v>
      </c>
      <c r="C1858" s="132"/>
      <c r="D1858" s="132"/>
      <c r="E1858" s="47" t="s">
        <v>89</v>
      </c>
      <c r="F1858" s="132"/>
      <c r="G1858" s="48"/>
      <c r="H1858" s="48"/>
      <c r="I1858" s="72"/>
      <c r="J1858" s="48"/>
      <c r="K1858" s="72"/>
      <c r="L1858" s="48"/>
      <c r="M1858" s="308">
        <f>M1859</f>
        <v>229.85</v>
      </c>
      <c r="N1858" s="308">
        <f>N1859</f>
        <v>229.85</v>
      </c>
      <c r="O1858" s="37"/>
      <c r="P1858" s="48"/>
      <c r="Q1858" s="48"/>
      <c r="R1858" s="308">
        <v>276.91000000000003</v>
      </c>
      <c r="S1858" s="308">
        <v>276.91000000000003</v>
      </c>
      <c r="T1858" s="135">
        <f t="shared" si="206"/>
        <v>0.83005308584016457</v>
      </c>
      <c r="U1858" s="55">
        <f t="shared" si="207"/>
        <v>0</v>
      </c>
      <c r="V1858" s="55">
        <f t="shared" si="208"/>
        <v>0</v>
      </c>
      <c r="X1858" s="36" t="b">
        <v>1</v>
      </c>
    </row>
    <row r="1859" spans="1:24" x14ac:dyDescent="0.2">
      <c r="A1859" s="42" t="s">
        <v>4948</v>
      </c>
      <c r="B1859" s="128" t="s">
        <v>2681</v>
      </c>
      <c r="C1859" s="50" t="s">
        <v>163</v>
      </c>
      <c r="D1859" s="51">
        <v>100102</v>
      </c>
      <c r="E1859" s="56" t="s">
        <v>2424</v>
      </c>
      <c r="F1859" s="53" t="s">
        <v>164</v>
      </c>
      <c r="G1859" s="54">
        <v>3.15</v>
      </c>
      <c r="H1859" s="55">
        <v>3.15</v>
      </c>
      <c r="I1859" s="73">
        <v>47.37</v>
      </c>
      <c r="J1859" s="55">
        <v>39.32</v>
      </c>
      <c r="K1859" s="73">
        <v>40.54</v>
      </c>
      <c r="L1859" s="55">
        <v>33.65</v>
      </c>
      <c r="M1859" s="55">
        <f>TRUNC(((J1859*G1859)+(L1859*G1859)),2)</f>
        <v>229.85</v>
      </c>
      <c r="N1859" s="55">
        <f>TRUNC(((J1859*H1859)+(L1859*H1859)),2)</f>
        <v>229.85</v>
      </c>
      <c r="O1859" s="37"/>
      <c r="P1859" s="55">
        <v>47.37</v>
      </c>
      <c r="Q1859" s="55">
        <v>40.54</v>
      </c>
      <c r="R1859" s="55">
        <v>276.91000000000003</v>
      </c>
      <c r="S1859" s="55">
        <v>276.91000000000003</v>
      </c>
      <c r="T1859" s="135">
        <f t="shared" si="206"/>
        <v>0.83005308584016457</v>
      </c>
      <c r="U1859" s="55">
        <f t="shared" si="207"/>
        <v>123.85</v>
      </c>
      <c r="V1859" s="55">
        <f t="shared" si="208"/>
        <v>105.99</v>
      </c>
      <c r="X1859" s="36" t="b">
        <v>1</v>
      </c>
    </row>
    <row r="1860" spans="1:24" x14ac:dyDescent="0.2">
      <c r="A1860" s="42" t="s">
        <v>4949</v>
      </c>
      <c r="B1860" s="127" t="s">
        <v>2682</v>
      </c>
      <c r="C1860" s="132"/>
      <c r="D1860" s="132"/>
      <c r="E1860" s="47" t="s">
        <v>103</v>
      </c>
      <c r="F1860" s="132"/>
      <c r="G1860" s="48"/>
      <c r="H1860" s="48"/>
      <c r="I1860" s="72"/>
      <c r="J1860" s="48"/>
      <c r="K1860" s="72"/>
      <c r="L1860" s="48"/>
      <c r="M1860" s="308">
        <f>SUM(M1861:M1863)</f>
        <v>3535.41</v>
      </c>
      <c r="N1860" s="308">
        <f>SUM(N1861:N1863)</f>
        <v>3535.41</v>
      </c>
      <c r="O1860" s="37"/>
      <c r="P1860" s="48"/>
      <c r="Q1860" s="48"/>
      <c r="R1860" s="308">
        <v>4259.8100000000004</v>
      </c>
      <c r="S1860" s="308">
        <v>4259.8100000000004</v>
      </c>
      <c r="T1860" s="135">
        <f t="shared" si="206"/>
        <v>0.8299454670513472</v>
      </c>
      <c r="U1860" s="55">
        <f t="shared" si="207"/>
        <v>0</v>
      </c>
      <c r="V1860" s="55">
        <f t="shared" si="208"/>
        <v>0</v>
      </c>
      <c r="X1860" s="36" t="b">
        <v>1</v>
      </c>
    </row>
    <row r="1861" spans="1:24" x14ac:dyDescent="0.2">
      <c r="A1861" s="42" t="s">
        <v>4950</v>
      </c>
      <c r="B1861" s="128" t="s">
        <v>2683</v>
      </c>
      <c r="C1861" s="50" t="s">
        <v>163</v>
      </c>
      <c r="D1861" s="51">
        <v>200150</v>
      </c>
      <c r="E1861" s="56" t="s">
        <v>449</v>
      </c>
      <c r="F1861" s="53" t="s">
        <v>164</v>
      </c>
      <c r="G1861" s="54">
        <v>6.3</v>
      </c>
      <c r="H1861" s="55">
        <v>6.3</v>
      </c>
      <c r="I1861" s="73">
        <v>3.75</v>
      </c>
      <c r="J1861" s="55">
        <v>3.11</v>
      </c>
      <c r="K1861" s="73">
        <v>1.24</v>
      </c>
      <c r="L1861" s="55">
        <v>1.02</v>
      </c>
      <c r="M1861" s="55">
        <f>TRUNC(((J1861*G1861)+(L1861*G1861)),2)</f>
        <v>26.01</v>
      </c>
      <c r="N1861" s="55">
        <f>TRUNC(((J1861*H1861)+(L1861*H1861)),2)</f>
        <v>26.01</v>
      </c>
      <c r="O1861" s="37"/>
      <c r="P1861" s="55">
        <v>3.75</v>
      </c>
      <c r="Q1861" s="55">
        <v>1.24</v>
      </c>
      <c r="R1861" s="55">
        <v>31.43</v>
      </c>
      <c r="S1861" s="55">
        <v>31.43</v>
      </c>
      <c r="T1861" s="135">
        <f t="shared" si="206"/>
        <v>0.82755329303213498</v>
      </c>
      <c r="U1861" s="55">
        <f t="shared" si="207"/>
        <v>19.59</v>
      </c>
      <c r="V1861" s="55">
        <f t="shared" si="208"/>
        <v>6.42</v>
      </c>
      <c r="X1861" s="36" t="b">
        <v>1</v>
      </c>
    </row>
    <row r="1862" spans="1:24" x14ac:dyDescent="0.2">
      <c r="A1862" s="42" t="s">
        <v>4951</v>
      </c>
      <c r="B1862" s="128" t="s">
        <v>2684</v>
      </c>
      <c r="C1862" s="50" t="s">
        <v>163</v>
      </c>
      <c r="D1862" s="51">
        <v>200201</v>
      </c>
      <c r="E1862" s="56" t="s">
        <v>2300</v>
      </c>
      <c r="F1862" s="53" t="s">
        <v>164</v>
      </c>
      <c r="G1862" s="54">
        <v>6.3</v>
      </c>
      <c r="H1862" s="55">
        <v>6.3</v>
      </c>
      <c r="I1862" s="73">
        <v>9.57</v>
      </c>
      <c r="J1862" s="55">
        <v>7.94</v>
      </c>
      <c r="K1862" s="73">
        <v>13.87</v>
      </c>
      <c r="L1862" s="55">
        <v>11.51</v>
      </c>
      <c r="M1862" s="55">
        <f>TRUNC(((J1862*G1862)+(L1862*G1862)),2)</f>
        <v>122.53</v>
      </c>
      <c r="N1862" s="55">
        <f>TRUNC(((J1862*H1862)+(L1862*H1862)),2)</f>
        <v>122.53</v>
      </c>
      <c r="O1862" s="37"/>
      <c r="P1862" s="55">
        <v>9.57</v>
      </c>
      <c r="Q1862" s="55">
        <v>13.87</v>
      </c>
      <c r="R1862" s="55">
        <v>147.66999999999999</v>
      </c>
      <c r="S1862" s="55">
        <v>147.66999999999999</v>
      </c>
      <c r="T1862" s="135">
        <f t="shared" si="206"/>
        <v>0.82975553599241558</v>
      </c>
      <c r="U1862" s="55">
        <f t="shared" si="207"/>
        <v>50.02</v>
      </c>
      <c r="V1862" s="55">
        <f t="shared" si="208"/>
        <v>72.510000000000005</v>
      </c>
      <c r="X1862" s="36" t="b">
        <v>1</v>
      </c>
    </row>
    <row r="1863" spans="1:24" x14ac:dyDescent="0.2">
      <c r="A1863" s="42" t="s">
        <v>4952</v>
      </c>
      <c r="B1863" s="128" t="s">
        <v>2685</v>
      </c>
      <c r="C1863" s="50" t="s">
        <v>163</v>
      </c>
      <c r="D1863" s="51">
        <v>201302</v>
      </c>
      <c r="E1863" s="56" t="s">
        <v>2303</v>
      </c>
      <c r="F1863" s="53" t="s">
        <v>164</v>
      </c>
      <c r="G1863" s="54">
        <v>48.15</v>
      </c>
      <c r="H1863" s="55">
        <v>48.15</v>
      </c>
      <c r="I1863" s="73">
        <v>59.14</v>
      </c>
      <c r="J1863" s="55">
        <v>49.09</v>
      </c>
      <c r="K1863" s="73">
        <v>25.61</v>
      </c>
      <c r="L1863" s="55">
        <v>21.25</v>
      </c>
      <c r="M1863" s="55">
        <f>TRUNC(((J1863*G1863)+(L1863*G1863)),2)</f>
        <v>3386.87</v>
      </c>
      <c r="N1863" s="55">
        <f>TRUNC(((J1863*H1863)+(L1863*H1863)),2)</f>
        <v>3386.87</v>
      </c>
      <c r="O1863" s="37"/>
      <c r="P1863" s="55">
        <v>59.14</v>
      </c>
      <c r="Q1863" s="55">
        <v>25.61</v>
      </c>
      <c r="R1863" s="55">
        <v>4080.71</v>
      </c>
      <c r="S1863" s="55">
        <v>4080.71</v>
      </c>
      <c r="T1863" s="135">
        <f t="shared" si="206"/>
        <v>0.82997076489140365</v>
      </c>
      <c r="U1863" s="55">
        <f t="shared" si="207"/>
        <v>2363.6799999999998</v>
      </c>
      <c r="V1863" s="55">
        <f t="shared" si="208"/>
        <v>1023.18</v>
      </c>
      <c r="X1863" s="36" t="b">
        <v>1</v>
      </c>
    </row>
    <row r="1864" spans="1:24" x14ac:dyDescent="0.2">
      <c r="A1864" s="42" t="s">
        <v>4953</v>
      </c>
      <c r="B1864" s="127" t="s">
        <v>2686</v>
      </c>
      <c r="C1864" s="132"/>
      <c r="D1864" s="132"/>
      <c r="E1864" s="47" t="s">
        <v>117</v>
      </c>
      <c r="F1864" s="132"/>
      <c r="G1864" s="48"/>
      <c r="H1864" s="48"/>
      <c r="I1864" s="72"/>
      <c r="J1864" s="48"/>
      <c r="K1864" s="72"/>
      <c r="L1864" s="48"/>
      <c r="M1864" s="49">
        <f>M1865</f>
        <v>3526.91</v>
      </c>
      <c r="N1864" s="65">
        <f>N1865</f>
        <v>3526.91</v>
      </c>
      <c r="O1864" s="37"/>
      <c r="P1864" s="48"/>
      <c r="Q1864" s="48"/>
      <c r="R1864" s="49">
        <v>4248.92</v>
      </c>
      <c r="S1864" s="49">
        <v>4248.92</v>
      </c>
      <c r="T1864" s="135">
        <f t="shared" si="206"/>
        <v>0.8300721124426913</v>
      </c>
      <c r="U1864" s="55">
        <f t="shared" si="207"/>
        <v>0</v>
      </c>
      <c r="V1864" s="55">
        <f t="shared" si="208"/>
        <v>0</v>
      </c>
      <c r="X1864" s="36" t="b">
        <v>1</v>
      </c>
    </row>
    <row r="1865" spans="1:24" x14ac:dyDescent="0.2">
      <c r="A1865" s="42" t="s">
        <v>4954</v>
      </c>
      <c r="B1865" s="128" t="s">
        <v>2687</v>
      </c>
      <c r="C1865" s="50" t="s">
        <v>163</v>
      </c>
      <c r="D1865" s="51">
        <v>271608</v>
      </c>
      <c r="E1865" s="56" t="s">
        <v>546</v>
      </c>
      <c r="F1865" s="53" t="s">
        <v>164</v>
      </c>
      <c r="G1865" s="54">
        <v>8.15</v>
      </c>
      <c r="H1865" s="55">
        <v>8.15</v>
      </c>
      <c r="I1865" s="73">
        <v>469.93</v>
      </c>
      <c r="J1865" s="55">
        <v>390.08</v>
      </c>
      <c r="K1865" s="73">
        <v>51.41</v>
      </c>
      <c r="L1865" s="55">
        <v>42.67</v>
      </c>
      <c r="M1865" s="55">
        <f>TRUNC(((J1865*G1865)+(L1865*G1865)),2)</f>
        <v>3526.91</v>
      </c>
      <c r="N1865" s="55">
        <f>TRUNC(((J1865*H1865)+(L1865*H1865)),2)</f>
        <v>3526.91</v>
      </c>
      <c r="O1865" s="37"/>
      <c r="P1865" s="55">
        <v>469.93</v>
      </c>
      <c r="Q1865" s="55">
        <v>51.41</v>
      </c>
      <c r="R1865" s="55">
        <v>4248.92</v>
      </c>
      <c r="S1865" s="55">
        <v>4248.92</v>
      </c>
      <c r="T1865" s="135">
        <f t="shared" si="206"/>
        <v>0.8300721124426913</v>
      </c>
      <c r="U1865" s="55">
        <f t="shared" si="207"/>
        <v>3179.15</v>
      </c>
      <c r="V1865" s="55">
        <f t="shared" si="208"/>
        <v>347.76</v>
      </c>
      <c r="X1865" s="36" t="b">
        <v>1</v>
      </c>
    </row>
    <row r="1866" spans="1:24" x14ac:dyDescent="0.2">
      <c r="A1866" s="42" t="s">
        <v>4955</v>
      </c>
      <c r="B1866" s="126">
        <v>42</v>
      </c>
      <c r="C1866" s="131"/>
      <c r="D1866" s="131"/>
      <c r="E1866" s="43" t="s">
        <v>44</v>
      </c>
      <c r="F1866" s="44" t="s">
        <v>160</v>
      </c>
      <c r="G1866" s="45">
        <v>1</v>
      </c>
      <c r="H1866" s="46"/>
      <c r="I1866" s="72"/>
      <c r="J1866" s="46"/>
      <c r="K1866" s="72"/>
      <c r="L1866" s="46"/>
      <c r="M1866" s="45">
        <f>M1867+M1869+M1871+M1874+M1887+M1889+M1895+M1898</f>
        <v>9560.3399999999983</v>
      </c>
      <c r="N1866" s="45">
        <f>N1867+N1869+N1871+N1874+N1887+N1889+N1895+N1898</f>
        <v>9560.3399999999983</v>
      </c>
      <c r="O1866" s="37"/>
      <c r="P1866" s="46"/>
      <c r="Q1866" s="46"/>
      <c r="R1866" s="45">
        <v>11524.31</v>
      </c>
      <c r="S1866" s="45">
        <v>11524.31</v>
      </c>
      <c r="T1866" s="135">
        <f t="shared" si="206"/>
        <v>0.82958025252704926</v>
      </c>
      <c r="U1866" s="55">
        <f t="shared" si="207"/>
        <v>0</v>
      </c>
      <c r="V1866" s="55">
        <f t="shared" si="208"/>
        <v>0</v>
      </c>
      <c r="X1866" s="36" t="b">
        <v>1</v>
      </c>
    </row>
    <row r="1867" spans="1:24" x14ac:dyDescent="0.2">
      <c r="A1867" s="42" t="s">
        <v>4956</v>
      </c>
      <c r="B1867" s="127" t="s">
        <v>2688</v>
      </c>
      <c r="C1867" s="132"/>
      <c r="D1867" s="132"/>
      <c r="E1867" s="47" t="s">
        <v>73</v>
      </c>
      <c r="F1867" s="132"/>
      <c r="G1867" s="48"/>
      <c r="H1867" s="48"/>
      <c r="I1867" s="72"/>
      <c r="J1867" s="48"/>
      <c r="K1867" s="72"/>
      <c r="L1867" s="48"/>
      <c r="M1867" s="308">
        <f>M1868</f>
        <v>26.25</v>
      </c>
      <c r="N1867" s="308">
        <f>N1868</f>
        <v>26.25</v>
      </c>
      <c r="O1867" s="37"/>
      <c r="P1867" s="48"/>
      <c r="Q1867" s="48"/>
      <c r="R1867" s="308">
        <v>31.71</v>
      </c>
      <c r="S1867" s="308">
        <v>31.71</v>
      </c>
      <c r="T1867" s="135">
        <f t="shared" si="206"/>
        <v>0.82781456953642385</v>
      </c>
      <c r="U1867" s="55">
        <f t="shared" si="207"/>
        <v>0</v>
      </c>
      <c r="V1867" s="55">
        <f t="shared" si="208"/>
        <v>0</v>
      </c>
      <c r="X1867" s="36" t="b">
        <v>1</v>
      </c>
    </row>
    <row r="1868" spans="1:24" x14ac:dyDescent="0.2">
      <c r="A1868" s="42" t="s">
        <v>4957</v>
      </c>
      <c r="B1868" s="128" t="s">
        <v>2689</v>
      </c>
      <c r="C1868" s="50" t="s">
        <v>163</v>
      </c>
      <c r="D1868" s="51">
        <v>20202</v>
      </c>
      <c r="E1868" s="56" t="s">
        <v>236</v>
      </c>
      <c r="F1868" s="53" t="s">
        <v>164</v>
      </c>
      <c r="G1868" s="54">
        <v>11.88</v>
      </c>
      <c r="H1868" s="55">
        <v>11.88</v>
      </c>
      <c r="I1868" s="73">
        <v>0</v>
      </c>
      <c r="J1868" s="55">
        <v>0</v>
      </c>
      <c r="K1868" s="73">
        <v>2.67</v>
      </c>
      <c r="L1868" s="55">
        <v>2.21</v>
      </c>
      <c r="M1868" s="55">
        <f>TRUNC(((J1868*G1868)+(L1868*G1868)),2)</f>
        <v>26.25</v>
      </c>
      <c r="N1868" s="55">
        <f>TRUNC(((J1868*H1868)+(L1868*H1868)),2)</f>
        <v>26.25</v>
      </c>
      <c r="O1868" s="37"/>
      <c r="P1868" s="55">
        <v>0</v>
      </c>
      <c r="Q1868" s="55">
        <v>2.67</v>
      </c>
      <c r="R1868" s="55">
        <v>31.71</v>
      </c>
      <c r="S1868" s="55">
        <v>31.71</v>
      </c>
      <c r="T1868" s="135">
        <f t="shared" ref="T1868:T1931" si="209">N1868/S1868</f>
        <v>0.82781456953642385</v>
      </c>
      <c r="U1868" s="55">
        <f t="shared" si="207"/>
        <v>0</v>
      </c>
      <c r="V1868" s="55">
        <f t="shared" si="208"/>
        <v>26.25</v>
      </c>
      <c r="X1868" s="36" t="b">
        <v>1</v>
      </c>
    </row>
    <row r="1869" spans="1:24" x14ac:dyDescent="0.2">
      <c r="A1869" s="42" t="s">
        <v>4958</v>
      </c>
      <c r="B1869" s="127" t="s">
        <v>2690</v>
      </c>
      <c r="C1869" s="132"/>
      <c r="D1869" s="132"/>
      <c r="E1869" s="47" t="s">
        <v>75</v>
      </c>
      <c r="F1869" s="132"/>
      <c r="G1869" s="48"/>
      <c r="H1869" s="48"/>
      <c r="I1869" s="72"/>
      <c r="J1869" s="48"/>
      <c r="K1869" s="72"/>
      <c r="L1869" s="48"/>
      <c r="M1869" s="49">
        <f>M1870</f>
        <v>8.34</v>
      </c>
      <c r="N1869" s="65">
        <f>N1870</f>
        <v>8.34</v>
      </c>
      <c r="O1869" s="37"/>
      <c r="P1869" s="48"/>
      <c r="Q1869" s="48"/>
      <c r="R1869" s="49">
        <v>10.050000000000001</v>
      </c>
      <c r="S1869" s="49">
        <v>10.050000000000001</v>
      </c>
      <c r="T1869" s="135">
        <f t="shared" si="209"/>
        <v>0.82985074626865662</v>
      </c>
      <c r="U1869" s="55">
        <f t="shared" si="207"/>
        <v>0</v>
      </c>
      <c r="V1869" s="55">
        <f t="shared" si="208"/>
        <v>0</v>
      </c>
      <c r="X1869" s="36" t="b">
        <v>1</v>
      </c>
    </row>
    <row r="1870" spans="1:24" x14ac:dyDescent="0.2">
      <c r="A1870" s="42" t="s">
        <v>4959</v>
      </c>
      <c r="B1870" s="128" t="s">
        <v>2691</v>
      </c>
      <c r="C1870" s="50" t="s">
        <v>163</v>
      </c>
      <c r="D1870" s="51">
        <v>30101</v>
      </c>
      <c r="E1870" s="56" t="s">
        <v>230</v>
      </c>
      <c r="F1870" s="53" t="s">
        <v>211</v>
      </c>
      <c r="G1870" s="54">
        <v>0.23</v>
      </c>
      <c r="H1870" s="55">
        <v>0.23</v>
      </c>
      <c r="I1870" s="73">
        <v>34.11</v>
      </c>
      <c r="J1870" s="55">
        <v>28.31</v>
      </c>
      <c r="K1870" s="73">
        <v>9.6</v>
      </c>
      <c r="L1870" s="55">
        <v>7.96</v>
      </c>
      <c r="M1870" s="55">
        <f>TRUNC(((J1870*G1870)+(L1870*G1870)),2)</f>
        <v>8.34</v>
      </c>
      <c r="N1870" s="55">
        <f>TRUNC(((J1870*H1870)+(L1870*H1870)),2)</f>
        <v>8.34</v>
      </c>
      <c r="O1870" s="37"/>
      <c r="P1870" s="55">
        <v>34.11</v>
      </c>
      <c r="Q1870" s="55">
        <v>9.6</v>
      </c>
      <c r="R1870" s="55">
        <v>10.050000000000001</v>
      </c>
      <c r="S1870" s="55">
        <v>10.050000000000001</v>
      </c>
      <c r="T1870" s="135">
        <f t="shared" si="209"/>
        <v>0.82985074626865662</v>
      </c>
      <c r="U1870" s="55">
        <f t="shared" ref="U1870:U1933" si="210">TRUNC(J1870*H1870,2)</f>
        <v>6.51</v>
      </c>
      <c r="V1870" s="55">
        <f t="shared" ref="V1870:V1933" si="211">TRUNC(L1870*H1870,2)</f>
        <v>1.83</v>
      </c>
      <c r="X1870" s="36" t="b">
        <v>1</v>
      </c>
    </row>
    <row r="1871" spans="1:24" x14ac:dyDescent="0.2">
      <c r="A1871" s="42" t="s">
        <v>4960</v>
      </c>
      <c r="B1871" s="127" t="s">
        <v>2692</v>
      </c>
      <c r="C1871" s="132"/>
      <c r="D1871" s="132"/>
      <c r="E1871" s="47" t="s">
        <v>77</v>
      </c>
      <c r="F1871" s="132"/>
      <c r="G1871" s="48"/>
      <c r="H1871" s="48"/>
      <c r="I1871" s="72"/>
      <c r="J1871" s="48"/>
      <c r="K1871" s="72"/>
      <c r="L1871" s="48"/>
      <c r="M1871" s="49">
        <f>SUM(M1872:M1873)</f>
        <v>58.21</v>
      </c>
      <c r="N1871" s="65">
        <f>SUM(N1872:N1873)</f>
        <v>58.21</v>
      </c>
      <c r="O1871" s="37"/>
      <c r="P1871" s="48"/>
      <c r="Q1871" s="48"/>
      <c r="R1871" s="49">
        <v>70.319999999999993</v>
      </c>
      <c r="S1871" s="49">
        <v>70.319999999999993</v>
      </c>
      <c r="T1871" s="135">
        <f t="shared" si="209"/>
        <v>0.82778725824800914</v>
      </c>
      <c r="U1871" s="55">
        <f t="shared" si="210"/>
        <v>0</v>
      </c>
      <c r="V1871" s="55">
        <f t="shared" si="211"/>
        <v>0</v>
      </c>
      <c r="X1871" s="36" t="b">
        <v>1</v>
      </c>
    </row>
    <row r="1872" spans="1:24" ht="24" x14ac:dyDescent="0.25">
      <c r="A1872" s="42" t="s">
        <v>4961</v>
      </c>
      <c r="B1872" s="128" t="s">
        <v>2693</v>
      </c>
      <c r="C1872" s="50" t="s">
        <v>163</v>
      </c>
      <c r="D1872" s="51">
        <v>41140</v>
      </c>
      <c r="E1872" s="56" t="s">
        <v>241</v>
      </c>
      <c r="F1872" s="53" t="s">
        <v>164</v>
      </c>
      <c r="G1872" s="54">
        <v>11.88</v>
      </c>
      <c r="H1872" s="55">
        <v>11.88</v>
      </c>
      <c r="I1872" s="73">
        <v>0</v>
      </c>
      <c r="J1872" s="55">
        <v>0</v>
      </c>
      <c r="K1872" s="73">
        <v>2.72</v>
      </c>
      <c r="L1872" s="55">
        <v>2.25</v>
      </c>
      <c r="M1872" s="55">
        <f>TRUNC(((J1872*G1872)+(L1872*G1872)),2)</f>
        <v>26.73</v>
      </c>
      <c r="N1872" s="55">
        <f>TRUNC(((J1872*H1872)+(L1872*H1872)),2)</f>
        <v>26.73</v>
      </c>
      <c r="O1872" s="38"/>
      <c r="P1872" s="55">
        <v>0</v>
      </c>
      <c r="Q1872" s="55">
        <v>2.72</v>
      </c>
      <c r="R1872" s="55">
        <v>32.31</v>
      </c>
      <c r="S1872" s="55">
        <v>32.31</v>
      </c>
      <c r="T1872" s="135">
        <f t="shared" si="209"/>
        <v>0.82729805013927571</v>
      </c>
      <c r="U1872" s="55">
        <f t="shared" si="210"/>
        <v>0</v>
      </c>
      <c r="V1872" s="55">
        <f t="shared" si="211"/>
        <v>26.73</v>
      </c>
      <c r="X1872" s="36" t="b">
        <v>1</v>
      </c>
    </row>
    <row r="1873" spans="1:24" ht="24" x14ac:dyDescent="0.25">
      <c r="A1873" s="42" t="s">
        <v>4962</v>
      </c>
      <c r="B1873" s="128" t="s">
        <v>2694</v>
      </c>
      <c r="C1873" s="50" t="s">
        <v>217</v>
      </c>
      <c r="D1873" s="51">
        <v>97083</v>
      </c>
      <c r="E1873" s="56" t="s">
        <v>243</v>
      </c>
      <c r="F1873" s="53" t="s">
        <v>164</v>
      </c>
      <c r="G1873" s="54">
        <v>11.88</v>
      </c>
      <c r="H1873" s="55">
        <v>11.88</v>
      </c>
      <c r="I1873" s="73">
        <v>0.93</v>
      </c>
      <c r="J1873" s="55">
        <v>0.77</v>
      </c>
      <c r="K1873" s="73">
        <v>2.27</v>
      </c>
      <c r="L1873" s="55">
        <v>1.88</v>
      </c>
      <c r="M1873" s="55">
        <f>TRUNC(((J1873*G1873)+(L1873*G1873)),2)</f>
        <v>31.48</v>
      </c>
      <c r="N1873" s="55">
        <f>TRUNC(((J1873*H1873)+(L1873*H1873)),2)</f>
        <v>31.48</v>
      </c>
      <c r="O1873" s="38"/>
      <c r="P1873" s="55">
        <v>0.93</v>
      </c>
      <c r="Q1873" s="55">
        <v>2.27</v>
      </c>
      <c r="R1873" s="55">
        <v>38.01</v>
      </c>
      <c r="S1873" s="55">
        <v>38.01</v>
      </c>
      <c r="T1873" s="135">
        <f t="shared" si="209"/>
        <v>0.82820310444619838</v>
      </c>
      <c r="U1873" s="55">
        <f t="shared" si="210"/>
        <v>9.14</v>
      </c>
      <c r="V1873" s="55">
        <f t="shared" si="211"/>
        <v>22.33</v>
      </c>
      <c r="X1873" s="36" t="b">
        <v>1</v>
      </c>
    </row>
    <row r="1874" spans="1:24" x14ac:dyDescent="0.2">
      <c r="A1874" s="42" t="s">
        <v>4963</v>
      </c>
      <c r="B1874" s="127" t="s">
        <v>2695</v>
      </c>
      <c r="C1874" s="132"/>
      <c r="D1874" s="132"/>
      <c r="E1874" s="47" t="s">
        <v>79</v>
      </c>
      <c r="F1874" s="132"/>
      <c r="G1874" s="48"/>
      <c r="H1874" s="48"/>
      <c r="I1874" s="72"/>
      <c r="J1874" s="48"/>
      <c r="K1874" s="72"/>
      <c r="L1874" s="48"/>
      <c r="M1874" s="49">
        <f>M1875+M1883</f>
        <v>2289.3199999999997</v>
      </c>
      <c r="N1874" s="65">
        <f>N1875+N1883</f>
        <v>2289.3199999999997</v>
      </c>
      <c r="O1874" s="37"/>
      <c r="P1874" s="48"/>
      <c r="Q1874" s="48"/>
      <c r="R1874" s="49">
        <v>2758.64</v>
      </c>
      <c r="S1874" s="49">
        <v>2758.64</v>
      </c>
      <c r="T1874" s="135">
        <f t="shared" si="209"/>
        <v>0.82987269089116367</v>
      </c>
      <c r="U1874" s="55">
        <f t="shared" si="210"/>
        <v>0</v>
      </c>
      <c r="V1874" s="55">
        <f t="shared" si="211"/>
        <v>0</v>
      </c>
      <c r="X1874" s="36" t="b">
        <v>1</v>
      </c>
    </row>
    <row r="1875" spans="1:24" x14ac:dyDescent="0.2">
      <c r="A1875" s="42" t="s">
        <v>4964</v>
      </c>
      <c r="B1875" s="129" t="s">
        <v>2696</v>
      </c>
      <c r="C1875" s="133"/>
      <c r="D1875" s="133"/>
      <c r="E1875" s="58" t="s">
        <v>2697</v>
      </c>
      <c r="F1875" s="133"/>
      <c r="G1875" s="59"/>
      <c r="H1875" s="59"/>
      <c r="I1875" s="72"/>
      <c r="J1875" s="59"/>
      <c r="K1875" s="72"/>
      <c r="L1875" s="59"/>
      <c r="M1875" s="60">
        <f>SUM(M1876:M1882)</f>
        <v>1096.3999999999999</v>
      </c>
      <c r="N1875" s="60">
        <f>SUM(N1876:N1882)</f>
        <v>1096.3999999999999</v>
      </c>
      <c r="O1875" s="37"/>
      <c r="P1875" s="59"/>
      <c r="Q1875" s="59"/>
      <c r="R1875" s="60">
        <v>1321.19</v>
      </c>
      <c r="S1875" s="60">
        <v>1321.19</v>
      </c>
      <c r="T1875" s="135">
        <f t="shared" si="209"/>
        <v>0.82985793110756201</v>
      </c>
      <c r="U1875" s="55">
        <f t="shared" si="210"/>
        <v>0</v>
      </c>
      <c r="V1875" s="55">
        <f t="shared" si="211"/>
        <v>0</v>
      </c>
      <c r="X1875" s="36" t="b">
        <v>1</v>
      </c>
    </row>
    <row r="1876" spans="1:24" x14ac:dyDescent="0.2">
      <c r="A1876" s="42" t="s">
        <v>4965</v>
      </c>
      <c r="B1876" s="128" t="s">
        <v>2698</v>
      </c>
      <c r="C1876" s="50" t="s">
        <v>163</v>
      </c>
      <c r="D1876" s="51">
        <v>51036</v>
      </c>
      <c r="E1876" s="56" t="s">
        <v>292</v>
      </c>
      <c r="F1876" s="53" t="s">
        <v>211</v>
      </c>
      <c r="G1876" s="54">
        <v>1</v>
      </c>
      <c r="H1876" s="55">
        <v>1</v>
      </c>
      <c r="I1876" s="73">
        <v>557.77</v>
      </c>
      <c r="J1876" s="55">
        <v>463</v>
      </c>
      <c r="K1876" s="73">
        <v>0</v>
      </c>
      <c r="L1876" s="55">
        <v>0</v>
      </c>
      <c r="M1876" s="55">
        <f t="shared" ref="M1876:M1882" si="212">TRUNC(((J1876*G1876)+(L1876*G1876)),2)</f>
        <v>463</v>
      </c>
      <c r="N1876" s="55">
        <f t="shared" ref="N1876:N1882" si="213">TRUNC(((J1876*H1876)+(L1876*H1876)),2)</f>
        <v>463</v>
      </c>
      <c r="O1876" s="37"/>
      <c r="P1876" s="55">
        <v>557.77</v>
      </c>
      <c r="Q1876" s="55">
        <v>0</v>
      </c>
      <c r="R1876" s="55">
        <v>557.77</v>
      </c>
      <c r="S1876" s="55">
        <v>557.77</v>
      </c>
      <c r="T1876" s="135">
        <f t="shared" si="209"/>
        <v>0.83009125625257729</v>
      </c>
      <c r="U1876" s="55">
        <f t="shared" si="210"/>
        <v>463</v>
      </c>
      <c r="V1876" s="55">
        <f t="shared" si="211"/>
        <v>0</v>
      </c>
      <c r="X1876" s="36" t="b">
        <v>1</v>
      </c>
    </row>
    <row r="1877" spans="1:24" x14ac:dyDescent="0.2">
      <c r="A1877" s="42" t="s">
        <v>4966</v>
      </c>
      <c r="B1877" s="128" t="s">
        <v>2699</v>
      </c>
      <c r="C1877" s="50" t="s">
        <v>163</v>
      </c>
      <c r="D1877" s="51">
        <v>52014</v>
      </c>
      <c r="E1877" s="56" t="s">
        <v>282</v>
      </c>
      <c r="F1877" s="53" t="s">
        <v>280</v>
      </c>
      <c r="G1877" s="54">
        <v>9</v>
      </c>
      <c r="H1877" s="55">
        <v>9</v>
      </c>
      <c r="I1877" s="73">
        <v>12.82</v>
      </c>
      <c r="J1877" s="55">
        <v>10.64</v>
      </c>
      <c r="K1877" s="73">
        <v>2.61</v>
      </c>
      <c r="L1877" s="55">
        <v>2.16</v>
      </c>
      <c r="M1877" s="55">
        <f t="shared" si="212"/>
        <v>115.2</v>
      </c>
      <c r="N1877" s="55">
        <f t="shared" si="213"/>
        <v>115.2</v>
      </c>
      <c r="O1877" s="37"/>
      <c r="P1877" s="55">
        <v>12.82</v>
      </c>
      <c r="Q1877" s="55">
        <v>2.61</v>
      </c>
      <c r="R1877" s="55">
        <v>138.87</v>
      </c>
      <c r="S1877" s="55">
        <v>138.87</v>
      </c>
      <c r="T1877" s="135">
        <f t="shared" si="209"/>
        <v>0.82955281918340895</v>
      </c>
      <c r="U1877" s="55">
        <f t="shared" si="210"/>
        <v>95.76</v>
      </c>
      <c r="V1877" s="55">
        <f t="shared" si="211"/>
        <v>19.440000000000001</v>
      </c>
      <c r="X1877" s="36" t="b">
        <v>1</v>
      </c>
    </row>
    <row r="1878" spans="1:24" x14ac:dyDescent="0.2">
      <c r="A1878" s="42" t="s">
        <v>4967</v>
      </c>
      <c r="B1878" s="128" t="s">
        <v>2700</v>
      </c>
      <c r="C1878" s="50" t="s">
        <v>163</v>
      </c>
      <c r="D1878" s="51">
        <v>52005</v>
      </c>
      <c r="E1878" s="56" t="s">
        <v>279</v>
      </c>
      <c r="F1878" s="53" t="s">
        <v>280</v>
      </c>
      <c r="G1878" s="54">
        <v>43</v>
      </c>
      <c r="H1878" s="55">
        <v>43</v>
      </c>
      <c r="I1878" s="73">
        <v>8.8800000000000008</v>
      </c>
      <c r="J1878" s="55">
        <v>7.37</v>
      </c>
      <c r="K1878" s="73">
        <v>2.98</v>
      </c>
      <c r="L1878" s="55">
        <v>2.4700000000000002</v>
      </c>
      <c r="M1878" s="55">
        <f t="shared" si="212"/>
        <v>423.12</v>
      </c>
      <c r="N1878" s="55">
        <f t="shared" si="213"/>
        <v>423.12</v>
      </c>
      <c r="O1878" s="37"/>
      <c r="P1878" s="55">
        <v>8.8800000000000008</v>
      </c>
      <c r="Q1878" s="55">
        <v>2.98</v>
      </c>
      <c r="R1878" s="55">
        <v>509.98</v>
      </c>
      <c r="S1878" s="55">
        <v>509.98</v>
      </c>
      <c r="T1878" s="135">
        <f t="shared" si="209"/>
        <v>0.8296795952782462</v>
      </c>
      <c r="U1878" s="55">
        <f t="shared" si="210"/>
        <v>316.91000000000003</v>
      </c>
      <c r="V1878" s="55">
        <f t="shared" si="211"/>
        <v>106.21</v>
      </c>
      <c r="X1878" s="36" t="b">
        <v>1</v>
      </c>
    </row>
    <row r="1879" spans="1:24" x14ac:dyDescent="0.2">
      <c r="A1879" s="42" t="s">
        <v>4968</v>
      </c>
      <c r="B1879" s="128" t="s">
        <v>2701</v>
      </c>
      <c r="C1879" s="50" t="s">
        <v>163</v>
      </c>
      <c r="D1879" s="51">
        <v>50901</v>
      </c>
      <c r="E1879" s="56" t="s">
        <v>286</v>
      </c>
      <c r="F1879" s="53" t="s">
        <v>211</v>
      </c>
      <c r="G1879" s="54">
        <v>1</v>
      </c>
      <c r="H1879" s="55">
        <v>1</v>
      </c>
      <c r="I1879" s="73">
        <v>0</v>
      </c>
      <c r="J1879" s="55">
        <v>0</v>
      </c>
      <c r="K1879" s="73">
        <v>43.34</v>
      </c>
      <c r="L1879" s="55">
        <v>35.97</v>
      </c>
      <c r="M1879" s="55">
        <f t="shared" si="212"/>
        <v>35.97</v>
      </c>
      <c r="N1879" s="55">
        <f t="shared" si="213"/>
        <v>35.97</v>
      </c>
      <c r="O1879" s="37"/>
      <c r="P1879" s="55">
        <v>0</v>
      </c>
      <c r="Q1879" s="55">
        <v>43.34</v>
      </c>
      <c r="R1879" s="55">
        <v>43.34</v>
      </c>
      <c r="S1879" s="55">
        <v>43.34</v>
      </c>
      <c r="T1879" s="135">
        <f t="shared" si="209"/>
        <v>0.82994923857868008</v>
      </c>
      <c r="U1879" s="55">
        <f t="shared" si="210"/>
        <v>0</v>
      </c>
      <c r="V1879" s="55">
        <f t="shared" si="211"/>
        <v>35.97</v>
      </c>
      <c r="X1879" s="36" t="b">
        <v>1</v>
      </c>
    </row>
    <row r="1880" spans="1:24" x14ac:dyDescent="0.2">
      <c r="A1880" s="42" t="s">
        <v>4969</v>
      </c>
      <c r="B1880" s="128" t="s">
        <v>2702</v>
      </c>
      <c r="C1880" s="50" t="s">
        <v>163</v>
      </c>
      <c r="D1880" s="51">
        <v>50902</v>
      </c>
      <c r="E1880" s="56" t="s">
        <v>288</v>
      </c>
      <c r="F1880" s="53" t="s">
        <v>164</v>
      </c>
      <c r="G1880" s="54">
        <v>2</v>
      </c>
      <c r="H1880" s="55">
        <v>2</v>
      </c>
      <c r="I1880" s="73">
        <v>0</v>
      </c>
      <c r="J1880" s="55">
        <v>0</v>
      </c>
      <c r="K1880" s="73">
        <v>5.34</v>
      </c>
      <c r="L1880" s="55">
        <v>4.43</v>
      </c>
      <c r="M1880" s="55">
        <f t="shared" si="212"/>
        <v>8.86</v>
      </c>
      <c r="N1880" s="55">
        <f t="shared" si="213"/>
        <v>8.86</v>
      </c>
      <c r="O1880" s="37"/>
      <c r="P1880" s="55">
        <v>0</v>
      </c>
      <c r="Q1880" s="55">
        <v>5.34</v>
      </c>
      <c r="R1880" s="55">
        <v>10.68</v>
      </c>
      <c r="S1880" s="55">
        <v>10.68</v>
      </c>
      <c r="T1880" s="135">
        <f t="shared" si="209"/>
        <v>0.82958801498127333</v>
      </c>
      <c r="U1880" s="55">
        <f t="shared" si="210"/>
        <v>0</v>
      </c>
      <c r="V1880" s="55">
        <f t="shared" si="211"/>
        <v>8.86</v>
      </c>
      <c r="X1880" s="36" t="b">
        <v>1</v>
      </c>
    </row>
    <row r="1881" spans="1:24" x14ac:dyDescent="0.2">
      <c r="A1881" s="42" t="s">
        <v>4970</v>
      </c>
      <c r="B1881" s="128" t="s">
        <v>2703</v>
      </c>
      <c r="C1881" s="50" t="s">
        <v>163</v>
      </c>
      <c r="D1881" s="51">
        <v>60470</v>
      </c>
      <c r="E1881" s="56" t="s">
        <v>556</v>
      </c>
      <c r="F1881" s="53" t="s">
        <v>211</v>
      </c>
      <c r="G1881" s="54">
        <v>0.1</v>
      </c>
      <c r="H1881" s="55">
        <v>0.1</v>
      </c>
      <c r="I1881" s="73">
        <v>175.88</v>
      </c>
      <c r="J1881" s="55">
        <v>145.99</v>
      </c>
      <c r="K1881" s="73">
        <v>26.68</v>
      </c>
      <c r="L1881" s="55">
        <v>22.14</v>
      </c>
      <c r="M1881" s="55">
        <f t="shared" si="212"/>
        <v>16.809999999999999</v>
      </c>
      <c r="N1881" s="55">
        <f t="shared" si="213"/>
        <v>16.809999999999999</v>
      </c>
      <c r="O1881" s="37"/>
      <c r="P1881" s="55">
        <v>175.88</v>
      </c>
      <c r="Q1881" s="55">
        <v>26.68</v>
      </c>
      <c r="R1881" s="55">
        <v>20.25</v>
      </c>
      <c r="S1881" s="55">
        <v>20.25</v>
      </c>
      <c r="T1881" s="135">
        <f t="shared" si="209"/>
        <v>0.83012345679012345</v>
      </c>
      <c r="U1881" s="55">
        <f t="shared" si="210"/>
        <v>14.59</v>
      </c>
      <c r="V1881" s="55">
        <f t="shared" si="211"/>
        <v>2.21</v>
      </c>
      <c r="X1881" s="36" t="b">
        <v>1</v>
      </c>
    </row>
    <row r="1882" spans="1:24" ht="24" x14ac:dyDescent="0.25">
      <c r="A1882" s="42" t="s">
        <v>4971</v>
      </c>
      <c r="B1882" s="128" t="s">
        <v>2704</v>
      </c>
      <c r="C1882" s="50" t="s">
        <v>163</v>
      </c>
      <c r="D1882" s="51">
        <v>51060</v>
      </c>
      <c r="E1882" s="56" t="s">
        <v>294</v>
      </c>
      <c r="F1882" s="53" t="s">
        <v>211</v>
      </c>
      <c r="G1882" s="54">
        <v>1</v>
      </c>
      <c r="H1882" s="55">
        <v>1</v>
      </c>
      <c r="I1882" s="73">
        <v>0.12</v>
      </c>
      <c r="J1882" s="55">
        <v>0.09</v>
      </c>
      <c r="K1882" s="73">
        <v>40.18</v>
      </c>
      <c r="L1882" s="55">
        <v>33.35</v>
      </c>
      <c r="M1882" s="55">
        <f t="shared" si="212"/>
        <v>33.44</v>
      </c>
      <c r="N1882" s="55">
        <f t="shared" si="213"/>
        <v>33.44</v>
      </c>
      <c r="O1882" s="38"/>
      <c r="P1882" s="55">
        <v>0.12</v>
      </c>
      <c r="Q1882" s="55">
        <v>40.18</v>
      </c>
      <c r="R1882" s="55">
        <v>40.299999999999997</v>
      </c>
      <c r="S1882" s="55">
        <v>40.299999999999997</v>
      </c>
      <c r="T1882" s="135">
        <f t="shared" si="209"/>
        <v>0.82977667493796525</v>
      </c>
      <c r="U1882" s="55">
        <f t="shared" si="210"/>
        <v>0.09</v>
      </c>
      <c r="V1882" s="55">
        <f t="shared" si="211"/>
        <v>33.35</v>
      </c>
      <c r="X1882" s="36" t="b">
        <v>1</v>
      </c>
    </row>
    <row r="1883" spans="1:24" x14ac:dyDescent="0.2">
      <c r="A1883" s="42" t="s">
        <v>4972</v>
      </c>
      <c r="B1883" s="129" t="s">
        <v>2705</v>
      </c>
      <c r="C1883" s="133"/>
      <c r="D1883" s="133"/>
      <c r="E1883" s="58" t="s">
        <v>275</v>
      </c>
      <c r="F1883" s="133"/>
      <c r="G1883" s="59"/>
      <c r="H1883" s="59"/>
      <c r="I1883" s="72"/>
      <c r="J1883" s="59"/>
      <c r="K1883" s="72"/>
      <c r="L1883" s="59"/>
      <c r="M1883" s="60">
        <f>SUM(M1884:M1886)</f>
        <v>1192.92</v>
      </c>
      <c r="N1883" s="60">
        <f>SUM(N1884:N1886)</f>
        <v>1192.92</v>
      </c>
      <c r="O1883" s="37"/>
      <c r="P1883" s="59"/>
      <c r="Q1883" s="59"/>
      <c r="R1883" s="60">
        <v>1437.45</v>
      </c>
      <c r="S1883" s="60">
        <v>1437.45</v>
      </c>
      <c r="T1883" s="135">
        <f t="shared" si="209"/>
        <v>0.82988625691328399</v>
      </c>
      <c r="U1883" s="55">
        <f t="shared" si="210"/>
        <v>0</v>
      </c>
      <c r="V1883" s="55">
        <f t="shared" si="211"/>
        <v>0</v>
      </c>
      <c r="X1883" s="36" t="b">
        <v>1</v>
      </c>
    </row>
    <row r="1884" spans="1:24" x14ac:dyDescent="0.2">
      <c r="A1884" s="42" t="s">
        <v>4973</v>
      </c>
      <c r="B1884" s="128" t="s">
        <v>2706</v>
      </c>
      <c r="C1884" s="50" t="s">
        <v>163</v>
      </c>
      <c r="D1884" s="51">
        <v>50302</v>
      </c>
      <c r="E1884" s="56" t="s">
        <v>277</v>
      </c>
      <c r="F1884" s="53" t="s">
        <v>172</v>
      </c>
      <c r="G1884" s="54">
        <v>12</v>
      </c>
      <c r="H1884" s="55">
        <v>12</v>
      </c>
      <c r="I1884" s="73">
        <v>32.19</v>
      </c>
      <c r="J1884" s="55">
        <v>26.72</v>
      </c>
      <c r="K1884" s="73">
        <v>37.479999999999997</v>
      </c>
      <c r="L1884" s="55">
        <v>31.11</v>
      </c>
      <c r="M1884" s="55">
        <f>TRUNC(((J1884*G1884)+(L1884*G1884)),2)</f>
        <v>693.96</v>
      </c>
      <c r="N1884" s="55">
        <f>TRUNC(((J1884*H1884)+(L1884*H1884)),2)</f>
        <v>693.96</v>
      </c>
      <c r="O1884" s="37"/>
      <c r="P1884" s="55">
        <v>32.19</v>
      </c>
      <c r="Q1884" s="55">
        <v>37.479999999999997</v>
      </c>
      <c r="R1884" s="55">
        <v>836.04</v>
      </c>
      <c r="S1884" s="55">
        <v>836.04</v>
      </c>
      <c r="T1884" s="135">
        <f t="shared" si="209"/>
        <v>0.83005597818286214</v>
      </c>
      <c r="U1884" s="55">
        <f t="shared" si="210"/>
        <v>320.64</v>
      </c>
      <c r="V1884" s="55">
        <f t="shared" si="211"/>
        <v>373.32</v>
      </c>
      <c r="X1884" s="36" t="b">
        <v>1</v>
      </c>
    </row>
    <row r="1885" spans="1:24" x14ac:dyDescent="0.2">
      <c r="A1885" s="42" t="s">
        <v>4974</v>
      </c>
      <c r="B1885" s="128" t="s">
        <v>2707</v>
      </c>
      <c r="C1885" s="50" t="s">
        <v>163</v>
      </c>
      <c r="D1885" s="51">
        <v>52014</v>
      </c>
      <c r="E1885" s="56" t="s">
        <v>282</v>
      </c>
      <c r="F1885" s="53" t="s">
        <v>280</v>
      </c>
      <c r="G1885" s="54">
        <v>9</v>
      </c>
      <c r="H1885" s="55">
        <v>9</v>
      </c>
      <c r="I1885" s="73">
        <v>12.82</v>
      </c>
      <c r="J1885" s="55">
        <v>10.64</v>
      </c>
      <c r="K1885" s="73">
        <v>2.61</v>
      </c>
      <c r="L1885" s="55">
        <v>2.16</v>
      </c>
      <c r="M1885" s="55">
        <f>TRUNC(((J1885*G1885)+(L1885*G1885)),2)</f>
        <v>115.2</v>
      </c>
      <c r="N1885" s="55">
        <f>TRUNC(((J1885*H1885)+(L1885*H1885)),2)</f>
        <v>115.2</v>
      </c>
      <c r="O1885" s="37"/>
      <c r="P1885" s="55">
        <v>12.82</v>
      </c>
      <c r="Q1885" s="55">
        <v>2.61</v>
      </c>
      <c r="R1885" s="55">
        <v>138.87</v>
      </c>
      <c r="S1885" s="55">
        <v>138.87</v>
      </c>
      <c r="T1885" s="135">
        <f t="shared" si="209"/>
        <v>0.82955281918340895</v>
      </c>
      <c r="U1885" s="55">
        <f t="shared" si="210"/>
        <v>95.76</v>
      </c>
      <c r="V1885" s="55">
        <f t="shared" si="211"/>
        <v>19.440000000000001</v>
      </c>
      <c r="X1885" s="36" t="b">
        <v>1</v>
      </c>
    </row>
    <row r="1886" spans="1:24" x14ac:dyDescent="0.2">
      <c r="A1886" s="42" t="s">
        <v>4975</v>
      </c>
      <c r="B1886" s="128" t="s">
        <v>2708</v>
      </c>
      <c r="C1886" s="50" t="s">
        <v>163</v>
      </c>
      <c r="D1886" s="51">
        <v>52005</v>
      </c>
      <c r="E1886" s="56" t="s">
        <v>279</v>
      </c>
      <c r="F1886" s="53" t="s">
        <v>280</v>
      </c>
      <c r="G1886" s="54">
        <v>39</v>
      </c>
      <c r="H1886" s="55">
        <v>39</v>
      </c>
      <c r="I1886" s="73">
        <v>8.8800000000000008</v>
      </c>
      <c r="J1886" s="55">
        <v>7.37</v>
      </c>
      <c r="K1886" s="73">
        <v>2.98</v>
      </c>
      <c r="L1886" s="55">
        <v>2.4700000000000002</v>
      </c>
      <c r="M1886" s="55">
        <f>TRUNC(((J1886*G1886)+(L1886*G1886)),2)</f>
        <v>383.76</v>
      </c>
      <c r="N1886" s="55">
        <f>TRUNC(((J1886*H1886)+(L1886*H1886)),2)</f>
        <v>383.76</v>
      </c>
      <c r="O1886" s="37"/>
      <c r="P1886" s="55">
        <v>8.8800000000000008</v>
      </c>
      <c r="Q1886" s="55">
        <v>2.98</v>
      </c>
      <c r="R1886" s="55">
        <v>462.54</v>
      </c>
      <c r="S1886" s="55">
        <v>462.54</v>
      </c>
      <c r="T1886" s="135">
        <f t="shared" si="209"/>
        <v>0.8296795952782462</v>
      </c>
      <c r="U1886" s="55">
        <f t="shared" si="210"/>
        <v>287.43</v>
      </c>
      <c r="V1886" s="55">
        <f t="shared" si="211"/>
        <v>96.33</v>
      </c>
      <c r="X1886" s="36" t="b">
        <v>1</v>
      </c>
    </row>
    <row r="1887" spans="1:24" x14ac:dyDescent="0.2">
      <c r="A1887" s="42" t="s">
        <v>4976</v>
      </c>
      <c r="B1887" s="127" t="s">
        <v>2709</v>
      </c>
      <c r="C1887" s="132"/>
      <c r="D1887" s="132"/>
      <c r="E1887" s="47" t="s">
        <v>93</v>
      </c>
      <c r="F1887" s="132"/>
      <c r="G1887" s="48"/>
      <c r="H1887" s="48"/>
      <c r="I1887" s="72"/>
      <c r="J1887" s="48"/>
      <c r="K1887" s="72"/>
      <c r="L1887" s="48"/>
      <c r="M1887" s="49">
        <f>M1888</f>
        <v>4761.05</v>
      </c>
      <c r="N1887" s="65">
        <f>N1888</f>
        <v>4761.05</v>
      </c>
      <c r="O1887" s="37"/>
      <c r="P1887" s="48"/>
      <c r="Q1887" s="48"/>
      <c r="R1887" s="49">
        <v>5740.33</v>
      </c>
      <c r="S1887" s="49">
        <v>5740.33</v>
      </c>
      <c r="T1887" s="135">
        <f t="shared" si="209"/>
        <v>0.8294035360336427</v>
      </c>
      <c r="U1887" s="55">
        <f t="shared" si="210"/>
        <v>0</v>
      </c>
      <c r="V1887" s="55">
        <f t="shared" si="211"/>
        <v>0</v>
      </c>
      <c r="X1887" s="36" t="b">
        <v>1</v>
      </c>
    </row>
    <row r="1888" spans="1:24" ht="36" x14ac:dyDescent="0.25">
      <c r="A1888" s="42" t="s">
        <v>4977</v>
      </c>
      <c r="B1888" s="128" t="s">
        <v>2710</v>
      </c>
      <c r="C1888" s="50" t="s">
        <v>217</v>
      </c>
      <c r="D1888" s="51">
        <v>100775</v>
      </c>
      <c r="E1888" s="56" t="s">
        <v>425</v>
      </c>
      <c r="F1888" s="53" t="s">
        <v>280</v>
      </c>
      <c r="G1888" s="54">
        <v>356.1</v>
      </c>
      <c r="H1888" s="55">
        <v>356.1</v>
      </c>
      <c r="I1888" s="73">
        <v>15.26</v>
      </c>
      <c r="J1888" s="55">
        <v>12.66</v>
      </c>
      <c r="K1888" s="73">
        <v>0.86</v>
      </c>
      <c r="L1888" s="55">
        <v>0.71</v>
      </c>
      <c r="M1888" s="55">
        <f>TRUNC(((J1888*G1888)+(L1888*G1888)),2)</f>
        <v>4761.05</v>
      </c>
      <c r="N1888" s="55">
        <f>TRUNC(((J1888*H1888)+(L1888*H1888)),2)</f>
        <v>4761.05</v>
      </c>
      <c r="O1888" s="307"/>
      <c r="P1888" s="55">
        <v>15.26</v>
      </c>
      <c r="Q1888" s="55">
        <v>0.86</v>
      </c>
      <c r="R1888" s="55">
        <v>5740.33</v>
      </c>
      <c r="S1888" s="55">
        <v>5740.33</v>
      </c>
      <c r="T1888" s="135">
        <f t="shared" si="209"/>
        <v>0.8294035360336427</v>
      </c>
      <c r="U1888" s="55">
        <f t="shared" si="210"/>
        <v>4508.22</v>
      </c>
      <c r="V1888" s="55">
        <f t="shared" si="211"/>
        <v>252.83</v>
      </c>
      <c r="X1888" s="36" t="b">
        <v>1</v>
      </c>
    </row>
    <row r="1889" spans="1:24" x14ac:dyDescent="0.2">
      <c r="A1889" s="42" t="s">
        <v>4978</v>
      </c>
      <c r="B1889" s="127" t="s">
        <v>2711</v>
      </c>
      <c r="C1889" s="132"/>
      <c r="D1889" s="132"/>
      <c r="E1889" s="47" t="s">
        <v>95</v>
      </c>
      <c r="F1889" s="132"/>
      <c r="G1889" s="48"/>
      <c r="H1889" s="48"/>
      <c r="I1889" s="72"/>
      <c r="J1889" s="48"/>
      <c r="K1889" s="72"/>
      <c r="L1889" s="48"/>
      <c r="M1889" s="49">
        <f>SUM(M1890:M1894)</f>
        <v>1666.9099999999999</v>
      </c>
      <c r="N1889" s="65">
        <f>SUM(N1890:N1894)</f>
        <v>1666.9099999999999</v>
      </c>
      <c r="O1889" s="37"/>
      <c r="P1889" s="48"/>
      <c r="Q1889" s="48"/>
      <c r="R1889" s="49">
        <v>2008.94</v>
      </c>
      <c r="S1889" s="49">
        <v>2008.94</v>
      </c>
      <c r="T1889" s="135">
        <f t="shared" si="209"/>
        <v>0.82974603522255508</v>
      </c>
      <c r="U1889" s="55">
        <f t="shared" si="210"/>
        <v>0</v>
      </c>
      <c r="V1889" s="55">
        <f t="shared" si="211"/>
        <v>0</v>
      </c>
      <c r="X1889" s="36" t="b">
        <v>1</v>
      </c>
    </row>
    <row r="1890" spans="1:24" x14ac:dyDescent="0.2">
      <c r="A1890" s="42" t="s">
        <v>4979</v>
      </c>
      <c r="B1890" s="128" t="s">
        <v>2712</v>
      </c>
      <c r="C1890" s="50" t="s">
        <v>163</v>
      </c>
      <c r="D1890" s="51">
        <v>160100</v>
      </c>
      <c r="E1890" s="56" t="s">
        <v>428</v>
      </c>
      <c r="F1890" s="53" t="s">
        <v>164</v>
      </c>
      <c r="G1890" s="54">
        <v>18.350000000000001</v>
      </c>
      <c r="H1890" s="55">
        <v>18.350000000000001</v>
      </c>
      <c r="I1890" s="73">
        <v>38.76</v>
      </c>
      <c r="J1890" s="55">
        <v>32.17</v>
      </c>
      <c r="K1890" s="73">
        <v>4.01</v>
      </c>
      <c r="L1890" s="55">
        <v>3.32</v>
      </c>
      <c r="M1890" s="55">
        <f>TRUNC(((J1890*G1890)+(L1890*G1890)),2)</f>
        <v>651.24</v>
      </c>
      <c r="N1890" s="55">
        <f>TRUNC(((J1890*H1890)+(L1890*H1890)),2)</f>
        <v>651.24</v>
      </c>
      <c r="O1890" s="37"/>
      <c r="P1890" s="55">
        <v>38.76</v>
      </c>
      <c r="Q1890" s="55">
        <v>4.01</v>
      </c>
      <c r="R1890" s="55">
        <v>784.82</v>
      </c>
      <c r="S1890" s="55">
        <v>784.82</v>
      </c>
      <c r="T1890" s="135">
        <f t="shared" si="209"/>
        <v>0.82979536709054302</v>
      </c>
      <c r="U1890" s="55">
        <f t="shared" si="210"/>
        <v>590.30999999999995</v>
      </c>
      <c r="V1890" s="55">
        <f t="shared" si="211"/>
        <v>60.92</v>
      </c>
      <c r="X1890" s="36" t="b">
        <v>1</v>
      </c>
    </row>
    <row r="1891" spans="1:24" x14ac:dyDescent="0.2">
      <c r="A1891" s="42" t="s">
        <v>4980</v>
      </c>
      <c r="B1891" s="128" t="s">
        <v>2713</v>
      </c>
      <c r="C1891" s="50" t="s">
        <v>163</v>
      </c>
      <c r="D1891" s="51">
        <v>160101</v>
      </c>
      <c r="E1891" s="56" t="s">
        <v>430</v>
      </c>
      <c r="F1891" s="53" t="s">
        <v>172</v>
      </c>
      <c r="G1891" s="54">
        <v>5.65</v>
      </c>
      <c r="H1891" s="55">
        <v>5.65</v>
      </c>
      <c r="I1891" s="73">
        <v>20.02</v>
      </c>
      <c r="J1891" s="55">
        <v>16.61</v>
      </c>
      <c r="K1891" s="73">
        <v>19.5</v>
      </c>
      <c r="L1891" s="55">
        <v>16.18</v>
      </c>
      <c r="M1891" s="55">
        <f>TRUNC(((J1891*G1891)+(L1891*G1891)),2)</f>
        <v>185.26</v>
      </c>
      <c r="N1891" s="55">
        <f>TRUNC(((J1891*H1891)+(L1891*H1891)),2)</f>
        <v>185.26</v>
      </c>
      <c r="O1891" s="37"/>
      <c r="P1891" s="55">
        <v>20.02</v>
      </c>
      <c r="Q1891" s="55">
        <v>19.5</v>
      </c>
      <c r="R1891" s="55">
        <v>223.28</v>
      </c>
      <c r="S1891" s="55">
        <v>223.28</v>
      </c>
      <c r="T1891" s="135">
        <f t="shared" si="209"/>
        <v>0.82972053027588677</v>
      </c>
      <c r="U1891" s="55">
        <f t="shared" si="210"/>
        <v>93.84</v>
      </c>
      <c r="V1891" s="55">
        <f t="shared" si="211"/>
        <v>91.41</v>
      </c>
      <c r="X1891" s="36" t="b">
        <v>1</v>
      </c>
    </row>
    <row r="1892" spans="1:24" x14ac:dyDescent="0.2">
      <c r="A1892" s="42" t="s">
        <v>4981</v>
      </c>
      <c r="B1892" s="128" t="s">
        <v>2714</v>
      </c>
      <c r="C1892" s="50" t="s">
        <v>163</v>
      </c>
      <c r="D1892" s="51">
        <v>160404</v>
      </c>
      <c r="E1892" s="56" t="s">
        <v>434</v>
      </c>
      <c r="F1892" s="53" t="s">
        <v>172</v>
      </c>
      <c r="G1892" s="54">
        <v>11.3</v>
      </c>
      <c r="H1892" s="55">
        <v>11.3</v>
      </c>
      <c r="I1892" s="73">
        <v>0.5</v>
      </c>
      <c r="J1892" s="55">
        <v>0.41</v>
      </c>
      <c r="K1892" s="73">
        <v>13.31</v>
      </c>
      <c r="L1892" s="55">
        <v>11.04</v>
      </c>
      <c r="M1892" s="55">
        <f>TRUNC(((J1892*G1892)+(L1892*G1892)),2)</f>
        <v>129.38</v>
      </c>
      <c r="N1892" s="55">
        <f>TRUNC(((J1892*H1892)+(L1892*H1892)),2)</f>
        <v>129.38</v>
      </c>
      <c r="O1892" s="37"/>
      <c r="P1892" s="55">
        <v>0.5</v>
      </c>
      <c r="Q1892" s="55">
        <v>13.31</v>
      </c>
      <c r="R1892" s="55">
        <v>156.05000000000001</v>
      </c>
      <c r="S1892" s="55">
        <v>156.05000000000001</v>
      </c>
      <c r="T1892" s="135">
        <f t="shared" si="209"/>
        <v>0.82909323934636325</v>
      </c>
      <c r="U1892" s="55">
        <f t="shared" si="210"/>
        <v>4.63</v>
      </c>
      <c r="V1892" s="55">
        <f t="shared" si="211"/>
        <v>124.75</v>
      </c>
      <c r="X1892" s="36" t="b">
        <v>1</v>
      </c>
    </row>
    <row r="1893" spans="1:24" x14ac:dyDescent="0.2">
      <c r="A1893" s="42" t="s">
        <v>4982</v>
      </c>
      <c r="B1893" s="128" t="s">
        <v>2715</v>
      </c>
      <c r="C1893" s="50" t="s">
        <v>163</v>
      </c>
      <c r="D1893" s="51">
        <v>160403</v>
      </c>
      <c r="E1893" s="56" t="s">
        <v>432</v>
      </c>
      <c r="F1893" s="53" t="s">
        <v>172</v>
      </c>
      <c r="G1893" s="54">
        <v>6.5</v>
      </c>
      <c r="H1893" s="55">
        <v>6.5</v>
      </c>
      <c r="I1893" s="73">
        <v>10.75</v>
      </c>
      <c r="J1893" s="55">
        <v>8.92</v>
      </c>
      <c r="K1893" s="73">
        <v>10.79</v>
      </c>
      <c r="L1893" s="55">
        <v>8.9499999999999993</v>
      </c>
      <c r="M1893" s="55">
        <f>TRUNC(((J1893*G1893)+(L1893*G1893)),2)</f>
        <v>116.15</v>
      </c>
      <c r="N1893" s="55">
        <f>TRUNC(((J1893*H1893)+(L1893*H1893)),2)</f>
        <v>116.15</v>
      </c>
      <c r="O1893" s="37"/>
      <c r="P1893" s="55">
        <v>10.75</v>
      </c>
      <c r="Q1893" s="55">
        <v>10.79</v>
      </c>
      <c r="R1893" s="55">
        <v>140.01</v>
      </c>
      <c r="S1893" s="55">
        <v>140.01</v>
      </c>
      <c r="T1893" s="135">
        <f t="shared" si="209"/>
        <v>0.829583601171345</v>
      </c>
      <c r="U1893" s="55">
        <f t="shared" si="210"/>
        <v>57.98</v>
      </c>
      <c r="V1893" s="55">
        <f t="shared" si="211"/>
        <v>58.17</v>
      </c>
      <c r="X1893" s="36" t="b">
        <v>1</v>
      </c>
    </row>
    <row r="1894" spans="1:24" x14ac:dyDescent="0.2">
      <c r="A1894" s="42" t="s">
        <v>4983</v>
      </c>
      <c r="B1894" s="128" t="s">
        <v>2716</v>
      </c>
      <c r="C1894" s="50" t="s">
        <v>163</v>
      </c>
      <c r="D1894" s="51">
        <v>160601</v>
      </c>
      <c r="E1894" s="56" t="s">
        <v>261</v>
      </c>
      <c r="F1894" s="53" t="s">
        <v>172</v>
      </c>
      <c r="G1894" s="54">
        <v>11.3</v>
      </c>
      <c r="H1894" s="55">
        <v>11.3</v>
      </c>
      <c r="I1894" s="73">
        <v>28.17</v>
      </c>
      <c r="J1894" s="55">
        <v>23.38</v>
      </c>
      <c r="K1894" s="73">
        <v>34.200000000000003</v>
      </c>
      <c r="L1894" s="55">
        <v>28.38</v>
      </c>
      <c r="M1894" s="55">
        <f>TRUNC(((J1894*G1894)+(L1894*G1894)),2)</f>
        <v>584.88</v>
      </c>
      <c r="N1894" s="55">
        <f>TRUNC(((J1894*H1894)+(L1894*H1894)),2)</f>
        <v>584.88</v>
      </c>
      <c r="O1894" s="37"/>
      <c r="P1894" s="55">
        <v>28.17</v>
      </c>
      <c r="Q1894" s="55">
        <v>34.200000000000003</v>
      </c>
      <c r="R1894" s="55">
        <v>704.78</v>
      </c>
      <c r="S1894" s="55">
        <v>704.78</v>
      </c>
      <c r="T1894" s="135">
        <f t="shared" si="209"/>
        <v>0.82987598967053555</v>
      </c>
      <c r="U1894" s="55">
        <f t="shared" si="210"/>
        <v>264.19</v>
      </c>
      <c r="V1894" s="55">
        <f t="shared" si="211"/>
        <v>320.69</v>
      </c>
      <c r="X1894" s="36" t="b">
        <v>1</v>
      </c>
    </row>
    <row r="1895" spans="1:24" x14ac:dyDescent="0.2">
      <c r="A1895" s="42" t="s">
        <v>4984</v>
      </c>
      <c r="B1895" s="127" t="s">
        <v>2717</v>
      </c>
      <c r="C1895" s="132"/>
      <c r="D1895" s="132"/>
      <c r="E1895" s="47" t="s">
        <v>107</v>
      </c>
      <c r="F1895" s="132"/>
      <c r="G1895" s="48"/>
      <c r="H1895" s="48"/>
      <c r="I1895" s="72"/>
      <c r="J1895" s="48"/>
      <c r="K1895" s="72"/>
      <c r="L1895" s="48"/>
      <c r="M1895" s="49">
        <f>SUM(M1896:M1897)</f>
        <v>446.88</v>
      </c>
      <c r="N1895" s="65">
        <f>SUM(N1896:N1897)</f>
        <v>446.88</v>
      </c>
      <c r="O1895" s="37"/>
      <c r="P1895" s="48"/>
      <c r="Q1895" s="48"/>
      <c r="R1895" s="49">
        <v>538.45000000000005</v>
      </c>
      <c r="S1895" s="49">
        <v>538.45000000000005</v>
      </c>
      <c r="T1895" s="135">
        <f t="shared" si="209"/>
        <v>0.82993778438109378</v>
      </c>
      <c r="U1895" s="55">
        <f t="shared" si="210"/>
        <v>0</v>
      </c>
      <c r="V1895" s="55">
        <f t="shared" si="211"/>
        <v>0</v>
      </c>
      <c r="X1895" s="36" t="b">
        <v>1</v>
      </c>
    </row>
    <row r="1896" spans="1:24" x14ac:dyDescent="0.2">
      <c r="A1896" s="42" t="s">
        <v>4985</v>
      </c>
      <c r="B1896" s="128" t="s">
        <v>2718</v>
      </c>
      <c r="C1896" s="50" t="s">
        <v>163</v>
      </c>
      <c r="D1896" s="51">
        <v>220107</v>
      </c>
      <c r="E1896" s="56" t="s">
        <v>623</v>
      </c>
      <c r="F1896" s="53" t="s">
        <v>211</v>
      </c>
      <c r="G1896" s="54">
        <v>0.35</v>
      </c>
      <c r="H1896" s="55">
        <v>0.35</v>
      </c>
      <c r="I1896" s="73">
        <v>175.88</v>
      </c>
      <c r="J1896" s="55">
        <v>145.99</v>
      </c>
      <c r="K1896" s="73">
        <v>25.21</v>
      </c>
      <c r="L1896" s="55">
        <v>20.92</v>
      </c>
      <c r="M1896" s="55">
        <f>TRUNC(((J1896*G1896)+(L1896*G1896)),2)</f>
        <v>58.41</v>
      </c>
      <c r="N1896" s="55">
        <f>TRUNC(((J1896*H1896)+(L1896*H1896)),2)</f>
        <v>58.41</v>
      </c>
      <c r="O1896" s="37"/>
      <c r="P1896" s="55">
        <v>175.88</v>
      </c>
      <c r="Q1896" s="55">
        <v>25.21</v>
      </c>
      <c r="R1896" s="55">
        <v>70.38</v>
      </c>
      <c r="S1896" s="55">
        <v>70.38</v>
      </c>
      <c r="T1896" s="135">
        <f t="shared" si="209"/>
        <v>0.82992327365728902</v>
      </c>
      <c r="U1896" s="55">
        <f t="shared" si="210"/>
        <v>51.09</v>
      </c>
      <c r="V1896" s="55">
        <f t="shared" si="211"/>
        <v>7.32</v>
      </c>
      <c r="X1896" s="36" t="b">
        <v>1</v>
      </c>
    </row>
    <row r="1897" spans="1:24" x14ac:dyDescent="0.2">
      <c r="A1897" s="42" t="s">
        <v>4986</v>
      </c>
      <c r="B1897" s="128" t="s">
        <v>2719</v>
      </c>
      <c r="C1897" s="50" t="s">
        <v>163</v>
      </c>
      <c r="D1897" s="51">
        <v>220059</v>
      </c>
      <c r="E1897" s="56" t="s">
        <v>625</v>
      </c>
      <c r="F1897" s="53" t="s">
        <v>164</v>
      </c>
      <c r="G1897" s="54">
        <v>11.88</v>
      </c>
      <c r="H1897" s="55">
        <v>11.88</v>
      </c>
      <c r="I1897" s="73">
        <v>29.4</v>
      </c>
      <c r="J1897" s="55">
        <v>24.4</v>
      </c>
      <c r="K1897" s="73">
        <v>10</v>
      </c>
      <c r="L1897" s="55">
        <v>8.3000000000000007</v>
      </c>
      <c r="M1897" s="55">
        <f>TRUNC(((J1897*G1897)+(L1897*G1897)),2)</f>
        <v>388.47</v>
      </c>
      <c r="N1897" s="55">
        <f>TRUNC(((J1897*H1897)+(L1897*H1897)),2)</f>
        <v>388.47</v>
      </c>
      <c r="O1897" s="37"/>
      <c r="P1897" s="55">
        <v>29.4</v>
      </c>
      <c r="Q1897" s="55">
        <v>10</v>
      </c>
      <c r="R1897" s="55">
        <v>468.07</v>
      </c>
      <c r="S1897" s="55">
        <v>468.07</v>
      </c>
      <c r="T1897" s="135">
        <f t="shared" si="209"/>
        <v>0.82993996624436528</v>
      </c>
      <c r="U1897" s="55">
        <f t="shared" si="210"/>
        <v>289.87</v>
      </c>
      <c r="V1897" s="55">
        <f t="shared" si="211"/>
        <v>98.6</v>
      </c>
      <c r="X1897" s="36" t="b">
        <v>1</v>
      </c>
    </row>
    <row r="1898" spans="1:24" x14ac:dyDescent="0.2">
      <c r="A1898" s="42" t="s">
        <v>4987</v>
      </c>
      <c r="B1898" s="127" t="s">
        <v>2720</v>
      </c>
      <c r="C1898" s="132"/>
      <c r="D1898" s="132"/>
      <c r="E1898" s="47" t="s">
        <v>115</v>
      </c>
      <c r="F1898" s="132"/>
      <c r="G1898" s="48"/>
      <c r="H1898" s="48"/>
      <c r="I1898" s="72"/>
      <c r="J1898" s="48"/>
      <c r="K1898" s="72"/>
      <c r="L1898" s="48"/>
      <c r="M1898" s="308">
        <f>M1899</f>
        <v>303.38</v>
      </c>
      <c r="N1898" s="308">
        <f>N1899</f>
        <v>303.38</v>
      </c>
      <c r="O1898" s="37"/>
      <c r="P1898" s="48"/>
      <c r="Q1898" s="48"/>
      <c r="R1898" s="308">
        <v>365.87</v>
      </c>
      <c r="S1898" s="308">
        <v>365.87</v>
      </c>
      <c r="T1898" s="135">
        <f t="shared" si="209"/>
        <v>0.82920162899390493</v>
      </c>
      <c r="U1898" s="55">
        <f t="shared" si="210"/>
        <v>0</v>
      </c>
      <c r="V1898" s="55">
        <f t="shared" si="211"/>
        <v>0</v>
      </c>
      <c r="X1898" s="36" t="b">
        <v>1</v>
      </c>
    </row>
    <row r="1899" spans="1:24" x14ac:dyDescent="0.2">
      <c r="A1899" s="42" t="s">
        <v>4988</v>
      </c>
      <c r="B1899" s="128" t="s">
        <v>2721</v>
      </c>
      <c r="C1899" s="50" t="s">
        <v>163</v>
      </c>
      <c r="D1899" s="51">
        <v>261609</v>
      </c>
      <c r="E1899" s="56" t="s">
        <v>513</v>
      </c>
      <c r="F1899" s="53" t="s">
        <v>164</v>
      </c>
      <c r="G1899" s="54">
        <v>27.53</v>
      </c>
      <c r="H1899" s="55">
        <v>27.53</v>
      </c>
      <c r="I1899" s="73">
        <v>9.34</v>
      </c>
      <c r="J1899" s="55">
        <v>7.75</v>
      </c>
      <c r="K1899" s="73">
        <v>3.95</v>
      </c>
      <c r="L1899" s="55">
        <v>3.27</v>
      </c>
      <c r="M1899" s="55">
        <f>TRUNC(((J1899*G1899)+(L1899*G1899)),2)</f>
        <v>303.38</v>
      </c>
      <c r="N1899" s="55">
        <f>TRUNC(((J1899*H1899)+(L1899*H1899)),2)</f>
        <v>303.38</v>
      </c>
      <c r="O1899" s="37"/>
      <c r="P1899" s="55">
        <v>9.34</v>
      </c>
      <c r="Q1899" s="55">
        <v>3.95</v>
      </c>
      <c r="R1899" s="55">
        <v>365.87</v>
      </c>
      <c r="S1899" s="55">
        <v>365.87</v>
      </c>
      <c r="T1899" s="135">
        <f t="shared" si="209"/>
        <v>0.82920162899390493</v>
      </c>
      <c r="U1899" s="55">
        <f t="shared" si="210"/>
        <v>213.35</v>
      </c>
      <c r="V1899" s="55">
        <f t="shared" si="211"/>
        <v>90.02</v>
      </c>
      <c r="X1899" s="36" t="b">
        <v>1</v>
      </c>
    </row>
    <row r="1900" spans="1:24" x14ac:dyDescent="0.2">
      <c r="A1900" s="42" t="s">
        <v>4989</v>
      </c>
      <c r="B1900" s="126">
        <v>43</v>
      </c>
      <c r="C1900" s="131"/>
      <c r="D1900" s="131"/>
      <c r="E1900" s="43" t="s">
        <v>45</v>
      </c>
      <c r="F1900" s="44" t="s">
        <v>160</v>
      </c>
      <c r="G1900" s="45">
        <v>1</v>
      </c>
      <c r="H1900" s="46"/>
      <c r="I1900" s="72"/>
      <c r="J1900" s="46"/>
      <c r="K1900" s="72"/>
      <c r="L1900" s="46"/>
      <c r="M1900" s="45">
        <f>M1901+M1914+M1916+M1922+M1925</f>
        <v>4787.01</v>
      </c>
      <c r="N1900" s="45">
        <f>N1901+N1914+N1916+N1922+N1925</f>
        <v>4787.01</v>
      </c>
      <c r="O1900" s="37"/>
      <c r="P1900" s="46"/>
      <c r="Q1900" s="46"/>
      <c r="R1900" s="45">
        <v>5769.73</v>
      </c>
      <c r="S1900" s="45">
        <v>5769.73</v>
      </c>
      <c r="T1900" s="135">
        <f t="shared" si="209"/>
        <v>0.82967660531775322</v>
      </c>
      <c r="U1900" s="55">
        <f t="shared" si="210"/>
        <v>0</v>
      </c>
      <c r="V1900" s="55">
        <f t="shared" si="211"/>
        <v>0</v>
      </c>
      <c r="X1900" s="36" t="b">
        <v>1</v>
      </c>
    </row>
    <row r="1901" spans="1:24" x14ac:dyDescent="0.2">
      <c r="A1901" s="42" t="s">
        <v>4990</v>
      </c>
      <c r="B1901" s="127" t="s">
        <v>2722</v>
      </c>
      <c r="C1901" s="132"/>
      <c r="D1901" s="132"/>
      <c r="E1901" s="47" t="s">
        <v>79</v>
      </c>
      <c r="F1901" s="132"/>
      <c r="G1901" s="48"/>
      <c r="H1901" s="48"/>
      <c r="I1901" s="72"/>
      <c r="J1901" s="48"/>
      <c r="K1901" s="72"/>
      <c r="L1901" s="48"/>
      <c r="M1901" s="49">
        <f>M1902+M1910</f>
        <v>2289.3199999999997</v>
      </c>
      <c r="N1901" s="65">
        <f>N1902+N1910</f>
        <v>2289.3199999999997</v>
      </c>
      <c r="O1901" s="37"/>
      <c r="P1901" s="48"/>
      <c r="Q1901" s="48"/>
      <c r="R1901" s="49">
        <v>2758.64</v>
      </c>
      <c r="S1901" s="49">
        <v>2758.64</v>
      </c>
      <c r="T1901" s="135">
        <f t="shared" si="209"/>
        <v>0.82987269089116367</v>
      </c>
      <c r="U1901" s="55">
        <f t="shared" si="210"/>
        <v>0</v>
      </c>
      <c r="V1901" s="55">
        <f t="shared" si="211"/>
        <v>0</v>
      </c>
      <c r="X1901" s="36" t="b">
        <v>1</v>
      </c>
    </row>
    <row r="1902" spans="1:24" x14ac:dyDescent="0.2">
      <c r="A1902" s="42" t="s">
        <v>4991</v>
      </c>
      <c r="B1902" s="129" t="s">
        <v>2723</v>
      </c>
      <c r="C1902" s="133"/>
      <c r="D1902" s="133"/>
      <c r="E1902" s="58" t="s">
        <v>2697</v>
      </c>
      <c r="F1902" s="133"/>
      <c r="G1902" s="59"/>
      <c r="H1902" s="59"/>
      <c r="I1902" s="72"/>
      <c r="J1902" s="59"/>
      <c r="K1902" s="72"/>
      <c r="L1902" s="59"/>
      <c r="M1902" s="60">
        <f>SUM(M1903:M1909)</f>
        <v>1096.3999999999999</v>
      </c>
      <c r="N1902" s="60">
        <f>SUM(N1903:N1909)</f>
        <v>1096.3999999999999</v>
      </c>
      <c r="O1902" s="37"/>
      <c r="P1902" s="59"/>
      <c r="Q1902" s="59"/>
      <c r="R1902" s="60">
        <v>1321.19</v>
      </c>
      <c r="S1902" s="60">
        <v>1321.19</v>
      </c>
      <c r="T1902" s="135">
        <f t="shared" si="209"/>
        <v>0.82985793110756201</v>
      </c>
      <c r="U1902" s="55">
        <f t="shared" si="210"/>
        <v>0</v>
      </c>
      <c r="V1902" s="55">
        <f t="shared" si="211"/>
        <v>0</v>
      </c>
      <c r="X1902" s="36" t="b">
        <v>1</v>
      </c>
    </row>
    <row r="1903" spans="1:24" x14ac:dyDescent="0.2">
      <c r="A1903" s="42" t="s">
        <v>4992</v>
      </c>
      <c r="B1903" s="128" t="s">
        <v>2724</v>
      </c>
      <c r="C1903" s="50" t="s">
        <v>163</v>
      </c>
      <c r="D1903" s="51">
        <v>51036</v>
      </c>
      <c r="E1903" s="56" t="s">
        <v>292</v>
      </c>
      <c r="F1903" s="53" t="s">
        <v>211</v>
      </c>
      <c r="G1903" s="54">
        <v>1</v>
      </c>
      <c r="H1903" s="55">
        <v>1</v>
      </c>
      <c r="I1903" s="73">
        <v>557.77</v>
      </c>
      <c r="J1903" s="55">
        <v>463</v>
      </c>
      <c r="K1903" s="73">
        <v>0</v>
      </c>
      <c r="L1903" s="55">
        <v>0</v>
      </c>
      <c r="M1903" s="55">
        <f t="shared" ref="M1903:M1909" si="214">TRUNC(((J1903*G1903)+(L1903*G1903)),2)</f>
        <v>463</v>
      </c>
      <c r="N1903" s="55">
        <f t="shared" ref="N1903:N1909" si="215">TRUNC(((J1903*H1903)+(L1903*H1903)),2)</f>
        <v>463</v>
      </c>
      <c r="O1903" s="37"/>
      <c r="P1903" s="55">
        <v>557.77</v>
      </c>
      <c r="Q1903" s="55">
        <v>0</v>
      </c>
      <c r="R1903" s="55">
        <v>557.77</v>
      </c>
      <c r="S1903" s="55">
        <v>557.77</v>
      </c>
      <c r="T1903" s="135">
        <f t="shared" si="209"/>
        <v>0.83009125625257729</v>
      </c>
      <c r="U1903" s="55">
        <f t="shared" si="210"/>
        <v>463</v>
      </c>
      <c r="V1903" s="55">
        <f t="shared" si="211"/>
        <v>0</v>
      </c>
      <c r="X1903" s="36" t="b">
        <v>1</v>
      </c>
    </row>
    <row r="1904" spans="1:24" x14ac:dyDescent="0.2">
      <c r="A1904" s="42" t="s">
        <v>4993</v>
      </c>
      <c r="B1904" s="128" t="s">
        <v>2725</v>
      </c>
      <c r="C1904" s="50" t="s">
        <v>163</v>
      </c>
      <c r="D1904" s="51">
        <v>52014</v>
      </c>
      <c r="E1904" s="56" t="s">
        <v>282</v>
      </c>
      <c r="F1904" s="53" t="s">
        <v>280</v>
      </c>
      <c r="G1904" s="54">
        <v>9</v>
      </c>
      <c r="H1904" s="55">
        <v>9</v>
      </c>
      <c r="I1904" s="73">
        <v>12.82</v>
      </c>
      <c r="J1904" s="55">
        <v>10.64</v>
      </c>
      <c r="K1904" s="73">
        <v>2.61</v>
      </c>
      <c r="L1904" s="55">
        <v>2.16</v>
      </c>
      <c r="M1904" s="55">
        <f t="shared" si="214"/>
        <v>115.2</v>
      </c>
      <c r="N1904" s="55">
        <f t="shared" si="215"/>
        <v>115.2</v>
      </c>
      <c r="O1904" s="37"/>
      <c r="P1904" s="55">
        <v>12.82</v>
      </c>
      <c r="Q1904" s="55">
        <v>2.61</v>
      </c>
      <c r="R1904" s="55">
        <v>138.87</v>
      </c>
      <c r="S1904" s="55">
        <v>138.87</v>
      </c>
      <c r="T1904" s="135">
        <f t="shared" si="209"/>
        <v>0.82955281918340895</v>
      </c>
      <c r="U1904" s="55">
        <f t="shared" si="210"/>
        <v>95.76</v>
      </c>
      <c r="V1904" s="55">
        <f t="shared" si="211"/>
        <v>19.440000000000001</v>
      </c>
      <c r="X1904" s="36" t="b">
        <v>1</v>
      </c>
    </row>
    <row r="1905" spans="1:24" x14ac:dyDescent="0.2">
      <c r="A1905" s="42" t="s">
        <v>4994</v>
      </c>
      <c r="B1905" s="128" t="s">
        <v>2726</v>
      </c>
      <c r="C1905" s="50" t="s">
        <v>163</v>
      </c>
      <c r="D1905" s="51">
        <v>52005</v>
      </c>
      <c r="E1905" s="56" t="s">
        <v>279</v>
      </c>
      <c r="F1905" s="53" t="s">
        <v>280</v>
      </c>
      <c r="G1905" s="54">
        <v>43</v>
      </c>
      <c r="H1905" s="55">
        <v>43</v>
      </c>
      <c r="I1905" s="73">
        <v>8.8800000000000008</v>
      </c>
      <c r="J1905" s="55">
        <v>7.37</v>
      </c>
      <c r="K1905" s="73">
        <v>2.98</v>
      </c>
      <c r="L1905" s="55">
        <v>2.4700000000000002</v>
      </c>
      <c r="M1905" s="55">
        <f t="shared" si="214"/>
        <v>423.12</v>
      </c>
      <c r="N1905" s="55">
        <f t="shared" si="215"/>
        <v>423.12</v>
      </c>
      <c r="O1905" s="37"/>
      <c r="P1905" s="55">
        <v>8.8800000000000008</v>
      </c>
      <c r="Q1905" s="55">
        <v>2.98</v>
      </c>
      <c r="R1905" s="55">
        <v>509.98</v>
      </c>
      <c r="S1905" s="55">
        <v>509.98</v>
      </c>
      <c r="T1905" s="135">
        <f t="shared" si="209"/>
        <v>0.8296795952782462</v>
      </c>
      <c r="U1905" s="55">
        <f t="shared" si="210"/>
        <v>316.91000000000003</v>
      </c>
      <c r="V1905" s="55">
        <f t="shared" si="211"/>
        <v>106.21</v>
      </c>
      <c r="X1905" s="36" t="b">
        <v>1</v>
      </c>
    </row>
    <row r="1906" spans="1:24" x14ac:dyDescent="0.2">
      <c r="A1906" s="42" t="s">
        <v>4995</v>
      </c>
      <c r="B1906" s="128" t="s">
        <v>2727</v>
      </c>
      <c r="C1906" s="50" t="s">
        <v>163</v>
      </c>
      <c r="D1906" s="51">
        <v>50901</v>
      </c>
      <c r="E1906" s="56" t="s">
        <v>286</v>
      </c>
      <c r="F1906" s="53" t="s">
        <v>211</v>
      </c>
      <c r="G1906" s="54">
        <v>1</v>
      </c>
      <c r="H1906" s="55">
        <v>1</v>
      </c>
      <c r="I1906" s="73">
        <v>0</v>
      </c>
      <c r="J1906" s="55">
        <v>0</v>
      </c>
      <c r="K1906" s="73">
        <v>43.34</v>
      </c>
      <c r="L1906" s="55">
        <v>35.97</v>
      </c>
      <c r="M1906" s="55">
        <f t="shared" si="214"/>
        <v>35.97</v>
      </c>
      <c r="N1906" s="55">
        <f t="shared" si="215"/>
        <v>35.97</v>
      </c>
      <c r="O1906" s="37"/>
      <c r="P1906" s="55">
        <v>0</v>
      </c>
      <c r="Q1906" s="55">
        <v>43.34</v>
      </c>
      <c r="R1906" s="55">
        <v>43.34</v>
      </c>
      <c r="S1906" s="55">
        <v>43.34</v>
      </c>
      <c r="T1906" s="135">
        <f t="shared" si="209"/>
        <v>0.82994923857868008</v>
      </c>
      <c r="U1906" s="55">
        <f t="shared" si="210"/>
        <v>0</v>
      </c>
      <c r="V1906" s="55">
        <f t="shared" si="211"/>
        <v>35.97</v>
      </c>
      <c r="X1906" s="36" t="b">
        <v>1</v>
      </c>
    </row>
    <row r="1907" spans="1:24" x14ac:dyDescent="0.2">
      <c r="A1907" s="42" t="s">
        <v>4996</v>
      </c>
      <c r="B1907" s="128" t="s">
        <v>2728</v>
      </c>
      <c r="C1907" s="50" t="s">
        <v>163</v>
      </c>
      <c r="D1907" s="51">
        <v>50902</v>
      </c>
      <c r="E1907" s="56" t="s">
        <v>288</v>
      </c>
      <c r="F1907" s="53" t="s">
        <v>164</v>
      </c>
      <c r="G1907" s="54">
        <v>2</v>
      </c>
      <c r="H1907" s="55">
        <v>2</v>
      </c>
      <c r="I1907" s="73">
        <v>0</v>
      </c>
      <c r="J1907" s="55">
        <v>0</v>
      </c>
      <c r="K1907" s="73">
        <v>5.34</v>
      </c>
      <c r="L1907" s="55">
        <v>4.43</v>
      </c>
      <c r="M1907" s="55">
        <f t="shared" si="214"/>
        <v>8.86</v>
      </c>
      <c r="N1907" s="55">
        <f t="shared" si="215"/>
        <v>8.86</v>
      </c>
      <c r="O1907" s="37"/>
      <c r="P1907" s="55">
        <v>0</v>
      </c>
      <c r="Q1907" s="55">
        <v>5.34</v>
      </c>
      <c r="R1907" s="55">
        <v>10.68</v>
      </c>
      <c r="S1907" s="55">
        <v>10.68</v>
      </c>
      <c r="T1907" s="135">
        <f t="shared" si="209"/>
        <v>0.82958801498127333</v>
      </c>
      <c r="U1907" s="55">
        <f t="shared" si="210"/>
        <v>0</v>
      </c>
      <c r="V1907" s="55">
        <f t="shared" si="211"/>
        <v>8.86</v>
      </c>
      <c r="X1907" s="36" t="b">
        <v>1</v>
      </c>
    </row>
    <row r="1908" spans="1:24" x14ac:dyDescent="0.2">
      <c r="A1908" s="42" t="s">
        <v>4997</v>
      </c>
      <c r="B1908" s="128" t="s">
        <v>2729</v>
      </c>
      <c r="C1908" s="50" t="s">
        <v>163</v>
      </c>
      <c r="D1908" s="51">
        <v>60470</v>
      </c>
      <c r="E1908" s="56" t="s">
        <v>556</v>
      </c>
      <c r="F1908" s="53" t="s">
        <v>211</v>
      </c>
      <c r="G1908" s="54">
        <v>0.1</v>
      </c>
      <c r="H1908" s="55">
        <v>0.1</v>
      </c>
      <c r="I1908" s="73">
        <v>175.88</v>
      </c>
      <c r="J1908" s="55">
        <v>145.99</v>
      </c>
      <c r="K1908" s="73">
        <v>26.68</v>
      </c>
      <c r="L1908" s="55">
        <v>22.14</v>
      </c>
      <c r="M1908" s="55">
        <f t="shared" si="214"/>
        <v>16.809999999999999</v>
      </c>
      <c r="N1908" s="55">
        <f t="shared" si="215"/>
        <v>16.809999999999999</v>
      </c>
      <c r="O1908" s="37"/>
      <c r="P1908" s="55">
        <v>175.88</v>
      </c>
      <c r="Q1908" s="55">
        <v>26.68</v>
      </c>
      <c r="R1908" s="55">
        <v>20.25</v>
      </c>
      <c r="S1908" s="55">
        <v>20.25</v>
      </c>
      <c r="T1908" s="135">
        <f t="shared" si="209"/>
        <v>0.83012345679012345</v>
      </c>
      <c r="U1908" s="55">
        <f t="shared" si="210"/>
        <v>14.59</v>
      </c>
      <c r="V1908" s="55">
        <f t="shared" si="211"/>
        <v>2.21</v>
      </c>
      <c r="X1908" s="36" t="b">
        <v>1</v>
      </c>
    </row>
    <row r="1909" spans="1:24" ht="24" x14ac:dyDescent="0.25">
      <c r="A1909" s="42" t="s">
        <v>4998</v>
      </c>
      <c r="B1909" s="128" t="s">
        <v>2730</v>
      </c>
      <c r="C1909" s="50" t="s">
        <v>163</v>
      </c>
      <c r="D1909" s="51">
        <v>51060</v>
      </c>
      <c r="E1909" s="52" t="s">
        <v>3034</v>
      </c>
      <c r="F1909" s="53" t="s">
        <v>211</v>
      </c>
      <c r="G1909" s="54">
        <v>1</v>
      </c>
      <c r="H1909" s="55">
        <v>1</v>
      </c>
      <c r="I1909" s="73">
        <v>0.12</v>
      </c>
      <c r="J1909" s="55">
        <v>0.09</v>
      </c>
      <c r="K1909" s="73">
        <v>40.18</v>
      </c>
      <c r="L1909" s="55">
        <v>33.35</v>
      </c>
      <c r="M1909" s="55">
        <f t="shared" si="214"/>
        <v>33.44</v>
      </c>
      <c r="N1909" s="55">
        <f t="shared" si="215"/>
        <v>33.44</v>
      </c>
      <c r="O1909" s="38"/>
      <c r="P1909" s="55">
        <v>0.12</v>
      </c>
      <c r="Q1909" s="55">
        <v>40.18</v>
      </c>
      <c r="R1909" s="55">
        <v>40.299999999999997</v>
      </c>
      <c r="S1909" s="55">
        <v>40.299999999999997</v>
      </c>
      <c r="T1909" s="135">
        <f t="shared" si="209"/>
        <v>0.82977667493796525</v>
      </c>
      <c r="U1909" s="55">
        <f t="shared" si="210"/>
        <v>0.09</v>
      </c>
      <c r="V1909" s="55">
        <f t="shared" si="211"/>
        <v>33.35</v>
      </c>
      <c r="X1909" s="36" t="b">
        <v>1</v>
      </c>
    </row>
    <row r="1910" spans="1:24" x14ac:dyDescent="0.2">
      <c r="A1910" s="42" t="s">
        <v>4999</v>
      </c>
      <c r="B1910" s="129" t="s">
        <v>2731</v>
      </c>
      <c r="C1910" s="133"/>
      <c r="D1910" s="133"/>
      <c r="E1910" s="58" t="s">
        <v>275</v>
      </c>
      <c r="F1910" s="133"/>
      <c r="G1910" s="59"/>
      <c r="H1910" s="59"/>
      <c r="I1910" s="72"/>
      <c r="J1910" s="59"/>
      <c r="K1910" s="72"/>
      <c r="L1910" s="59"/>
      <c r="M1910" s="60">
        <f>SUM(M1911:M1913)</f>
        <v>1192.92</v>
      </c>
      <c r="N1910" s="60">
        <f>SUM(N1911:N1913)</f>
        <v>1192.92</v>
      </c>
      <c r="O1910" s="37"/>
      <c r="P1910" s="59"/>
      <c r="Q1910" s="59"/>
      <c r="R1910" s="60">
        <v>1437.45</v>
      </c>
      <c r="S1910" s="60">
        <v>1437.45</v>
      </c>
      <c r="T1910" s="135">
        <f t="shared" si="209"/>
        <v>0.82988625691328399</v>
      </c>
      <c r="U1910" s="55">
        <f t="shared" si="210"/>
        <v>0</v>
      </c>
      <c r="V1910" s="55">
        <f t="shared" si="211"/>
        <v>0</v>
      </c>
      <c r="X1910" s="36" t="b">
        <v>1</v>
      </c>
    </row>
    <row r="1911" spans="1:24" x14ac:dyDescent="0.2">
      <c r="A1911" s="42" t="s">
        <v>5000</v>
      </c>
      <c r="B1911" s="128" t="s">
        <v>2732</v>
      </c>
      <c r="C1911" s="50" t="s">
        <v>163</v>
      </c>
      <c r="D1911" s="51">
        <v>50302</v>
      </c>
      <c r="E1911" s="56" t="s">
        <v>277</v>
      </c>
      <c r="F1911" s="53" t="s">
        <v>172</v>
      </c>
      <c r="G1911" s="54">
        <v>12</v>
      </c>
      <c r="H1911" s="55">
        <v>12</v>
      </c>
      <c r="I1911" s="73">
        <v>32.19</v>
      </c>
      <c r="J1911" s="55">
        <v>26.72</v>
      </c>
      <c r="K1911" s="73">
        <v>37.479999999999997</v>
      </c>
      <c r="L1911" s="55">
        <v>31.11</v>
      </c>
      <c r="M1911" s="55">
        <f>TRUNC(((J1911*G1911)+(L1911*G1911)),2)</f>
        <v>693.96</v>
      </c>
      <c r="N1911" s="55">
        <f>TRUNC(((J1911*H1911)+(L1911*H1911)),2)</f>
        <v>693.96</v>
      </c>
      <c r="O1911" s="37"/>
      <c r="P1911" s="55">
        <v>32.19</v>
      </c>
      <c r="Q1911" s="55">
        <v>37.479999999999997</v>
      </c>
      <c r="R1911" s="55">
        <v>836.04</v>
      </c>
      <c r="S1911" s="55">
        <v>836.04</v>
      </c>
      <c r="T1911" s="135">
        <f t="shared" si="209"/>
        <v>0.83005597818286214</v>
      </c>
      <c r="U1911" s="55">
        <f t="shared" si="210"/>
        <v>320.64</v>
      </c>
      <c r="V1911" s="55">
        <f t="shared" si="211"/>
        <v>373.32</v>
      </c>
      <c r="X1911" s="36" t="b">
        <v>1</v>
      </c>
    </row>
    <row r="1912" spans="1:24" x14ac:dyDescent="0.2">
      <c r="A1912" s="42" t="s">
        <v>5001</v>
      </c>
      <c r="B1912" s="128" t="s">
        <v>2733</v>
      </c>
      <c r="C1912" s="50" t="s">
        <v>163</v>
      </c>
      <c r="D1912" s="51">
        <v>52014</v>
      </c>
      <c r="E1912" s="56" t="s">
        <v>282</v>
      </c>
      <c r="F1912" s="53" t="s">
        <v>280</v>
      </c>
      <c r="G1912" s="54">
        <v>9</v>
      </c>
      <c r="H1912" s="55">
        <v>9</v>
      </c>
      <c r="I1912" s="73">
        <v>12.82</v>
      </c>
      <c r="J1912" s="55">
        <v>10.64</v>
      </c>
      <c r="K1912" s="73">
        <v>2.61</v>
      </c>
      <c r="L1912" s="55">
        <v>2.16</v>
      </c>
      <c r="M1912" s="55">
        <f>TRUNC(((J1912*G1912)+(L1912*G1912)),2)</f>
        <v>115.2</v>
      </c>
      <c r="N1912" s="55">
        <f>TRUNC(((J1912*H1912)+(L1912*H1912)),2)</f>
        <v>115.2</v>
      </c>
      <c r="O1912" s="37"/>
      <c r="P1912" s="55">
        <v>12.82</v>
      </c>
      <c r="Q1912" s="55">
        <v>2.61</v>
      </c>
      <c r="R1912" s="55">
        <v>138.87</v>
      </c>
      <c r="S1912" s="55">
        <v>138.87</v>
      </c>
      <c r="T1912" s="135">
        <f t="shared" si="209"/>
        <v>0.82955281918340895</v>
      </c>
      <c r="U1912" s="55">
        <f t="shared" si="210"/>
        <v>95.76</v>
      </c>
      <c r="V1912" s="55">
        <f t="shared" si="211"/>
        <v>19.440000000000001</v>
      </c>
      <c r="X1912" s="36" t="b">
        <v>1</v>
      </c>
    </row>
    <row r="1913" spans="1:24" x14ac:dyDescent="0.2">
      <c r="A1913" s="42" t="s">
        <v>5002</v>
      </c>
      <c r="B1913" s="128" t="s">
        <v>2734</v>
      </c>
      <c r="C1913" s="50" t="s">
        <v>163</v>
      </c>
      <c r="D1913" s="51">
        <v>52005</v>
      </c>
      <c r="E1913" s="56" t="s">
        <v>279</v>
      </c>
      <c r="F1913" s="53" t="s">
        <v>280</v>
      </c>
      <c r="G1913" s="54">
        <v>39</v>
      </c>
      <c r="H1913" s="55">
        <v>39</v>
      </c>
      <c r="I1913" s="73">
        <v>8.8800000000000008</v>
      </c>
      <c r="J1913" s="55">
        <v>7.37</v>
      </c>
      <c r="K1913" s="73">
        <v>2.98</v>
      </c>
      <c r="L1913" s="55">
        <v>2.4700000000000002</v>
      </c>
      <c r="M1913" s="55">
        <f>TRUNC(((J1913*G1913)+(L1913*G1913)),2)</f>
        <v>383.76</v>
      </c>
      <c r="N1913" s="55">
        <f>TRUNC(((J1913*H1913)+(L1913*H1913)),2)</f>
        <v>383.76</v>
      </c>
      <c r="O1913" s="37"/>
      <c r="P1913" s="55">
        <v>8.8800000000000008</v>
      </c>
      <c r="Q1913" s="55">
        <v>2.98</v>
      </c>
      <c r="R1913" s="55">
        <v>462.54</v>
      </c>
      <c r="S1913" s="55">
        <v>462.54</v>
      </c>
      <c r="T1913" s="135">
        <f t="shared" si="209"/>
        <v>0.8296795952782462</v>
      </c>
      <c r="U1913" s="55">
        <f t="shared" si="210"/>
        <v>287.43</v>
      </c>
      <c r="V1913" s="55">
        <f t="shared" si="211"/>
        <v>96.33</v>
      </c>
      <c r="X1913" s="36" t="b">
        <v>1</v>
      </c>
    </row>
    <row r="1914" spans="1:24" x14ac:dyDescent="0.2">
      <c r="A1914" s="42" t="s">
        <v>5003</v>
      </c>
      <c r="B1914" s="127" t="s">
        <v>2735</v>
      </c>
      <c r="C1914" s="132"/>
      <c r="D1914" s="132"/>
      <c r="E1914" s="47" t="s">
        <v>93</v>
      </c>
      <c r="F1914" s="132"/>
      <c r="G1914" s="48"/>
      <c r="H1914" s="48"/>
      <c r="I1914" s="72"/>
      <c r="J1914" s="48"/>
      <c r="K1914" s="72"/>
      <c r="L1914" s="48"/>
      <c r="M1914" s="49">
        <f>M1915</f>
        <v>1755.48</v>
      </c>
      <c r="N1914" s="65">
        <f>N1915</f>
        <v>1755.48</v>
      </c>
      <c r="O1914" s="37"/>
      <c r="P1914" s="48"/>
      <c r="Q1914" s="48"/>
      <c r="R1914" s="49">
        <v>2116.5500000000002</v>
      </c>
      <c r="S1914" s="49">
        <v>2116.5500000000002</v>
      </c>
      <c r="T1914" s="135">
        <f t="shared" si="209"/>
        <v>0.82940634523162693</v>
      </c>
      <c r="U1914" s="55">
        <f t="shared" si="210"/>
        <v>0</v>
      </c>
      <c r="V1914" s="55">
        <f t="shared" si="211"/>
        <v>0</v>
      </c>
      <c r="X1914" s="36" t="b">
        <v>1</v>
      </c>
    </row>
    <row r="1915" spans="1:24" ht="36" x14ac:dyDescent="0.25">
      <c r="A1915" s="42" t="s">
        <v>5004</v>
      </c>
      <c r="B1915" s="128" t="s">
        <v>2736</v>
      </c>
      <c r="C1915" s="50" t="s">
        <v>217</v>
      </c>
      <c r="D1915" s="51">
        <v>100775</v>
      </c>
      <c r="E1915" s="56" t="s">
        <v>425</v>
      </c>
      <c r="F1915" s="53" t="s">
        <v>280</v>
      </c>
      <c r="G1915" s="54">
        <v>131.30000000000001</v>
      </c>
      <c r="H1915" s="55">
        <v>131.30000000000001</v>
      </c>
      <c r="I1915" s="73">
        <v>15.26</v>
      </c>
      <c r="J1915" s="55">
        <v>12.66</v>
      </c>
      <c r="K1915" s="73">
        <v>0.86</v>
      </c>
      <c r="L1915" s="55">
        <v>0.71</v>
      </c>
      <c r="M1915" s="55">
        <f>TRUNC(((J1915*G1915)+(L1915*G1915)),2)</f>
        <v>1755.48</v>
      </c>
      <c r="N1915" s="55">
        <f>TRUNC(((J1915*H1915)+(L1915*H1915)),2)</f>
        <v>1755.48</v>
      </c>
      <c r="O1915" s="307"/>
      <c r="P1915" s="55">
        <v>15.26</v>
      </c>
      <c r="Q1915" s="55">
        <v>0.86</v>
      </c>
      <c r="R1915" s="55">
        <v>2116.5500000000002</v>
      </c>
      <c r="S1915" s="55">
        <v>2116.5500000000002</v>
      </c>
      <c r="T1915" s="135">
        <f t="shared" si="209"/>
        <v>0.82940634523162693</v>
      </c>
      <c r="U1915" s="55">
        <f t="shared" si="210"/>
        <v>1662.25</v>
      </c>
      <c r="V1915" s="55">
        <f t="shared" si="211"/>
        <v>93.22</v>
      </c>
      <c r="X1915" s="36" t="b">
        <v>1</v>
      </c>
    </row>
    <row r="1916" spans="1:24" x14ac:dyDescent="0.2">
      <c r="A1916" s="42" t="s">
        <v>5005</v>
      </c>
      <c r="B1916" s="127" t="s">
        <v>2737</v>
      </c>
      <c r="C1916" s="132"/>
      <c r="D1916" s="132"/>
      <c r="E1916" s="47" t="s">
        <v>95</v>
      </c>
      <c r="F1916" s="132"/>
      <c r="G1916" s="48"/>
      <c r="H1916" s="48"/>
      <c r="I1916" s="72"/>
      <c r="J1916" s="48"/>
      <c r="K1916" s="72"/>
      <c r="L1916" s="48"/>
      <c r="M1916" s="308">
        <f>SUM(M1917:M1921)</f>
        <v>581.73</v>
      </c>
      <c r="N1916" s="308">
        <f>SUM(N1917:N1921)</f>
        <v>581.73</v>
      </c>
      <c r="O1916" s="37"/>
      <c r="P1916" s="48"/>
      <c r="Q1916" s="48"/>
      <c r="R1916" s="308">
        <v>701.11</v>
      </c>
      <c r="S1916" s="308">
        <v>701.11</v>
      </c>
      <c r="T1916" s="135">
        <f t="shared" si="209"/>
        <v>0.82972714695268934</v>
      </c>
      <c r="U1916" s="55">
        <f t="shared" si="210"/>
        <v>0</v>
      </c>
      <c r="V1916" s="55">
        <f t="shared" si="211"/>
        <v>0</v>
      </c>
      <c r="X1916" s="36" t="b">
        <v>1</v>
      </c>
    </row>
    <row r="1917" spans="1:24" x14ac:dyDescent="0.2">
      <c r="A1917" s="42" t="s">
        <v>5006</v>
      </c>
      <c r="B1917" s="128" t="s">
        <v>2738</v>
      </c>
      <c r="C1917" s="50" t="s">
        <v>163</v>
      </c>
      <c r="D1917" s="51">
        <v>160100</v>
      </c>
      <c r="E1917" s="56" t="s">
        <v>428</v>
      </c>
      <c r="F1917" s="53" t="s">
        <v>164</v>
      </c>
      <c r="G1917" s="54">
        <v>4.33</v>
      </c>
      <c r="H1917" s="55">
        <v>4.33</v>
      </c>
      <c r="I1917" s="73">
        <v>38.76</v>
      </c>
      <c r="J1917" s="55">
        <v>32.17</v>
      </c>
      <c r="K1917" s="73">
        <v>4.01</v>
      </c>
      <c r="L1917" s="55">
        <v>3.32</v>
      </c>
      <c r="M1917" s="55">
        <f>TRUNC(((J1917*G1917)+(L1917*G1917)),2)</f>
        <v>153.66999999999999</v>
      </c>
      <c r="N1917" s="55">
        <f>TRUNC(((J1917*H1917)+(L1917*H1917)),2)</f>
        <v>153.66999999999999</v>
      </c>
      <c r="O1917" s="37"/>
      <c r="P1917" s="55">
        <v>38.76</v>
      </c>
      <c r="Q1917" s="55">
        <v>4.01</v>
      </c>
      <c r="R1917" s="55">
        <v>185.19</v>
      </c>
      <c r="S1917" s="55">
        <v>185.19</v>
      </c>
      <c r="T1917" s="135">
        <f t="shared" si="209"/>
        <v>0.82979642529294229</v>
      </c>
      <c r="U1917" s="55">
        <f t="shared" si="210"/>
        <v>139.29</v>
      </c>
      <c r="V1917" s="55">
        <f t="shared" si="211"/>
        <v>14.37</v>
      </c>
      <c r="X1917" s="36" t="b">
        <v>1</v>
      </c>
    </row>
    <row r="1918" spans="1:24" x14ac:dyDescent="0.2">
      <c r="A1918" s="42" t="s">
        <v>5007</v>
      </c>
      <c r="B1918" s="128" t="s">
        <v>2739</v>
      </c>
      <c r="C1918" s="50" t="s">
        <v>163</v>
      </c>
      <c r="D1918" s="51">
        <v>160101</v>
      </c>
      <c r="E1918" s="56" t="s">
        <v>430</v>
      </c>
      <c r="F1918" s="53" t="s">
        <v>172</v>
      </c>
      <c r="G1918" s="54">
        <v>2.2599999999999998</v>
      </c>
      <c r="H1918" s="55">
        <v>2.2599999999999998</v>
      </c>
      <c r="I1918" s="73">
        <v>20.02</v>
      </c>
      <c r="J1918" s="55">
        <v>16.61</v>
      </c>
      <c r="K1918" s="73">
        <v>19.5</v>
      </c>
      <c r="L1918" s="55">
        <v>16.18</v>
      </c>
      <c r="M1918" s="55">
        <f>TRUNC(((J1918*G1918)+(L1918*G1918)),2)</f>
        <v>74.099999999999994</v>
      </c>
      <c r="N1918" s="55">
        <f>TRUNC(((J1918*H1918)+(L1918*H1918)),2)</f>
        <v>74.099999999999994</v>
      </c>
      <c r="O1918" s="37"/>
      <c r="P1918" s="55">
        <v>20.02</v>
      </c>
      <c r="Q1918" s="55">
        <v>19.5</v>
      </c>
      <c r="R1918" s="55">
        <v>89.31</v>
      </c>
      <c r="S1918" s="55">
        <v>89.31</v>
      </c>
      <c r="T1918" s="135">
        <f t="shared" si="209"/>
        <v>0.82969432314410474</v>
      </c>
      <c r="U1918" s="55">
        <f t="shared" si="210"/>
        <v>37.53</v>
      </c>
      <c r="V1918" s="55">
        <f t="shared" si="211"/>
        <v>36.56</v>
      </c>
      <c r="X1918" s="36" t="b">
        <v>1</v>
      </c>
    </row>
    <row r="1919" spans="1:24" x14ac:dyDescent="0.2">
      <c r="A1919" s="42" t="s">
        <v>5008</v>
      </c>
      <c r="B1919" s="128" t="s">
        <v>2740</v>
      </c>
      <c r="C1919" s="50" t="s">
        <v>163</v>
      </c>
      <c r="D1919" s="51">
        <v>160404</v>
      </c>
      <c r="E1919" s="56" t="s">
        <v>434</v>
      </c>
      <c r="F1919" s="53" t="s">
        <v>172</v>
      </c>
      <c r="G1919" s="54">
        <v>4.5199999999999996</v>
      </c>
      <c r="H1919" s="55">
        <v>4.5199999999999996</v>
      </c>
      <c r="I1919" s="73">
        <v>0.5</v>
      </c>
      <c r="J1919" s="55">
        <v>0.41</v>
      </c>
      <c r="K1919" s="73">
        <v>13.31</v>
      </c>
      <c r="L1919" s="55">
        <v>11.04</v>
      </c>
      <c r="M1919" s="55">
        <f>TRUNC(((J1919*G1919)+(L1919*G1919)),2)</f>
        <v>51.75</v>
      </c>
      <c r="N1919" s="55">
        <f>TRUNC(((J1919*H1919)+(L1919*H1919)),2)</f>
        <v>51.75</v>
      </c>
      <c r="O1919" s="37"/>
      <c r="P1919" s="55">
        <v>0.5</v>
      </c>
      <c r="Q1919" s="55">
        <v>13.31</v>
      </c>
      <c r="R1919" s="55">
        <v>62.42</v>
      </c>
      <c r="S1919" s="55">
        <v>62.42</v>
      </c>
      <c r="T1919" s="135">
        <f t="shared" si="209"/>
        <v>0.82906119833386738</v>
      </c>
      <c r="U1919" s="55">
        <f t="shared" si="210"/>
        <v>1.85</v>
      </c>
      <c r="V1919" s="55">
        <f t="shared" si="211"/>
        <v>49.9</v>
      </c>
      <c r="X1919" s="36" t="b">
        <v>1</v>
      </c>
    </row>
    <row r="1920" spans="1:24" x14ac:dyDescent="0.2">
      <c r="A1920" s="42" t="s">
        <v>5009</v>
      </c>
      <c r="B1920" s="128" t="s">
        <v>2741</v>
      </c>
      <c r="C1920" s="50" t="s">
        <v>163</v>
      </c>
      <c r="D1920" s="51">
        <v>160403</v>
      </c>
      <c r="E1920" s="56" t="s">
        <v>432</v>
      </c>
      <c r="F1920" s="53" t="s">
        <v>172</v>
      </c>
      <c r="G1920" s="54">
        <v>3.82</v>
      </c>
      <c r="H1920" s="55">
        <v>3.82</v>
      </c>
      <c r="I1920" s="73">
        <v>10.75</v>
      </c>
      <c r="J1920" s="55">
        <v>8.92</v>
      </c>
      <c r="K1920" s="73">
        <v>10.79</v>
      </c>
      <c r="L1920" s="55">
        <v>8.9499999999999993</v>
      </c>
      <c r="M1920" s="55">
        <f>TRUNC(((J1920*G1920)+(L1920*G1920)),2)</f>
        <v>68.260000000000005</v>
      </c>
      <c r="N1920" s="55">
        <f>TRUNC(((J1920*H1920)+(L1920*H1920)),2)</f>
        <v>68.260000000000005</v>
      </c>
      <c r="O1920" s="37"/>
      <c r="P1920" s="55">
        <v>10.75</v>
      </c>
      <c r="Q1920" s="55">
        <v>10.79</v>
      </c>
      <c r="R1920" s="55">
        <v>82.28</v>
      </c>
      <c r="S1920" s="55">
        <v>82.28</v>
      </c>
      <c r="T1920" s="135">
        <f t="shared" si="209"/>
        <v>0.82960622265435102</v>
      </c>
      <c r="U1920" s="55">
        <f t="shared" si="210"/>
        <v>34.07</v>
      </c>
      <c r="V1920" s="55">
        <f t="shared" si="211"/>
        <v>34.18</v>
      </c>
      <c r="X1920" s="36" t="b">
        <v>1</v>
      </c>
    </row>
    <row r="1921" spans="1:24" x14ac:dyDescent="0.2">
      <c r="A1921" s="42" t="s">
        <v>5010</v>
      </c>
      <c r="B1921" s="128" t="s">
        <v>2742</v>
      </c>
      <c r="C1921" s="50" t="s">
        <v>163</v>
      </c>
      <c r="D1921" s="51">
        <v>160601</v>
      </c>
      <c r="E1921" s="56" t="s">
        <v>261</v>
      </c>
      <c r="F1921" s="53" t="s">
        <v>172</v>
      </c>
      <c r="G1921" s="54">
        <v>4.5199999999999996</v>
      </c>
      <c r="H1921" s="55">
        <v>4.5199999999999996</v>
      </c>
      <c r="I1921" s="73">
        <v>28.17</v>
      </c>
      <c r="J1921" s="55">
        <v>23.38</v>
      </c>
      <c r="K1921" s="73">
        <v>34.200000000000003</v>
      </c>
      <c r="L1921" s="55">
        <v>28.38</v>
      </c>
      <c r="M1921" s="55">
        <f>TRUNC(((J1921*G1921)+(L1921*G1921)),2)</f>
        <v>233.95</v>
      </c>
      <c r="N1921" s="55">
        <f>TRUNC(((J1921*H1921)+(L1921*H1921)),2)</f>
        <v>233.95</v>
      </c>
      <c r="O1921" s="37"/>
      <c r="P1921" s="55">
        <v>28.17</v>
      </c>
      <c r="Q1921" s="55">
        <v>34.200000000000003</v>
      </c>
      <c r="R1921" s="55">
        <v>281.91000000000003</v>
      </c>
      <c r="S1921" s="55">
        <v>281.91000000000003</v>
      </c>
      <c r="T1921" s="135">
        <f t="shared" si="209"/>
        <v>0.82987478273207749</v>
      </c>
      <c r="U1921" s="55">
        <f t="shared" si="210"/>
        <v>105.67</v>
      </c>
      <c r="V1921" s="55">
        <f t="shared" si="211"/>
        <v>128.27000000000001</v>
      </c>
      <c r="X1921" s="36" t="b">
        <v>1</v>
      </c>
    </row>
    <row r="1922" spans="1:24" x14ac:dyDescent="0.2">
      <c r="A1922" s="42" t="s">
        <v>5011</v>
      </c>
      <c r="B1922" s="127" t="s">
        <v>2743</v>
      </c>
      <c r="C1922" s="132"/>
      <c r="D1922" s="132"/>
      <c r="E1922" s="47" t="s">
        <v>107</v>
      </c>
      <c r="F1922" s="132"/>
      <c r="G1922" s="48"/>
      <c r="H1922" s="48"/>
      <c r="I1922" s="72"/>
      <c r="J1922" s="48"/>
      <c r="K1922" s="72"/>
      <c r="L1922" s="48"/>
      <c r="M1922" s="49">
        <f>SUM(M1923:M1924)</f>
        <v>88.85</v>
      </c>
      <c r="N1922" s="65">
        <f>SUM(N1923:N1924)</f>
        <v>88.85</v>
      </c>
      <c r="O1922" s="37"/>
      <c r="P1922" s="48"/>
      <c r="Q1922" s="48"/>
      <c r="R1922" s="49">
        <v>107.05</v>
      </c>
      <c r="S1922" s="49">
        <v>107.05</v>
      </c>
      <c r="T1922" s="135">
        <f t="shared" si="209"/>
        <v>0.82998598785614197</v>
      </c>
      <c r="U1922" s="55">
        <f t="shared" si="210"/>
        <v>0</v>
      </c>
      <c r="V1922" s="55">
        <f t="shared" si="211"/>
        <v>0</v>
      </c>
      <c r="X1922" s="36" t="b">
        <v>1</v>
      </c>
    </row>
    <row r="1923" spans="1:24" x14ac:dyDescent="0.2">
      <c r="A1923" s="42" t="s">
        <v>5012</v>
      </c>
      <c r="B1923" s="128" t="s">
        <v>2744</v>
      </c>
      <c r="C1923" s="50" t="s">
        <v>163</v>
      </c>
      <c r="D1923" s="51">
        <v>220107</v>
      </c>
      <c r="E1923" s="56" t="s">
        <v>623</v>
      </c>
      <c r="F1923" s="53" t="s">
        <v>211</v>
      </c>
      <c r="G1923" s="54">
        <v>7.0000000000000007E-2</v>
      </c>
      <c r="H1923" s="55">
        <v>7.0000000000000007E-2</v>
      </c>
      <c r="I1923" s="73">
        <v>175.88</v>
      </c>
      <c r="J1923" s="55">
        <v>145.99</v>
      </c>
      <c r="K1923" s="73">
        <v>25.21</v>
      </c>
      <c r="L1923" s="55">
        <v>20.92</v>
      </c>
      <c r="M1923" s="55">
        <f>TRUNC(((J1923*G1923)+(L1923*G1923)),2)</f>
        <v>11.68</v>
      </c>
      <c r="N1923" s="55">
        <f>TRUNC(((J1923*H1923)+(L1923*H1923)),2)</f>
        <v>11.68</v>
      </c>
      <c r="O1923" s="37"/>
      <c r="P1923" s="55">
        <v>175.88</v>
      </c>
      <c r="Q1923" s="55">
        <v>25.21</v>
      </c>
      <c r="R1923" s="55">
        <v>14.07</v>
      </c>
      <c r="S1923" s="55">
        <v>14.07</v>
      </c>
      <c r="T1923" s="135">
        <f t="shared" si="209"/>
        <v>0.83013503909026298</v>
      </c>
      <c r="U1923" s="55">
        <f t="shared" si="210"/>
        <v>10.210000000000001</v>
      </c>
      <c r="V1923" s="55">
        <f t="shared" si="211"/>
        <v>1.46</v>
      </c>
      <c r="X1923" s="36" t="b">
        <v>1</v>
      </c>
    </row>
    <row r="1924" spans="1:24" x14ac:dyDescent="0.2">
      <c r="A1924" s="42" t="s">
        <v>5013</v>
      </c>
      <c r="B1924" s="128" t="s">
        <v>2745</v>
      </c>
      <c r="C1924" s="50" t="s">
        <v>163</v>
      </c>
      <c r="D1924" s="51">
        <v>220059</v>
      </c>
      <c r="E1924" s="56" t="s">
        <v>625</v>
      </c>
      <c r="F1924" s="53" t="s">
        <v>164</v>
      </c>
      <c r="G1924" s="54">
        <v>2.36</v>
      </c>
      <c r="H1924" s="55">
        <v>2.36</v>
      </c>
      <c r="I1924" s="73">
        <v>29.4</v>
      </c>
      <c r="J1924" s="55">
        <v>24.4</v>
      </c>
      <c r="K1924" s="73">
        <v>10</v>
      </c>
      <c r="L1924" s="55">
        <v>8.3000000000000007</v>
      </c>
      <c r="M1924" s="55">
        <f>TRUNC(((J1924*G1924)+(L1924*G1924)),2)</f>
        <v>77.17</v>
      </c>
      <c r="N1924" s="55">
        <f>TRUNC(((J1924*H1924)+(L1924*H1924)),2)</f>
        <v>77.17</v>
      </c>
      <c r="O1924" s="37"/>
      <c r="P1924" s="55">
        <v>29.4</v>
      </c>
      <c r="Q1924" s="55">
        <v>10</v>
      </c>
      <c r="R1924" s="55">
        <v>92.98</v>
      </c>
      <c r="S1924" s="55">
        <v>92.98</v>
      </c>
      <c r="T1924" s="135">
        <f t="shared" si="209"/>
        <v>0.82996343299634323</v>
      </c>
      <c r="U1924" s="55">
        <f t="shared" si="210"/>
        <v>57.58</v>
      </c>
      <c r="V1924" s="55">
        <f t="shared" si="211"/>
        <v>19.579999999999998</v>
      </c>
      <c r="X1924" s="36" t="b">
        <v>1</v>
      </c>
    </row>
    <row r="1925" spans="1:24" x14ac:dyDescent="0.2">
      <c r="A1925" s="42" t="s">
        <v>5014</v>
      </c>
      <c r="B1925" s="127" t="s">
        <v>2746</v>
      </c>
      <c r="C1925" s="132"/>
      <c r="D1925" s="132"/>
      <c r="E1925" s="47" t="s">
        <v>115</v>
      </c>
      <c r="F1925" s="132"/>
      <c r="G1925" s="48"/>
      <c r="H1925" s="48"/>
      <c r="I1925" s="72"/>
      <c r="J1925" s="48"/>
      <c r="K1925" s="72"/>
      <c r="L1925" s="48"/>
      <c r="M1925" s="49">
        <f>M1926</f>
        <v>71.63</v>
      </c>
      <c r="N1925" s="65">
        <f>N1926</f>
        <v>71.63</v>
      </c>
      <c r="O1925" s="37"/>
      <c r="P1925" s="48"/>
      <c r="Q1925" s="48"/>
      <c r="R1925" s="49">
        <v>86.38</v>
      </c>
      <c r="S1925" s="49">
        <v>86.38</v>
      </c>
      <c r="T1925" s="135">
        <f t="shared" si="209"/>
        <v>0.82924288029636484</v>
      </c>
      <c r="U1925" s="55">
        <f t="shared" si="210"/>
        <v>0</v>
      </c>
      <c r="V1925" s="55">
        <f t="shared" si="211"/>
        <v>0</v>
      </c>
      <c r="X1925" s="36" t="b">
        <v>1</v>
      </c>
    </row>
    <row r="1926" spans="1:24" x14ac:dyDescent="0.2">
      <c r="A1926" s="42" t="s">
        <v>5015</v>
      </c>
      <c r="B1926" s="128" t="s">
        <v>2747</v>
      </c>
      <c r="C1926" s="50" t="s">
        <v>163</v>
      </c>
      <c r="D1926" s="51">
        <v>261609</v>
      </c>
      <c r="E1926" s="56" t="s">
        <v>513</v>
      </c>
      <c r="F1926" s="53" t="s">
        <v>164</v>
      </c>
      <c r="G1926" s="54">
        <v>6.5</v>
      </c>
      <c r="H1926" s="55">
        <v>6.5</v>
      </c>
      <c r="I1926" s="73">
        <v>9.34</v>
      </c>
      <c r="J1926" s="55">
        <v>7.75</v>
      </c>
      <c r="K1926" s="73">
        <v>3.95</v>
      </c>
      <c r="L1926" s="55">
        <v>3.27</v>
      </c>
      <c r="M1926" s="55">
        <f>TRUNC(((J1926*G1926)+(L1926*G1926)),2)</f>
        <v>71.63</v>
      </c>
      <c r="N1926" s="55">
        <f>TRUNC(((J1926*H1926)+(L1926*H1926)),2)</f>
        <v>71.63</v>
      </c>
      <c r="O1926" s="37"/>
      <c r="P1926" s="55">
        <v>9.34</v>
      </c>
      <c r="Q1926" s="55">
        <v>3.95</v>
      </c>
      <c r="R1926" s="55">
        <v>86.38</v>
      </c>
      <c r="S1926" s="55">
        <v>86.38</v>
      </c>
      <c r="T1926" s="135">
        <f t="shared" si="209"/>
        <v>0.82924288029636484</v>
      </c>
      <c r="U1926" s="55">
        <f t="shared" si="210"/>
        <v>50.37</v>
      </c>
      <c r="V1926" s="55">
        <f t="shared" si="211"/>
        <v>21.25</v>
      </c>
      <c r="X1926" s="36" t="b">
        <v>1</v>
      </c>
    </row>
    <row r="1927" spans="1:24" x14ac:dyDescent="0.2">
      <c r="A1927" s="42" t="s">
        <v>5016</v>
      </c>
      <c r="B1927" s="126">
        <v>44</v>
      </c>
      <c r="C1927" s="131"/>
      <c r="D1927" s="131"/>
      <c r="E1927" s="43" t="s">
        <v>46</v>
      </c>
      <c r="F1927" s="44" t="s">
        <v>160</v>
      </c>
      <c r="G1927" s="45">
        <v>1</v>
      </c>
      <c r="H1927" s="46"/>
      <c r="I1927" s="72"/>
      <c r="J1927" s="46"/>
      <c r="K1927" s="72"/>
      <c r="L1927" s="46"/>
      <c r="M1927" s="45">
        <f>M1928</f>
        <v>7826.38</v>
      </c>
      <c r="N1927" s="45">
        <f>N1928</f>
        <v>7826.38</v>
      </c>
      <c r="O1927" s="37"/>
      <c r="P1927" s="46"/>
      <c r="Q1927" s="46"/>
      <c r="R1927" s="45">
        <v>9442.7999999999993</v>
      </c>
      <c r="S1927" s="45">
        <v>9442.7999999999993</v>
      </c>
      <c r="T1927" s="135">
        <f t="shared" si="209"/>
        <v>0.82881984157241506</v>
      </c>
      <c r="U1927" s="55">
        <f t="shared" si="210"/>
        <v>0</v>
      </c>
      <c r="V1927" s="55">
        <f t="shared" si="211"/>
        <v>0</v>
      </c>
      <c r="X1927" s="36" t="b">
        <v>1</v>
      </c>
    </row>
    <row r="1928" spans="1:24" x14ac:dyDescent="0.2">
      <c r="A1928" s="42" t="s">
        <v>5017</v>
      </c>
      <c r="B1928" s="127" t="s">
        <v>2748</v>
      </c>
      <c r="C1928" s="132"/>
      <c r="D1928" s="132"/>
      <c r="E1928" s="47" t="s">
        <v>77</v>
      </c>
      <c r="F1928" s="132"/>
      <c r="G1928" s="48"/>
      <c r="H1928" s="48"/>
      <c r="I1928" s="72"/>
      <c r="J1928" s="48"/>
      <c r="K1928" s="72"/>
      <c r="L1928" s="48"/>
      <c r="M1928" s="308">
        <f>M1929+M1936</f>
        <v>7826.38</v>
      </c>
      <c r="N1928" s="308">
        <f>N1929+N1936</f>
        <v>7826.38</v>
      </c>
      <c r="O1928" s="37"/>
      <c r="P1928" s="48"/>
      <c r="Q1928" s="48"/>
      <c r="R1928" s="308">
        <v>9442.7999999999993</v>
      </c>
      <c r="S1928" s="308">
        <v>9442.7999999999993</v>
      </c>
      <c r="T1928" s="135">
        <f t="shared" si="209"/>
        <v>0.82881984157241506</v>
      </c>
      <c r="U1928" s="55">
        <f t="shared" si="210"/>
        <v>0</v>
      </c>
      <c r="V1928" s="55">
        <f t="shared" si="211"/>
        <v>0</v>
      </c>
      <c r="X1928" s="36" t="b">
        <v>1</v>
      </c>
    </row>
    <row r="1929" spans="1:24" x14ac:dyDescent="0.2">
      <c r="A1929" s="42" t="s">
        <v>5018</v>
      </c>
      <c r="B1929" s="129" t="s">
        <v>2749</v>
      </c>
      <c r="C1929" s="133"/>
      <c r="D1929" s="133"/>
      <c r="E1929" s="58" t="s">
        <v>628</v>
      </c>
      <c r="F1929" s="133"/>
      <c r="G1929" s="59"/>
      <c r="H1929" s="59"/>
      <c r="I1929" s="72"/>
      <c r="J1929" s="59"/>
      <c r="K1929" s="72"/>
      <c r="L1929" s="59"/>
      <c r="M1929" s="60">
        <f>SUM(M1930:M1935)</f>
        <v>2512.71</v>
      </c>
      <c r="N1929" s="60">
        <f>SUM(N1930:N1935)</f>
        <v>2512.71</v>
      </c>
      <c r="O1929" s="37"/>
      <c r="P1929" s="59"/>
      <c r="Q1929" s="59"/>
      <c r="R1929" s="60">
        <v>3030.55</v>
      </c>
      <c r="S1929" s="60">
        <v>3030.55</v>
      </c>
      <c r="T1929" s="135">
        <f t="shared" si="209"/>
        <v>0.82912672617181693</v>
      </c>
      <c r="U1929" s="55">
        <f t="shared" si="210"/>
        <v>0</v>
      </c>
      <c r="V1929" s="55">
        <f t="shared" si="211"/>
        <v>0</v>
      </c>
      <c r="X1929" s="36" t="b">
        <v>1</v>
      </c>
    </row>
    <row r="1930" spans="1:24" x14ac:dyDescent="0.2">
      <c r="A1930" s="42" t="s">
        <v>5019</v>
      </c>
      <c r="B1930" s="128" t="s">
        <v>2750</v>
      </c>
      <c r="C1930" s="50" t="s">
        <v>163</v>
      </c>
      <c r="D1930" s="51">
        <v>41004</v>
      </c>
      <c r="E1930" s="56" t="s">
        <v>601</v>
      </c>
      <c r="F1930" s="53" t="s">
        <v>211</v>
      </c>
      <c r="G1930" s="54">
        <v>112.16</v>
      </c>
      <c r="H1930" s="55">
        <v>112.16</v>
      </c>
      <c r="I1930" s="73">
        <v>1.76</v>
      </c>
      <c r="J1930" s="55">
        <v>1.46</v>
      </c>
      <c r="K1930" s="73">
        <v>0</v>
      </c>
      <c r="L1930" s="55">
        <v>0</v>
      </c>
      <c r="M1930" s="55">
        <f t="shared" ref="M1930:M1935" si="216">TRUNC(((J1930*G1930)+(L1930*G1930)),2)</f>
        <v>163.75</v>
      </c>
      <c r="N1930" s="55">
        <f t="shared" ref="N1930:N1935" si="217">TRUNC(((J1930*H1930)+(L1930*H1930)),2)</f>
        <v>163.75</v>
      </c>
      <c r="O1930" s="37"/>
      <c r="P1930" s="55">
        <v>1.76</v>
      </c>
      <c r="Q1930" s="55">
        <v>0</v>
      </c>
      <c r="R1930" s="55">
        <v>197.4</v>
      </c>
      <c r="S1930" s="55">
        <v>197.4</v>
      </c>
      <c r="T1930" s="135">
        <f t="shared" si="209"/>
        <v>0.82953394123606883</v>
      </c>
      <c r="U1930" s="55">
        <f t="shared" si="210"/>
        <v>163.75</v>
      </c>
      <c r="V1930" s="55">
        <f t="shared" si="211"/>
        <v>0</v>
      </c>
      <c r="X1930" s="36" t="b">
        <v>1</v>
      </c>
    </row>
    <row r="1931" spans="1:24" x14ac:dyDescent="0.2">
      <c r="A1931" s="42" t="s">
        <v>5020</v>
      </c>
      <c r="B1931" s="128" t="s">
        <v>2751</v>
      </c>
      <c r="C1931" s="50" t="s">
        <v>163</v>
      </c>
      <c r="D1931" s="51">
        <v>41005</v>
      </c>
      <c r="E1931" s="56" t="s">
        <v>603</v>
      </c>
      <c r="F1931" s="53" t="s">
        <v>211</v>
      </c>
      <c r="G1931" s="54">
        <v>67.06</v>
      </c>
      <c r="H1931" s="55">
        <v>67.06</v>
      </c>
      <c r="I1931" s="73">
        <v>1.29</v>
      </c>
      <c r="J1931" s="55">
        <v>1.07</v>
      </c>
      <c r="K1931" s="73">
        <v>0</v>
      </c>
      <c r="L1931" s="55">
        <v>0</v>
      </c>
      <c r="M1931" s="55">
        <f t="shared" si="216"/>
        <v>71.75</v>
      </c>
      <c r="N1931" s="55">
        <f t="shared" si="217"/>
        <v>71.75</v>
      </c>
      <c r="O1931" s="37"/>
      <c r="P1931" s="55">
        <v>1.29</v>
      </c>
      <c r="Q1931" s="55">
        <v>0</v>
      </c>
      <c r="R1931" s="55">
        <v>86.5</v>
      </c>
      <c r="S1931" s="55">
        <v>86.5</v>
      </c>
      <c r="T1931" s="135">
        <f t="shared" si="209"/>
        <v>0.82947976878612717</v>
      </c>
      <c r="U1931" s="55">
        <f t="shared" si="210"/>
        <v>71.75</v>
      </c>
      <c r="V1931" s="55">
        <f t="shared" si="211"/>
        <v>0</v>
      </c>
      <c r="X1931" s="36" t="b">
        <v>1</v>
      </c>
    </row>
    <row r="1932" spans="1:24" x14ac:dyDescent="0.2">
      <c r="A1932" s="42" t="s">
        <v>5021</v>
      </c>
      <c r="B1932" s="128" t="s">
        <v>2752</v>
      </c>
      <c r="C1932" s="50" t="s">
        <v>163</v>
      </c>
      <c r="D1932" s="51">
        <v>41012</v>
      </c>
      <c r="E1932" s="56" t="s">
        <v>605</v>
      </c>
      <c r="F1932" s="53" t="s">
        <v>211</v>
      </c>
      <c r="G1932" s="54">
        <v>67.06</v>
      </c>
      <c r="H1932" s="55">
        <v>67.06</v>
      </c>
      <c r="I1932" s="73">
        <v>5</v>
      </c>
      <c r="J1932" s="55">
        <v>4.1500000000000004</v>
      </c>
      <c r="K1932" s="73">
        <v>0</v>
      </c>
      <c r="L1932" s="55">
        <v>0</v>
      </c>
      <c r="M1932" s="55">
        <f t="shared" si="216"/>
        <v>278.29000000000002</v>
      </c>
      <c r="N1932" s="55">
        <f t="shared" si="217"/>
        <v>278.29000000000002</v>
      </c>
      <c r="O1932" s="37"/>
      <c r="P1932" s="55">
        <v>5</v>
      </c>
      <c r="Q1932" s="55">
        <v>0</v>
      </c>
      <c r="R1932" s="55">
        <v>335.3</v>
      </c>
      <c r="S1932" s="55">
        <v>335.3</v>
      </c>
      <c r="T1932" s="135">
        <f t="shared" ref="T1932:T1995" si="218">N1932/S1932</f>
        <v>0.82997315836564278</v>
      </c>
      <c r="U1932" s="55">
        <f t="shared" si="210"/>
        <v>278.29000000000002</v>
      </c>
      <c r="V1932" s="55">
        <f t="shared" si="211"/>
        <v>0</v>
      </c>
      <c r="X1932" s="36" t="b">
        <v>1</v>
      </c>
    </row>
    <row r="1933" spans="1:24" x14ac:dyDescent="0.2">
      <c r="A1933" s="42" t="s">
        <v>5022</v>
      </c>
      <c r="B1933" s="128" t="s">
        <v>2753</v>
      </c>
      <c r="C1933" s="50" t="s">
        <v>163</v>
      </c>
      <c r="D1933" s="51">
        <v>41006</v>
      </c>
      <c r="E1933" s="56" t="s">
        <v>607</v>
      </c>
      <c r="F1933" s="53" t="s">
        <v>608</v>
      </c>
      <c r="G1933" s="54">
        <v>670.6</v>
      </c>
      <c r="H1933" s="55">
        <v>670.6</v>
      </c>
      <c r="I1933" s="73">
        <v>2.4500000000000002</v>
      </c>
      <c r="J1933" s="55">
        <v>2.0299999999999998</v>
      </c>
      <c r="K1933" s="73">
        <v>0</v>
      </c>
      <c r="L1933" s="55">
        <v>0</v>
      </c>
      <c r="M1933" s="55">
        <f t="shared" si="216"/>
        <v>1361.31</v>
      </c>
      <c r="N1933" s="55">
        <f t="shared" si="217"/>
        <v>1361.31</v>
      </c>
      <c r="O1933" s="37"/>
      <c r="P1933" s="55">
        <v>2.4500000000000002</v>
      </c>
      <c r="Q1933" s="55">
        <v>0</v>
      </c>
      <c r="R1933" s="55">
        <v>1642.97</v>
      </c>
      <c r="S1933" s="55">
        <v>1642.97</v>
      </c>
      <c r="T1933" s="135">
        <f t="shared" si="218"/>
        <v>0.82856655934070611</v>
      </c>
      <c r="U1933" s="55">
        <f t="shared" si="210"/>
        <v>1361.31</v>
      </c>
      <c r="V1933" s="55">
        <f t="shared" si="211"/>
        <v>0</v>
      </c>
      <c r="X1933" s="36" t="b">
        <v>1</v>
      </c>
    </row>
    <row r="1934" spans="1:24" x14ac:dyDescent="0.2">
      <c r="A1934" s="42" t="s">
        <v>5023</v>
      </c>
      <c r="B1934" s="128" t="s">
        <v>2754</v>
      </c>
      <c r="C1934" s="50" t="s">
        <v>163</v>
      </c>
      <c r="D1934" s="51">
        <v>41010</v>
      </c>
      <c r="E1934" s="56" t="s">
        <v>631</v>
      </c>
      <c r="F1934" s="53" t="s">
        <v>211</v>
      </c>
      <c r="G1934" s="54">
        <v>112.16</v>
      </c>
      <c r="H1934" s="55">
        <v>112.16</v>
      </c>
      <c r="I1934" s="73">
        <v>1.29</v>
      </c>
      <c r="J1934" s="55">
        <v>1.07</v>
      </c>
      <c r="K1934" s="73">
        <v>0</v>
      </c>
      <c r="L1934" s="55">
        <v>0</v>
      </c>
      <c r="M1934" s="55">
        <f t="shared" si="216"/>
        <v>120.01</v>
      </c>
      <c r="N1934" s="55">
        <f t="shared" si="217"/>
        <v>120.01</v>
      </c>
      <c r="O1934" s="37"/>
      <c r="P1934" s="55">
        <v>1.29</v>
      </c>
      <c r="Q1934" s="55">
        <v>0</v>
      </c>
      <c r="R1934" s="55">
        <v>144.68</v>
      </c>
      <c r="S1934" s="55">
        <v>144.68</v>
      </c>
      <c r="T1934" s="135">
        <f t="shared" si="218"/>
        <v>0.82948576168095101</v>
      </c>
      <c r="U1934" s="55">
        <f t="shared" ref="U1934:U1997" si="219">TRUNC(J1934*H1934,2)</f>
        <v>120.01</v>
      </c>
      <c r="V1934" s="55">
        <f t="shared" ref="V1934:V1997" si="220">TRUNC(L1934*H1934,2)</f>
        <v>0</v>
      </c>
      <c r="X1934" s="36" t="b">
        <v>1</v>
      </c>
    </row>
    <row r="1935" spans="1:24" x14ac:dyDescent="0.2">
      <c r="A1935" s="42" t="s">
        <v>5024</v>
      </c>
      <c r="B1935" s="128" t="s">
        <v>2755</v>
      </c>
      <c r="C1935" s="50" t="s">
        <v>163</v>
      </c>
      <c r="D1935" s="51">
        <v>41008</v>
      </c>
      <c r="E1935" s="56" t="s">
        <v>610</v>
      </c>
      <c r="F1935" s="53" t="s">
        <v>211</v>
      </c>
      <c r="G1935" s="54">
        <v>143.38</v>
      </c>
      <c r="H1935" s="55">
        <v>143.38</v>
      </c>
      <c r="I1935" s="73">
        <v>4.3499999999999996</v>
      </c>
      <c r="J1935" s="55">
        <v>3.61</v>
      </c>
      <c r="K1935" s="73">
        <v>0</v>
      </c>
      <c r="L1935" s="55">
        <v>0</v>
      </c>
      <c r="M1935" s="55">
        <f t="shared" si="216"/>
        <v>517.6</v>
      </c>
      <c r="N1935" s="55">
        <f t="shared" si="217"/>
        <v>517.6</v>
      </c>
      <c r="O1935" s="37"/>
      <c r="P1935" s="55">
        <v>4.3499999999999996</v>
      </c>
      <c r="Q1935" s="55">
        <v>0</v>
      </c>
      <c r="R1935" s="55">
        <v>623.70000000000005</v>
      </c>
      <c r="S1935" s="55">
        <v>623.70000000000005</v>
      </c>
      <c r="T1935" s="135">
        <f t="shared" si="218"/>
        <v>0.82988616321949649</v>
      </c>
      <c r="U1935" s="55">
        <f t="shared" si="219"/>
        <v>517.6</v>
      </c>
      <c r="V1935" s="55">
        <f t="shared" si="220"/>
        <v>0</v>
      </c>
      <c r="X1935" s="36" t="b">
        <v>1</v>
      </c>
    </row>
    <row r="1936" spans="1:24" x14ac:dyDescent="0.2">
      <c r="A1936" s="42" t="s">
        <v>5025</v>
      </c>
      <c r="B1936" s="129" t="s">
        <v>2756</v>
      </c>
      <c r="C1936" s="133"/>
      <c r="D1936" s="133"/>
      <c r="E1936" s="58" t="s">
        <v>636</v>
      </c>
      <c r="F1936" s="133"/>
      <c r="G1936" s="59"/>
      <c r="H1936" s="59"/>
      <c r="I1936" s="72"/>
      <c r="J1936" s="59"/>
      <c r="K1936" s="72"/>
      <c r="L1936" s="59"/>
      <c r="M1936" s="60">
        <f>SUM(M1937:M1939)</f>
        <v>5313.67</v>
      </c>
      <c r="N1936" s="60">
        <f>SUM(N1937:N1939)</f>
        <v>5313.67</v>
      </c>
      <c r="O1936" s="37"/>
      <c r="P1936" s="59"/>
      <c r="Q1936" s="59"/>
      <c r="R1936" s="60">
        <v>6412.25</v>
      </c>
      <c r="S1936" s="60">
        <v>6412.25</v>
      </c>
      <c r="T1936" s="135">
        <f t="shared" si="218"/>
        <v>0.82867480213653555</v>
      </c>
      <c r="U1936" s="55">
        <f t="shared" si="219"/>
        <v>0</v>
      </c>
      <c r="V1936" s="55">
        <f t="shared" si="220"/>
        <v>0</v>
      </c>
      <c r="X1936" s="36" t="b">
        <v>1</v>
      </c>
    </row>
    <row r="1937" spans="1:24" x14ac:dyDescent="0.2">
      <c r="A1937" s="42" t="s">
        <v>5026</v>
      </c>
      <c r="B1937" s="128" t="s">
        <v>2757</v>
      </c>
      <c r="C1937" s="50" t="s">
        <v>163</v>
      </c>
      <c r="D1937" s="51">
        <v>41004</v>
      </c>
      <c r="E1937" s="56" t="s">
        <v>601</v>
      </c>
      <c r="F1937" s="53" t="s">
        <v>211</v>
      </c>
      <c r="G1937" s="54">
        <v>232.75</v>
      </c>
      <c r="H1937" s="55">
        <v>232.75</v>
      </c>
      <c r="I1937" s="73">
        <v>1.76</v>
      </c>
      <c r="J1937" s="55">
        <v>1.46</v>
      </c>
      <c r="K1937" s="73">
        <v>0</v>
      </c>
      <c r="L1937" s="55">
        <v>0</v>
      </c>
      <c r="M1937" s="55">
        <f>TRUNC(((J1937*G1937)+(L1937*G1937)),2)</f>
        <v>339.81</v>
      </c>
      <c r="N1937" s="55">
        <f>TRUNC(((J1937*H1937)+(L1937*H1937)),2)</f>
        <v>339.81</v>
      </c>
      <c r="O1937" s="37"/>
      <c r="P1937" s="55">
        <v>1.76</v>
      </c>
      <c r="Q1937" s="55">
        <v>0</v>
      </c>
      <c r="R1937" s="55">
        <v>409.64</v>
      </c>
      <c r="S1937" s="55">
        <v>409.64</v>
      </c>
      <c r="T1937" s="135">
        <f t="shared" si="218"/>
        <v>0.82953324870618106</v>
      </c>
      <c r="U1937" s="55">
        <f t="shared" si="219"/>
        <v>339.81</v>
      </c>
      <c r="V1937" s="55">
        <f t="shared" si="220"/>
        <v>0</v>
      </c>
      <c r="X1937" s="36" t="b">
        <v>1</v>
      </c>
    </row>
    <row r="1938" spans="1:24" x14ac:dyDescent="0.2">
      <c r="A1938" s="42" t="s">
        <v>5027</v>
      </c>
      <c r="B1938" s="128" t="s">
        <v>2758</v>
      </c>
      <c r="C1938" s="50" t="s">
        <v>163</v>
      </c>
      <c r="D1938" s="51">
        <v>41005</v>
      </c>
      <c r="E1938" s="56" t="s">
        <v>603</v>
      </c>
      <c r="F1938" s="53" t="s">
        <v>211</v>
      </c>
      <c r="G1938" s="54">
        <v>232.75</v>
      </c>
      <c r="H1938" s="55">
        <v>232.75</v>
      </c>
      <c r="I1938" s="73">
        <v>1.29</v>
      </c>
      <c r="J1938" s="55">
        <v>1.07</v>
      </c>
      <c r="K1938" s="73">
        <v>0</v>
      </c>
      <c r="L1938" s="55">
        <v>0</v>
      </c>
      <c r="M1938" s="55">
        <f>TRUNC(((J1938*G1938)+(L1938*G1938)),2)</f>
        <v>249.04</v>
      </c>
      <c r="N1938" s="55">
        <f>TRUNC(((J1938*H1938)+(L1938*H1938)),2)</f>
        <v>249.04</v>
      </c>
      <c r="O1938" s="37"/>
      <c r="P1938" s="55">
        <v>1.29</v>
      </c>
      <c r="Q1938" s="55">
        <v>0</v>
      </c>
      <c r="R1938" s="55">
        <v>300.24</v>
      </c>
      <c r="S1938" s="55">
        <v>300.24</v>
      </c>
      <c r="T1938" s="135">
        <f t="shared" si="218"/>
        <v>0.82946975752731145</v>
      </c>
      <c r="U1938" s="55">
        <f t="shared" si="219"/>
        <v>249.04</v>
      </c>
      <c r="V1938" s="55">
        <f t="shared" si="220"/>
        <v>0</v>
      </c>
      <c r="X1938" s="36" t="b">
        <v>1</v>
      </c>
    </row>
    <row r="1939" spans="1:24" x14ac:dyDescent="0.2">
      <c r="A1939" s="42" t="s">
        <v>5028</v>
      </c>
      <c r="B1939" s="128" t="s">
        <v>2759</v>
      </c>
      <c r="C1939" s="50" t="s">
        <v>163</v>
      </c>
      <c r="D1939" s="51">
        <v>41006</v>
      </c>
      <c r="E1939" s="56" t="s">
        <v>607</v>
      </c>
      <c r="F1939" s="53" t="s">
        <v>608</v>
      </c>
      <c r="G1939" s="54">
        <v>2327.5</v>
      </c>
      <c r="H1939" s="55">
        <v>2327.5</v>
      </c>
      <c r="I1939" s="73">
        <v>2.4500000000000002</v>
      </c>
      <c r="J1939" s="55">
        <v>2.0299999999999998</v>
      </c>
      <c r="K1939" s="73">
        <v>0</v>
      </c>
      <c r="L1939" s="55">
        <v>0</v>
      </c>
      <c r="M1939" s="55">
        <f>TRUNC(((J1939*G1939)+(L1939*G1939)),2)</f>
        <v>4724.82</v>
      </c>
      <c r="N1939" s="55">
        <f>TRUNC(((J1939*H1939)+(L1939*H1939)),2)</f>
        <v>4724.82</v>
      </c>
      <c r="O1939" s="37"/>
      <c r="P1939" s="55">
        <v>2.4500000000000002</v>
      </c>
      <c r="Q1939" s="55">
        <v>0</v>
      </c>
      <c r="R1939" s="55">
        <v>5702.37</v>
      </c>
      <c r="S1939" s="55">
        <v>5702.37</v>
      </c>
      <c r="T1939" s="135">
        <f t="shared" si="218"/>
        <v>0.82857127825798749</v>
      </c>
      <c r="U1939" s="55">
        <f t="shared" si="219"/>
        <v>4724.82</v>
      </c>
      <c r="V1939" s="55">
        <f t="shared" si="220"/>
        <v>0</v>
      </c>
      <c r="X1939" s="36" t="b">
        <v>1</v>
      </c>
    </row>
    <row r="1940" spans="1:24" x14ac:dyDescent="0.2">
      <c r="A1940" s="42" t="s">
        <v>5029</v>
      </c>
      <c r="B1940" s="126">
        <v>45</v>
      </c>
      <c r="C1940" s="131"/>
      <c r="D1940" s="131"/>
      <c r="E1940" s="43" t="s">
        <v>47</v>
      </c>
      <c r="F1940" s="44" t="s">
        <v>160</v>
      </c>
      <c r="G1940" s="45">
        <v>1</v>
      </c>
      <c r="H1940" s="46"/>
      <c r="I1940" s="72"/>
      <c r="J1940" s="46"/>
      <c r="K1940" s="72"/>
      <c r="L1940" s="46"/>
      <c r="M1940" s="45">
        <f>M1941+M1944</f>
        <v>14507.31</v>
      </c>
      <c r="N1940" s="45">
        <f>N1941+N1944</f>
        <v>14507.31</v>
      </c>
      <c r="O1940" s="37"/>
      <c r="P1940" s="46"/>
      <c r="Q1940" s="46"/>
      <c r="R1940" s="45">
        <v>17485.02</v>
      </c>
      <c r="S1940" s="45">
        <v>17485.02</v>
      </c>
      <c r="T1940" s="135">
        <f t="shared" si="218"/>
        <v>0.82969936551402279</v>
      </c>
      <c r="U1940" s="55">
        <f t="shared" si="219"/>
        <v>0</v>
      </c>
      <c r="V1940" s="55">
        <f t="shared" si="220"/>
        <v>0</v>
      </c>
      <c r="X1940" s="36" t="b">
        <v>1</v>
      </c>
    </row>
    <row r="1941" spans="1:24" x14ac:dyDescent="0.2">
      <c r="A1941" s="42" t="s">
        <v>5030</v>
      </c>
      <c r="B1941" s="127" t="s">
        <v>2760</v>
      </c>
      <c r="C1941" s="132"/>
      <c r="D1941" s="132"/>
      <c r="E1941" s="47" t="s">
        <v>77</v>
      </c>
      <c r="F1941" s="132"/>
      <c r="G1941" s="48"/>
      <c r="H1941" s="48"/>
      <c r="I1941" s="72"/>
      <c r="J1941" s="48"/>
      <c r="K1941" s="72"/>
      <c r="L1941" s="48"/>
      <c r="M1941" s="308">
        <f>SUM(M1942:M1943)</f>
        <v>1668.49</v>
      </c>
      <c r="N1941" s="308">
        <f>SUM(N1942:N1943)</f>
        <v>1668.49</v>
      </c>
      <c r="O1941" s="37"/>
      <c r="P1941" s="48"/>
      <c r="Q1941" s="48"/>
      <c r="R1941" s="308">
        <v>2015.81</v>
      </c>
      <c r="S1941" s="308">
        <v>2015.81</v>
      </c>
      <c r="T1941" s="135">
        <f t="shared" si="218"/>
        <v>0.82770201556694334</v>
      </c>
      <c r="U1941" s="55">
        <f t="shared" si="219"/>
        <v>0</v>
      </c>
      <c r="V1941" s="55">
        <f t="shared" si="220"/>
        <v>0</v>
      </c>
      <c r="X1941" s="36" t="b">
        <v>1</v>
      </c>
    </row>
    <row r="1942" spans="1:24" ht="24" x14ac:dyDescent="0.25">
      <c r="A1942" s="42" t="s">
        <v>5031</v>
      </c>
      <c r="B1942" s="128" t="s">
        <v>2761</v>
      </c>
      <c r="C1942" s="50" t="s">
        <v>163</v>
      </c>
      <c r="D1942" s="51">
        <v>41140</v>
      </c>
      <c r="E1942" s="56" t="s">
        <v>241</v>
      </c>
      <c r="F1942" s="53" t="s">
        <v>164</v>
      </c>
      <c r="G1942" s="54">
        <v>340.51</v>
      </c>
      <c r="H1942" s="55">
        <v>340.51</v>
      </c>
      <c r="I1942" s="73">
        <v>0</v>
      </c>
      <c r="J1942" s="55">
        <v>0</v>
      </c>
      <c r="K1942" s="73">
        <v>2.72</v>
      </c>
      <c r="L1942" s="55">
        <v>2.25</v>
      </c>
      <c r="M1942" s="55">
        <f>TRUNC(((J1942*G1942)+(L1942*G1942)),2)</f>
        <v>766.14</v>
      </c>
      <c r="N1942" s="55">
        <f>TRUNC(((J1942*H1942)+(L1942*H1942)),2)</f>
        <v>766.14</v>
      </c>
      <c r="O1942" s="38"/>
      <c r="P1942" s="55">
        <v>0</v>
      </c>
      <c r="Q1942" s="55">
        <v>2.72</v>
      </c>
      <c r="R1942" s="55">
        <v>926.18</v>
      </c>
      <c r="S1942" s="55">
        <v>926.18</v>
      </c>
      <c r="T1942" s="135">
        <f t="shared" si="218"/>
        <v>0.82720421516335918</v>
      </c>
      <c r="U1942" s="55">
        <f t="shared" si="219"/>
        <v>0</v>
      </c>
      <c r="V1942" s="55">
        <f t="shared" si="220"/>
        <v>766.14</v>
      </c>
      <c r="X1942" s="36" t="b">
        <v>1</v>
      </c>
    </row>
    <row r="1943" spans="1:24" ht="24" x14ac:dyDescent="0.25">
      <c r="A1943" s="42" t="s">
        <v>5032</v>
      </c>
      <c r="B1943" s="128" t="s">
        <v>2762</v>
      </c>
      <c r="C1943" s="50" t="s">
        <v>217</v>
      </c>
      <c r="D1943" s="51">
        <v>97083</v>
      </c>
      <c r="E1943" s="56" t="s">
        <v>243</v>
      </c>
      <c r="F1943" s="53" t="s">
        <v>164</v>
      </c>
      <c r="G1943" s="54">
        <v>340.51</v>
      </c>
      <c r="H1943" s="55">
        <v>340.51</v>
      </c>
      <c r="I1943" s="73">
        <v>0.93</v>
      </c>
      <c r="J1943" s="55">
        <v>0.77</v>
      </c>
      <c r="K1943" s="73">
        <v>2.27</v>
      </c>
      <c r="L1943" s="55">
        <v>1.88</v>
      </c>
      <c r="M1943" s="55">
        <f>TRUNC(((J1943*G1943)+(L1943*G1943)),2)</f>
        <v>902.35</v>
      </c>
      <c r="N1943" s="55">
        <f>TRUNC(((J1943*H1943)+(L1943*H1943)),2)</f>
        <v>902.35</v>
      </c>
      <c r="O1943" s="38"/>
      <c r="P1943" s="55">
        <v>0.93</v>
      </c>
      <c r="Q1943" s="55">
        <v>2.27</v>
      </c>
      <c r="R1943" s="55">
        <v>1089.6300000000001</v>
      </c>
      <c r="S1943" s="55">
        <v>1089.6300000000001</v>
      </c>
      <c r="T1943" s="135">
        <f t="shared" si="218"/>
        <v>0.82812514339729992</v>
      </c>
      <c r="U1943" s="55">
        <f t="shared" si="219"/>
        <v>262.19</v>
      </c>
      <c r="V1943" s="55">
        <f t="shared" si="220"/>
        <v>640.15</v>
      </c>
      <c r="X1943" s="36" t="b">
        <v>1</v>
      </c>
    </row>
    <row r="1944" spans="1:24" x14ac:dyDescent="0.2">
      <c r="A1944" s="42" t="s">
        <v>5033</v>
      </c>
      <c r="B1944" s="127" t="s">
        <v>2763</v>
      </c>
      <c r="C1944" s="132"/>
      <c r="D1944" s="132"/>
      <c r="E1944" s="47" t="s">
        <v>107</v>
      </c>
      <c r="F1944" s="132"/>
      <c r="G1944" s="48"/>
      <c r="H1944" s="48"/>
      <c r="I1944" s="72"/>
      <c r="J1944" s="48"/>
      <c r="K1944" s="72"/>
      <c r="L1944" s="48"/>
      <c r="M1944" s="49">
        <f>SUM(M1945:M1946)</f>
        <v>12838.82</v>
      </c>
      <c r="N1944" s="65">
        <f>SUM(N1945:N1946)</f>
        <v>12838.82</v>
      </c>
      <c r="O1944" s="37"/>
      <c r="P1944" s="48"/>
      <c r="Q1944" s="48"/>
      <c r="R1944" s="49">
        <v>15469.21</v>
      </c>
      <c r="S1944" s="49">
        <v>15469.21</v>
      </c>
      <c r="T1944" s="135">
        <f t="shared" si="218"/>
        <v>0.82995964241224995</v>
      </c>
      <c r="U1944" s="55">
        <f t="shared" si="219"/>
        <v>0</v>
      </c>
      <c r="V1944" s="55">
        <f t="shared" si="220"/>
        <v>0</v>
      </c>
      <c r="X1944" s="36" t="b">
        <v>1</v>
      </c>
    </row>
    <row r="1945" spans="1:24" x14ac:dyDescent="0.2">
      <c r="A1945" s="42" t="s">
        <v>5034</v>
      </c>
      <c r="B1945" s="128" t="s">
        <v>2764</v>
      </c>
      <c r="C1945" s="50" t="s">
        <v>163</v>
      </c>
      <c r="D1945" s="51">
        <v>220107</v>
      </c>
      <c r="E1945" s="56" t="s">
        <v>623</v>
      </c>
      <c r="F1945" s="53" t="s">
        <v>211</v>
      </c>
      <c r="G1945" s="54">
        <v>10.210000000000001</v>
      </c>
      <c r="H1945" s="55">
        <v>10.210000000000001</v>
      </c>
      <c r="I1945" s="73">
        <v>175.88</v>
      </c>
      <c r="J1945" s="55">
        <v>145.99</v>
      </c>
      <c r="K1945" s="73">
        <v>25.21</v>
      </c>
      <c r="L1945" s="55">
        <v>20.92</v>
      </c>
      <c r="M1945" s="55">
        <f>TRUNC(((J1945*G1945)+(L1945*G1945)),2)</f>
        <v>1704.15</v>
      </c>
      <c r="N1945" s="55">
        <f>TRUNC(((J1945*H1945)+(L1945*H1945)),2)</f>
        <v>1704.15</v>
      </c>
      <c r="O1945" s="37"/>
      <c r="P1945" s="55">
        <v>175.88</v>
      </c>
      <c r="Q1945" s="55">
        <v>25.21</v>
      </c>
      <c r="R1945" s="55">
        <v>2053.12</v>
      </c>
      <c r="S1945" s="55">
        <v>2053.12</v>
      </c>
      <c r="T1945" s="135">
        <f t="shared" si="218"/>
        <v>0.83002941864089785</v>
      </c>
      <c r="U1945" s="55">
        <f t="shared" si="219"/>
        <v>1490.55</v>
      </c>
      <c r="V1945" s="55">
        <f t="shared" si="220"/>
        <v>213.59</v>
      </c>
      <c r="X1945" s="36" t="b">
        <v>1</v>
      </c>
    </row>
    <row r="1946" spans="1:24" x14ac:dyDescent="0.2">
      <c r="A1946" s="42" t="s">
        <v>5035</v>
      </c>
      <c r="B1946" s="128" t="s">
        <v>2765</v>
      </c>
      <c r="C1946" s="50" t="s">
        <v>163</v>
      </c>
      <c r="D1946" s="51">
        <v>220059</v>
      </c>
      <c r="E1946" s="56" t="s">
        <v>625</v>
      </c>
      <c r="F1946" s="53" t="s">
        <v>164</v>
      </c>
      <c r="G1946" s="54">
        <v>340.51</v>
      </c>
      <c r="H1946" s="55">
        <v>340.51</v>
      </c>
      <c r="I1946" s="73">
        <v>29.4</v>
      </c>
      <c r="J1946" s="55">
        <v>24.4</v>
      </c>
      <c r="K1946" s="73">
        <v>10</v>
      </c>
      <c r="L1946" s="55">
        <v>8.3000000000000007</v>
      </c>
      <c r="M1946" s="55">
        <f>TRUNC(((J1946*G1946)+(L1946*G1946)),2)</f>
        <v>11134.67</v>
      </c>
      <c r="N1946" s="55">
        <f>TRUNC(((J1946*H1946)+(L1946*H1946)),2)</f>
        <v>11134.67</v>
      </c>
      <c r="O1946" s="37"/>
      <c r="P1946" s="55">
        <v>29.4</v>
      </c>
      <c r="Q1946" s="55">
        <v>10</v>
      </c>
      <c r="R1946" s="55">
        <v>13416.09</v>
      </c>
      <c r="S1946" s="55">
        <v>13416.09</v>
      </c>
      <c r="T1946" s="135">
        <f t="shared" si="218"/>
        <v>0.8299489642660417</v>
      </c>
      <c r="U1946" s="55">
        <f t="shared" si="219"/>
        <v>8308.44</v>
      </c>
      <c r="V1946" s="55">
        <f t="shared" si="220"/>
        <v>2826.23</v>
      </c>
      <c r="X1946" s="36" t="b">
        <v>1</v>
      </c>
    </row>
    <row r="1947" spans="1:24" x14ac:dyDescent="0.2">
      <c r="A1947" s="42" t="s">
        <v>5036</v>
      </c>
      <c r="B1947" s="126">
        <v>46</v>
      </c>
      <c r="C1947" s="131"/>
      <c r="D1947" s="131"/>
      <c r="E1947" s="43" t="s">
        <v>48</v>
      </c>
      <c r="F1947" s="44" t="s">
        <v>160</v>
      </c>
      <c r="G1947" s="45">
        <v>1</v>
      </c>
      <c r="H1947" s="46"/>
      <c r="I1947" s="72"/>
      <c r="J1947" s="46"/>
      <c r="K1947" s="72"/>
      <c r="L1947" s="46"/>
      <c r="M1947" s="45">
        <f>M1948</f>
        <v>602.30999999999995</v>
      </c>
      <c r="N1947" s="45">
        <f>N1948</f>
        <v>602.30999999999995</v>
      </c>
      <c r="O1947" s="37"/>
      <c r="P1947" s="46"/>
      <c r="Q1947" s="46"/>
      <c r="R1947" s="45">
        <v>725.73</v>
      </c>
      <c r="S1947" s="45">
        <v>725.73</v>
      </c>
      <c r="T1947" s="135">
        <f t="shared" si="218"/>
        <v>0.8299367533380182</v>
      </c>
      <c r="U1947" s="55">
        <f t="shared" si="219"/>
        <v>0</v>
      </c>
      <c r="V1947" s="55">
        <f t="shared" si="220"/>
        <v>0</v>
      </c>
      <c r="X1947" s="36" t="b">
        <v>1</v>
      </c>
    </row>
    <row r="1948" spans="1:24" x14ac:dyDescent="0.2">
      <c r="A1948" s="42" t="s">
        <v>5037</v>
      </c>
      <c r="B1948" s="127" t="s">
        <v>2766</v>
      </c>
      <c r="C1948" s="132"/>
      <c r="D1948" s="132"/>
      <c r="E1948" s="47" t="s">
        <v>117</v>
      </c>
      <c r="F1948" s="132"/>
      <c r="G1948" s="48"/>
      <c r="H1948" s="48"/>
      <c r="I1948" s="72"/>
      <c r="J1948" s="48"/>
      <c r="K1948" s="72"/>
      <c r="L1948" s="48"/>
      <c r="M1948" s="49">
        <f>M1949</f>
        <v>602.30999999999995</v>
      </c>
      <c r="N1948" s="65">
        <f>N1949</f>
        <v>602.30999999999995</v>
      </c>
      <c r="O1948" s="37"/>
      <c r="P1948" s="48"/>
      <c r="Q1948" s="48"/>
      <c r="R1948" s="49">
        <v>725.73</v>
      </c>
      <c r="S1948" s="49">
        <v>725.73</v>
      </c>
      <c r="T1948" s="135">
        <f t="shared" si="218"/>
        <v>0.8299367533380182</v>
      </c>
      <c r="U1948" s="55">
        <f t="shared" si="219"/>
        <v>0</v>
      </c>
      <c r="V1948" s="55">
        <f t="shared" si="220"/>
        <v>0</v>
      </c>
      <c r="X1948" s="36" t="b">
        <v>1</v>
      </c>
    </row>
    <row r="1949" spans="1:24" x14ac:dyDescent="0.2">
      <c r="A1949" s="42" t="s">
        <v>5038</v>
      </c>
      <c r="B1949" s="128" t="s">
        <v>2767</v>
      </c>
      <c r="C1949" s="50" t="s">
        <v>217</v>
      </c>
      <c r="D1949" s="51">
        <v>98509</v>
      </c>
      <c r="E1949" s="56" t="s">
        <v>2768</v>
      </c>
      <c r="F1949" s="53" t="s">
        <v>160</v>
      </c>
      <c r="G1949" s="54">
        <v>17</v>
      </c>
      <c r="H1949" s="55">
        <v>17</v>
      </c>
      <c r="I1949" s="73">
        <v>40.840000000000003</v>
      </c>
      <c r="J1949" s="55">
        <v>33.9</v>
      </c>
      <c r="K1949" s="73">
        <v>1.85</v>
      </c>
      <c r="L1949" s="55">
        <v>1.53</v>
      </c>
      <c r="M1949" s="55">
        <f>TRUNC(((J1949*G1949)+(L1949*G1949)),2)</f>
        <v>602.30999999999995</v>
      </c>
      <c r="N1949" s="55">
        <f>TRUNC(((J1949*H1949)+(L1949*H1949)),2)</f>
        <v>602.30999999999995</v>
      </c>
      <c r="O1949" s="37"/>
      <c r="P1949" s="55">
        <v>40.840000000000003</v>
      </c>
      <c r="Q1949" s="55">
        <v>1.85</v>
      </c>
      <c r="R1949" s="55">
        <v>725.73</v>
      </c>
      <c r="S1949" s="55">
        <v>725.73</v>
      </c>
      <c r="T1949" s="135">
        <f t="shared" si="218"/>
        <v>0.8299367533380182</v>
      </c>
      <c r="U1949" s="55">
        <f t="shared" si="219"/>
        <v>576.29999999999995</v>
      </c>
      <c r="V1949" s="55">
        <f t="shared" si="220"/>
        <v>26.01</v>
      </c>
      <c r="X1949" s="36" t="b">
        <v>1</v>
      </c>
    </row>
    <row r="1950" spans="1:24" x14ac:dyDescent="0.2">
      <c r="A1950" s="42" t="s">
        <v>5039</v>
      </c>
      <c r="B1950" s="126">
        <v>47</v>
      </c>
      <c r="C1950" s="131"/>
      <c r="D1950" s="131"/>
      <c r="E1950" s="43" t="s">
        <v>49</v>
      </c>
      <c r="F1950" s="44" t="s">
        <v>160</v>
      </c>
      <c r="G1950" s="45">
        <v>1</v>
      </c>
      <c r="H1950" s="46"/>
      <c r="I1950" s="72"/>
      <c r="J1950" s="46"/>
      <c r="K1950" s="72"/>
      <c r="L1950" s="46"/>
      <c r="M1950" s="45">
        <f>M1951+M1955+M1957+M1959</f>
        <v>30680.65</v>
      </c>
      <c r="N1950" s="45">
        <f>N1951+N1955+N1957+N1959</f>
        <v>30680.65</v>
      </c>
      <c r="O1950" s="37"/>
      <c r="P1950" s="46"/>
      <c r="Q1950" s="46"/>
      <c r="R1950" s="45">
        <v>36974.14</v>
      </c>
      <c r="S1950" s="45">
        <v>36974.14</v>
      </c>
      <c r="T1950" s="135">
        <f t="shared" si="218"/>
        <v>0.829786710387314</v>
      </c>
      <c r="U1950" s="55">
        <f t="shared" si="219"/>
        <v>0</v>
      </c>
      <c r="V1950" s="55">
        <f t="shared" si="220"/>
        <v>0</v>
      </c>
      <c r="X1950" s="36" t="b">
        <v>1</v>
      </c>
    </row>
    <row r="1951" spans="1:24" x14ac:dyDescent="0.2">
      <c r="A1951" s="42" t="s">
        <v>5040</v>
      </c>
      <c r="B1951" s="127" t="s">
        <v>2769</v>
      </c>
      <c r="C1951" s="132"/>
      <c r="D1951" s="132"/>
      <c r="E1951" s="47" t="s">
        <v>73</v>
      </c>
      <c r="F1951" s="132"/>
      <c r="G1951" s="48"/>
      <c r="H1951" s="48"/>
      <c r="I1951" s="72"/>
      <c r="J1951" s="48"/>
      <c r="K1951" s="72"/>
      <c r="L1951" s="48"/>
      <c r="M1951" s="308">
        <f>SUM(M1952:M1954)</f>
        <v>848.54</v>
      </c>
      <c r="N1951" s="308">
        <f>SUM(N1952:N1954)</f>
        <v>848.54</v>
      </c>
      <c r="O1951" s="37"/>
      <c r="P1951" s="48"/>
      <c r="Q1951" s="48"/>
      <c r="R1951" s="308">
        <v>1022.7</v>
      </c>
      <c r="S1951" s="308">
        <v>1022.7</v>
      </c>
      <c r="T1951" s="135">
        <f t="shared" si="218"/>
        <v>0.82970568104038322</v>
      </c>
      <c r="U1951" s="55">
        <f t="shared" si="219"/>
        <v>0</v>
      </c>
      <c r="V1951" s="55">
        <f t="shared" si="220"/>
        <v>0</v>
      </c>
      <c r="X1951" s="36" t="b">
        <v>1</v>
      </c>
    </row>
    <row r="1952" spans="1:24" x14ac:dyDescent="0.25">
      <c r="A1952" s="42" t="s">
        <v>5041</v>
      </c>
      <c r="B1952" s="128" t="s">
        <v>2770</v>
      </c>
      <c r="C1952" s="50" t="s">
        <v>163</v>
      </c>
      <c r="D1952" s="51">
        <v>20106</v>
      </c>
      <c r="E1952" s="56" t="s">
        <v>222</v>
      </c>
      <c r="F1952" s="53" t="s">
        <v>164</v>
      </c>
      <c r="G1952" s="54">
        <v>11.25</v>
      </c>
      <c r="H1952" s="55">
        <v>11.25</v>
      </c>
      <c r="I1952" s="73">
        <v>0</v>
      </c>
      <c r="J1952" s="55">
        <v>0</v>
      </c>
      <c r="K1952" s="73">
        <v>6.23</v>
      </c>
      <c r="L1952" s="55">
        <v>5.17</v>
      </c>
      <c r="M1952" s="55">
        <f>TRUNC(((J1952*G1952)+(L1952*G1952)),2)</f>
        <v>58.16</v>
      </c>
      <c r="N1952" s="55">
        <f>TRUNC(((J1952*H1952)+(L1952*H1952)),2)</f>
        <v>58.16</v>
      </c>
      <c r="O1952" s="38"/>
      <c r="P1952" s="55">
        <v>0</v>
      </c>
      <c r="Q1952" s="55">
        <v>6.23</v>
      </c>
      <c r="R1952" s="55">
        <v>70.08</v>
      </c>
      <c r="S1952" s="55">
        <v>70.08</v>
      </c>
      <c r="T1952" s="135">
        <f t="shared" si="218"/>
        <v>0.82990867579908678</v>
      </c>
      <c r="U1952" s="55">
        <f t="shared" si="219"/>
        <v>0</v>
      </c>
      <c r="V1952" s="55">
        <f t="shared" si="220"/>
        <v>58.16</v>
      </c>
      <c r="X1952" s="36" t="b">
        <v>1</v>
      </c>
    </row>
    <row r="1953" spans="1:24" ht="24" x14ac:dyDescent="0.25">
      <c r="A1953" s="42" t="s">
        <v>5042</v>
      </c>
      <c r="B1953" s="128" t="s">
        <v>2771</v>
      </c>
      <c r="C1953" s="50" t="s">
        <v>163</v>
      </c>
      <c r="D1953" s="51">
        <v>20118</v>
      </c>
      <c r="E1953" s="56" t="s">
        <v>210</v>
      </c>
      <c r="F1953" s="53" t="s">
        <v>211</v>
      </c>
      <c r="G1953" s="54">
        <v>7.46</v>
      </c>
      <c r="H1953" s="55">
        <v>7.46</v>
      </c>
      <c r="I1953" s="73">
        <v>0</v>
      </c>
      <c r="J1953" s="55">
        <v>0</v>
      </c>
      <c r="K1953" s="73">
        <v>38.93</v>
      </c>
      <c r="L1953" s="55">
        <v>32.31</v>
      </c>
      <c r="M1953" s="55">
        <f>TRUNC(((J1953*G1953)+(L1953*G1953)),2)</f>
        <v>241.03</v>
      </c>
      <c r="N1953" s="55">
        <f>TRUNC(((J1953*H1953)+(L1953*H1953)),2)</f>
        <v>241.03</v>
      </c>
      <c r="O1953" s="38"/>
      <c r="P1953" s="55">
        <v>0</v>
      </c>
      <c r="Q1953" s="55">
        <v>38.93</v>
      </c>
      <c r="R1953" s="55">
        <v>290.41000000000003</v>
      </c>
      <c r="S1953" s="55">
        <v>290.41000000000003</v>
      </c>
      <c r="T1953" s="135">
        <f t="shared" si="218"/>
        <v>0.82996453290175953</v>
      </c>
      <c r="U1953" s="55">
        <f t="shared" si="219"/>
        <v>0</v>
      </c>
      <c r="V1953" s="55">
        <f t="shared" si="220"/>
        <v>241.03</v>
      </c>
      <c r="X1953" s="36" t="b">
        <v>1</v>
      </c>
    </row>
    <row r="1954" spans="1:24" ht="24" x14ac:dyDescent="0.2">
      <c r="A1954" s="42" t="s">
        <v>5043</v>
      </c>
      <c r="B1954" s="128" t="s">
        <v>2772</v>
      </c>
      <c r="C1954" s="50" t="s">
        <v>217</v>
      </c>
      <c r="D1954" s="51">
        <v>97631</v>
      </c>
      <c r="E1954" s="56" t="s">
        <v>2773</v>
      </c>
      <c r="F1954" s="53" t="s">
        <v>164</v>
      </c>
      <c r="G1954" s="54">
        <v>212.93</v>
      </c>
      <c r="H1954" s="55">
        <v>212.93</v>
      </c>
      <c r="I1954" s="73">
        <v>0.82</v>
      </c>
      <c r="J1954" s="55">
        <v>0.68</v>
      </c>
      <c r="K1954" s="73">
        <v>2.29</v>
      </c>
      <c r="L1954" s="55">
        <v>1.9</v>
      </c>
      <c r="M1954" s="55">
        <f>TRUNC(((J1954*G1954)+(L1954*G1954)),2)</f>
        <v>549.35</v>
      </c>
      <c r="N1954" s="55">
        <f>TRUNC(((J1954*H1954)+(L1954*H1954)),2)</f>
        <v>549.35</v>
      </c>
      <c r="O1954" s="37"/>
      <c r="P1954" s="55">
        <v>0.82</v>
      </c>
      <c r="Q1954" s="55">
        <v>2.29</v>
      </c>
      <c r="R1954" s="55">
        <v>662.21</v>
      </c>
      <c r="S1954" s="55">
        <v>662.21</v>
      </c>
      <c r="T1954" s="135">
        <f t="shared" si="218"/>
        <v>0.82957067999577172</v>
      </c>
      <c r="U1954" s="55">
        <f t="shared" si="219"/>
        <v>144.79</v>
      </c>
      <c r="V1954" s="55">
        <f t="shared" si="220"/>
        <v>404.56</v>
      </c>
      <c r="X1954" s="36" t="b">
        <v>1</v>
      </c>
    </row>
    <row r="1955" spans="1:24" x14ac:dyDescent="0.2">
      <c r="A1955" s="42" t="s">
        <v>5044</v>
      </c>
      <c r="B1955" s="127" t="s">
        <v>2774</v>
      </c>
      <c r="C1955" s="132"/>
      <c r="D1955" s="132"/>
      <c r="E1955" s="47" t="s">
        <v>75</v>
      </c>
      <c r="F1955" s="132"/>
      <c r="G1955" s="48"/>
      <c r="H1955" s="48"/>
      <c r="I1955" s="72"/>
      <c r="J1955" s="48"/>
      <c r="K1955" s="72"/>
      <c r="L1955" s="48"/>
      <c r="M1955" s="308">
        <f>M1956</f>
        <v>433.06</v>
      </c>
      <c r="N1955" s="308">
        <f>N1956</f>
        <v>433.06</v>
      </c>
      <c r="O1955" s="37"/>
      <c r="P1955" s="48"/>
      <c r="Q1955" s="48"/>
      <c r="R1955" s="308">
        <v>521.89</v>
      </c>
      <c r="S1955" s="308">
        <v>521.89</v>
      </c>
      <c r="T1955" s="135">
        <f t="shared" si="218"/>
        <v>0.82979171856138267</v>
      </c>
      <c r="U1955" s="55">
        <f t="shared" si="219"/>
        <v>0</v>
      </c>
      <c r="V1955" s="55">
        <f t="shared" si="220"/>
        <v>0</v>
      </c>
      <c r="X1955" s="36" t="b">
        <v>1</v>
      </c>
    </row>
    <row r="1956" spans="1:24" x14ac:dyDescent="0.2">
      <c r="A1956" s="42" t="s">
        <v>5045</v>
      </c>
      <c r="B1956" s="128" t="s">
        <v>2775</v>
      </c>
      <c r="C1956" s="50" t="s">
        <v>163</v>
      </c>
      <c r="D1956" s="51">
        <v>30101</v>
      </c>
      <c r="E1956" s="56" t="s">
        <v>230</v>
      </c>
      <c r="F1956" s="53" t="s">
        <v>211</v>
      </c>
      <c r="G1956" s="54">
        <v>11.94</v>
      </c>
      <c r="H1956" s="55">
        <v>11.94</v>
      </c>
      <c r="I1956" s="73">
        <v>34.11</v>
      </c>
      <c r="J1956" s="55">
        <v>28.31</v>
      </c>
      <c r="K1956" s="73">
        <v>9.6</v>
      </c>
      <c r="L1956" s="55">
        <v>7.96</v>
      </c>
      <c r="M1956" s="55">
        <f>TRUNC(((J1956*G1956)+(L1956*G1956)),2)</f>
        <v>433.06</v>
      </c>
      <c r="N1956" s="55">
        <f>TRUNC(((J1956*H1956)+(L1956*H1956)),2)</f>
        <v>433.06</v>
      </c>
      <c r="O1956" s="37"/>
      <c r="P1956" s="55">
        <v>34.11</v>
      </c>
      <c r="Q1956" s="55">
        <v>9.6</v>
      </c>
      <c r="R1956" s="55">
        <v>521.89</v>
      </c>
      <c r="S1956" s="55">
        <v>521.89</v>
      </c>
      <c r="T1956" s="135">
        <f t="shared" si="218"/>
        <v>0.82979171856138267</v>
      </c>
      <c r="U1956" s="55">
        <f t="shared" si="219"/>
        <v>338.02</v>
      </c>
      <c r="V1956" s="55">
        <f t="shared" si="220"/>
        <v>95.04</v>
      </c>
      <c r="X1956" s="36" t="b">
        <v>1</v>
      </c>
    </row>
    <row r="1957" spans="1:24" x14ac:dyDescent="0.2">
      <c r="A1957" s="42" t="s">
        <v>5046</v>
      </c>
      <c r="B1957" s="127" t="s">
        <v>2776</v>
      </c>
      <c r="C1957" s="132"/>
      <c r="D1957" s="132"/>
      <c r="E1957" s="47" t="s">
        <v>89</v>
      </c>
      <c r="F1957" s="132"/>
      <c r="G1957" s="48"/>
      <c r="H1957" s="48"/>
      <c r="I1957" s="72"/>
      <c r="J1957" s="48"/>
      <c r="K1957" s="72"/>
      <c r="L1957" s="48"/>
      <c r="M1957" s="308">
        <f>M1958</f>
        <v>6556.34</v>
      </c>
      <c r="N1957" s="308">
        <f>N1958</f>
        <v>6556.34</v>
      </c>
      <c r="O1957" s="37"/>
      <c r="P1957" s="48"/>
      <c r="Q1957" s="48"/>
      <c r="R1957" s="308">
        <v>7898.93</v>
      </c>
      <c r="S1957" s="308">
        <v>7898.93</v>
      </c>
      <c r="T1957" s="135">
        <f t="shared" si="218"/>
        <v>0.8300288773289547</v>
      </c>
      <c r="U1957" s="55">
        <f t="shared" si="219"/>
        <v>0</v>
      </c>
      <c r="V1957" s="55">
        <f t="shared" si="220"/>
        <v>0</v>
      </c>
      <c r="X1957" s="36" t="b">
        <v>1</v>
      </c>
    </row>
    <row r="1958" spans="1:24" ht="24" x14ac:dyDescent="0.25">
      <c r="A1958" s="42" t="s">
        <v>5047</v>
      </c>
      <c r="B1958" s="128" t="s">
        <v>2777</v>
      </c>
      <c r="C1958" s="50" t="s">
        <v>197</v>
      </c>
      <c r="D1958" s="57" t="s">
        <v>2778</v>
      </c>
      <c r="E1958" s="52" t="s">
        <v>3091</v>
      </c>
      <c r="F1958" s="53" t="s">
        <v>164</v>
      </c>
      <c r="G1958" s="54">
        <v>56.53</v>
      </c>
      <c r="H1958" s="55">
        <v>56.53</v>
      </c>
      <c r="I1958" s="73">
        <v>90.5</v>
      </c>
      <c r="J1958" s="55">
        <v>75.12</v>
      </c>
      <c r="K1958" s="73">
        <v>49.23</v>
      </c>
      <c r="L1958" s="55">
        <v>40.86</v>
      </c>
      <c r="M1958" s="55">
        <f>TRUNC(((J1958*G1958)+(L1958*G1958)),2)</f>
        <v>6556.34</v>
      </c>
      <c r="N1958" s="55">
        <f>TRUNC(((J1958*H1958)+(L1958*H1958)),2)</f>
        <v>6556.34</v>
      </c>
      <c r="O1958" s="38"/>
      <c r="P1958" s="55">
        <v>90.5</v>
      </c>
      <c r="Q1958" s="55">
        <v>49.23</v>
      </c>
      <c r="R1958" s="55">
        <v>7898.93</v>
      </c>
      <c r="S1958" s="55">
        <v>7898.93</v>
      </c>
      <c r="T1958" s="135">
        <f t="shared" si="218"/>
        <v>0.8300288773289547</v>
      </c>
      <c r="U1958" s="55">
        <f t="shared" si="219"/>
        <v>4246.53</v>
      </c>
      <c r="V1958" s="55">
        <f t="shared" si="220"/>
        <v>2309.81</v>
      </c>
      <c r="X1958" s="36" t="b">
        <v>1</v>
      </c>
    </row>
    <row r="1959" spans="1:24" x14ac:dyDescent="0.2">
      <c r="A1959" s="42" t="s">
        <v>5048</v>
      </c>
      <c r="B1959" s="127" t="s">
        <v>2779</v>
      </c>
      <c r="C1959" s="132"/>
      <c r="D1959" s="132"/>
      <c r="E1959" s="47" t="s">
        <v>103</v>
      </c>
      <c r="F1959" s="132"/>
      <c r="G1959" s="48"/>
      <c r="H1959" s="48"/>
      <c r="I1959" s="72"/>
      <c r="J1959" s="48"/>
      <c r="K1959" s="72"/>
      <c r="L1959" s="48"/>
      <c r="M1959" s="308">
        <f>SUM(M1960:M1962)</f>
        <v>22842.71</v>
      </c>
      <c r="N1959" s="308">
        <f>SUM(N1960:N1962)</f>
        <v>22842.71</v>
      </c>
      <c r="O1959" s="37"/>
      <c r="P1959" s="48"/>
      <c r="Q1959" s="48"/>
      <c r="R1959" s="308">
        <v>27530.62</v>
      </c>
      <c r="S1959" s="308">
        <v>27530.62</v>
      </c>
      <c r="T1959" s="135">
        <f t="shared" si="218"/>
        <v>0.82972014433383634</v>
      </c>
      <c r="U1959" s="55">
        <f t="shared" si="219"/>
        <v>0</v>
      </c>
      <c r="V1959" s="55">
        <f t="shared" si="220"/>
        <v>0</v>
      </c>
      <c r="X1959" s="36" t="b">
        <v>1</v>
      </c>
    </row>
    <row r="1960" spans="1:24" x14ac:dyDescent="0.2">
      <c r="A1960" s="42" t="s">
        <v>5049</v>
      </c>
      <c r="B1960" s="128" t="s">
        <v>2780</v>
      </c>
      <c r="C1960" s="50" t="s">
        <v>163</v>
      </c>
      <c r="D1960" s="51">
        <v>200150</v>
      </c>
      <c r="E1960" s="56" t="s">
        <v>449</v>
      </c>
      <c r="F1960" s="53" t="s">
        <v>164</v>
      </c>
      <c r="G1960" s="54">
        <v>113.06</v>
      </c>
      <c r="H1960" s="55">
        <v>113.06</v>
      </c>
      <c r="I1960" s="73">
        <v>3.75</v>
      </c>
      <c r="J1960" s="55">
        <v>3.11</v>
      </c>
      <c r="K1960" s="73">
        <v>1.24</v>
      </c>
      <c r="L1960" s="55">
        <v>1.02</v>
      </c>
      <c r="M1960" s="55">
        <f>TRUNC(((J1960*G1960)+(L1960*G1960)),2)</f>
        <v>466.93</v>
      </c>
      <c r="N1960" s="55">
        <f>TRUNC(((J1960*H1960)+(L1960*H1960)),2)</f>
        <v>466.93</v>
      </c>
      <c r="O1960" s="37"/>
      <c r="P1960" s="55">
        <v>3.75</v>
      </c>
      <c r="Q1960" s="55">
        <v>1.24</v>
      </c>
      <c r="R1960" s="55">
        <v>564.16</v>
      </c>
      <c r="S1960" s="55">
        <v>564.16</v>
      </c>
      <c r="T1960" s="135">
        <f t="shared" si="218"/>
        <v>0.82765527509926273</v>
      </c>
      <c r="U1960" s="55">
        <f t="shared" si="219"/>
        <v>351.61</v>
      </c>
      <c r="V1960" s="55">
        <f t="shared" si="220"/>
        <v>115.32</v>
      </c>
      <c r="X1960" s="36" t="b">
        <v>1</v>
      </c>
    </row>
    <row r="1961" spans="1:24" x14ac:dyDescent="0.2">
      <c r="A1961" s="42" t="s">
        <v>5050</v>
      </c>
      <c r="B1961" s="128" t="s">
        <v>2781</v>
      </c>
      <c r="C1961" s="50" t="s">
        <v>163</v>
      </c>
      <c r="D1961" s="51">
        <v>200403</v>
      </c>
      <c r="E1961" s="56" t="s">
        <v>451</v>
      </c>
      <c r="F1961" s="53" t="s">
        <v>164</v>
      </c>
      <c r="G1961" s="54">
        <v>677.73</v>
      </c>
      <c r="H1961" s="55">
        <v>677.73</v>
      </c>
      <c r="I1961" s="73">
        <v>2.88</v>
      </c>
      <c r="J1961" s="55">
        <v>2.39</v>
      </c>
      <c r="K1961" s="73">
        <v>15.13</v>
      </c>
      <c r="L1961" s="55">
        <v>12.55</v>
      </c>
      <c r="M1961" s="55">
        <f>TRUNC(((J1961*G1961)+(L1961*G1961)),2)</f>
        <v>10125.280000000001</v>
      </c>
      <c r="N1961" s="55">
        <f>TRUNC(((J1961*H1961)+(L1961*H1961)),2)</f>
        <v>10125.280000000001</v>
      </c>
      <c r="O1961" s="37"/>
      <c r="P1961" s="55">
        <v>2.88</v>
      </c>
      <c r="Q1961" s="55">
        <v>15.13</v>
      </c>
      <c r="R1961" s="55">
        <v>12205.91</v>
      </c>
      <c r="S1961" s="55">
        <v>12205.91</v>
      </c>
      <c r="T1961" s="135">
        <f t="shared" si="218"/>
        <v>0.82953913309208416</v>
      </c>
      <c r="U1961" s="55">
        <f t="shared" si="219"/>
        <v>1619.77</v>
      </c>
      <c r="V1961" s="55">
        <f t="shared" si="220"/>
        <v>8505.51</v>
      </c>
      <c r="X1961" s="36" t="b">
        <v>1</v>
      </c>
    </row>
    <row r="1962" spans="1:24" ht="24" x14ac:dyDescent="0.25">
      <c r="A1962" s="42" t="s">
        <v>5051</v>
      </c>
      <c r="B1962" s="128" t="s">
        <v>2782</v>
      </c>
      <c r="C1962" s="50" t="s">
        <v>163</v>
      </c>
      <c r="D1962" s="51">
        <v>201410</v>
      </c>
      <c r="E1962" s="52" t="s">
        <v>3092</v>
      </c>
      <c r="F1962" s="53" t="s">
        <v>164</v>
      </c>
      <c r="G1962" s="54">
        <v>215.64</v>
      </c>
      <c r="H1962" s="55">
        <v>215.64</v>
      </c>
      <c r="I1962" s="73">
        <v>21.7</v>
      </c>
      <c r="J1962" s="55">
        <v>18.010000000000002</v>
      </c>
      <c r="K1962" s="73">
        <v>46.75</v>
      </c>
      <c r="L1962" s="55">
        <v>38.799999999999997</v>
      </c>
      <c r="M1962" s="55">
        <f>TRUNC(((J1962*G1962)+(L1962*G1962)),2)</f>
        <v>12250.5</v>
      </c>
      <c r="N1962" s="55">
        <f>TRUNC(((J1962*H1962)+(L1962*H1962)),2)</f>
        <v>12250.5</v>
      </c>
      <c r="O1962" s="38"/>
      <c r="P1962" s="55">
        <v>21.7</v>
      </c>
      <c r="Q1962" s="55">
        <v>46.75</v>
      </c>
      <c r="R1962" s="55">
        <v>14760.55</v>
      </c>
      <c r="S1962" s="55">
        <v>14760.55</v>
      </c>
      <c r="T1962" s="135">
        <f t="shared" si="218"/>
        <v>0.82994874852224343</v>
      </c>
      <c r="U1962" s="55">
        <f t="shared" si="219"/>
        <v>3883.67</v>
      </c>
      <c r="V1962" s="55">
        <f t="shared" si="220"/>
        <v>8366.83</v>
      </c>
      <c r="X1962" s="36" t="b">
        <v>1</v>
      </c>
    </row>
    <row r="1963" spans="1:24" x14ac:dyDescent="0.2">
      <c r="A1963" s="42" t="s">
        <v>5052</v>
      </c>
      <c r="B1963" s="126">
        <v>48</v>
      </c>
      <c r="C1963" s="131"/>
      <c r="D1963" s="131"/>
      <c r="E1963" s="43" t="s">
        <v>50</v>
      </c>
      <c r="F1963" s="44" t="s">
        <v>160</v>
      </c>
      <c r="G1963" s="45">
        <v>1</v>
      </c>
      <c r="H1963" s="46"/>
      <c r="I1963" s="72"/>
      <c r="J1963" s="46"/>
      <c r="K1963" s="72"/>
      <c r="L1963" s="46"/>
      <c r="M1963" s="45">
        <f>M1964+M1967</f>
        <v>12181.26</v>
      </c>
      <c r="N1963" s="45">
        <f>N1964+N1967</f>
        <v>12181.26</v>
      </c>
      <c r="O1963" s="37"/>
      <c r="P1963" s="46"/>
      <c r="Q1963" s="46"/>
      <c r="R1963" s="45">
        <v>14675.92</v>
      </c>
      <c r="S1963" s="45">
        <v>14675.92</v>
      </c>
      <c r="T1963" s="135">
        <f t="shared" si="218"/>
        <v>0.83001678940741019</v>
      </c>
      <c r="U1963" s="55">
        <f t="shared" si="219"/>
        <v>0</v>
      </c>
      <c r="V1963" s="55">
        <f t="shared" si="220"/>
        <v>0</v>
      </c>
      <c r="X1963" s="36" t="b">
        <v>1</v>
      </c>
    </row>
    <row r="1964" spans="1:24" x14ac:dyDescent="0.2">
      <c r="A1964" s="42" t="s">
        <v>5053</v>
      </c>
      <c r="B1964" s="127" t="s">
        <v>2783</v>
      </c>
      <c r="C1964" s="132"/>
      <c r="D1964" s="132"/>
      <c r="E1964" s="47" t="s">
        <v>85</v>
      </c>
      <c r="F1964" s="132"/>
      <c r="G1964" s="48"/>
      <c r="H1964" s="48"/>
      <c r="I1964" s="72"/>
      <c r="J1964" s="48"/>
      <c r="K1964" s="72"/>
      <c r="L1964" s="48"/>
      <c r="M1964" s="49">
        <f>SUM(M1965:M1966)</f>
        <v>11551.31</v>
      </c>
      <c r="N1964" s="65">
        <f>SUM(N1965:N1966)</f>
        <v>11551.31</v>
      </c>
      <c r="O1964" s="37"/>
      <c r="P1964" s="48"/>
      <c r="Q1964" s="48"/>
      <c r="R1964" s="49">
        <v>13916.86</v>
      </c>
      <c r="S1964" s="49">
        <v>13916.86</v>
      </c>
      <c r="T1964" s="135">
        <f t="shared" si="218"/>
        <v>0.83002272064244365</v>
      </c>
      <c r="U1964" s="55">
        <f t="shared" si="219"/>
        <v>0</v>
      </c>
      <c r="V1964" s="55">
        <f t="shared" si="220"/>
        <v>0</v>
      </c>
      <c r="X1964" s="36" t="b">
        <v>1</v>
      </c>
    </row>
    <row r="1965" spans="1:24" x14ac:dyDescent="0.2">
      <c r="A1965" s="42" t="s">
        <v>5054</v>
      </c>
      <c r="B1965" s="128" t="s">
        <v>2784</v>
      </c>
      <c r="C1965" s="50" t="s">
        <v>163</v>
      </c>
      <c r="D1965" s="51">
        <v>271417</v>
      </c>
      <c r="E1965" s="56" t="s">
        <v>2163</v>
      </c>
      <c r="F1965" s="53" t="s">
        <v>172</v>
      </c>
      <c r="G1965" s="54">
        <v>55.15</v>
      </c>
      <c r="H1965" s="55">
        <v>55.15</v>
      </c>
      <c r="I1965" s="73">
        <v>18.66</v>
      </c>
      <c r="J1965" s="55">
        <v>15.48</v>
      </c>
      <c r="K1965" s="73">
        <v>35.86</v>
      </c>
      <c r="L1965" s="55">
        <v>29.76</v>
      </c>
      <c r="M1965" s="55">
        <f>TRUNC(((J1965*G1965)+(L1965*G1965)),2)</f>
        <v>2494.98</v>
      </c>
      <c r="N1965" s="55">
        <f>TRUNC(((J1965*H1965)+(L1965*H1965)),2)</f>
        <v>2494.98</v>
      </c>
      <c r="O1965" s="37"/>
      <c r="P1965" s="55">
        <v>18.66</v>
      </c>
      <c r="Q1965" s="55">
        <v>35.86</v>
      </c>
      <c r="R1965" s="55">
        <v>3006.77</v>
      </c>
      <c r="S1965" s="55">
        <v>3006.77</v>
      </c>
      <c r="T1965" s="135">
        <f t="shared" si="218"/>
        <v>0.8297874463294499</v>
      </c>
      <c r="U1965" s="55">
        <f t="shared" si="219"/>
        <v>853.72</v>
      </c>
      <c r="V1965" s="55">
        <f t="shared" si="220"/>
        <v>1641.26</v>
      </c>
      <c r="X1965" s="36" t="b">
        <v>1</v>
      </c>
    </row>
    <row r="1966" spans="1:24" ht="24" x14ac:dyDescent="0.25">
      <c r="A1966" s="42" t="s">
        <v>5055</v>
      </c>
      <c r="B1966" s="128" t="s">
        <v>2785</v>
      </c>
      <c r="C1966" s="50" t="s">
        <v>163</v>
      </c>
      <c r="D1966" s="51">
        <v>180324</v>
      </c>
      <c r="E1966" s="52" t="s">
        <v>3087</v>
      </c>
      <c r="F1966" s="53" t="s">
        <v>164</v>
      </c>
      <c r="G1966" s="54">
        <v>19.3</v>
      </c>
      <c r="H1966" s="55">
        <v>19.3</v>
      </c>
      <c r="I1966" s="73">
        <v>496.2</v>
      </c>
      <c r="J1966" s="55">
        <v>411.89</v>
      </c>
      <c r="K1966" s="73">
        <v>69.09</v>
      </c>
      <c r="L1966" s="55">
        <v>57.35</v>
      </c>
      <c r="M1966" s="55">
        <f>TRUNC(((J1966*G1966)+(L1966*G1966)),2)</f>
        <v>9056.33</v>
      </c>
      <c r="N1966" s="55">
        <f>TRUNC(((J1966*H1966)+(L1966*H1966)),2)</f>
        <v>9056.33</v>
      </c>
      <c r="O1966" s="38"/>
      <c r="P1966" s="55">
        <v>496.2</v>
      </c>
      <c r="Q1966" s="55">
        <v>69.09</v>
      </c>
      <c r="R1966" s="55">
        <v>10910.09</v>
      </c>
      <c r="S1966" s="55">
        <v>10910.09</v>
      </c>
      <c r="T1966" s="135">
        <f t="shared" si="218"/>
        <v>0.83008756114752491</v>
      </c>
      <c r="U1966" s="55">
        <f t="shared" si="219"/>
        <v>7949.47</v>
      </c>
      <c r="V1966" s="55">
        <f t="shared" si="220"/>
        <v>1106.8499999999999</v>
      </c>
      <c r="X1966" s="36" t="b">
        <v>1</v>
      </c>
    </row>
    <row r="1967" spans="1:24" x14ac:dyDescent="0.2">
      <c r="A1967" s="42" t="s">
        <v>5056</v>
      </c>
      <c r="B1967" s="127" t="s">
        <v>2786</v>
      </c>
      <c r="C1967" s="132"/>
      <c r="D1967" s="132"/>
      <c r="E1967" s="47" t="s">
        <v>115</v>
      </c>
      <c r="F1967" s="132"/>
      <c r="G1967" s="48"/>
      <c r="H1967" s="48"/>
      <c r="I1967" s="72"/>
      <c r="J1967" s="48"/>
      <c r="K1967" s="72"/>
      <c r="L1967" s="48"/>
      <c r="M1967" s="49">
        <f>M1968</f>
        <v>629.95000000000005</v>
      </c>
      <c r="N1967" s="65">
        <f>N1968</f>
        <v>629.95000000000005</v>
      </c>
      <c r="O1967" s="37"/>
      <c r="P1967" s="48"/>
      <c r="Q1967" s="48"/>
      <c r="R1967" s="49">
        <v>759.06</v>
      </c>
      <c r="S1967" s="49">
        <v>759.06</v>
      </c>
      <c r="T1967" s="135">
        <f t="shared" si="218"/>
        <v>0.82990804415988206</v>
      </c>
      <c r="U1967" s="55">
        <f t="shared" si="219"/>
        <v>0</v>
      </c>
      <c r="V1967" s="55">
        <f t="shared" si="220"/>
        <v>0</v>
      </c>
      <c r="X1967" s="36" t="b">
        <v>1</v>
      </c>
    </row>
    <row r="1968" spans="1:24" x14ac:dyDescent="0.25">
      <c r="A1968" s="42" t="s">
        <v>5057</v>
      </c>
      <c r="B1968" s="128" t="s">
        <v>2787</v>
      </c>
      <c r="C1968" s="50" t="s">
        <v>163</v>
      </c>
      <c r="D1968" s="51">
        <v>261602</v>
      </c>
      <c r="E1968" s="56" t="s">
        <v>506</v>
      </c>
      <c r="F1968" s="53" t="s">
        <v>164</v>
      </c>
      <c r="G1968" s="54">
        <v>28.95</v>
      </c>
      <c r="H1968" s="55">
        <v>28.95</v>
      </c>
      <c r="I1968" s="73">
        <v>11.35</v>
      </c>
      <c r="J1968" s="55">
        <v>9.42</v>
      </c>
      <c r="K1968" s="73">
        <v>14.87</v>
      </c>
      <c r="L1968" s="55">
        <v>12.34</v>
      </c>
      <c r="M1968" s="55">
        <f>TRUNC(((J1968*G1968)+(L1968*G1968)),2)</f>
        <v>629.95000000000005</v>
      </c>
      <c r="N1968" s="55">
        <f>TRUNC(((J1968*H1968)+(L1968*H1968)),2)</f>
        <v>629.95000000000005</v>
      </c>
      <c r="O1968" s="38"/>
      <c r="P1968" s="55">
        <v>11.35</v>
      </c>
      <c r="Q1968" s="55">
        <v>14.87</v>
      </c>
      <c r="R1968" s="55">
        <v>759.06</v>
      </c>
      <c r="S1968" s="55">
        <v>759.06</v>
      </c>
      <c r="T1968" s="135">
        <f t="shared" si="218"/>
        <v>0.82990804415988206</v>
      </c>
      <c r="U1968" s="55">
        <f t="shared" si="219"/>
        <v>272.7</v>
      </c>
      <c r="V1968" s="55">
        <f t="shared" si="220"/>
        <v>357.24</v>
      </c>
      <c r="X1968" s="36" t="b">
        <v>1</v>
      </c>
    </row>
    <row r="1969" spans="1:24" x14ac:dyDescent="0.2">
      <c r="A1969" s="42" t="s">
        <v>5058</v>
      </c>
      <c r="B1969" s="126">
        <v>49</v>
      </c>
      <c r="C1969" s="131"/>
      <c r="D1969" s="131"/>
      <c r="E1969" s="43" t="s">
        <v>2788</v>
      </c>
      <c r="F1969" s="44" t="s">
        <v>160</v>
      </c>
      <c r="G1969" s="45">
        <v>1</v>
      </c>
      <c r="H1969" s="46"/>
      <c r="I1969" s="72"/>
      <c r="J1969" s="46"/>
      <c r="K1969" s="72"/>
      <c r="L1969" s="46"/>
      <c r="M1969" s="45">
        <f>M1970+M1973</f>
        <v>10061.990000000002</v>
      </c>
      <c r="N1969" s="45">
        <f>N1970+N1973</f>
        <v>10061.990000000002</v>
      </c>
      <c r="O1969" s="37"/>
      <c r="P1969" s="46"/>
      <c r="Q1969" s="46"/>
      <c r="R1969" s="45">
        <v>12122.53</v>
      </c>
      <c r="S1969" s="45">
        <v>12122.53</v>
      </c>
      <c r="T1969" s="135">
        <f t="shared" si="218"/>
        <v>0.8300239306481404</v>
      </c>
      <c r="U1969" s="55">
        <f t="shared" si="219"/>
        <v>0</v>
      </c>
      <c r="V1969" s="55">
        <f t="shared" si="220"/>
        <v>0</v>
      </c>
      <c r="X1969" s="36" t="b">
        <v>1</v>
      </c>
    </row>
    <row r="1970" spans="1:24" x14ac:dyDescent="0.2">
      <c r="A1970" s="42" t="s">
        <v>5059</v>
      </c>
      <c r="B1970" s="127" t="s">
        <v>2789</v>
      </c>
      <c r="C1970" s="132"/>
      <c r="D1970" s="132"/>
      <c r="E1970" s="47" t="s">
        <v>77</v>
      </c>
      <c r="F1970" s="132"/>
      <c r="G1970" s="48"/>
      <c r="H1970" s="48"/>
      <c r="I1970" s="72"/>
      <c r="J1970" s="48"/>
      <c r="K1970" s="72"/>
      <c r="L1970" s="48"/>
      <c r="M1970" s="308">
        <f>SUM(M1971:M1972)</f>
        <v>25.97</v>
      </c>
      <c r="N1970" s="308">
        <f>SUM(N1971:N1972)</f>
        <v>25.97</v>
      </c>
      <c r="O1970" s="37"/>
      <c r="P1970" s="48"/>
      <c r="Q1970" s="48"/>
      <c r="R1970" s="308">
        <v>31.15</v>
      </c>
      <c r="S1970" s="308">
        <v>31.15</v>
      </c>
      <c r="T1970" s="135">
        <f t="shared" si="218"/>
        <v>0.83370786516853934</v>
      </c>
      <c r="U1970" s="55">
        <f t="shared" si="219"/>
        <v>0</v>
      </c>
      <c r="V1970" s="55">
        <f t="shared" si="220"/>
        <v>0</v>
      </c>
      <c r="X1970" s="36" t="b">
        <v>1</v>
      </c>
    </row>
    <row r="1971" spans="1:24" x14ac:dyDescent="0.2">
      <c r="A1971" s="42" t="s">
        <v>5060</v>
      </c>
      <c r="B1971" s="128" t="s">
        <v>2790</v>
      </c>
      <c r="C1971" s="50" t="s">
        <v>163</v>
      </c>
      <c r="D1971" s="51">
        <v>40101</v>
      </c>
      <c r="E1971" s="56" t="s">
        <v>307</v>
      </c>
      <c r="F1971" s="53" t="s">
        <v>211</v>
      </c>
      <c r="G1971" s="54">
        <v>0.55000000000000004</v>
      </c>
      <c r="H1971" s="55">
        <v>0.55000000000000004</v>
      </c>
      <c r="I1971" s="73">
        <v>0</v>
      </c>
      <c r="J1971" s="55">
        <v>0</v>
      </c>
      <c r="K1971" s="73">
        <v>34.229999999999997</v>
      </c>
      <c r="L1971" s="55">
        <v>28.41</v>
      </c>
      <c r="M1971" s="55">
        <f>TRUNC(((J1971*G1971)+(L1971*G1971)),2)</f>
        <v>15.62</v>
      </c>
      <c r="N1971" s="55">
        <f>TRUNC(((J1971*H1971)+(L1971*H1971)),2)</f>
        <v>15.62</v>
      </c>
      <c r="O1971" s="37"/>
      <c r="P1971" s="55">
        <v>0</v>
      </c>
      <c r="Q1971" s="55">
        <v>34.229999999999997</v>
      </c>
      <c r="R1971" s="55">
        <v>18.739999999999998</v>
      </c>
      <c r="S1971" s="55">
        <v>18.739999999999998</v>
      </c>
      <c r="T1971" s="135">
        <f t="shared" si="218"/>
        <v>0.83351120597652084</v>
      </c>
      <c r="U1971" s="55">
        <f t="shared" si="219"/>
        <v>0</v>
      </c>
      <c r="V1971" s="55">
        <f t="shared" si="220"/>
        <v>15.62</v>
      </c>
      <c r="X1971" s="36" t="b">
        <v>1</v>
      </c>
    </row>
    <row r="1972" spans="1:24" x14ac:dyDescent="0.2">
      <c r="A1972" s="42" t="s">
        <v>5061</v>
      </c>
      <c r="B1972" s="128" t="s">
        <v>2791</v>
      </c>
      <c r="C1972" s="50" t="s">
        <v>163</v>
      </c>
      <c r="D1972" s="51">
        <v>40902</v>
      </c>
      <c r="E1972" s="56" t="s">
        <v>316</v>
      </c>
      <c r="F1972" s="53" t="s">
        <v>211</v>
      </c>
      <c r="G1972" s="54">
        <v>0.55000000000000004</v>
      </c>
      <c r="H1972" s="55">
        <v>0.55000000000000004</v>
      </c>
      <c r="I1972" s="73">
        <v>0</v>
      </c>
      <c r="J1972" s="55">
        <v>0</v>
      </c>
      <c r="K1972" s="73">
        <v>22.68</v>
      </c>
      <c r="L1972" s="55">
        <v>18.82</v>
      </c>
      <c r="M1972" s="55">
        <f>TRUNC(((J1972*G1972)+(L1972*G1972)),2)</f>
        <v>10.35</v>
      </c>
      <c r="N1972" s="55">
        <f>TRUNC(((J1972*H1972)+(L1972*H1972)),2)</f>
        <v>10.35</v>
      </c>
      <c r="O1972" s="37"/>
      <c r="P1972" s="55">
        <v>0</v>
      </c>
      <c r="Q1972" s="55">
        <v>22.68</v>
      </c>
      <c r="R1972" s="55">
        <v>12.41</v>
      </c>
      <c r="S1972" s="55">
        <v>12.41</v>
      </c>
      <c r="T1972" s="135">
        <f t="shared" si="218"/>
        <v>0.83400483481063659</v>
      </c>
      <c r="U1972" s="55">
        <f t="shared" si="219"/>
        <v>0</v>
      </c>
      <c r="V1972" s="55">
        <f t="shared" si="220"/>
        <v>10.35</v>
      </c>
      <c r="X1972" s="36" t="b">
        <v>1</v>
      </c>
    </row>
    <row r="1973" spans="1:24" x14ac:dyDescent="0.2">
      <c r="A1973" s="42" t="s">
        <v>5062</v>
      </c>
      <c r="B1973" s="127" t="s">
        <v>2792</v>
      </c>
      <c r="C1973" s="132"/>
      <c r="D1973" s="132"/>
      <c r="E1973" s="47" t="s">
        <v>87</v>
      </c>
      <c r="F1973" s="132"/>
      <c r="G1973" s="48"/>
      <c r="H1973" s="48"/>
      <c r="I1973" s="72"/>
      <c r="J1973" s="48"/>
      <c r="K1973" s="72"/>
      <c r="L1973" s="48"/>
      <c r="M1973" s="49">
        <f>M1974</f>
        <v>10036.020000000002</v>
      </c>
      <c r="N1973" s="65">
        <f>N1974</f>
        <v>10036.020000000002</v>
      </c>
      <c r="O1973" s="37"/>
      <c r="P1973" s="48"/>
      <c r="Q1973" s="48"/>
      <c r="R1973" s="49">
        <v>12091.38</v>
      </c>
      <c r="S1973" s="49">
        <v>12091.38</v>
      </c>
      <c r="T1973" s="135">
        <f t="shared" si="218"/>
        <v>0.83001444003910252</v>
      </c>
      <c r="U1973" s="55">
        <f t="shared" si="219"/>
        <v>0</v>
      </c>
      <c r="V1973" s="55">
        <f t="shared" si="220"/>
        <v>0</v>
      </c>
      <c r="X1973" s="36" t="b">
        <v>1</v>
      </c>
    </row>
    <row r="1974" spans="1:24" x14ac:dyDescent="0.2">
      <c r="A1974" s="42" t="s">
        <v>5063</v>
      </c>
      <c r="B1974" s="129" t="s">
        <v>2793</v>
      </c>
      <c r="C1974" s="133"/>
      <c r="D1974" s="133"/>
      <c r="E1974" s="58" t="s">
        <v>2794</v>
      </c>
      <c r="F1974" s="133"/>
      <c r="G1974" s="59"/>
      <c r="H1974" s="59"/>
      <c r="I1974" s="72"/>
      <c r="J1974" s="59"/>
      <c r="K1974" s="72"/>
      <c r="L1974" s="59"/>
      <c r="M1974" s="60">
        <f>SUM(M1975:M2001)</f>
        <v>10036.020000000002</v>
      </c>
      <c r="N1974" s="60">
        <f>SUM(N1975:N2001)</f>
        <v>10036.020000000002</v>
      </c>
      <c r="O1974" s="37"/>
      <c r="P1974" s="59"/>
      <c r="Q1974" s="59"/>
      <c r="R1974" s="60">
        <v>12091.38</v>
      </c>
      <c r="S1974" s="60">
        <v>12091.38</v>
      </c>
      <c r="T1974" s="135">
        <f t="shared" si="218"/>
        <v>0.83001444003910252</v>
      </c>
      <c r="U1974" s="55">
        <f t="shared" si="219"/>
        <v>0</v>
      </c>
      <c r="V1974" s="55">
        <f t="shared" si="220"/>
        <v>0</v>
      </c>
      <c r="X1974" s="36" t="b">
        <v>1</v>
      </c>
    </row>
    <row r="1975" spans="1:24" ht="24" x14ac:dyDescent="0.25">
      <c r="A1975" s="42" t="s">
        <v>5064</v>
      </c>
      <c r="B1975" s="128" t="s">
        <v>2795</v>
      </c>
      <c r="C1975" s="50" t="s">
        <v>163</v>
      </c>
      <c r="D1975" s="51">
        <v>91007</v>
      </c>
      <c r="E1975" s="52" t="s">
        <v>3093</v>
      </c>
      <c r="F1975" s="53" t="s">
        <v>160</v>
      </c>
      <c r="G1975" s="54">
        <v>1</v>
      </c>
      <c r="H1975" s="55">
        <v>1</v>
      </c>
      <c r="I1975" s="73">
        <v>5235.91</v>
      </c>
      <c r="J1975" s="55">
        <v>4346.32</v>
      </c>
      <c r="K1975" s="73">
        <v>2762.93</v>
      </c>
      <c r="L1975" s="55">
        <v>2293.5</v>
      </c>
      <c r="M1975" s="55">
        <f t="shared" ref="M1975:M2001" si="221">TRUNC(((J1975*G1975)+(L1975*G1975)),2)</f>
        <v>6639.82</v>
      </c>
      <c r="N1975" s="55">
        <f t="shared" ref="N1975:N2001" si="222">TRUNC(((J1975*H1975)+(L1975*H1975)),2)</f>
        <v>6639.82</v>
      </c>
      <c r="O1975" s="38"/>
      <c r="P1975" s="55">
        <v>5235.91</v>
      </c>
      <c r="Q1975" s="55">
        <v>2762.93</v>
      </c>
      <c r="R1975" s="55">
        <v>7998.84</v>
      </c>
      <c r="S1975" s="55">
        <v>7998.84</v>
      </c>
      <c r="T1975" s="135">
        <f t="shared" si="218"/>
        <v>0.83009786419030751</v>
      </c>
      <c r="U1975" s="55">
        <f t="shared" si="219"/>
        <v>4346.32</v>
      </c>
      <c r="V1975" s="55">
        <f t="shared" si="220"/>
        <v>2293.5</v>
      </c>
      <c r="X1975" s="36" t="b">
        <v>1</v>
      </c>
    </row>
    <row r="1976" spans="1:24" ht="24" x14ac:dyDescent="0.25">
      <c r="A1976" s="42" t="s">
        <v>5065</v>
      </c>
      <c r="B1976" s="128" t="s">
        <v>2796</v>
      </c>
      <c r="C1976" s="50" t="s">
        <v>163</v>
      </c>
      <c r="D1976" s="51">
        <v>91024</v>
      </c>
      <c r="E1976" s="52" t="s">
        <v>3094</v>
      </c>
      <c r="F1976" s="53" t="s">
        <v>160</v>
      </c>
      <c r="G1976" s="54">
        <v>3</v>
      </c>
      <c r="H1976" s="55">
        <v>3</v>
      </c>
      <c r="I1976" s="73">
        <v>42.28</v>
      </c>
      <c r="J1976" s="55">
        <v>35.090000000000003</v>
      </c>
      <c r="K1976" s="73">
        <v>5.98</v>
      </c>
      <c r="L1976" s="55">
        <v>4.96</v>
      </c>
      <c r="M1976" s="55">
        <f t="shared" si="221"/>
        <v>120.15</v>
      </c>
      <c r="N1976" s="55">
        <f t="shared" si="222"/>
        <v>120.15</v>
      </c>
      <c r="O1976" s="38"/>
      <c r="P1976" s="55">
        <v>42.28</v>
      </c>
      <c r="Q1976" s="55">
        <v>5.98</v>
      </c>
      <c r="R1976" s="55">
        <v>144.78</v>
      </c>
      <c r="S1976" s="55">
        <v>144.78</v>
      </c>
      <c r="T1976" s="135">
        <f t="shared" si="218"/>
        <v>0.82987981765437213</v>
      </c>
      <c r="U1976" s="55">
        <f t="shared" si="219"/>
        <v>105.27</v>
      </c>
      <c r="V1976" s="55">
        <f t="shared" si="220"/>
        <v>14.88</v>
      </c>
      <c r="X1976" s="36" t="b">
        <v>1</v>
      </c>
    </row>
    <row r="1977" spans="1:24" ht="24" x14ac:dyDescent="0.25">
      <c r="A1977" s="42" t="s">
        <v>5066</v>
      </c>
      <c r="B1977" s="128" t="s">
        <v>2797</v>
      </c>
      <c r="C1977" s="50" t="s">
        <v>197</v>
      </c>
      <c r="D1977" s="57" t="s">
        <v>2798</v>
      </c>
      <c r="E1977" s="56" t="s">
        <v>2799</v>
      </c>
      <c r="F1977" s="53" t="s">
        <v>160</v>
      </c>
      <c r="G1977" s="54">
        <v>1</v>
      </c>
      <c r="H1977" s="55">
        <v>1</v>
      </c>
      <c r="I1977" s="73">
        <v>17.87</v>
      </c>
      <c r="J1977" s="55">
        <v>14.83</v>
      </c>
      <c r="K1977" s="73">
        <v>22.65</v>
      </c>
      <c r="L1977" s="55">
        <v>18.8</v>
      </c>
      <c r="M1977" s="55">
        <f t="shared" si="221"/>
        <v>33.630000000000003</v>
      </c>
      <c r="N1977" s="55">
        <f t="shared" si="222"/>
        <v>33.630000000000003</v>
      </c>
      <c r="O1977" s="38"/>
      <c r="P1977" s="55">
        <v>17.87</v>
      </c>
      <c r="Q1977" s="55">
        <v>22.65</v>
      </c>
      <c r="R1977" s="55">
        <v>40.520000000000003</v>
      </c>
      <c r="S1977" s="55">
        <v>40.520000000000003</v>
      </c>
      <c r="T1977" s="135">
        <f t="shared" si="218"/>
        <v>0.82996051332675225</v>
      </c>
      <c r="U1977" s="55">
        <f t="shared" si="219"/>
        <v>14.83</v>
      </c>
      <c r="V1977" s="55">
        <f t="shared" si="220"/>
        <v>18.8</v>
      </c>
      <c r="X1977" s="36" t="b">
        <v>1</v>
      </c>
    </row>
    <row r="1978" spans="1:24" ht="36" x14ac:dyDescent="0.25">
      <c r="A1978" s="42" t="s">
        <v>5067</v>
      </c>
      <c r="B1978" s="128" t="s">
        <v>2800</v>
      </c>
      <c r="C1978" s="50" t="s">
        <v>197</v>
      </c>
      <c r="D1978" s="57" t="s">
        <v>2801</v>
      </c>
      <c r="E1978" s="52" t="s">
        <v>3095</v>
      </c>
      <c r="F1978" s="53" t="s">
        <v>160</v>
      </c>
      <c r="G1978" s="54">
        <v>3</v>
      </c>
      <c r="H1978" s="55">
        <v>3</v>
      </c>
      <c r="I1978" s="73">
        <v>6.95</v>
      </c>
      <c r="J1978" s="55">
        <v>5.76</v>
      </c>
      <c r="K1978" s="73">
        <v>5.98</v>
      </c>
      <c r="L1978" s="55">
        <v>4.96</v>
      </c>
      <c r="M1978" s="55">
        <f t="shared" si="221"/>
        <v>32.159999999999997</v>
      </c>
      <c r="N1978" s="55">
        <f t="shared" si="222"/>
        <v>32.159999999999997</v>
      </c>
      <c r="O1978" s="38"/>
      <c r="P1978" s="55">
        <v>6.95</v>
      </c>
      <c r="Q1978" s="55">
        <v>5.98</v>
      </c>
      <c r="R1978" s="55">
        <v>38.79</v>
      </c>
      <c r="S1978" s="55">
        <v>38.79</v>
      </c>
      <c r="T1978" s="135">
        <f t="shared" si="218"/>
        <v>0.82907965970610975</v>
      </c>
      <c r="U1978" s="55">
        <f t="shared" si="219"/>
        <v>17.28</v>
      </c>
      <c r="V1978" s="55">
        <f t="shared" si="220"/>
        <v>14.88</v>
      </c>
      <c r="X1978" s="36" t="b">
        <v>1</v>
      </c>
    </row>
    <row r="1979" spans="1:24" ht="24" x14ac:dyDescent="0.25">
      <c r="A1979" s="42" t="s">
        <v>5068</v>
      </c>
      <c r="B1979" s="128" t="s">
        <v>2802</v>
      </c>
      <c r="C1979" s="50" t="s">
        <v>163</v>
      </c>
      <c r="D1979" s="51">
        <v>91021</v>
      </c>
      <c r="E1979" s="52" t="s">
        <v>3096</v>
      </c>
      <c r="F1979" s="53" t="s">
        <v>160</v>
      </c>
      <c r="G1979" s="54">
        <v>2</v>
      </c>
      <c r="H1979" s="55">
        <v>2</v>
      </c>
      <c r="I1979" s="73">
        <v>7.87</v>
      </c>
      <c r="J1979" s="55">
        <v>6.53</v>
      </c>
      <c r="K1979" s="73">
        <v>5.98</v>
      </c>
      <c r="L1979" s="55">
        <v>4.96</v>
      </c>
      <c r="M1979" s="55">
        <f t="shared" si="221"/>
        <v>22.98</v>
      </c>
      <c r="N1979" s="55">
        <f t="shared" si="222"/>
        <v>22.98</v>
      </c>
      <c r="O1979" s="38"/>
      <c r="P1979" s="55">
        <v>7.87</v>
      </c>
      <c r="Q1979" s="55">
        <v>5.98</v>
      </c>
      <c r="R1979" s="55">
        <v>27.7</v>
      </c>
      <c r="S1979" s="55">
        <v>27.7</v>
      </c>
      <c r="T1979" s="135">
        <f t="shared" si="218"/>
        <v>0.82960288808664262</v>
      </c>
      <c r="U1979" s="55">
        <f t="shared" si="219"/>
        <v>13.06</v>
      </c>
      <c r="V1979" s="55">
        <f t="shared" si="220"/>
        <v>9.92</v>
      </c>
      <c r="X1979" s="36" t="b">
        <v>1</v>
      </c>
    </row>
    <row r="1980" spans="1:24" ht="24" x14ac:dyDescent="0.25">
      <c r="A1980" s="42" t="s">
        <v>5069</v>
      </c>
      <c r="B1980" s="128" t="s">
        <v>2803</v>
      </c>
      <c r="C1980" s="50" t="s">
        <v>217</v>
      </c>
      <c r="D1980" s="51">
        <v>92692</v>
      </c>
      <c r="E1980" s="56" t="s">
        <v>2804</v>
      </c>
      <c r="F1980" s="53" t="s">
        <v>160</v>
      </c>
      <c r="G1980" s="54">
        <v>6</v>
      </c>
      <c r="H1980" s="55">
        <v>6</v>
      </c>
      <c r="I1980" s="73">
        <v>8.32</v>
      </c>
      <c r="J1980" s="55">
        <v>6.9</v>
      </c>
      <c r="K1980" s="73">
        <v>6.45</v>
      </c>
      <c r="L1980" s="55">
        <v>5.35</v>
      </c>
      <c r="M1980" s="55">
        <f t="shared" si="221"/>
        <v>73.5</v>
      </c>
      <c r="N1980" s="55">
        <f t="shared" si="222"/>
        <v>73.5</v>
      </c>
      <c r="O1980" s="38"/>
      <c r="P1980" s="55">
        <v>8.32</v>
      </c>
      <c r="Q1980" s="55">
        <v>6.45</v>
      </c>
      <c r="R1980" s="55">
        <v>88.62</v>
      </c>
      <c r="S1980" s="55">
        <v>88.62</v>
      </c>
      <c r="T1980" s="135">
        <f t="shared" si="218"/>
        <v>0.82938388625592407</v>
      </c>
      <c r="U1980" s="55">
        <f t="shared" si="219"/>
        <v>41.4</v>
      </c>
      <c r="V1980" s="55">
        <f t="shared" si="220"/>
        <v>32.1</v>
      </c>
      <c r="X1980" s="36" t="b">
        <v>1</v>
      </c>
    </row>
    <row r="1981" spans="1:24" x14ac:dyDescent="0.25">
      <c r="A1981" s="42" t="s">
        <v>5070</v>
      </c>
      <c r="B1981" s="128" t="s">
        <v>2805</v>
      </c>
      <c r="C1981" s="50" t="s">
        <v>163</v>
      </c>
      <c r="D1981" s="51">
        <v>91031</v>
      </c>
      <c r="E1981" s="56" t="s">
        <v>2806</v>
      </c>
      <c r="F1981" s="53" t="s">
        <v>160</v>
      </c>
      <c r="G1981" s="54">
        <v>6</v>
      </c>
      <c r="H1981" s="55">
        <v>6</v>
      </c>
      <c r="I1981" s="73">
        <v>7.47</v>
      </c>
      <c r="J1981" s="55">
        <v>6.2</v>
      </c>
      <c r="K1981" s="73">
        <v>5.98</v>
      </c>
      <c r="L1981" s="55">
        <v>4.96</v>
      </c>
      <c r="M1981" s="55">
        <f t="shared" si="221"/>
        <v>66.959999999999994</v>
      </c>
      <c r="N1981" s="55">
        <f t="shared" si="222"/>
        <v>66.959999999999994</v>
      </c>
      <c r="O1981" s="38"/>
      <c r="P1981" s="55">
        <v>7.47</v>
      </c>
      <c r="Q1981" s="55">
        <v>5.98</v>
      </c>
      <c r="R1981" s="55">
        <v>80.7</v>
      </c>
      <c r="S1981" s="55">
        <v>80.7</v>
      </c>
      <c r="T1981" s="135">
        <f t="shared" si="218"/>
        <v>0.82973977695167278</v>
      </c>
      <c r="U1981" s="55">
        <f t="shared" si="219"/>
        <v>37.200000000000003</v>
      </c>
      <c r="V1981" s="55">
        <f t="shared" si="220"/>
        <v>29.76</v>
      </c>
      <c r="X1981" s="36" t="b">
        <v>1</v>
      </c>
    </row>
    <row r="1982" spans="1:24" ht="24" x14ac:dyDescent="0.2">
      <c r="A1982" s="42" t="s">
        <v>5071</v>
      </c>
      <c r="B1982" s="128" t="s">
        <v>2807</v>
      </c>
      <c r="C1982" s="50" t="s">
        <v>197</v>
      </c>
      <c r="D1982" s="57" t="s">
        <v>2808</v>
      </c>
      <c r="E1982" s="56" t="s">
        <v>2809</v>
      </c>
      <c r="F1982" s="53" t="s">
        <v>160</v>
      </c>
      <c r="G1982" s="54">
        <v>4</v>
      </c>
      <c r="H1982" s="55">
        <v>4</v>
      </c>
      <c r="I1982" s="73">
        <v>7.69</v>
      </c>
      <c r="J1982" s="55">
        <v>6.38</v>
      </c>
      <c r="K1982" s="73">
        <v>5.98</v>
      </c>
      <c r="L1982" s="55">
        <v>4.96</v>
      </c>
      <c r="M1982" s="55">
        <f t="shared" si="221"/>
        <v>45.36</v>
      </c>
      <c r="N1982" s="55">
        <f t="shared" si="222"/>
        <v>45.36</v>
      </c>
      <c r="O1982" s="37"/>
      <c r="P1982" s="55">
        <v>7.69</v>
      </c>
      <c r="Q1982" s="55">
        <v>5.98</v>
      </c>
      <c r="R1982" s="55">
        <v>54.68</v>
      </c>
      <c r="S1982" s="55">
        <v>54.68</v>
      </c>
      <c r="T1982" s="135">
        <f t="shared" si="218"/>
        <v>0.82955376737381126</v>
      </c>
      <c r="U1982" s="55">
        <f t="shared" si="219"/>
        <v>25.52</v>
      </c>
      <c r="V1982" s="55">
        <f t="shared" si="220"/>
        <v>19.84</v>
      </c>
      <c r="X1982" s="36" t="b">
        <v>1</v>
      </c>
    </row>
    <row r="1983" spans="1:24" ht="24" x14ac:dyDescent="0.2">
      <c r="A1983" s="42" t="s">
        <v>5072</v>
      </c>
      <c r="B1983" s="128" t="s">
        <v>2810</v>
      </c>
      <c r="C1983" s="50" t="s">
        <v>197</v>
      </c>
      <c r="D1983" s="57" t="s">
        <v>2811</v>
      </c>
      <c r="E1983" s="56" t="s">
        <v>2812</v>
      </c>
      <c r="F1983" s="53" t="s">
        <v>160</v>
      </c>
      <c r="G1983" s="54">
        <v>4</v>
      </c>
      <c r="H1983" s="55">
        <v>4</v>
      </c>
      <c r="I1983" s="73">
        <v>10.02</v>
      </c>
      <c r="J1983" s="55">
        <v>8.31</v>
      </c>
      <c r="K1983" s="73">
        <v>5.98</v>
      </c>
      <c r="L1983" s="55">
        <v>4.96</v>
      </c>
      <c r="M1983" s="55">
        <f t="shared" si="221"/>
        <v>53.08</v>
      </c>
      <c r="N1983" s="55">
        <f t="shared" si="222"/>
        <v>53.08</v>
      </c>
      <c r="O1983" s="37"/>
      <c r="P1983" s="55">
        <v>10.02</v>
      </c>
      <c r="Q1983" s="55">
        <v>5.98</v>
      </c>
      <c r="R1983" s="55">
        <v>64</v>
      </c>
      <c r="S1983" s="55">
        <v>64</v>
      </c>
      <c r="T1983" s="135">
        <f t="shared" si="218"/>
        <v>0.82937499999999997</v>
      </c>
      <c r="U1983" s="55">
        <f t="shared" si="219"/>
        <v>33.24</v>
      </c>
      <c r="V1983" s="55">
        <f t="shared" si="220"/>
        <v>19.84</v>
      </c>
      <c r="X1983" s="36" t="b">
        <v>1</v>
      </c>
    </row>
    <row r="1984" spans="1:24" ht="36" x14ac:dyDescent="0.25">
      <c r="A1984" s="42" t="s">
        <v>5073</v>
      </c>
      <c r="B1984" s="128" t="s">
        <v>2813</v>
      </c>
      <c r="C1984" s="50" t="s">
        <v>217</v>
      </c>
      <c r="D1984" s="51">
        <v>92688</v>
      </c>
      <c r="E1984" s="56" t="s">
        <v>2814</v>
      </c>
      <c r="F1984" s="53" t="s">
        <v>172</v>
      </c>
      <c r="G1984" s="54">
        <v>15</v>
      </c>
      <c r="H1984" s="55">
        <v>15</v>
      </c>
      <c r="I1984" s="73">
        <v>27.31</v>
      </c>
      <c r="J1984" s="55">
        <v>22.67</v>
      </c>
      <c r="K1984" s="73">
        <v>11.07</v>
      </c>
      <c r="L1984" s="55">
        <v>9.18</v>
      </c>
      <c r="M1984" s="55">
        <f t="shared" si="221"/>
        <v>477.75</v>
      </c>
      <c r="N1984" s="55">
        <f t="shared" si="222"/>
        <v>477.75</v>
      </c>
      <c r="O1984" s="38"/>
      <c r="P1984" s="55">
        <v>27.31</v>
      </c>
      <c r="Q1984" s="55">
        <v>11.07</v>
      </c>
      <c r="R1984" s="55">
        <v>575.70000000000005</v>
      </c>
      <c r="S1984" s="55">
        <v>575.70000000000005</v>
      </c>
      <c r="T1984" s="135">
        <f t="shared" si="218"/>
        <v>0.82985930171964561</v>
      </c>
      <c r="U1984" s="55">
        <f t="shared" si="219"/>
        <v>340.05</v>
      </c>
      <c r="V1984" s="55">
        <f t="shared" si="220"/>
        <v>137.69999999999999</v>
      </c>
      <c r="X1984" s="36" t="b">
        <v>1</v>
      </c>
    </row>
    <row r="1985" spans="1:24" ht="36" x14ac:dyDescent="0.25">
      <c r="A1985" s="42" t="s">
        <v>5074</v>
      </c>
      <c r="B1985" s="128" t="s">
        <v>2815</v>
      </c>
      <c r="C1985" s="50" t="s">
        <v>217</v>
      </c>
      <c r="D1985" s="51">
        <v>92701</v>
      </c>
      <c r="E1985" s="56" t="s">
        <v>2816</v>
      </c>
      <c r="F1985" s="53" t="s">
        <v>160</v>
      </c>
      <c r="G1985" s="54">
        <v>2</v>
      </c>
      <c r="H1985" s="55">
        <v>2</v>
      </c>
      <c r="I1985" s="73">
        <v>16.579999999999998</v>
      </c>
      <c r="J1985" s="55">
        <v>13.76</v>
      </c>
      <c r="K1985" s="73">
        <v>16.61</v>
      </c>
      <c r="L1985" s="55">
        <v>13.78</v>
      </c>
      <c r="M1985" s="55">
        <f t="shared" si="221"/>
        <v>55.08</v>
      </c>
      <c r="N1985" s="55">
        <f t="shared" si="222"/>
        <v>55.08</v>
      </c>
      <c r="O1985" s="38"/>
      <c r="P1985" s="55">
        <v>16.579999999999998</v>
      </c>
      <c r="Q1985" s="55">
        <v>16.61</v>
      </c>
      <c r="R1985" s="55">
        <v>66.38</v>
      </c>
      <c r="S1985" s="55">
        <v>66.38</v>
      </c>
      <c r="T1985" s="135">
        <f t="shared" si="218"/>
        <v>0.82976800241036464</v>
      </c>
      <c r="U1985" s="55">
        <f t="shared" si="219"/>
        <v>27.52</v>
      </c>
      <c r="V1985" s="55">
        <f t="shared" si="220"/>
        <v>27.56</v>
      </c>
      <c r="X1985" s="36" t="b">
        <v>1</v>
      </c>
    </row>
    <row r="1986" spans="1:24" ht="24" x14ac:dyDescent="0.2">
      <c r="A1986" s="42" t="s">
        <v>5075</v>
      </c>
      <c r="B1986" s="128" t="s">
        <v>2817</v>
      </c>
      <c r="C1986" s="50" t="s">
        <v>197</v>
      </c>
      <c r="D1986" s="57" t="s">
        <v>2818</v>
      </c>
      <c r="E1986" s="56" t="s">
        <v>2819</v>
      </c>
      <c r="F1986" s="53" t="s">
        <v>172</v>
      </c>
      <c r="G1986" s="54">
        <v>11</v>
      </c>
      <c r="H1986" s="55">
        <v>11</v>
      </c>
      <c r="I1986" s="73">
        <v>7.79</v>
      </c>
      <c r="J1986" s="55">
        <v>6.46</v>
      </c>
      <c r="K1986" s="73">
        <v>7.47</v>
      </c>
      <c r="L1986" s="55">
        <v>6.2</v>
      </c>
      <c r="M1986" s="55">
        <f t="shared" si="221"/>
        <v>139.26</v>
      </c>
      <c r="N1986" s="55">
        <f t="shared" si="222"/>
        <v>139.26</v>
      </c>
      <c r="O1986" s="37"/>
      <c r="P1986" s="55">
        <v>7.79</v>
      </c>
      <c r="Q1986" s="55">
        <v>7.47</v>
      </c>
      <c r="R1986" s="55">
        <v>167.86</v>
      </c>
      <c r="S1986" s="55">
        <v>167.86</v>
      </c>
      <c r="T1986" s="135">
        <f t="shared" si="218"/>
        <v>0.82961992136304052</v>
      </c>
      <c r="U1986" s="55">
        <f t="shared" si="219"/>
        <v>71.06</v>
      </c>
      <c r="V1986" s="55">
        <f t="shared" si="220"/>
        <v>68.2</v>
      </c>
      <c r="X1986" s="36" t="b">
        <v>1</v>
      </c>
    </row>
    <row r="1987" spans="1:24" ht="24" x14ac:dyDescent="0.25">
      <c r="A1987" s="42" t="s">
        <v>5076</v>
      </c>
      <c r="B1987" s="128" t="s">
        <v>2820</v>
      </c>
      <c r="C1987" s="50" t="s">
        <v>163</v>
      </c>
      <c r="D1987" s="51">
        <v>91025</v>
      </c>
      <c r="E1987" s="56" t="s">
        <v>2821</v>
      </c>
      <c r="F1987" s="53" t="s">
        <v>160</v>
      </c>
      <c r="G1987" s="54">
        <v>3</v>
      </c>
      <c r="H1987" s="55">
        <v>3</v>
      </c>
      <c r="I1987" s="73">
        <v>139.1</v>
      </c>
      <c r="J1987" s="55">
        <v>115.46</v>
      </c>
      <c r="K1987" s="73">
        <v>16.14</v>
      </c>
      <c r="L1987" s="55">
        <v>13.39</v>
      </c>
      <c r="M1987" s="55">
        <f t="shared" si="221"/>
        <v>386.55</v>
      </c>
      <c r="N1987" s="55">
        <f t="shared" si="222"/>
        <v>386.55</v>
      </c>
      <c r="O1987" s="38"/>
      <c r="P1987" s="55">
        <v>139.1</v>
      </c>
      <c r="Q1987" s="55">
        <v>16.14</v>
      </c>
      <c r="R1987" s="55">
        <v>465.72</v>
      </c>
      <c r="S1987" s="55">
        <v>465.72</v>
      </c>
      <c r="T1987" s="135">
        <f t="shared" si="218"/>
        <v>0.83000515331100233</v>
      </c>
      <c r="U1987" s="55">
        <f t="shared" si="219"/>
        <v>346.38</v>
      </c>
      <c r="V1987" s="55">
        <f t="shared" si="220"/>
        <v>40.17</v>
      </c>
      <c r="X1987" s="36" t="b">
        <v>1</v>
      </c>
    </row>
    <row r="1988" spans="1:24" x14ac:dyDescent="0.2">
      <c r="A1988" s="42" t="s">
        <v>5077</v>
      </c>
      <c r="B1988" s="128" t="s">
        <v>2822</v>
      </c>
      <c r="C1988" s="50" t="s">
        <v>163</v>
      </c>
      <c r="D1988" s="51">
        <v>91020</v>
      </c>
      <c r="E1988" s="56" t="s">
        <v>2823</v>
      </c>
      <c r="F1988" s="53" t="s">
        <v>160</v>
      </c>
      <c r="G1988" s="54">
        <v>2</v>
      </c>
      <c r="H1988" s="55">
        <v>2</v>
      </c>
      <c r="I1988" s="73">
        <v>15.9</v>
      </c>
      <c r="J1988" s="55">
        <v>13.19</v>
      </c>
      <c r="K1988" s="73">
        <v>13.75</v>
      </c>
      <c r="L1988" s="55">
        <v>11.41</v>
      </c>
      <c r="M1988" s="55">
        <f t="shared" si="221"/>
        <v>49.2</v>
      </c>
      <c r="N1988" s="55">
        <f t="shared" si="222"/>
        <v>49.2</v>
      </c>
      <c r="O1988" s="37"/>
      <c r="P1988" s="55">
        <v>15.9</v>
      </c>
      <c r="Q1988" s="55">
        <v>13.75</v>
      </c>
      <c r="R1988" s="55">
        <v>59.3</v>
      </c>
      <c r="S1988" s="55">
        <v>59.3</v>
      </c>
      <c r="T1988" s="135">
        <f t="shared" si="218"/>
        <v>0.82967959527824631</v>
      </c>
      <c r="U1988" s="55">
        <f t="shared" si="219"/>
        <v>26.38</v>
      </c>
      <c r="V1988" s="55">
        <f t="shared" si="220"/>
        <v>22.82</v>
      </c>
      <c r="X1988" s="36" t="b">
        <v>1</v>
      </c>
    </row>
    <row r="1989" spans="1:24" ht="24" x14ac:dyDescent="0.2">
      <c r="A1989" s="42" t="s">
        <v>5078</v>
      </c>
      <c r="B1989" s="128" t="s">
        <v>2824</v>
      </c>
      <c r="C1989" s="50" t="s">
        <v>197</v>
      </c>
      <c r="D1989" s="57" t="s">
        <v>2825</v>
      </c>
      <c r="E1989" s="56" t="s">
        <v>2826</v>
      </c>
      <c r="F1989" s="53" t="s">
        <v>160</v>
      </c>
      <c r="G1989" s="54">
        <v>1</v>
      </c>
      <c r="H1989" s="55">
        <v>1</v>
      </c>
      <c r="I1989" s="73">
        <v>49.32</v>
      </c>
      <c r="J1989" s="55">
        <v>40.94</v>
      </c>
      <c r="K1989" s="73">
        <v>16.14</v>
      </c>
      <c r="L1989" s="55">
        <v>13.39</v>
      </c>
      <c r="M1989" s="55">
        <f t="shared" si="221"/>
        <v>54.33</v>
      </c>
      <c r="N1989" s="55">
        <f t="shared" si="222"/>
        <v>54.33</v>
      </c>
      <c r="O1989" s="37"/>
      <c r="P1989" s="55">
        <v>49.32</v>
      </c>
      <c r="Q1989" s="55">
        <v>16.14</v>
      </c>
      <c r="R1989" s="55">
        <v>65.459999999999994</v>
      </c>
      <c r="S1989" s="55">
        <v>65.459999999999994</v>
      </c>
      <c r="T1989" s="135">
        <f t="shared" si="218"/>
        <v>0.82997250229147579</v>
      </c>
      <c r="U1989" s="55">
        <f t="shared" si="219"/>
        <v>40.94</v>
      </c>
      <c r="V1989" s="55">
        <f t="shared" si="220"/>
        <v>13.39</v>
      </c>
      <c r="X1989" s="36" t="b">
        <v>1</v>
      </c>
    </row>
    <row r="1990" spans="1:24" ht="24" x14ac:dyDescent="0.2">
      <c r="A1990" s="42" t="s">
        <v>5079</v>
      </c>
      <c r="B1990" s="128" t="s">
        <v>2827</v>
      </c>
      <c r="C1990" s="50" t="s">
        <v>197</v>
      </c>
      <c r="D1990" s="57" t="s">
        <v>2828</v>
      </c>
      <c r="E1990" s="56" t="s">
        <v>2829</v>
      </c>
      <c r="F1990" s="53" t="s">
        <v>160</v>
      </c>
      <c r="G1990" s="54">
        <v>1</v>
      </c>
      <c r="H1990" s="55">
        <v>1</v>
      </c>
      <c r="I1990" s="73">
        <v>29.59</v>
      </c>
      <c r="J1990" s="55">
        <v>24.56</v>
      </c>
      <c r="K1990" s="73">
        <v>16.14</v>
      </c>
      <c r="L1990" s="55">
        <v>13.39</v>
      </c>
      <c r="M1990" s="55">
        <f t="shared" si="221"/>
        <v>37.950000000000003</v>
      </c>
      <c r="N1990" s="55">
        <f t="shared" si="222"/>
        <v>37.950000000000003</v>
      </c>
      <c r="O1990" s="37"/>
      <c r="P1990" s="55">
        <v>29.59</v>
      </c>
      <c r="Q1990" s="55">
        <v>16.14</v>
      </c>
      <c r="R1990" s="55">
        <v>45.73</v>
      </c>
      <c r="S1990" s="55">
        <v>45.73</v>
      </c>
      <c r="T1990" s="135">
        <f t="shared" si="218"/>
        <v>0.8298709818499892</v>
      </c>
      <c r="U1990" s="55">
        <f t="shared" si="219"/>
        <v>24.56</v>
      </c>
      <c r="V1990" s="55">
        <f t="shared" si="220"/>
        <v>13.39</v>
      </c>
      <c r="X1990" s="36" t="b">
        <v>1</v>
      </c>
    </row>
    <row r="1991" spans="1:24" x14ac:dyDescent="0.2">
      <c r="A1991" s="42" t="s">
        <v>5080</v>
      </c>
      <c r="B1991" s="128" t="s">
        <v>2830</v>
      </c>
      <c r="C1991" s="50" t="s">
        <v>163</v>
      </c>
      <c r="D1991" s="51">
        <v>91029</v>
      </c>
      <c r="E1991" s="56" t="s">
        <v>2831</v>
      </c>
      <c r="F1991" s="53" t="s">
        <v>160</v>
      </c>
      <c r="G1991" s="54">
        <v>1</v>
      </c>
      <c r="H1991" s="55">
        <v>1</v>
      </c>
      <c r="I1991" s="73">
        <v>22.96</v>
      </c>
      <c r="J1991" s="55">
        <v>19.05</v>
      </c>
      <c r="K1991" s="73">
        <v>5.98</v>
      </c>
      <c r="L1991" s="55">
        <v>4.96</v>
      </c>
      <c r="M1991" s="55">
        <f t="shared" si="221"/>
        <v>24.01</v>
      </c>
      <c r="N1991" s="55">
        <f t="shared" si="222"/>
        <v>24.01</v>
      </c>
      <c r="O1991" s="37"/>
      <c r="P1991" s="55">
        <v>22.96</v>
      </c>
      <c r="Q1991" s="55">
        <v>5.98</v>
      </c>
      <c r="R1991" s="55">
        <v>28.94</v>
      </c>
      <c r="S1991" s="55">
        <v>28.94</v>
      </c>
      <c r="T1991" s="135">
        <f t="shared" si="218"/>
        <v>0.8296475466482377</v>
      </c>
      <c r="U1991" s="55">
        <f t="shared" si="219"/>
        <v>19.05</v>
      </c>
      <c r="V1991" s="55">
        <f t="shared" si="220"/>
        <v>4.96</v>
      </c>
      <c r="X1991" s="36" t="b">
        <v>1</v>
      </c>
    </row>
    <row r="1992" spans="1:24" ht="24" x14ac:dyDescent="0.25">
      <c r="A1992" s="42" t="s">
        <v>5081</v>
      </c>
      <c r="B1992" s="128" t="s">
        <v>2832</v>
      </c>
      <c r="C1992" s="50" t="s">
        <v>197</v>
      </c>
      <c r="D1992" s="57" t="s">
        <v>2833</v>
      </c>
      <c r="E1992" s="56" t="s">
        <v>2834</v>
      </c>
      <c r="F1992" s="53" t="s">
        <v>160</v>
      </c>
      <c r="G1992" s="54">
        <v>1</v>
      </c>
      <c r="H1992" s="55">
        <v>1</v>
      </c>
      <c r="I1992" s="73">
        <v>143.12</v>
      </c>
      <c r="J1992" s="55">
        <v>118.8</v>
      </c>
      <c r="K1992" s="73">
        <v>42.97</v>
      </c>
      <c r="L1992" s="55">
        <v>35.659999999999997</v>
      </c>
      <c r="M1992" s="55">
        <f t="shared" si="221"/>
        <v>154.46</v>
      </c>
      <c r="N1992" s="55">
        <f t="shared" si="222"/>
        <v>154.46</v>
      </c>
      <c r="O1992" s="38"/>
      <c r="P1992" s="55">
        <v>143.12</v>
      </c>
      <c r="Q1992" s="55">
        <v>42.97</v>
      </c>
      <c r="R1992" s="55">
        <v>186.09</v>
      </c>
      <c r="S1992" s="55">
        <v>186.09</v>
      </c>
      <c r="T1992" s="135">
        <f t="shared" si="218"/>
        <v>0.83002848084260306</v>
      </c>
      <c r="U1992" s="55">
        <f t="shared" si="219"/>
        <v>118.8</v>
      </c>
      <c r="V1992" s="55">
        <f t="shared" si="220"/>
        <v>35.659999999999997</v>
      </c>
      <c r="X1992" s="36" t="b">
        <v>1</v>
      </c>
    </row>
    <row r="1993" spans="1:24" x14ac:dyDescent="0.2">
      <c r="A1993" s="42" t="s">
        <v>5082</v>
      </c>
      <c r="B1993" s="128" t="s">
        <v>2835</v>
      </c>
      <c r="C1993" s="50" t="s">
        <v>163</v>
      </c>
      <c r="D1993" s="51">
        <v>85003</v>
      </c>
      <c r="E1993" s="56" t="s">
        <v>930</v>
      </c>
      <c r="F1993" s="53" t="s">
        <v>160</v>
      </c>
      <c r="G1993" s="54">
        <v>1</v>
      </c>
      <c r="H1993" s="55">
        <v>1</v>
      </c>
      <c r="I1993" s="73">
        <v>184.13</v>
      </c>
      <c r="J1993" s="55">
        <v>152.84</v>
      </c>
      <c r="K1993" s="73">
        <v>16.04</v>
      </c>
      <c r="L1993" s="55">
        <v>13.31</v>
      </c>
      <c r="M1993" s="55">
        <f t="shared" si="221"/>
        <v>166.15</v>
      </c>
      <c r="N1993" s="55">
        <f t="shared" si="222"/>
        <v>166.15</v>
      </c>
      <c r="O1993" s="37"/>
      <c r="P1993" s="55">
        <v>184.13</v>
      </c>
      <c r="Q1993" s="55">
        <v>16.04</v>
      </c>
      <c r="R1993" s="55">
        <v>200.17</v>
      </c>
      <c r="S1993" s="55">
        <v>200.17</v>
      </c>
      <c r="T1993" s="135">
        <f t="shared" si="218"/>
        <v>0.83004446220712402</v>
      </c>
      <c r="U1993" s="55">
        <f t="shared" si="219"/>
        <v>152.84</v>
      </c>
      <c r="V1993" s="55">
        <f t="shared" si="220"/>
        <v>13.31</v>
      </c>
      <c r="X1993" s="36" t="b">
        <v>1</v>
      </c>
    </row>
    <row r="1994" spans="1:24" ht="24" x14ac:dyDescent="0.25">
      <c r="A1994" s="42" t="s">
        <v>5083</v>
      </c>
      <c r="B1994" s="128" t="s">
        <v>2836</v>
      </c>
      <c r="C1994" s="50" t="s">
        <v>197</v>
      </c>
      <c r="D1994" s="57" t="s">
        <v>952</v>
      </c>
      <c r="E1994" s="56" t="s">
        <v>953</v>
      </c>
      <c r="F1994" s="53" t="s">
        <v>160</v>
      </c>
      <c r="G1994" s="54">
        <v>2</v>
      </c>
      <c r="H1994" s="55">
        <v>2</v>
      </c>
      <c r="I1994" s="73">
        <v>26.09</v>
      </c>
      <c r="J1994" s="55">
        <v>21.65</v>
      </c>
      <c r="K1994" s="73">
        <v>1.2</v>
      </c>
      <c r="L1994" s="55">
        <v>0.99</v>
      </c>
      <c r="M1994" s="55">
        <f t="shared" si="221"/>
        <v>45.28</v>
      </c>
      <c r="N1994" s="55">
        <f t="shared" si="222"/>
        <v>45.28</v>
      </c>
      <c r="O1994" s="38"/>
      <c r="P1994" s="55">
        <v>26.09</v>
      </c>
      <c r="Q1994" s="55">
        <v>1.2</v>
      </c>
      <c r="R1994" s="55">
        <v>54.58</v>
      </c>
      <c r="S1994" s="55">
        <v>54.58</v>
      </c>
      <c r="T1994" s="135">
        <f t="shared" si="218"/>
        <v>0.82960791498717479</v>
      </c>
      <c r="U1994" s="55">
        <f t="shared" si="219"/>
        <v>43.3</v>
      </c>
      <c r="V1994" s="55">
        <f t="shared" si="220"/>
        <v>1.98</v>
      </c>
      <c r="X1994" s="36" t="b">
        <v>1</v>
      </c>
    </row>
    <row r="1995" spans="1:24" ht="24" x14ac:dyDescent="0.25">
      <c r="A1995" s="42" t="s">
        <v>5084</v>
      </c>
      <c r="B1995" s="128" t="s">
        <v>2837</v>
      </c>
      <c r="C1995" s="50" t="s">
        <v>197</v>
      </c>
      <c r="D1995" s="57" t="s">
        <v>955</v>
      </c>
      <c r="E1995" s="52" t="s">
        <v>3045</v>
      </c>
      <c r="F1995" s="53" t="s">
        <v>160</v>
      </c>
      <c r="G1995" s="54">
        <v>2</v>
      </c>
      <c r="H1995" s="55">
        <v>2</v>
      </c>
      <c r="I1995" s="73">
        <v>26.09</v>
      </c>
      <c r="J1995" s="55">
        <v>21.65</v>
      </c>
      <c r="K1995" s="73">
        <v>1.2</v>
      </c>
      <c r="L1995" s="55">
        <v>0.99</v>
      </c>
      <c r="M1995" s="55">
        <f t="shared" si="221"/>
        <v>45.28</v>
      </c>
      <c r="N1995" s="55">
        <f t="shared" si="222"/>
        <v>45.28</v>
      </c>
      <c r="O1995" s="38"/>
      <c r="P1995" s="55">
        <v>26.09</v>
      </c>
      <c r="Q1995" s="55">
        <v>1.2</v>
      </c>
      <c r="R1995" s="55">
        <v>54.58</v>
      </c>
      <c r="S1995" s="55">
        <v>54.58</v>
      </c>
      <c r="T1995" s="135">
        <f t="shared" si="218"/>
        <v>0.82960791498717479</v>
      </c>
      <c r="U1995" s="55">
        <f t="shared" si="219"/>
        <v>43.3</v>
      </c>
      <c r="V1995" s="55">
        <f t="shared" si="220"/>
        <v>1.98</v>
      </c>
      <c r="X1995" s="36" t="b">
        <v>1</v>
      </c>
    </row>
    <row r="1996" spans="1:24" x14ac:dyDescent="0.2">
      <c r="A1996" s="42" t="s">
        <v>5085</v>
      </c>
      <c r="B1996" s="128" t="s">
        <v>2838</v>
      </c>
      <c r="C1996" s="50" t="s">
        <v>163</v>
      </c>
      <c r="D1996" s="51">
        <v>70371</v>
      </c>
      <c r="E1996" s="56" t="s">
        <v>1050</v>
      </c>
      <c r="F1996" s="53" t="s">
        <v>160</v>
      </c>
      <c r="G1996" s="54">
        <v>6</v>
      </c>
      <c r="H1996" s="55">
        <v>6</v>
      </c>
      <c r="I1996" s="73">
        <v>1.45</v>
      </c>
      <c r="J1996" s="55">
        <v>1.2</v>
      </c>
      <c r="K1996" s="73">
        <v>0.37</v>
      </c>
      <c r="L1996" s="55">
        <v>0.3</v>
      </c>
      <c r="M1996" s="55">
        <f t="shared" si="221"/>
        <v>9</v>
      </c>
      <c r="N1996" s="55">
        <f t="shared" si="222"/>
        <v>9</v>
      </c>
      <c r="O1996" s="37"/>
      <c r="P1996" s="55">
        <v>1.45</v>
      </c>
      <c r="Q1996" s="55">
        <v>0.37</v>
      </c>
      <c r="R1996" s="55">
        <v>10.92</v>
      </c>
      <c r="S1996" s="55">
        <v>10.92</v>
      </c>
      <c r="T1996" s="135">
        <f t="shared" ref="T1996:T2059" si="223">N1996/S1996</f>
        <v>0.82417582417582413</v>
      </c>
      <c r="U1996" s="55">
        <f t="shared" si="219"/>
        <v>7.2</v>
      </c>
      <c r="V1996" s="55">
        <f t="shared" si="220"/>
        <v>1.8</v>
      </c>
      <c r="X1996" s="36" t="b">
        <v>1</v>
      </c>
    </row>
    <row r="1997" spans="1:24" x14ac:dyDescent="0.2">
      <c r="A1997" s="42" t="s">
        <v>5086</v>
      </c>
      <c r="B1997" s="128" t="s">
        <v>2839</v>
      </c>
      <c r="C1997" s="50" t="s">
        <v>163</v>
      </c>
      <c r="D1997" s="51">
        <v>71863</v>
      </c>
      <c r="E1997" s="56" t="s">
        <v>2840</v>
      </c>
      <c r="F1997" s="53" t="s">
        <v>160</v>
      </c>
      <c r="G1997" s="54">
        <v>12</v>
      </c>
      <c r="H1997" s="55">
        <v>12</v>
      </c>
      <c r="I1997" s="73">
        <v>0.56999999999999995</v>
      </c>
      <c r="J1997" s="55">
        <v>0.47</v>
      </c>
      <c r="K1997" s="73">
        <v>1.06</v>
      </c>
      <c r="L1997" s="55">
        <v>0.87</v>
      </c>
      <c r="M1997" s="55">
        <f t="shared" si="221"/>
        <v>16.079999999999998</v>
      </c>
      <c r="N1997" s="55">
        <f t="shared" si="222"/>
        <v>16.079999999999998</v>
      </c>
      <c r="O1997" s="37"/>
      <c r="P1997" s="55">
        <v>0.56999999999999995</v>
      </c>
      <c r="Q1997" s="55">
        <v>1.06</v>
      </c>
      <c r="R1997" s="55">
        <v>19.559999999999999</v>
      </c>
      <c r="S1997" s="55">
        <v>19.559999999999999</v>
      </c>
      <c r="T1997" s="135">
        <f t="shared" si="223"/>
        <v>0.82208588957055206</v>
      </c>
      <c r="U1997" s="55">
        <f t="shared" si="219"/>
        <v>5.64</v>
      </c>
      <c r="V1997" s="55">
        <f t="shared" si="220"/>
        <v>10.44</v>
      </c>
      <c r="X1997" s="36" t="b">
        <v>1</v>
      </c>
    </row>
    <row r="1998" spans="1:24" x14ac:dyDescent="0.2">
      <c r="A1998" s="42" t="s">
        <v>5087</v>
      </c>
      <c r="B1998" s="128" t="s">
        <v>2841</v>
      </c>
      <c r="C1998" s="50" t="s">
        <v>163</v>
      </c>
      <c r="D1998" s="51">
        <v>70393</v>
      </c>
      <c r="E1998" s="56" t="s">
        <v>2842</v>
      </c>
      <c r="F1998" s="53" t="s">
        <v>160</v>
      </c>
      <c r="G1998" s="54">
        <v>12</v>
      </c>
      <c r="H1998" s="55">
        <v>12</v>
      </c>
      <c r="I1998" s="73">
        <v>0.44</v>
      </c>
      <c r="J1998" s="55">
        <v>0.36</v>
      </c>
      <c r="K1998" s="73">
        <v>0.75</v>
      </c>
      <c r="L1998" s="55">
        <v>0.62</v>
      </c>
      <c r="M1998" s="55">
        <f t="shared" si="221"/>
        <v>11.76</v>
      </c>
      <c r="N1998" s="55">
        <f t="shared" si="222"/>
        <v>11.76</v>
      </c>
      <c r="O1998" s="37"/>
      <c r="P1998" s="55">
        <v>0.44</v>
      </c>
      <c r="Q1998" s="55">
        <v>0.75</v>
      </c>
      <c r="R1998" s="55">
        <v>14.28</v>
      </c>
      <c r="S1998" s="55">
        <v>14.28</v>
      </c>
      <c r="T1998" s="135">
        <f t="shared" si="223"/>
        <v>0.82352941176470595</v>
      </c>
      <c r="U1998" s="55">
        <f t="shared" ref="U1998:U2061" si="224">TRUNC(J1998*H1998,2)</f>
        <v>4.32</v>
      </c>
      <c r="V1998" s="55">
        <f t="shared" ref="V1998:V2061" si="225">TRUNC(L1998*H1998,2)</f>
        <v>7.44</v>
      </c>
      <c r="X1998" s="36" t="b">
        <v>1</v>
      </c>
    </row>
    <row r="1999" spans="1:24" ht="24" x14ac:dyDescent="0.25">
      <c r="A1999" s="42" t="s">
        <v>5088</v>
      </c>
      <c r="B1999" s="128" t="s">
        <v>2843</v>
      </c>
      <c r="C1999" s="50" t="s">
        <v>163</v>
      </c>
      <c r="D1999" s="51">
        <v>91041</v>
      </c>
      <c r="E1999" s="56" t="s">
        <v>2844</v>
      </c>
      <c r="F1999" s="53" t="s">
        <v>160</v>
      </c>
      <c r="G1999" s="54">
        <v>2</v>
      </c>
      <c r="H1999" s="55">
        <v>2</v>
      </c>
      <c r="I1999" s="73">
        <v>25.76</v>
      </c>
      <c r="J1999" s="55">
        <v>21.38</v>
      </c>
      <c r="K1999" s="73">
        <v>10.46</v>
      </c>
      <c r="L1999" s="55">
        <v>8.68</v>
      </c>
      <c r="M1999" s="55">
        <f t="shared" si="221"/>
        <v>60.12</v>
      </c>
      <c r="N1999" s="55">
        <f t="shared" si="222"/>
        <v>60.12</v>
      </c>
      <c r="O1999" s="38"/>
      <c r="P1999" s="55">
        <v>25.76</v>
      </c>
      <c r="Q1999" s="55">
        <v>10.46</v>
      </c>
      <c r="R1999" s="55">
        <v>72.44</v>
      </c>
      <c r="S1999" s="55">
        <v>72.44</v>
      </c>
      <c r="T1999" s="135">
        <f t="shared" si="223"/>
        <v>0.82992821645499726</v>
      </c>
      <c r="U1999" s="55">
        <f t="shared" si="224"/>
        <v>42.76</v>
      </c>
      <c r="V1999" s="55">
        <f t="shared" si="225"/>
        <v>17.36</v>
      </c>
      <c r="X1999" s="36" t="b">
        <v>1</v>
      </c>
    </row>
    <row r="2000" spans="1:24" ht="48" x14ac:dyDescent="0.25">
      <c r="A2000" s="42" t="s">
        <v>5089</v>
      </c>
      <c r="B2000" s="128" t="s">
        <v>2845</v>
      </c>
      <c r="C2000" s="50" t="s">
        <v>163</v>
      </c>
      <c r="D2000" s="51">
        <v>91045</v>
      </c>
      <c r="E2000" s="56" t="s">
        <v>2846</v>
      </c>
      <c r="F2000" s="53" t="s">
        <v>160</v>
      </c>
      <c r="G2000" s="54">
        <v>1</v>
      </c>
      <c r="H2000" s="55">
        <v>1</v>
      </c>
      <c r="I2000" s="73">
        <v>7.82</v>
      </c>
      <c r="J2000" s="55">
        <v>6.49</v>
      </c>
      <c r="K2000" s="73">
        <v>9.6999999999999993</v>
      </c>
      <c r="L2000" s="55">
        <v>8.0500000000000007</v>
      </c>
      <c r="M2000" s="55">
        <f t="shared" si="221"/>
        <v>14.54</v>
      </c>
      <c r="N2000" s="55">
        <f t="shared" si="222"/>
        <v>14.54</v>
      </c>
      <c r="O2000" s="307"/>
      <c r="P2000" s="55">
        <v>7.82</v>
      </c>
      <c r="Q2000" s="55">
        <v>9.6999999999999993</v>
      </c>
      <c r="R2000" s="55">
        <v>17.52</v>
      </c>
      <c r="S2000" s="55">
        <v>17.52</v>
      </c>
      <c r="T2000" s="135">
        <f t="shared" si="223"/>
        <v>0.82990867579908678</v>
      </c>
      <c r="U2000" s="55">
        <f t="shared" si="224"/>
        <v>6.49</v>
      </c>
      <c r="V2000" s="55">
        <f t="shared" si="225"/>
        <v>8.0500000000000007</v>
      </c>
      <c r="X2000" s="36" t="b">
        <v>1</v>
      </c>
    </row>
    <row r="2001" spans="1:24" ht="24" x14ac:dyDescent="0.2">
      <c r="A2001" s="42" t="s">
        <v>5090</v>
      </c>
      <c r="B2001" s="128" t="s">
        <v>2847</v>
      </c>
      <c r="C2001" s="50" t="s">
        <v>197</v>
      </c>
      <c r="D2001" s="57" t="s">
        <v>2848</v>
      </c>
      <c r="E2001" s="56" t="s">
        <v>2849</v>
      </c>
      <c r="F2001" s="53" t="s">
        <v>160</v>
      </c>
      <c r="G2001" s="54">
        <v>1</v>
      </c>
      <c r="H2001" s="55">
        <v>1</v>
      </c>
      <c r="I2001" s="73">
        <v>0</v>
      </c>
      <c r="J2001" s="55">
        <v>0</v>
      </c>
      <c r="K2001" s="73">
        <v>1447.52</v>
      </c>
      <c r="L2001" s="55">
        <v>1201.58</v>
      </c>
      <c r="M2001" s="55">
        <f t="shared" si="221"/>
        <v>1201.58</v>
      </c>
      <c r="N2001" s="55">
        <f t="shared" si="222"/>
        <v>1201.58</v>
      </c>
      <c r="O2001" s="37"/>
      <c r="P2001" s="55">
        <v>0</v>
      </c>
      <c r="Q2001" s="55">
        <v>1447.52</v>
      </c>
      <c r="R2001" s="55">
        <v>1447.52</v>
      </c>
      <c r="S2001" s="55">
        <v>1447.52</v>
      </c>
      <c r="T2001" s="135">
        <f t="shared" si="223"/>
        <v>0.83009561180501823</v>
      </c>
      <c r="U2001" s="55">
        <f t="shared" si="224"/>
        <v>0</v>
      </c>
      <c r="V2001" s="55">
        <f t="shared" si="225"/>
        <v>1201.58</v>
      </c>
      <c r="X2001" s="36" t="b">
        <v>1</v>
      </c>
    </row>
    <row r="2002" spans="1:24" x14ac:dyDescent="0.2">
      <c r="A2002" s="42" t="s">
        <v>5091</v>
      </c>
      <c r="B2002" s="126">
        <v>50</v>
      </c>
      <c r="C2002" s="131"/>
      <c r="D2002" s="131"/>
      <c r="E2002" s="43" t="s">
        <v>2850</v>
      </c>
      <c r="F2002" s="44" t="s">
        <v>160</v>
      </c>
      <c r="G2002" s="45">
        <v>1</v>
      </c>
      <c r="H2002" s="46"/>
      <c r="I2002" s="72"/>
      <c r="J2002" s="46"/>
      <c r="K2002" s="72"/>
      <c r="L2002" s="46"/>
      <c r="M2002" s="45">
        <f>M2003+M2008+M2010+M2013+M2015+M2018+M2022</f>
        <v>38339.660000000003</v>
      </c>
      <c r="N2002" s="45">
        <f>N2003+N2008+N2010+N2013+N2015+N2018+N2022</f>
        <v>38339.660000000003</v>
      </c>
      <c r="O2002" s="37"/>
      <c r="P2002" s="46"/>
      <c r="Q2002" s="46"/>
      <c r="R2002" s="45">
        <v>46206.74</v>
      </c>
      <c r="S2002" s="45">
        <v>46206.74</v>
      </c>
      <c r="T2002" s="135">
        <f t="shared" si="223"/>
        <v>0.82974172166225113</v>
      </c>
      <c r="U2002" s="55">
        <f t="shared" si="224"/>
        <v>0</v>
      </c>
      <c r="V2002" s="55">
        <f t="shared" si="225"/>
        <v>0</v>
      </c>
      <c r="X2002" s="36" t="b">
        <v>1</v>
      </c>
    </row>
    <row r="2003" spans="1:24" x14ac:dyDescent="0.2">
      <c r="A2003" s="42" t="s">
        <v>5092</v>
      </c>
      <c r="B2003" s="127" t="s">
        <v>2851</v>
      </c>
      <c r="C2003" s="132"/>
      <c r="D2003" s="132"/>
      <c r="E2003" s="47" t="s">
        <v>73</v>
      </c>
      <c r="F2003" s="132"/>
      <c r="G2003" s="48"/>
      <c r="H2003" s="48"/>
      <c r="I2003" s="72"/>
      <c r="J2003" s="48"/>
      <c r="K2003" s="72"/>
      <c r="L2003" s="48"/>
      <c r="M2003" s="308">
        <f>SUM(M2004:M2007)</f>
        <v>4003.79</v>
      </c>
      <c r="N2003" s="308">
        <f>SUM(N2004:N2007)</f>
        <v>4003.79</v>
      </c>
      <c r="O2003" s="37"/>
      <c r="P2003" s="48"/>
      <c r="Q2003" s="48"/>
      <c r="R2003" s="308">
        <v>4827.75</v>
      </c>
      <c r="S2003" s="308">
        <v>4827.75</v>
      </c>
      <c r="T2003" s="135">
        <f t="shared" si="223"/>
        <v>0.82932836207342964</v>
      </c>
      <c r="U2003" s="55">
        <f t="shared" si="224"/>
        <v>0</v>
      </c>
      <c r="V2003" s="55">
        <f t="shared" si="225"/>
        <v>0</v>
      </c>
      <c r="X2003" s="36" t="b">
        <v>1</v>
      </c>
    </row>
    <row r="2004" spans="1:24" x14ac:dyDescent="0.25">
      <c r="A2004" s="42" t="s">
        <v>5093</v>
      </c>
      <c r="B2004" s="128" t="s">
        <v>2852</v>
      </c>
      <c r="C2004" s="50" t="s">
        <v>163</v>
      </c>
      <c r="D2004" s="51">
        <v>20121</v>
      </c>
      <c r="E2004" s="56" t="s">
        <v>215</v>
      </c>
      <c r="F2004" s="53" t="s">
        <v>211</v>
      </c>
      <c r="G2004" s="54">
        <v>19.100000000000001</v>
      </c>
      <c r="H2004" s="55">
        <v>19.100000000000001</v>
      </c>
      <c r="I2004" s="73">
        <v>0</v>
      </c>
      <c r="J2004" s="55">
        <v>0</v>
      </c>
      <c r="K2004" s="73">
        <v>161.93</v>
      </c>
      <c r="L2004" s="55">
        <v>134.41</v>
      </c>
      <c r="M2004" s="55">
        <f>TRUNC(((J2004*G2004)+(L2004*G2004)),2)</f>
        <v>2567.23</v>
      </c>
      <c r="N2004" s="55">
        <f>TRUNC(((J2004*H2004)+(L2004*H2004)),2)</f>
        <v>2567.23</v>
      </c>
      <c r="O2004" s="38"/>
      <c r="P2004" s="55">
        <v>0</v>
      </c>
      <c r="Q2004" s="55">
        <v>161.93</v>
      </c>
      <c r="R2004" s="55">
        <v>3092.86</v>
      </c>
      <c r="S2004" s="55">
        <v>3092.86</v>
      </c>
      <c r="T2004" s="135">
        <f t="shared" si="223"/>
        <v>0.83005050341754882</v>
      </c>
      <c r="U2004" s="55">
        <f t="shared" si="224"/>
        <v>0</v>
      </c>
      <c r="V2004" s="55">
        <f t="shared" si="225"/>
        <v>2567.23</v>
      </c>
      <c r="X2004" s="36" t="b">
        <v>1</v>
      </c>
    </row>
    <row r="2005" spans="1:24" ht="24" x14ac:dyDescent="0.25">
      <c r="A2005" s="42" t="s">
        <v>5094</v>
      </c>
      <c r="B2005" s="128" t="s">
        <v>2853</v>
      </c>
      <c r="C2005" s="50" t="s">
        <v>163</v>
      </c>
      <c r="D2005" s="51">
        <v>20143</v>
      </c>
      <c r="E2005" s="52" t="s">
        <v>3097</v>
      </c>
      <c r="F2005" s="53" t="s">
        <v>172</v>
      </c>
      <c r="G2005" s="54">
        <v>7.15</v>
      </c>
      <c r="H2005" s="55">
        <v>7.15</v>
      </c>
      <c r="I2005" s="73">
        <v>0</v>
      </c>
      <c r="J2005" s="55">
        <v>0</v>
      </c>
      <c r="K2005" s="73">
        <v>6.23</v>
      </c>
      <c r="L2005" s="55">
        <v>5.17</v>
      </c>
      <c r="M2005" s="55">
        <f>TRUNC(((J2005*G2005)+(L2005*G2005)),2)</f>
        <v>36.96</v>
      </c>
      <c r="N2005" s="55">
        <f>TRUNC(((J2005*H2005)+(L2005*H2005)),2)</f>
        <v>36.96</v>
      </c>
      <c r="O2005" s="38"/>
      <c r="P2005" s="55">
        <v>0</v>
      </c>
      <c r="Q2005" s="55">
        <v>6.23</v>
      </c>
      <c r="R2005" s="55">
        <v>44.54</v>
      </c>
      <c r="S2005" s="55">
        <v>44.54</v>
      </c>
      <c r="T2005" s="135">
        <f t="shared" si="223"/>
        <v>0.82981589582397852</v>
      </c>
      <c r="U2005" s="55">
        <f t="shared" si="224"/>
        <v>0</v>
      </c>
      <c r="V2005" s="55">
        <f t="shared" si="225"/>
        <v>36.96</v>
      </c>
      <c r="X2005" s="36" t="b">
        <v>1</v>
      </c>
    </row>
    <row r="2006" spans="1:24" ht="24" x14ac:dyDescent="0.25">
      <c r="A2006" s="42" t="s">
        <v>5095</v>
      </c>
      <c r="B2006" s="128" t="s">
        <v>2854</v>
      </c>
      <c r="C2006" s="50" t="s">
        <v>163</v>
      </c>
      <c r="D2006" s="51">
        <v>20118</v>
      </c>
      <c r="E2006" s="56" t="s">
        <v>210</v>
      </c>
      <c r="F2006" s="53" t="s">
        <v>211</v>
      </c>
      <c r="G2006" s="54">
        <v>5.45</v>
      </c>
      <c r="H2006" s="55">
        <v>5.45</v>
      </c>
      <c r="I2006" s="73">
        <v>0</v>
      </c>
      <c r="J2006" s="55">
        <v>0</v>
      </c>
      <c r="K2006" s="73">
        <v>38.93</v>
      </c>
      <c r="L2006" s="55">
        <v>32.31</v>
      </c>
      <c r="M2006" s="55">
        <f>TRUNC(((J2006*G2006)+(L2006*G2006)),2)</f>
        <v>176.08</v>
      </c>
      <c r="N2006" s="55">
        <f>TRUNC(((J2006*H2006)+(L2006*H2006)),2)</f>
        <v>176.08</v>
      </c>
      <c r="O2006" s="38"/>
      <c r="P2006" s="55">
        <v>0</v>
      </c>
      <c r="Q2006" s="55">
        <v>38.93</v>
      </c>
      <c r="R2006" s="55">
        <v>212.16</v>
      </c>
      <c r="S2006" s="55">
        <v>212.16</v>
      </c>
      <c r="T2006" s="135">
        <f t="shared" si="223"/>
        <v>0.82993966817496234</v>
      </c>
      <c r="U2006" s="55">
        <f t="shared" si="224"/>
        <v>0</v>
      </c>
      <c r="V2006" s="55">
        <f t="shared" si="225"/>
        <v>176.08</v>
      </c>
      <c r="X2006" s="36" t="b">
        <v>1</v>
      </c>
    </row>
    <row r="2007" spans="1:24" x14ac:dyDescent="0.2">
      <c r="A2007" s="42" t="s">
        <v>5096</v>
      </c>
      <c r="B2007" s="128" t="s">
        <v>2855</v>
      </c>
      <c r="C2007" s="50" t="s">
        <v>163</v>
      </c>
      <c r="D2007" s="51">
        <v>20202</v>
      </c>
      <c r="E2007" s="56" t="s">
        <v>236</v>
      </c>
      <c r="F2007" s="53" t="s">
        <v>164</v>
      </c>
      <c r="G2007" s="54">
        <v>553.63</v>
      </c>
      <c r="H2007" s="55">
        <v>553.63</v>
      </c>
      <c r="I2007" s="73">
        <v>0</v>
      </c>
      <c r="J2007" s="55">
        <v>0</v>
      </c>
      <c r="K2007" s="73">
        <v>2.67</v>
      </c>
      <c r="L2007" s="55">
        <v>2.21</v>
      </c>
      <c r="M2007" s="55">
        <f>TRUNC(((J2007*G2007)+(L2007*G2007)),2)</f>
        <v>1223.52</v>
      </c>
      <c r="N2007" s="55">
        <f>TRUNC(((J2007*H2007)+(L2007*H2007)),2)</f>
        <v>1223.52</v>
      </c>
      <c r="O2007" s="37"/>
      <c r="P2007" s="55">
        <v>0</v>
      </c>
      <c r="Q2007" s="55">
        <v>2.67</v>
      </c>
      <c r="R2007" s="55">
        <v>1478.19</v>
      </c>
      <c r="S2007" s="55">
        <v>1478.19</v>
      </c>
      <c r="T2007" s="135">
        <f t="shared" si="223"/>
        <v>0.82771497574736663</v>
      </c>
      <c r="U2007" s="55">
        <f t="shared" si="224"/>
        <v>0</v>
      </c>
      <c r="V2007" s="55">
        <f t="shared" si="225"/>
        <v>1223.52</v>
      </c>
      <c r="X2007" s="36" t="b">
        <v>1</v>
      </c>
    </row>
    <row r="2008" spans="1:24" x14ac:dyDescent="0.2">
      <c r="A2008" s="42" t="s">
        <v>5097</v>
      </c>
      <c r="B2008" s="127" t="s">
        <v>2856</v>
      </c>
      <c r="C2008" s="132"/>
      <c r="D2008" s="132"/>
      <c r="E2008" s="47" t="s">
        <v>75</v>
      </c>
      <c r="F2008" s="132"/>
      <c r="G2008" s="48"/>
      <c r="H2008" s="48"/>
      <c r="I2008" s="72"/>
      <c r="J2008" s="48"/>
      <c r="K2008" s="72"/>
      <c r="L2008" s="48"/>
      <c r="M2008" s="308">
        <f>M2009</f>
        <v>1301.73</v>
      </c>
      <c r="N2008" s="308">
        <f>N2009</f>
        <v>1301.73</v>
      </c>
      <c r="O2008" s="37"/>
      <c r="P2008" s="48"/>
      <c r="Q2008" s="48"/>
      <c r="R2008" s="308">
        <v>1568.75</v>
      </c>
      <c r="S2008" s="308">
        <v>1568.75</v>
      </c>
      <c r="T2008" s="135">
        <f t="shared" si="223"/>
        <v>0.82978804780876492</v>
      </c>
      <c r="U2008" s="55">
        <f t="shared" si="224"/>
        <v>0</v>
      </c>
      <c r="V2008" s="55">
        <f t="shared" si="225"/>
        <v>0</v>
      </c>
      <c r="X2008" s="36" t="b">
        <v>1</v>
      </c>
    </row>
    <row r="2009" spans="1:24" x14ac:dyDescent="0.2">
      <c r="A2009" s="42" t="s">
        <v>5098</v>
      </c>
      <c r="B2009" s="128" t="s">
        <v>2857</v>
      </c>
      <c r="C2009" s="50" t="s">
        <v>163</v>
      </c>
      <c r="D2009" s="51">
        <v>30101</v>
      </c>
      <c r="E2009" s="56" t="s">
        <v>230</v>
      </c>
      <c r="F2009" s="53" t="s">
        <v>211</v>
      </c>
      <c r="G2009" s="54">
        <v>35.89</v>
      </c>
      <c r="H2009" s="55">
        <v>35.89</v>
      </c>
      <c r="I2009" s="73">
        <v>34.11</v>
      </c>
      <c r="J2009" s="55">
        <v>28.31</v>
      </c>
      <c r="K2009" s="73">
        <v>9.6</v>
      </c>
      <c r="L2009" s="55">
        <v>7.96</v>
      </c>
      <c r="M2009" s="55">
        <f>TRUNC(((J2009*G2009)+(L2009*G2009)),2)</f>
        <v>1301.73</v>
      </c>
      <c r="N2009" s="55">
        <f>TRUNC(((J2009*H2009)+(L2009*H2009)),2)</f>
        <v>1301.73</v>
      </c>
      <c r="O2009" s="37"/>
      <c r="P2009" s="55">
        <v>34.11</v>
      </c>
      <c r="Q2009" s="55">
        <v>9.6</v>
      </c>
      <c r="R2009" s="55">
        <v>1568.75</v>
      </c>
      <c r="S2009" s="55">
        <v>1568.75</v>
      </c>
      <c r="T2009" s="135">
        <f t="shared" si="223"/>
        <v>0.82978804780876492</v>
      </c>
      <c r="U2009" s="55">
        <f t="shared" si="224"/>
        <v>1016.04</v>
      </c>
      <c r="V2009" s="55">
        <f t="shared" si="225"/>
        <v>285.68</v>
      </c>
      <c r="X2009" s="36" t="b">
        <v>1</v>
      </c>
    </row>
    <row r="2010" spans="1:24" x14ac:dyDescent="0.2">
      <c r="A2010" s="42" t="s">
        <v>5099</v>
      </c>
      <c r="B2010" s="127" t="s">
        <v>2858</v>
      </c>
      <c r="C2010" s="132"/>
      <c r="D2010" s="132"/>
      <c r="E2010" s="47" t="s">
        <v>77</v>
      </c>
      <c r="F2010" s="132"/>
      <c r="G2010" s="48"/>
      <c r="H2010" s="48"/>
      <c r="I2010" s="72"/>
      <c r="J2010" s="48"/>
      <c r="K2010" s="72"/>
      <c r="L2010" s="48"/>
      <c r="M2010" s="308">
        <f>SUM(M2011:M2012)</f>
        <v>2712.77</v>
      </c>
      <c r="N2010" s="308">
        <f>SUM(N2011:N2012)</f>
        <v>2712.77</v>
      </c>
      <c r="O2010" s="37"/>
      <c r="P2010" s="48"/>
      <c r="Q2010" s="48"/>
      <c r="R2010" s="308">
        <v>3277.48</v>
      </c>
      <c r="S2010" s="308">
        <v>3277.48</v>
      </c>
      <c r="T2010" s="135">
        <f t="shared" si="223"/>
        <v>0.82769994019795701</v>
      </c>
      <c r="U2010" s="55">
        <f t="shared" si="224"/>
        <v>0</v>
      </c>
      <c r="V2010" s="55">
        <f t="shared" si="225"/>
        <v>0</v>
      </c>
      <c r="X2010" s="36" t="b">
        <v>1</v>
      </c>
    </row>
    <row r="2011" spans="1:24" ht="24" x14ac:dyDescent="0.25">
      <c r="A2011" s="42" t="s">
        <v>5100</v>
      </c>
      <c r="B2011" s="128" t="s">
        <v>2859</v>
      </c>
      <c r="C2011" s="50" t="s">
        <v>163</v>
      </c>
      <c r="D2011" s="51">
        <v>41140</v>
      </c>
      <c r="E2011" s="56" t="s">
        <v>241</v>
      </c>
      <c r="F2011" s="53" t="s">
        <v>164</v>
      </c>
      <c r="G2011" s="54">
        <v>553.63</v>
      </c>
      <c r="H2011" s="55">
        <v>553.63</v>
      </c>
      <c r="I2011" s="73">
        <v>0</v>
      </c>
      <c r="J2011" s="55">
        <v>0</v>
      </c>
      <c r="K2011" s="73">
        <v>2.72</v>
      </c>
      <c r="L2011" s="55">
        <v>2.25</v>
      </c>
      <c r="M2011" s="55">
        <f>TRUNC(((J2011*G2011)+(L2011*G2011)),2)</f>
        <v>1245.6600000000001</v>
      </c>
      <c r="N2011" s="55">
        <f>TRUNC(((J2011*H2011)+(L2011*H2011)),2)</f>
        <v>1245.6600000000001</v>
      </c>
      <c r="O2011" s="38"/>
      <c r="P2011" s="55">
        <v>0</v>
      </c>
      <c r="Q2011" s="55">
        <v>2.72</v>
      </c>
      <c r="R2011" s="55">
        <v>1505.87</v>
      </c>
      <c r="S2011" s="55">
        <v>1505.87</v>
      </c>
      <c r="T2011" s="135">
        <f t="shared" si="223"/>
        <v>0.82720287939862014</v>
      </c>
      <c r="U2011" s="55">
        <f t="shared" si="224"/>
        <v>0</v>
      </c>
      <c r="V2011" s="55">
        <f t="shared" si="225"/>
        <v>1245.6600000000001</v>
      </c>
      <c r="X2011" s="36" t="b">
        <v>1</v>
      </c>
    </row>
    <row r="2012" spans="1:24" ht="24" x14ac:dyDescent="0.25">
      <c r="A2012" s="42" t="s">
        <v>5101</v>
      </c>
      <c r="B2012" s="128" t="s">
        <v>2860</v>
      </c>
      <c r="C2012" s="50" t="s">
        <v>217</v>
      </c>
      <c r="D2012" s="51">
        <v>97083</v>
      </c>
      <c r="E2012" s="56" t="s">
        <v>243</v>
      </c>
      <c r="F2012" s="53" t="s">
        <v>164</v>
      </c>
      <c r="G2012" s="54">
        <v>553.63</v>
      </c>
      <c r="H2012" s="55">
        <v>553.63</v>
      </c>
      <c r="I2012" s="73">
        <v>0.93</v>
      </c>
      <c r="J2012" s="55">
        <v>0.77</v>
      </c>
      <c r="K2012" s="73">
        <v>2.27</v>
      </c>
      <c r="L2012" s="55">
        <v>1.88</v>
      </c>
      <c r="M2012" s="55">
        <f>TRUNC(((J2012*G2012)+(L2012*G2012)),2)</f>
        <v>1467.11</v>
      </c>
      <c r="N2012" s="55">
        <f>TRUNC(((J2012*H2012)+(L2012*H2012)),2)</f>
        <v>1467.11</v>
      </c>
      <c r="O2012" s="38"/>
      <c r="P2012" s="55">
        <v>0.93</v>
      </c>
      <c r="Q2012" s="55">
        <v>2.27</v>
      </c>
      <c r="R2012" s="55">
        <v>1771.61</v>
      </c>
      <c r="S2012" s="55">
        <v>1771.61</v>
      </c>
      <c r="T2012" s="135">
        <f t="shared" si="223"/>
        <v>0.8281224422982485</v>
      </c>
      <c r="U2012" s="55">
        <f t="shared" si="224"/>
        <v>426.29</v>
      </c>
      <c r="V2012" s="55">
        <f t="shared" si="225"/>
        <v>1040.82</v>
      </c>
      <c r="X2012" s="36" t="b">
        <v>1</v>
      </c>
    </row>
    <row r="2013" spans="1:24" x14ac:dyDescent="0.2">
      <c r="A2013" s="42" t="s">
        <v>5102</v>
      </c>
      <c r="B2013" s="127" t="s">
        <v>2861</v>
      </c>
      <c r="C2013" s="132"/>
      <c r="D2013" s="132"/>
      <c r="E2013" s="47" t="s">
        <v>89</v>
      </c>
      <c r="F2013" s="132"/>
      <c r="G2013" s="48"/>
      <c r="H2013" s="48"/>
      <c r="I2013" s="72"/>
      <c r="J2013" s="48"/>
      <c r="K2013" s="72"/>
      <c r="L2013" s="48"/>
      <c r="M2013" s="49">
        <f>M2014</f>
        <v>54.63</v>
      </c>
      <c r="N2013" s="65">
        <f>N2014</f>
        <v>54.63</v>
      </c>
      <c r="O2013" s="37"/>
      <c r="P2013" s="48"/>
      <c r="Q2013" s="48"/>
      <c r="R2013" s="49">
        <v>65.83</v>
      </c>
      <c r="S2013" s="49">
        <v>65.83</v>
      </c>
      <c r="T2013" s="135">
        <f t="shared" si="223"/>
        <v>0.82986480328117884</v>
      </c>
      <c r="U2013" s="55">
        <f t="shared" si="224"/>
        <v>0</v>
      </c>
      <c r="V2013" s="55">
        <f t="shared" si="225"/>
        <v>0</v>
      </c>
      <c r="X2013" s="36" t="b">
        <v>1</v>
      </c>
    </row>
    <row r="2014" spans="1:24" ht="24" x14ac:dyDescent="0.25">
      <c r="A2014" s="42" t="s">
        <v>5103</v>
      </c>
      <c r="B2014" s="128" t="s">
        <v>2862</v>
      </c>
      <c r="C2014" s="50" t="s">
        <v>163</v>
      </c>
      <c r="D2014" s="51">
        <v>100160</v>
      </c>
      <c r="E2014" s="56" t="s">
        <v>2863</v>
      </c>
      <c r="F2014" s="53" t="s">
        <v>164</v>
      </c>
      <c r="G2014" s="54">
        <v>1.25</v>
      </c>
      <c r="H2014" s="55">
        <v>1.25</v>
      </c>
      <c r="I2014" s="73">
        <v>24.74</v>
      </c>
      <c r="J2014" s="55">
        <v>20.53</v>
      </c>
      <c r="K2014" s="73">
        <v>27.93</v>
      </c>
      <c r="L2014" s="55">
        <v>23.18</v>
      </c>
      <c r="M2014" s="55">
        <f>TRUNC(((J2014*G2014)+(L2014*G2014)),2)</f>
        <v>54.63</v>
      </c>
      <c r="N2014" s="55">
        <f>TRUNC(((J2014*H2014)+(L2014*H2014)),2)</f>
        <v>54.63</v>
      </c>
      <c r="O2014" s="38"/>
      <c r="P2014" s="55">
        <v>24.74</v>
      </c>
      <c r="Q2014" s="55">
        <v>27.93</v>
      </c>
      <c r="R2014" s="55">
        <v>65.83</v>
      </c>
      <c r="S2014" s="55">
        <v>65.83</v>
      </c>
      <c r="T2014" s="135">
        <f t="shared" si="223"/>
        <v>0.82986480328117884</v>
      </c>
      <c r="U2014" s="55">
        <f t="shared" si="224"/>
        <v>25.66</v>
      </c>
      <c r="V2014" s="55">
        <f t="shared" si="225"/>
        <v>28.97</v>
      </c>
      <c r="X2014" s="36" t="b">
        <v>1</v>
      </c>
    </row>
    <row r="2015" spans="1:24" x14ac:dyDescent="0.2">
      <c r="A2015" s="42" t="s">
        <v>5104</v>
      </c>
      <c r="B2015" s="127" t="s">
        <v>2864</v>
      </c>
      <c r="C2015" s="132"/>
      <c r="D2015" s="132"/>
      <c r="E2015" s="47" t="s">
        <v>103</v>
      </c>
      <c r="F2015" s="132"/>
      <c r="G2015" s="48"/>
      <c r="H2015" s="48"/>
      <c r="I2015" s="72"/>
      <c r="J2015" s="48"/>
      <c r="K2015" s="72"/>
      <c r="L2015" s="48"/>
      <c r="M2015" s="49">
        <f>SUM(M2016:M2017)</f>
        <v>47.67</v>
      </c>
      <c r="N2015" s="65">
        <f>SUM(N2016:N2017)</f>
        <v>47.67</v>
      </c>
      <c r="O2015" s="37"/>
      <c r="P2015" s="48"/>
      <c r="Q2015" s="48"/>
      <c r="R2015" s="49">
        <v>57.49</v>
      </c>
      <c r="S2015" s="49">
        <v>57.49</v>
      </c>
      <c r="T2015" s="135">
        <f t="shared" si="223"/>
        <v>0.82918768481475036</v>
      </c>
      <c r="U2015" s="55">
        <f t="shared" si="224"/>
        <v>0</v>
      </c>
      <c r="V2015" s="55">
        <f t="shared" si="225"/>
        <v>0</v>
      </c>
      <c r="X2015" s="36" t="b">
        <v>1</v>
      </c>
    </row>
    <row r="2016" spans="1:24" x14ac:dyDescent="0.2">
      <c r="A2016" s="42" t="s">
        <v>5105</v>
      </c>
      <c r="B2016" s="128" t="s">
        <v>2865</v>
      </c>
      <c r="C2016" s="50" t="s">
        <v>163</v>
      </c>
      <c r="D2016" s="51">
        <v>200150</v>
      </c>
      <c r="E2016" s="56" t="s">
        <v>449</v>
      </c>
      <c r="F2016" s="53" t="s">
        <v>164</v>
      </c>
      <c r="G2016" s="54">
        <v>2.5</v>
      </c>
      <c r="H2016" s="55">
        <v>2.5</v>
      </c>
      <c r="I2016" s="73">
        <v>3.75</v>
      </c>
      <c r="J2016" s="55">
        <v>3.11</v>
      </c>
      <c r="K2016" s="73">
        <v>1.24</v>
      </c>
      <c r="L2016" s="55">
        <v>1.02</v>
      </c>
      <c r="M2016" s="55">
        <f>TRUNC(((J2016*G2016)+(L2016*G2016)),2)</f>
        <v>10.32</v>
      </c>
      <c r="N2016" s="55">
        <f>TRUNC(((J2016*H2016)+(L2016*H2016)),2)</f>
        <v>10.32</v>
      </c>
      <c r="O2016" s="37"/>
      <c r="P2016" s="55">
        <v>3.75</v>
      </c>
      <c r="Q2016" s="55">
        <v>1.24</v>
      </c>
      <c r="R2016" s="55">
        <v>12.47</v>
      </c>
      <c r="S2016" s="55">
        <v>12.47</v>
      </c>
      <c r="T2016" s="135">
        <f t="shared" si="223"/>
        <v>0.82758620689655171</v>
      </c>
      <c r="U2016" s="55">
        <f t="shared" si="224"/>
        <v>7.77</v>
      </c>
      <c r="V2016" s="55">
        <f t="shared" si="225"/>
        <v>2.5499999999999998</v>
      </c>
      <c r="X2016" s="36" t="b">
        <v>1</v>
      </c>
    </row>
    <row r="2017" spans="1:24" x14ac:dyDescent="0.2">
      <c r="A2017" s="42" t="s">
        <v>5106</v>
      </c>
      <c r="B2017" s="128" t="s">
        <v>2866</v>
      </c>
      <c r="C2017" s="50" t="s">
        <v>163</v>
      </c>
      <c r="D2017" s="51">
        <v>200403</v>
      </c>
      <c r="E2017" s="56" t="s">
        <v>451</v>
      </c>
      <c r="F2017" s="53" t="s">
        <v>164</v>
      </c>
      <c r="G2017" s="54">
        <v>2.5</v>
      </c>
      <c r="H2017" s="55">
        <v>2.5</v>
      </c>
      <c r="I2017" s="73">
        <v>2.88</v>
      </c>
      <c r="J2017" s="55">
        <v>2.39</v>
      </c>
      <c r="K2017" s="73">
        <v>15.13</v>
      </c>
      <c r="L2017" s="55">
        <v>12.55</v>
      </c>
      <c r="M2017" s="55">
        <f>TRUNC(((J2017*G2017)+(L2017*G2017)),2)</f>
        <v>37.35</v>
      </c>
      <c r="N2017" s="55">
        <f>TRUNC(((J2017*H2017)+(L2017*H2017)),2)</f>
        <v>37.35</v>
      </c>
      <c r="O2017" s="37"/>
      <c r="P2017" s="55">
        <v>2.88</v>
      </c>
      <c r="Q2017" s="55">
        <v>15.13</v>
      </c>
      <c r="R2017" s="55">
        <v>45.02</v>
      </c>
      <c r="S2017" s="55">
        <v>45.02</v>
      </c>
      <c r="T2017" s="135">
        <f t="shared" si="223"/>
        <v>0.82963127498889377</v>
      </c>
      <c r="U2017" s="55">
        <f t="shared" si="224"/>
        <v>5.97</v>
      </c>
      <c r="V2017" s="55">
        <f t="shared" si="225"/>
        <v>31.37</v>
      </c>
      <c r="X2017" s="36" t="b">
        <v>1</v>
      </c>
    </row>
    <row r="2018" spans="1:24" x14ac:dyDescent="0.2">
      <c r="A2018" s="42" t="s">
        <v>5107</v>
      </c>
      <c r="B2018" s="127" t="s">
        <v>2867</v>
      </c>
      <c r="C2018" s="132"/>
      <c r="D2018" s="132"/>
      <c r="E2018" s="47" t="s">
        <v>107</v>
      </c>
      <c r="F2018" s="132"/>
      <c r="G2018" s="48"/>
      <c r="H2018" s="48"/>
      <c r="I2018" s="72"/>
      <c r="J2018" s="48"/>
      <c r="K2018" s="72"/>
      <c r="L2018" s="48"/>
      <c r="M2018" s="49">
        <f>SUM(M2019:M2021)</f>
        <v>30060.720000000001</v>
      </c>
      <c r="N2018" s="65">
        <f>SUM(N2019:N2021)</f>
        <v>30060.720000000001</v>
      </c>
      <c r="O2018" s="37"/>
      <c r="P2018" s="48"/>
      <c r="Q2018" s="48"/>
      <c r="R2018" s="49">
        <v>36218.639999999999</v>
      </c>
      <c r="S2018" s="49">
        <v>36218.639999999999</v>
      </c>
      <c r="T2018" s="135">
        <f t="shared" si="223"/>
        <v>0.82997925929852701</v>
      </c>
      <c r="U2018" s="55">
        <f t="shared" si="224"/>
        <v>0</v>
      </c>
      <c r="V2018" s="55">
        <f t="shared" si="225"/>
        <v>0</v>
      </c>
      <c r="X2018" s="36" t="b">
        <v>1</v>
      </c>
    </row>
    <row r="2019" spans="1:24" x14ac:dyDescent="0.2">
      <c r="A2019" s="42" t="s">
        <v>5108</v>
      </c>
      <c r="B2019" s="128" t="s">
        <v>2868</v>
      </c>
      <c r="C2019" s="50" t="s">
        <v>163</v>
      </c>
      <c r="D2019" s="51">
        <v>220107</v>
      </c>
      <c r="E2019" s="56" t="s">
        <v>623</v>
      </c>
      <c r="F2019" s="53" t="s">
        <v>211</v>
      </c>
      <c r="G2019" s="54">
        <v>16.600000000000001</v>
      </c>
      <c r="H2019" s="55">
        <v>16.600000000000001</v>
      </c>
      <c r="I2019" s="73">
        <v>175.88</v>
      </c>
      <c r="J2019" s="55">
        <v>145.99</v>
      </c>
      <c r="K2019" s="73">
        <v>25.21</v>
      </c>
      <c r="L2019" s="55">
        <v>20.92</v>
      </c>
      <c r="M2019" s="55">
        <f>TRUNC(((J2019*G2019)+(L2019*G2019)),2)</f>
        <v>2770.7</v>
      </c>
      <c r="N2019" s="55">
        <f>TRUNC(((J2019*H2019)+(L2019*H2019)),2)</f>
        <v>2770.7</v>
      </c>
      <c r="O2019" s="37"/>
      <c r="P2019" s="55">
        <v>175.88</v>
      </c>
      <c r="Q2019" s="55">
        <v>25.21</v>
      </c>
      <c r="R2019" s="55">
        <v>3338.09</v>
      </c>
      <c r="S2019" s="55">
        <v>3338.09</v>
      </c>
      <c r="T2019" s="135">
        <f t="shared" si="223"/>
        <v>0.83002555353510532</v>
      </c>
      <c r="U2019" s="55">
        <f t="shared" si="224"/>
        <v>2423.4299999999998</v>
      </c>
      <c r="V2019" s="55">
        <f t="shared" si="225"/>
        <v>347.27</v>
      </c>
      <c r="X2019" s="36" t="b">
        <v>1</v>
      </c>
    </row>
    <row r="2020" spans="1:24" x14ac:dyDescent="0.2">
      <c r="A2020" s="42" t="s">
        <v>5109</v>
      </c>
      <c r="B2020" s="128" t="s">
        <v>2869</v>
      </c>
      <c r="C2020" s="50" t="s">
        <v>163</v>
      </c>
      <c r="D2020" s="51">
        <v>220059</v>
      </c>
      <c r="E2020" s="56" t="s">
        <v>625</v>
      </c>
      <c r="F2020" s="53" t="s">
        <v>164</v>
      </c>
      <c r="G2020" s="54">
        <v>553.63</v>
      </c>
      <c r="H2020" s="55">
        <v>553.63</v>
      </c>
      <c r="I2020" s="73">
        <v>29.4</v>
      </c>
      <c r="J2020" s="55">
        <v>24.4</v>
      </c>
      <c r="K2020" s="73">
        <v>10</v>
      </c>
      <c r="L2020" s="55">
        <v>8.3000000000000007</v>
      </c>
      <c r="M2020" s="55">
        <f>TRUNC(((J2020*G2020)+(L2020*G2020)),2)</f>
        <v>18103.7</v>
      </c>
      <c r="N2020" s="55">
        <f>TRUNC(((J2020*H2020)+(L2020*H2020)),2)</f>
        <v>18103.7</v>
      </c>
      <c r="O2020" s="37"/>
      <c r="P2020" s="55">
        <v>29.4</v>
      </c>
      <c r="Q2020" s="55">
        <v>10</v>
      </c>
      <c r="R2020" s="55">
        <v>21813.02</v>
      </c>
      <c r="S2020" s="55">
        <v>21813.02</v>
      </c>
      <c r="T2020" s="135">
        <f t="shared" si="223"/>
        <v>0.82994926883118436</v>
      </c>
      <c r="U2020" s="55">
        <f t="shared" si="224"/>
        <v>13508.57</v>
      </c>
      <c r="V2020" s="55">
        <f t="shared" si="225"/>
        <v>4595.12</v>
      </c>
      <c r="X2020" s="36" t="b">
        <v>1</v>
      </c>
    </row>
    <row r="2021" spans="1:24" ht="24" x14ac:dyDescent="0.25">
      <c r="A2021" s="42" t="s">
        <v>5110</v>
      </c>
      <c r="B2021" s="128" t="s">
        <v>2870</v>
      </c>
      <c r="C2021" s="50" t="s">
        <v>163</v>
      </c>
      <c r="D2021" s="51">
        <v>221126</v>
      </c>
      <c r="E2021" s="56" t="s">
        <v>2871</v>
      </c>
      <c r="F2021" s="53" t="s">
        <v>164</v>
      </c>
      <c r="G2021" s="54">
        <v>73</v>
      </c>
      <c r="H2021" s="55">
        <v>73</v>
      </c>
      <c r="I2021" s="73">
        <v>126.64</v>
      </c>
      <c r="J2021" s="55">
        <v>105.12</v>
      </c>
      <c r="K2021" s="73">
        <v>24.97</v>
      </c>
      <c r="L2021" s="55">
        <v>20.72</v>
      </c>
      <c r="M2021" s="55">
        <f>TRUNC(((J2021*G2021)+(L2021*G2021)),2)</f>
        <v>9186.32</v>
      </c>
      <c r="N2021" s="55">
        <f>TRUNC(((J2021*H2021)+(L2021*H2021)),2)</f>
        <v>9186.32</v>
      </c>
      <c r="O2021" s="38"/>
      <c r="P2021" s="55">
        <v>126.64</v>
      </c>
      <c r="Q2021" s="55">
        <v>24.97</v>
      </c>
      <c r="R2021" s="55">
        <v>11067.53</v>
      </c>
      <c r="S2021" s="55">
        <v>11067.53</v>
      </c>
      <c r="T2021" s="135">
        <f t="shared" si="223"/>
        <v>0.83002440472264361</v>
      </c>
      <c r="U2021" s="55">
        <f t="shared" si="224"/>
        <v>7673.76</v>
      </c>
      <c r="V2021" s="55">
        <f t="shared" si="225"/>
        <v>1512.56</v>
      </c>
      <c r="X2021" s="36" t="b">
        <v>1</v>
      </c>
    </row>
    <row r="2022" spans="1:24" x14ac:dyDescent="0.2">
      <c r="A2022" s="42" t="s">
        <v>5111</v>
      </c>
      <c r="B2022" s="127" t="s">
        <v>2872</v>
      </c>
      <c r="C2022" s="132"/>
      <c r="D2022" s="132"/>
      <c r="E2022" s="47" t="s">
        <v>117</v>
      </c>
      <c r="F2022" s="132"/>
      <c r="G2022" s="48"/>
      <c r="H2022" s="48"/>
      <c r="I2022" s="72"/>
      <c r="J2022" s="48"/>
      <c r="K2022" s="72"/>
      <c r="L2022" s="48"/>
      <c r="M2022" s="49">
        <f>M2023</f>
        <v>158.35</v>
      </c>
      <c r="N2022" s="65">
        <f>N2023</f>
        <v>158.35</v>
      </c>
      <c r="O2022" s="37"/>
      <c r="P2022" s="48"/>
      <c r="Q2022" s="48"/>
      <c r="R2022" s="49">
        <v>190.8</v>
      </c>
      <c r="S2022" s="49">
        <v>190.8</v>
      </c>
      <c r="T2022" s="135">
        <f t="shared" si="223"/>
        <v>0.82992662473794543</v>
      </c>
      <c r="U2022" s="55">
        <f t="shared" si="224"/>
        <v>0</v>
      </c>
      <c r="V2022" s="55">
        <f t="shared" si="225"/>
        <v>0</v>
      </c>
      <c r="X2022" s="36" t="b">
        <v>1</v>
      </c>
    </row>
    <row r="2023" spans="1:24" ht="36" x14ac:dyDescent="0.25">
      <c r="A2023" s="42" t="s">
        <v>5112</v>
      </c>
      <c r="B2023" s="128" t="s">
        <v>2873</v>
      </c>
      <c r="C2023" s="50" t="s">
        <v>163</v>
      </c>
      <c r="D2023" s="51">
        <v>271713</v>
      </c>
      <c r="E2023" s="56" t="s">
        <v>2874</v>
      </c>
      <c r="F2023" s="53" t="s">
        <v>172</v>
      </c>
      <c r="G2023" s="54">
        <v>5</v>
      </c>
      <c r="H2023" s="55">
        <v>5</v>
      </c>
      <c r="I2023" s="73">
        <v>20.77</v>
      </c>
      <c r="J2023" s="55">
        <v>17.239999999999998</v>
      </c>
      <c r="K2023" s="73">
        <v>17.39</v>
      </c>
      <c r="L2023" s="55">
        <v>14.43</v>
      </c>
      <c r="M2023" s="55">
        <f>TRUNC(((J2023*G2023)+(L2023*G2023)),2)</f>
        <v>158.35</v>
      </c>
      <c r="N2023" s="55">
        <f>TRUNC(((J2023*H2023)+(L2023*H2023)),2)</f>
        <v>158.35</v>
      </c>
      <c r="O2023" s="307"/>
      <c r="P2023" s="55">
        <v>20.77</v>
      </c>
      <c r="Q2023" s="55">
        <v>17.39</v>
      </c>
      <c r="R2023" s="55">
        <v>190.8</v>
      </c>
      <c r="S2023" s="55">
        <v>190.8</v>
      </c>
      <c r="T2023" s="135">
        <f t="shared" si="223"/>
        <v>0.82992662473794543</v>
      </c>
      <c r="U2023" s="55">
        <f t="shared" si="224"/>
        <v>86.2</v>
      </c>
      <c r="V2023" s="55">
        <f t="shared" si="225"/>
        <v>72.150000000000006</v>
      </c>
      <c r="X2023" s="36" t="b">
        <v>1</v>
      </c>
    </row>
    <row r="2024" spans="1:24" x14ac:dyDescent="0.2">
      <c r="A2024" s="42" t="s">
        <v>5113</v>
      </c>
      <c r="B2024" s="126">
        <v>51</v>
      </c>
      <c r="C2024" s="131"/>
      <c r="D2024" s="131"/>
      <c r="E2024" s="43" t="s">
        <v>53</v>
      </c>
      <c r="F2024" s="44" t="s">
        <v>160</v>
      </c>
      <c r="G2024" s="45">
        <v>1</v>
      </c>
      <c r="H2024" s="46"/>
      <c r="I2024" s="72"/>
      <c r="J2024" s="46"/>
      <c r="K2024" s="72"/>
      <c r="L2024" s="46"/>
      <c r="M2024" s="45">
        <f>M2025+M2027+M2029</f>
        <v>3388.08</v>
      </c>
      <c r="N2024" s="45">
        <f>N2025+N2027+N2029</f>
        <v>3388.08</v>
      </c>
      <c r="O2024" s="37"/>
      <c r="P2024" s="46"/>
      <c r="Q2024" s="46"/>
      <c r="R2024" s="45">
        <v>4092.39</v>
      </c>
      <c r="S2024" s="45">
        <v>4092.39</v>
      </c>
      <c r="T2024" s="135">
        <f t="shared" si="223"/>
        <v>0.82789763438968422</v>
      </c>
      <c r="U2024" s="55">
        <f t="shared" si="224"/>
        <v>0</v>
      </c>
      <c r="V2024" s="55">
        <f t="shared" si="225"/>
        <v>0</v>
      </c>
      <c r="X2024" s="36" t="b">
        <v>1</v>
      </c>
    </row>
    <row r="2025" spans="1:24" x14ac:dyDescent="0.2">
      <c r="A2025" s="42" t="s">
        <v>5114</v>
      </c>
      <c r="B2025" s="127" t="s">
        <v>2875</v>
      </c>
      <c r="C2025" s="132"/>
      <c r="D2025" s="132"/>
      <c r="E2025" s="47" t="s">
        <v>73</v>
      </c>
      <c r="F2025" s="132"/>
      <c r="G2025" s="48"/>
      <c r="H2025" s="48"/>
      <c r="I2025" s="72"/>
      <c r="J2025" s="48"/>
      <c r="K2025" s="72"/>
      <c r="L2025" s="48"/>
      <c r="M2025" s="49">
        <f>M2026</f>
        <v>955.71</v>
      </c>
      <c r="N2025" s="65">
        <f>N2026</f>
        <v>955.71</v>
      </c>
      <c r="O2025" s="37"/>
      <c r="P2025" s="48"/>
      <c r="Q2025" s="48"/>
      <c r="R2025" s="49">
        <v>1154.6400000000001</v>
      </c>
      <c r="S2025" s="49">
        <v>1154.6400000000001</v>
      </c>
      <c r="T2025" s="135">
        <f t="shared" si="223"/>
        <v>0.82771253377676157</v>
      </c>
      <c r="U2025" s="55">
        <f t="shared" si="224"/>
        <v>0</v>
      </c>
      <c r="V2025" s="55">
        <f t="shared" si="225"/>
        <v>0</v>
      </c>
      <c r="X2025" s="36" t="b">
        <v>1</v>
      </c>
    </row>
    <row r="2026" spans="1:24" x14ac:dyDescent="0.2">
      <c r="A2026" s="42" t="s">
        <v>5115</v>
      </c>
      <c r="B2026" s="128" t="s">
        <v>2876</v>
      </c>
      <c r="C2026" s="50" t="s">
        <v>163</v>
      </c>
      <c r="D2026" s="51">
        <v>20202</v>
      </c>
      <c r="E2026" s="56" t="s">
        <v>236</v>
      </c>
      <c r="F2026" s="53" t="s">
        <v>164</v>
      </c>
      <c r="G2026" s="54">
        <v>432.45</v>
      </c>
      <c r="H2026" s="55">
        <v>432.45</v>
      </c>
      <c r="I2026" s="73">
        <v>0</v>
      </c>
      <c r="J2026" s="55">
        <v>0</v>
      </c>
      <c r="K2026" s="73">
        <v>2.67</v>
      </c>
      <c r="L2026" s="55">
        <v>2.21</v>
      </c>
      <c r="M2026" s="55">
        <f>TRUNC(((J2026*G2026)+(L2026*G2026)),2)</f>
        <v>955.71</v>
      </c>
      <c r="N2026" s="55">
        <f>TRUNC(((J2026*H2026)+(L2026*H2026)),2)</f>
        <v>955.71</v>
      </c>
      <c r="O2026" s="37"/>
      <c r="P2026" s="55">
        <v>0</v>
      </c>
      <c r="Q2026" s="55">
        <v>2.67</v>
      </c>
      <c r="R2026" s="55">
        <v>1154.6400000000001</v>
      </c>
      <c r="S2026" s="55">
        <v>1154.6400000000001</v>
      </c>
      <c r="T2026" s="135">
        <f t="shared" si="223"/>
        <v>0.82771253377676157</v>
      </c>
      <c r="U2026" s="55">
        <f t="shared" si="224"/>
        <v>0</v>
      </c>
      <c r="V2026" s="55">
        <f t="shared" si="225"/>
        <v>955.71</v>
      </c>
      <c r="X2026" s="36" t="b">
        <v>1</v>
      </c>
    </row>
    <row r="2027" spans="1:24" x14ac:dyDescent="0.2">
      <c r="A2027" s="42" t="s">
        <v>5116</v>
      </c>
      <c r="B2027" s="127" t="s">
        <v>2877</v>
      </c>
      <c r="C2027" s="132"/>
      <c r="D2027" s="132"/>
      <c r="E2027" s="47" t="s">
        <v>75</v>
      </c>
      <c r="F2027" s="132"/>
      <c r="G2027" s="48"/>
      <c r="H2027" s="48"/>
      <c r="I2027" s="72"/>
      <c r="J2027" s="48"/>
      <c r="K2027" s="72"/>
      <c r="L2027" s="48"/>
      <c r="M2027" s="308">
        <f>M2028</f>
        <v>313.37</v>
      </c>
      <c r="N2027" s="308">
        <f>N2028</f>
        <v>313.37</v>
      </c>
      <c r="O2027" s="37"/>
      <c r="P2027" s="48"/>
      <c r="Q2027" s="48"/>
      <c r="R2027" s="308">
        <v>377.65</v>
      </c>
      <c r="S2027" s="308">
        <v>377.65</v>
      </c>
      <c r="T2027" s="135">
        <f t="shared" si="223"/>
        <v>0.82978948762081295</v>
      </c>
      <c r="U2027" s="55">
        <f t="shared" si="224"/>
        <v>0</v>
      </c>
      <c r="V2027" s="55">
        <f t="shared" si="225"/>
        <v>0</v>
      </c>
      <c r="X2027" s="36" t="b">
        <v>1</v>
      </c>
    </row>
    <row r="2028" spans="1:24" x14ac:dyDescent="0.2">
      <c r="A2028" s="42" t="s">
        <v>5117</v>
      </c>
      <c r="B2028" s="128" t="s">
        <v>2878</v>
      </c>
      <c r="C2028" s="50" t="s">
        <v>163</v>
      </c>
      <c r="D2028" s="51">
        <v>30101</v>
      </c>
      <c r="E2028" s="56" t="s">
        <v>230</v>
      </c>
      <c r="F2028" s="53" t="s">
        <v>211</v>
      </c>
      <c r="G2028" s="54">
        <v>8.64</v>
      </c>
      <c r="H2028" s="55">
        <v>8.64</v>
      </c>
      <c r="I2028" s="73">
        <v>34.11</v>
      </c>
      <c r="J2028" s="55">
        <v>28.31</v>
      </c>
      <c r="K2028" s="73">
        <v>9.6</v>
      </c>
      <c r="L2028" s="55">
        <v>7.96</v>
      </c>
      <c r="M2028" s="55">
        <f>TRUNC(((J2028*G2028)+(L2028*G2028)),2)</f>
        <v>313.37</v>
      </c>
      <c r="N2028" s="55">
        <f>TRUNC(((J2028*H2028)+(L2028*H2028)),2)</f>
        <v>313.37</v>
      </c>
      <c r="O2028" s="37"/>
      <c r="P2028" s="55">
        <v>34.11</v>
      </c>
      <c r="Q2028" s="55">
        <v>9.6</v>
      </c>
      <c r="R2028" s="55">
        <v>377.65</v>
      </c>
      <c r="S2028" s="55">
        <v>377.65</v>
      </c>
      <c r="T2028" s="135">
        <f t="shared" si="223"/>
        <v>0.82978948762081295</v>
      </c>
      <c r="U2028" s="55">
        <f t="shared" si="224"/>
        <v>244.59</v>
      </c>
      <c r="V2028" s="55">
        <f t="shared" si="225"/>
        <v>68.77</v>
      </c>
      <c r="X2028" s="36" t="b">
        <v>1</v>
      </c>
    </row>
    <row r="2029" spans="1:24" x14ac:dyDescent="0.2">
      <c r="A2029" s="42" t="s">
        <v>5118</v>
      </c>
      <c r="B2029" s="127" t="s">
        <v>2879</v>
      </c>
      <c r="C2029" s="132"/>
      <c r="D2029" s="132"/>
      <c r="E2029" s="47" t="s">
        <v>77</v>
      </c>
      <c r="F2029" s="132"/>
      <c r="G2029" s="48"/>
      <c r="H2029" s="48"/>
      <c r="I2029" s="72"/>
      <c r="J2029" s="48"/>
      <c r="K2029" s="72"/>
      <c r="L2029" s="48"/>
      <c r="M2029" s="49">
        <f>SUM(M2030:M2031)</f>
        <v>2119</v>
      </c>
      <c r="N2029" s="65">
        <f>SUM(N2030:N2031)</f>
        <v>2119</v>
      </c>
      <c r="O2029" s="37"/>
      <c r="P2029" s="48"/>
      <c r="Q2029" s="48"/>
      <c r="R2029" s="49">
        <v>2560.1</v>
      </c>
      <c r="S2029" s="49">
        <v>2560.1</v>
      </c>
      <c r="T2029" s="135">
        <f t="shared" si="223"/>
        <v>0.82770204288894966</v>
      </c>
      <c r="U2029" s="55">
        <f t="shared" si="224"/>
        <v>0</v>
      </c>
      <c r="V2029" s="55">
        <f t="shared" si="225"/>
        <v>0</v>
      </c>
      <c r="X2029" s="36" t="b">
        <v>1</v>
      </c>
    </row>
    <row r="2030" spans="1:24" ht="24" x14ac:dyDescent="0.25">
      <c r="A2030" s="42" t="s">
        <v>5119</v>
      </c>
      <c r="B2030" s="128" t="s">
        <v>2880</v>
      </c>
      <c r="C2030" s="50" t="s">
        <v>163</v>
      </c>
      <c r="D2030" s="51">
        <v>41140</v>
      </c>
      <c r="E2030" s="52" t="s">
        <v>3036</v>
      </c>
      <c r="F2030" s="53" t="s">
        <v>164</v>
      </c>
      <c r="G2030" s="54">
        <v>432.45</v>
      </c>
      <c r="H2030" s="55">
        <v>432.45</v>
      </c>
      <c r="I2030" s="73">
        <v>0</v>
      </c>
      <c r="J2030" s="55">
        <v>0</v>
      </c>
      <c r="K2030" s="73">
        <v>2.72</v>
      </c>
      <c r="L2030" s="55">
        <v>2.25</v>
      </c>
      <c r="M2030" s="55">
        <f>TRUNC(((J2030*G2030)+(L2030*G2030)),2)</f>
        <v>973.01</v>
      </c>
      <c r="N2030" s="55">
        <f>TRUNC(((J2030*H2030)+(L2030*H2030)),2)</f>
        <v>973.01</v>
      </c>
      <c r="O2030" s="38"/>
      <c r="P2030" s="55">
        <v>0</v>
      </c>
      <c r="Q2030" s="55">
        <v>2.72</v>
      </c>
      <c r="R2030" s="55">
        <v>1176.26</v>
      </c>
      <c r="S2030" s="55">
        <v>1176.26</v>
      </c>
      <c r="T2030" s="135">
        <f t="shared" si="223"/>
        <v>0.82720656997602571</v>
      </c>
      <c r="U2030" s="55">
        <f t="shared" si="224"/>
        <v>0</v>
      </c>
      <c r="V2030" s="55">
        <f t="shared" si="225"/>
        <v>973.01</v>
      </c>
      <c r="X2030" s="36" t="b">
        <v>1</v>
      </c>
    </row>
    <row r="2031" spans="1:24" ht="24" x14ac:dyDescent="0.25">
      <c r="A2031" s="42" t="s">
        <v>5120</v>
      </c>
      <c r="B2031" s="128" t="s">
        <v>2881</v>
      </c>
      <c r="C2031" s="50" t="s">
        <v>217</v>
      </c>
      <c r="D2031" s="51">
        <v>97083</v>
      </c>
      <c r="E2031" s="56" t="s">
        <v>243</v>
      </c>
      <c r="F2031" s="53" t="s">
        <v>164</v>
      </c>
      <c r="G2031" s="54">
        <v>432.45</v>
      </c>
      <c r="H2031" s="55">
        <v>432.45</v>
      </c>
      <c r="I2031" s="73">
        <v>0.93</v>
      </c>
      <c r="J2031" s="55">
        <v>0.77</v>
      </c>
      <c r="K2031" s="73">
        <v>2.27</v>
      </c>
      <c r="L2031" s="55">
        <v>1.88</v>
      </c>
      <c r="M2031" s="55">
        <f>TRUNC(((J2031*G2031)+(L2031*G2031)),2)</f>
        <v>1145.99</v>
      </c>
      <c r="N2031" s="55">
        <f>TRUNC(((J2031*H2031)+(L2031*H2031)),2)</f>
        <v>1145.99</v>
      </c>
      <c r="O2031" s="38"/>
      <c r="P2031" s="55">
        <v>0.93</v>
      </c>
      <c r="Q2031" s="55">
        <v>2.27</v>
      </c>
      <c r="R2031" s="55">
        <v>1383.84</v>
      </c>
      <c r="S2031" s="55">
        <v>1383.84</v>
      </c>
      <c r="T2031" s="135">
        <f t="shared" si="223"/>
        <v>0.82812319343276686</v>
      </c>
      <c r="U2031" s="55">
        <f t="shared" si="224"/>
        <v>332.98</v>
      </c>
      <c r="V2031" s="55">
        <f t="shared" si="225"/>
        <v>813</v>
      </c>
      <c r="X2031" s="36" t="b">
        <v>1</v>
      </c>
    </row>
    <row r="2032" spans="1:24" x14ac:dyDescent="0.2">
      <c r="A2032" s="42" t="s">
        <v>5121</v>
      </c>
      <c r="B2032" s="126">
        <v>52</v>
      </c>
      <c r="C2032" s="131"/>
      <c r="D2032" s="131"/>
      <c r="E2032" s="43" t="s">
        <v>54</v>
      </c>
      <c r="F2032" s="44" t="s">
        <v>160</v>
      </c>
      <c r="G2032" s="45">
        <v>1</v>
      </c>
      <c r="H2032" s="46"/>
      <c r="I2032" s="72"/>
      <c r="J2032" s="46"/>
      <c r="K2032" s="72"/>
      <c r="L2032" s="46"/>
      <c r="M2032" s="45">
        <f>M2033</f>
        <v>1970.6</v>
      </c>
      <c r="N2032" s="45">
        <f>N2033</f>
        <v>1970.6</v>
      </c>
      <c r="O2032" s="37"/>
      <c r="P2032" s="46"/>
      <c r="Q2032" s="46"/>
      <c r="R2032" s="45">
        <v>2373.96</v>
      </c>
      <c r="S2032" s="45">
        <v>2373.96</v>
      </c>
      <c r="T2032" s="135">
        <f t="shared" si="223"/>
        <v>0.83008980774739249</v>
      </c>
      <c r="U2032" s="55">
        <f t="shared" si="224"/>
        <v>0</v>
      </c>
      <c r="V2032" s="55">
        <f t="shared" si="225"/>
        <v>0</v>
      </c>
      <c r="X2032" s="36" t="b">
        <v>1</v>
      </c>
    </row>
    <row r="2033" spans="1:24" x14ac:dyDescent="0.2">
      <c r="A2033" s="42" t="s">
        <v>5122</v>
      </c>
      <c r="B2033" s="127" t="s">
        <v>2882</v>
      </c>
      <c r="C2033" s="132"/>
      <c r="D2033" s="132"/>
      <c r="E2033" s="47" t="s">
        <v>83</v>
      </c>
      <c r="F2033" s="132"/>
      <c r="G2033" s="48"/>
      <c r="H2033" s="48"/>
      <c r="I2033" s="72"/>
      <c r="J2033" s="48"/>
      <c r="K2033" s="72"/>
      <c r="L2033" s="48"/>
      <c r="M2033" s="308">
        <f>M2034</f>
        <v>1970.6</v>
      </c>
      <c r="N2033" s="308">
        <f>N2034</f>
        <v>1970.6</v>
      </c>
      <c r="O2033" s="37"/>
      <c r="P2033" s="48"/>
      <c r="Q2033" s="48"/>
      <c r="R2033" s="308">
        <v>2373.96</v>
      </c>
      <c r="S2033" s="308">
        <v>2373.96</v>
      </c>
      <c r="T2033" s="135">
        <f t="shared" si="223"/>
        <v>0.83008980774739249</v>
      </c>
      <c r="U2033" s="55">
        <f t="shared" si="224"/>
        <v>0</v>
      </c>
      <c r="V2033" s="55">
        <f t="shared" si="225"/>
        <v>0</v>
      </c>
      <c r="X2033" s="36" t="b">
        <v>1</v>
      </c>
    </row>
    <row r="2034" spans="1:24" ht="24" x14ac:dyDescent="0.25">
      <c r="A2034" s="42" t="s">
        <v>5123</v>
      </c>
      <c r="B2034" s="128" t="s">
        <v>2883</v>
      </c>
      <c r="C2034" s="50" t="s">
        <v>197</v>
      </c>
      <c r="D2034" s="57" t="s">
        <v>2884</v>
      </c>
      <c r="E2034" s="56" t="s">
        <v>2885</v>
      </c>
      <c r="F2034" s="53" t="s">
        <v>160</v>
      </c>
      <c r="G2034" s="54">
        <v>2</v>
      </c>
      <c r="H2034" s="55">
        <v>2</v>
      </c>
      <c r="I2034" s="73">
        <v>1073.4100000000001</v>
      </c>
      <c r="J2034" s="55">
        <v>891.03</v>
      </c>
      <c r="K2034" s="73">
        <v>113.57</v>
      </c>
      <c r="L2034" s="55">
        <v>94.27</v>
      </c>
      <c r="M2034" s="55">
        <f>TRUNC(((J2034*G2034)+(L2034*G2034)),2)</f>
        <v>1970.6</v>
      </c>
      <c r="N2034" s="55">
        <f>TRUNC(((J2034*H2034)+(L2034*H2034)),2)</f>
        <v>1970.6</v>
      </c>
      <c r="O2034" s="38"/>
      <c r="P2034" s="55">
        <v>1073.4100000000001</v>
      </c>
      <c r="Q2034" s="55">
        <v>113.57</v>
      </c>
      <c r="R2034" s="55">
        <v>2373.96</v>
      </c>
      <c r="S2034" s="55">
        <v>2373.96</v>
      </c>
      <c r="T2034" s="135">
        <f t="shared" si="223"/>
        <v>0.83008980774739249</v>
      </c>
      <c r="U2034" s="55">
        <f t="shared" si="224"/>
        <v>1782.06</v>
      </c>
      <c r="V2034" s="55">
        <f t="shared" si="225"/>
        <v>188.54</v>
      </c>
      <c r="X2034" s="36" t="b">
        <v>1</v>
      </c>
    </row>
    <row r="2035" spans="1:24" x14ac:dyDescent="0.2">
      <c r="A2035" s="42" t="s">
        <v>5124</v>
      </c>
      <c r="B2035" s="126">
        <v>53</v>
      </c>
      <c r="C2035" s="131"/>
      <c r="D2035" s="131"/>
      <c r="E2035" s="43" t="s">
        <v>55</v>
      </c>
      <c r="F2035" s="44" t="s">
        <v>160</v>
      </c>
      <c r="G2035" s="45">
        <v>1</v>
      </c>
      <c r="H2035" s="46"/>
      <c r="I2035" s="72"/>
      <c r="J2035" s="46"/>
      <c r="K2035" s="72"/>
      <c r="L2035" s="46"/>
      <c r="M2035" s="45">
        <f>M2036+M2038</f>
        <v>13.02</v>
      </c>
      <c r="N2035" s="45">
        <f>N2036+N2038</f>
        <v>13.02</v>
      </c>
      <c r="O2035" s="37"/>
      <c r="P2035" s="46"/>
      <c r="Q2035" s="46"/>
      <c r="R2035" s="45">
        <v>15.69</v>
      </c>
      <c r="S2035" s="45">
        <v>15.69</v>
      </c>
      <c r="T2035" s="135">
        <f t="shared" si="223"/>
        <v>0.82982791586998084</v>
      </c>
      <c r="U2035" s="55">
        <f t="shared" si="224"/>
        <v>0</v>
      </c>
      <c r="V2035" s="55">
        <f t="shared" si="225"/>
        <v>0</v>
      </c>
      <c r="X2035" s="36" t="b">
        <v>1</v>
      </c>
    </row>
    <row r="2036" spans="1:24" x14ac:dyDescent="0.2">
      <c r="A2036" s="42" t="s">
        <v>5125</v>
      </c>
      <c r="B2036" s="127" t="s">
        <v>2886</v>
      </c>
      <c r="C2036" s="132"/>
      <c r="D2036" s="132"/>
      <c r="E2036" s="47" t="s">
        <v>73</v>
      </c>
      <c r="F2036" s="132"/>
      <c r="G2036" s="48"/>
      <c r="H2036" s="48"/>
      <c r="I2036" s="72"/>
      <c r="J2036" s="48"/>
      <c r="K2036" s="72"/>
      <c r="L2036" s="48"/>
      <c r="M2036" s="308">
        <f>M2037</f>
        <v>6.13</v>
      </c>
      <c r="N2036" s="308">
        <f>N2037</f>
        <v>6.13</v>
      </c>
      <c r="O2036" s="37"/>
      <c r="P2036" s="48"/>
      <c r="Q2036" s="48"/>
      <c r="R2036" s="308">
        <v>7.39</v>
      </c>
      <c r="S2036" s="308">
        <v>7.39</v>
      </c>
      <c r="T2036" s="135">
        <f t="shared" si="223"/>
        <v>0.82949932341001353</v>
      </c>
      <c r="U2036" s="55">
        <f t="shared" si="224"/>
        <v>0</v>
      </c>
      <c r="V2036" s="55">
        <f t="shared" si="225"/>
        <v>0</v>
      </c>
      <c r="X2036" s="36" t="b">
        <v>1</v>
      </c>
    </row>
    <row r="2037" spans="1:24" ht="24" x14ac:dyDescent="0.25">
      <c r="A2037" s="42" t="s">
        <v>5126</v>
      </c>
      <c r="B2037" s="128" t="s">
        <v>2887</v>
      </c>
      <c r="C2037" s="50" t="s">
        <v>163</v>
      </c>
      <c r="D2037" s="51">
        <v>20118</v>
      </c>
      <c r="E2037" s="52" t="s">
        <v>3066</v>
      </c>
      <c r="F2037" s="53" t="s">
        <v>211</v>
      </c>
      <c r="G2037" s="54">
        <v>0.19</v>
      </c>
      <c r="H2037" s="55">
        <v>0.19</v>
      </c>
      <c r="I2037" s="73">
        <v>0</v>
      </c>
      <c r="J2037" s="55">
        <v>0</v>
      </c>
      <c r="K2037" s="73">
        <v>38.93</v>
      </c>
      <c r="L2037" s="55">
        <v>32.31</v>
      </c>
      <c r="M2037" s="55">
        <f>TRUNC(((J2037*G2037)+(L2037*G2037)),2)</f>
        <v>6.13</v>
      </c>
      <c r="N2037" s="55">
        <f>TRUNC(((J2037*H2037)+(L2037*H2037)),2)</f>
        <v>6.13</v>
      </c>
      <c r="O2037" s="38"/>
      <c r="P2037" s="55">
        <v>0</v>
      </c>
      <c r="Q2037" s="55">
        <v>38.93</v>
      </c>
      <c r="R2037" s="55">
        <v>7.39</v>
      </c>
      <c r="S2037" s="55">
        <v>7.39</v>
      </c>
      <c r="T2037" s="135">
        <f t="shared" si="223"/>
        <v>0.82949932341001353</v>
      </c>
      <c r="U2037" s="55">
        <f t="shared" si="224"/>
        <v>0</v>
      </c>
      <c r="V2037" s="55">
        <f t="shared" si="225"/>
        <v>6.13</v>
      </c>
      <c r="X2037" s="36" t="b">
        <v>1</v>
      </c>
    </row>
    <row r="2038" spans="1:24" x14ac:dyDescent="0.2">
      <c r="A2038" s="42" t="s">
        <v>5127</v>
      </c>
      <c r="B2038" s="127" t="s">
        <v>2888</v>
      </c>
      <c r="C2038" s="132"/>
      <c r="D2038" s="132"/>
      <c r="E2038" s="47" t="s">
        <v>75</v>
      </c>
      <c r="F2038" s="132"/>
      <c r="G2038" s="48"/>
      <c r="H2038" s="48"/>
      <c r="I2038" s="72"/>
      <c r="J2038" s="48"/>
      <c r="K2038" s="72"/>
      <c r="L2038" s="48"/>
      <c r="M2038" s="308">
        <f>M2039</f>
        <v>6.89</v>
      </c>
      <c r="N2038" s="308">
        <f>N2039</f>
        <v>6.89</v>
      </c>
      <c r="O2038" s="37"/>
      <c r="P2038" s="48"/>
      <c r="Q2038" s="48"/>
      <c r="R2038" s="308">
        <v>8.3000000000000007</v>
      </c>
      <c r="S2038" s="308">
        <v>8.3000000000000007</v>
      </c>
      <c r="T2038" s="135">
        <f t="shared" si="223"/>
        <v>0.83012048192771071</v>
      </c>
      <c r="U2038" s="55">
        <f t="shared" si="224"/>
        <v>0</v>
      </c>
      <c r="V2038" s="55">
        <f t="shared" si="225"/>
        <v>0</v>
      </c>
      <c r="X2038" s="36" t="b">
        <v>1</v>
      </c>
    </row>
    <row r="2039" spans="1:24" x14ac:dyDescent="0.2">
      <c r="A2039" s="42" t="s">
        <v>5128</v>
      </c>
      <c r="B2039" s="128" t="s">
        <v>2889</v>
      </c>
      <c r="C2039" s="50" t="s">
        <v>163</v>
      </c>
      <c r="D2039" s="51">
        <v>30101</v>
      </c>
      <c r="E2039" s="56" t="s">
        <v>230</v>
      </c>
      <c r="F2039" s="53" t="s">
        <v>211</v>
      </c>
      <c r="G2039" s="54">
        <v>0.19</v>
      </c>
      <c r="H2039" s="55">
        <v>0.19</v>
      </c>
      <c r="I2039" s="73">
        <v>34.11</v>
      </c>
      <c r="J2039" s="55">
        <v>28.31</v>
      </c>
      <c r="K2039" s="73">
        <v>9.6</v>
      </c>
      <c r="L2039" s="55">
        <v>7.96</v>
      </c>
      <c r="M2039" s="55">
        <f>TRUNC(((J2039*G2039)+(L2039*G2039)),2)</f>
        <v>6.89</v>
      </c>
      <c r="N2039" s="55">
        <f>TRUNC(((J2039*H2039)+(L2039*H2039)),2)</f>
        <v>6.89</v>
      </c>
      <c r="O2039" s="37"/>
      <c r="P2039" s="55">
        <v>34.11</v>
      </c>
      <c r="Q2039" s="55">
        <v>9.6</v>
      </c>
      <c r="R2039" s="55">
        <v>8.3000000000000007</v>
      </c>
      <c r="S2039" s="55">
        <v>8.3000000000000007</v>
      </c>
      <c r="T2039" s="135">
        <f t="shared" si="223"/>
        <v>0.83012048192771071</v>
      </c>
      <c r="U2039" s="55">
        <f t="shared" si="224"/>
        <v>5.37</v>
      </c>
      <c r="V2039" s="55">
        <f t="shared" si="225"/>
        <v>1.51</v>
      </c>
      <c r="X2039" s="36" t="b">
        <v>1</v>
      </c>
    </row>
    <row r="2040" spans="1:24" x14ac:dyDescent="0.2">
      <c r="A2040" s="42" t="s">
        <v>5129</v>
      </c>
      <c r="B2040" s="126">
        <v>54</v>
      </c>
      <c r="C2040" s="131"/>
      <c r="D2040" s="131"/>
      <c r="E2040" s="43" t="s">
        <v>57</v>
      </c>
      <c r="F2040" s="44" t="s">
        <v>160</v>
      </c>
      <c r="G2040" s="45">
        <v>1</v>
      </c>
      <c r="H2040" s="46"/>
      <c r="I2040" s="72"/>
      <c r="J2040" s="46"/>
      <c r="K2040" s="72"/>
      <c r="L2040" s="46"/>
      <c r="M2040" s="45">
        <f>M2041</f>
        <v>4670.8999999999996</v>
      </c>
      <c r="N2040" s="45">
        <f>N2041</f>
        <v>4670.8999999999996</v>
      </c>
      <c r="O2040" s="37"/>
      <c r="P2040" s="46"/>
      <c r="Q2040" s="46"/>
      <c r="R2040" s="45">
        <v>5627.39</v>
      </c>
      <c r="S2040" s="45">
        <v>5627.39</v>
      </c>
      <c r="T2040" s="135">
        <f t="shared" si="223"/>
        <v>0.8300295518881754</v>
      </c>
      <c r="U2040" s="55">
        <f t="shared" si="224"/>
        <v>0</v>
      </c>
      <c r="V2040" s="55">
        <f t="shared" si="225"/>
        <v>0</v>
      </c>
      <c r="X2040" s="36" t="b">
        <v>1</v>
      </c>
    </row>
    <row r="2041" spans="1:24" x14ac:dyDescent="0.2">
      <c r="A2041" s="42" t="s">
        <v>5130</v>
      </c>
      <c r="B2041" s="127" t="s">
        <v>2890</v>
      </c>
      <c r="C2041" s="132"/>
      <c r="D2041" s="132"/>
      <c r="E2041" s="47" t="s">
        <v>73</v>
      </c>
      <c r="F2041" s="132"/>
      <c r="G2041" s="48"/>
      <c r="H2041" s="48"/>
      <c r="I2041" s="72"/>
      <c r="J2041" s="48"/>
      <c r="K2041" s="72"/>
      <c r="L2041" s="48"/>
      <c r="M2041" s="308">
        <f>M2042</f>
        <v>4670.8999999999996</v>
      </c>
      <c r="N2041" s="308">
        <f>N2042</f>
        <v>4670.8999999999996</v>
      </c>
      <c r="O2041" s="37"/>
      <c r="P2041" s="48"/>
      <c r="Q2041" s="48"/>
      <c r="R2041" s="308">
        <v>5627.39</v>
      </c>
      <c r="S2041" s="308">
        <v>5627.39</v>
      </c>
      <c r="T2041" s="135">
        <f t="shared" si="223"/>
        <v>0.8300295518881754</v>
      </c>
      <c r="U2041" s="55">
        <f t="shared" si="224"/>
        <v>0</v>
      </c>
      <c r="V2041" s="55">
        <f t="shared" si="225"/>
        <v>0</v>
      </c>
      <c r="X2041" s="36" t="b">
        <v>1</v>
      </c>
    </row>
    <row r="2042" spans="1:24" ht="24" x14ac:dyDescent="0.25">
      <c r="A2042" s="42" t="s">
        <v>5131</v>
      </c>
      <c r="B2042" s="128" t="s">
        <v>2891</v>
      </c>
      <c r="C2042" s="50" t="s">
        <v>163</v>
      </c>
      <c r="D2042" s="51">
        <v>20600</v>
      </c>
      <c r="E2042" s="52" t="s">
        <v>3098</v>
      </c>
      <c r="F2042" s="53" t="s">
        <v>164</v>
      </c>
      <c r="G2042" s="54">
        <v>73.86</v>
      </c>
      <c r="H2042" s="55">
        <v>73.86</v>
      </c>
      <c r="I2042" s="73">
        <v>58.67</v>
      </c>
      <c r="J2042" s="55">
        <v>48.7</v>
      </c>
      <c r="K2042" s="73">
        <v>17.52</v>
      </c>
      <c r="L2042" s="55">
        <v>14.54</v>
      </c>
      <c r="M2042" s="55">
        <f>TRUNC(((J2042*G2042)+(L2042*G2042)),2)</f>
        <v>4670.8999999999996</v>
      </c>
      <c r="N2042" s="55">
        <f>TRUNC(((J2042*H2042)+(L2042*H2042)),2)</f>
        <v>4670.8999999999996</v>
      </c>
      <c r="O2042" s="38"/>
      <c r="P2042" s="55">
        <v>58.67</v>
      </c>
      <c r="Q2042" s="55">
        <v>17.52</v>
      </c>
      <c r="R2042" s="55">
        <v>5627.39</v>
      </c>
      <c r="S2042" s="55">
        <v>5627.39</v>
      </c>
      <c r="T2042" s="135">
        <f t="shared" si="223"/>
        <v>0.8300295518881754</v>
      </c>
      <c r="U2042" s="55">
        <f t="shared" si="224"/>
        <v>3596.98</v>
      </c>
      <c r="V2042" s="55">
        <f t="shared" si="225"/>
        <v>1073.92</v>
      </c>
      <c r="X2042" s="36" t="b">
        <v>1</v>
      </c>
    </row>
    <row r="2043" spans="1:24" x14ac:dyDescent="0.2">
      <c r="A2043" s="42" t="s">
        <v>5132</v>
      </c>
      <c r="B2043" s="126">
        <v>55</v>
      </c>
      <c r="C2043" s="131"/>
      <c r="D2043" s="131"/>
      <c r="E2043" s="43" t="s">
        <v>2892</v>
      </c>
      <c r="F2043" s="44" t="s">
        <v>160</v>
      </c>
      <c r="G2043" s="45">
        <v>1</v>
      </c>
      <c r="H2043" s="46"/>
      <c r="I2043" s="72"/>
      <c r="J2043" s="46"/>
      <c r="K2043" s="72"/>
      <c r="L2043" s="46"/>
      <c r="M2043" s="45">
        <f>M2044+M2049+M2051+M2053+M2056+M2059+M2063+M2070</f>
        <v>71169</v>
      </c>
      <c r="N2043" s="45">
        <f>N2044+N2049+N2051+N2053+N2056+N2059+N2063+N2070</f>
        <v>71169</v>
      </c>
      <c r="O2043" s="37"/>
      <c r="P2043" s="46"/>
      <c r="Q2043" s="46"/>
      <c r="R2043" s="45">
        <v>85759.360000000001</v>
      </c>
      <c r="S2043" s="45">
        <v>85759.360000000001</v>
      </c>
      <c r="T2043" s="135">
        <f t="shared" si="223"/>
        <v>0.82986859976566985</v>
      </c>
      <c r="U2043" s="55">
        <f t="shared" si="224"/>
        <v>0</v>
      </c>
      <c r="V2043" s="55">
        <f t="shared" si="225"/>
        <v>0</v>
      </c>
      <c r="X2043" s="36" t="b">
        <v>1</v>
      </c>
    </row>
    <row r="2044" spans="1:24" x14ac:dyDescent="0.2">
      <c r="A2044" s="42" t="s">
        <v>5133</v>
      </c>
      <c r="B2044" s="127" t="s">
        <v>2893</v>
      </c>
      <c r="C2044" s="132"/>
      <c r="D2044" s="132"/>
      <c r="E2044" s="47" t="s">
        <v>73</v>
      </c>
      <c r="F2044" s="132"/>
      <c r="G2044" s="48"/>
      <c r="H2044" s="48"/>
      <c r="I2044" s="72"/>
      <c r="J2044" s="48"/>
      <c r="K2044" s="72"/>
      <c r="L2044" s="48"/>
      <c r="M2044" s="49">
        <f>SUM(M2045:M2048)</f>
        <v>2516.7000000000003</v>
      </c>
      <c r="N2044" s="65">
        <f>SUM(N2045:N2048)</f>
        <v>2516.7000000000003</v>
      </c>
      <c r="O2044" s="37"/>
      <c r="P2044" s="48"/>
      <c r="Q2044" s="48"/>
      <c r="R2044" s="49">
        <v>3038.34</v>
      </c>
      <c r="S2044" s="49">
        <v>3038.34</v>
      </c>
      <c r="T2044" s="135">
        <f t="shared" si="223"/>
        <v>0.8283141452240369</v>
      </c>
      <c r="U2044" s="55">
        <f t="shared" si="224"/>
        <v>0</v>
      </c>
      <c r="V2044" s="55">
        <f t="shared" si="225"/>
        <v>0</v>
      </c>
      <c r="X2044" s="36" t="b">
        <v>1</v>
      </c>
    </row>
    <row r="2045" spans="1:24" x14ac:dyDescent="0.25">
      <c r="A2045" s="42" t="s">
        <v>5134</v>
      </c>
      <c r="B2045" s="128" t="s">
        <v>2894</v>
      </c>
      <c r="C2045" s="50" t="s">
        <v>163</v>
      </c>
      <c r="D2045" s="51">
        <v>20121</v>
      </c>
      <c r="E2045" s="56" t="s">
        <v>215</v>
      </c>
      <c r="F2045" s="53" t="s">
        <v>211</v>
      </c>
      <c r="G2045" s="54">
        <v>9</v>
      </c>
      <c r="H2045" s="55">
        <v>9</v>
      </c>
      <c r="I2045" s="73">
        <v>0</v>
      </c>
      <c r="J2045" s="55">
        <v>0</v>
      </c>
      <c r="K2045" s="73">
        <v>161.93</v>
      </c>
      <c r="L2045" s="55">
        <v>134.41</v>
      </c>
      <c r="M2045" s="55">
        <f>TRUNC(((J2045*G2045)+(L2045*G2045)),2)</f>
        <v>1209.69</v>
      </c>
      <c r="N2045" s="55">
        <f>TRUNC(((J2045*H2045)+(L2045*H2045)),2)</f>
        <v>1209.69</v>
      </c>
      <c r="O2045" s="38"/>
      <c r="P2045" s="55">
        <v>0</v>
      </c>
      <c r="Q2045" s="55">
        <v>161.93</v>
      </c>
      <c r="R2045" s="55">
        <v>1457.37</v>
      </c>
      <c r="S2045" s="55">
        <v>1457.37</v>
      </c>
      <c r="T2045" s="135">
        <f t="shared" si="223"/>
        <v>0.83005002161427788</v>
      </c>
      <c r="U2045" s="55">
        <f t="shared" si="224"/>
        <v>0</v>
      </c>
      <c r="V2045" s="55">
        <f t="shared" si="225"/>
        <v>1209.69</v>
      </c>
      <c r="X2045" s="36" t="b">
        <v>1</v>
      </c>
    </row>
    <row r="2046" spans="1:24" ht="24" x14ac:dyDescent="0.25">
      <c r="A2046" s="42" t="s">
        <v>5135</v>
      </c>
      <c r="B2046" s="128" t="s">
        <v>2895</v>
      </c>
      <c r="C2046" s="50" t="s">
        <v>217</v>
      </c>
      <c r="D2046" s="51">
        <v>97638</v>
      </c>
      <c r="E2046" s="52" t="s">
        <v>3099</v>
      </c>
      <c r="F2046" s="53" t="s">
        <v>164</v>
      </c>
      <c r="G2046" s="54">
        <v>163</v>
      </c>
      <c r="H2046" s="55">
        <v>163</v>
      </c>
      <c r="I2046" s="73">
        <v>1.9</v>
      </c>
      <c r="J2046" s="55">
        <v>1.57</v>
      </c>
      <c r="K2046" s="73">
        <v>5.3</v>
      </c>
      <c r="L2046" s="55">
        <v>4.3899999999999997</v>
      </c>
      <c r="M2046" s="55">
        <f>TRUNC(((J2046*G2046)+(L2046*G2046)),2)</f>
        <v>971.48</v>
      </c>
      <c r="N2046" s="55">
        <f>TRUNC(((J2046*H2046)+(L2046*H2046)),2)</f>
        <v>971.48</v>
      </c>
      <c r="O2046" s="38"/>
      <c r="P2046" s="55">
        <v>1.9</v>
      </c>
      <c r="Q2046" s="55">
        <v>5.3</v>
      </c>
      <c r="R2046" s="55">
        <v>1173.5999999999999</v>
      </c>
      <c r="S2046" s="55">
        <v>1173.5999999999999</v>
      </c>
      <c r="T2046" s="135">
        <f t="shared" si="223"/>
        <v>0.82777777777777783</v>
      </c>
      <c r="U2046" s="55">
        <f t="shared" si="224"/>
        <v>255.91</v>
      </c>
      <c r="V2046" s="55">
        <f t="shared" si="225"/>
        <v>715.57</v>
      </c>
      <c r="X2046" s="36" t="b">
        <v>1</v>
      </c>
    </row>
    <row r="2047" spans="1:24" ht="24" x14ac:dyDescent="0.25">
      <c r="A2047" s="42" t="s">
        <v>5136</v>
      </c>
      <c r="B2047" s="128" t="s">
        <v>2896</v>
      </c>
      <c r="C2047" s="50" t="s">
        <v>217</v>
      </c>
      <c r="D2047" s="51">
        <v>97640</v>
      </c>
      <c r="E2047" s="56" t="s">
        <v>2897</v>
      </c>
      <c r="F2047" s="53" t="s">
        <v>164</v>
      </c>
      <c r="G2047" s="54">
        <v>173.44</v>
      </c>
      <c r="H2047" s="55">
        <v>173.44</v>
      </c>
      <c r="I2047" s="73">
        <v>0.37</v>
      </c>
      <c r="J2047" s="55">
        <v>0.3</v>
      </c>
      <c r="K2047" s="73">
        <v>1.19</v>
      </c>
      <c r="L2047" s="55">
        <v>0.98</v>
      </c>
      <c r="M2047" s="55">
        <f>TRUNC(((J2047*G2047)+(L2047*G2047)),2)</f>
        <v>222</v>
      </c>
      <c r="N2047" s="55">
        <f>TRUNC(((J2047*H2047)+(L2047*H2047)),2)</f>
        <v>222</v>
      </c>
      <c r="O2047" s="38"/>
      <c r="P2047" s="55">
        <v>0.37</v>
      </c>
      <c r="Q2047" s="55">
        <v>1.19</v>
      </c>
      <c r="R2047" s="55">
        <v>270.56</v>
      </c>
      <c r="S2047" s="55">
        <v>270.56</v>
      </c>
      <c r="T2047" s="135">
        <f t="shared" si="223"/>
        <v>0.82052040212891775</v>
      </c>
      <c r="U2047" s="55">
        <f t="shared" si="224"/>
        <v>52.03</v>
      </c>
      <c r="V2047" s="55">
        <f t="shared" si="225"/>
        <v>169.97</v>
      </c>
      <c r="X2047" s="36" t="b">
        <v>1</v>
      </c>
    </row>
    <row r="2048" spans="1:24" x14ac:dyDescent="0.25">
      <c r="A2048" s="42" t="s">
        <v>5137</v>
      </c>
      <c r="B2048" s="128" t="s">
        <v>2898</v>
      </c>
      <c r="C2048" s="50" t="s">
        <v>163</v>
      </c>
      <c r="D2048" s="51">
        <v>20106</v>
      </c>
      <c r="E2048" s="56" t="s">
        <v>222</v>
      </c>
      <c r="F2048" s="53" t="s">
        <v>164</v>
      </c>
      <c r="G2048" s="54">
        <v>21.96</v>
      </c>
      <c r="H2048" s="55">
        <v>21.96</v>
      </c>
      <c r="I2048" s="73">
        <v>0</v>
      </c>
      <c r="J2048" s="55">
        <v>0</v>
      </c>
      <c r="K2048" s="73">
        <v>6.23</v>
      </c>
      <c r="L2048" s="55">
        <v>5.17</v>
      </c>
      <c r="M2048" s="55">
        <f>TRUNC(((J2048*G2048)+(L2048*G2048)),2)</f>
        <v>113.53</v>
      </c>
      <c r="N2048" s="55">
        <f>TRUNC(((J2048*H2048)+(L2048*H2048)),2)</f>
        <v>113.53</v>
      </c>
      <c r="O2048" s="38"/>
      <c r="P2048" s="55">
        <v>0</v>
      </c>
      <c r="Q2048" s="55">
        <v>6.23</v>
      </c>
      <c r="R2048" s="55">
        <v>136.81</v>
      </c>
      <c r="S2048" s="55">
        <v>136.81</v>
      </c>
      <c r="T2048" s="135">
        <f t="shared" si="223"/>
        <v>0.82983700021928219</v>
      </c>
      <c r="U2048" s="55">
        <f t="shared" si="224"/>
        <v>0</v>
      </c>
      <c r="V2048" s="55">
        <f t="shared" si="225"/>
        <v>113.53</v>
      </c>
      <c r="X2048" s="36" t="b">
        <v>1</v>
      </c>
    </row>
    <row r="2049" spans="1:24" x14ac:dyDescent="0.2">
      <c r="A2049" s="42" t="s">
        <v>5138</v>
      </c>
      <c r="B2049" s="127" t="s">
        <v>2899</v>
      </c>
      <c r="C2049" s="132"/>
      <c r="D2049" s="132"/>
      <c r="E2049" s="47" t="s">
        <v>75</v>
      </c>
      <c r="F2049" s="132"/>
      <c r="G2049" s="48"/>
      <c r="H2049" s="48"/>
      <c r="I2049" s="72"/>
      <c r="J2049" s="48"/>
      <c r="K2049" s="72"/>
      <c r="L2049" s="48"/>
      <c r="M2049" s="49">
        <f>M2050</f>
        <v>586.12</v>
      </c>
      <c r="N2049" s="65">
        <f>N2050</f>
        <v>586.12</v>
      </c>
      <c r="O2049" s="37"/>
      <c r="P2049" s="48"/>
      <c r="Q2049" s="48"/>
      <c r="R2049" s="49">
        <v>706.35</v>
      </c>
      <c r="S2049" s="49">
        <v>706.35</v>
      </c>
      <c r="T2049" s="135">
        <f t="shared" si="223"/>
        <v>0.829786932823671</v>
      </c>
      <c r="U2049" s="55">
        <f t="shared" si="224"/>
        <v>0</v>
      </c>
      <c r="V2049" s="55">
        <f t="shared" si="225"/>
        <v>0</v>
      </c>
      <c r="X2049" s="36" t="b">
        <v>1</v>
      </c>
    </row>
    <row r="2050" spans="1:24" x14ac:dyDescent="0.2">
      <c r="A2050" s="42" t="s">
        <v>5139</v>
      </c>
      <c r="B2050" s="128" t="s">
        <v>2900</v>
      </c>
      <c r="C2050" s="50" t="s">
        <v>163</v>
      </c>
      <c r="D2050" s="51">
        <v>30101</v>
      </c>
      <c r="E2050" s="56" t="s">
        <v>230</v>
      </c>
      <c r="F2050" s="53" t="s">
        <v>211</v>
      </c>
      <c r="G2050" s="54">
        <v>16.16</v>
      </c>
      <c r="H2050" s="55">
        <v>16.16</v>
      </c>
      <c r="I2050" s="73">
        <v>34.11</v>
      </c>
      <c r="J2050" s="55">
        <v>28.31</v>
      </c>
      <c r="K2050" s="73">
        <v>9.6</v>
      </c>
      <c r="L2050" s="55">
        <v>7.96</v>
      </c>
      <c r="M2050" s="55">
        <f>TRUNC(((J2050*G2050)+(L2050*G2050)),2)</f>
        <v>586.12</v>
      </c>
      <c r="N2050" s="55">
        <f>TRUNC(((J2050*H2050)+(L2050*H2050)),2)</f>
        <v>586.12</v>
      </c>
      <c r="O2050" s="37"/>
      <c r="P2050" s="55">
        <v>34.11</v>
      </c>
      <c r="Q2050" s="55">
        <v>9.6</v>
      </c>
      <c r="R2050" s="55">
        <v>706.35</v>
      </c>
      <c r="S2050" s="55">
        <v>706.35</v>
      </c>
      <c r="T2050" s="135">
        <f t="shared" si="223"/>
        <v>0.829786932823671</v>
      </c>
      <c r="U2050" s="55">
        <f t="shared" si="224"/>
        <v>457.48</v>
      </c>
      <c r="V2050" s="55">
        <f t="shared" si="225"/>
        <v>128.63</v>
      </c>
      <c r="X2050" s="36" t="b">
        <v>1</v>
      </c>
    </row>
    <row r="2051" spans="1:24" x14ac:dyDescent="0.2">
      <c r="A2051" s="42" t="s">
        <v>5140</v>
      </c>
      <c r="B2051" s="127" t="s">
        <v>2901</v>
      </c>
      <c r="C2051" s="132"/>
      <c r="D2051" s="132"/>
      <c r="E2051" s="47" t="s">
        <v>89</v>
      </c>
      <c r="F2051" s="132"/>
      <c r="G2051" s="48"/>
      <c r="H2051" s="48"/>
      <c r="I2051" s="72"/>
      <c r="J2051" s="48"/>
      <c r="K2051" s="72"/>
      <c r="L2051" s="48"/>
      <c r="M2051" s="308">
        <f>M2052</f>
        <v>337.05</v>
      </c>
      <c r="N2051" s="308">
        <f>N2052</f>
        <v>337.05</v>
      </c>
      <c r="O2051" s="37"/>
      <c r="P2051" s="48"/>
      <c r="Q2051" s="48"/>
      <c r="R2051" s="308">
        <v>406.16</v>
      </c>
      <c r="S2051" s="308">
        <v>406.16</v>
      </c>
      <c r="T2051" s="135">
        <f t="shared" si="223"/>
        <v>0.82984538113058892</v>
      </c>
      <c r="U2051" s="55">
        <f t="shared" si="224"/>
        <v>0</v>
      </c>
      <c r="V2051" s="55">
        <f t="shared" si="225"/>
        <v>0</v>
      </c>
      <c r="X2051" s="36" t="b">
        <v>1</v>
      </c>
    </row>
    <row r="2052" spans="1:24" ht="24" x14ac:dyDescent="0.2">
      <c r="A2052" s="42" t="s">
        <v>5141</v>
      </c>
      <c r="B2052" s="128" t="s">
        <v>2902</v>
      </c>
      <c r="C2052" s="50" t="s">
        <v>197</v>
      </c>
      <c r="D2052" s="57" t="s">
        <v>2903</v>
      </c>
      <c r="E2052" s="56" t="s">
        <v>2904</v>
      </c>
      <c r="F2052" s="53" t="s">
        <v>164</v>
      </c>
      <c r="G2052" s="54">
        <v>5.66</v>
      </c>
      <c r="H2052" s="55">
        <v>5.66</v>
      </c>
      <c r="I2052" s="73">
        <v>48.21</v>
      </c>
      <c r="J2052" s="55">
        <v>40.01</v>
      </c>
      <c r="K2052" s="73">
        <v>23.55</v>
      </c>
      <c r="L2052" s="55">
        <v>19.54</v>
      </c>
      <c r="M2052" s="55">
        <f>TRUNC(((J2052*G2052)+(L2052*G2052)),2)</f>
        <v>337.05</v>
      </c>
      <c r="N2052" s="55">
        <f>TRUNC(((J2052*H2052)+(L2052*H2052)),2)</f>
        <v>337.05</v>
      </c>
      <c r="O2052" s="37"/>
      <c r="P2052" s="55">
        <v>48.21</v>
      </c>
      <c r="Q2052" s="55">
        <v>23.55</v>
      </c>
      <c r="R2052" s="55">
        <v>406.16</v>
      </c>
      <c r="S2052" s="55">
        <v>406.16</v>
      </c>
      <c r="T2052" s="135">
        <f t="shared" si="223"/>
        <v>0.82984538113058892</v>
      </c>
      <c r="U2052" s="55">
        <f t="shared" si="224"/>
        <v>226.45</v>
      </c>
      <c r="V2052" s="55">
        <f t="shared" si="225"/>
        <v>110.59</v>
      </c>
      <c r="X2052" s="36" t="b">
        <v>1</v>
      </c>
    </row>
    <row r="2053" spans="1:24" x14ac:dyDescent="0.2">
      <c r="A2053" s="42" t="s">
        <v>5142</v>
      </c>
      <c r="B2053" s="127" t="s">
        <v>2905</v>
      </c>
      <c r="C2053" s="132"/>
      <c r="D2053" s="132"/>
      <c r="E2053" s="47" t="s">
        <v>99</v>
      </c>
      <c r="F2053" s="132"/>
      <c r="G2053" s="48"/>
      <c r="H2053" s="48"/>
      <c r="I2053" s="72"/>
      <c r="J2053" s="48"/>
      <c r="K2053" s="72"/>
      <c r="L2053" s="48"/>
      <c r="M2053" s="49">
        <f>SUM(M2054:M2055)</f>
        <v>19798.25</v>
      </c>
      <c r="N2053" s="65">
        <f>SUM(N2054:N2055)</f>
        <v>19798.25</v>
      </c>
      <c r="O2053" s="37"/>
      <c r="P2053" s="48"/>
      <c r="Q2053" s="48"/>
      <c r="R2053" s="49">
        <v>23851.71</v>
      </c>
      <c r="S2053" s="49">
        <v>23851.71</v>
      </c>
      <c r="T2053" s="135">
        <f t="shared" si="223"/>
        <v>0.83005579054918921</v>
      </c>
      <c r="U2053" s="55">
        <f t="shared" si="224"/>
        <v>0</v>
      </c>
      <c r="V2053" s="55">
        <f t="shared" si="225"/>
        <v>0</v>
      </c>
      <c r="X2053" s="36" t="b">
        <v>1</v>
      </c>
    </row>
    <row r="2054" spans="1:24" ht="24" x14ac:dyDescent="0.25">
      <c r="A2054" s="42" t="s">
        <v>5143</v>
      </c>
      <c r="B2054" s="128" t="s">
        <v>2906</v>
      </c>
      <c r="C2054" s="50" t="s">
        <v>163</v>
      </c>
      <c r="D2054" s="51">
        <v>270621</v>
      </c>
      <c r="E2054" s="52" t="s">
        <v>3100</v>
      </c>
      <c r="F2054" s="53" t="s">
        <v>164</v>
      </c>
      <c r="G2054" s="54">
        <v>179.9</v>
      </c>
      <c r="H2054" s="55">
        <v>179.9</v>
      </c>
      <c r="I2054" s="73">
        <v>122.83</v>
      </c>
      <c r="J2054" s="55">
        <v>101.96</v>
      </c>
      <c r="K2054" s="73">
        <v>4.8</v>
      </c>
      <c r="L2054" s="55">
        <v>3.98</v>
      </c>
      <c r="M2054" s="55">
        <f>TRUNC(((J2054*G2054)+(L2054*G2054)),2)</f>
        <v>19058.599999999999</v>
      </c>
      <c r="N2054" s="55">
        <f>TRUNC(((J2054*H2054)+(L2054*H2054)),2)</f>
        <v>19058.599999999999</v>
      </c>
      <c r="O2054" s="38"/>
      <c r="P2054" s="55">
        <v>122.83</v>
      </c>
      <c r="Q2054" s="55">
        <v>4.8</v>
      </c>
      <c r="R2054" s="55">
        <v>22960.63</v>
      </c>
      <c r="S2054" s="55">
        <v>22960.63</v>
      </c>
      <c r="T2054" s="135">
        <f t="shared" si="223"/>
        <v>0.83005562129610544</v>
      </c>
      <c r="U2054" s="55">
        <f t="shared" si="224"/>
        <v>18342.599999999999</v>
      </c>
      <c r="V2054" s="55">
        <f t="shared" si="225"/>
        <v>716</v>
      </c>
      <c r="X2054" s="36" t="b">
        <v>1</v>
      </c>
    </row>
    <row r="2055" spans="1:24" ht="24" x14ac:dyDescent="0.2">
      <c r="A2055" s="42" t="s">
        <v>5144</v>
      </c>
      <c r="B2055" s="128" t="s">
        <v>2907</v>
      </c>
      <c r="C2055" s="50" t="s">
        <v>197</v>
      </c>
      <c r="D2055" s="57" t="s">
        <v>257</v>
      </c>
      <c r="E2055" s="56" t="s">
        <v>258</v>
      </c>
      <c r="F2055" s="53" t="s">
        <v>172</v>
      </c>
      <c r="G2055" s="54">
        <v>2.4500000000000002</v>
      </c>
      <c r="H2055" s="55">
        <v>2.4500000000000002</v>
      </c>
      <c r="I2055" s="73">
        <v>322.61</v>
      </c>
      <c r="J2055" s="55">
        <v>267.79000000000002</v>
      </c>
      <c r="K2055" s="73">
        <v>41.1</v>
      </c>
      <c r="L2055" s="55">
        <v>34.11</v>
      </c>
      <c r="M2055" s="55">
        <f>TRUNC(((J2055*G2055)+(L2055*G2055)),2)</f>
        <v>739.65</v>
      </c>
      <c r="N2055" s="55">
        <f>TRUNC(((J2055*H2055)+(L2055*H2055)),2)</f>
        <v>739.65</v>
      </c>
      <c r="O2055" s="37"/>
      <c r="P2055" s="55">
        <v>322.61</v>
      </c>
      <c r="Q2055" s="55">
        <v>41.1</v>
      </c>
      <c r="R2055" s="55">
        <v>891.08</v>
      </c>
      <c r="S2055" s="55">
        <v>891.08</v>
      </c>
      <c r="T2055" s="135">
        <f t="shared" si="223"/>
        <v>0.83006015172599534</v>
      </c>
      <c r="U2055" s="55">
        <f t="shared" si="224"/>
        <v>656.08</v>
      </c>
      <c r="V2055" s="55">
        <f t="shared" si="225"/>
        <v>83.56</v>
      </c>
      <c r="X2055" s="36" t="b">
        <v>1</v>
      </c>
    </row>
    <row r="2056" spans="1:24" x14ac:dyDescent="0.2">
      <c r="A2056" s="42" t="s">
        <v>5145</v>
      </c>
      <c r="B2056" s="127" t="s">
        <v>2908</v>
      </c>
      <c r="C2056" s="132"/>
      <c r="D2056" s="132"/>
      <c r="E2056" s="47" t="s">
        <v>103</v>
      </c>
      <c r="F2056" s="132"/>
      <c r="G2056" s="48"/>
      <c r="H2056" s="48"/>
      <c r="I2056" s="72"/>
      <c r="J2056" s="48"/>
      <c r="K2056" s="72"/>
      <c r="L2056" s="48"/>
      <c r="M2056" s="308">
        <f>SUM(M2057:M2058)</f>
        <v>215.68</v>
      </c>
      <c r="N2056" s="308">
        <f>SUM(N2057:N2058)</f>
        <v>215.68</v>
      </c>
      <c r="O2056" s="37"/>
      <c r="P2056" s="48"/>
      <c r="Q2056" s="48"/>
      <c r="R2056" s="308">
        <v>260.12</v>
      </c>
      <c r="S2056" s="308">
        <v>260.12</v>
      </c>
      <c r="T2056" s="135">
        <f t="shared" si="223"/>
        <v>0.82915577425803477</v>
      </c>
      <c r="U2056" s="55">
        <f t="shared" si="224"/>
        <v>0</v>
      </c>
      <c r="V2056" s="55">
        <f t="shared" si="225"/>
        <v>0</v>
      </c>
      <c r="X2056" s="36" t="b">
        <v>1</v>
      </c>
    </row>
    <row r="2057" spans="1:24" x14ac:dyDescent="0.2">
      <c r="A2057" s="42" t="s">
        <v>5146</v>
      </c>
      <c r="B2057" s="128" t="s">
        <v>2909</v>
      </c>
      <c r="C2057" s="50" t="s">
        <v>163</v>
      </c>
      <c r="D2057" s="51">
        <v>200150</v>
      </c>
      <c r="E2057" s="56" t="s">
        <v>449</v>
      </c>
      <c r="F2057" s="53" t="s">
        <v>164</v>
      </c>
      <c r="G2057" s="54">
        <v>11.31</v>
      </c>
      <c r="H2057" s="55">
        <v>11.31</v>
      </c>
      <c r="I2057" s="73">
        <v>3.75</v>
      </c>
      <c r="J2057" s="55">
        <v>3.11</v>
      </c>
      <c r="K2057" s="73">
        <v>1.24</v>
      </c>
      <c r="L2057" s="55">
        <v>1.02</v>
      </c>
      <c r="M2057" s="55">
        <f>TRUNC(((J2057*G2057)+(L2057*G2057)),2)</f>
        <v>46.71</v>
      </c>
      <c r="N2057" s="55">
        <f>TRUNC(((J2057*H2057)+(L2057*H2057)),2)</f>
        <v>46.71</v>
      </c>
      <c r="O2057" s="37"/>
      <c r="P2057" s="55">
        <v>3.75</v>
      </c>
      <c r="Q2057" s="55">
        <v>1.24</v>
      </c>
      <c r="R2057" s="55">
        <v>56.43</v>
      </c>
      <c r="S2057" s="55">
        <v>56.43</v>
      </c>
      <c r="T2057" s="135">
        <f t="shared" si="223"/>
        <v>0.82775119617224879</v>
      </c>
      <c r="U2057" s="55">
        <f t="shared" si="224"/>
        <v>35.17</v>
      </c>
      <c r="V2057" s="55">
        <f t="shared" si="225"/>
        <v>11.53</v>
      </c>
      <c r="X2057" s="36" t="b">
        <v>1</v>
      </c>
    </row>
    <row r="2058" spans="1:24" x14ac:dyDescent="0.2">
      <c r="A2058" s="42" t="s">
        <v>5147</v>
      </c>
      <c r="B2058" s="128" t="s">
        <v>2910</v>
      </c>
      <c r="C2058" s="50" t="s">
        <v>163</v>
      </c>
      <c r="D2058" s="51">
        <v>200403</v>
      </c>
      <c r="E2058" s="56" t="s">
        <v>451</v>
      </c>
      <c r="F2058" s="53" t="s">
        <v>164</v>
      </c>
      <c r="G2058" s="54">
        <v>11.31</v>
      </c>
      <c r="H2058" s="55">
        <v>11.31</v>
      </c>
      <c r="I2058" s="73">
        <v>2.88</v>
      </c>
      <c r="J2058" s="55">
        <v>2.39</v>
      </c>
      <c r="K2058" s="73">
        <v>15.13</v>
      </c>
      <c r="L2058" s="55">
        <v>12.55</v>
      </c>
      <c r="M2058" s="55">
        <f>TRUNC(((J2058*G2058)+(L2058*G2058)),2)</f>
        <v>168.97</v>
      </c>
      <c r="N2058" s="55">
        <f>TRUNC(((J2058*H2058)+(L2058*H2058)),2)</f>
        <v>168.97</v>
      </c>
      <c r="O2058" s="37"/>
      <c r="P2058" s="55">
        <v>2.88</v>
      </c>
      <c r="Q2058" s="55">
        <v>15.13</v>
      </c>
      <c r="R2058" s="55">
        <v>203.69</v>
      </c>
      <c r="S2058" s="55">
        <v>203.69</v>
      </c>
      <c r="T2058" s="135">
        <f t="shared" si="223"/>
        <v>0.82954489665668418</v>
      </c>
      <c r="U2058" s="55">
        <f t="shared" si="224"/>
        <v>27.03</v>
      </c>
      <c r="V2058" s="55">
        <f t="shared" si="225"/>
        <v>141.94</v>
      </c>
      <c r="X2058" s="36" t="b">
        <v>1</v>
      </c>
    </row>
    <row r="2059" spans="1:24" x14ac:dyDescent="0.2">
      <c r="A2059" s="42" t="s">
        <v>5148</v>
      </c>
      <c r="B2059" s="127" t="s">
        <v>2911</v>
      </c>
      <c r="C2059" s="132"/>
      <c r="D2059" s="132"/>
      <c r="E2059" s="47" t="s">
        <v>107</v>
      </c>
      <c r="F2059" s="132"/>
      <c r="G2059" s="48"/>
      <c r="H2059" s="48"/>
      <c r="I2059" s="72"/>
      <c r="J2059" s="48"/>
      <c r="K2059" s="72"/>
      <c r="L2059" s="48"/>
      <c r="M2059" s="49">
        <f>SUM(M2060:M2062)</f>
        <v>10682.51</v>
      </c>
      <c r="N2059" s="65">
        <f>SUM(N2060:N2062)</f>
        <v>10682.51</v>
      </c>
      <c r="O2059" s="37"/>
      <c r="P2059" s="48"/>
      <c r="Q2059" s="48"/>
      <c r="R2059" s="49">
        <v>12872.28</v>
      </c>
      <c r="S2059" s="49">
        <v>12872.28</v>
      </c>
      <c r="T2059" s="135">
        <f t="shared" si="223"/>
        <v>0.82988483780651134</v>
      </c>
      <c r="U2059" s="55">
        <f t="shared" si="224"/>
        <v>0</v>
      </c>
      <c r="V2059" s="55">
        <f t="shared" si="225"/>
        <v>0</v>
      </c>
      <c r="X2059" s="36" t="b">
        <v>1</v>
      </c>
    </row>
    <row r="2060" spans="1:24" x14ac:dyDescent="0.2">
      <c r="A2060" s="42" t="s">
        <v>5149</v>
      </c>
      <c r="B2060" s="128" t="s">
        <v>2912</v>
      </c>
      <c r="C2060" s="50" t="s">
        <v>163</v>
      </c>
      <c r="D2060" s="51">
        <v>220107</v>
      </c>
      <c r="E2060" s="56" t="s">
        <v>623</v>
      </c>
      <c r="F2060" s="53" t="s">
        <v>211</v>
      </c>
      <c r="G2060" s="54">
        <v>5.4</v>
      </c>
      <c r="H2060" s="55">
        <v>5.4</v>
      </c>
      <c r="I2060" s="73">
        <v>175.88</v>
      </c>
      <c r="J2060" s="55">
        <v>145.99</v>
      </c>
      <c r="K2060" s="73">
        <v>25.21</v>
      </c>
      <c r="L2060" s="55">
        <v>20.92</v>
      </c>
      <c r="M2060" s="55">
        <f>TRUNC(((J2060*G2060)+(L2060*G2060)),2)</f>
        <v>901.31</v>
      </c>
      <c r="N2060" s="55">
        <f>TRUNC(((J2060*H2060)+(L2060*H2060)),2)</f>
        <v>901.31</v>
      </c>
      <c r="O2060" s="37"/>
      <c r="P2060" s="55">
        <v>175.88</v>
      </c>
      <c r="Q2060" s="55">
        <v>25.21</v>
      </c>
      <c r="R2060" s="55">
        <v>1085.8800000000001</v>
      </c>
      <c r="S2060" s="55">
        <v>1085.8800000000001</v>
      </c>
      <c r="T2060" s="135">
        <f t="shared" ref="T2060:T2123" si="226">N2060/S2060</f>
        <v>0.83002725899731078</v>
      </c>
      <c r="U2060" s="55">
        <f t="shared" si="224"/>
        <v>788.34</v>
      </c>
      <c r="V2060" s="55">
        <f t="shared" si="225"/>
        <v>112.96</v>
      </c>
      <c r="X2060" s="36" t="b">
        <v>1</v>
      </c>
    </row>
    <row r="2061" spans="1:24" ht="36" x14ac:dyDescent="0.25">
      <c r="A2061" s="42" t="s">
        <v>5150</v>
      </c>
      <c r="B2061" s="128" t="s">
        <v>2913</v>
      </c>
      <c r="C2061" s="50" t="s">
        <v>197</v>
      </c>
      <c r="D2061" s="57" t="s">
        <v>2914</v>
      </c>
      <c r="E2061" s="52" t="s">
        <v>3101</v>
      </c>
      <c r="F2061" s="53" t="s">
        <v>164</v>
      </c>
      <c r="G2061" s="54">
        <v>180</v>
      </c>
      <c r="H2061" s="55">
        <v>180</v>
      </c>
      <c r="I2061" s="73">
        <v>12.66</v>
      </c>
      <c r="J2061" s="55">
        <v>10.5</v>
      </c>
      <c r="K2061" s="73">
        <v>1.1100000000000001</v>
      </c>
      <c r="L2061" s="55">
        <v>0.92</v>
      </c>
      <c r="M2061" s="55">
        <f>TRUNC(((J2061*G2061)+(L2061*G2061)),2)</f>
        <v>2055.6</v>
      </c>
      <c r="N2061" s="55">
        <f>TRUNC(((J2061*H2061)+(L2061*H2061)),2)</f>
        <v>2055.6</v>
      </c>
      <c r="O2061" s="38"/>
      <c r="P2061" s="55">
        <v>12.66</v>
      </c>
      <c r="Q2061" s="55">
        <v>1.1100000000000001</v>
      </c>
      <c r="R2061" s="55">
        <v>2478.6</v>
      </c>
      <c r="S2061" s="55">
        <v>2478.6</v>
      </c>
      <c r="T2061" s="135">
        <f t="shared" si="226"/>
        <v>0.8293391430646333</v>
      </c>
      <c r="U2061" s="55">
        <f t="shared" si="224"/>
        <v>1890</v>
      </c>
      <c r="V2061" s="55">
        <f t="shared" si="225"/>
        <v>165.6</v>
      </c>
      <c r="X2061" s="36" t="b">
        <v>1</v>
      </c>
    </row>
    <row r="2062" spans="1:24" x14ac:dyDescent="0.2">
      <c r="A2062" s="42" t="s">
        <v>5151</v>
      </c>
      <c r="B2062" s="128" t="s">
        <v>2915</v>
      </c>
      <c r="C2062" s="50" t="s">
        <v>163</v>
      </c>
      <c r="D2062" s="51">
        <v>220061</v>
      </c>
      <c r="E2062" s="56" t="s">
        <v>2916</v>
      </c>
      <c r="F2062" s="53" t="s">
        <v>164</v>
      </c>
      <c r="G2062" s="54">
        <v>180</v>
      </c>
      <c r="H2062" s="55">
        <v>180</v>
      </c>
      <c r="I2062" s="73">
        <v>40.18</v>
      </c>
      <c r="J2062" s="55">
        <v>33.35</v>
      </c>
      <c r="K2062" s="73">
        <v>11.53</v>
      </c>
      <c r="L2062" s="55">
        <v>9.57</v>
      </c>
      <c r="M2062" s="55">
        <f>TRUNC(((J2062*G2062)+(L2062*G2062)),2)</f>
        <v>7725.6</v>
      </c>
      <c r="N2062" s="55">
        <f>TRUNC(((J2062*H2062)+(L2062*H2062)),2)</f>
        <v>7725.6</v>
      </c>
      <c r="O2062" s="37"/>
      <c r="P2062" s="55">
        <v>40.18</v>
      </c>
      <c r="Q2062" s="55">
        <v>11.53</v>
      </c>
      <c r="R2062" s="55">
        <v>9307.7999999999993</v>
      </c>
      <c r="S2062" s="55">
        <v>9307.7999999999993</v>
      </c>
      <c r="T2062" s="135">
        <f t="shared" si="226"/>
        <v>0.83001353703345593</v>
      </c>
      <c r="U2062" s="55">
        <f t="shared" ref="U2062:U2125" si="227">TRUNC(J2062*H2062,2)</f>
        <v>6003</v>
      </c>
      <c r="V2062" s="55">
        <f t="shared" ref="V2062:V2125" si="228">TRUNC(L2062*H2062,2)</f>
        <v>1722.6</v>
      </c>
      <c r="X2062" s="36" t="b">
        <v>1</v>
      </c>
    </row>
    <row r="2063" spans="1:24" x14ac:dyDescent="0.2">
      <c r="A2063" s="42" t="s">
        <v>5152</v>
      </c>
      <c r="B2063" s="127" t="s">
        <v>2917</v>
      </c>
      <c r="C2063" s="132"/>
      <c r="D2063" s="132"/>
      <c r="E2063" s="47" t="s">
        <v>115</v>
      </c>
      <c r="F2063" s="132"/>
      <c r="G2063" s="48"/>
      <c r="H2063" s="48"/>
      <c r="I2063" s="72"/>
      <c r="J2063" s="48"/>
      <c r="K2063" s="72"/>
      <c r="L2063" s="48"/>
      <c r="M2063" s="49">
        <f>SUM(M2064:M2069)</f>
        <v>24844.62</v>
      </c>
      <c r="N2063" s="65">
        <f>SUM(N2064:N2069)</f>
        <v>24844.62</v>
      </c>
      <c r="O2063" s="37"/>
      <c r="P2063" s="48"/>
      <c r="Q2063" s="48"/>
      <c r="R2063" s="49">
        <v>29941.7</v>
      </c>
      <c r="S2063" s="49">
        <v>29941.7</v>
      </c>
      <c r="T2063" s="135">
        <f t="shared" si="226"/>
        <v>0.82976651292344783</v>
      </c>
      <c r="U2063" s="55">
        <f t="shared" si="227"/>
        <v>0</v>
      </c>
      <c r="V2063" s="55">
        <f t="shared" si="228"/>
        <v>0</v>
      </c>
      <c r="X2063" s="36" t="b">
        <v>1</v>
      </c>
    </row>
    <row r="2064" spans="1:24" ht="24" x14ac:dyDescent="0.25">
      <c r="A2064" s="42" t="s">
        <v>5153</v>
      </c>
      <c r="B2064" s="128" t="s">
        <v>2918</v>
      </c>
      <c r="C2064" s="50" t="s">
        <v>217</v>
      </c>
      <c r="D2064" s="51">
        <v>102494</v>
      </c>
      <c r="E2064" s="52" t="s">
        <v>3102</v>
      </c>
      <c r="F2064" s="53" t="s">
        <v>164</v>
      </c>
      <c r="G2064" s="54">
        <v>207.76</v>
      </c>
      <c r="H2064" s="55">
        <v>207.76</v>
      </c>
      <c r="I2064" s="73">
        <v>51.76</v>
      </c>
      <c r="J2064" s="55">
        <v>42.96</v>
      </c>
      <c r="K2064" s="73">
        <v>7.73</v>
      </c>
      <c r="L2064" s="55">
        <v>6.41</v>
      </c>
      <c r="M2064" s="55">
        <f t="shared" ref="M2064:M2069" si="229">TRUNC(((J2064*G2064)+(L2064*G2064)),2)</f>
        <v>10257.11</v>
      </c>
      <c r="N2064" s="55">
        <f t="shared" ref="N2064:N2069" si="230">TRUNC(((J2064*H2064)+(L2064*H2064)),2)</f>
        <v>10257.11</v>
      </c>
      <c r="O2064" s="38"/>
      <c r="P2064" s="55">
        <v>51.76</v>
      </c>
      <c r="Q2064" s="55">
        <v>7.73</v>
      </c>
      <c r="R2064" s="55">
        <v>12359.64</v>
      </c>
      <c r="S2064" s="55">
        <v>12359.64</v>
      </c>
      <c r="T2064" s="135">
        <f t="shared" si="226"/>
        <v>0.82988744008725179</v>
      </c>
      <c r="U2064" s="55">
        <f t="shared" si="227"/>
        <v>8925.36</v>
      </c>
      <c r="V2064" s="55">
        <f t="shared" si="228"/>
        <v>1331.74</v>
      </c>
      <c r="X2064" s="36" t="b">
        <v>1</v>
      </c>
    </row>
    <row r="2065" spans="1:24" ht="24" x14ac:dyDescent="0.25">
      <c r="A2065" s="42" t="s">
        <v>5154</v>
      </c>
      <c r="B2065" s="128" t="s">
        <v>2919</v>
      </c>
      <c r="C2065" s="50" t="s">
        <v>217</v>
      </c>
      <c r="D2065" s="51">
        <v>102506</v>
      </c>
      <c r="E2065" s="56" t="s">
        <v>2920</v>
      </c>
      <c r="F2065" s="53" t="s">
        <v>172</v>
      </c>
      <c r="G2065" s="54">
        <v>315.93</v>
      </c>
      <c r="H2065" s="55">
        <v>315.93</v>
      </c>
      <c r="I2065" s="73">
        <v>3.94</v>
      </c>
      <c r="J2065" s="55">
        <v>3.27</v>
      </c>
      <c r="K2065" s="73">
        <v>6.76</v>
      </c>
      <c r="L2065" s="55">
        <v>5.61</v>
      </c>
      <c r="M2065" s="55">
        <f t="shared" si="229"/>
        <v>2805.45</v>
      </c>
      <c r="N2065" s="55">
        <f t="shared" si="230"/>
        <v>2805.45</v>
      </c>
      <c r="O2065" s="38"/>
      <c r="P2065" s="55">
        <v>3.94</v>
      </c>
      <c r="Q2065" s="55">
        <v>6.76</v>
      </c>
      <c r="R2065" s="55">
        <v>3380.45</v>
      </c>
      <c r="S2065" s="55">
        <v>3380.45</v>
      </c>
      <c r="T2065" s="135">
        <f t="shared" si="226"/>
        <v>0.82990430268159565</v>
      </c>
      <c r="U2065" s="55">
        <f t="shared" si="227"/>
        <v>1033.0899999999999</v>
      </c>
      <c r="V2065" s="55">
        <f t="shared" si="228"/>
        <v>1772.36</v>
      </c>
      <c r="X2065" s="36" t="b">
        <v>1</v>
      </c>
    </row>
    <row r="2066" spans="1:24" x14ac:dyDescent="0.2">
      <c r="A2066" s="42" t="s">
        <v>5155</v>
      </c>
      <c r="B2066" s="128" t="s">
        <v>2921</v>
      </c>
      <c r="C2066" s="50" t="s">
        <v>163</v>
      </c>
      <c r="D2066" s="51">
        <v>261000</v>
      </c>
      <c r="E2066" s="56" t="s">
        <v>498</v>
      </c>
      <c r="F2066" s="53" t="s">
        <v>164</v>
      </c>
      <c r="G2066" s="54">
        <v>85.56</v>
      </c>
      <c r="H2066" s="55">
        <v>85.56</v>
      </c>
      <c r="I2066" s="73">
        <v>5.37</v>
      </c>
      <c r="J2066" s="55">
        <v>4.45</v>
      </c>
      <c r="K2066" s="73">
        <v>7.98</v>
      </c>
      <c r="L2066" s="55">
        <v>6.62</v>
      </c>
      <c r="M2066" s="55">
        <f t="shared" si="229"/>
        <v>947.14</v>
      </c>
      <c r="N2066" s="55">
        <f t="shared" si="230"/>
        <v>947.14</v>
      </c>
      <c r="O2066" s="37"/>
      <c r="P2066" s="55">
        <v>5.37</v>
      </c>
      <c r="Q2066" s="55">
        <v>7.98</v>
      </c>
      <c r="R2066" s="55">
        <v>1142.22</v>
      </c>
      <c r="S2066" s="55">
        <v>1142.22</v>
      </c>
      <c r="T2066" s="135">
        <f t="shared" si="226"/>
        <v>0.82920978445483351</v>
      </c>
      <c r="U2066" s="55">
        <f t="shared" si="227"/>
        <v>380.74</v>
      </c>
      <c r="V2066" s="55">
        <f t="shared" si="228"/>
        <v>566.4</v>
      </c>
      <c r="X2066" s="36" t="b">
        <v>1</v>
      </c>
    </row>
    <row r="2067" spans="1:24" x14ac:dyDescent="0.25">
      <c r="A2067" s="42" t="s">
        <v>5156</v>
      </c>
      <c r="B2067" s="128" t="s">
        <v>2922</v>
      </c>
      <c r="C2067" s="50" t="s">
        <v>163</v>
      </c>
      <c r="D2067" s="51">
        <v>261602</v>
      </c>
      <c r="E2067" s="56" t="s">
        <v>506</v>
      </c>
      <c r="F2067" s="53" t="s">
        <v>164</v>
      </c>
      <c r="G2067" s="54">
        <v>269.85000000000002</v>
      </c>
      <c r="H2067" s="55">
        <v>269.85000000000002</v>
      </c>
      <c r="I2067" s="73">
        <v>11.35</v>
      </c>
      <c r="J2067" s="55">
        <v>9.42</v>
      </c>
      <c r="K2067" s="73">
        <v>14.87</v>
      </c>
      <c r="L2067" s="55">
        <v>12.34</v>
      </c>
      <c r="M2067" s="55">
        <f t="shared" si="229"/>
        <v>5871.93</v>
      </c>
      <c r="N2067" s="55">
        <f t="shared" si="230"/>
        <v>5871.93</v>
      </c>
      <c r="O2067" s="38"/>
      <c r="P2067" s="55">
        <v>11.35</v>
      </c>
      <c r="Q2067" s="55">
        <v>14.87</v>
      </c>
      <c r="R2067" s="55">
        <v>7075.46</v>
      </c>
      <c r="S2067" s="55">
        <v>7075.46</v>
      </c>
      <c r="T2067" s="135">
        <f t="shared" si="226"/>
        <v>0.82990081210267608</v>
      </c>
      <c r="U2067" s="55">
        <f t="shared" si="227"/>
        <v>2541.98</v>
      </c>
      <c r="V2067" s="55">
        <f t="shared" si="228"/>
        <v>3329.94</v>
      </c>
      <c r="X2067" s="36" t="b">
        <v>1</v>
      </c>
    </row>
    <row r="2068" spans="1:24" ht="24" x14ac:dyDescent="0.25">
      <c r="A2068" s="42" t="s">
        <v>5157</v>
      </c>
      <c r="B2068" s="128" t="s">
        <v>2923</v>
      </c>
      <c r="C2068" s="50" t="s">
        <v>163</v>
      </c>
      <c r="D2068" s="51">
        <v>261503</v>
      </c>
      <c r="E2068" s="52" t="s">
        <v>3103</v>
      </c>
      <c r="F2068" s="53" t="s">
        <v>164</v>
      </c>
      <c r="G2068" s="54">
        <v>93.25</v>
      </c>
      <c r="H2068" s="55">
        <v>93.25</v>
      </c>
      <c r="I2068" s="73">
        <v>4.59</v>
      </c>
      <c r="J2068" s="55">
        <v>3.81</v>
      </c>
      <c r="K2068" s="73">
        <v>12.87</v>
      </c>
      <c r="L2068" s="55">
        <v>10.68</v>
      </c>
      <c r="M2068" s="55">
        <f t="shared" si="229"/>
        <v>1351.19</v>
      </c>
      <c r="N2068" s="55">
        <f t="shared" si="230"/>
        <v>1351.19</v>
      </c>
      <c r="O2068" s="38"/>
      <c r="P2068" s="55">
        <v>4.59</v>
      </c>
      <c r="Q2068" s="55">
        <v>12.87</v>
      </c>
      <c r="R2068" s="55">
        <v>1628.14</v>
      </c>
      <c r="S2068" s="55">
        <v>1628.14</v>
      </c>
      <c r="T2068" s="135">
        <f t="shared" si="226"/>
        <v>0.82989792032626186</v>
      </c>
      <c r="U2068" s="55">
        <f t="shared" si="227"/>
        <v>355.28</v>
      </c>
      <c r="V2068" s="55">
        <f t="shared" si="228"/>
        <v>995.91</v>
      </c>
      <c r="X2068" s="36" t="b">
        <v>1</v>
      </c>
    </row>
    <row r="2069" spans="1:24" x14ac:dyDescent="0.2">
      <c r="A2069" s="42" t="s">
        <v>5158</v>
      </c>
      <c r="B2069" s="128" t="s">
        <v>2924</v>
      </c>
      <c r="C2069" s="50" t="s">
        <v>163</v>
      </c>
      <c r="D2069" s="51">
        <v>261609</v>
      </c>
      <c r="E2069" s="56" t="s">
        <v>513</v>
      </c>
      <c r="F2069" s="53" t="s">
        <v>164</v>
      </c>
      <c r="G2069" s="54">
        <v>327.75</v>
      </c>
      <c r="H2069" s="55">
        <v>327.75</v>
      </c>
      <c r="I2069" s="73">
        <v>9.34</v>
      </c>
      <c r="J2069" s="55">
        <v>7.75</v>
      </c>
      <c r="K2069" s="73">
        <v>3.95</v>
      </c>
      <c r="L2069" s="55">
        <v>3.27</v>
      </c>
      <c r="M2069" s="55">
        <f t="shared" si="229"/>
        <v>3611.8</v>
      </c>
      <c r="N2069" s="55">
        <f t="shared" si="230"/>
        <v>3611.8</v>
      </c>
      <c r="O2069" s="37"/>
      <c r="P2069" s="55">
        <v>9.34</v>
      </c>
      <c r="Q2069" s="55">
        <v>3.95</v>
      </c>
      <c r="R2069" s="55">
        <v>4355.79</v>
      </c>
      <c r="S2069" s="55">
        <v>4355.79</v>
      </c>
      <c r="T2069" s="135">
        <f t="shared" si="226"/>
        <v>0.8291951632195308</v>
      </c>
      <c r="U2069" s="55">
        <f t="shared" si="227"/>
        <v>2540.06</v>
      </c>
      <c r="V2069" s="55">
        <f t="shared" si="228"/>
        <v>1071.74</v>
      </c>
      <c r="X2069" s="36" t="b">
        <v>1</v>
      </c>
    </row>
    <row r="2070" spans="1:24" x14ac:dyDescent="0.2">
      <c r="A2070" s="42" t="s">
        <v>5159</v>
      </c>
      <c r="B2070" s="127" t="s">
        <v>2925</v>
      </c>
      <c r="C2070" s="132"/>
      <c r="D2070" s="132"/>
      <c r="E2070" s="47" t="s">
        <v>117</v>
      </c>
      <c r="F2070" s="132"/>
      <c r="G2070" s="48"/>
      <c r="H2070" s="48"/>
      <c r="I2070" s="72"/>
      <c r="J2070" s="48"/>
      <c r="K2070" s="72"/>
      <c r="L2070" s="48"/>
      <c r="M2070" s="308">
        <f>SUM(M2071:M2074)</f>
        <v>12188.07</v>
      </c>
      <c r="N2070" s="308">
        <f>SUM(N2071:N2074)</f>
        <v>12188.07</v>
      </c>
      <c r="O2070" s="37"/>
      <c r="P2070" s="48"/>
      <c r="Q2070" s="48"/>
      <c r="R2070" s="308">
        <v>14682.7</v>
      </c>
      <c r="S2070" s="308">
        <v>14682.7</v>
      </c>
      <c r="T2070" s="135">
        <f t="shared" si="226"/>
        <v>0.83009732542379799</v>
      </c>
      <c r="U2070" s="55">
        <f t="shared" si="227"/>
        <v>0</v>
      </c>
      <c r="V2070" s="55">
        <f t="shared" si="228"/>
        <v>0</v>
      </c>
      <c r="X2070" s="36" t="b">
        <v>1</v>
      </c>
    </row>
    <row r="2071" spans="1:24" ht="24" x14ac:dyDescent="0.25">
      <c r="A2071" s="42" t="s">
        <v>5160</v>
      </c>
      <c r="B2071" s="128" t="s">
        <v>2926</v>
      </c>
      <c r="C2071" s="50" t="s">
        <v>163</v>
      </c>
      <c r="D2071" s="51">
        <v>270891</v>
      </c>
      <c r="E2071" s="52" t="s">
        <v>3104</v>
      </c>
      <c r="F2071" s="53" t="s">
        <v>890</v>
      </c>
      <c r="G2071" s="54">
        <v>1</v>
      </c>
      <c r="H2071" s="55">
        <v>1</v>
      </c>
      <c r="I2071" s="73">
        <v>4757.49</v>
      </c>
      <c r="J2071" s="55">
        <v>3949.19</v>
      </c>
      <c r="K2071" s="73">
        <v>634.72</v>
      </c>
      <c r="L2071" s="55">
        <v>526.88</v>
      </c>
      <c r="M2071" s="55">
        <f>TRUNC(((J2071*G2071)+(L2071*G2071)),2)</f>
        <v>4476.07</v>
      </c>
      <c r="N2071" s="55">
        <f>TRUNC(((J2071*H2071)+(L2071*H2071)),2)</f>
        <v>4476.07</v>
      </c>
      <c r="O2071" s="38"/>
      <c r="P2071" s="55">
        <v>4757.49</v>
      </c>
      <c r="Q2071" s="55">
        <v>634.72</v>
      </c>
      <c r="R2071" s="55">
        <v>5392.21</v>
      </c>
      <c r="S2071" s="55">
        <v>5392.21</v>
      </c>
      <c r="T2071" s="135">
        <f t="shared" si="226"/>
        <v>0.8300993470209802</v>
      </c>
      <c r="U2071" s="55">
        <f t="shared" si="227"/>
        <v>3949.19</v>
      </c>
      <c r="V2071" s="55">
        <f t="shared" si="228"/>
        <v>526.88</v>
      </c>
      <c r="X2071" s="36" t="b">
        <v>1</v>
      </c>
    </row>
    <row r="2072" spans="1:24" ht="24" x14ac:dyDescent="0.25">
      <c r="A2072" s="42" t="s">
        <v>5161</v>
      </c>
      <c r="B2072" s="128" t="s">
        <v>2927</v>
      </c>
      <c r="C2072" s="50" t="s">
        <v>163</v>
      </c>
      <c r="D2072" s="51">
        <v>271102</v>
      </c>
      <c r="E2072" s="56" t="s">
        <v>2928</v>
      </c>
      <c r="F2072" s="53" t="s">
        <v>890</v>
      </c>
      <c r="G2072" s="54">
        <v>1</v>
      </c>
      <c r="H2072" s="55">
        <v>1</v>
      </c>
      <c r="I2072" s="73">
        <v>1787.89</v>
      </c>
      <c r="J2072" s="55">
        <v>1484.12</v>
      </c>
      <c r="K2072" s="73">
        <v>195.85</v>
      </c>
      <c r="L2072" s="55">
        <v>162.57</v>
      </c>
      <c r="M2072" s="55">
        <f>TRUNC(((J2072*G2072)+(L2072*G2072)),2)</f>
        <v>1646.69</v>
      </c>
      <c r="N2072" s="55">
        <f>TRUNC(((J2072*H2072)+(L2072*H2072)),2)</f>
        <v>1646.69</v>
      </c>
      <c r="O2072" s="38"/>
      <c r="P2072" s="55">
        <v>1787.89</v>
      </c>
      <c r="Q2072" s="55">
        <v>195.85</v>
      </c>
      <c r="R2072" s="55">
        <v>1983.74</v>
      </c>
      <c r="S2072" s="55">
        <v>1983.74</v>
      </c>
      <c r="T2072" s="135">
        <f t="shared" si="226"/>
        <v>0.83009366146773267</v>
      </c>
      <c r="U2072" s="55">
        <f t="shared" si="227"/>
        <v>1484.12</v>
      </c>
      <c r="V2072" s="55">
        <f t="shared" si="228"/>
        <v>162.57</v>
      </c>
      <c r="X2072" s="36" t="b">
        <v>1</v>
      </c>
    </row>
    <row r="2073" spans="1:24" x14ac:dyDescent="0.25">
      <c r="A2073" s="42" t="s">
        <v>5162</v>
      </c>
      <c r="B2073" s="128" t="s">
        <v>2929</v>
      </c>
      <c r="C2073" s="50" t="s">
        <v>163</v>
      </c>
      <c r="D2073" s="51">
        <v>271103</v>
      </c>
      <c r="E2073" s="56" t="s">
        <v>2930</v>
      </c>
      <c r="F2073" s="53" t="s">
        <v>890</v>
      </c>
      <c r="G2073" s="54">
        <v>1</v>
      </c>
      <c r="H2073" s="55">
        <v>1</v>
      </c>
      <c r="I2073" s="73">
        <v>1714.26</v>
      </c>
      <c r="J2073" s="55">
        <v>1423</v>
      </c>
      <c r="K2073" s="73">
        <v>62.18</v>
      </c>
      <c r="L2073" s="55">
        <v>51.61</v>
      </c>
      <c r="M2073" s="55">
        <f>TRUNC(((J2073*G2073)+(L2073*G2073)),2)</f>
        <v>1474.61</v>
      </c>
      <c r="N2073" s="55">
        <f>TRUNC(((J2073*H2073)+(L2073*H2073)),2)</f>
        <v>1474.61</v>
      </c>
      <c r="O2073" s="38"/>
      <c r="P2073" s="55">
        <v>1714.26</v>
      </c>
      <c r="Q2073" s="55">
        <v>62.18</v>
      </c>
      <c r="R2073" s="55">
        <v>1776.44</v>
      </c>
      <c r="S2073" s="55">
        <v>1776.44</v>
      </c>
      <c r="T2073" s="135">
        <f t="shared" si="226"/>
        <v>0.83009276980928137</v>
      </c>
      <c r="U2073" s="55">
        <f t="shared" si="227"/>
        <v>1423</v>
      </c>
      <c r="V2073" s="55">
        <f t="shared" si="228"/>
        <v>51.61</v>
      </c>
      <c r="X2073" s="36" t="b">
        <v>1</v>
      </c>
    </row>
    <row r="2074" spans="1:24" x14ac:dyDescent="0.2">
      <c r="A2074" s="42" t="s">
        <v>5163</v>
      </c>
      <c r="B2074" s="128" t="s">
        <v>2931</v>
      </c>
      <c r="C2074" s="50" t="s">
        <v>163</v>
      </c>
      <c r="D2074" s="51">
        <v>271101</v>
      </c>
      <c r="E2074" s="56" t="s">
        <v>2932</v>
      </c>
      <c r="F2074" s="53" t="s">
        <v>890</v>
      </c>
      <c r="G2074" s="54">
        <v>1</v>
      </c>
      <c r="H2074" s="55">
        <v>1</v>
      </c>
      <c r="I2074" s="73">
        <v>5390.82</v>
      </c>
      <c r="J2074" s="55">
        <v>4474.91</v>
      </c>
      <c r="K2074" s="73">
        <v>139.49</v>
      </c>
      <c r="L2074" s="55">
        <v>115.79</v>
      </c>
      <c r="M2074" s="55">
        <f>TRUNC(((J2074*G2074)+(L2074*G2074)),2)</f>
        <v>4590.7</v>
      </c>
      <c r="N2074" s="55">
        <f>TRUNC(((J2074*H2074)+(L2074*H2074)),2)</f>
        <v>4590.7</v>
      </c>
      <c r="O2074" s="37"/>
      <c r="P2074" s="55">
        <v>5390.82</v>
      </c>
      <c r="Q2074" s="55">
        <v>139.49</v>
      </c>
      <c r="R2074" s="55">
        <v>5530.31</v>
      </c>
      <c r="S2074" s="55">
        <v>5530.31</v>
      </c>
      <c r="T2074" s="135">
        <f t="shared" si="226"/>
        <v>0.83009813193112136</v>
      </c>
      <c r="U2074" s="55">
        <f t="shared" si="227"/>
        <v>4474.91</v>
      </c>
      <c r="V2074" s="55">
        <f t="shared" si="228"/>
        <v>115.79</v>
      </c>
      <c r="X2074" s="36" t="b">
        <v>1</v>
      </c>
    </row>
    <row r="2075" spans="1:24" x14ac:dyDescent="0.2">
      <c r="A2075" s="42" t="s">
        <v>5164</v>
      </c>
      <c r="B2075" s="126">
        <v>56</v>
      </c>
      <c r="C2075" s="131"/>
      <c r="D2075" s="131"/>
      <c r="E2075" s="43" t="s">
        <v>59</v>
      </c>
      <c r="F2075" s="44" t="s">
        <v>160</v>
      </c>
      <c r="G2075" s="45">
        <v>1</v>
      </c>
      <c r="H2075" s="46"/>
      <c r="I2075" s="72"/>
      <c r="J2075" s="46"/>
      <c r="K2075" s="72"/>
      <c r="L2075" s="46"/>
      <c r="M2075" s="45">
        <f>M2076+M2083+M2085+M2089</f>
        <v>11811.499999999998</v>
      </c>
      <c r="N2075" s="45">
        <f>N2076+N2083+N2085+N2089</f>
        <v>11811.499999999998</v>
      </c>
      <c r="O2075" s="37"/>
      <c r="P2075" s="46"/>
      <c r="Q2075" s="46"/>
      <c r="R2075" s="45">
        <v>14234.16</v>
      </c>
      <c r="S2075" s="45">
        <v>14234.16</v>
      </c>
      <c r="T2075" s="135">
        <f t="shared" si="226"/>
        <v>0.82979958072692717</v>
      </c>
      <c r="U2075" s="55">
        <f t="shared" si="227"/>
        <v>0</v>
      </c>
      <c r="V2075" s="55">
        <f t="shared" si="228"/>
        <v>0</v>
      </c>
      <c r="X2075" s="36" t="b">
        <v>1</v>
      </c>
    </row>
    <row r="2076" spans="1:24" x14ac:dyDescent="0.2">
      <c r="A2076" s="42" t="s">
        <v>5165</v>
      </c>
      <c r="B2076" s="127" t="s">
        <v>2933</v>
      </c>
      <c r="C2076" s="132"/>
      <c r="D2076" s="132"/>
      <c r="E2076" s="47" t="s">
        <v>73</v>
      </c>
      <c r="F2076" s="132"/>
      <c r="G2076" s="48"/>
      <c r="H2076" s="48"/>
      <c r="I2076" s="72"/>
      <c r="J2076" s="48"/>
      <c r="K2076" s="72"/>
      <c r="L2076" s="48"/>
      <c r="M2076" s="49">
        <f>SUM(M2077:M2082)</f>
        <v>1100.02</v>
      </c>
      <c r="N2076" s="65">
        <f>SUM(N2077:N2082)</f>
        <v>1100.02</v>
      </c>
      <c r="O2076" s="37"/>
      <c r="P2076" s="48"/>
      <c r="Q2076" s="48"/>
      <c r="R2076" s="49">
        <v>1325.87</v>
      </c>
      <c r="S2076" s="49">
        <v>1325.87</v>
      </c>
      <c r="T2076" s="135">
        <f t="shared" si="226"/>
        <v>0.82965901634398553</v>
      </c>
      <c r="U2076" s="55">
        <f t="shared" si="227"/>
        <v>0</v>
      </c>
      <c r="V2076" s="55">
        <f t="shared" si="228"/>
        <v>0</v>
      </c>
      <c r="X2076" s="36" t="b">
        <v>1</v>
      </c>
    </row>
    <row r="2077" spans="1:24" x14ac:dyDescent="0.25">
      <c r="A2077" s="42" t="s">
        <v>5166</v>
      </c>
      <c r="B2077" s="128" t="s">
        <v>2934</v>
      </c>
      <c r="C2077" s="50" t="s">
        <v>163</v>
      </c>
      <c r="D2077" s="51">
        <v>20139</v>
      </c>
      <c r="E2077" s="56" t="s">
        <v>1628</v>
      </c>
      <c r="F2077" s="53" t="s">
        <v>164</v>
      </c>
      <c r="G2077" s="54">
        <v>2.83</v>
      </c>
      <c r="H2077" s="55">
        <v>2.83</v>
      </c>
      <c r="I2077" s="73">
        <v>0</v>
      </c>
      <c r="J2077" s="55">
        <v>0</v>
      </c>
      <c r="K2077" s="73">
        <v>3.9</v>
      </c>
      <c r="L2077" s="55">
        <v>3.23</v>
      </c>
      <c r="M2077" s="55">
        <f t="shared" ref="M2077:M2082" si="231">TRUNC(((J2077*G2077)+(L2077*G2077)),2)</f>
        <v>9.14</v>
      </c>
      <c r="N2077" s="55">
        <f t="shared" ref="N2077:N2082" si="232">TRUNC(((J2077*H2077)+(L2077*H2077)),2)</f>
        <v>9.14</v>
      </c>
      <c r="O2077" s="38"/>
      <c r="P2077" s="55">
        <v>0</v>
      </c>
      <c r="Q2077" s="55">
        <v>3.9</v>
      </c>
      <c r="R2077" s="55">
        <v>11.03</v>
      </c>
      <c r="S2077" s="55">
        <v>11.03</v>
      </c>
      <c r="T2077" s="135">
        <f t="shared" si="226"/>
        <v>0.82864913871260204</v>
      </c>
      <c r="U2077" s="55">
        <f t="shared" si="227"/>
        <v>0</v>
      </c>
      <c r="V2077" s="55">
        <f t="shared" si="228"/>
        <v>9.14</v>
      </c>
      <c r="X2077" s="36" t="b">
        <v>1</v>
      </c>
    </row>
    <row r="2078" spans="1:24" ht="36" x14ac:dyDescent="0.25">
      <c r="A2078" s="42" t="s">
        <v>5167</v>
      </c>
      <c r="B2078" s="128" t="s">
        <v>2935</v>
      </c>
      <c r="C2078" s="50" t="s">
        <v>163</v>
      </c>
      <c r="D2078" s="51">
        <v>20140</v>
      </c>
      <c r="E2078" s="56" t="s">
        <v>1630</v>
      </c>
      <c r="F2078" s="53" t="s">
        <v>160</v>
      </c>
      <c r="G2078" s="54">
        <v>4</v>
      </c>
      <c r="H2078" s="55">
        <v>4</v>
      </c>
      <c r="I2078" s="73">
        <v>0</v>
      </c>
      <c r="J2078" s="55">
        <v>0</v>
      </c>
      <c r="K2078" s="73">
        <v>4.58</v>
      </c>
      <c r="L2078" s="55">
        <v>3.8</v>
      </c>
      <c r="M2078" s="55">
        <f t="shared" si="231"/>
        <v>15.2</v>
      </c>
      <c r="N2078" s="55">
        <f t="shared" si="232"/>
        <v>15.2</v>
      </c>
      <c r="O2078" s="38"/>
      <c r="P2078" s="55">
        <v>0</v>
      </c>
      <c r="Q2078" s="55">
        <v>4.58</v>
      </c>
      <c r="R2078" s="55">
        <v>18.32</v>
      </c>
      <c r="S2078" s="55">
        <v>18.32</v>
      </c>
      <c r="T2078" s="135">
        <f t="shared" si="226"/>
        <v>0.82969432314410474</v>
      </c>
      <c r="U2078" s="55">
        <f t="shared" si="227"/>
        <v>0</v>
      </c>
      <c r="V2078" s="55">
        <f t="shared" si="228"/>
        <v>15.2</v>
      </c>
      <c r="X2078" s="36" t="b">
        <v>1</v>
      </c>
    </row>
    <row r="2079" spans="1:24" ht="24" x14ac:dyDescent="0.25">
      <c r="A2079" s="42" t="s">
        <v>5168</v>
      </c>
      <c r="B2079" s="128" t="s">
        <v>2936</v>
      </c>
      <c r="C2079" s="50" t="s">
        <v>217</v>
      </c>
      <c r="D2079" s="51">
        <v>97638</v>
      </c>
      <c r="E2079" s="56" t="s">
        <v>2937</v>
      </c>
      <c r="F2079" s="53" t="s">
        <v>164</v>
      </c>
      <c r="G2079" s="54">
        <v>17.23</v>
      </c>
      <c r="H2079" s="55">
        <v>17.23</v>
      </c>
      <c r="I2079" s="73">
        <v>1.9</v>
      </c>
      <c r="J2079" s="55">
        <v>1.57</v>
      </c>
      <c r="K2079" s="73">
        <v>5.3</v>
      </c>
      <c r="L2079" s="55">
        <v>4.3899999999999997</v>
      </c>
      <c r="M2079" s="55">
        <f t="shared" si="231"/>
        <v>102.69</v>
      </c>
      <c r="N2079" s="55">
        <f t="shared" si="232"/>
        <v>102.69</v>
      </c>
      <c r="O2079" s="38"/>
      <c r="P2079" s="55">
        <v>1.9</v>
      </c>
      <c r="Q2079" s="55">
        <v>5.3</v>
      </c>
      <c r="R2079" s="55">
        <v>124.05</v>
      </c>
      <c r="S2079" s="55">
        <v>124.05</v>
      </c>
      <c r="T2079" s="135">
        <f t="shared" si="226"/>
        <v>0.82781136638452235</v>
      </c>
      <c r="U2079" s="55">
        <f t="shared" si="227"/>
        <v>27.05</v>
      </c>
      <c r="V2079" s="55">
        <f t="shared" si="228"/>
        <v>75.63</v>
      </c>
      <c r="X2079" s="36" t="b">
        <v>1</v>
      </c>
    </row>
    <row r="2080" spans="1:24" x14ac:dyDescent="0.2">
      <c r="A2080" s="42" t="s">
        <v>5169</v>
      </c>
      <c r="B2080" s="128" t="s">
        <v>2938</v>
      </c>
      <c r="C2080" s="50" t="s">
        <v>163</v>
      </c>
      <c r="D2080" s="51">
        <v>20106</v>
      </c>
      <c r="E2080" s="56" t="s">
        <v>222</v>
      </c>
      <c r="F2080" s="53" t="s">
        <v>164</v>
      </c>
      <c r="G2080" s="54">
        <v>1.89</v>
      </c>
      <c r="H2080" s="55">
        <v>1.89</v>
      </c>
      <c r="I2080" s="73">
        <v>0</v>
      </c>
      <c r="J2080" s="55">
        <v>0</v>
      </c>
      <c r="K2080" s="73">
        <v>6.23</v>
      </c>
      <c r="L2080" s="55">
        <v>5.17</v>
      </c>
      <c r="M2080" s="55">
        <f t="shared" si="231"/>
        <v>9.77</v>
      </c>
      <c r="N2080" s="55">
        <f t="shared" si="232"/>
        <v>9.77</v>
      </c>
      <c r="O2080" s="37"/>
      <c r="P2080" s="55">
        <v>0</v>
      </c>
      <c r="Q2080" s="55">
        <v>6.23</v>
      </c>
      <c r="R2080" s="55">
        <v>11.77</v>
      </c>
      <c r="S2080" s="55">
        <v>11.77</v>
      </c>
      <c r="T2080" s="135">
        <f t="shared" si="226"/>
        <v>0.83007646559048431</v>
      </c>
      <c r="U2080" s="55">
        <f t="shared" si="227"/>
        <v>0</v>
      </c>
      <c r="V2080" s="55">
        <f t="shared" si="228"/>
        <v>9.77</v>
      </c>
      <c r="X2080" s="36" t="b">
        <v>1</v>
      </c>
    </row>
    <row r="2081" spans="1:24" x14ac:dyDescent="0.25">
      <c r="A2081" s="42" t="s">
        <v>5170</v>
      </c>
      <c r="B2081" s="128" t="s">
        <v>2939</v>
      </c>
      <c r="C2081" s="50" t="s">
        <v>163</v>
      </c>
      <c r="D2081" s="51">
        <v>20121</v>
      </c>
      <c r="E2081" s="56" t="s">
        <v>215</v>
      </c>
      <c r="F2081" s="53" t="s">
        <v>211</v>
      </c>
      <c r="G2081" s="54">
        <v>4.2</v>
      </c>
      <c r="H2081" s="55">
        <v>4.2</v>
      </c>
      <c r="I2081" s="73">
        <v>0</v>
      </c>
      <c r="J2081" s="55">
        <v>0</v>
      </c>
      <c r="K2081" s="73">
        <v>161.93</v>
      </c>
      <c r="L2081" s="55">
        <v>134.41</v>
      </c>
      <c r="M2081" s="55">
        <f t="shared" si="231"/>
        <v>564.52</v>
      </c>
      <c r="N2081" s="55">
        <f t="shared" si="232"/>
        <v>564.52</v>
      </c>
      <c r="O2081" s="38"/>
      <c r="P2081" s="55">
        <v>0</v>
      </c>
      <c r="Q2081" s="55">
        <v>161.93</v>
      </c>
      <c r="R2081" s="55">
        <v>680.1</v>
      </c>
      <c r="S2081" s="55">
        <v>680.1</v>
      </c>
      <c r="T2081" s="135">
        <f t="shared" si="226"/>
        <v>0.83005440376415229</v>
      </c>
      <c r="U2081" s="55">
        <f t="shared" si="227"/>
        <v>0</v>
      </c>
      <c r="V2081" s="55">
        <f t="shared" si="228"/>
        <v>564.52</v>
      </c>
      <c r="X2081" s="36" t="b">
        <v>1</v>
      </c>
    </row>
    <row r="2082" spans="1:24" x14ac:dyDescent="0.2">
      <c r="A2082" s="42" t="s">
        <v>5171</v>
      </c>
      <c r="B2082" s="128" t="s">
        <v>2940</v>
      </c>
      <c r="C2082" s="50" t="s">
        <v>163</v>
      </c>
      <c r="D2082" s="51">
        <v>260104</v>
      </c>
      <c r="E2082" s="56" t="s">
        <v>2941</v>
      </c>
      <c r="F2082" s="53" t="s">
        <v>164</v>
      </c>
      <c r="G2082" s="54">
        <v>90</v>
      </c>
      <c r="H2082" s="55">
        <v>90</v>
      </c>
      <c r="I2082" s="73">
        <v>0</v>
      </c>
      <c r="J2082" s="55">
        <v>0</v>
      </c>
      <c r="K2082" s="73">
        <v>5.34</v>
      </c>
      <c r="L2082" s="55">
        <v>4.43</v>
      </c>
      <c r="M2082" s="55">
        <f t="shared" si="231"/>
        <v>398.7</v>
      </c>
      <c r="N2082" s="55">
        <f t="shared" si="232"/>
        <v>398.7</v>
      </c>
      <c r="O2082" s="37"/>
      <c r="P2082" s="55">
        <v>0</v>
      </c>
      <c r="Q2082" s="55">
        <v>5.34</v>
      </c>
      <c r="R2082" s="55">
        <v>480.6</v>
      </c>
      <c r="S2082" s="55">
        <v>480.6</v>
      </c>
      <c r="T2082" s="135">
        <f t="shared" si="226"/>
        <v>0.82958801498127333</v>
      </c>
      <c r="U2082" s="55">
        <f t="shared" si="227"/>
        <v>0</v>
      </c>
      <c r="V2082" s="55">
        <f t="shared" si="228"/>
        <v>398.7</v>
      </c>
      <c r="X2082" s="36" t="b">
        <v>1</v>
      </c>
    </row>
    <row r="2083" spans="1:24" x14ac:dyDescent="0.2">
      <c r="A2083" s="42" t="s">
        <v>5172</v>
      </c>
      <c r="B2083" s="127" t="s">
        <v>2942</v>
      </c>
      <c r="C2083" s="132"/>
      <c r="D2083" s="132"/>
      <c r="E2083" s="47" t="s">
        <v>75</v>
      </c>
      <c r="F2083" s="132"/>
      <c r="G2083" s="48"/>
      <c r="H2083" s="48"/>
      <c r="I2083" s="72"/>
      <c r="J2083" s="48"/>
      <c r="K2083" s="72"/>
      <c r="L2083" s="48"/>
      <c r="M2083" s="49">
        <f>M2084</f>
        <v>200.57</v>
      </c>
      <c r="N2083" s="65">
        <f>N2084</f>
        <v>200.57</v>
      </c>
      <c r="O2083" s="37"/>
      <c r="P2083" s="48"/>
      <c r="Q2083" s="48"/>
      <c r="R2083" s="49">
        <v>241.71</v>
      </c>
      <c r="S2083" s="49">
        <v>241.71</v>
      </c>
      <c r="T2083" s="135">
        <f t="shared" si="226"/>
        <v>0.82979603657275247</v>
      </c>
      <c r="U2083" s="55">
        <f t="shared" si="227"/>
        <v>0</v>
      </c>
      <c r="V2083" s="55">
        <f t="shared" si="228"/>
        <v>0</v>
      </c>
      <c r="X2083" s="36" t="b">
        <v>1</v>
      </c>
    </row>
    <row r="2084" spans="1:24" x14ac:dyDescent="0.2">
      <c r="A2084" s="42" t="s">
        <v>5173</v>
      </c>
      <c r="B2084" s="128" t="s">
        <v>2943</v>
      </c>
      <c r="C2084" s="50" t="s">
        <v>163</v>
      </c>
      <c r="D2084" s="51">
        <v>30101</v>
      </c>
      <c r="E2084" s="56" t="s">
        <v>230</v>
      </c>
      <c r="F2084" s="53" t="s">
        <v>211</v>
      </c>
      <c r="G2084" s="54">
        <v>5.53</v>
      </c>
      <c r="H2084" s="55">
        <v>5.53</v>
      </c>
      <c r="I2084" s="73">
        <v>34.11</v>
      </c>
      <c r="J2084" s="55">
        <v>28.31</v>
      </c>
      <c r="K2084" s="73">
        <v>9.6</v>
      </c>
      <c r="L2084" s="55">
        <v>7.96</v>
      </c>
      <c r="M2084" s="55">
        <f>TRUNC(((J2084*G2084)+(L2084*G2084)),2)</f>
        <v>200.57</v>
      </c>
      <c r="N2084" s="55">
        <f>TRUNC(((J2084*H2084)+(L2084*H2084)),2)</f>
        <v>200.57</v>
      </c>
      <c r="O2084" s="37"/>
      <c r="P2084" s="55">
        <v>34.11</v>
      </c>
      <c r="Q2084" s="55">
        <v>9.6</v>
      </c>
      <c r="R2084" s="55">
        <v>241.71</v>
      </c>
      <c r="S2084" s="55">
        <v>241.71</v>
      </c>
      <c r="T2084" s="135">
        <f t="shared" si="226"/>
        <v>0.82979603657275247</v>
      </c>
      <c r="U2084" s="55">
        <f t="shared" si="227"/>
        <v>156.55000000000001</v>
      </c>
      <c r="V2084" s="55">
        <f t="shared" si="228"/>
        <v>44.01</v>
      </c>
      <c r="X2084" s="36" t="b">
        <v>1</v>
      </c>
    </row>
    <row r="2085" spans="1:24" x14ac:dyDescent="0.2">
      <c r="A2085" s="42" t="s">
        <v>5174</v>
      </c>
      <c r="B2085" s="127" t="s">
        <v>2944</v>
      </c>
      <c r="C2085" s="132"/>
      <c r="D2085" s="132"/>
      <c r="E2085" s="47" t="s">
        <v>107</v>
      </c>
      <c r="F2085" s="132"/>
      <c r="G2085" s="48"/>
      <c r="H2085" s="48"/>
      <c r="I2085" s="72"/>
      <c r="J2085" s="48"/>
      <c r="K2085" s="72"/>
      <c r="L2085" s="48"/>
      <c r="M2085" s="49">
        <f>SUM(M2086:M2088)</f>
        <v>7166.0999999999995</v>
      </c>
      <c r="N2085" s="65">
        <f>SUM(N2086:N2088)</f>
        <v>7166.0999999999995</v>
      </c>
      <c r="O2085" s="37"/>
      <c r="P2085" s="48"/>
      <c r="Q2085" s="48"/>
      <c r="R2085" s="49">
        <v>8634.02</v>
      </c>
      <c r="S2085" s="49">
        <v>8634.02</v>
      </c>
      <c r="T2085" s="135">
        <f t="shared" si="226"/>
        <v>0.82998417886453812</v>
      </c>
      <c r="U2085" s="55">
        <f t="shared" si="227"/>
        <v>0</v>
      </c>
      <c r="V2085" s="55">
        <f t="shared" si="228"/>
        <v>0</v>
      </c>
      <c r="X2085" s="36" t="b">
        <v>1</v>
      </c>
    </row>
    <row r="2086" spans="1:24" x14ac:dyDescent="0.25">
      <c r="A2086" s="42" t="s">
        <v>5175</v>
      </c>
      <c r="B2086" s="128" t="s">
        <v>2945</v>
      </c>
      <c r="C2086" s="50" t="s">
        <v>163</v>
      </c>
      <c r="D2086" s="51">
        <v>220101</v>
      </c>
      <c r="E2086" s="56" t="s">
        <v>461</v>
      </c>
      <c r="F2086" s="53" t="s">
        <v>164</v>
      </c>
      <c r="G2086" s="54">
        <v>60.07</v>
      </c>
      <c r="H2086" s="55">
        <v>60.07</v>
      </c>
      <c r="I2086" s="73">
        <v>27.05</v>
      </c>
      <c r="J2086" s="55">
        <v>22.45</v>
      </c>
      <c r="K2086" s="73">
        <v>11.05</v>
      </c>
      <c r="L2086" s="55">
        <v>9.17</v>
      </c>
      <c r="M2086" s="55">
        <f>TRUNC(((J2086*G2086)+(L2086*G2086)),2)</f>
        <v>1899.41</v>
      </c>
      <c r="N2086" s="55">
        <f>TRUNC(((J2086*H2086)+(L2086*H2086)),2)</f>
        <v>1899.41</v>
      </c>
      <c r="O2086" s="38"/>
      <c r="P2086" s="55">
        <v>27.05</v>
      </c>
      <c r="Q2086" s="55">
        <v>11.05</v>
      </c>
      <c r="R2086" s="55">
        <v>2288.66</v>
      </c>
      <c r="S2086" s="55">
        <v>2288.66</v>
      </c>
      <c r="T2086" s="135">
        <f t="shared" si="226"/>
        <v>0.82992231261961158</v>
      </c>
      <c r="U2086" s="55">
        <f t="shared" si="227"/>
        <v>1348.57</v>
      </c>
      <c r="V2086" s="55">
        <f t="shared" si="228"/>
        <v>550.84</v>
      </c>
      <c r="X2086" s="36" t="b">
        <v>1</v>
      </c>
    </row>
    <row r="2087" spans="1:24" ht="24" x14ac:dyDescent="0.25">
      <c r="A2087" s="42" t="s">
        <v>5176</v>
      </c>
      <c r="B2087" s="128" t="s">
        <v>2946</v>
      </c>
      <c r="C2087" s="50" t="s">
        <v>197</v>
      </c>
      <c r="D2087" s="57" t="s">
        <v>465</v>
      </c>
      <c r="E2087" s="56" t="s">
        <v>466</v>
      </c>
      <c r="F2087" s="53" t="s">
        <v>164</v>
      </c>
      <c r="G2087" s="54">
        <v>60.07</v>
      </c>
      <c r="H2087" s="55">
        <v>60.07</v>
      </c>
      <c r="I2087" s="73">
        <v>71.739999999999995</v>
      </c>
      <c r="J2087" s="55">
        <v>59.55</v>
      </c>
      <c r="K2087" s="73">
        <v>21.88</v>
      </c>
      <c r="L2087" s="55">
        <v>18.16</v>
      </c>
      <c r="M2087" s="55">
        <f>TRUNC(((J2087*G2087)+(L2087*G2087)),2)</f>
        <v>4668.03</v>
      </c>
      <c r="N2087" s="55">
        <f>TRUNC(((J2087*H2087)+(L2087*H2087)),2)</f>
        <v>4668.03</v>
      </c>
      <c r="O2087" s="38"/>
      <c r="P2087" s="55">
        <v>71.739999999999995</v>
      </c>
      <c r="Q2087" s="55">
        <v>21.88</v>
      </c>
      <c r="R2087" s="55">
        <v>5623.75</v>
      </c>
      <c r="S2087" s="55">
        <v>5623.75</v>
      </c>
      <c r="T2087" s="135">
        <f t="shared" si="226"/>
        <v>0.83005645699044228</v>
      </c>
      <c r="U2087" s="55">
        <f t="shared" si="227"/>
        <v>3577.16</v>
      </c>
      <c r="V2087" s="55">
        <f t="shared" si="228"/>
        <v>1090.8699999999999</v>
      </c>
      <c r="X2087" s="36" t="b">
        <v>1</v>
      </c>
    </row>
    <row r="2088" spans="1:24" ht="24" x14ac:dyDescent="0.2">
      <c r="A2088" s="42" t="s">
        <v>5177</v>
      </c>
      <c r="B2088" s="128" t="s">
        <v>2947</v>
      </c>
      <c r="C2088" s="50" t="s">
        <v>197</v>
      </c>
      <c r="D2088" s="57" t="s">
        <v>468</v>
      </c>
      <c r="E2088" s="56" t="s">
        <v>469</v>
      </c>
      <c r="F2088" s="53" t="s">
        <v>172</v>
      </c>
      <c r="G2088" s="54">
        <v>35.03</v>
      </c>
      <c r="H2088" s="55">
        <v>35.03</v>
      </c>
      <c r="I2088" s="73">
        <v>20.25</v>
      </c>
      <c r="J2088" s="55">
        <v>16.8</v>
      </c>
      <c r="K2088" s="73">
        <v>0.35</v>
      </c>
      <c r="L2088" s="55">
        <v>0.28999999999999998</v>
      </c>
      <c r="M2088" s="55">
        <f>TRUNC(((J2088*G2088)+(L2088*G2088)),2)</f>
        <v>598.66</v>
      </c>
      <c r="N2088" s="55">
        <f>TRUNC(((J2088*H2088)+(L2088*H2088)),2)</f>
        <v>598.66</v>
      </c>
      <c r="O2088" s="37"/>
      <c r="P2088" s="55">
        <v>20.25</v>
      </c>
      <c r="Q2088" s="55">
        <v>0.35</v>
      </c>
      <c r="R2088" s="55">
        <v>721.61</v>
      </c>
      <c r="S2088" s="55">
        <v>721.61</v>
      </c>
      <c r="T2088" s="135">
        <f t="shared" si="226"/>
        <v>0.82961710619309592</v>
      </c>
      <c r="U2088" s="55">
        <f t="shared" si="227"/>
        <v>588.5</v>
      </c>
      <c r="V2088" s="55">
        <f t="shared" si="228"/>
        <v>10.15</v>
      </c>
      <c r="X2088" s="36" t="b">
        <v>1</v>
      </c>
    </row>
    <row r="2089" spans="1:24" x14ac:dyDescent="0.2">
      <c r="A2089" s="42" t="s">
        <v>5178</v>
      </c>
      <c r="B2089" s="127" t="s">
        <v>2948</v>
      </c>
      <c r="C2089" s="132"/>
      <c r="D2089" s="132"/>
      <c r="E2089" s="47" t="s">
        <v>115</v>
      </c>
      <c r="F2089" s="132"/>
      <c r="G2089" s="48"/>
      <c r="H2089" s="48"/>
      <c r="I2089" s="72"/>
      <c r="J2089" s="48"/>
      <c r="K2089" s="72"/>
      <c r="L2089" s="48"/>
      <c r="M2089" s="49">
        <f>SUM(M2090:M2095)</f>
        <v>3344.81</v>
      </c>
      <c r="N2089" s="65">
        <f>SUM(N2090:N2095)</f>
        <v>3344.81</v>
      </c>
      <c r="O2089" s="37"/>
      <c r="P2089" s="48"/>
      <c r="Q2089" s="48"/>
      <c r="R2089" s="49">
        <v>4032.56</v>
      </c>
      <c r="S2089" s="49">
        <v>4032.56</v>
      </c>
      <c r="T2089" s="135">
        <f t="shared" si="226"/>
        <v>0.82945077072628803</v>
      </c>
      <c r="U2089" s="55">
        <f t="shared" si="227"/>
        <v>0</v>
      </c>
      <c r="V2089" s="55">
        <f t="shared" si="228"/>
        <v>0</v>
      </c>
      <c r="X2089" s="36" t="b">
        <v>1</v>
      </c>
    </row>
    <row r="2090" spans="1:24" x14ac:dyDescent="0.2">
      <c r="A2090" s="42" t="s">
        <v>5179</v>
      </c>
      <c r="B2090" s="128" t="s">
        <v>2949</v>
      </c>
      <c r="C2090" s="50" t="s">
        <v>163</v>
      </c>
      <c r="D2090" s="51">
        <v>261300</v>
      </c>
      <c r="E2090" s="56" t="s">
        <v>482</v>
      </c>
      <c r="F2090" s="53" t="s">
        <v>164</v>
      </c>
      <c r="G2090" s="54">
        <v>90</v>
      </c>
      <c r="H2090" s="55">
        <v>90</v>
      </c>
      <c r="I2090" s="73">
        <v>2.19</v>
      </c>
      <c r="J2090" s="55">
        <v>1.81</v>
      </c>
      <c r="K2090" s="73">
        <v>9.6999999999999993</v>
      </c>
      <c r="L2090" s="55">
        <v>8.0500000000000007</v>
      </c>
      <c r="M2090" s="55">
        <f t="shared" ref="M2090:M2095" si="233">TRUNC(((J2090*G2090)+(L2090*G2090)),2)</f>
        <v>887.4</v>
      </c>
      <c r="N2090" s="55">
        <f t="shared" ref="N2090:N2095" si="234">TRUNC(((J2090*H2090)+(L2090*H2090)),2)</f>
        <v>887.4</v>
      </c>
      <c r="O2090" s="37"/>
      <c r="P2090" s="55">
        <v>2.19</v>
      </c>
      <c r="Q2090" s="55">
        <v>9.6999999999999993</v>
      </c>
      <c r="R2090" s="55">
        <v>1070.0999999999999</v>
      </c>
      <c r="S2090" s="55">
        <v>1070.0999999999999</v>
      </c>
      <c r="T2090" s="135">
        <f t="shared" si="226"/>
        <v>0.8292682926829269</v>
      </c>
      <c r="U2090" s="55">
        <f t="shared" si="227"/>
        <v>162.9</v>
      </c>
      <c r="V2090" s="55">
        <f t="shared" si="228"/>
        <v>724.5</v>
      </c>
      <c r="X2090" s="36" t="b">
        <v>1</v>
      </c>
    </row>
    <row r="2091" spans="1:24" x14ac:dyDescent="0.2">
      <c r="A2091" s="42" t="s">
        <v>5180</v>
      </c>
      <c r="B2091" s="128" t="s">
        <v>2950</v>
      </c>
      <c r="C2091" s="50" t="s">
        <v>163</v>
      </c>
      <c r="D2091" s="51">
        <v>261307</v>
      </c>
      <c r="E2091" s="56" t="s">
        <v>494</v>
      </c>
      <c r="F2091" s="53" t="s">
        <v>164</v>
      </c>
      <c r="G2091" s="54">
        <v>55.11</v>
      </c>
      <c r="H2091" s="55">
        <v>55.11</v>
      </c>
      <c r="I2091" s="73">
        <v>3.82</v>
      </c>
      <c r="J2091" s="55">
        <v>3.17</v>
      </c>
      <c r="K2091" s="73">
        <v>5.7</v>
      </c>
      <c r="L2091" s="55">
        <v>4.7300000000000004</v>
      </c>
      <c r="M2091" s="55">
        <f t="shared" si="233"/>
        <v>435.36</v>
      </c>
      <c r="N2091" s="55">
        <f t="shared" si="234"/>
        <v>435.36</v>
      </c>
      <c r="O2091" s="37"/>
      <c r="P2091" s="55">
        <v>3.82</v>
      </c>
      <c r="Q2091" s="55">
        <v>5.7</v>
      </c>
      <c r="R2091" s="55">
        <v>524.64</v>
      </c>
      <c r="S2091" s="55">
        <v>524.64</v>
      </c>
      <c r="T2091" s="135">
        <f t="shared" si="226"/>
        <v>0.82982616651418117</v>
      </c>
      <c r="U2091" s="55">
        <f t="shared" si="227"/>
        <v>174.69</v>
      </c>
      <c r="V2091" s="55">
        <f t="shared" si="228"/>
        <v>260.67</v>
      </c>
      <c r="X2091" s="36" t="b">
        <v>1</v>
      </c>
    </row>
    <row r="2092" spans="1:24" x14ac:dyDescent="0.2">
      <c r="A2092" s="42" t="s">
        <v>5181</v>
      </c>
      <c r="B2092" s="128" t="s">
        <v>2951</v>
      </c>
      <c r="C2092" s="50" t="s">
        <v>163</v>
      </c>
      <c r="D2092" s="51">
        <v>261550</v>
      </c>
      <c r="E2092" s="56" t="s">
        <v>484</v>
      </c>
      <c r="F2092" s="53" t="s">
        <v>164</v>
      </c>
      <c r="G2092" s="54">
        <v>42.26</v>
      </c>
      <c r="H2092" s="55">
        <v>42.26</v>
      </c>
      <c r="I2092" s="73">
        <v>7.39</v>
      </c>
      <c r="J2092" s="55">
        <v>6.13</v>
      </c>
      <c r="K2092" s="73">
        <v>8.9600000000000009</v>
      </c>
      <c r="L2092" s="55">
        <v>7.43</v>
      </c>
      <c r="M2092" s="55">
        <f t="shared" si="233"/>
        <v>573.04</v>
      </c>
      <c r="N2092" s="55">
        <f t="shared" si="234"/>
        <v>573.04</v>
      </c>
      <c r="O2092" s="37"/>
      <c r="P2092" s="55">
        <v>7.39</v>
      </c>
      <c r="Q2092" s="55">
        <v>8.9600000000000009</v>
      </c>
      <c r="R2092" s="55">
        <v>690.95</v>
      </c>
      <c r="S2092" s="55">
        <v>690.95</v>
      </c>
      <c r="T2092" s="135">
        <f t="shared" si="226"/>
        <v>0.82935089369708359</v>
      </c>
      <c r="U2092" s="55">
        <f t="shared" si="227"/>
        <v>259.05</v>
      </c>
      <c r="V2092" s="55">
        <f t="shared" si="228"/>
        <v>313.99</v>
      </c>
      <c r="X2092" s="36" t="b">
        <v>1</v>
      </c>
    </row>
    <row r="2093" spans="1:24" x14ac:dyDescent="0.2">
      <c r="A2093" s="42" t="s">
        <v>5182</v>
      </c>
      <c r="B2093" s="128" t="s">
        <v>2952</v>
      </c>
      <c r="C2093" s="50" t="s">
        <v>163</v>
      </c>
      <c r="D2093" s="51">
        <v>261001</v>
      </c>
      <c r="E2093" s="56" t="s">
        <v>489</v>
      </c>
      <c r="F2093" s="53" t="s">
        <v>164</v>
      </c>
      <c r="G2093" s="54">
        <v>36.54</v>
      </c>
      <c r="H2093" s="55">
        <v>36.54</v>
      </c>
      <c r="I2093" s="73">
        <v>4.28</v>
      </c>
      <c r="J2093" s="55">
        <v>3.55</v>
      </c>
      <c r="K2093" s="73">
        <v>7.93</v>
      </c>
      <c r="L2093" s="55">
        <v>6.58</v>
      </c>
      <c r="M2093" s="55">
        <f t="shared" si="233"/>
        <v>370.15</v>
      </c>
      <c r="N2093" s="55">
        <f t="shared" si="234"/>
        <v>370.15</v>
      </c>
      <c r="O2093" s="37"/>
      <c r="P2093" s="55">
        <v>4.28</v>
      </c>
      <c r="Q2093" s="55">
        <v>7.93</v>
      </c>
      <c r="R2093" s="55">
        <v>446.15</v>
      </c>
      <c r="S2093" s="55">
        <v>446.15</v>
      </c>
      <c r="T2093" s="135">
        <f t="shared" si="226"/>
        <v>0.8296537039112406</v>
      </c>
      <c r="U2093" s="55">
        <f t="shared" si="227"/>
        <v>129.71</v>
      </c>
      <c r="V2093" s="55">
        <f t="shared" si="228"/>
        <v>240.43</v>
      </c>
      <c r="X2093" s="36" t="b">
        <v>1</v>
      </c>
    </row>
    <row r="2094" spans="1:24" x14ac:dyDescent="0.2">
      <c r="A2094" s="42" t="s">
        <v>5183</v>
      </c>
      <c r="B2094" s="128" t="s">
        <v>2953</v>
      </c>
      <c r="C2094" s="50" t="s">
        <v>163</v>
      </c>
      <c r="D2094" s="51">
        <v>261000</v>
      </c>
      <c r="E2094" s="56" t="s">
        <v>498</v>
      </c>
      <c r="F2094" s="53" t="s">
        <v>164</v>
      </c>
      <c r="G2094" s="54">
        <v>65.73</v>
      </c>
      <c r="H2094" s="55">
        <v>65.73</v>
      </c>
      <c r="I2094" s="73">
        <v>5.37</v>
      </c>
      <c r="J2094" s="55">
        <v>4.45</v>
      </c>
      <c r="K2094" s="73">
        <v>7.98</v>
      </c>
      <c r="L2094" s="55">
        <v>6.62</v>
      </c>
      <c r="M2094" s="55">
        <f t="shared" si="233"/>
        <v>727.63</v>
      </c>
      <c r="N2094" s="55">
        <f t="shared" si="234"/>
        <v>727.63</v>
      </c>
      <c r="O2094" s="37"/>
      <c r="P2094" s="55">
        <v>5.37</v>
      </c>
      <c r="Q2094" s="55">
        <v>7.98</v>
      </c>
      <c r="R2094" s="55">
        <v>877.49</v>
      </c>
      <c r="S2094" s="55">
        <v>877.49</v>
      </c>
      <c r="T2094" s="135">
        <f t="shared" si="226"/>
        <v>0.82921742697922485</v>
      </c>
      <c r="U2094" s="55">
        <f t="shared" si="227"/>
        <v>292.49</v>
      </c>
      <c r="V2094" s="55">
        <f t="shared" si="228"/>
        <v>435.13</v>
      </c>
      <c r="X2094" s="36" t="b">
        <v>1</v>
      </c>
    </row>
    <row r="2095" spans="1:24" ht="24" x14ac:dyDescent="0.25">
      <c r="A2095" s="42" t="s">
        <v>5184</v>
      </c>
      <c r="B2095" s="128" t="s">
        <v>2954</v>
      </c>
      <c r="C2095" s="50" t="s">
        <v>163</v>
      </c>
      <c r="D2095" s="51">
        <v>261503</v>
      </c>
      <c r="E2095" s="56" t="s">
        <v>2955</v>
      </c>
      <c r="F2095" s="53" t="s">
        <v>164</v>
      </c>
      <c r="G2095" s="54">
        <v>24.24</v>
      </c>
      <c r="H2095" s="55">
        <v>24.24</v>
      </c>
      <c r="I2095" s="73">
        <v>4.59</v>
      </c>
      <c r="J2095" s="55">
        <v>3.81</v>
      </c>
      <c r="K2095" s="73">
        <v>12.87</v>
      </c>
      <c r="L2095" s="55">
        <v>10.68</v>
      </c>
      <c r="M2095" s="55">
        <f t="shared" si="233"/>
        <v>351.23</v>
      </c>
      <c r="N2095" s="55">
        <f t="shared" si="234"/>
        <v>351.23</v>
      </c>
      <c r="O2095" s="38"/>
      <c r="P2095" s="55">
        <v>4.59</v>
      </c>
      <c r="Q2095" s="55">
        <v>12.87</v>
      </c>
      <c r="R2095" s="55">
        <v>423.23</v>
      </c>
      <c r="S2095" s="55">
        <v>423.23</v>
      </c>
      <c r="T2095" s="135">
        <f t="shared" si="226"/>
        <v>0.82987973442336316</v>
      </c>
      <c r="U2095" s="55">
        <f t="shared" si="227"/>
        <v>92.35</v>
      </c>
      <c r="V2095" s="55">
        <f t="shared" si="228"/>
        <v>258.88</v>
      </c>
      <c r="X2095" s="36" t="b">
        <v>1</v>
      </c>
    </row>
    <row r="2096" spans="1:24" x14ac:dyDescent="0.2">
      <c r="A2096" s="42" t="s">
        <v>5185</v>
      </c>
      <c r="B2096" s="126">
        <v>57</v>
      </c>
      <c r="C2096" s="131"/>
      <c r="D2096" s="131"/>
      <c r="E2096" s="43" t="s">
        <v>60</v>
      </c>
      <c r="F2096" s="44" t="s">
        <v>160</v>
      </c>
      <c r="G2096" s="45">
        <v>1</v>
      </c>
      <c r="H2096" s="46"/>
      <c r="I2096" s="72"/>
      <c r="J2096" s="46"/>
      <c r="K2096" s="72"/>
      <c r="L2096" s="46"/>
      <c r="M2096" s="45">
        <f>M2097</f>
        <v>30672.639999999999</v>
      </c>
      <c r="N2096" s="45">
        <f>N2097</f>
        <v>30672.639999999999</v>
      </c>
      <c r="O2096" s="37"/>
      <c r="P2096" s="46"/>
      <c r="Q2096" s="46"/>
      <c r="R2096" s="45">
        <v>36984.879999999997</v>
      </c>
      <c r="S2096" s="45">
        <v>36984.879999999997</v>
      </c>
      <c r="T2096" s="135">
        <f t="shared" si="226"/>
        <v>0.8293291745167215</v>
      </c>
      <c r="U2096" s="55">
        <f t="shared" si="227"/>
        <v>0</v>
      </c>
      <c r="V2096" s="55">
        <f t="shared" si="228"/>
        <v>0</v>
      </c>
      <c r="X2096" s="36" t="b">
        <v>1</v>
      </c>
    </row>
    <row r="2097" spans="1:24" x14ac:dyDescent="0.2">
      <c r="A2097" s="42" t="s">
        <v>5186</v>
      </c>
      <c r="B2097" s="127" t="s">
        <v>2956</v>
      </c>
      <c r="C2097" s="132"/>
      <c r="D2097" s="132"/>
      <c r="E2097" s="47" t="s">
        <v>115</v>
      </c>
      <c r="F2097" s="132"/>
      <c r="G2097" s="48"/>
      <c r="H2097" s="48"/>
      <c r="I2097" s="72"/>
      <c r="J2097" s="48"/>
      <c r="K2097" s="72"/>
      <c r="L2097" s="48"/>
      <c r="M2097" s="49">
        <f>SUM(M2098:M2103)</f>
        <v>30672.639999999999</v>
      </c>
      <c r="N2097" s="65">
        <f>SUM(N2098:N2103)</f>
        <v>30672.639999999999</v>
      </c>
      <c r="O2097" s="37"/>
      <c r="P2097" s="48"/>
      <c r="Q2097" s="48"/>
      <c r="R2097" s="49">
        <v>36984.879999999997</v>
      </c>
      <c r="S2097" s="49">
        <v>36984.879999999997</v>
      </c>
      <c r="T2097" s="135">
        <f t="shared" si="226"/>
        <v>0.8293291745167215</v>
      </c>
      <c r="U2097" s="55">
        <f t="shared" si="227"/>
        <v>0</v>
      </c>
      <c r="V2097" s="55">
        <f t="shared" si="228"/>
        <v>0</v>
      </c>
      <c r="X2097" s="36" t="b">
        <v>1</v>
      </c>
    </row>
    <row r="2098" spans="1:24" x14ac:dyDescent="0.2">
      <c r="A2098" s="42" t="s">
        <v>5187</v>
      </c>
      <c r="B2098" s="128" t="s">
        <v>2957</v>
      </c>
      <c r="C2098" s="50" t="s">
        <v>163</v>
      </c>
      <c r="D2098" s="51">
        <v>261000</v>
      </c>
      <c r="E2098" s="56" t="s">
        <v>498</v>
      </c>
      <c r="F2098" s="53" t="s">
        <v>164</v>
      </c>
      <c r="G2098" s="54">
        <v>1193.23</v>
      </c>
      <c r="H2098" s="55">
        <v>1193.23</v>
      </c>
      <c r="I2098" s="73">
        <v>5.37</v>
      </c>
      <c r="J2098" s="55">
        <v>4.45</v>
      </c>
      <c r="K2098" s="73">
        <v>7.98</v>
      </c>
      <c r="L2098" s="55">
        <v>6.62</v>
      </c>
      <c r="M2098" s="55">
        <f t="shared" ref="M2098:M2103" si="235">TRUNC(((J2098*G2098)+(L2098*G2098)),2)</f>
        <v>13209.05</v>
      </c>
      <c r="N2098" s="55">
        <f t="shared" ref="N2098:N2103" si="236">TRUNC(((J2098*H2098)+(L2098*H2098)),2)</f>
        <v>13209.05</v>
      </c>
      <c r="O2098" s="37"/>
      <c r="P2098" s="55">
        <v>5.37</v>
      </c>
      <c r="Q2098" s="55">
        <v>7.98</v>
      </c>
      <c r="R2098" s="55">
        <v>15929.62</v>
      </c>
      <c r="S2098" s="55">
        <v>15929.62</v>
      </c>
      <c r="T2098" s="135">
        <f t="shared" si="226"/>
        <v>0.82921312623904386</v>
      </c>
      <c r="U2098" s="55">
        <f t="shared" si="227"/>
        <v>5309.87</v>
      </c>
      <c r="V2098" s="55">
        <f t="shared" si="228"/>
        <v>7899.18</v>
      </c>
      <c r="X2098" s="36" t="b">
        <v>1</v>
      </c>
    </row>
    <row r="2099" spans="1:24" x14ac:dyDescent="0.2">
      <c r="A2099" s="42" t="s">
        <v>5188</v>
      </c>
      <c r="B2099" s="128" t="s">
        <v>2958</v>
      </c>
      <c r="C2099" s="50" t="s">
        <v>163</v>
      </c>
      <c r="D2099" s="51">
        <v>261620</v>
      </c>
      <c r="E2099" s="56" t="s">
        <v>2959</v>
      </c>
      <c r="F2099" s="53" t="s">
        <v>164</v>
      </c>
      <c r="G2099" s="54">
        <v>21.6</v>
      </c>
      <c r="H2099" s="55">
        <v>21.6</v>
      </c>
      <c r="I2099" s="73">
        <v>2.34</v>
      </c>
      <c r="J2099" s="55">
        <v>1.94</v>
      </c>
      <c r="K2099" s="73">
        <v>133.18</v>
      </c>
      <c r="L2099" s="55">
        <v>110.55</v>
      </c>
      <c r="M2099" s="55">
        <f t="shared" si="235"/>
        <v>2429.7800000000002</v>
      </c>
      <c r="N2099" s="55">
        <f t="shared" si="236"/>
        <v>2429.7800000000002</v>
      </c>
      <c r="O2099" s="37"/>
      <c r="P2099" s="55">
        <v>2.34</v>
      </c>
      <c r="Q2099" s="55">
        <v>133.18</v>
      </c>
      <c r="R2099" s="55">
        <v>2927.23</v>
      </c>
      <c r="S2099" s="55">
        <v>2927.23</v>
      </c>
      <c r="T2099" s="135">
        <f t="shared" si="226"/>
        <v>0.83006118412287389</v>
      </c>
      <c r="U2099" s="55">
        <f t="shared" si="227"/>
        <v>41.9</v>
      </c>
      <c r="V2099" s="55">
        <f t="shared" si="228"/>
        <v>2387.88</v>
      </c>
      <c r="X2099" s="36" t="b">
        <v>1</v>
      </c>
    </row>
    <row r="2100" spans="1:24" x14ac:dyDescent="0.25">
      <c r="A2100" s="42" t="s">
        <v>5189</v>
      </c>
      <c r="B2100" s="128" t="s">
        <v>2960</v>
      </c>
      <c r="C2100" s="50" t="s">
        <v>163</v>
      </c>
      <c r="D2100" s="51">
        <v>260902</v>
      </c>
      <c r="E2100" s="56" t="s">
        <v>2961</v>
      </c>
      <c r="F2100" s="53" t="s">
        <v>164</v>
      </c>
      <c r="G2100" s="54">
        <v>98.85</v>
      </c>
      <c r="H2100" s="55">
        <v>98.85</v>
      </c>
      <c r="I2100" s="73">
        <v>7.22</v>
      </c>
      <c r="J2100" s="55">
        <v>5.99</v>
      </c>
      <c r="K2100" s="73">
        <v>5.24</v>
      </c>
      <c r="L2100" s="55">
        <v>4.34</v>
      </c>
      <c r="M2100" s="55">
        <f t="shared" si="235"/>
        <v>1021.12</v>
      </c>
      <c r="N2100" s="55">
        <f t="shared" si="236"/>
        <v>1021.12</v>
      </c>
      <c r="P2100" s="55">
        <v>7.22</v>
      </c>
      <c r="Q2100" s="55">
        <v>5.24</v>
      </c>
      <c r="R2100" s="55">
        <v>1231.67</v>
      </c>
      <c r="S2100" s="55">
        <v>1231.67</v>
      </c>
      <c r="T2100" s="135">
        <f t="shared" si="226"/>
        <v>0.8290532366624177</v>
      </c>
      <c r="U2100" s="55">
        <f t="shared" si="227"/>
        <v>592.11</v>
      </c>
      <c r="V2100" s="55">
        <f t="shared" si="228"/>
        <v>429</v>
      </c>
      <c r="X2100" s="36" t="b">
        <v>1</v>
      </c>
    </row>
    <row r="2101" spans="1:24" x14ac:dyDescent="0.25">
      <c r="A2101" s="42" t="s">
        <v>5190</v>
      </c>
      <c r="B2101" s="128" t="s">
        <v>2962</v>
      </c>
      <c r="C2101" s="50" t="s">
        <v>163</v>
      </c>
      <c r="D2101" s="51">
        <v>260204</v>
      </c>
      <c r="E2101" s="56" t="s">
        <v>2963</v>
      </c>
      <c r="F2101" s="53" t="s">
        <v>164</v>
      </c>
      <c r="G2101" s="54">
        <v>232.82</v>
      </c>
      <c r="H2101" s="55">
        <v>232.82</v>
      </c>
      <c r="I2101" s="73">
        <v>0.57999999999999996</v>
      </c>
      <c r="J2101" s="55">
        <v>0.48</v>
      </c>
      <c r="K2101" s="73">
        <v>3.27</v>
      </c>
      <c r="L2101" s="55">
        <v>2.71</v>
      </c>
      <c r="M2101" s="55">
        <f t="shared" si="235"/>
        <v>742.69</v>
      </c>
      <c r="N2101" s="55">
        <f t="shared" si="236"/>
        <v>742.69</v>
      </c>
      <c r="P2101" s="55">
        <v>0.57999999999999996</v>
      </c>
      <c r="Q2101" s="55">
        <v>3.27</v>
      </c>
      <c r="R2101" s="55">
        <v>896.35</v>
      </c>
      <c r="S2101" s="55">
        <v>896.35</v>
      </c>
      <c r="T2101" s="135">
        <f t="shared" si="226"/>
        <v>0.82857142857142863</v>
      </c>
      <c r="U2101" s="55">
        <f t="shared" si="227"/>
        <v>111.75</v>
      </c>
      <c r="V2101" s="55">
        <f t="shared" si="228"/>
        <v>630.94000000000005</v>
      </c>
      <c r="X2101" s="36" t="b">
        <v>1</v>
      </c>
    </row>
    <row r="2102" spans="1:24" x14ac:dyDescent="0.25">
      <c r="A2102" s="42" t="s">
        <v>5191</v>
      </c>
      <c r="B2102" s="128" t="s">
        <v>2964</v>
      </c>
      <c r="C2102" s="50" t="s">
        <v>163</v>
      </c>
      <c r="D2102" s="51">
        <v>261703</v>
      </c>
      <c r="E2102" s="56" t="s">
        <v>502</v>
      </c>
      <c r="F2102" s="53" t="s">
        <v>164</v>
      </c>
      <c r="G2102" s="54">
        <v>1103.33</v>
      </c>
      <c r="H2102" s="55">
        <v>1103.33</v>
      </c>
      <c r="I2102" s="73">
        <v>3.87</v>
      </c>
      <c r="J2102" s="55">
        <v>3.21</v>
      </c>
      <c r="K2102" s="73">
        <v>8.9600000000000009</v>
      </c>
      <c r="L2102" s="55">
        <v>7.43</v>
      </c>
      <c r="M2102" s="55">
        <f t="shared" si="235"/>
        <v>11739.43</v>
      </c>
      <c r="N2102" s="55">
        <f t="shared" si="236"/>
        <v>11739.43</v>
      </c>
      <c r="P2102" s="55">
        <v>3.87</v>
      </c>
      <c r="Q2102" s="55">
        <v>8.9600000000000009</v>
      </c>
      <c r="R2102" s="55">
        <v>14155.72</v>
      </c>
      <c r="S2102" s="55">
        <v>14155.72</v>
      </c>
      <c r="T2102" s="135">
        <f t="shared" si="226"/>
        <v>0.8293064570364489</v>
      </c>
      <c r="U2102" s="55">
        <f t="shared" si="227"/>
        <v>3541.68</v>
      </c>
      <c r="V2102" s="55">
        <f t="shared" si="228"/>
        <v>8197.74</v>
      </c>
      <c r="X2102" s="36" t="b">
        <v>1</v>
      </c>
    </row>
    <row r="2103" spans="1:24" ht="24" x14ac:dyDescent="0.25">
      <c r="A2103" s="42" t="s">
        <v>5192</v>
      </c>
      <c r="B2103" s="128" t="s">
        <v>2965</v>
      </c>
      <c r="C2103" s="50" t="s">
        <v>163</v>
      </c>
      <c r="D2103" s="51">
        <v>261503</v>
      </c>
      <c r="E2103" s="56" t="s">
        <v>2955</v>
      </c>
      <c r="F2103" s="53" t="s">
        <v>164</v>
      </c>
      <c r="G2103" s="54">
        <v>105.63</v>
      </c>
      <c r="H2103" s="55">
        <v>105.63</v>
      </c>
      <c r="I2103" s="73">
        <v>4.59</v>
      </c>
      <c r="J2103" s="55">
        <v>3.81</v>
      </c>
      <c r="K2103" s="73">
        <v>12.87</v>
      </c>
      <c r="L2103" s="55">
        <v>10.68</v>
      </c>
      <c r="M2103" s="55">
        <f t="shared" si="235"/>
        <v>1530.57</v>
      </c>
      <c r="N2103" s="55">
        <f t="shared" si="236"/>
        <v>1530.57</v>
      </c>
      <c r="P2103" s="55">
        <v>4.59</v>
      </c>
      <c r="Q2103" s="55">
        <v>12.87</v>
      </c>
      <c r="R2103" s="55">
        <v>1844.29</v>
      </c>
      <c r="S2103" s="55">
        <v>1844.29</v>
      </c>
      <c r="T2103" s="135">
        <f t="shared" si="226"/>
        <v>0.82989659977552332</v>
      </c>
      <c r="U2103" s="55">
        <f t="shared" si="227"/>
        <v>402.45</v>
      </c>
      <c r="V2103" s="55">
        <f t="shared" si="228"/>
        <v>1128.1199999999999</v>
      </c>
      <c r="X2103" s="36" t="b">
        <v>1</v>
      </c>
    </row>
    <row r="2104" spans="1:24" x14ac:dyDescent="0.25">
      <c r="A2104" s="42" t="s">
        <v>5193</v>
      </c>
      <c r="B2104" s="126">
        <v>58</v>
      </c>
      <c r="C2104" s="131"/>
      <c r="D2104" s="131"/>
      <c r="E2104" s="43" t="s">
        <v>2966</v>
      </c>
      <c r="F2104" s="44" t="s">
        <v>160</v>
      </c>
      <c r="G2104" s="45">
        <v>1</v>
      </c>
      <c r="H2104" s="46"/>
      <c r="I2104" s="72"/>
      <c r="J2104" s="46"/>
      <c r="K2104" s="72"/>
      <c r="L2104" s="46"/>
      <c r="M2104" s="45">
        <f>M2105+M2108</f>
        <v>76.740000000000009</v>
      </c>
      <c r="N2104" s="45">
        <f>N2105+N2108</f>
        <v>76.740000000000009</v>
      </c>
      <c r="P2104" s="46"/>
      <c r="Q2104" s="46"/>
      <c r="R2104" s="45">
        <v>92.48</v>
      </c>
      <c r="S2104" s="45">
        <v>92.48</v>
      </c>
      <c r="T2104" s="135">
        <f t="shared" si="226"/>
        <v>0.82980103806228378</v>
      </c>
      <c r="U2104" s="55">
        <f t="shared" si="227"/>
        <v>0</v>
      </c>
      <c r="V2104" s="55">
        <f t="shared" si="228"/>
        <v>0</v>
      </c>
      <c r="X2104" s="36" t="b">
        <v>1</v>
      </c>
    </row>
    <row r="2105" spans="1:24" x14ac:dyDescent="0.25">
      <c r="A2105" s="42" t="s">
        <v>5194</v>
      </c>
      <c r="B2105" s="127" t="s">
        <v>2967</v>
      </c>
      <c r="C2105" s="132"/>
      <c r="D2105" s="132"/>
      <c r="E2105" s="47" t="s">
        <v>73</v>
      </c>
      <c r="F2105" s="132"/>
      <c r="G2105" s="48"/>
      <c r="H2105" s="48"/>
      <c r="I2105" s="72"/>
      <c r="J2105" s="48"/>
      <c r="K2105" s="72"/>
      <c r="L2105" s="48"/>
      <c r="M2105" s="308">
        <f>SUM(M2106:M2107)</f>
        <v>39.75</v>
      </c>
      <c r="N2105" s="308">
        <f>SUM(N2106:N2107)</f>
        <v>39.75</v>
      </c>
      <c r="P2105" s="48"/>
      <c r="Q2105" s="48"/>
      <c r="R2105" s="308">
        <v>47.9</v>
      </c>
      <c r="S2105" s="308">
        <v>47.9</v>
      </c>
      <c r="T2105" s="135">
        <f t="shared" si="226"/>
        <v>0.82985386221294366</v>
      </c>
      <c r="U2105" s="55">
        <f t="shared" si="227"/>
        <v>0</v>
      </c>
      <c r="V2105" s="55">
        <f t="shared" si="228"/>
        <v>0</v>
      </c>
      <c r="X2105" s="36" t="b">
        <v>1</v>
      </c>
    </row>
    <row r="2106" spans="1:24" ht="24" x14ac:dyDescent="0.25">
      <c r="A2106" s="42" t="s">
        <v>5195</v>
      </c>
      <c r="B2106" s="128" t="s">
        <v>2968</v>
      </c>
      <c r="C2106" s="50" t="s">
        <v>163</v>
      </c>
      <c r="D2106" s="51">
        <v>20118</v>
      </c>
      <c r="E2106" s="52" t="s">
        <v>3066</v>
      </c>
      <c r="F2106" s="53" t="s">
        <v>211</v>
      </c>
      <c r="G2106" s="54">
        <v>1</v>
      </c>
      <c r="H2106" s="55">
        <v>1</v>
      </c>
      <c r="I2106" s="73">
        <v>0</v>
      </c>
      <c r="J2106" s="55">
        <v>0</v>
      </c>
      <c r="K2106" s="73">
        <v>38.93</v>
      </c>
      <c r="L2106" s="55">
        <v>32.31</v>
      </c>
      <c r="M2106" s="55">
        <f>TRUNC(((J2106*G2106)+(L2106*G2106)),2)</f>
        <v>32.31</v>
      </c>
      <c r="N2106" s="55">
        <f>TRUNC(((J2106*H2106)+(L2106*H2106)),2)</f>
        <v>32.31</v>
      </c>
      <c r="P2106" s="55">
        <v>0</v>
      </c>
      <c r="Q2106" s="55">
        <v>38.93</v>
      </c>
      <c r="R2106" s="55">
        <v>38.93</v>
      </c>
      <c r="S2106" s="55">
        <v>38.93</v>
      </c>
      <c r="T2106" s="135">
        <f t="shared" si="226"/>
        <v>0.82995119445157983</v>
      </c>
      <c r="U2106" s="55">
        <f t="shared" si="227"/>
        <v>0</v>
      </c>
      <c r="V2106" s="55">
        <f t="shared" si="228"/>
        <v>32.31</v>
      </c>
      <c r="X2106" s="36" t="b">
        <v>1</v>
      </c>
    </row>
    <row r="2107" spans="1:24" x14ac:dyDescent="0.25">
      <c r="A2107" s="42" t="s">
        <v>5196</v>
      </c>
      <c r="B2107" s="128" t="s">
        <v>2969</v>
      </c>
      <c r="C2107" s="50" t="s">
        <v>163</v>
      </c>
      <c r="D2107" s="51">
        <v>20106</v>
      </c>
      <c r="E2107" s="56" t="s">
        <v>222</v>
      </c>
      <c r="F2107" s="53" t="s">
        <v>164</v>
      </c>
      <c r="G2107" s="54">
        <v>1.44</v>
      </c>
      <c r="H2107" s="55">
        <v>1.44</v>
      </c>
      <c r="I2107" s="73">
        <v>0</v>
      </c>
      <c r="J2107" s="55">
        <v>0</v>
      </c>
      <c r="K2107" s="73">
        <v>6.23</v>
      </c>
      <c r="L2107" s="55">
        <v>5.17</v>
      </c>
      <c r="M2107" s="55">
        <f>TRUNC(((J2107*G2107)+(L2107*G2107)),2)</f>
        <v>7.44</v>
      </c>
      <c r="N2107" s="55">
        <f>TRUNC(((J2107*H2107)+(L2107*H2107)),2)</f>
        <v>7.44</v>
      </c>
      <c r="P2107" s="55">
        <v>0</v>
      </c>
      <c r="Q2107" s="55">
        <v>6.23</v>
      </c>
      <c r="R2107" s="55">
        <v>8.9700000000000006</v>
      </c>
      <c r="S2107" s="55">
        <v>8.9700000000000006</v>
      </c>
      <c r="T2107" s="135">
        <f t="shared" si="226"/>
        <v>0.8294314381270903</v>
      </c>
      <c r="U2107" s="55">
        <f t="shared" si="227"/>
        <v>0</v>
      </c>
      <c r="V2107" s="55">
        <f t="shared" si="228"/>
        <v>7.44</v>
      </c>
      <c r="X2107" s="36" t="b">
        <v>1</v>
      </c>
    </row>
    <row r="2108" spans="1:24" x14ac:dyDescent="0.25">
      <c r="A2108" s="42" t="s">
        <v>5197</v>
      </c>
      <c r="B2108" s="127" t="s">
        <v>2970</v>
      </c>
      <c r="C2108" s="132"/>
      <c r="D2108" s="132"/>
      <c r="E2108" s="47" t="s">
        <v>75</v>
      </c>
      <c r="F2108" s="132"/>
      <c r="G2108" s="48"/>
      <c r="H2108" s="48"/>
      <c r="I2108" s="72"/>
      <c r="J2108" s="48"/>
      <c r="K2108" s="72"/>
      <c r="L2108" s="48"/>
      <c r="M2108" s="308">
        <f>M2109</f>
        <v>36.99</v>
      </c>
      <c r="N2108" s="308">
        <f>N2109</f>
        <v>36.99</v>
      </c>
      <c r="P2108" s="48"/>
      <c r="Q2108" s="48"/>
      <c r="R2108" s="308">
        <v>44.58</v>
      </c>
      <c r="S2108" s="308">
        <v>44.58</v>
      </c>
      <c r="T2108" s="135">
        <f t="shared" si="226"/>
        <v>0.82974427994616429</v>
      </c>
      <c r="U2108" s="55">
        <f t="shared" si="227"/>
        <v>0</v>
      </c>
      <c r="V2108" s="55">
        <f t="shared" si="228"/>
        <v>0</v>
      </c>
      <c r="X2108" s="36" t="b">
        <v>1</v>
      </c>
    </row>
    <row r="2109" spans="1:24" x14ac:dyDescent="0.25">
      <c r="A2109" s="42" t="s">
        <v>5198</v>
      </c>
      <c r="B2109" s="128" t="s">
        <v>2971</v>
      </c>
      <c r="C2109" s="50" t="s">
        <v>163</v>
      </c>
      <c r="D2109" s="51">
        <v>30101</v>
      </c>
      <c r="E2109" s="56" t="s">
        <v>230</v>
      </c>
      <c r="F2109" s="53" t="s">
        <v>211</v>
      </c>
      <c r="G2109" s="54">
        <v>1.02</v>
      </c>
      <c r="H2109" s="55">
        <v>1.02</v>
      </c>
      <c r="I2109" s="73">
        <v>34.11</v>
      </c>
      <c r="J2109" s="55">
        <v>28.31</v>
      </c>
      <c r="K2109" s="73">
        <v>9.6</v>
      </c>
      <c r="L2109" s="55">
        <v>7.96</v>
      </c>
      <c r="M2109" s="55">
        <f>TRUNC(((J2109*G2109)+(L2109*G2109)),2)</f>
        <v>36.99</v>
      </c>
      <c r="N2109" s="55">
        <f>TRUNC(((J2109*H2109)+(L2109*H2109)),2)</f>
        <v>36.99</v>
      </c>
      <c r="P2109" s="55">
        <v>34.11</v>
      </c>
      <c r="Q2109" s="55">
        <v>9.6</v>
      </c>
      <c r="R2109" s="55">
        <v>44.58</v>
      </c>
      <c r="S2109" s="55">
        <v>44.58</v>
      </c>
      <c r="T2109" s="135">
        <f t="shared" si="226"/>
        <v>0.82974427994616429</v>
      </c>
      <c r="U2109" s="55">
        <f t="shared" si="227"/>
        <v>28.87</v>
      </c>
      <c r="V2109" s="55">
        <f t="shared" si="228"/>
        <v>8.11</v>
      </c>
      <c r="X2109" s="36" t="b">
        <v>1</v>
      </c>
    </row>
    <row r="2110" spans="1:24" x14ac:dyDescent="0.25">
      <c r="A2110" s="42" t="s">
        <v>5199</v>
      </c>
      <c r="B2110" s="126">
        <v>59</v>
      </c>
      <c r="C2110" s="131"/>
      <c r="D2110" s="131"/>
      <c r="E2110" s="43" t="s">
        <v>2972</v>
      </c>
      <c r="F2110" s="44" t="s">
        <v>160</v>
      </c>
      <c r="G2110" s="45">
        <v>1</v>
      </c>
      <c r="H2110" s="46"/>
      <c r="I2110" s="72"/>
      <c r="J2110" s="46"/>
      <c r="K2110" s="72"/>
      <c r="L2110" s="46"/>
      <c r="M2110" s="45">
        <f>M2111</f>
        <v>1947.76</v>
      </c>
      <c r="N2110" s="45">
        <f>N2111</f>
        <v>1947.76</v>
      </c>
      <c r="P2110" s="46"/>
      <c r="Q2110" s="46"/>
      <c r="R2110" s="45">
        <v>2346.4299999999998</v>
      </c>
      <c r="S2110" s="45">
        <v>2346.4299999999998</v>
      </c>
      <c r="T2110" s="135">
        <f t="shared" si="226"/>
        <v>0.83009508061182313</v>
      </c>
      <c r="U2110" s="55">
        <f t="shared" si="227"/>
        <v>0</v>
      </c>
      <c r="V2110" s="55">
        <f t="shared" si="228"/>
        <v>0</v>
      </c>
      <c r="X2110" s="36" t="b">
        <v>1</v>
      </c>
    </row>
    <row r="2111" spans="1:24" x14ac:dyDescent="0.25">
      <c r="A2111" s="42" t="s">
        <v>5200</v>
      </c>
      <c r="B2111" s="127" t="s">
        <v>2973</v>
      </c>
      <c r="C2111" s="132"/>
      <c r="D2111" s="132"/>
      <c r="E2111" s="47" t="s">
        <v>117</v>
      </c>
      <c r="F2111" s="132"/>
      <c r="G2111" s="48"/>
      <c r="H2111" s="48"/>
      <c r="I2111" s="72"/>
      <c r="J2111" s="48"/>
      <c r="K2111" s="72"/>
      <c r="L2111" s="48"/>
      <c r="M2111" s="49">
        <f>M2112</f>
        <v>1947.76</v>
      </c>
      <c r="N2111" s="65">
        <f>N2112</f>
        <v>1947.76</v>
      </c>
      <c r="P2111" s="48"/>
      <c r="Q2111" s="48"/>
      <c r="R2111" s="49">
        <v>2346.4299999999998</v>
      </c>
      <c r="S2111" s="49">
        <v>2346.4299999999998</v>
      </c>
      <c r="T2111" s="135">
        <f t="shared" si="226"/>
        <v>0.83009508061182313</v>
      </c>
      <c r="U2111" s="55">
        <f t="shared" si="227"/>
        <v>0</v>
      </c>
      <c r="V2111" s="55">
        <f t="shared" si="228"/>
        <v>0</v>
      </c>
      <c r="X2111" s="36" t="b">
        <v>1</v>
      </c>
    </row>
    <row r="2112" spans="1:24" ht="24" x14ac:dyDescent="0.25">
      <c r="A2112" s="42" t="s">
        <v>5201</v>
      </c>
      <c r="B2112" s="128" t="s">
        <v>2974</v>
      </c>
      <c r="C2112" s="50" t="s">
        <v>163</v>
      </c>
      <c r="D2112" s="51">
        <v>270802</v>
      </c>
      <c r="E2112" s="56" t="s">
        <v>5237</v>
      </c>
      <c r="F2112" s="53" t="s">
        <v>890</v>
      </c>
      <c r="G2112" s="54">
        <v>1</v>
      </c>
      <c r="H2112" s="55">
        <v>1</v>
      </c>
      <c r="I2112" s="73">
        <v>2243.9899999999998</v>
      </c>
      <c r="J2112" s="55">
        <v>1862.73</v>
      </c>
      <c r="K2112" s="73">
        <v>102.44</v>
      </c>
      <c r="L2112" s="55">
        <v>85.03</v>
      </c>
      <c r="M2112" s="55">
        <f>TRUNC(((J2112*G2112)+(L2112*G2112)),2)</f>
        <v>1947.76</v>
      </c>
      <c r="N2112" s="55">
        <f>TRUNC(((J2112*H2112)+(L2112*H2112)),2)</f>
        <v>1947.76</v>
      </c>
      <c r="P2112" s="55">
        <v>2243.9899999999998</v>
      </c>
      <c r="Q2112" s="55">
        <v>102.44</v>
      </c>
      <c r="R2112" s="55">
        <v>2346.4299999999998</v>
      </c>
      <c r="S2112" s="55">
        <v>2346.4299999999998</v>
      </c>
      <c r="T2112" s="135">
        <f t="shared" si="226"/>
        <v>0.83009508061182313</v>
      </c>
      <c r="U2112" s="55">
        <f t="shared" si="227"/>
        <v>1862.73</v>
      </c>
      <c r="V2112" s="55">
        <f t="shared" si="228"/>
        <v>85.03</v>
      </c>
      <c r="X2112" s="36" t="b">
        <v>1</v>
      </c>
    </row>
    <row r="2113" spans="1:24" x14ac:dyDescent="0.25">
      <c r="A2113" s="42" t="s">
        <v>5202</v>
      </c>
      <c r="B2113" s="126">
        <v>60</v>
      </c>
      <c r="C2113" s="131"/>
      <c r="D2113" s="131"/>
      <c r="E2113" s="43" t="s">
        <v>63</v>
      </c>
      <c r="F2113" s="44" t="s">
        <v>160</v>
      </c>
      <c r="G2113" s="45">
        <v>1</v>
      </c>
      <c r="H2113" s="46"/>
      <c r="I2113" s="72"/>
      <c r="J2113" s="46"/>
      <c r="K2113" s="72"/>
      <c r="L2113" s="46"/>
      <c r="M2113" s="45">
        <f>M2114</f>
        <v>1225.72</v>
      </c>
      <c r="N2113" s="45">
        <f>N2114</f>
        <v>1225.72</v>
      </c>
      <c r="P2113" s="46"/>
      <c r="Q2113" s="46"/>
      <c r="R2113" s="45">
        <v>1476.64</v>
      </c>
      <c r="S2113" s="45">
        <v>1476.64</v>
      </c>
      <c r="T2113" s="135">
        <f t="shared" si="226"/>
        <v>0.83007368078881782</v>
      </c>
      <c r="U2113" s="55">
        <f t="shared" si="227"/>
        <v>0</v>
      </c>
      <c r="V2113" s="55">
        <f t="shared" si="228"/>
        <v>0</v>
      </c>
      <c r="X2113" s="36" t="b">
        <v>1</v>
      </c>
    </row>
    <row r="2114" spans="1:24" x14ac:dyDescent="0.25">
      <c r="A2114" s="42" t="s">
        <v>5203</v>
      </c>
      <c r="B2114" s="127" t="s">
        <v>2975</v>
      </c>
      <c r="C2114" s="132"/>
      <c r="D2114" s="132"/>
      <c r="E2114" s="47" t="s">
        <v>117</v>
      </c>
      <c r="F2114" s="132"/>
      <c r="G2114" s="48"/>
      <c r="H2114" s="48"/>
      <c r="I2114" s="72"/>
      <c r="J2114" s="48"/>
      <c r="K2114" s="72"/>
      <c r="L2114" s="48"/>
      <c r="M2114" s="49">
        <f>M2115</f>
        <v>1225.72</v>
      </c>
      <c r="N2114" s="65">
        <f>N2115</f>
        <v>1225.72</v>
      </c>
      <c r="P2114" s="48"/>
      <c r="Q2114" s="48"/>
      <c r="R2114" s="49">
        <v>1476.64</v>
      </c>
      <c r="S2114" s="49">
        <v>1476.64</v>
      </c>
      <c r="T2114" s="135">
        <f t="shared" si="226"/>
        <v>0.83007368078881782</v>
      </c>
      <c r="U2114" s="55">
        <f t="shared" si="227"/>
        <v>0</v>
      </c>
      <c r="V2114" s="55">
        <f t="shared" si="228"/>
        <v>0</v>
      </c>
      <c r="X2114" s="36" t="b">
        <v>1</v>
      </c>
    </row>
    <row r="2115" spans="1:24" ht="24" x14ac:dyDescent="0.25">
      <c r="A2115" s="42" t="s">
        <v>5204</v>
      </c>
      <c r="B2115" s="128" t="s">
        <v>2976</v>
      </c>
      <c r="C2115" s="50" t="s">
        <v>163</v>
      </c>
      <c r="D2115" s="51">
        <v>271307</v>
      </c>
      <c r="E2115" s="56" t="s">
        <v>5238</v>
      </c>
      <c r="F2115" s="53" t="s">
        <v>172</v>
      </c>
      <c r="G2115" s="54">
        <v>4</v>
      </c>
      <c r="H2115" s="55">
        <v>4</v>
      </c>
      <c r="I2115" s="73">
        <v>247</v>
      </c>
      <c r="J2115" s="55">
        <v>205.03</v>
      </c>
      <c r="K2115" s="73">
        <v>122.16</v>
      </c>
      <c r="L2115" s="55">
        <v>101.4</v>
      </c>
      <c r="M2115" s="55">
        <f>TRUNC(((J2115*G2115)+(L2115*G2115)),2)</f>
        <v>1225.72</v>
      </c>
      <c r="N2115" s="55">
        <f>TRUNC(((J2115*H2115)+(L2115*H2115)),2)</f>
        <v>1225.72</v>
      </c>
      <c r="P2115" s="55">
        <v>247</v>
      </c>
      <c r="Q2115" s="55">
        <v>122.16</v>
      </c>
      <c r="R2115" s="55">
        <v>1476.64</v>
      </c>
      <c r="S2115" s="55">
        <v>1476.64</v>
      </c>
      <c r="T2115" s="135">
        <f t="shared" si="226"/>
        <v>0.83007368078881782</v>
      </c>
      <c r="U2115" s="55">
        <f t="shared" si="227"/>
        <v>820.12</v>
      </c>
      <c r="V2115" s="55">
        <f t="shared" si="228"/>
        <v>405.6</v>
      </c>
      <c r="X2115" s="36" t="b">
        <v>1</v>
      </c>
    </row>
    <row r="2116" spans="1:24" x14ac:dyDescent="0.25">
      <c r="A2116" s="42" t="s">
        <v>5205</v>
      </c>
      <c r="B2116" s="126">
        <v>61</v>
      </c>
      <c r="C2116" s="131"/>
      <c r="D2116" s="131"/>
      <c r="E2116" s="43" t="s">
        <v>64</v>
      </c>
      <c r="F2116" s="44" t="s">
        <v>160</v>
      </c>
      <c r="G2116" s="45">
        <v>1</v>
      </c>
      <c r="H2116" s="46"/>
      <c r="I2116" s="72"/>
      <c r="J2116" s="46"/>
      <c r="K2116" s="72"/>
      <c r="L2116" s="46"/>
      <c r="M2116" s="45">
        <f>M2117+M2122+M2124</f>
        <v>5872.3899999999994</v>
      </c>
      <c r="N2116" s="45">
        <f>N2117+N2122+N2124</f>
        <v>5872.3899999999994</v>
      </c>
      <c r="P2116" s="46"/>
      <c r="Q2116" s="46"/>
      <c r="R2116" s="45">
        <v>7080.02</v>
      </c>
      <c r="S2116" s="45">
        <v>7080.02</v>
      </c>
      <c r="T2116" s="135">
        <f t="shared" si="226"/>
        <v>0.82943127279301454</v>
      </c>
      <c r="U2116" s="55">
        <f t="shared" si="227"/>
        <v>0</v>
      </c>
      <c r="V2116" s="55">
        <f t="shared" si="228"/>
        <v>0</v>
      </c>
      <c r="X2116" s="36" t="b">
        <v>1</v>
      </c>
    </row>
    <row r="2117" spans="1:24" x14ac:dyDescent="0.25">
      <c r="A2117" s="42" t="s">
        <v>5206</v>
      </c>
      <c r="B2117" s="127" t="s">
        <v>2977</v>
      </c>
      <c r="C2117" s="132"/>
      <c r="D2117" s="132"/>
      <c r="E2117" s="47" t="s">
        <v>79</v>
      </c>
      <c r="F2117" s="132"/>
      <c r="G2117" s="48"/>
      <c r="H2117" s="48"/>
      <c r="I2117" s="72"/>
      <c r="J2117" s="48"/>
      <c r="K2117" s="72"/>
      <c r="L2117" s="48"/>
      <c r="M2117" s="49">
        <f>M2118</f>
        <v>455.87</v>
      </c>
      <c r="N2117" s="65">
        <f>N2118</f>
        <v>455.87</v>
      </c>
      <c r="P2117" s="48"/>
      <c r="Q2117" s="48"/>
      <c r="R2117" s="49">
        <v>549.29</v>
      </c>
      <c r="S2117" s="49">
        <v>549.29</v>
      </c>
      <c r="T2117" s="135">
        <f t="shared" si="226"/>
        <v>0.82992590434925095</v>
      </c>
      <c r="U2117" s="55">
        <f t="shared" si="227"/>
        <v>0</v>
      </c>
      <c r="V2117" s="55">
        <f t="shared" si="228"/>
        <v>0</v>
      </c>
      <c r="X2117" s="36" t="b">
        <v>1</v>
      </c>
    </row>
    <row r="2118" spans="1:24" x14ac:dyDescent="0.25">
      <c r="A2118" s="42" t="s">
        <v>5207</v>
      </c>
      <c r="B2118" s="129" t="s">
        <v>2978</v>
      </c>
      <c r="C2118" s="133"/>
      <c r="D2118" s="133"/>
      <c r="E2118" s="58" t="s">
        <v>275</v>
      </c>
      <c r="F2118" s="133"/>
      <c r="G2118" s="59"/>
      <c r="H2118" s="59"/>
      <c r="I2118" s="72"/>
      <c r="J2118" s="59"/>
      <c r="K2118" s="72"/>
      <c r="L2118" s="59"/>
      <c r="M2118" s="60">
        <f>SUM(M2119:M2121)</f>
        <v>455.87</v>
      </c>
      <c r="N2118" s="60">
        <f>SUM(N2119:N2121)</f>
        <v>455.87</v>
      </c>
      <c r="P2118" s="59"/>
      <c r="Q2118" s="59"/>
      <c r="R2118" s="60">
        <v>549.29</v>
      </c>
      <c r="S2118" s="60">
        <v>549.29</v>
      </c>
      <c r="T2118" s="135">
        <f t="shared" si="226"/>
        <v>0.82992590434925095</v>
      </c>
      <c r="U2118" s="55">
        <f t="shared" si="227"/>
        <v>0</v>
      </c>
      <c r="V2118" s="55">
        <f t="shared" si="228"/>
        <v>0</v>
      </c>
      <c r="X2118" s="36" t="b">
        <v>1</v>
      </c>
    </row>
    <row r="2119" spans="1:24" x14ac:dyDescent="0.25">
      <c r="A2119" s="42" t="s">
        <v>5208</v>
      </c>
      <c r="B2119" s="128" t="s">
        <v>2979</v>
      </c>
      <c r="C2119" s="50" t="s">
        <v>163</v>
      </c>
      <c r="D2119" s="51">
        <v>50302</v>
      </c>
      <c r="E2119" s="56" t="s">
        <v>277</v>
      </c>
      <c r="F2119" s="53" t="s">
        <v>172</v>
      </c>
      <c r="G2119" s="54">
        <v>6</v>
      </c>
      <c r="H2119" s="55">
        <v>6</v>
      </c>
      <c r="I2119" s="73">
        <v>32.19</v>
      </c>
      <c r="J2119" s="55">
        <v>26.72</v>
      </c>
      <c r="K2119" s="73">
        <v>37.479999999999997</v>
      </c>
      <c r="L2119" s="55">
        <v>31.11</v>
      </c>
      <c r="M2119" s="55">
        <f>TRUNC(((J2119*G2119)+(L2119*G2119)),2)</f>
        <v>346.98</v>
      </c>
      <c r="N2119" s="55">
        <f>TRUNC(((J2119*H2119)+(L2119*H2119)),2)</f>
        <v>346.98</v>
      </c>
      <c r="P2119" s="55">
        <v>32.19</v>
      </c>
      <c r="Q2119" s="55">
        <v>37.479999999999997</v>
      </c>
      <c r="R2119" s="55">
        <v>418.02</v>
      </c>
      <c r="S2119" s="55">
        <v>418.02</v>
      </c>
      <c r="T2119" s="135">
        <f t="shared" si="226"/>
        <v>0.83005597818286214</v>
      </c>
      <c r="U2119" s="55">
        <f t="shared" si="227"/>
        <v>160.32</v>
      </c>
      <c r="V2119" s="55">
        <f t="shared" si="228"/>
        <v>186.66</v>
      </c>
      <c r="X2119" s="36" t="b">
        <v>1</v>
      </c>
    </row>
    <row r="2120" spans="1:24" x14ac:dyDescent="0.25">
      <c r="A2120" s="42" t="s">
        <v>5209</v>
      </c>
      <c r="B2120" s="128" t="s">
        <v>2980</v>
      </c>
      <c r="C2120" s="50" t="s">
        <v>163</v>
      </c>
      <c r="D2120" s="51">
        <v>52014</v>
      </c>
      <c r="E2120" s="56" t="s">
        <v>282</v>
      </c>
      <c r="F2120" s="53" t="s">
        <v>280</v>
      </c>
      <c r="G2120" s="54">
        <v>3</v>
      </c>
      <c r="H2120" s="55">
        <v>3</v>
      </c>
      <c r="I2120" s="73">
        <v>12.82</v>
      </c>
      <c r="J2120" s="55">
        <v>10.64</v>
      </c>
      <c r="K2120" s="73">
        <v>2.61</v>
      </c>
      <c r="L2120" s="55">
        <v>2.16</v>
      </c>
      <c r="M2120" s="55">
        <f>TRUNC(((J2120*G2120)+(L2120*G2120)),2)</f>
        <v>38.4</v>
      </c>
      <c r="N2120" s="55">
        <f>TRUNC(((J2120*H2120)+(L2120*H2120)),2)</f>
        <v>38.4</v>
      </c>
      <c r="P2120" s="55">
        <v>12.82</v>
      </c>
      <c r="Q2120" s="55">
        <v>2.61</v>
      </c>
      <c r="R2120" s="55">
        <v>46.29</v>
      </c>
      <c r="S2120" s="55">
        <v>46.29</v>
      </c>
      <c r="T2120" s="135">
        <f t="shared" si="226"/>
        <v>0.82955281918340895</v>
      </c>
      <c r="U2120" s="55">
        <f t="shared" si="227"/>
        <v>31.92</v>
      </c>
      <c r="V2120" s="55">
        <f t="shared" si="228"/>
        <v>6.48</v>
      </c>
      <c r="X2120" s="36" t="b">
        <v>1</v>
      </c>
    </row>
    <row r="2121" spans="1:24" x14ac:dyDescent="0.25">
      <c r="A2121" s="42" t="s">
        <v>5210</v>
      </c>
      <c r="B2121" s="128" t="s">
        <v>2981</v>
      </c>
      <c r="C2121" s="50" t="s">
        <v>163</v>
      </c>
      <c r="D2121" s="51">
        <v>52004</v>
      </c>
      <c r="E2121" s="56" t="s">
        <v>296</v>
      </c>
      <c r="F2121" s="53" t="s">
        <v>280</v>
      </c>
      <c r="G2121" s="54">
        <v>7</v>
      </c>
      <c r="H2121" s="55">
        <v>7</v>
      </c>
      <c r="I2121" s="73">
        <v>9.16</v>
      </c>
      <c r="J2121" s="55">
        <v>7.6</v>
      </c>
      <c r="K2121" s="73">
        <v>2.98</v>
      </c>
      <c r="L2121" s="55">
        <v>2.4700000000000002</v>
      </c>
      <c r="M2121" s="55">
        <f>TRUNC(((J2121*G2121)+(L2121*G2121)),2)</f>
        <v>70.489999999999995</v>
      </c>
      <c r="N2121" s="55">
        <f>TRUNC(((J2121*H2121)+(L2121*H2121)),2)</f>
        <v>70.489999999999995</v>
      </c>
      <c r="P2121" s="55">
        <v>9.16</v>
      </c>
      <c r="Q2121" s="55">
        <v>2.98</v>
      </c>
      <c r="R2121" s="55">
        <v>84.98</v>
      </c>
      <c r="S2121" s="55">
        <v>84.98</v>
      </c>
      <c r="T2121" s="135">
        <f t="shared" si="226"/>
        <v>0.82948929159802298</v>
      </c>
      <c r="U2121" s="55">
        <f t="shared" si="227"/>
        <v>53.2</v>
      </c>
      <c r="V2121" s="55">
        <f t="shared" si="228"/>
        <v>17.29</v>
      </c>
      <c r="X2121" s="36" t="b">
        <v>1</v>
      </c>
    </row>
    <row r="2122" spans="1:24" x14ac:dyDescent="0.25">
      <c r="A2122" s="42" t="s">
        <v>5211</v>
      </c>
      <c r="B2122" s="127" t="s">
        <v>2982</v>
      </c>
      <c r="C2122" s="132"/>
      <c r="D2122" s="132"/>
      <c r="E2122" s="47" t="s">
        <v>93</v>
      </c>
      <c r="F2122" s="132"/>
      <c r="G2122" s="48"/>
      <c r="H2122" s="48"/>
      <c r="I2122" s="72"/>
      <c r="J2122" s="48"/>
      <c r="K2122" s="72"/>
      <c r="L2122" s="48"/>
      <c r="M2122" s="49">
        <f>M2123</f>
        <v>5053.8599999999997</v>
      </c>
      <c r="N2122" s="65">
        <f>N2123</f>
        <v>5053.8599999999997</v>
      </c>
      <c r="P2122" s="48"/>
      <c r="Q2122" s="48"/>
      <c r="R2122" s="49">
        <v>6093.36</v>
      </c>
      <c r="S2122" s="49">
        <v>6093.36</v>
      </c>
      <c r="T2122" s="135">
        <f t="shared" si="226"/>
        <v>0.82940446650124067</v>
      </c>
      <c r="U2122" s="55">
        <f t="shared" si="227"/>
        <v>0</v>
      </c>
      <c r="V2122" s="55">
        <f t="shared" si="228"/>
        <v>0</v>
      </c>
      <c r="X2122" s="36" t="b">
        <v>1</v>
      </c>
    </row>
    <row r="2123" spans="1:24" ht="36" x14ac:dyDescent="0.25">
      <c r="A2123" s="42" t="s">
        <v>5212</v>
      </c>
      <c r="B2123" s="128" t="s">
        <v>2983</v>
      </c>
      <c r="C2123" s="50" t="s">
        <v>217</v>
      </c>
      <c r="D2123" s="51">
        <v>100775</v>
      </c>
      <c r="E2123" s="56" t="s">
        <v>425</v>
      </c>
      <c r="F2123" s="53" t="s">
        <v>280</v>
      </c>
      <c r="G2123" s="54">
        <v>378</v>
      </c>
      <c r="H2123" s="55">
        <v>378</v>
      </c>
      <c r="I2123" s="73">
        <v>15.26</v>
      </c>
      <c r="J2123" s="55">
        <v>12.66</v>
      </c>
      <c r="K2123" s="73">
        <v>0.86</v>
      </c>
      <c r="L2123" s="55">
        <v>0.71</v>
      </c>
      <c r="M2123" s="55">
        <f>TRUNC(((J2123*G2123)+(L2123*G2123)),2)</f>
        <v>5053.8599999999997</v>
      </c>
      <c r="N2123" s="55">
        <f>TRUNC(((J2123*H2123)+(L2123*H2123)),2)</f>
        <v>5053.8599999999997</v>
      </c>
      <c r="P2123" s="55">
        <v>15.26</v>
      </c>
      <c r="Q2123" s="55">
        <v>0.86</v>
      </c>
      <c r="R2123" s="55">
        <v>6093.36</v>
      </c>
      <c r="S2123" s="55">
        <v>6093.36</v>
      </c>
      <c r="T2123" s="135">
        <f t="shared" si="226"/>
        <v>0.82940446650124067</v>
      </c>
      <c r="U2123" s="55">
        <f t="shared" si="227"/>
        <v>4785.4799999999996</v>
      </c>
      <c r="V2123" s="55">
        <f t="shared" si="228"/>
        <v>268.38</v>
      </c>
      <c r="X2123" s="36" t="b">
        <v>1</v>
      </c>
    </row>
    <row r="2124" spans="1:24" x14ac:dyDescent="0.25">
      <c r="A2124" s="42" t="s">
        <v>5213</v>
      </c>
      <c r="B2124" s="127" t="s">
        <v>2984</v>
      </c>
      <c r="C2124" s="132"/>
      <c r="D2124" s="132"/>
      <c r="E2124" s="47" t="s">
        <v>115</v>
      </c>
      <c r="F2124" s="132"/>
      <c r="G2124" s="48"/>
      <c r="H2124" s="48"/>
      <c r="I2124" s="72"/>
      <c r="J2124" s="48"/>
      <c r="K2124" s="72"/>
      <c r="L2124" s="48"/>
      <c r="M2124" s="308">
        <f>M2125</f>
        <v>362.66</v>
      </c>
      <c r="N2124" s="308">
        <f>N2125</f>
        <v>362.66</v>
      </c>
      <c r="P2124" s="48"/>
      <c r="Q2124" s="48"/>
      <c r="R2124" s="308">
        <v>437.37</v>
      </c>
      <c r="S2124" s="308">
        <v>437.37</v>
      </c>
      <c r="T2124" s="135">
        <f t="shared" ref="T2124:T2146" si="237">N2124/S2124</f>
        <v>0.82918352881999224</v>
      </c>
      <c r="U2124" s="55">
        <f t="shared" si="227"/>
        <v>0</v>
      </c>
      <c r="V2124" s="55">
        <f t="shared" si="228"/>
        <v>0</v>
      </c>
      <c r="X2124" s="36" t="b">
        <v>1</v>
      </c>
    </row>
    <row r="2125" spans="1:24" x14ac:dyDescent="0.25">
      <c r="A2125" s="42" t="s">
        <v>5214</v>
      </c>
      <c r="B2125" s="128" t="s">
        <v>2985</v>
      </c>
      <c r="C2125" s="50" t="s">
        <v>163</v>
      </c>
      <c r="D2125" s="51">
        <v>261609</v>
      </c>
      <c r="E2125" s="56" t="s">
        <v>513</v>
      </c>
      <c r="F2125" s="53" t="s">
        <v>164</v>
      </c>
      <c r="G2125" s="54">
        <v>32.909999999999997</v>
      </c>
      <c r="H2125" s="55">
        <v>32.909999999999997</v>
      </c>
      <c r="I2125" s="73">
        <v>9.34</v>
      </c>
      <c r="J2125" s="55">
        <v>7.75</v>
      </c>
      <c r="K2125" s="73">
        <v>3.95</v>
      </c>
      <c r="L2125" s="55">
        <v>3.27</v>
      </c>
      <c r="M2125" s="55">
        <f>TRUNC(((J2125*G2125)+(L2125*G2125)),2)</f>
        <v>362.66</v>
      </c>
      <c r="N2125" s="55">
        <f>TRUNC(((J2125*H2125)+(L2125*H2125)),2)</f>
        <v>362.66</v>
      </c>
      <c r="P2125" s="55">
        <v>9.34</v>
      </c>
      <c r="Q2125" s="55">
        <v>3.95</v>
      </c>
      <c r="R2125" s="55">
        <v>437.37</v>
      </c>
      <c r="S2125" s="55">
        <v>437.37</v>
      </c>
      <c r="T2125" s="135">
        <f t="shared" si="237"/>
        <v>0.82918352881999224</v>
      </c>
      <c r="U2125" s="55">
        <f t="shared" si="227"/>
        <v>255.05</v>
      </c>
      <c r="V2125" s="55">
        <f t="shared" si="228"/>
        <v>107.61</v>
      </c>
      <c r="X2125" s="36" t="b">
        <v>1</v>
      </c>
    </row>
    <row r="2126" spans="1:24" x14ac:dyDescent="0.25">
      <c r="A2126" s="42" t="s">
        <v>5215</v>
      </c>
      <c r="B2126" s="126">
        <v>62</v>
      </c>
      <c r="C2126" s="131"/>
      <c r="D2126" s="131"/>
      <c r="E2126" s="43" t="s">
        <v>65</v>
      </c>
      <c r="F2126" s="44" t="s">
        <v>160</v>
      </c>
      <c r="G2126" s="45">
        <v>1</v>
      </c>
      <c r="H2126" s="46"/>
      <c r="I2126" s="72"/>
      <c r="J2126" s="46"/>
      <c r="K2126" s="72"/>
      <c r="L2126" s="46"/>
      <c r="M2126" s="45">
        <f>M2127+M2129+M2131+M2137</f>
        <v>3442.5099999999998</v>
      </c>
      <c r="N2126" s="45">
        <f>N2127+N2129+N2131+N2137</f>
        <v>3442.5099999999998</v>
      </c>
      <c r="P2126" s="46"/>
      <c r="Q2126" s="46"/>
      <c r="R2126" s="45">
        <v>4149.8100000000004</v>
      </c>
      <c r="S2126" s="45">
        <v>4149.8100000000004</v>
      </c>
      <c r="T2126" s="135">
        <f t="shared" si="237"/>
        <v>0.82955846171270475</v>
      </c>
      <c r="U2126" s="55">
        <f t="shared" ref="U2126:U2146" si="238">TRUNC(J2126*H2126,2)</f>
        <v>0</v>
      </c>
      <c r="V2126" s="55">
        <f t="shared" ref="V2126:V2146" si="239">TRUNC(L2126*H2126,2)</f>
        <v>0</v>
      </c>
      <c r="X2126" s="36" t="b">
        <v>1</v>
      </c>
    </row>
    <row r="2127" spans="1:24" x14ac:dyDescent="0.25">
      <c r="A2127" s="42" t="s">
        <v>5216</v>
      </c>
      <c r="B2127" s="127" t="s">
        <v>2986</v>
      </c>
      <c r="C2127" s="132"/>
      <c r="D2127" s="132"/>
      <c r="E2127" s="47" t="s">
        <v>73</v>
      </c>
      <c r="F2127" s="132"/>
      <c r="G2127" s="48"/>
      <c r="H2127" s="48"/>
      <c r="I2127" s="72"/>
      <c r="J2127" s="48"/>
      <c r="K2127" s="72"/>
      <c r="L2127" s="48"/>
      <c r="M2127" s="49">
        <f>M2128</f>
        <v>340.67</v>
      </c>
      <c r="N2127" s="65">
        <f>N2128</f>
        <v>340.67</v>
      </c>
      <c r="P2127" s="48"/>
      <c r="Q2127" s="48"/>
      <c r="R2127" s="49">
        <v>411.58</v>
      </c>
      <c r="S2127" s="49">
        <v>411.58</v>
      </c>
      <c r="T2127" s="135">
        <f t="shared" si="237"/>
        <v>0.82771271684727155</v>
      </c>
      <c r="U2127" s="55">
        <f t="shared" si="238"/>
        <v>0</v>
      </c>
      <c r="V2127" s="55">
        <f t="shared" si="239"/>
        <v>0</v>
      </c>
      <c r="X2127" s="36" t="b">
        <v>1</v>
      </c>
    </row>
    <row r="2128" spans="1:24" x14ac:dyDescent="0.25">
      <c r="A2128" s="42" t="s">
        <v>5217</v>
      </c>
      <c r="B2128" s="128" t="s">
        <v>2987</v>
      </c>
      <c r="C2128" s="50" t="s">
        <v>163</v>
      </c>
      <c r="D2128" s="51">
        <v>20202</v>
      </c>
      <c r="E2128" s="56" t="s">
        <v>236</v>
      </c>
      <c r="F2128" s="53" t="s">
        <v>164</v>
      </c>
      <c r="G2128" s="54">
        <v>154.15</v>
      </c>
      <c r="H2128" s="55">
        <v>154.15</v>
      </c>
      <c r="I2128" s="73">
        <v>0</v>
      </c>
      <c r="J2128" s="55">
        <v>0</v>
      </c>
      <c r="K2128" s="73">
        <v>2.67</v>
      </c>
      <c r="L2128" s="55">
        <v>2.21</v>
      </c>
      <c r="M2128" s="55">
        <f>TRUNC(((J2128*G2128)+(L2128*G2128)),2)</f>
        <v>340.67</v>
      </c>
      <c r="N2128" s="55">
        <f>TRUNC(((J2128*H2128)+(L2128*H2128)),2)</f>
        <v>340.67</v>
      </c>
      <c r="P2128" s="55">
        <v>0</v>
      </c>
      <c r="Q2128" s="55">
        <v>2.67</v>
      </c>
      <c r="R2128" s="55">
        <v>411.58</v>
      </c>
      <c r="S2128" s="55">
        <v>411.58</v>
      </c>
      <c r="T2128" s="135">
        <f t="shared" si="237"/>
        <v>0.82771271684727155</v>
      </c>
      <c r="U2128" s="55">
        <f t="shared" si="238"/>
        <v>0</v>
      </c>
      <c r="V2128" s="55">
        <f t="shared" si="239"/>
        <v>340.67</v>
      </c>
      <c r="X2128" s="36" t="b">
        <v>1</v>
      </c>
    </row>
    <row r="2129" spans="1:24" x14ac:dyDescent="0.25">
      <c r="A2129" s="42" t="s">
        <v>5218</v>
      </c>
      <c r="B2129" s="127" t="s">
        <v>2988</v>
      </c>
      <c r="C2129" s="132"/>
      <c r="D2129" s="132"/>
      <c r="E2129" s="47" t="s">
        <v>75</v>
      </c>
      <c r="F2129" s="132"/>
      <c r="G2129" s="48"/>
      <c r="H2129" s="48"/>
      <c r="I2129" s="72"/>
      <c r="J2129" s="48"/>
      <c r="K2129" s="72"/>
      <c r="L2129" s="48"/>
      <c r="M2129" s="308">
        <f>M2130</f>
        <v>111.71</v>
      </c>
      <c r="N2129" s="308">
        <f>N2130</f>
        <v>111.71</v>
      </c>
      <c r="P2129" s="48"/>
      <c r="Q2129" s="48"/>
      <c r="R2129" s="308">
        <v>134.62</v>
      </c>
      <c r="S2129" s="308">
        <v>134.62</v>
      </c>
      <c r="T2129" s="135">
        <f t="shared" si="237"/>
        <v>0.82981726340811168</v>
      </c>
      <c r="U2129" s="55">
        <f t="shared" si="238"/>
        <v>0</v>
      </c>
      <c r="V2129" s="55">
        <f t="shared" si="239"/>
        <v>0</v>
      </c>
      <c r="X2129" s="36" t="b">
        <v>1</v>
      </c>
    </row>
    <row r="2130" spans="1:24" x14ac:dyDescent="0.25">
      <c r="A2130" s="42" t="s">
        <v>5219</v>
      </c>
      <c r="B2130" s="128" t="s">
        <v>2989</v>
      </c>
      <c r="C2130" s="50" t="s">
        <v>163</v>
      </c>
      <c r="D2130" s="51">
        <v>30101</v>
      </c>
      <c r="E2130" s="56" t="s">
        <v>230</v>
      </c>
      <c r="F2130" s="53" t="s">
        <v>211</v>
      </c>
      <c r="G2130" s="54">
        <v>3.08</v>
      </c>
      <c r="H2130" s="55">
        <v>3.08</v>
      </c>
      <c r="I2130" s="73">
        <v>34.11</v>
      </c>
      <c r="J2130" s="55">
        <v>28.31</v>
      </c>
      <c r="K2130" s="73">
        <v>9.6</v>
      </c>
      <c r="L2130" s="55">
        <v>7.96</v>
      </c>
      <c r="M2130" s="55">
        <f>TRUNC(((J2130*G2130)+(L2130*G2130)),2)</f>
        <v>111.71</v>
      </c>
      <c r="N2130" s="55">
        <f>TRUNC(((J2130*H2130)+(L2130*H2130)),2)</f>
        <v>111.71</v>
      </c>
      <c r="P2130" s="55">
        <v>34.11</v>
      </c>
      <c r="Q2130" s="55">
        <v>9.6</v>
      </c>
      <c r="R2130" s="55">
        <v>134.62</v>
      </c>
      <c r="S2130" s="55">
        <v>134.62</v>
      </c>
      <c r="T2130" s="135">
        <f t="shared" si="237"/>
        <v>0.82981726340811168</v>
      </c>
      <c r="U2130" s="55">
        <f t="shared" si="238"/>
        <v>87.19</v>
      </c>
      <c r="V2130" s="55">
        <f t="shared" si="239"/>
        <v>24.51</v>
      </c>
      <c r="X2130" s="36" t="b">
        <v>1</v>
      </c>
    </row>
    <row r="2131" spans="1:24" x14ac:dyDescent="0.25">
      <c r="A2131" s="42" t="s">
        <v>5220</v>
      </c>
      <c r="B2131" s="127" t="s">
        <v>2990</v>
      </c>
      <c r="C2131" s="132"/>
      <c r="D2131" s="132"/>
      <c r="E2131" s="47" t="s">
        <v>77</v>
      </c>
      <c r="F2131" s="132"/>
      <c r="G2131" s="48"/>
      <c r="H2131" s="48"/>
      <c r="I2131" s="72"/>
      <c r="J2131" s="48"/>
      <c r="K2131" s="72"/>
      <c r="L2131" s="48"/>
      <c r="M2131" s="308">
        <f>SUM(M2132:M2136)</f>
        <v>298.68</v>
      </c>
      <c r="N2131" s="308">
        <f>SUM(N2132:N2136)</f>
        <v>298.68</v>
      </c>
      <c r="P2131" s="48"/>
      <c r="Q2131" s="48"/>
      <c r="R2131" s="308">
        <v>360.3</v>
      </c>
      <c r="S2131" s="308">
        <v>360.3</v>
      </c>
      <c r="T2131" s="135">
        <f t="shared" si="237"/>
        <v>0.82897585345545377</v>
      </c>
      <c r="U2131" s="55">
        <f t="shared" si="238"/>
        <v>0</v>
      </c>
      <c r="V2131" s="55">
        <f t="shared" si="239"/>
        <v>0</v>
      </c>
      <c r="X2131" s="36" t="b">
        <v>1</v>
      </c>
    </row>
    <row r="2132" spans="1:24" x14ac:dyDescent="0.25">
      <c r="A2132" s="42" t="s">
        <v>5221</v>
      </c>
      <c r="B2132" s="128" t="s">
        <v>2991</v>
      </c>
      <c r="C2132" s="50" t="s">
        <v>163</v>
      </c>
      <c r="D2132" s="51">
        <v>41004</v>
      </c>
      <c r="E2132" s="56" t="s">
        <v>601</v>
      </c>
      <c r="F2132" s="53" t="s">
        <v>211</v>
      </c>
      <c r="G2132" s="54">
        <v>10</v>
      </c>
      <c r="H2132" s="55">
        <v>10</v>
      </c>
      <c r="I2132" s="73">
        <v>1.76</v>
      </c>
      <c r="J2132" s="55">
        <v>1.46</v>
      </c>
      <c r="K2132" s="73">
        <v>0</v>
      </c>
      <c r="L2132" s="55">
        <v>0</v>
      </c>
      <c r="M2132" s="55">
        <f>TRUNC(((J2132*G2132)+(L2132*G2132)),2)</f>
        <v>14.6</v>
      </c>
      <c r="N2132" s="55">
        <f>TRUNC(((J2132*H2132)+(L2132*H2132)),2)</f>
        <v>14.6</v>
      </c>
      <c r="P2132" s="55">
        <v>1.76</v>
      </c>
      <c r="Q2132" s="55">
        <v>0</v>
      </c>
      <c r="R2132" s="55">
        <v>17.600000000000001</v>
      </c>
      <c r="S2132" s="55">
        <v>17.600000000000001</v>
      </c>
      <c r="T2132" s="135">
        <f t="shared" si="237"/>
        <v>0.82954545454545447</v>
      </c>
      <c r="U2132" s="55">
        <f t="shared" si="238"/>
        <v>14.6</v>
      </c>
      <c r="V2132" s="55">
        <f t="shared" si="239"/>
        <v>0</v>
      </c>
      <c r="X2132" s="36" t="b">
        <v>1</v>
      </c>
    </row>
    <row r="2133" spans="1:24" x14ac:dyDescent="0.25">
      <c r="A2133" s="42" t="s">
        <v>5222</v>
      </c>
      <c r="B2133" s="128" t="s">
        <v>2992</v>
      </c>
      <c r="C2133" s="50" t="s">
        <v>163</v>
      </c>
      <c r="D2133" s="51">
        <v>41005</v>
      </c>
      <c r="E2133" s="56" t="s">
        <v>603</v>
      </c>
      <c r="F2133" s="53" t="s">
        <v>211</v>
      </c>
      <c r="G2133" s="54">
        <v>10</v>
      </c>
      <c r="H2133" s="55">
        <v>10</v>
      </c>
      <c r="I2133" s="73">
        <v>1.29</v>
      </c>
      <c r="J2133" s="55">
        <v>1.07</v>
      </c>
      <c r="K2133" s="73">
        <v>0</v>
      </c>
      <c r="L2133" s="55">
        <v>0</v>
      </c>
      <c r="M2133" s="55">
        <f>TRUNC(((J2133*G2133)+(L2133*G2133)),2)</f>
        <v>10.7</v>
      </c>
      <c r="N2133" s="55">
        <f>TRUNC(((J2133*H2133)+(L2133*H2133)),2)</f>
        <v>10.7</v>
      </c>
      <c r="P2133" s="55">
        <v>1.29</v>
      </c>
      <c r="Q2133" s="55">
        <v>0</v>
      </c>
      <c r="R2133" s="55">
        <v>12.9</v>
      </c>
      <c r="S2133" s="55">
        <v>12.9</v>
      </c>
      <c r="T2133" s="135">
        <f t="shared" si="237"/>
        <v>0.82945736434108519</v>
      </c>
      <c r="U2133" s="55">
        <f t="shared" si="238"/>
        <v>10.7</v>
      </c>
      <c r="V2133" s="55">
        <f t="shared" si="239"/>
        <v>0</v>
      </c>
      <c r="X2133" s="36" t="b">
        <v>1</v>
      </c>
    </row>
    <row r="2134" spans="1:24" x14ac:dyDescent="0.25">
      <c r="A2134" s="42" t="s">
        <v>5223</v>
      </c>
      <c r="B2134" s="128" t="s">
        <v>2993</v>
      </c>
      <c r="C2134" s="50" t="s">
        <v>163</v>
      </c>
      <c r="D2134" s="51">
        <v>41012</v>
      </c>
      <c r="E2134" s="56" t="s">
        <v>605</v>
      </c>
      <c r="F2134" s="53" t="s">
        <v>211</v>
      </c>
      <c r="G2134" s="54">
        <v>10</v>
      </c>
      <c r="H2134" s="55">
        <v>10</v>
      </c>
      <c r="I2134" s="73">
        <v>5</v>
      </c>
      <c r="J2134" s="55">
        <v>4.1500000000000004</v>
      </c>
      <c r="K2134" s="73">
        <v>0</v>
      </c>
      <c r="L2134" s="55">
        <v>0</v>
      </c>
      <c r="M2134" s="55">
        <f>TRUNC(((J2134*G2134)+(L2134*G2134)),2)</f>
        <v>41.5</v>
      </c>
      <c r="N2134" s="55">
        <f>TRUNC(((J2134*H2134)+(L2134*H2134)),2)</f>
        <v>41.5</v>
      </c>
      <c r="P2134" s="55">
        <v>5</v>
      </c>
      <c r="Q2134" s="55">
        <v>0</v>
      </c>
      <c r="R2134" s="55">
        <v>50</v>
      </c>
      <c r="S2134" s="55">
        <v>50</v>
      </c>
      <c r="T2134" s="135">
        <f t="shared" si="237"/>
        <v>0.83</v>
      </c>
      <c r="U2134" s="55">
        <f t="shared" si="238"/>
        <v>41.5</v>
      </c>
      <c r="V2134" s="55">
        <f t="shared" si="239"/>
        <v>0</v>
      </c>
      <c r="X2134" s="36" t="b">
        <v>1</v>
      </c>
    </row>
    <row r="2135" spans="1:24" x14ac:dyDescent="0.25">
      <c r="A2135" s="42" t="s">
        <v>5224</v>
      </c>
      <c r="B2135" s="128" t="s">
        <v>2994</v>
      </c>
      <c r="C2135" s="50" t="s">
        <v>163</v>
      </c>
      <c r="D2135" s="51">
        <v>41006</v>
      </c>
      <c r="E2135" s="56" t="s">
        <v>607</v>
      </c>
      <c r="F2135" s="53" t="s">
        <v>608</v>
      </c>
      <c r="G2135" s="54">
        <v>100</v>
      </c>
      <c r="H2135" s="55">
        <v>100</v>
      </c>
      <c r="I2135" s="73">
        <v>2.4500000000000002</v>
      </c>
      <c r="J2135" s="55">
        <v>2.0299999999999998</v>
      </c>
      <c r="K2135" s="73">
        <v>0</v>
      </c>
      <c r="L2135" s="55">
        <v>0</v>
      </c>
      <c r="M2135" s="55">
        <f>TRUNC(((J2135*G2135)+(L2135*G2135)),2)</f>
        <v>203</v>
      </c>
      <c r="N2135" s="55">
        <f>TRUNC(((J2135*H2135)+(L2135*H2135)),2)</f>
        <v>203</v>
      </c>
      <c r="P2135" s="55">
        <v>2.4500000000000002</v>
      </c>
      <c r="Q2135" s="55">
        <v>0</v>
      </c>
      <c r="R2135" s="55">
        <v>245</v>
      </c>
      <c r="S2135" s="55">
        <v>245</v>
      </c>
      <c r="T2135" s="135">
        <f t="shared" si="237"/>
        <v>0.82857142857142863</v>
      </c>
      <c r="U2135" s="55">
        <f t="shared" si="238"/>
        <v>203</v>
      </c>
      <c r="V2135" s="55">
        <f t="shared" si="239"/>
        <v>0</v>
      </c>
      <c r="X2135" s="36" t="b">
        <v>1</v>
      </c>
    </row>
    <row r="2136" spans="1:24" x14ac:dyDescent="0.25">
      <c r="A2136" s="42" t="s">
        <v>5225</v>
      </c>
      <c r="B2136" s="128" t="s">
        <v>2995</v>
      </c>
      <c r="C2136" s="50" t="s">
        <v>163</v>
      </c>
      <c r="D2136" s="51">
        <v>41008</v>
      </c>
      <c r="E2136" s="56" t="s">
        <v>610</v>
      </c>
      <c r="F2136" s="53" t="s">
        <v>211</v>
      </c>
      <c r="G2136" s="54">
        <v>8</v>
      </c>
      <c r="H2136" s="55">
        <v>8</v>
      </c>
      <c r="I2136" s="73">
        <v>4.3499999999999996</v>
      </c>
      <c r="J2136" s="55">
        <v>3.61</v>
      </c>
      <c r="K2136" s="73">
        <v>0</v>
      </c>
      <c r="L2136" s="55">
        <v>0</v>
      </c>
      <c r="M2136" s="55">
        <f>TRUNC(((J2136*G2136)+(L2136*G2136)),2)</f>
        <v>28.88</v>
      </c>
      <c r="N2136" s="55">
        <f>TRUNC(((J2136*H2136)+(L2136*H2136)),2)</f>
        <v>28.88</v>
      </c>
      <c r="P2136" s="55">
        <v>4.3499999999999996</v>
      </c>
      <c r="Q2136" s="55">
        <v>0</v>
      </c>
      <c r="R2136" s="55">
        <v>34.799999999999997</v>
      </c>
      <c r="S2136" s="55">
        <v>34.799999999999997</v>
      </c>
      <c r="T2136" s="135">
        <f t="shared" si="237"/>
        <v>0.8298850574712644</v>
      </c>
      <c r="U2136" s="55">
        <f t="shared" si="238"/>
        <v>28.88</v>
      </c>
      <c r="V2136" s="55">
        <f t="shared" si="239"/>
        <v>0</v>
      </c>
      <c r="X2136" s="36" t="b">
        <v>1</v>
      </c>
    </row>
    <row r="2137" spans="1:24" x14ac:dyDescent="0.25">
      <c r="A2137" s="42" t="s">
        <v>5226</v>
      </c>
      <c r="B2137" s="127" t="s">
        <v>2996</v>
      </c>
      <c r="C2137" s="132"/>
      <c r="D2137" s="132"/>
      <c r="E2137" s="47" t="s">
        <v>117</v>
      </c>
      <c r="F2137" s="132"/>
      <c r="G2137" s="48"/>
      <c r="H2137" s="48"/>
      <c r="I2137" s="72"/>
      <c r="J2137" s="48"/>
      <c r="K2137" s="72"/>
      <c r="L2137" s="48"/>
      <c r="M2137" s="49">
        <f>M2138</f>
        <v>2691.45</v>
      </c>
      <c r="N2137" s="65">
        <f>N2138</f>
        <v>2691.45</v>
      </c>
      <c r="P2137" s="48"/>
      <c r="Q2137" s="48"/>
      <c r="R2137" s="49">
        <v>3243.31</v>
      </c>
      <c r="S2137" s="49">
        <v>3243.31</v>
      </c>
      <c r="T2137" s="135">
        <f t="shared" si="237"/>
        <v>0.82984666898939663</v>
      </c>
      <c r="U2137" s="55">
        <f t="shared" si="238"/>
        <v>0</v>
      </c>
      <c r="V2137" s="55">
        <f t="shared" si="239"/>
        <v>0</v>
      </c>
      <c r="X2137" s="36" t="b">
        <v>1</v>
      </c>
    </row>
    <row r="2138" spans="1:24" ht="24" x14ac:dyDescent="0.25">
      <c r="A2138" s="42" t="s">
        <v>5227</v>
      </c>
      <c r="B2138" s="128" t="s">
        <v>2997</v>
      </c>
      <c r="C2138" s="50" t="s">
        <v>163</v>
      </c>
      <c r="D2138" s="51">
        <v>270210</v>
      </c>
      <c r="E2138" s="56" t="s">
        <v>5236</v>
      </c>
      <c r="F2138" s="53" t="s">
        <v>164</v>
      </c>
      <c r="G2138" s="54">
        <v>154.15</v>
      </c>
      <c r="H2138" s="55">
        <v>154.15</v>
      </c>
      <c r="I2138" s="73">
        <v>15.34</v>
      </c>
      <c r="J2138" s="55">
        <v>12.73</v>
      </c>
      <c r="K2138" s="73">
        <v>5.7</v>
      </c>
      <c r="L2138" s="55">
        <v>4.7300000000000004</v>
      </c>
      <c r="M2138" s="55">
        <f>TRUNC(((J2138*G2138)+(L2138*G2138)),2)</f>
        <v>2691.45</v>
      </c>
      <c r="N2138" s="55">
        <f>TRUNC(((J2138*H2138)+(L2138*H2138)),2)</f>
        <v>2691.45</v>
      </c>
      <c r="P2138" s="55">
        <v>15.34</v>
      </c>
      <c r="Q2138" s="55">
        <v>5.7</v>
      </c>
      <c r="R2138" s="55">
        <v>3243.31</v>
      </c>
      <c r="S2138" s="55">
        <v>3243.31</v>
      </c>
      <c r="T2138" s="135">
        <f t="shared" si="237"/>
        <v>0.82984666898939663</v>
      </c>
      <c r="U2138" s="55">
        <f t="shared" si="238"/>
        <v>1962.32</v>
      </c>
      <c r="V2138" s="55">
        <f t="shared" si="239"/>
        <v>729.12</v>
      </c>
      <c r="X2138" s="36" t="b">
        <v>1</v>
      </c>
    </row>
    <row r="2139" spans="1:24" x14ac:dyDescent="0.25">
      <c r="A2139" s="42" t="s">
        <v>5228</v>
      </c>
      <c r="B2139" s="126">
        <v>63</v>
      </c>
      <c r="C2139" s="131"/>
      <c r="D2139" s="131"/>
      <c r="E2139" s="43" t="s">
        <v>66</v>
      </c>
      <c r="F2139" s="44" t="s">
        <v>160</v>
      </c>
      <c r="G2139" s="45">
        <v>1</v>
      </c>
      <c r="H2139" s="46"/>
      <c r="I2139" s="72"/>
      <c r="J2139" s="46"/>
      <c r="K2139" s="72"/>
      <c r="L2139" s="46"/>
      <c r="M2139" s="45">
        <f>M2140</f>
        <v>11131.220000000001</v>
      </c>
      <c r="N2139" s="45">
        <f>N2140</f>
        <v>11131.220000000001</v>
      </c>
      <c r="P2139" s="46"/>
      <c r="Q2139" s="46"/>
      <c r="R2139" s="45">
        <v>13410.77</v>
      </c>
      <c r="S2139" s="45">
        <v>13410.77</v>
      </c>
      <c r="T2139" s="135">
        <f t="shared" si="237"/>
        <v>0.8300209458517297</v>
      </c>
      <c r="U2139" s="55">
        <f t="shared" si="238"/>
        <v>0</v>
      </c>
      <c r="V2139" s="55">
        <f t="shared" si="239"/>
        <v>0</v>
      </c>
      <c r="X2139" s="36" t="b">
        <v>1</v>
      </c>
    </row>
    <row r="2140" spans="1:24" x14ac:dyDescent="0.25">
      <c r="A2140" s="42" t="s">
        <v>5229</v>
      </c>
      <c r="B2140" s="127" t="s">
        <v>2998</v>
      </c>
      <c r="C2140" s="132"/>
      <c r="D2140" s="132"/>
      <c r="E2140" s="47" t="s">
        <v>107</v>
      </c>
      <c r="F2140" s="132"/>
      <c r="G2140" s="48"/>
      <c r="H2140" s="48"/>
      <c r="I2140" s="72"/>
      <c r="J2140" s="48"/>
      <c r="K2140" s="72"/>
      <c r="L2140" s="48"/>
      <c r="M2140" s="49">
        <f>SUM(M2141:M2143)</f>
        <v>11131.220000000001</v>
      </c>
      <c r="N2140" s="65">
        <f>SUM(N2141:N2143)</f>
        <v>11131.220000000001</v>
      </c>
      <c r="P2140" s="48"/>
      <c r="Q2140" s="48"/>
      <c r="R2140" s="49">
        <v>13410.77</v>
      </c>
      <c r="S2140" s="49">
        <v>13410.77</v>
      </c>
      <c r="T2140" s="135">
        <f t="shared" si="237"/>
        <v>0.8300209458517297</v>
      </c>
      <c r="U2140" s="55">
        <f t="shared" si="238"/>
        <v>0</v>
      </c>
      <c r="V2140" s="55">
        <f t="shared" si="239"/>
        <v>0</v>
      </c>
      <c r="X2140" s="36" t="b">
        <v>1</v>
      </c>
    </row>
    <row r="2141" spans="1:24" ht="24" x14ac:dyDescent="0.25">
      <c r="A2141" s="42" t="s">
        <v>5230</v>
      </c>
      <c r="B2141" s="128" t="s">
        <v>2999</v>
      </c>
      <c r="C2141" s="50" t="s">
        <v>163</v>
      </c>
      <c r="D2141" s="51">
        <v>221126</v>
      </c>
      <c r="E2141" s="56" t="s">
        <v>2871</v>
      </c>
      <c r="F2141" s="53" t="s">
        <v>164</v>
      </c>
      <c r="G2141" s="54">
        <v>14</v>
      </c>
      <c r="H2141" s="55">
        <v>14</v>
      </c>
      <c r="I2141" s="73">
        <v>126.64</v>
      </c>
      <c r="J2141" s="55">
        <v>105.12</v>
      </c>
      <c r="K2141" s="73">
        <v>24.97</v>
      </c>
      <c r="L2141" s="55">
        <v>20.72</v>
      </c>
      <c r="M2141" s="55">
        <f>TRUNC(((J2141*G2141)+(L2141*G2141)),2)</f>
        <v>1761.76</v>
      </c>
      <c r="N2141" s="55">
        <f>TRUNC(((J2141*H2141)+(L2141*H2141)),2)</f>
        <v>1761.76</v>
      </c>
      <c r="P2141" s="55">
        <v>126.64</v>
      </c>
      <c r="Q2141" s="55">
        <v>24.97</v>
      </c>
      <c r="R2141" s="55">
        <v>2122.54</v>
      </c>
      <c r="S2141" s="55">
        <v>2122.54</v>
      </c>
      <c r="T2141" s="135">
        <f t="shared" si="237"/>
        <v>0.83002440472264361</v>
      </c>
      <c r="U2141" s="55">
        <f t="shared" si="238"/>
        <v>1471.68</v>
      </c>
      <c r="V2141" s="55">
        <f t="shared" si="239"/>
        <v>290.08</v>
      </c>
      <c r="X2141" s="36" t="b">
        <v>1</v>
      </c>
    </row>
    <row r="2142" spans="1:24" ht="24" x14ac:dyDescent="0.25">
      <c r="A2142" s="42" t="s">
        <v>5231</v>
      </c>
      <c r="B2142" s="128" t="s">
        <v>3000</v>
      </c>
      <c r="C2142" s="50" t="s">
        <v>217</v>
      </c>
      <c r="D2142" s="51">
        <v>101094</v>
      </c>
      <c r="E2142" s="56" t="s">
        <v>3001</v>
      </c>
      <c r="F2142" s="53" t="s">
        <v>172</v>
      </c>
      <c r="G2142" s="54">
        <v>61.15</v>
      </c>
      <c r="H2142" s="55">
        <v>61.15</v>
      </c>
      <c r="I2142" s="73">
        <v>144.58000000000001</v>
      </c>
      <c r="J2142" s="55">
        <v>120.01</v>
      </c>
      <c r="K2142" s="73">
        <v>12.84</v>
      </c>
      <c r="L2142" s="55">
        <v>10.65</v>
      </c>
      <c r="M2142" s="55">
        <f>TRUNC(((J2142*G2142)+(L2142*G2142)),2)</f>
        <v>7989.85</v>
      </c>
      <c r="N2142" s="55">
        <f>TRUNC(((J2142*H2142)+(L2142*H2142)),2)</f>
        <v>7989.85</v>
      </c>
      <c r="P2142" s="55">
        <v>144.58000000000001</v>
      </c>
      <c r="Q2142" s="55">
        <v>12.84</v>
      </c>
      <c r="R2142" s="55">
        <v>9626.23</v>
      </c>
      <c r="S2142" s="55">
        <v>9626.23</v>
      </c>
      <c r="T2142" s="135">
        <f t="shared" si="237"/>
        <v>0.83000821713173289</v>
      </c>
      <c r="U2142" s="55">
        <f t="shared" si="238"/>
        <v>7338.61</v>
      </c>
      <c r="V2142" s="55">
        <f t="shared" si="239"/>
        <v>651.24</v>
      </c>
      <c r="X2142" s="36" t="b">
        <v>1</v>
      </c>
    </row>
    <row r="2143" spans="1:24" ht="24" x14ac:dyDescent="0.25">
      <c r="A2143" s="42" t="s">
        <v>5232</v>
      </c>
      <c r="B2143" s="128" t="s">
        <v>3002</v>
      </c>
      <c r="C2143" s="50" t="s">
        <v>197</v>
      </c>
      <c r="D2143" s="57" t="s">
        <v>3003</v>
      </c>
      <c r="E2143" s="56" t="s">
        <v>3004</v>
      </c>
      <c r="F2143" s="53" t="s">
        <v>160</v>
      </c>
      <c r="G2143" s="54">
        <v>1</v>
      </c>
      <c r="H2143" s="55">
        <v>1</v>
      </c>
      <c r="I2143" s="73">
        <v>1633.97</v>
      </c>
      <c r="J2143" s="55">
        <v>1356.35</v>
      </c>
      <c r="K2143" s="73">
        <v>28.03</v>
      </c>
      <c r="L2143" s="55">
        <v>23.26</v>
      </c>
      <c r="M2143" s="55">
        <f>TRUNC(((J2143*G2143)+(L2143*G2143)),2)</f>
        <v>1379.61</v>
      </c>
      <c r="N2143" s="55">
        <f>TRUNC(((J2143*H2143)+(L2143*H2143)),2)</f>
        <v>1379.61</v>
      </c>
      <c r="P2143" s="55">
        <v>1633.97</v>
      </c>
      <c r="Q2143" s="55">
        <v>28.03</v>
      </c>
      <c r="R2143" s="55">
        <v>1662</v>
      </c>
      <c r="S2143" s="55">
        <v>1662</v>
      </c>
      <c r="T2143" s="135">
        <f t="shared" si="237"/>
        <v>0.83009025270758119</v>
      </c>
      <c r="U2143" s="55">
        <f t="shared" si="238"/>
        <v>1356.35</v>
      </c>
      <c r="V2143" s="55">
        <f t="shared" si="239"/>
        <v>23.26</v>
      </c>
      <c r="X2143" s="36" t="b">
        <v>1</v>
      </c>
    </row>
    <row r="2144" spans="1:24" x14ac:dyDescent="0.25">
      <c r="A2144" s="42" t="s">
        <v>5233</v>
      </c>
      <c r="B2144" s="126">
        <v>64</v>
      </c>
      <c r="C2144" s="131"/>
      <c r="D2144" s="131"/>
      <c r="E2144" s="43" t="s">
        <v>67</v>
      </c>
      <c r="F2144" s="44" t="s">
        <v>160</v>
      </c>
      <c r="G2144" s="45">
        <v>1</v>
      </c>
      <c r="H2144" s="46"/>
      <c r="I2144" s="72"/>
      <c r="J2144" s="46"/>
      <c r="K2144" s="72"/>
      <c r="L2144" s="46"/>
      <c r="M2144" s="45">
        <f>M2145</f>
        <v>4980.78</v>
      </c>
      <c r="N2144" s="45">
        <f>N2145</f>
        <v>4980.78</v>
      </c>
      <c r="P2144" s="46"/>
      <c r="Q2144" s="46"/>
      <c r="R2144" s="45">
        <v>6000.72</v>
      </c>
      <c r="S2144" s="45">
        <v>6000.72</v>
      </c>
      <c r="T2144" s="135">
        <f t="shared" si="237"/>
        <v>0.83003039635243758</v>
      </c>
      <c r="U2144" s="55">
        <f t="shared" si="238"/>
        <v>0</v>
      </c>
      <c r="V2144" s="55">
        <f t="shared" si="239"/>
        <v>0</v>
      </c>
      <c r="X2144" s="36" t="b">
        <v>1</v>
      </c>
    </row>
    <row r="2145" spans="1:24" x14ac:dyDescent="0.25">
      <c r="A2145" s="42" t="s">
        <v>5234</v>
      </c>
      <c r="B2145" s="127" t="s">
        <v>3005</v>
      </c>
      <c r="C2145" s="132"/>
      <c r="D2145" s="132"/>
      <c r="E2145" s="47" t="s">
        <v>73</v>
      </c>
      <c r="F2145" s="132"/>
      <c r="G2145" s="48"/>
      <c r="H2145" s="48"/>
      <c r="I2145" s="72"/>
      <c r="J2145" s="48"/>
      <c r="K2145" s="72"/>
      <c r="L2145" s="48"/>
      <c r="M2145" s="308">
        <f>M2146</f>
        <v>4980.78</v>
      </c>
      <c r="N2145" s="308">
        <f>N2146</f>
        <v>4980.78</v>
      </c>
      <c r="P2145" s="48"/>
      <c r="Q2145" s="48"/>
      <c r="R2145" s="308">
        <v>6000.72</v>
      </c>
      <c r="S2145" s="308">
        <v>6000.72</v>
      </c>
      <c r="T2145" s="135">
        <f t="shared" si="237"/>
        <v>0.83003039635243758</v>
      </c>
      <c r="U2145" s="55">
        <f t="shared" si="238"/>
        <v>0</v>
      </c>
      <c r="V2145" s="55">
        <f t="shared" si="239"/>
        <v>0</v>
      </c>
      <c r="X2145" s="36" t="b">
        <v>1</v>
      </c>
    </row>
    <row r="2146" spans="1:24" ht="24" x14ac:dyDescent="0.25">
      <c r="A2146" s="42" t="s">
        <v>5235</v>
      </c>
      <c r="B2146" s="128" t="s">
        <v>3006</v>
      </c>
      <c r="C2146" s="50" t="s">
        <v>163</v>
      </c>
      <c r="D2146" s="51">
        <v>20600</v>
      </c>
      <c r="E2146" s="52" t="s">
        <v>3098</v>
      </c>
      <c r="F2146" s="53" t="s">
        <v>164</v>
      </c>
      <c r="G2146" s="54">
        <v>78.760000000000005</v>
      </c>
      <c r="H2146" s="55">
        <v>78.760000000000005</v>
      </c>
      <c r="I2146" s="73">
        <v>58.67</v>
      </c>
      <c r="J2146" s="55">
        <v>48.7</v>
      </c>
      <c r="K2146" s="73">
        <v>17.52</v>
      </c>
      <c r="L2146" s="55">
        <v>14.54</v>
      </c>
      <c r="M2146" s="55">
        <f>TRUNC(((J2146*G2146)+(L2146*G2146)),2)</f>
        <v>4980.78</v>
      </c>
      <c r="N2146" s="55">
        <f>TRUNC(((J2146*H2146)+(L2146*H2146)),2)</f>
        <v>4980.78</v>
      </c>
      <c r="P2146" s="55">
        <v>58.67</v>
      </c>
      <c r="Q2146" s="55">
        <v>17.52</v>
      </c>
      <c r="R2146" s="55">
        <v>6000.72</v>
      </c>
      <c r="S2146" s="55">
        <v>6000.72</v>
      </c>
      <c r="T2146" s="135">
        <f t="shared" si="237"/>
        <v>0.83003039635243758</v>
      </c>
      <c r="U2146" s="55">
        <f t="shared" si="238"/>
        <v>3835.61</v>
      </c>
      <c r="V2146" s="55">
        <f t="shared" si="239"/>
        <v>1145.17</v>
      </c>
      <c r="X2146" s="36" t="b">
        <v>1</v>
      </c>
    </row>
    <row r="2147" spans="1:24" ht="2.4500000000000002" customHeight="1" x14ac:dyDescent="0.25">
      <c r="A2147" s="42"/>
      <c r="B2147" s="66"/>
      <c r="C2147" s="66"/>
      <c r="D2147" s="66"/>
      <c r="E2147" s="66"/>
      <c r="F2147" s="66"/>
      <c r="G2147" s="66"/>
      <c r="H2147" s="66"/>
      <c r="I2147" s="74"/>
      <c r="J2147" s="66"/>
      <c r="K2147" s="74"/>
      <c r="L2147" s="66"/>
      <c r="M2147" s="66"/>
      <c r="N2147" s="66"/>
      <c r="P2147" s="66"/>
      <c r="Q2147" s="66"/>
      <c r="R2147" s="66"/>
      <c r="S2147" s="66"/>
    </row>
    <row r="2148" spans="1:24" x14ac:dyDescent="0.25">
      <c r="B2148" s="451" t="s">
        <v>3105</v>
      </c>
      <c r="C2148" s="451"/>
      <c r="D2148" s="451"/>
      <c r="E2148" s="451"/>
      <c r="F2148" s="451"/>
      <c r="G2148" s="451"/>
      <c r="H2148" s="452"/>
      <c r="I2148" s="78"/>
      <c r="J2148" s="440" t="s">
        <v>159</v>
      </c>
      <c r="K2148" s="440"/>
      <c r="L2148" s="440"/>
      <c r="M2148" s="442">
        <f>N12+N23+N35+N54+N64+N78+N235+N247+N294+N312+N324+N331+N334+N337+N465+N494+N498+N529+N533+N548+N774+N927+N946+N960+N975+N1327+N1344+N1356+N1363+N1369+N1372+N1389+N1396+N1401+N1408+N1537+N1544+N1682+N1692+N1845+N1857+N1866+N1900+N1927+N1940+N1947+N1950+N1963+N1969+N2002+N2024+N2032+N2035+N2040+N2043+N2075+N2096+N2104+N2110+N2113+N2116+N2126+N2139+N2144</f>
        <v>2737262.0999999996</v>
      </c>
      <c r="N2148" s="442"/>
      <c r="P2148" s="440" t="s">
        <v>159</v>
      </c>
      <c r="Q2148" s="440"/>
      <c r="R2148" s="442">
        <v>3298966.96</v>
      </c>
      <c r="S2148" s="442"/>
      <c r="T2148" s="135">
        <f>M2148-R2148</f>
        <v>-561704.86000000034</v>
      </c>
    </row>
    <row r="2149" spans="1:24" ht="15" x14ac:dyDescent="0.25">
      <c r="B2149" s="39"/>
      <c r="C2149" s="39"/>
      <c r="D2149" s="39"/>
      <c r="E2149" s="39"/>
      <c r="F2149" s="39"/>
      <c r="G2149" s="39"/>
      <c r="H2149" s="39"/>
      <c r="I2149" s="74"/>
      <c r="J2149" s="440" t="s">
        <v>3007</v>
      </c>
      <c r="K2149" s="440"/>
      <c r="L2149" s="441"/>
      <c r="M2149" s="442">
        <f>TRUNC(M2148*0.2233,2)</f>
        <v>611230.62</v>
      </c>
      <c r="N2149" s="443"/>
      <c r="P2149" s="440" t="s">
        <v>3007</v>
      </c>
      <c r="Q2149" s="441"/>
      <c r="R2149" s="442">
        <v>736659.32</v>
      </c>
      <c r="S2149" s="443"/>
      <c r="T2149" s="135">
        <f t="shared" ref="T2149:T2150" si="240">M2149-R2149</f>
        <v>-125428.69999999995</v>
      </c>
    </row>
    <row r="2150" spans="1:24" ht="15" x14ac:dyDescent="0.25">
      <c r="B2150" s="451" t="s">
        <v>3106</v>
      </c>
      <c r="C2150" s="451"/>
      <c r="D2150" s="451"/>
      <c r="E2150" s="451"/>
      <c r="F2150" s="451"/>
      <c r="G2150" s="451"/>
      <c r="H2150" s="451"/>
      <c r="I2150" s="74"/>
      <c r="J2150" s="445" t="s">
        <v>3008</v>
      </c>
      <c r="K2150" s="445"/>
      <c r="L2150" s="441"/>
      <c r="M2150" s="444">
        <f>SUM(M2148:N2149)</f>
        <v>3348492.7199999997</v>
      </c>
      <c r="N2150" s="443"/>
      <c r="P2150" s="445" t="s">
        <v>3008</v>
      </c>
      <c r="Q2150" s="441"/>
      <c r="R2150" s="444">
        <v>4035626.28</v>
      </c>
      <c r="S2150" s="443"/>
      <c r="T2150" s="135">
        <f t="shared" si="240"/>
        <v>-687133.56</v>
      </c>
    </row>
    <row r="2151" spans="1:24" x14ac:dyDescent="0.25">
      <c r="B2151" s="451"/>
      <c r="C2151" s="451"/>
      <c r="D2151" s="451"/>
      <c r="E2151" s="451"/>
      <c r="F2151" s="451"/>
      <c r="G2151" s="451"/>
      <c r="H2151" s="451"/>
      <c r="I2151" s="74"/>
      <c r="J2151" s="40"/>
      <c r="K2151" s="75"/>
      <c r="L2151" s="40"/>
      <c r="M2151" s="40"/>
      <c r="N2151" s="64"/>
      <c r="O2151" s="40"/>
      <c r="P2151" s="40"/>
      <c r="Q2151" s="40"/>
      <c r="R2151" s="40"/>
      <c r="S2151" s="64"/>
    </row>
    <row r="2152" spans="1:24" ht="15" x14ac:dyDescent="0.25">
      <c r="B2152" s="451"/>
      <c r="C2152" s="451"/>
      <c r="D2152" s="451"/>
      <c r="E2152" s="451"/>
      <c r="F2152" s="451"/>
      <c r="G2152" s="451"/>
      <c r="H2152" s="451"/>
      <c r="I2152" s="74"/>
      <c r="J2152" s="440" t="s">
        <v>3009</v>
      </c>
      <c r="K2152" s="440"/>
      <c r="L2152" s="441"/>
      <c r="M2152" s="442">
        <f>M2150/L9</f>
        <v>2364.2037660714664</v>
      </c>
      <c r="N2152" s="443"/>
      <c r="P2152" s="440" t="s">
        <v>3009</v>
      </c>
      <c r="Q2152" s="441"/>
      <c r="R2152" s="442">
        <v>2849.35</v>
      </c>
      <c r="S2152" s="443"/>
    </row>
    <row r="2153" spans="1:24" ht="15" x14ac:dyDescent="0.25">
      <c r="B2153" s="451"/>
      <c r="C2153" s="451"/>
      <c r="D2153" s="451"/>
      <c r="E2153" s="451"/>
      <c r="F2153" s="451"/>
      <c r="G2153" s="451"/>
      <c r="H2153" s="451"/>
      <c r="I2153" s="74"/>
      <c r="J2153" s="440" t="s">
        <v>3010</v>
      </c>
      <c r="K2153" s="440"/>
      <c r="L2153" s="441"/>
      <c r="M2153" s="442">
        <f>SUM(U14:U2146)</f>
        <v>1891127.8100000033</v>
      </c>
      <c r="N2153" s="443"/>
      <c r="P2153" s="440" t="s">
        <v>3010</v>
      </c>
      <c r="Q2153" s="441"/>
      <c r="R2153" s="442">
        <v>2278944.65</v>
      </c>
      <c r="S2153" s="443"/>
    </row>
    <row r="2154" spans="1:24" ht="15" x14ac:dyDescent="0.25">
      <c r="B2154" s="451"/>
      <c r="C2154" s="451"/>
      <c r="D2154" s="451"/>
      <c r="E2154" s="451"/>
      <c r="F2154" s="451"/>
      <c r="G2154" s="451"/>
      <c r="H2154" s="451"/>
      <c r="I2154" s="74"/>
      <c r="J2154" s="440" t="s">
        <v>3011</v>
      </c>
      <c r="K2154" s="440"/>
      <c r="L2154" s="441"/>
      <c r="M2154" s="442">
        <f>SUM(V14:V2146)</f>
        <v>846131.55999999878</v>
      </c>
      <c r="N2154" s="443"/>
      <c r="P2154" s="440" t="s">
        <v>3011</v>
      </c>
      <c r="Q2154" s="441"/>
      <c r="R2154" s="442">
        <v>1020022.31</v>
      </c>
      <c r="S2154" s="443"/>
    </row>
    <row r="2155" spans="1:24" x14ac:dyDescent="0.25">
      <c r="B2155" s="451"/>
      <c r="C2155" s="451"/>
      <c r="D2155" s="451"/>
      <c r="E2155" s="451"/>
      <c r="F2155" s="451"/>
      <c r="G2155" s="451"/>
      <c r="H2155" s="451"/>
      <c r="I2155" s="74"/>
      <c r="J2155" s="41"/>
      <c r="K2155" s="76"/>
      <c r="L2155" s="41"/>
      <c r="M2155" s="41"/>
      <c r="N2155" s="41"/>
      <c r="O2155" s="41"/>
      <c r="P2155" s="41"/>
      <c r="Q2155" s="41"/>
      <c r="R2155" s="41"/>
      <c r="S2155" s="41"/>
    </row>
    <row r="2156" spans="1:24" x14ac:dyDescent="0.25">
      <c r="N2156" s="135"/>
    </row>
  </sheetData>
  <sortState ref="A12:X2146">
    <sortCondition ref="A12:A2146"/>
  </sortState>
  <mergeCells count="28">
    <mergeCell ref="P2153:Q2153"/>
    <mergeCell ref="R2153:S2153"/>
    <mergeCell ref="P2154:Q2154"/>
    <mergeCell ref="R2154:S2154"/>
    <mergeCell ref="F5:G5"/>
    <mergeCell ref="B10:N10"/>
    <mergeCell ref="B2148:H2148"/>
    <mergeCell ref="B2150:H2155"/>
    <mergeCell ref="P2148:Q2148"/>
    <mergeCell ref="R2148:S2148"/>
    <mergeCell ref="P2149:Q2149"/>
    <mergeCell ref="R2149:S2149"/>
    <mergeCell ref="P2150:Q2150"/>
    <mergeCell ref="R2150:S2150"/>
    <mergeCell ref="P2152:Q2152"/>
    <mergeCell ref="R2152:S2152"/>
    <mergeCell ref="J2154:L2154"/>
    <mergeCell ref="M2148:N2148"/>
    <mergeCell ref="M2149:N2149"/>
    <mergeCell ref="M2150:N2150"/>
    <mergeCell ref="M2152:N2152"/>
    <mergeCell ref="M2153:N2153"/>
    <mergeCell ref="M2154:N2154"/>
    <mergeCell ref="J2148:L2148"/>
    <mergeCell ref="J2149:L2149"/>
    <mergeCell ref="J2150:L2150"/>
    <mergeCell ref="J2152:L2152"/>
    <mergeCell ref="J2153:L2153"/>
  </mergeCells>
  <printOptions horizontalCentered="1"/>
  <pageMargins left="0.39370078740157483" right="0.39370078740157483" top="0.39370078740157483" bottom="0.78740157480314965" header="0.31496062992125984" footer="0.39370078740157483"/>
  <pageSetup paperSize="9" scale="54" fitToHeight="0" orientation="portrait" horizontalDpi="0" verticalDpi="0" r:id="rId1"/>
  <headerFooter>
    <oddFooter>&amp;L&amp;8Rua Sandoval Xavier Nunes, Qd. B Lt. 10,
Sala 01 A, SN, Nerópolis - GO, CEP: 75.460-000
/engenharia@larsconstrutora.com.br&amp;C&amp;8página &amp;P de &amp;N&amp;R&amp;8LARS LOCAÇÕES ENGENHARIA 
Engº Civil Wenceslau G. R. Alves Filho
Crea 1020105984D-GO</oddFooter>
  </headerFooter>
  <drawing r:id="rId2"/>
  <legacyDrawing r:id="rId3"/>
  <oleObjects>
    <mc:AlternateContent xmlns:mc="http://schemas.openxmlformats.org/markup-compatibility/2006">
      <mc:Choice Requires="x14">
        <oleObject progId="CorelDraw.Graphic.17" shapeId="4098" r:id="rId4">
          <objectPr defaultSize="0" autoPict="0" r:id="rId5">
            <anchor moveWithCells="1" sizeWithCells="1">
              <from>
                <xdr:col>13</xdr:col>
                <xdr:colOff>180975</xdr:colOff>
                <xdr:row>0</xdr:row>
                <xdr:rowOff>76200</xdr:rowOff>
              </from>
              <to>
                <xdr:col>13</xdr:col>
                <xdr:colOff>647700</xdr:colOff>
                <xdr:row>0</xdr:row>
                <xdr:rowOff>733425</xdr:rowOff>
              </to>
            </anchor>
          </objectPr>
        </oleObject>
      </mc:Choice>
      <mc:Fallback>
        <oleObject progId="CorelDraw.Graphic.17" shapeId="409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5"/>
  <sheetViews>
    <sheetView showGridLines="0" view="pageBreakPreview" zoomScaleNormal="100" zoomScaleSheetLayoutView="100" workbookViewId="0">
      <selection activeCell="C1" sqref="C1:C1048576"/>
    </sheetView>
  </sheetViews>
  <sheetFormatPr defaultColWidth="8.85546875" defaultRowHeight="12" x14ac:dyDescent="0.2"/>
  <cols>
    <col min="1" max="1" width="6.42578125" style="1" customWidth="1"/>
    <col min="2" max="2" width="52.28515625" style="1" customWidth="1"/>
    <col min="3" max="3" width="9.7109375" style="158" hidden="1" customWidth="1"/>
    <col min="4" max="5" width="14" style="1" customWidth="1"/>
    <col min="6" max="6" width="10.7109375" style="1" customWidth="1"/>
    <col min="7" max="7" width="8.85546875" style="1"/>
    <col min="8" max="9" width="14" style="1" customWidth="1"/>
    <col min="10" max="10" width="10.7109375" style="1" customWidth="1"/>
    <col min="11" max="16384" width="8.85546875" style="1"/>
  </cols>
  <sheetData>
    <row r="1" spans="1:13" ht="63" customHeight="1" thickBot="1" x14ac:dyDescent="0.25">
      <c r="A1" s="10"/>
      <c r="B1" s="11"/>
      <c r="C1" s="142"/>
      <c r="D1" s="11"/>
      <c r="E1" s="11"/>
      <c r="F1" s="12"/>
      <c r="H1" s="143"/>
      <c r="I1" s="143"/>
      <c r="J1" s="143"/>
      <c r="M1" s="13"/>
    </row>
    <row r="2" spans="1:13" x14ac:dyDescent="0.2">
      <c r="A2" s="14" t="s">
        <v>140</v>
      </c>
      <c r="B2" s="144"/>
      <c r="C2" s="145"/>
      <c r="D2" s="146"/>
      <c r="E2" s="14" t="s">
        <v>141</v>
      </c>
      <c r="F2" s="17"/>
      <c r="H2" s="143"/>
      <c r="I2" s="143"/>
      <c r="J2" s="143"/>
      <c r="M2" s="13"/>
    </row>
    <row r="3" spans="1:13" ht="12.75" thickBot="1" x14ac:dyDescent="0.25">
      <c r="A3" s="18" t="s">
        <v>152</v>
      </c>
      <c r="B3" s="147"/>
      <c r="C3" s="148"/>
      <c r="D3" s="149"/>
      <c r="E3" s="21">
        <v>52039927</v>
      </c>
      <c r="F3" s="20"/>
      <c r="H3" s="143"/>
      <c r="I3" s="143"/>
      <c r="J3" s="143"/>
      <c r="M3" s="13"/>
    </row>
    <row r="4" spans="1:13" x14ac:dyDescent="0.2">
      <c r="A4" s="22" t="s">
        <v>142</v>
      </c>
      <c r="B4" s="150"/>
      <c r="C4" s="151"/>
      <c r="D4" s="152"/>
      <c r="E4" s="22" t="s">
        <v>143</v>
      </c>
      <c r="F4" s="25"/>
      <c r="H4" s="143"/>
      <c r="I4" s="143"/>
      <c r="J4" s="143"/>
      <c r="M4" s="13"/>
    </row>
    <row r="5" spans="1:13" ht="12.75" thickBot="1" x14ac:dyDescent="0.25">
      <c r="A5" s="26" t="s">
        <v>144</v>
      </c>
      <c r="B5" s="147"/>
      <c r="C5" s="148"/>
      <c r="D5" s="149"/>
      <c r="E5" s="26" t="s">
        <v>69</v>
      </c>
      <c r="F5" s="20"/>
      <c r="H5" s="143"/>
      <c r="I5" s="143"/>
      <c r="J5" s="143"/>
      <c r="M5" s="13"/>
    </row>
    <row r="6" spans="1:13" x14ac:dyDescent="0.2">
      <c r="A6" s="22" t="s">
        <v>145</v>
      </c>
      <c r="B6" s="150"/>
      <c r="C6" s="151"/>
      <c r="D6" s="152"/>
      <c r="E6" s="22" t="s">
        <v>146</v>
      </c>
      <c r="F6" s="25"/>
      <c r="H6" s="143"/>
      <c r="I6" s="143"/>
      <c r="J6" s="143"/>
      <c r="M6" s="13"/>
    </row>
    <row r="7" spans="1:13" ht="12.75" thickBot="1" x14ac:dyDescent="0.25">
      <c r="A7" s="26" t="s">
        <v>70</v>
      </c>
      <c r="B7" s="147"/>
      <c r="C7" s="153"/>
      <c r="D7" s="149"/>
      <c r="E7" s="26" t="s">
        <v>71</v>
      </c>
      <c r="F7" s="20"/>
      <c r="H7" s="143"/>
      <c r="I7" s="143"/>
      <c r="J7" s="143"/>
      <c r="M7" s="13"/>
    </row>
    <row r="8" spans="1:13" x14ac:dyDescent="0.2">
      <c r="A8" s="22" t="s">
        <v>147</v>
      </c>
      <c r="B8" s="150"/>
      <c r="C8" s="151"/>
      <c r="D8" s="154" t="s">
        <v>148</v>
      </c>
      <c r="E8" s="27" t="s">
        <v>149</v>
      </c>
      <c r="F8" s="25"/>
      <c r="H8" s="143"/>
      <c r="I8" s="143"/>
      <c r="J8" s="143"/>
      <c r="M8" s="13"/>
    </row>
    <row r="9" spans="1:13" ht="12.75" thickBot="1" x14ac:dyDescent="0.25">
      <c r="A9" s="26" t="s">
        <v>150</v>
      </c>
      <c r="B9" s="147"/>
      <c r="C9" s="148"/>
      <c r="D9" s="155">
        <v>45307</v>
      </c>
      <c r="E9" s="30">
        <v>1416.33</v>
      </c>
      <c r="F9" s="20"/>
      <c r="H9" s="143"/>
      <c r="I9" s="143"/>
      <c r="J9" s="143"/>
      <c r="M9" s="13"/>
    </row>
    <row r="10" spans="1:13" ht="12.75" thickBot="1" x14ac:dyDescent="0.25">
      <c r="A10" s="453" t="s">
        <v>5259</v>
      </c>
      <c r="B10" s="454"/>
      <c r="C10" s="454"/>
      <c r="D10" s="454"/>
      <c r="E10" s="454"/>
      <c r="F10" s="455"/>
      <c r="M10" s="13"/>
    </row>
    <row r="11" spans="1:13" s="138" customFormat="1" ht="24" x14ac:dyDescent="0.25">
      <c r="A11" s="6" t="s">
        <v>0</v>
      </c>
      <c r="B11" s="6" t="s">
        <v>1</v>
      </c>
      <c r="C11" s="159"/>
      <c r="D11" s="6" t="s">
        <v>5255</v>
      </c>
      <c r="E11" s="6" t="s">
        <v>5256</v>
      </c>
      <c r="F11" s="6" t="s">
        <v>5257</v>
      </c>
      <c r="H11" s="6" t="s">
        <v>5255</v>
      </c>
      <c r="I11" s="6" t="s">
        <v>5256</v>
      </c>
      <c r="J11" s="6" t="s">
        <v>5257</v>
      </c>
    </row>
    <row r="12" spans="1:13" x14ac:dyDescent="0.2">
      <c r="A12" s="2" t="s">
        <v>72</v>
      </c>
      <c r="B12" s="136" t="s">
        <v>73</v>
      </c>
      <c r="C12" s="156">
        <v>196426.87</v>
      </c>
      <c r="D12" s="9">
        <v>162981.88</v>
      </c>
      <c r="E12" s="9">
        <f>TRUNC(D12*1.2233,2)</f>
        <v>199375.73</v>
      </c>
      <c r="F12" s="31">
        <f>E12/$E$35</f>
        <v>5.9541933243325074E-2</v>
      </c>
      <c r="H12" s="139">
        <v>196426.87</v>
      </c>
      <c r="I12" s="139">
        <v>240288.99</v>
      </c>
      <c r="J12" s="8">
        <v>5.95</v>
      </c>
    </row>
    <row r="13" spans="1:13" x14ac:dyDescent="0.2">
      <c r="A13" s="2" t="s">
        <v>74</v>
      </c>
      <c r="B13" s="136" t="s">
        <v>75</v>
      </c>
      <c r="C13" s="156">
        <v>19700.29</v>
      </c>
      <c r="D13" s="9">
        <v>16345.98</v>
      </c>
      <c r="E13" s="9">
        <f t="shared" ref="E13:E35" si="0">TRUNC(D13*1.2233,2)</f>
        <v>19996.03</v>
      </c>
      <c r="F13" s="31">
        <f t="shared" ref="F13:F34" si="1">E13/$E$35</f>
        <v>5.9716510298998045E-3</v>
      </c>
      <c r="H13" s="139">
        <v>19700.29</v>
      </c>
      <c r="I13" s="139">
        <v>24099.360000000001</v>
      </c>
      <c r="J13" s="8">
        <v>0.6</v>
      </c>
    </row>
    <row r="14" spans="1:13" x14ac:dyDescent="0.2">
      <c r="A14" s="2" t="s">
        <v>76</v>
      </c>
      <c r="B14" s="136" t="s">
        <v>77</v>
      </c>
      <c r="C14" s="156">
        <v>41550.74</v>
      </c>
      <c r="D14" s="9">
        <v>34476.019999999997</v>
      </c>
      <c r="E14" s="9">
        <f t="shared" si="0"/>
        <v>42174.51</v>
      </c>
      <c r="F14" s="31">
        <f t="shared" si="1"/>
        <v>1.2595072925826758E-2</v>
      </c>
      <c r="H14" s="139">
        <v>41550.74</v>
      </c>
      <c r="I14" s="139">
        <v>50829.02</v>
      </c>
      <c r="J14" s="8">
        <v>1.26</v>
      </c>
    </row>
    <row r="15" spans="1:13" x14ac:dyDescent="0.2">
      <c r="A15" s="2" t="s">
        <v>78</v>
      </c>
      <c r="B15" s="136" t="s">
        <v>79</v>
      </c>
      <c r="C15" s="156">
        <v>197716.78</v>
      </c>
      <c r="D15" s="9">
        <v>164052.16</v>
      </c>
      <c r="E15" s="9">
        <f t="shared" si="0"/>
        <v>200685</v>
      </c>
      <c r="F15" s="31">
        <f t="shared" si="1"/>
        <v>5.9932936034574981E-2</v>
      </c>
      <c r="H15" s="139">
        <v>197716.78</v>
      </c>
      <c r="I15" s="139">
        <v>241866.94</v>
      </c>
      <c r="J15" s="8">
        <v>5.99</v>
      </c>
    </row>
    <row r="16" spans="1:13" x14ac:dyDescent="0.2">
      <c r="A16" s="2" t="s">
        <v>80</v>
      </c>
      <c r="B16" s="136" t="s">
        <v>81</v>
      </c>
      <c r="C16" s="156">
        <v>451082.5</v>
      </c>
      <c r="D16" s="9">
        <v>374278.09</v>
      </c>
      <c r="E16" s="9">
        <f t="shared" si="0"/>
        <v>457854.38</v>
      </c>
      <c r="F16" s="31">
        <f t="shared" si="1"/>
        <v>0.13673447078600787</v>
      </c>
      <c r="H16" s="139">
        <v>451082.5</v>
      </c>
      <c r="I16" s="139">
        <v>551809.22</v>
      </c>
      <c r="J16" s="8">
        <v>13.67</v>
      </c>
    </row>
    <row r="17" spans="1:10" x14ac:dyDescent="0.2">
      <c r="A17" s="2" t="s">
        <v>82</v>
      </c>
      <c r="B17" s="136" t="s">
        <v>83</v>
      </c>
      <c r="C17" s="156">
        <v>239007.55</v>
      </c>
      <c r="D17" s="9">
        <v>198312.48</v>
      </c>
      <c r="E17" s="9">
        <f t="shared" si="0"/>
        <v>242595.65</v>
      </c>
      <c r="F17" s="31">
        <f t="shared" si="1"/>
        <v>7.2449209326636968E-2</v>
      </c>
      <c r="H17" s="139">
        <v>239007.55</v>
      </c>
      <c r="I17" s="139">
        <v>292377.94</v>
      </c>
      <c r="J17" s="8">
        <v>7.24</v>
      </c>
    </row>
    <row r="18" spans="1:10" x14ac:dyDescent="0.2">
      <c r="A18" s="2" t="s">
        <v>84</v>
      </c>
      <c r="B18" s="136" t="s">
        <v>85</v>
      </c>
      <c r="C18" s="156">
        <v>220971.29</v>
      </c>
      <c r="D18" s="9">
        <v>183347.20000000001</v>
      </c>
      <c r="E18" s="9">
        <f t="shared" si="0"/>
        <v>224288.62</v>
      </c>
      <c r="F18" s="31">
        <f t="shared" si="1"/>
        <v>6.6981964350813938E-2</v>
      </c>
      <c r="H18" s="139">
        <v>220971.29</v>
      </c>
      <c r="I18" s="139">
        <v>270314.18</v>
      </c>
      <c r="J18" s="8">
        <v>6.7</v>
      </c>
    </row>
    <row r="19" spans="1:10" x14ac:dyDescent="0.2">
      <c r="A19" s="2" t="s">
        <v>86</v>
      </c>
      <c r="B19" s="136" t="s">
        <v>87</v>
      </c>
      <c r="C19" s="156">
        <v>29101.22</v>
      </c>
      <c r="D19" s="9">
        <v>24146.240000000002</v>
      </c>
      <c r="E19" s="9">
        <f t="shared" si="0"/>
        <v>29538.09</v>
      </c>
      <c r="F19" s="31">
        <f t="shared" si="1"/>
        <v>8.8213093083863714E-3</v>
      </c>
      <c r="H19" s="139">
        <v>29101.22</v>
      </c>
      <c r="I19" s="139">
        <v>35599.519999999997</v>
      </c>
      <c r="J19" s="8">
        <v>0.88</v>
      </c>
    </row>
    <row r="20" spans="1:10" x14ac:dyDescent="0.2">
      <c r="A20" s="2" t="s">
        <v>88</v>
      </c>
      <c r="B20" s="136" t="s">
        <v>89</v>
      </c>
      <c r="C20" s="156">
        <v>136363.57999999999</v>
      </c>
      <c r="D20" s="9">
        <v>113145.38</v>
      </c>
      <c r="E20" s="9">
        <f t="shared" si="0"/>
        <v>138410.74</v>
      </c>
      <c r="F20" s="31">
        <f t="shared" si="1"/>
        <v>4.1335236948043891E-2</v>
      </c>
      <c r="H20" s="139">
        <v>136363.57999999999</v>
      </c>
      <c r="I20" s="139">
        <v>166813.57</v>
      </c>
      <c r="J20" s="8">
        <v>4.13</v>
      </c>
    </row>
    <row r="21" spans="1:10" x14ac:dyDescent="0.2">
      <c r="A21" s="2" t="s">
        <v>90</v>
      </c>
      <c r="B21" s="136" t="s">
        <v>91</v>
      </c>
      <c r="C21" s="156">
        <v>25134.02</v>
      </c>
      <c r="D21" s="9">
        <v>20854.52</v>
      </c>
      <c r="E21" s="9">
        <f t="shared" si="0"/>
        <v>25511.33</v>
      </c>
      <c r="F21" s="31">
        <f t="shared" si="1"/>
        <v>7.6187503253702755E-3</v>
      </c>
      <c r="H21" s="139">
        <v>25134.02</v>
      </c>
      <c r="I21" s="139">
        <v>30746.45</v>
      </c>
      <c r="J21" s="8">
        <v>0.76</v>
      </c>
    </row>
    <row r="22" spans="1:10" x14ac:dyDescent="0.2">
      <c r="A22" s="2" t="s">
        <v>92</v>
      </c>
      <c r="B22" s="136" t="s">
        <v>93</v>
      </c>
      <c r="C22" s="156">
        <v>260921.53</v>
      </c>
      <c r="D22" s="9">
        <v>216495.23</v>
      </c>
      <c r="E22" s="9">
        <f t="shared" si="0"/>
        <v>264838.61</v>
      </c>
      <c r="F22" s="31">
        <f t="shared" si="1"/>
        <v>7.9091887647884732E-2</v>
      </c>
      <c r="H22" s="139">
        <v>260921.53</v>
      </c>
      <c r="I22" s="139">
        <v>319185.31</v>
      </c>
      <c r="J22" s="8">
        <v>7.91</v>
      </c>
    </row>
    <row r="23" spans="1:10" x14ac:dyDescent="0.2">
      <c r="A23" s="2" t="s">
        <v>94</v>
      </c>
      <c r="B23" s="136" t="s">
        <v>95</v>
      </c>
      <c r="C23" s="156">
        <v>67397.55</v>
      </c>
      <c r="D23" s="9">
        <v>55921.98</v>
      </c>
      <c r="E23" s="9">
        <f t="shared" si="0"/>
        <v>68409.350000000006</v>
      </c>
      <c r="F23" s="31">
        <f t="shared" si="1"/>
        <v>2.0429893602994006E-2</v>
      </c>
      <c r="H23" s="139">
        <v>67397.55</v>
      </c>
      <c r="I23" s="139">
        <v>82447.42</v>
      </c>
      <c r="J23" s="8">
        <v>2.04</v>
      </c>
    </row>
    <row r="24" spans="1:10" x14ac:dyDescent="0.2">
      <c r="A24" s="2" t="s">
        <v>96</v>
      </c>
      <c r="B24" s="136" t="s">
        <v>97</v>
      </c>
      <c r="C24" s="156">
        <v>3982.05</v>
      </c>
      <c r="D24" s="9">
        <v>3304.03</v>
      </c>
      <c r="E24" s="9">
        <f t="shared" si="0"/>
        <v>4041.81</v>
      </c>
      <c r="F24" s="31">
        <f t="shared" si="1"/>
        <v>1.2070535425861698E-3</v>
      </c>
      <c r="H24" s="139">
        <v>3982.05</v>
      </c>
      <c r="I24" s="139">
        <v>4871.24</v>
      </c>
      <c r="J24" s="8">
        <v>0.12</v>
      </c>
    </row>
    <row r="25" spans="1:10" x14ac:dyDescent="0.2">
      <c r="A25" s="2" t="s">
        <v>98</v>
      </c>
      <c r="B25" s="136" t="s">
        <v>99</v>
      </c>
      <c r="C25" s="156">
        <v>184786.35</v>
      </c>
      <c r="D25" s="9">
        <v>153323.35</v>
      </c>
      <c r="E25" s="9">
        <f t="shared" si="0"/>
        <v>187560.45</v>
      </c>
      <c r="F25" s="31">
        <f t="shared" si="1"/>
        <v>5.6013396379729921E-2</v>
      </c>
      <c r="H25" s="139">
        <v>184786.35</v>
      </c>
      <c r="I25" s="139">
        <v>226049.14</v>
      </c>
      <c r="J25" s="8">
        <v>5.6</v>
      </c>
    </row>
    <row r="26" spans="1:10" x14ac:dyDescent="0.2">
      <c r="A26" s="2" t="s">
        <v>100</v>
      </c>
      <c r="B26" s="136" t="s">
        <v>101</v>
      </c>
      <c r="C26" s="156">
        <v>33575.99</v>
      </c>
      <c r="D26" s="9">
        <v>27859.11</v>
      </c>
      <c r="E26" s="9">
        <f t="shared" si="0"/>
        <v>34080.04</v>
      </c>
      <c r="F26" s="31">
        <f t="shared" si="1"/>
        <v>1.0177725576778318E-2</v>
      </c>
      <c r="H26" s="139">
        <v>33575.99</v>
      </c>
      <c r="I26" s="139">
        <v>41073.51</v>
      </c>
      <c r="J26" s="8">
        <v>1.02</v>
      </c>
    </row>
    <row r="27" spans="1:10" x14ac:dyDescent="0.2">
      <c r="A27" s="2" t="s">
        <v>102</v>
      </c>
      <c r="B27" s="136" t="s">
        <v>103</v>
      </c>
      <c r="C27" s="156">
        <v>143360.98000000001</v>
      </c>
      <c r="D27" s="9">
        <v>118951.35</v>
      </c>
      <c r="E27" s="9">
        <f t="shared" si="0"/>
        <v>145513.18</v>
      </c>
      <c r="F27" s="31">
        <f t="shared" si="1"/>
        <v>4.3456322640593938E-2</v>
      </c>
      <c r="H27" s="139">
        <v>143360.98000000001</v>
      </c>
      <c r="I27" s="139">
        <v>175373.49</v>
      </c>
      <c r="J27" s="8">
        <v>4.3499999999999996</v>
      </c>
    </row>
    <row r="28" spans="1:10" x14ac:dyDescent="0.2">
      <c r="A28" s="2" t="s">
        <v>104</v>
      </c>
      <c r="B28" s="136" t="s">
        <v>105</v>
      </c>
      <c r="C28" s="156">
        <v>51446.69</v>
      </c>
      <c r="D28" s="9">
        <v>42687.02</v>
      </c>
      <c r="E28" s="9">
        <f t="shared" si="0"/>
        <v>52219.03</v>
      </c>
      <c r="F28" s="31">
        <f t="shared" si="1"/>
        <v>1.5594786779169105E-2</v>
      </c>
      <c r="H28" s="139">
        <v>51446.69</v>
      </c>
      <c r="I28" s="139">
        <v>62934.74</v>
      </c>
      <c r="J28" s="8">
        <v>1.56</v>
      </c>
    </row>
    <row r="29" spans="1:10" x14ac:dyDescent="0.2">
      <c r="A29" s="2" t="s">
        <v>106</v>
      </c>
      <c r="B29" s="136" t="s">
        <v>107</v>
      </c>
      <c r="C29" s="156">
        <v>290265.28000000003</v>
      </c>
      <c r="D29" s="9">
        <v>240842.72</v>
      </c>
      <c r="E29" s="9">
        <f t="shared" si="0"/>
        <v>294622.89</v>
      </c>
      <c r="F29" s="31">
        <f t="shared" si="1"/>
        <v>8.7986719588866238E-2</v>
      </c>
      <c r="H29" s="139">
        <v>290265.28000000003</v>
      </c>
      <c r="I29" s="139">
        <v>355081.52</v>
      </c>
      <c r="J29" s="8">
        <v>8.8000000000000007</v>
      </c>
    </row>
    <row r="30" spans="1:10" x14ac:dyDescent="0.2">
      <c r="A30" s="2" t="s">
        <v>108</v>
      </c>
      <c r="B30" s="136" t="s">
        <v>109</v>
      </c>
      <c r="C30" s="156">
        <v>11253.13</v>
      </c>
      <c r="D30" s="9">
        <v>9337.09</v>
      </c>
      <c r="E30" s="9">
        <f t="shared" si="0"/>
        <v>11422.06</v>
      </c>
      <c r="F30" s="31">
        <f t="shared" si="1"/>
        <v>3.4111049224559756E-3</v>
      </c>
      <c r="H30" s="139">
        <v>11253.13</v>
      </c>
      <c r="I30" s="139">
        <v>13765.95</v>
      </c>
      <c r="J30" s="8">
        <v>0.34</v>
      </c>
    </row>
    <row r="31" spans="1:10" x14ac:dyDescent="0.2">
      <c r="A31" s="2" t="s">
        <v>110</v>
      </c>
      <c r="B31" s="136" t="s">
        <v>111</v>
      </c>
      <c r="C31" s="156">
        <v>9202.73</v>
      </c>
      <c r="D31" s="9">
        <v>7635.81</v>
      </c>
      <c r="E31" s="9">
        <f t="shared" si="0"/>
        <v>9340.8799999999992</v>
      </c>
      <c r="F31" s="31">
        <f t="shared" si="1"/>
        <v>2.789577514745201E-3</v>
      </c>
      <c r="H31" s="139">
        <v>9202.73</v>
      </c>
      <c r="I31" s="139">
        <v>11257.7</v>
      </c>
      <c r="J31" s="8">
        <v>0.28000000000000003</v>
      </c>
    </row>
    <row r="32" spans="1:10" x14ac:dyDescent="0.2">
      <c r="A32" s="2" t="s">
        <v>112</v>
      </c>
      <c r="B32" s="136" t="s">
        <v>113</v>
      </c>
      <c r="C32" s="156">
        <v>182412</v>
      </c>
      <c r="D32" s="9">
        <v>151353.28</v>
      </c>
      <c r="E32" s="9">
        <f t="shared" si="0"/>
        <v>185150.46</v>
      </c>
      <c r="F32" s="31">
        <f t="shared" si="1"/>
        <v>5.5293672551272557E-2</v>
      </c>
      <c r="H32" s="139">
        <v>182412</v>
      </c>
      <c r="I32" s="139">
        <v>223144.6</v>
      </c>
      <c r="J32" s="8">
        <v>5.53</v>
      </c>
    </row>
    <row r="33" spans="1:10" x14ac:dyDescent="0.2">
      <c r="A33" s="2" t="s">
        <v>114</v>
      </c>
      <c r="B33" s="136" t="s">
        <v>115</v>
      </c>
      <c r="C33" s="156">
        <v>202425.49</v>
      </c>
      <c r="D33" s="9">
        <v>167959.13</v>
      </c>
      <c r="E33" s="9">
        <f t="shared" si="0"/>
        <v>205464.4</v>
      </c>
      <c r="F33" s="31">
        <f t="shared" si="1"/>
        <v>6.1360264805951255E-2</v>
      </c>
      <c r="H33" s="139">
        <v>202425.49</v>
      </c>
      <c r="I33" s="139">
        <v>247627.1</v>
      </c>
      <c r="J33" s="8">
        <v>6.14</v>
      </c>
    </row>
    <row r="34" spans="1:10" x14ac:dyDescent="0.2">
      <c r="A34" s="2" t="s">
        <v>116</v>
      </c>
      <c r="B34" s="136" t="s">
        <v>117</v>
      </c>
      <c r="C34" s="156">
        <v>300882.34999999998</v>
      </c>
      <c r="D34" s="9">
        <v>249652.05</v>
      </c>
      <c r="E34" s="9">
        <f t="shared" si="0"/>
        <v>305399.34999999998</v>
      </c>
      <c r="F34" s="31">
        <f t="shared" si="1"/>
        <v>9.120502134464846E-2</v>
      </c>
      <c r="H34" s="139">
        <v>300882.34999999998</v>
      </c>
      <c r="I34" s="139">
        <v>368069.37</v>
      </c>
      <c r="J34" s="8">
        <v>9.1300000000000008</v>
      </c>
    </row>
    <row r="35" spans="1:10" s="34" customFormat="1" x14ac:dyDescent="0.2">
      <c r="A35" s="456" t="s">
        <v>5258</v>
      </c>
      <c r="B35" s="456"/>
      <c r="C35" s="157">
        <v>3298966.96</v>
      </c>
      <c r="D35" s="32">
        <f>SUM(D12:D34)</f>
        <v>2737262.1</v>
      </c>
      <c r="E35" s="32">
        <f t="shared" si="0"/>
        <v>3348492.72</v>
      </c>
      <c r="F35" s="160">
        <f>SUM(F12:F34)</f>
        <v>0.99999996117656198</v>
      </c>
      <c r="H35" s="140">
        <v>3298966.96</v>
      </c>
      <c r="I35" s="140">
        <v>4035626.28</v>
      </c>
      <c r="J35" s="141">
        <v>100</v>
      </c>
    </row>
  </sheetData>
  <mergeCells count="2">
    <mergeCell ref="A10:F10"/>
    <mergeCell ref="A35:B35"/>
  </mergeCells>
  <printOptions horizontalCentered="1"/>
  <pageMargins left="0.39370078740157483" right="0.39370078740157483" top="0.39370078740157483" bottom="0.78740157480314965" header="0.31496062992125984" footer="0.39370078740157483"/>
  <pageSetup paperSize="9" scale="98" fitToHeight="0" orientation="portrait" horizontalDpi="0" verticalDpi="0" r:id="rId1"/>
  <headerFooter>
    <oddFooter>&amp;L&amp;8Rua Sandoval Xavier Nunes, Qd. B Lt. 10,
Sala 01 A, SN, Nerópolis - GO, CEP: 75.460-000
/engenharia@larsconstrutora.com.br&amp;C&amp;8página &amp;P de &amp;N&amp;R&amp;8LARS LOCAÇÕES ENGENHARIA 
Engº Civil Wenceslau G. R. Alves Filho
Crea 1020105984D-GO</oddFooter>
  </headerFooter>
  <drawing r:id="rId2"/>
  <legacyDrawing r:id="rId3"/>
  <oleObjects>
    <mc:AlternateContent xmlns:mc="http://schemas.openxmlformats.org/markup-compatibility/2006">
      <mc:Choice Requires="x14">
        <oleObject progId="CorelDraw.Graphic.17" shapeId="6146" r:id="rId4">
          <objectPr defaultSize="0" autoPict="0" r:id="rId5">
            <anchor moveWithCells="1" sizeWithCells="1">
              <from>
                <xdr:col>5</xdr:col>
                <xdr:colOff>161925</xdr:colOff>
                <xdr:row>0</xdr:row>
                <xdr:rowOff>76200</xdr:rowOff>
              </from>
              <to>
                <xdr:col>5</xdr:col>
                <xdr:colOff>628650</xdr:colOff>
                <xdr:row>0</xdr:row>
                <xdr:rowOff>733425</xdr:rowOff>
              </to>
            </anchor>
          </objectPr>
        </oleObject>
      </mc:Choice>
      <mc:Fallback>
        <oleObject progId="CorelDraw.Graphic.17" shapeId="6146"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66"/>
  <sheetViews>
    <sheetView showGridLines="0" view="pageBreakPreview" zoomScaleNormal="100" zoomScaleSheetLayoutView="100" workbookViewId="0">
      <selection activeCell="A8" sqref="A8:S8"/>
    </sheetView>
  </sheetViews>
  <sheetFormatPr defaultColWidth="8.85546875" defaultRowHeight="12" x14ac:dyDescent="0.2"/>
  <cols>
    <col min="1" max="1" width="30.85546875" style="171" customWidth="1"/>
    <col min="2" max="2" width="13.140625" style="171" customWidth="1"/>
    <col min="3" max="3" width="16.7109375" style="162" customWidth="1"/>
    <col min="4" max="19" width="12.5703125" style="1" customWidth="1"/>
    <col min="20" max="16384" width="8.85546875" style="1"/>
  </cols>
  <sheetData>
    <row r="1" spans="1:23" s="124" customFormat="1" ht="62.45" customHeight="1" thickBot="1" x14ac:dyDescent="0.3">
      <c r="A1" s="175"/>
      <c r="B1" s="176"/>
      <c r="C1" s="176"/>
      <c r="D1" s="176"/>
      <c r="E1" s="176"/>
      <c r="F1" s="176"/>
      <c r="G1" s="176"/>
      <c r="H1" s="176"/>
      <c r="I1" s="176"/>
      <c r="J1" s="176"/>
      <c r="K1" s="176"/>
      <c r="L1" s="176"/>
      <c r="M1" s="176"/>
      <c r="N1" s="176"/>
      <c r="O1" s="176"/>
      <c r="P1" s="176"/>
      <c r="Q1" s="176"/>
      <c r="R1" s="176"/>
      <c r="S1" s="177"/>
    </row>
    <row r="2" spans="1:23" s="124" customFormat="1" x14ac:dyDescent="0.2">
      <c r="A2" s="14" t="s">
        <v>140</v>
      </c>
      <c r="C2" s="178"/>
      <c r="D2" s="179" t="s">
        <v>5261</v>
      </c>
      <c r="E2" s="180"/>
      <c r="F2" s="180"/>
      <c r="G2" s="180"/>
      <c r="H2" s="180"/>
      <c r="I2" s="180"/>
      <c r="J2" s="180"/>
      <c r="K2" s="180"/>
      <c r="L2" s="180"/>
      <c r="M2" s="181"/>
      <c r="N2" s="180"/>
      <c r="O2" s="180"/>
      <c r="P2" s="180"/>
      <c r="Q2" s="180"/>
      <c r="R2" s="180"/>
      <c r="S2" s="198"/>
      <c r="T2" s="196"/>
      <c r="U2" s="196"/>
    </row>
    <row r="3" spans="1:23" s="124" customFormat="1" ht="12" customHeight="1" thickBot="1" x14ac:dyDescent="0.25">
      <c r="A3" s="18" t="s">
        <v>152</v>
      </c>
      <c r="B3" s="182"/>
      <c r="C3" s="183"/>
      <c r="D3" s="184">
        <v>16</v>
      </c>
      <c r="E3" s="185"/>
      <c r="F3" s="185"/>
      <c r="G3" s="185"/>
      <c r="H3" s="185"/>
      <c r="I3" s="185"/>
      <c r="J3" s="185"/>
      <c r="K3" s="185"/>
      <c r="L3" s="185"/>
      <c r="M3" s="186"/>
      <c r="N3" s="185"/>
      <c r="O3" s="185"/>
      <c r="P3" s="185"/>
      <c r="Q3" s="185"/>
      <c r="R3" s="185"/>
      <c r="S3" s="199"/>
      <c r="T3" s="196"/>
      <c r="U3" s="196"/>
    </row>
    <row r="4" spans="1:23" s="124" customFormat="1" x14ac:dyDescent="0.2">
      <c r="A4" s="22" t="s">
        <v>142</v>
      </c>
      <c r="C4" s="178"/>
      <c r="D4" s="179" t="s">
        <v>5262</v>
      </c>
      <c r="E4" s="187"/>
      <c r="F4" s="187"/>
      <c r="G4" s="187"/>
      <c r="H4" s="187"/>
      <c r="I4" s="187"/>
      <c r="J4" s="187"/>
      <c r="K4" s="187"/>
      <c r="L4" s="187"/>
      <c r="M4" s="181"/>
      <c r="N4" s="187"/>
      <c r="O4" s="187"/>
      <c r="P4" s="187"/>
      <c r="Q4" s="187"/>
      <c r="R4" s="187"/>
      <c r="S4" s="200"/>
      <c r="T4" s="197"/>
      <c r="U4" s="197"/>
    </row>
    <row r="5" spans="1:23" s="124" customFormat="1" ht="12" customHeight="1" thickBot="1" x14ac:dyDescent="0.25">
      <c r="A5" s="26" t="s">
        <v>144</v>
      </c>
      <c r="B5" s="188"/>
      <c r="C5" s="189"/>
      <c r="D5" s="190">
        <v>480</v>
      </c>
      <c r="E5" s="185" t="s">
        <v>5263</v>
      </c>
      <c r="F5" s="185"/>
      <c r="G5" s="185"/>
      <c r="H5" s="185"/>
      <c r="I5" s="185"/>
      <c r="J5" s="185"/>
      <c r="K5" s="185"/>
      <c r="L5" s="185"/>
      <c r="M5" s="182"/>
      <c r="N5" s="185"/>
      <c r="O5" s="185"/>
      <c r="P5" s="185"/>
      <c r="Q5" s="185"/>
      <c r="R5" s="185"/>
      <c r="S5" s="199"/>
      <c r="T5" s="196"/>
      <c r="U5" s="196"/>
    </row>
    <row r="6" spans="1:23" s="124" customFormat="1" x14ac:dyDescent="0.2">
      <c r="A6" s="95" t="s">
        <v>5264</v>
      </c>
      <c r="B6" s="191"/>
      <c r="C6" s="192"/>
      <c r="D6" s="179" t="s">
        <v>148</v>
      </c>
      <c r="E6" s="187"/>
      <c r="F6" s="187"/>
      <c r="G6" s="187"/>
      <c r="H6" s="187"/>
      <c r="I6" s="187"/>
      <c r="J6" s="187"/>
      <c r="K6" s="187"/>
      <c r="L6" s="187"/>
      <c r="M6" s="181"/>
      <c r="N6" s="187"/>
      <c r="O6" s="187"/>
      <c r="P6" s="187"/>
      <c r="Q6" s="187"/>
      <c r="R6" s="187"/>
      <c r="S6" s="200"/>
      <c r="T6" s="197"/>
      <c r="U6" s="197"/>
    </row>
    <row r="7" spans="1:23" s="124" customFormat="1" ht="12" customHeight="1" thickBot="1" x14ac:dyDescent="0.25">
      <c r="A7" s="26" t="s">
        <v>69</v>
      </c>
      <c r="C7" s="178"/>
      <c r="D7" s="193">
        <v>45307</v>
      </c>
      <c r="E7" s="185"/>
      <c r="F7" s="185"/>
      <c r="G7" s="185"/>
      <c r="H7" s="185"/>
      <c r="I7" s="185"/>
      <c r="J7" s="185"/>
      <c r="K7" s="185"/>
      <c r="L7" s="185"/>
      <c r="M7" s="194"/>
      <c r="N7" s="185"/>
      <c r="O7" s="185"/>
      <c r="P7" s="185"/>
      <c r="Q7" s="185"/>
      <c r="R7" s="185"/>
      <c r="S7" s="199"/>
      <c r="T7" s="196"/>
      <c r="U7" s="196"/>
    </row>
    <row r="8" spans="1:23" s="124" customFormat="1" ht="18" customHeight="1" thickBot="1" x14ac:dyDescent="0.3">
      <c r="A8" s="457" t="s">
        <v>5265</v>
      </c>
      <c r="B8" s="458"/>
      <c r="C8" s="458"/>
      <c r="D8" s="458"/>
      <c r="E8" s="458"/>
      <c r="F8" s="458"/>
      <c r="G8" s="458"/>
      <c r="H8" s="458"/>
      <c r="I8" s="458"/>
      <c r="J8" s="458"/>
      <c r="K8" s="458"/>
      <c r="L8" s="458"/>
      <c r="M8" s="458"/>
      <c r="N8" s="458"/>
      <c r="O8" s="458"/>
      <c r="P8" s="458"/>
      <c r="Q8" s="458"/>
      <c r="R8" s="458"/>
      <c r="S8" s="459"/>
      <c r="T8" s="195"/>
      <c r="U8" s="195"/>
      <c r="V8" s="195"/>
      <c r="W8" s="195"/>
    </row>
    <row r="9" spans="1:23" s="34" customFormat="1" ht="12" customHeight="1" x14ac:dyDescent="0.2">
      <c r="A9" s="463" t="s">
        <v>1</v>
      </c>
      <c r="B9" s="174" t="s">
        <v>5260</v>
      </c>
      <c r="C9" s="172" t="s">
        <v>118</v>
      </c>
      <c r="D9" s="173">
        <v>1</v>
      </c>
      <c r="E9" s="173">
        <v>2</v>
      </c>
      <c r="F9" s="173">
        <v>3</v>
      </c>
      <c r="G9" s="173">
        <v>4</v>
      </c>
      <c r="H9" s="173">
        <v>5</v>
      </c>
      <c r="I9" s="173">
        <v>6</v>
      </c>
      <c r="J9" s="173">
        <v>7</v>
      </c>
      <c r="K9" s="173">
        <v>8</v>
      </c>
      <c r="L9" s="173">
        <v>9</v>
      </c>
      <c r="M9" s="173">
        <v>10</v>
      </c>
      <c r="N9" s="173">
        <v>11</v>
      </c>
      <c r="O9" s="173">
        <v>12</v>
      </c>
      <c r="P9" s="173">
        <v>13</v>
      </c>
      <c r="Q9" s="173">
        <v>14</v>
      </c>
      <c r="R9" s="173">
        <v>15</v>
      </c>
      <c r="S9" s="173">
        <v>16</v>
      </c>
    </row>
    <row r="10" spans="1:23" s="34" customFormat="1" ht="12" customHeight="1" x14ac:dyDescent="0.2">
      <c r="A10" s="463" t="s">
        <v>1</v>
      </c>
      <c r="B10" s="170">
        <f>Somatório!E35</f>
        <v>3348492.72</v>
      </c>
      <c r="C10" s="172" t="s">
        <v>119</v>
      </c>
      <c r="D10" s="173">
        <v>30</v>
      </c>
      <c r="E10" s="173">
        <v>60</v>
      </c>
      <c r="F10" s="173">
        <v>90</v>
      </c>
      <c r="G10" s="173">
        <v>120</v>
      </c>
      <c r="H10" s="173">
        <v>150</v>
      </c>
      <c r="I10" s="173">
        <v>180</v>
      </c>
      <c r="J10" s="173">
        <v>210</v>
      </c>
      <c r="K10" s="173">
        <v>240</v>
      </c>
      <c r="L10" s="173">
        <v>270</v>
      </c>
      <c r="M10" s="173">
        <v>300</v>
      </c>
      <c r="N10" s="173">
        <v>330</v>
      </c>
      <c r="O10" s="173">
        <v>360</v>
      </c>
      <c r="P10" s="173">
        <v>390</v>
      </c>
      <c r="Q10" s="173">
        <v>420</v>
      </c>
      <c r="R10" s="173">
        <v>450</v>
      </c>
      <c r="S10" s="173">
        <v>480</v>
      </c>
    </row>
    <row r="11" spans="1:23" x14ac:dyDescent="0.2">
      <c r="A11" s="460" t="s">
        <v>120</v>
      </c>
      <c r="B11" s="461">
        <f>Somatório!E12</f>
        <v>199375.73</v>
      </c>
      <c r="C11" s="462" t="s">
        <v>121</v>
      </c>
      <c r="D11" s="165">
        <v>0.65</v>
      </c>
      <c r="E11" s="165">
        <v>0.25</v>
      </c>
      <c r="F11" s="165">
        <v>0.1</v>
      </c>
      <c r="G11" s="166"/>
      <c r="H11" s="166"/>
      <c r="I11" s="166"/>
      <c r="J11" s="166"/>
      <c r="K11" s="166"/>
      <c r="L11" s="166"/>
      <c r="M11" s="166"/>
      <c r="N11" s="166"/>
      <c r="O11" s="166"/>
      <c r="P11" s="166"/>
      <c r="Q11" s="166"/>
      <c r="R11" s="166"/>
      <c r="S11" s="166"/>
    </row>
    <row r="12" spans="1:23" x14ac:dyDescent="0.2">
      <c r="A12" s="460" t="s">
        <v>120</v>
      </c>
      <c r="B12" s="461"/>
      <c r="C12" s="462" t="s">
        <v>121</v>
      </c>
      <c r="D12" s="168">
        <f>TRUNC(D11*$B11,2)</f>
        <v>129594.22</v>
      </c>
      <c r="E12" s="168">
        <f t="shared" ref="E12:S12" si="0">TRUNC(E11*$B11,2)</f>
        <v>49843.93</v>
      </c>
      <c r="F12" s="168">
        <f t="shared" si="0"/>
        <v>19937.57</v>
      </c>
      <c r="G12" s="168">
        <f t="shared" si="0"/>
        <v>0</v>
      </c>
      <c r="H12" s="168">
        <f t="shared" si="0"/>
        <v>0</v>
      </c>
      <c r="I12" s="168">
        <f t="shared" si="0"/>
        <v>0</v>
      </c>
      <c r="J12" s="168">
        <f t="shared" si="0"/>
        <v>0</v>
      </c>
      <c r="K12" s="168">
        <f t="shared" si="0"/>
        <v>0</v>
      </c>
      <c r="L12" s="168">
        <f t="shared" si="0"/>
        <v>0</v>
      </c>
      <c r="M12" s="168">
        <f t="shared" si="0"/>
        <v>0</v>
      </c>
      <c r="N12" s="168">
        <f t="shared" si="0"/>
        <v>0</v>
      </c>
      <c r="O12" s="168">
        <f t="shared" si="0"/>
        <v>0</v>
      </c>
      <c r="P12" s="168">
        <f t="shared" si="0"/>
        <v>0</v>
      </c>
      <c r="Q12" s="168">
        <f t="shared" si="0"/>
        <v>0</v>
      </c>
      <c r="R12" s="168">
        <f t="shared" si="0"/>
        <v>0</v>
      </c>
      <c r="S12" s="168">
        <f t="shared" si="0"/>
        <v>0</v>
      </c>
    </row>
    <row r="13" spans="1:23" x14ac:dyDescent="0.2">
      <c r="A13" s="460" t="s">
        <v>75</v>
      </c>
      <c r="B13" s="461">
        <f>Somatório!E13</f>
        <v>19996.03</v>
      </c>
      <c r="C13" s="462" t="s">
        <v>121</v>
      </c>
      <c r="D13" s="165">
        <v>0.10340000000000001</v>
      </c>
      <c r="E13" s="165">
        <v>8.3199999999999996E-2</v>
      </c>
      <c r="F13" s="165">
        <v>8.3000000000000004E-2</v>
      </c>
      <c r="G13" s="165">
        <v>8.3500000000000005E-2</v>
      </c>
      <c r="H13" s="165">
        <v>8.3500000000000005E-2</v>
      </c>
      <c r="I13" s="165">
        <v>8.3400000000000002E-2</v>
      </c>
      <c r="J13" s="165">
        <v>8.4000000000000005E-2</v>
      </c>
      <c r="K13" s="165">
        <v>8.3000000000000004E-2</v>
      </c>
      <c r="L13" s="165">
        <v>8.3500000000000005E-2</v>
      </c>
      <c r="M13" s="165">
        <v>6.3500000000000001E-2</v>
      </c>
      <c r="N13" s="165">
        <v>4.2500000000000003E-2</v>
      </c>
      <c r="O13" s="165">
        <v>4.2500000000000003E-2</v>
      </c>
      <c r="P13" s="165">
        <v>0.03</v>
      </c>
      <c r="Q13" s="165">
        <v>2.5999999999999999E-2</v>
      </c>
      <c r="R13" s="165">
        <v>2.5000000000000001E-2</v>
      </c>
      <c r="S13" s="166"/>
    </row>
    <row r="14" spans="1:23" x14ac:dyDescent="0.2">
      <c r="A14" s="460" t="s">
        <v>75</v>
      </c>
      <c r="B14" s="461"/>
      <c r="C14" s="462" t="s">
        <v>121</v>
      </c>
      <c r="D14" s="168">
        <f>TRUNC(D13*$B13,2)</f>
        <v>2067.58</v>
      </c>
      <c r="E14" s="168">
        <f t="shared" ref="E14" si="1">TRUNC(E13*$B13,2)</f>
        <v>1663.66</v>
      </c>
      <c r="F14" s="168">
        <f t="shared" ref="F14" si="2">TRUNC(F13*$B13,2)</f>
        <v>1659.67</v>
      </c>
      <c r="G14" s="168">
        <f t="shared" ref="G14" si="3">TRUNC(G13*$B13,2)</f>
        <v>1669.66</v>
      </c>
      <c r="H14" s="168">
        <f t="shared" ref="H14" si="4">TRUNC(H13*$B13,2)</f>
        <v>1669.66</v>
      </c>
      <c r="I14" s="168">
        <f t="shared" ref="I14" si="5">TRUNC(I13*$B13,2)</f>
        <v>1667.66</v>
      </c>
      <c r="J14" s="168">
        <f t="shared" ref="J14" si="6">TRUNC(J13*$B13,2)</f>
        <v>1679.66</v>
      </c>
      <c r="K14" s="168">
        <f t="shared" ref="K14" si="7">TRUNC(K13*$B13,2)</f>
        <v>1659.67</v>
      </c>
      <c r="L14" s="168">
        <f t="shared" ref="L14" si="8">TRUNC(L13*$B13,2)</f>
        <v>1669.66</v>
      </c>
      <c r="M14" s="168">
        <f t="shared" ref="M14" si="9">TRUNC(M13*$B13,2)</f>
        <v>1269.74</v>
      </c>
      <c r="N14" s="168">
        <f t="shared" ref="N14" si="10">TRUNC(N13*$B13,2)</f>
        <v>849.83</v>
      </c>
      <c r="O14" s="168">
        <f t="shared" ref="O14" si="11">TRUNC(O13*$B13,2)</f>
        <v>849.83</v>
      </c>
      <c r="P14" s="168">
        <f t="shared" ref="P14" si="12">TRUNC(P13*$B13,2)</f>
        <v>599.88</v>
      </c>
      <c r="Q14" s="168">
        <f t="shared" ref="Q14" si="13">TRUNC(Q13*$B13,2)</f>
        <v>519.89</v>
      </c>
      <c r="R14" s="168">
        <f t="shared" ref="R14" si="14">TRUNC(R13*$B13,2)</f>
        <v>499.9</v>
      </c>
      <c r="S14" s="168">
        <f t="shared" ref="S14" si="15">TRUNC(S13*$B13,2)</f>
        <v>0</v>
      </c>
    </row>
    <row r="15" spans="1:23" x14ac:dyDescent="0.2">
      <c r="A15" s="460" t="s">
        <v>122</v>
      </c>
      <c r="B15" s="461">
        <f>Somatório!E14</f>
        <v>42174.51</v>
      </c>
      <c r="C15" s="462" t="s">
        <v>121</v>
      </c>
      <c r="D15" s="165">
        <v>0.4</v>
      </c>
      <c r="E15" s="165">
        <v>0.36</v>
      </c>
      <c r="F15" s="165">
        <v>0.19</v>
      </c>
      <c r="G15" s="166"/>
      <c r="H15" s="166"/>
      <c r="I15" s="166"/>
      <c r="J15" s="166"/>
      <c r="K15" s="166"/>
      <c r="L15" s="166"/>
      <c r="M15" s="166"/>
      <c r="N15" s="166"/>
      <c r="O15" s="166"/>
      <c r="P15" s="166"/>
      <c r="Q15" s="165">
        <v>0.05</v>
      </c>
      <c r="R15" s="166"/>
      <c r="S15" s="166"/>
    </row>
    <row r="16" spans="1:23" x14ac:dyDescent="0.2">
      <c r="A16" s="460" t="s">
        <v>122</v>
      </c>
      <c r="B16" s="461"/>
      <c r="C16" s="462" t="s">
        <v>121</v>
      </c>
      <c r="D16" s="168">
        <f>TRUNC(D15*$B15,2)</f>
        <v>16869.8</v>
      </c>
      <c r="E16" s="168">
        <f t="shared" ref="E16" si="16">TRUNC(E15*$B15,2)</f>
        <v>15182.82</v>
      </c>
      <c r="F16" s="168">
        <f t="shared" ref="F16" si="17">TRUNC(F15*$B15,2)</f>
        <v>8013.15</v>
      </c>
      <c r="G16" s="168">
        <f t="shared" ref="G16" si="18">TRUNC(G15*$B15,2)</f>
        <v>0</v>
      </c>
      <c r="H16" s="168">
        <f t="shared" ref="H16" si="19">TRUNC(H15*$B15,2)</f>
        <v>0</v>
      </c>
      <c r="I16" s="168">
        <f t="shared" ref="I16" si="20">TRUNC(I15*$B15,2)</f>
        <v>0</v>
      </c>
      <c r="J16" s="168">
        <f t="shared" ref="J16" si="21">TRUNC(J15*$B15,2)</f>
        <v>0</v>
      </c>
      <c r="K16" s="168">
        <f t="shared" ref="K16" si="22">TRUNC(K15*$B15,2)</f>
        <v>0</v>
      </c>
      <c r="L16" s="168">
        <f t="shared" ref="L16" si="23">TRUNC(L15*$B15,2)</f>
        <v>0</v>
      </c>
      <c r="M16" s="168">
        <f t="shared" ref="M16" si="24">TRUNC(M15*$B15,2)</f>
        <v>0</v>
      </c>
      <c r="N16" s="168">
        <f t="shared" ref="N16" si="25">TRUNC(N15*$B15,2)</f>
        <v>0</v>
      </c>
      <c r="O16" s="168">
        <f t="shared" ref="O16" si="26">TRUNC(O15*$B15,2)</f>
        <v>0</v>
      </c>
      <c r="P16" s="168">
        <f t="shared" ref="P16" si="27">TRUNC(P15*$B15,2)</f>
        <v>0</v>
      </c>
      <c r="Q16" s="168">
        <f t="shared" ref="Q16" si="28">TRUNC(Q15*$B15,2)</f>
        <v>2108.7199999999998</v>
      </c>
      <c r="R16" s="168">
        <f t="shared" ref="R16" si="29">TRUNC(R15*$B15,2)</f>
        <v>0</v>
      </c>
      <c r="S16" s="168">
        <f t="shared" ref="S16" si="30">TRUNC(S15*$B15,2)</f>
        <v>0</v>
      </c>
    </row>
    <row r="17" spans="1:19" x14ac:dyDescent="0.2">
      <c r="A17" s="460" t="s">
        <v>79</v>
      </c>
      <c r="B17" s="461">
        <f>Somatório!E15</f>
        <v>200685</v>
      </c>
      <c r="C17" s="462" t="s">
        <v>121</v>
      </c>
      <c r="D17" s="165">
        <v>0.3</v>
      </c>
      <c r="E17" s="165">
        <v>0.2</v>
      </c>
      <c r="F17" s="165">
        <v>0.2</v>
      </c>
      <c r="G17" s="165">
        <v>0.2</v>
      </c>
      <c r="H17" s="165">
        <v>0.1</v>
      </c>
      <c r="I17" s="166"/>
      <c r="J17" s="166"/>
      <c r="K17" s="166"/>
      <c r="L17" s="166"/>
      <c r="M17" s="166"/>
      <c r="N17" s="166"/>
      <c r="O17" s="166"/>
      <c r="P17" s="166"/>
      <c r="Q17" s="166"/>
      <c r="R17" s="166"/>
      <c r="S17" s="166"/>
    </row>
    <row r="18" spans="1:19" x14ac:dyDescent="0.2">
      <c r="A18" s="460" t="s">
        <v>79</v>
      </c>
      <c r="B18" s="461"/>
      <c r="C18" s="462" t="s">
        <v>121</v>
      </c>
      <c r="D18" s="168">
        <f>TRUNC(D17*$B17,2)</f>
        <v>60205.5</v>
      </c>
      <c r="E18" s="168">
        <f t="shared" ref="E18" si="31">TRUNC(E17*$B17,2)</f>
        <v>40137</v>
      </c>
      <c r="F18" s="168">
        <f t="shared" ref="F18" si="32">TRUNC(F17*$B17,2)</f>
        <v>40137</v>
      </c>
      <c r="G18" s="168">
        <f t="shared" ref="G18" si="33">TRUNC(G17*$B17,2)</f>
        <v>40137</v>
      </c>
      <c r="H18" s="168">
        <f t="shared" ref="H18" si="34">TRUNC(H17*$B17,2)</f>
        <v>20068.5</v>
      </c>
      <c r="I18" s="168">
        <f t="shared" ref="I18" si="35">TRUNC(I17*$B17,2)</f>
        <v>0</v>
      </c>
      <c r="J18" s="168">
        <f t="shared" ref="J18" si="36">TRUNC(J17*$B17,2)</f>
        <v>0</v>
      </c>
      <c r="K18" s="168">
        <f t="shared" ref="K18" si="37">TRUNC(K17*$B17,2)</f>
        <v>0</v>
      </c>
      <c r="L18" s="168">
        <f t="shared" ref="L18" si="38">TRUNC(L17*$B17,2)</f>
        <v>0</v>
      </c>
      <c r="M18" s="168">
        <f t="shared" ref="M18" si="39">TRUNC(M17*$B17,2)</f>
        <v>0</v>
      </c>
      <c r="N18" s="168">
        <f t="shared" ref="N18" si="40">TRUNC(N17*$B17,2)</f>
        <v>0</v>
      </c>
      <c r="O18" s="168">
        <f t="shared" ref="O18" si="41">TRUNC(O17*$B17,2)</f>
        <v>0</v>
      </c>
      <c r="P18" s="168">
        <f t="shared" ref="P18" si="42">TRUNC(P17*$B17,2)</f>
        <v>0</v>
      </c>
      <c r="Q18" s="168">
        <f t="shared" ref="Q18" si="43">TRUNC(Q17*$B17,2)</f>
        <v>0</v>
      </c>
      <c r="R18" s="168">
        <f t="shared" ref="R18" si="44">TRUNC(R17*$B17,2)</f>
        <v>0</v>
      </c>
      <c r="S18" s="168">
        <f t="shared" ref="S18" si="45">TRUNC(S17*$B17,2)</f>
        <v>0</v>
      </c>
    </row>
    <row r="19" spans="1:19" x14ac:dyDescent="0.2">
      <c r="A19" s="460" t="s">
        <v>81</v>
      </c>
      <c r="B19" s="461">
        <f>Somatório!E16</f>
        <v>457854.38</v>
      </c>
      <c r="C19" s="462" t="s">
        <v>121</v>
      </c>
      <c r="D19" s="165">
        <v>0.1</v>
      </c>
      <c r="E19" s="165">
        <v>0.15</v>
      </c>
      <c r="F19" s="165">
        <v>0.25</v>
      </c>
      <c r="G19" s="165">
        <v>0.25</v>
      </c>
      <c r="H19" s="165">
        <v>0.15</v>
      </c>
      <c r="I19" s="165">
        <v>0.1</v>
      </c>
      <c r="J19" s="166"/>
      <c r="K19" s="166"/>
      <c r="L19" s="166"/>
      <c r="M19" s="166"/>
      <c r="N19" s="166"/>
      <c r="O19" s="166"/>
      <c r="P19" s="166"/>
      <c r="Q19" s="166"/>
      <c r="R19" s="166"/>
      <c r="S19" s="166"/>
    </row>
    <row r="20" spans="1:19" x14ac:dyDescent="0.2">
      <c r="A20" s="460" t="s">
        <v>81</v>
      </c>
      <c r="B20" s="461"/>
      <c r="C20" s="462" t="s">
        <v>121</v>
      </c>
      <c r="D20" s="168">
        <f>TRUNC(D19*$B19,2)</f>
        <v>45785.43</v>
      </c>
      <c r="E20" s="168">
        <f t="shared" ref="E20" si="46">TRUNC(E19*$B19,2)</f>
        <v>68678.149999999994</v>
      </c>
      <c r="F20" s="168">
        <f t="shared" ref="F20" si="47">TRUNC(F19*$B19,2)</f>
        <v>114463.59</v>
      </c>
      <c r="G20" s="168">
        <f t="shared" ref="G20" si="48">TRUNC(G19*$B19,2)</f>
        <v>114463.59</v>
      </c>
      <c r="H20" s="168">
        <f t="shared" ref="H20" si="49">TRUNC(H19*$B19,2)</f>
        <v>68678.149999999994</v>
      </c>
      <c r="I20" s="168">
        <f t="shared" ref="I20" si="50">TRUNC(I19*$B19,2)</f>
        <v>45785.43</v>
      </c>
      <c r="J20" s="168">
        <f t="shared" ref="J20" si="51">TRUNC(J19*$B19,2)</f>
        <v>0</v>
      </c>
      <c r="K20" s="168">
        <f t="shared" ref="K20" si="52">TRUNC(K19*$B19,2)</f>
        <v>0</v>
      </c>
      <c r="L20" s="168">
        <f t="shared" ref="L20" si="53">TRUNC(L19*$B19,2)</f>
        <v>0</v>
      </c>
      <c r="M20" s="168">
        <f t="shared" ref="M20" si="54">TRUNC(M19*$B19,2)</f>
        <v>0</v>
      </c>
      <c r="N20" s="168">
        <f t="shared" ref="N20" si="55">TRUNC(N19*$B19,2)</f>
        <v>0</v>
      </c>
      <c r="O20" s="168">
        <f t="shared" ref="O20" si="56">TRUNC(O19*$B19,2)</f>
        <v>0</v>
      </c>
      <c r="P20" s="168">
        <f t="shared" ref="P20" si="57">TRUNC(P19*$B19,2)</f>
        <v>0</v>
      </c>
      <c r="Q20" s="168">
        <f t="shared" ref="Q20" si="58">TRUNC(Q19*$B19,2)</f>
        <v>0</v>
      </c>
      <c r="R20" s="168">
        <f t="shared" ref="R20" si="59">TRUNC(R19*$B19,2)</f>
        <v>0</v>
      </c>
      <c r="S20" s="168">
        <f t="shared" ref="S20" si="60">TRUNC(S19*$B19,2)</f>
        <v>0</v>
      </c>
    </row>
    <row r="21" spans="1:19" x14ac:dyDescent="0.2">
      <c r="A21" s="460" t="s">
        <v>123</v>
      </c>
      <c r="B21" s="461">
        <f>Somatório!E17</f>
        <v>242595.65</v>
      </c>
      <c r="C21" s="462" t="s">
        <v>121</v>
      </c>
      <c r="D21" s="166"/>
      <c r="E21" s="166"/>
      <c r="F21" s="166"/>
      <c r="G21" s="166"/>
      <c r="H21" s="165">
        <v>0.05</v>
      </c>
      <c r="I21" s="165">
        <v>0.15</v>
      </c>
      <c r="J21" s="165">
        <v>0.15</v>
      </c>
      <c r="K21" s="165">
        <v>0.15</v>
      </c>
      <c r="L21" s="165">
        <v>0.15</v>
      </c>
      <c r="M21" s="165">
        <v>0.15</v>
      </c>
      <c r="N21" s="166"/>
      <c r="O21" s="166"/>
      <c r="P21" s="166"/>
      <c r="Q21" s="165">
        <v>0.1</v>
      </c>
      <c r="R21" s="165">
        <v>0.05</v>
      </c>
      <c r="S21" s="165">
        <v>0.05</v>
      </c>
    </row>
    <row r="22" spans="1:19" x14ac:dyDescent="0.2">
      <c r="A22" s="460" t="s">
        <v>123</v>
      </c>
      <c r="B22" s="461"/>
      <c r="C22" s="462" t="s">
        <v>121</v>
      </c>
      <c r="D22" s="168">
        <f>TRUNC(D21*$B21,2)</f>
        <v>0</v>
      </c>
      <c r="E22" s="168">
        <f t="shared" ref="E22" si="61">TRUNC(E21*$B21,2)</f>
        <v>0</v>
      </c>
      <c r="F22" s="168">
        <f t="shared" ref="F22" si="62">TRUNC(F21*$B21,2)</f>
        <v>0</v>
      </c>
      <c r="G22" s="168">
        <f t="shared" ref="G22" si="63">TRUNC(G21*$B21,2)</f>
        <v>0</v>
      </c>
      <c r="H22" s="168">
        <f t="shared" ref="H22" si="64">TRUNC(H21*$B21,2)</f>
        <v>12129.78</v>
      </c>
      <c r="I22" s="168">
        <f t="shared" ref="I22" si="65">TRUNC(I21*$B21,2)</f>
        <v>36389.339999999997</v>
      </c>
      <c r="J22" s="168">
        <f t="shared" ref="J22" si="66">TRUNC(J21*$B21,2)</f>
        <v>36389.339999999997</v>
      </c>
      <c r="K22" s="168">
        <f t="shared" ref="K22" si="67">TRUNC(K21*$B21,2)</f>
        <v>36389.339999999997</v>
      </c>
      <c r="L22" s="168">
        <f t="shared" ref="L22" si="68">TRUNC(L21*$B21,2)</f>
        <v>36389.339999999997</v>
      </c>
      <c r="M22" s="168">
        <f t="shared" ref="M22" si="69">TRUNC(M21*$B21,2)</f>
        <v>36389.339999999997</v>
      </c>
      <c r="N22" s="168">
        <f t="shared" ref="N22" si="70">TRUNC(N21*$B21,2)</f>
        <v>0</v>
      </c>
      <c r="O22" s="168">
        <f t="shared" ref="O22" si="71">TRUNC(O21*$B21,2)</f>
        <v>0</v>
      </c>
      <c r="P22" s="168">
        <f t="shared" ref="P22" si="72">TRUNC(P21*$B21,2)</f>
        <v>0</v>
      </c>
      <c r="Q22" s="168">
        <f t="shared" ref="Q22" si="73">TRUNC(Q21*$B21,2)</f>
        <v>24259.56</v>
      </c>
      <c r="R22" s="168">
        <f t="shared" ref="R22" si="74">TRUNC(R21*$B21,2)</f>
        <v>12129.78</v>
      </c>
      <c r="S22" s="168">
        <f t="shared" ref="S22" si="75">TRUNC(S21*$B21,2)</f>
        <v>12129.78</v>
      </c>
    </row>
    <row r="23" spans="1:19" x14ac:dyDescent="0.2">
      <c r="A23" s="460" t="s">
        <v>85</v>
      </c>
      <c r="B23" s="461">
        <f>Somatório!E18</f>
        <v>224288.62</v>
      </c>
      <c r="C23" s="462" t="s">
        <v>121</v>
      </c>
      <c r="D23" s="166"/>
      <c r="E23" s="166"/>
      <c r="F23" s="166"/>
      <c r="G23" s="166"/>
      <c r="H23" s="165">
        <v>0.05</v>
      </c>
      <c r="I23" s="165">
        <v>0.15</v>
      </c>
      <c r="J23" s="165">
        <v>0.15</v>
      </c>
      <c r="K23" s="165">
        <v>0.15</v>
      </c>
      <c r="L23" s="165">
        <v>0.15</v>
      </c>
      <c r="M23" s="165">
        <v>0.15</v>
      </c>
      <c r="N23" s="166"/>
      <c r="O23" s="166"/>
      <c r="P23" s="166"/>
      <c r="Q23" s="165">
        <v>0.1</v>
      </c>
      <c r="R23" s="165">
        <v>0.05</v>
      </c>
      <c r="S23" s="165">
        <v>0.05</v>
      </c>
    </row>
    <row r="24" spans="1:19" x14ac:dyDescent="0.2">
      <c r="A24" s="460" t="s">
        <v>85</v>
      </c>
      <c r="B24" s="461"/>
      <c r="C24" s="462" t="s">
        <v>121</v>
      </c>
      <c r="D24" s="168">
        <f>TRUNC(D23*$B23,2)</f>
        <v>0</v>
      </c>
      <c r="E24" s="168">
        <f t="shared" ref="E24" si="76">TRUNC(E23*$B23,2)</f>
        <v>0</v>
      </c>
      <c r="F24" s="168">
        <f t="shared" ref="F24" si="77">TRUNC(F23*$B23,2)</f>
        <v>0</v>
      </c>
      <c r="G24" s="168">
        <f t="shared" ref="G24" si="78">TRUNC(G23*$B23,2)</f>
        <v>0</v>
      </c>
      <c r="H24" s="168">
        <f t="shared" ref="H24" si="79">TRUNC(H23*$B23,2)</f>
        <v>11214.43</v>
      </c>
      <c r="I24" s="168">
        <f t="shared" ref="I24" si="80">TRUNC(I23*$B23,2)</f>
        <v>33643.29</v>
      </c>
      <c r="J24" s="168">
        <f t="shared" ref="J24" si="81">TRUNC(J23*$B23,2)</f>
        <v>33643.29</v>
      </c>
      <c r="K24" s="168">
        <f t="shared" ref="K24" si="82">TRUNC(K23*$B23,2)</f>
        <v>33643.29</v>
      </c>
      <c r="L24" s="168">
        <f t="shared" ref="L24" si="83">TRUNC(L23*$B23,2)</f>
        <v>33643.29</v>
      </c>
      <c r="M24" s="168">
        <f t="shared" ref="M24" si="84">TRUNC(M23*$B23,2)</f>
        <v>33643.29</v>
      </c>
      <c r="N24" s="168">
        <f t="shared" ref="N24" si="85">TRUNC(N23*$B23,2)</f>
        <v>0</v>
      </c>
      <c r="O24" s="168">
        <f t="shared" ref="O24" si="86">TRUNC(O23*$B23,2)</f>
        <v>0</v>
      </c>
      <c r="P24" s="168">
        <f t="shared" ref="P24" si="87">TRUNC(P23*$B23,2)</f>
        <v>0</v>
      </c>
      <c r="Q24" s="168">
        <f t="shared" ref="Q24" si="88">TRUNC(Q23*$B23,2)</f>
        <v>22428.86</v>
      </c>
      <c r="R24" s="168">
        <f t="shared" ref="R24" si="89">TRUNC(R23*$B23,2)</f>
        <v>11214.43</v>
      </c>
      <c r="S24" s="168">
        <f t="shared" ref="S24" si="90">TRUNC(S23*$B23,2)</f>
        <v>11214.43</v>
      </c>
    </row>
    <row r="25" spans="1:19" x14ac:dyDescent="0.2">
      <c r="A25" s="460" t="s">
        <v>87</v>
      </c>
      <c r="B25" s="461">
        <f>Somatório!E19</f>
        <v>29538.09</v>
      </c>
      <c r="C25" s="462" t="s">
        <v>121</v>
      </c>
      <c r="D25" s="166"/>
      <c r="E25" s="166"/>
      <c r="F25" s="166"/>
      <c r="G25" s="166"/>
      <c r="H25" s="166"/>
      <c r="I25" s="165">
        <v>0.5</v>
      </c>
      <c r="J25" s="165">
        <v>0.5</v>
      </c>
      <c r="K25" s="166"/>
      <c r="L25" s="166"/>
      <c r="M25" s="166"/>
      <c r="N25" s="166"/>
      <c r="O25" s="166"/>
      <c r="P25" s="166"/>
      <c r="Q25" s="166"/>
      <c r="R25" s="166"/>
      <c r="S25" s="166"/>
    </row>
    <row r="26" spans="1:19" x14ac:dyDescent="0.2">
      <c r="A26" s="460" t="s">
        <v>87</v>
      </c>
      <c r="B26" s="461"/>
      <c r="C26" s="462" t="s">
        <v>121</v>
      </c>
      <c r="D26" s="168">
        <f>TRUNC(D25*$B25,2)</f>
        <v>0</v>
      </c>
      <c r="E26" s="168">
        <f t="shared" ref="E26" si="91">TRUNC(E25*$B25,2)</f>
        <v>0</v>
      </c>
      <c r="F26" s="168">
        <f t="shared" ref="F26" si="92">TRUNC(F25*$B25,2)</f>
        <v>0</v>
      </c>
      <c r="G26" s="168">
        <f t="shared" ref="G26" si="93">TRUNC(G25*$B25,2)</f>
        <v>0</v>
      </c>
      <c r="H26" s="168">
        <f t="shared" ref="H26" si="94">TRUNC(H25*$B25,2)</f>
        <v>0</v>
      </c>
      <c r="I26" s="168">
        <f t="shared" ref="I26" si="95">TRUNC(I25*$B25,2)</f>
        <v>14769.04</v>
      </c>
      <c r="J26" s="168">
        <f t="shared" ref="J26" si="96">TRUNC(J25*$B25,2)</f>
        <v>14769.04</v>
      </c>
      <c r="K26" s="168">
        <f t="shared" ref="K26" si="97">TRUNC(K25*$B25,2)</f>
        <v>0</v>
      </c>
      <c r="L26" s="168">
        <f t="shared" ref="L26" si="98">TRUNC(L25*$B25,2)</f>
        <v>0</v>
      </c>
      <c r="M26" s="168">
        <f t="shared" ref="M26" si="99">TRUNC(M25*$B25,2)</f>
        <v>0</v>
      </c>
      <c r="N26" s="168">
        <f t="shared" ref="N26" si="100">TRUNC(N25*$B25,2)</f>
        <v>0</v>
      </c>
      <c r="O26" s="168">
        <f t="shared" ref="O26" si="101">TRUNC(O25*$B25,2)</f>
        <v>0</v>
      </c>
      <c r="P26" s="168">
        <f t="shared" ref="P26" si="102">TRUNC(P25*$B25,2)</f>
        <v>0</v>
      </c>
      <c r="Q26" s="168">
        <f t="shared" ref="Q26" si="103">TRUNC(Q25*$B25,2)</f>
        <v>0</v>
      </c>
      <c r="R26" s="168">
        <f t="shared" ref="R26" si="104">TRUNC(R25*$B25,2)</f>
        <v>0</v>
      </c>
      <c r="S26" s="168">
        <f t="shared" ref="S26" si="105">TRUNC(S25*$B25,2)</f>
        <v>0</v>
      </c>
    </row>
    <row r="27" spans="1:19" x14ac:dyDescent="0.2">
      <c r="A27" s="460" t="s">
        <v>124</v>
      </c>
      <c r="B27" s="461">
        <f>Somatório!E20</f>
        <v>138410.74</v>
      </c>
      <c r="C27" s="462" t="s">
        <v>121</v>
      </c>
      <c r="D27" s="166"/>
      <c r="E27" s="165">
        <v>0.05</v>
      </c>
      <c r="F27" s="165">
        <v>0.15</v>
      </c>
      <c r="G27" s="165">
        <v>0.2</v>
      </c>
      <c r="H27" s="165">
        <v>0.2</v>
      </c>
      <c r="I27" s="165">
        <v>0.2</v>
      </c>
      <c r="J27" s="165">
        <v>0.15</v>
      </c>
      <c r="K27" s="165">
        <v>0.05</v>
      </c>
      <c r="L27" s="166"/>
      <c r="M27" s="166"/>
      <c r="N27" s="166"/>
      <c r="O27" s="166"/>
      <c r="P27" s="166"/>
      <c r="Q27" s="166"/>
      <c r="R27" s="166"/>
      <c r="S27" s="166"/>
    </row>
    <row r="28" spans="1:19" x14ac:dyDescent="0.2">
      <c r="A28" s="460" t="s">
        <v>124</v>
      </c>
      <c r="B28" s="461"/>
      <c r="C28" s="462" t="s">
        <v>121</v>
      </c>
      <c r="D28" s="168">
        <f>TRUNC(D27*$B27,2)</f>
        <v>0</v>
      </c>
      <c r="E28" s="168">
        <f t="shared" ref="E28" si="106">TRUNC(E27*$B27,2)</f>
        <v>6920.53</v>
      </c>
      <c r="F28" s="168">
        <f t="shared" ref="F28" si="107">TRUNC(F27*$B27,2)</f>
        <v>20761.61</v>
      </c>
      <c r="G28" s="168">
        <f t="shared" ref="G28" si="108">TRUNC(G27*$B27,2)</f>
        <v>27682.14</v>
      </c>
      <c r="H28" s="168">
        <f t="shared" ref="H28" si="109">TRUNC(H27*$B27,2)</f>
        <v>27682.14</v>
      </c>
      <c r="I28" s="168">
        <f t="shared" ref="I28" si="110">TRUNC(I27*$B27,2)</f>
        <v>27682.14</v>
      </c>
      <c r="J28" s="168">
        <f t="shared" ref="J28" si="111">TRUNC(J27*$B27,2)</f>
        <v>20761.61</v>
      </c>
      <c r="K28" s="168">
        <f t="shared" ref="K28" si="112">TRUNC(K27*$B27,2)</f>
        <v>6920.53</v>
      </c>
      <c r="L28" s="168">
        <f t="shared" ref="L28" si="113">TRUNC(L27*$B27,2)</f>
        <v>0</v>
      </c>
      <c r="M28" s="168">
        <f t="shared" ref="M28" si="114">TRUNC(M27*$B27,2)</f>
        <v>0</v>
      </c>
      <c r="N28" s="168">
        <f t="shared" ref="N28" si="115">TRUNC(N27*$B27,2)</f>
        <v>0</v>
      </c>
      <c r="O28" s="168">
        <f t="shared" ref="O28" si="116">TRUNC(O27*$B27,2)</f>
        <v>0</v>
      </c>
      <c r="P28" s="168">
        <f t="shared" ref="P28" si="117">TRUNC(P27*$B27,2)</f>
        <v>0</v>
      </c>
      <c r="Q28" s="168">
        <f t="shared" ref="Q28" si="118">TRUNC(Q27*$B27,2)</f>
        <v>0</v>
      </c>
      <c r="R28" s="168">
        <f t="shared" ref="R28" si="119">TRUNC(R27*$B27,2)</f>
        <v>0</v>
      </c>
      <c r="S28" s="168">
        <f t="shared" ref="S28" si="120">TRUNC(S27*$B27,2)</f>
        <v>0</v>
      </c>
    </row>
    <row r="29" spans="1:19" x14ac:dyDescent="0.2">
      <c r="A29" s="460" t="s">
        <v>91</v>
      </c>
      <c r="B29" s="461">
        <f>Somatório!E21</f>
        <v>25511.33</v>
      </c>
      <c r="C29" s="462" t="s">
        <v>121</v>
      </c>
      <c r="D29" s="166"/>
      <c r="E29" s="165">
        <v>0.35</v>
      </c>
      <c r="F29" s="166"/>
      <c r="G29" s="166"/>
      <c r="H29" s="165">
        <v>0.2</v>
      </c>
      <c r="I29" s="165">
        <v>0.25</v>
      </c>
      <c r="J29" s="165">
        <v>0.2</v>
      </c>
      <c r="K29" s="166"/>
      <c r="L29" s="166"/>
      <c r="M29" s="166"/>
      <c r="N29" s="166"/>
      <c r="O29" s="166"/>
      <c r="P29" s="166"/>
      <c r="Q29" s="166"/>
      <c r="R29" s="166"/>
      <c r="S29" s="166"/>
    </row>
    <row r="30" spans="1:19" x14ac:dyDescent="0.2">
      <c r="A30" s="460" t="s">
        <v>91</v>
      </c>
      <c r="B30" s="461"/>
      <c r="C30" s="462" t="s">
        <v>121</v>
      </c>
      <c r="D30" s="168">
        <f>TRUNC(D29*$B29,2)</f>
        <v>0</v>
      </c>
      <c r="E30" s="168">
        <f t="shared" ref="E30" si="121">TRUNC(E29*$B29,2)</f>
        <v>8928.9599999999991</v>
      </c>
      <c r="F30" s="168">
        <f t="shared" ref="F30" si="122">TRUNC(F29*$B29,2)</f>
        <v>0</v>
      </c>
      <c r="G30" s="168">
        <f t="shared" ref="G30" si="123">TRUNC(G29*$B29,2)</f>
        <v>0</v>
      </c>
      <c r="H30" s="168">
        <f t="shared" ref="H30" si="124">TRUNC(H29*$B29,2)</f>
        <v>5102.26</v>
      </c>
      <c r="I30" s="168">
        <f t="shared" ref="I30" si="125">TRUNC(I29*$B29,2)</f>
        <v>6377.83</v>
      </c>
      <c r="J30" s="168">
        <f t="shared" ref="J30" si="126">TRUNC(J29*$B29,2)</f>
        <v>5102.26</v>
      </c>
      <c r="K30" s="168">
        <f t="shared" ref="K30" si="127">TRUNC(K29*$B29,2)</f>
        <v>0</v>
      </c>
      <c r="L30" s="168">
        <f t="shared" ref="L30" si="128">TRUNC(L29*$B29,2)</f>
        <v>0</v>
      </c>
      <c r="M30" s="168">
        <f t="shared" ref="M30" si="129">TRUNC(M29*$B29,2)</f>
        <v>0</v>
      </c>
      <c r="N30" s="168">
        <f t="shared" ref="N30" si="130">TRUNC(N29*$B29,2)</f>
        <v>0</v>
      </c>
      <c r="O30" s="168">
        <f t="shared" ref="O30" si="131">TRUNC(O29*$B29,2)</f>
        <v>0</v>
      </c>
      <c r="P30" s="168">
        <f t="shared" ref="P30" si="132">TRUNC(P29*$B29,2)</f>
        <v>0</v>
      </c>
      <c r="Q30" s="168">
        <f t="shared" ref="Q30" si="133">TRUNC(Q29*$B29,2)</f>
        <v>0</v>
      </c>
      <c r="R30" s="168">
        <f t="shared" ref="R30" si="134">TRUNC(R29*$B29,2)</f>
        <v>0</v>
      </c>
      <c r="S30" s="168">
        <f t="shared" ref="S30" si="135">TRUNC(S29*$B29,2)</f>
        <v>0</v>
      </c>
    </row>
    <row r="31" spans="1:19" x14ac:dyDescent="0.2">
      <c r="A31" s="460" t="s">
        <v>125</v>
      </c>
      <c r="B31" s="461">
        <f>Somatório!E22</f>
        <v>264838.61</v>
      </c>
      <c r="C31" s="462" t="s">
        <v>121</v>
      </c>
      <c r="D31" s="166"/>
      <c r="E31" s="166"/>
      <c r="F31" s="166"/>
      <c r="G31" s="166"/>
      <c r="H31" s="166"/>
      <c r="I31" s="165">
        <v>0.1</v>
      </c>
      <c r="J31" s="165">
        <v>0.2</v>
      </c>
      <c r="K31" s="165">
        <v>0.2</v>
      </c>
      <c r="L31" s="165">
        <v>0.2</v>
      </c>
      <c r="M31" s="165">
        <v>0.1</v>
      </c>
      <c r="N31" s="165">
        <v>0.1</v>
      </c>
      <c r="O31" s="165">
        <v>0.05</v>
      </c>
      <c r="P31" s="165">
        <v>0.05</v>
      </c>
      <c r="Q31" s="166"/>
      <c r="R31" s="166"/>
      <c r="S31" s="166"/>
    </row>
    <row r="32" spans="1:19" x14ac:dyDescent="0.2">
      <c r="A32" s="460" t="s">
        <v>125</v>
      </c>
      <c r="B32" s="461"/>
      <c r="C32" s="462" t="s">
        <v>121</v>
      </c>
      <c r="D32" s="168">
        <f>TRUNC(D31*$B31,2)</f>
        <v>0</v>
      </c>
      <c r="E32" s="168">
        <f t="shared" ref="E32" si="136">TRUNC(E31*$B31,2)</f>
        <v>0</v>
      </c>
      <c r="F32" s="168">
        <f t="shared" ref="F32" si="137">TRUNC(F31*$B31,2)</f>
        <v>0</v>
      </c>
      <c r="G32" s="168">
        <f t="shared" ref="G32" si="138">TRUNC(G31*$B31,2)</f>
        <v>0</v>
      </c>
      <c r="H32" s="168">
        <f t="shared" ref="H32" si="139">TRUNC(H31*$B31,2)</f>
        <v>0</v>
      </c>
      <c r="I32" s="168">
        <f t="shared" ref="I32" si="140">TRUNC(I31*$B31,2)</f>
        <v>26483.86</v>
      </c>
      <c r="J32" s="168">
        <f t="shared" ref="J32" si="141">TRUNC(J31*$B31,2)</f>
        <v>52967.72</v>
      </c>
      <c r="K32" s="168">
        <f t="shared" ref="K32" si="142">TRUNC(K31*$B31,2)</f>
        <v>52967.72</v>
      </c>
      <c r="L32" s="168">
        <f t="shared" ref="L32" si="143">TRUNC(L31*$B31,2)</f>
        <v>52967.72</v>
      </c>
      <c r="M32" s="168">
        <f t="shared" ref="M32" si="144">TRUNC(M31*$B31,2)</f>
        <v>26483.86</v>
      </c>
      <c r="N32" s="168">
        <f t="shared" ref="N32" si="145">TRUNC(N31*$B31,2)</f>
        <v>26483.86</v>
      </c>
      <c r="O32" s="168">
        <f t="shared" ref="O32" si="146">TRUNC(O31*$B31,2)</f>
        <v>13241.93</v>
      </c>
      <c r="P32" s="168">
        <f t="shared" ref="P32" si="147">TRUNC(P31*$B31,2)</f>
        <v>13241.93</v>
      </c>
      <c r="Q32" s="168">
        <f t="shared" ref="Q32" si="148">TRUNC(Q31*$B31,2)</f>
        <v>0</v>
      </c>
      <c r="R32" s="168">
        <f t="shared" ref="R32" si="149">TRUNC(R31*$B31,2)</f>
        <v>0</v>
      </c>
      <c r="S32" s="168">
        <f t="shared" ref="S32" si="150">TRUNC(S31*$B31,2)</f>
        <v>0</v>
      </c>
    </row>
    <row r="33" spans="1:19" x14ac:dyDescent="0.2">
      <c r="A33" s="460" t="s">
        <v>95</v>
      </c>
      <c r="B33" s="461">
        <f>Somatório!E23</f>
        <v>68409.350000000006</v>
      </c>
      <c r="C33" s="462" t="s">
        <v>121</v>
      </c>
      <c r="D33" s="166"/>
      <c r="E33" s="166"/>
      <c r="F33" s="166"/>
      <c r="G33" s="166"/>
      <c r="H33" s="166"/>
      <c r="I33" s="166"/>
      <c r="J33" s="166"/>
      <c r="K33" s="165">
        <v>0.1</v>
      </c>
      <c r="L33" s="165">
        <v>0.2</v>
      </c>
      <c r="M33" s="165">
        <v>0.25</v>
      </c>
      <c r="N33" s="165">
        <v>0.1</v>
      </c>
      <c r="O33" s="165">
        <v>0.1</v>
      </c>
      <c r="P33" s="165">
        <v>0.1</v>
      </c>
      <c r="Q33" s="165">
        <v>0.15</v>
      </c>
      <c r="R33" s="166"/>
      <c r="S33" s="166"/>
    </row>
    <row r="34" spans="1:19" x14ac:dyDescent="0.2">
      <c r="A34" s="460" t="s">
        <v>95</v>
      </c>
      <c r="B34" s="461"/>
      <c r="C34" s="462" t="s">
        <v>121</v>
      </c>
      <c r="D34" s="168">
        <f>TRUNC(D33*$B33,2)</f>
        <v>0</v>
      </c>
      <c r="E34" s="168">
        <f t="shared" ref="E34" si="151">TRUNC(E33*$B33,2)</f>
        <v>0</v>
      </c>
      <c r="F34" s="168">
        <f t="shared" ref="F34" si="152">TRUNC(F33*$B33,2)</f>
        <v>0</v>
      </c>
      <c r="G34" s="168">
        <f t="shared" ref="G34" si="153">TRUNC(G33*$B33,2)</f>
        <v>0</v>
      </c>
      <c r="H34" s="168">
        <f t="shared" ref="H34" si="154">TRUNC(H33*$B33,2)</f>
        <v>0</v>
      </c>
      <c r="I34" s="168">
        <f t="shared" ref="I34" si="155">TRUNC(I33*$B33,2)</f>
        <v>0</v>
      </c>
      <c r="J34" s="168">
        <f t="shared" ref="J34" si="156">TRUNC(J33*$B33,2)</f>
        <v>0</v>
      </c>
      <c r="K34" s="168">
        <f t="shared" ref="K34" si="157">TRUNC(K33*$B33,2)</f>
        <v>6840.93</v>
      </c>
      <c r="L34" s="168">
        <f t="shared" ref="L34" si="158">TRUNC(L33*$B33,2)</f>
        <v>13681.87</v>
      </c>
      <c r="M34" s="168">
        <f t="shared" ref="M34" si="159">TRUNC(M33*$B33,2)</f>
        <v>17102.330000000002</v>
      </c>
      <c r="N34" s="168">
        <f t="shared" ref="N34" si="160">TRUNC(N33*$B33,2)</f>
        <v>6840.93</v>
      </c>
      <c r="O34" s="168">
        <f t="shared" ref="O34" si="161">TRUNC(O33*$B33,2)</f>
        <v>6840.93</v>
      </c>
      <c r="P34" s="168">
        <f t="shared" ref="P34" si="162">TRUNC(P33*$B33,2)</f>
        <v>6840.93</v>
      </c>
      <c r="Q34" s="168">
        <f t="shared" ref="Q34" si="163">TRUNC(Q33*$B33,2)</f>
        <v>10261.4</v>
      </c>
      <c r="R34" s="168">
        <f t="shared" ref="R34" si="164">TRUNC(R33*$B33,2)</f>
        <v>0</v>
      </c>
      <c r="S34" s="168">
        <f t="shared" ref="S34" si="165">TRUNC(S33*$B33,2)</f>
        <v>0</v>
      </c>
    </row>
    <row r="35" spans="1:19" x14ac:dyDescent="0.2">
      <c r="A35" s="460" t="s">
        <v>97</v>
      </c>
      <c r="B35" s="461">
        <f>Somatório!E24</f>
        <v>4041.81</v>
      </c>
      <c r="C35" s="462" t="s">
        <v>121</v>
      </c>
      <c r="D35" s="166"/>
      <c r="E35" s="166"/>
      <c r="F35" s="166"/>
      <c r="G35" s="166"/>
      <c r="H35" s="166"/>
      <c r="I35" s="166"/>
      <c r="J35" s="165">
        <v>0.15</v>
      </c>
      <c r="K35" s="165">
        <v>0.25</v>
      </c>
      <c r="L35" s="165">
        <v>0.25</v>
      </c>
      <c r="M35" s="165">
        <v>0.25</v>
      </c>
      <c r="N35" s="165">
        <v>0.1</v>
      </c>
      <c r="O35" s="166"/>
      <c r="P35" s="166"/>
      <c r="Q35" s="166"/>
      <c r="R35" s="166"/>
      <c r="S35" s="166"/>
    </row>
    <row r="36" spans="1:19" x14ac:dyDescent="0.2">
      <c r="A36" s="460" t="s">
        <v>97</v>
      </c>
      <c r="B36" s="461"/>
      <c r="C36" s="462" t="s">
        <v>121</v>
      </c>
      <c r="D36" s="168">
        <f>TRUNC(D35*$B35,2)</f>
        <v>0</v>
      </c>
      <c r="E36" s="168">
        <f t="shared" ref="E36" si="166">TRUNC(E35*$B35,2)</f>
        <v>0</v>
      </c>
      <c r="F36" s="168">
        <f t="shared" ref="F36" si="167">TRUNC(F35*$B35,2)</f>
        <v>0</v>
      </c>
      <c r="G36" s="168">
        <f t="shared" ref="G36" si="168">TRUNC(G35*$B35,2)</f>
        <v>0</v>
      </c>
      <c r="H36" s="168">
        <f t="shared" ref="H36" si="169">TRUNC(H35*$B35,2)</f>
        <v>0</v>
      </c>
      <c r="I36" s="168">
        <f t="shared" ref="I36" si="170">TRUNC(I35*$B35,2)</f>
        <v>0</v>
      </c>
      <c r="J36" s="168">
        <f t="shared" ref="J36" si="171">TRUNC(J35*$B35,2)</f>
        <v>606.27</v>
      </c>
      <c r="K36" s="168">
        <f t="shared" ref="K36" si="172">TRUNC(K35*$B35,2)</f>
        <v>1010.45</v>
      </c>
      <c r="L36" s="168">
        <f t="shared" ref="L36" si="173">TRUNC(L35*$B35,2)</f>
        <v>1010.45</v>
      </c>
      <c r="M36" s="168">
        <f t="shared" ref="M36" si="174">TRUNC(M35*$B35,2)</f>
        <v>1010.45</v>
      </c>
      <c r="N36" s="168">
        <f t="shared" ref="N36" si="175">TRUNC(N35*$B35,2)</f>
        <v>404.18</v>
      </c>
      <c r="O36" s="168">
        <f t="shared" ref="O36" si="176">TRUNC(O35*$B35,2)</f>
        <v>0</v>
      </c>
      <c r="P36" s="168">
        <f t="shared" ref="P36" si="177">TRUNC(P35*$B35,2)</f>
        <v>0</v>
      </c>
      <c r="Q36" s="168">
        <f t="shared" ref="Q36" si="178">TRUNC(Q35*$B35,2)</f>
        <v>0</v>
      </c>
      <c r="R36" s="168">
        <f t="shared" ref="R36" si="179">TRUNC(R35*$B35,2)</f>
        <v>0</v>
      </c>
      <c r="S36" s="168">
        <f t="shared" ref="S36" si="180">TRUNC(S35*$B35,2)</f>
        <v>0</v>
      </c>
    </row>
    <row r="37" spans="1:19" x14ac:dyDescent="0.2">
      <c r="A37" s="460" t="s">
        <v>99</v>
      </c>
      <c r="B37" s="461">
        <f>Somatório!E25</f>
        <v>187560.45</v>
      </c>
      <c r="C37" s="462" t="s">
        <v>121</v>
      </c>
      <c r="D37" s="166"/>
      <c r="E37" s="166"/>
      <c r="F37" s="166"/>
      <c r="G37" s="166"/>
      <c r="H37" s="166"/>
      <c r="I37" s="166"/>
      <c r="J37" s="166"/>
      <c r="K37" s="165">
        <v>0.05</v>
      </c>
      <c r="L37" s="165">
        <v>0.2</v>
      </c>
      <c r="M37" s="165">
        <v>0.2</v>
      </c>
      <c r="N37" s="165">
        <v>0.25</v>
      </c>
      <c r="O37" s="165">
        <v>0.2</v>
      </c>
      <c r="P37" s="165">
        <v>0.1</v>
      </c>
      <c r="Q37" s="166"/>
      <c r="R37" s="166"/>
      <c r="S37" s="166"/>
    </row>
    <row r="38" spans="1:19" x14ac:dyDescent="0.2">
      <c r="A38" s="460" t="s">
        <v>99</v>
      </c>
      <c r="B38" s="461"/>
      <c r="C38" s="462" t="s">
        <v>121</v>
      </c>
      <c r="D38" s="168">
        <f>TRUNC(D37*$B37,2)</f>
        <v>0</v>
      </c>
      <c r="E38" s="168">
        <f t="shared" ref="E38" si="181">TRUNC(E37*$B37,2)</f>
        <v>0</v>
      </c>
      <c r="F38" s="168">
        <f t="shared" ref="F38" si="182">TRUNC(F37*$B37,2)</f>
        <v>0</v>
      </c>
      <c r="G38" s="168">
        <f t="shared" ref="G38" si="183">TRUNC(G37*$B37,2)</f>
        <v>0</v>
      </c>
      <c r="H38" s="168">
        <f t="shared" ref="H38" si="184">TRUNC(H37*$B37,2)</f>
        <v>0</v>
      </c>
      <c r="I38" s="168">
        <f t="shared" ref="I38" si="185">TRUNC(I37*$B37,2)</f>
        <v>0</v>
      </c>
      <c r="J38" s="168">
        <f t="shared" ref="J38" si="186">TRUNC(J37*$B37,2)</f>
        <v>0</v>
      </c>
      <c r="K38" s="168">
        <f t="shared" ref="K38" si="187">TRUNC(K37*$B37,2)</f>
        <v>9378.02</v>
      </c>
      <c r="L38" s="168">
        <f t="shared" ref="L38" si="188">TRUNC(L37*$B37,2)</f>
        <v>37512.089999999997</v>
      </c>
      <c r="M38" s="168">
        <f t="shared" ref="M38" si="189">TRUNC(M37*$B37,2)</f>
        <v>37512.089999999997</v>
      </c>
      <c r="N38" s="168">
        <f t="shared" ref="N38" si="190">TRUNC(N37*$B37,2)</f>
        <v>46890.11</v>
      </c>
      <c r="O38" s="168">
        <f t="shared" ref="O38" si="191">TRUNC(O37*$B37,2)</f>
        <v>37512.089999999997</v>
      </c>
      <c r="P38" s="168">
        <f t="shared" ref="P38" si="192">TRUNC(P37*$B37,2)</f>
        <v>18756.04</v>
      </c>
      <c r="Q38" s="168">
        <f t="shared" ref="Q38" si="193">TRUNC(Q37*$B37,2)</f>
        <v>0</v>
      </c>
      <c r="R38" s="168">
        <f t="shared" ref="R38" si="194">TRUNC(R37*$B37,2)</f>
        <v>0</v>
      </c>
      <c r="S38" s="168">
        <f t="shared" ref="S38" si="195">TRUNC(S37*$B37,2)</f>
        <v>0</v>
      </c>
    </row>
    <row r="39" spans="1:19" x14ac:dyDescent="0.2">
      <c r="A39" s="460" t="s">
        <v>101</v>
      </c>
      <c r="B39" s="461">
        <f>Somatório!E26</f>
        <v>34080.04</v>
      </c>
      <c r="C39" s="462" t="s">
        <v>121</v>
      </c>
      <c r="D39" s="166"/>
      <c r="E39" s="166"/>
      <c r="F39" s="166"/>
      <c r="G39" s="166"/>
      <c r="H39" s="166"/>
      <c r="I39" s="166"/>
      <c r="J39" s="166"/>
      <c r="K39" s="166"/>
      <c r="L39" s="166"/>
      <c r="M39" s="166"/>
      <c r="N39" s="166"/>
      <c r="O39" s="166"/>
      <c r="P39" s="165">
        <v>0.25</v>
      </c>
      <c r="Q39" s="165">
        <v>0.25</v>
      </c>
      <c r="R39" s="165">
        <v>0.25</v>
      </c>
      <c r="S39" s="165">
        <v>0.25</v>
      </c>
    </row>
    <row r="40" spans="1:19" x14ac:dyDescent="0.2">
      <c r="A40" s="460" t="s">
        <v>101</v>
      </c>
      <c r="B40" s="461"/>
      <c r="C40" s="462" t="s">
        <v>121</v>
      </c>
      <c r="D40" s="168">
        <f>TRUNC(D39*$B39,2)</f>
        <v>0</v>
      </c>
      <c r="E40" s="168">
        <f t="shared" ref="E40" si="196">TRUNC(E39*$B39,2)</f>
        <v>0</v>
      </c>
      <c r="F40" s="168">
        <f t="shared" ref="F40" si="197">TRUNC(F39*$B39,2)</f>
        <v>0</v>
      </c>
      <c r="G40" s="168">
        <f t="shared" ref="G40" si="198">TRUNC(G39*$B39,2)</f>
        <v>0</v>
      </c>
      <c r="H40" s="168">
        <f t="shared" ref="H40" si="199">TRUNC(H39*$B39,2)</f>
        <v>0</v>
      </c>
      <c r="I40" s="168">
        <f t="shared" ref="I40" si="200">TRUNC(I39*$B39,2)</f>
        <v>0</v>
      </c>
      <c r="J40" s="168">
        <f t="shared" ref="J40" si="201">TRUNC(J39*$B39,2)</f>
        <v>0</v>
      </c>
      <c r="K40" s="168">
        <f t="shared" ref="K40" si="202">TRUNC(K39*$B39,2)</f>
        <v>0</v>
      </c>
      <c r="L40" s="168">
        <f t="shared" ref="L40" si="203">TRUNC(L39*$B39,2)</f>
        <v>0</v>
      </c>
      <c r="M40" s="168">
        <f t="shared" ref="M40" si="204">TRUNC(M39*$B39,2)</f>
        <v>0</v>
      </c>
      <c r="N40" s="168">
        <f t="shared" ref="N40" si="205">TRUNC(N39*$B39,2)</f>
        <v>0</v>
      </c>
      <c r="O40" s="168">
        <f t="shared" ref="O40" si="206">TRUNC(O39*$B39,2)</f>
        <v>0</v>
      </c>
      <c r="P40" s="168">
        <f t="shared" ref="P40" si="207">TRUNC(P39*$B39,2)</f>
        <v>8520.01</v>
      </c>
      <c r="Q40" s="168">
        <f t="shared" ref="Q40" si="208">TRUNC(Q39*$B39,2)</f>
        <v>8520.01</v>
      </c>
      <c r="R40" s="168">
        <f t="shared" ref="R40" si="209">TRUNC(R39*$B39,2)</f>
        <v>8520.01</v>
      </c>
      <c r="S40" s="168">
        <f t="shared" ref="S40" si="210">TRUNC(S39*$B39,2)</f>
        <v>8520.01</v>
      </c>
    </row>
    <row r="41" spans="1:19" x14ac:dyDescent="0.2">
      <c r="A41" s="460" t="s">
        <v>103</v>
      </c>
      <c r="B41" s="461">
        <f>Somatório!E27</f>
        <v>145513.18</v>
      </c>
      <c r="C41" s="462" t="s">
        <v>121</v>
      </c>
      <c r="D41" s="166"/>
      <c r="E41" s="166"/>
      <c r="F41" s="166"/>
      <c r="G41" s="165">
        <v>0.1</v>
      </c>
      <c r="H41" s="165">
        <v>0.15</v>
      </c>
      <c r="I41" s="165">
        <v>0.1</v>
      </c>
      <c r="J41" s="165">
        <v>0.1</v>
      </c>
      <c r="K41" s="165">
        <v>0.2</v>
      </c>
      <c r="L41" s="165">
        <v>0.1</v>
      </c>
      <c r="M41" s="166"/>
      <c r="N41" s="165">
        <v>0.15</v>
      </c>
      <c r="O41" s="165">
        <v>0.1</v>
      </c>
      <c r="P41" s="166"/>
      <c r="Q41" s="166"/>
      <c r="R41" s="166"/>
      <c r="S41" s="166"/>
    </row>
    <row r="42" spans="1:19" x14ac:dyDescent="0.2">
      <c r="A42" s="460" t="s">
        <v>103</v>
      </c>
      <c r="B42" s="461"/>
      <c r="C42" s="462" t="s">
        <v>121</v>
      </c>
      <c r="D42" s="168">
        <f>TRUNC(D41*$B41,2)</f>
        <v>0</v>
      </c>
      <c r="E42" s="168">
        <f t="shared" ref="E42" si="211">TRUNC(E41*$B41,2)</f>
        <v>0</v>
      </c>
      <c r="F42" s="168">
        <f t="shared" ref="F42" si="212">TRUNC(F41*$B41,2)</f>
        <v>0</v>
      </c>
      <c r="G42" s="168">
        <f t="shared" ref="G42" si="213">TRUNC(G41*$B41,2)</f>
        <v>14551.31</v>
      </c>
      <c r="H42" s="168">
        <f t="shared" ref="H42" si="214">TRUNC(H41*$B41,2)</f>
        <v>21826.97</v>
      </c>
      <c r="I42" s="168">
        <f t="shared" ref="I42" si="215">TRUNC(I41*$B41,2)</f>
        <v>14551.31</v>
      </c>
      <c r="J42" s="168">
        <f t="shared" ref="J42" si="216">TRUNC(J41*$B41,2)</f>
        <v>14551.31</v>
      </c>
      <c r="K42" s="168">
        <f t="shared" ref="K42" si="217">TRUNC(K41*$B41,2)</f>
        <v>29102.63</v>
      </c>
      <c r="L42" s="168">
        <f t="shared" ref="L42" si="218">TRUNC(L41*$B41,2)</f>
        <v>14551.31</v>
      </c>
      <c r="M42" s="168">
        <f t="shared" ref="M42" si="219">TRUNC(M41*$B41,2)</f>
        <v>0</v>
      </c>
      <c r="N42" s="168">
        <f t="shared" ref="N42" si="220">TRUNC(N41*$B41,2)</f>
        <v>21826.97</v>
      </c>
      <c r="O42" s="168">
        <f t="shared" ref="O42" si="221">TRUNC(O41*$B41,2)</f>
        <v>14551.31</v>
      </c>
      <c r="P42" s="168">
        <f t="shared" ref="P42" si="222">TRUNC(P41*$B41,2)</f>
        <v>0</v>
      </c>
      <c r="Q42" s="168">
        <f t="shared" ref="Q42" si="223">TRUNC(Q41*$B41,2)</f>
        <v>0</v>
      </c>
      <c r="R42" s="168">
        <f t="shared" ref="R42" si="224">TRUNC(R41*$B41,2)</f>
        <v>0</v>
      </c>
      <c r="S42" s="168">
        <f t="shared" ref="S42" si="225">TRUNC(S41*$B41,2)</f>
        <v>0</v>
      </c>
    </row>
    <row r="43" spans="1:19" x14ac:dyDescent="0.2">
      <c r="A43" s="460" t="s">
        <v>105</v>
      </c>
      <c r="B43" s="461">
        <f>Somatório!E28</f>
        <v>52219.03</v>
      </c>
      <c r="C43" s="462" t="s">
        <v>121</v>
      </c>
      <c r="D43" s="166"/>
      <c r="E43" s="166"/>
      <c r="F43" s="166"/>
      <c r="G43" s="166"/>
      <c r="H43" s="166"/>
      <c r="I43" s="166"/>
      <c r="J43" s="166"/>
      <c r="K43" s="166"/>
      <c r="L43" s="166"/>
      <c r="M43" s="166"/>
      <c r="N43" s="165">
        <v>0.4</v>
      </c>
      <c r="O43" s="165">
        <v>0.4</v>
      </c>
      <c r="P43" s="166"/>
      <c r="Q43" s="165">
        <v>0.1</v>
      </c>
      <c r="R43" s="165">
        <v>0.1</v>
      </c>
      <c r="S43" s="166"/>
    </row>
    <row r="44" spans="1:19" x14ac:dyDescent="0.2">
      <c r="A44" s="460" t="s">
        <v>105</v>
      </c>
      <c r="B44" s="461"/>
      <c r="C44" s="462" t="s">
        <v>121</v>
      </c>
      <c r="D44" s="168">
        <f>TRUNC(D43*$B43,2)</f>
        <v>0</v>
      </c>
      <c r="E44" s="168">
        <f t="shared" ref="E44" si="226">TRUNC(E43*$B43,2)</f>
        <v>0</v>
      </c>
      <c r="F44" s="168">
        <f t="shared" ref="F44" si="227">TRUNC(F43*$B43,2)</f>
        <v>0</v>
      </c>
      <c r="G44" s="168">
        <f t="shared" ref="G44" si="228">TRUNC(G43*$B43,2)</f>
        <v>0</v>
      </c>
      <c r="H44" s="168">
        <f t="shared" ref="H44" si="229">TRUNC(H43*$B43,2)</f>
        <v>0</v>
      </c>
      <c r="I44" s="168">
        <f t="shared" ref="I44" si="230">TRUNC(I43*$B43,2)</f>
        <v>0</v>
      </c>
      <c r="J44" s="168">
        <f t="shared" ref="J44" si="231">TRUNC(J43*$B43,2)</f>
        <v>0</v>
      </c>
      <c r="K44" s="168">
        <f t="shared" ref="K44" si="232">TRUNC(K43*$B43,2)</f>
        <v>0</v>
      </c>
      <c r="L44" s="168">
        <f t="shared" ref="L44" si="233">TRUNC(L43*$B43,2)</f>
        <v>0</v>
      </c>
      <c r="M44" s="168">
        <f t="shared" ref="M44" si="234">TRUNC(M43*$B43,2)</f>
        <v>0</v>
      </c>
      <c r="N44" s="168">
        <f t="shared" ref="N44" si="235">TRUNC(N43*$B43,2)</f>
        <v>20887.61</v>
      </c>
      <c r="O44" s="168">
        <f t="shared" ref="O44" si="236">TRUNC(O43*$B43,2)</f>
        <v>20887.61</v>
      </c>
      <c r="P44" s="168">
        <f t="shared" ref="P44" si="237">TRUNC(P43*$B43,2)</f>
        <v>0</v>
      </c>
      <c r="Q44" s="168">
        <f t="shared" ref="Q44" si="238">TRUNC(Q43*$B43,2)</f>
        <v>5221.8999999999996</v>
      </c>
      <c r="R44" s="168">
        <f t="shared" ref="R44" si="239">TRUNC(R43*$B43,2)</f>
        <v>5221.8999999999996</v>
      </c>
      <c r="S44" s="168">
        <f t="shared" ref="S44" si="240">TRUNC(S43*$B43,2)</f>
        <v>0</v>
      </c>
    </row>
    <row r="45" spans="1:19" x14ac:dyDescent="0.2">
      <c r="A45" s="460" t="s">
        <v>107</v>
      </c>
      <c r="B45" s="461">
        <f>Somatório!E29</f>
        <v>294622.89</v>
      </c>
      <c r="C45" s="462" t="s">
        <v>121</v>
      </c>
      <c r="D45" s="166"/>
      <c r="E45" s="166"/>
      <c r="F45" s="166"/>
      <c r="G45" s="165">
        <v>0.1</v>
      </c>
      <c r="H45" s="165">
        <v>0.15</v>
      </c>
      <c r="I45" s="165">
        <v>0.1</v>
      </c>
      <c r="J45" s="165">
        <v>0.1</v>
      </c>
      <c r="K45" s="165">
        <v>0.2</v>
      </c>
      <c r="L45" s="165">
        <v>0.1</v>
      </c>
      <c r="M45" s="166"/>
      <c r="N45" s="165">
        <v>0.15</v>
      </c>
      <c r="O45" s="165">
        <v>0.1</v>
      </c>
      <c r="P45" s="166"/>
      <c r="Q45" s="166"/>
      <c r="R45" s="166"/>
      <c r="S45" s="166"/>
    </row>
    <row r="46" spans="1:19" x14ac:dyDescent="0.2">
      <c r="A46" s="460" t="s">
        <v>107</v>
      </c>
      <c r="B46" s="461"/>
      <c r="C46" s="462" t="s">
        <v>121</v>
      </c>
      <c r="D46" s="168">
        <f>TRUNC(D45*$B45,2)</f>
        <v>0</v>
      </c>
      <c r="E46" s="168">
        <f t="shared" ref="E46" si="241">TRUNC(E45*$B45,2)</f>
        <v>0</v>
      </c>
      <c r="F46" s="168">
        <f t="shared" ref="F46" si="242">TRUNC(F45*$B45,2)</f>
        <v>0</v>
      </c>
      <c r="G46" s="168">
        <f t="shared" ref="G46" si="243">TRUNC(G45*$B45,2)</f>
        <v>29462.28</v>
      </c>
      <c r="H46" s="168">
        <f t="shared" ref="H46" si="244">TRUNC(H45*$B45,2)</f>
        <v>44193.43</v>
      </c>
      <c r="I46" s="168">
        <f t="shared" ref="I46" si="245">TRUNC(I45*$B45,2)</f>
        <v>29462.28</v>
      </c>
      <c r="J46" s="168">
        <f t="shared" ref="J46" si="246">TRUNC(J45*$B45,2)</f>
        <v>29462.28</v>
      </c>
      <c r="K46" s="168">
        <f t="shared" ref="K46" si="247">TRUNC(K45*$B45,2)</f>
        <v>58924.57</v>
      </c>
      <c r="L46" s="168">
        <f t="shared" ref="L46" si="248">TRUNC(L45*$B45,2)</f>
        <v>29462.28</v>
      </c>
      <c r="M46" s="168">
        <f t="shared" ref="M46" si="249">TRUNC(M45*$B45,2)</f>
        <v>0</v>
      </c>
      <c r="N46" s="168">
        <f t="shared" ref="N46" si="250">TRUNC(N45*$B45,2)</f>
        <v>44193.43</v>
      </c>
      <c r="O46" s="168">
        <f t="shared" ref="O46" si="251">TRUNC(O45*$B45,2)</f>
        <v>29462.28</v>
      </c>
      <c r="P46" s="168">
        <f t="shared" ref="P46" si="252">TRUNC(P45*$B45,2)</f>
        <v>0</v>
      </c>
      <c r="Q46" s="168">
        <f t="shared" ref="Q46" si="253">TRUNC(Q45*$B45,2)</f>
        <v>0</v>
      </c>
      <c r="R46" s="168">
        <f t="shared" ref="R46" si="254">TRUNC(R45*$B45,2)</f>
        <v>0</v>
      </c>
      <c r="S46" s="168">
        <f t="shared" ref="S46" si="255">TRUNC(S45*$B45,2)</f>
        <v>0</v>
      </c>
    </row>
    <row r="47" spans="1:19" x14ac:dyDescent="0.2">
      <c r="A47" s="460" t="s">
        <v>109</v>
      </c>
      <c r="B47" s="461">
        <f>Somatório!E30</f>
        <v>11422.06</v>
      </c>
      <c r="C47" s="462" t="s">
        <v>121</v>
      </c>
      <c r="D47" s="166"/>
      <c r="E47" s="166"/>
      <c r="F47" s="166"/>
      <c r="G47" s="166"/>
      <c r="H47" s="166"/>
      <c r="I47" s="166"/>
      <c r="J47" s="166"/>
      <c r="K47" s="166"/>
      <c r="L47" s="166"/>
      <c r="M47" s="166"/>
      <c r="N47" s="166"/>
      <c r="O47" s="166"/>
      <c r="P47" s="166"/>
      <c r="Q47" s="166"/>
      <c r="R47" s="165">
        <v>0.5</v>
      </c>
      <c r="S47" s="165">
        <v>0.5</v>
      </c>
    </row>
    <row r="48" spans="1:19" x14ac:dyDescent="0.2">
      <c r="A48" s="460" t="s">
        <v>109</v>
      </c>
      <c r="B48" s="461"/>
      <c r="C48" s="462" t="s">
        <v>121</v>
      </c>
      <c r="D48" s="168">
        <f>TRUNC(D47*$B47,2)</f>
        <v>0</v>
      </c>
      <c r="E48" s="168">
        <f t="shared" ref="E48" si="256">TRUNC(E47*$B47,2)</f>
        <v>0</v>
      </c>
      <c r="F48" s="168">
        <f t="shared" ref="F48" si="257">TRUNC(F47*$B47,2)</f>
        <v>0</v>
      </c>
      <c r="G48" s="168">
        <f t="shared" ref="G48" si="258">TRUNC(G47*$B47,2)</f>
        <v>0</v>
      </c>
      <c r="H48" s="168">
        <f t="shared" ref="H48" si="259">TRUNC(H47*$B47,2)</f>
        <v>0</v>
      </c>
      <c r="I48" s="168">
        <f t="shared" ref="I48" si="260">TRUNC(I47*$B47,2)</f>
        <v>0</v>
      </c>
      <c r="J48" s="168">
        <f t="shared" ref="J48" si="261">TRUNC(J47*$B47,2)</f>
        <v>0</v>
      </c>
      <c r="K48" s="168">
        <f t="shared" ref="K48" si="262">TRUNC(K47*$B47,2)</f>
        <v>0</v>
      </c>
      <c r="L48" s="168">
        <f t="shared" ref="L48" si="263">TRUNC(L47*$B47,2)</f>
        <v>0</v>
      </c>
      <c r="M48" s="168">
        <f t="shared" ref="M48" si="264">TRUNC(M47*$B47,2)</f>
        <v>0</v>
      </c>
      <c r="N48" s="168">
        <f t="shared" ref="N48" si="265">TRUNC(N47*$B47,2)</f>
        <v>0</v>
      </c>
      <c r="O48" s="168">
        <f t="shared" ref="O48" si="266">TRUNC(O47*$B47,2)</f>
        <v>0</v>
      </c>
      <c r="P48" s="168">
        <f t="shared" ref="P48" si="267">TRUNC(P47*$B47,2)</f>
        <v>0</v>
      </c>
      <c r="Q48" s="168">
        <f t="shared" ref="Q48" si="268">TRUNC(Q47*$B47,2)</f>
        <v>0</v>
      </c>
      <c r="R48" s="168">
        <f t="shared" ref="R48" si="269">TRUNC(R47*$B47,2)</f>
        <v>5711.03</v>
      </c>
      <c r="S48" s="168">
        <f t="shared" ref="S48" si="270">TRUNC(S47*$B47,2)</f>
        <v>5711.03</v>
      </c>
    </row>
    <row r="49" spans="1:19" x14ac:dyDescent="0.2">
      <c r="A49" s="460" t="s">
        <v>111</v>
      </c>
      <c r="B49" s="461">
        <f>Somatório!E31</f>
        <v>9340.8799999999992</v>
      </c>
      <c r="C49" s="462" t="s">
        <v>121</v>
      </c>
      <c r="D49" s="166"/>
      <c r="E49" s="166"/>
      <c r="F49" s="166"/>
      <c r="G49" s="166"/>
      <c r="H49" s="166"/>
      <c r="I49" s="166"/>
      <c r="J49" s="166"/>
      <c r="K49" s="166"/>
      <c r="L49" s="166"/>
      <c r="M49" s="166"/>
      <c r="N49" s="166"/>
      <c r="O49" s="166"/>
      <c r="P49" s="165">
        <v>1</v>
      </c>
      <c r="Q49" s="166"/>
      <c r="R49" s="166"/>
      <c r="S49" s="166"/>
    </row>
    <row r="50" spans="1:19" x14ac:dyDescent="0.2">
      <c r="A50" s="460" t="s">
        <v>111</v>
      </c>
      <c r="B50" s="461"/>
      <c r="C50" s="462" t="s">
        <v>121</v>
      </c>
      <c r="D50" s="168">
        <f>TRUNC(D49*$B49,2)</f>
        <v>0</v>
      </c>
      <c r="E50" s="168">
        <f t="shared" ref="E50" si="271">TRUNC(E49*$B49,2)</f>
        <v>0</v>
      </c>
      <c r="F50" s="168">
        <f t="shared" ref="F50" si="272">TRUNC(F49*$B49,2)</f>
        <v>0</v>
      </c>
      <c r="G50" s="168">
        <f t="shared" ref="G50" si="273">TRUNC(G49*$B49,2)</f>
        <v>0</v>
      </c>
      <c r="H50" s="168">
        <f t="shared" ref="H50" si="274">TRUNC(H49*$B49,2)</f>
        <v>0</v>
      </c>
      <c r="I50" s="168">
        <f t="shared" ref="I50" si="275">TRUNC(I49*$B49,2)</f>
        <v>0</v>
      </c>
      <c r="J50" s="168">
        <f t="shared" ref="J50" si="276">TRUNC(J49*$B49,2)</f>
        <v>0</v>
      </c>
      <c r="K50" s="168">
        <f t="shared" ref="K50" si="277">TRUNC(K49*$B49,2)</f>
        <v>0</v>
      </c>
      <c r="L50" s="168">
        <f t="shared" ref="L50" si="278">TRUNC(L49*$B49,2)</f>
        <v>0</v>
      </c>
      <c r="M50" s="168">
        <f t="shared" ref="M50" si="279">TRUNC(M49*$B49,2)</f>
        <v>0</v>
      </c>
      <c r="N50" s="168">
        <f t="shared" ref="N50" si="280">TRUNC(N49*$B49,2)</f>
        <v>0</v>
      </c>
      <c r="O50" s="168">
        <f t="shared" ref="O50" si="281">TRUNC(O49*$B49,2)</f>
        <v>0</v>
      </c>
      <c r="P50" s="168">
        <f t="shared" ref="P50" si="282">TRUNC(P49*$B49,2)</f>
        <v>9340.8799999999992</v>
      </c>
      <c r="Q50" s="168">
        <f t="shared" ref="Q50" si="283">TRUNC(Q49*$B49,2)</f>
        <v>0</v>
      </c>
      <c r="R50" s="168">
        <f t="shared" ref="R50" si="284">TRUNC(R49*$B49,2)</f>
        <v>0</v>
      </c>
      <c r="S50" s="168">
        <f t="shared" ref="S50" si="285">TRUNC(S49*$B49,2)</f>
        <v>0</v>
      </c>
    </row>
    <row r="51" spans="1:19" x14ac:dyDescent="0.2">
      <c r="A51" s="460" t="s">
        <v>126</v>
      </c>
      <c r="B51" s="461">
        <f>Somatório!E32</f>
        <v>185150.46</v>
      </c>
      <c r="C51" s="462" t="s">
        <v>121</v>
      </c>
      <c r="D51" s="165">
        <v>6.25E-2</v>
      </c>
      <c r="E51" s="165">
        <v>6.25E-2</v>
      </c>
      <c r="F51" s="165">
        <v>6.25E-2</v>
      </c>
      <c r="G51" s="165">
        <v>6.25E-2</v>
      </c>
      <c r="H51" s="165">
        <v>6.25E-2</v>
      </c>
      <c r="I51" s="165">
        <v>6.25E-2</v>
      </c>
      <c r="J51" s="165">
        <v>6.25E-2</v>
      </c>
      <c r="K51" s="165">
        <v>6.25E-2</v>
      </c>
      <c r="L51" s="165">
        <v>6.25E-2</v>
      </c>
      <c r="M51" s="165">
        <v>6.25E-2</v>
      </c>
      <c r="N51" s="165">
        <v>6.25E-2</v>
      </c>
      <c r="O51" s="165">
        <v>6.25E-2</v>
      </c>
      <c r="P51" s="165">
        <v>6.25E-2</v>
      </c>
      <c r="Q51" s="165">
        <v>6.25E-2</v>
      </c>
      <c r="R51" s="165">
        <v>6.25E-2</v>
      </c>
      <c r="S51" s="165">
        <v>6.25E-2</v>
      </c>
    </row>
    <row r="52" spans="1:19" x14ac:dyDescent="0.2">
      <c r="A52" s="460" t="s">
        <v>126</v>
      </c>
      <c r="B52" s="461"/>
      <c r="C52" s="462" t="s">
        <v>121</v>
      </c>
      <c r="D52" s="168">
        <f>TRUNC(D51*$B51,2)</f>
        <v>11571.9</v>
      </c>
      <c r="E52" s="168">
        <f t="shared" ref="E52" si="286">TRUNC(E51*$B51,2)</f>
        <v>11571.9</v>
      </c>
      <c r="F52" s="168">
        <f t="shared" ref="F52" si="287">TRUNC(F51*$B51,2)</f>
        <v>11571.9</v>
      </c>
      <c r="G52" s="168">
        <f t="shared" ref="G52" si="288">TRUNC(G51*$B51,2)</f>
        <v>11571.9</v>
      </c>
      <c r="H52" s="168">
        <f t="shared" ref="H52" si="289">TRUNC(H51*$B51,2)</f>
        <v>11571.9</v>
      </c>
      <c r="I52" s="168">
        <f t="shared" ref="I52" si="290">TRUNC(I51*$B51,2)</f>
        <v>11571.9</v>
      </c>
      <c r="J52" s="168">
        <f t="shared" ref="J52" si="291">TRUNC(J51*$B51,2)</f>
        <v>11571.9</v>
      </c>
      <c r="K52" s="168">
        <f t="shared" ref="K52" si="292">TRUNC(K51*$B51,2)</f>
        <v>11571.9</v>
      </c>
      <c r="L52" s="168">
        <f t="shared" ref="L52" si="293">TRUNC(L51*$B51,2)</f>
        <v>11571.9</v>
      </c>
      <c r="M52" s="168">
        <f t="shared" ref="M52" si="294">TRUNC(M51*$B51,2)</f>
        <v>11571.9</v>
      </c>
      <c r="N52" s="168">
        <f t="shared" ref="N52" si="295">TRUNC(N51*$B51,2)</f>
        <v>11571.9</v>
      </c>
      <c r="O52" s="168">
        <f t="shared" ref="O52" si="296">TRUNC(O51*$B51,2)</f>
        <v>11571.9</v>
      </c>
      <c r="P52" s="168">
        <f t="shared" ref="P52" si="297">TRUNC(P51*$B51,2)</f>
        <v>11571.9</v>
      </c>
      <c r="Q52" s="168">
        <f t="shared" ref="Q52" si="298">TRUNC(Q51*$B51,2)</f>
        <v>11571.9</v>
      </c>
      <c r="R52" s="168">
        <f t="shared" ref="R52" si="299">TRUNC(R51*$B51,2)</f>
        <v>11571.9</v>
      </c>
      <c r="S52" s="168">
        <f t="shared" ref="S52" si="300">TRUNC(S51*$B51,2)</f>
        <v>11571.9</v>
      </c>
    </row>
    <row r="53" spans="1:19" x14ac:dyDescent="0.2">
      <c r="A53" s="460" t="s">
        <v>115</v>
      </c>
      <c r="B53" s="461">
        <f>Somatório!E33</f>
        <v>205464.4</v>
      </c>
      <c r="C53" s="462" t="s">
        <v>121</v>
      </c>
      <c r="D53" s="166"/>
      <c r="E53" s="166"/>
      <c r="F53" s="166"/>
      <c r="G53" s="166"/>
      <c r="H53" s="166"/>
      <c r="I53" s="166"/>
      <c r="J53" s="166"/>
      <c r="K53" s="166"/>
      <c r="L53" s="166"/>
      <c r="M53" s="166"/>
      <c r="N53" s="165">
        <v>0.05</v>
      </c>
      <c r="O53" s="165">
        <v>0.2</v>
      </c>
      <c r="P53" s="165">
        <v>0.4</v>
      </c>
      <c r="Q53" s="165">
        <v>0.2</v>
      </c>
      <c r="R53" s="165">
        <v>0.1</v>
      </c>
      <c r="S53" s="165">
        <v>0.05</v>
      </c>
    </row>
    <row r="54" spans="1:19" x14ac:dyDescent="0.2">
      <c r="A54" s="460" t="s">
        <v>115</v>
      </c>
      <c r="B54" s="461"/>
      <c r="C54" s="462" t="s">
        <v>121</v>
      </c>
      <c r="D54" s="168">
        <f>TRUNC(D53*$B53,2)</f>
        <v>0</v>
      </c>
      <c r="E54" s="168">
        <f t="shared" ref="E54" si="301">TRUNC(E53*$B53,2)</f>
        <v>0</v>
      </c>
      <c r="F54" s="168">
        <f t="shared" ref="F54" si="302">TRUNC(F53*$B53,2)</f>
        <v>0</v>
      </c>
      <c r="G54" s="168">
        <f t="shared" ref="G54" si="303">TRUNC(G53*$B53,2)</f>
        <v>0</v>
      </c>
      <c r="H54" s="168">
        <f t="shared" ref="H54" si="304">TRUNC(H53*$B53,2)</f>
        <v>0</v>
      </c>
      <c r="I54" s="168">
        <f t="shared" ref="I54" si="305">TRUNC(I53*$B53,2)</f>
        <v>0</v>
      </c>
      <c r="J54" s="168">
        <f t="shared" ref="J54" si="306">TRUNC(J53*$B53,2)</f>
        <v>0</v>
      </c>
      <c r="K54" s="168">
        <f t="shared" ref="K54" si="307">TRUNC(K53*$B53,2)</f>
        <v>0</v>
      </c>
      <c r="L54" s="168">
        <f t="shared" ref="L54" si="308">TRUNC(L53*$B53,2)</f>
        <v>0</v>
      </c>
      <c r="M54" s="168">
        <f t="shared" ref="M54" si="309">TRUNC(M53*$B53,2)</f>
        <v>0</v>
      </c>
      <c r="N54" s="168">
        <f t="shared" ref="N54" si="310">TRUNC(N53*$B53,2)</f>
        <v>10273.219999999999</v>
      </c>
      <c r="O54" s="168">
        <f t="shared" ref="O54" si="311">TRUNC(O53*$B53,2)</f>
        <v>41092.879999999997</v>
      </c>
      <c r="P54" s="168">
        <f t="shared" ref="P54" si="312">TRUNC(P53*$B53,2)</f>
        <v>82185.759999999995</v>
      </c>
      <c r="Q54" s="168">
        <f t="shared" ref="Q54" si="313">TRUNC(Q53*$B53,2)</f>
        <v>41092.879999999997</v>
      </c>
      <c r="R54" s="168">
        <f t="shared" ref="R54" si="314">TRUNC(R53*$B53,2)</f>
        <v>20546.439999999999</v>
      </c>
      <c r="S54" s="168">
        <f t="shared" ref="S54" si="315">TRUNC(S53*$B53,2)</f>
        <v>10273.219999999999</v>
      </c>
    </row>
    <row r="55" spans="1:19" x14ac:dyDescent="0.2">
      <c r="A55" s="460" t="s">
        <v>117</v>
      </c>
      <c r="B55" s="461">
        <f>Somatório!E34</f>
        <v>305399.34999999998</v>
      </c>
      <c r="C55" s="462" t="s">
        <v>121</v>
      </c>
      <c r="D55" s="165">
        <v>6.25E-2</v>
      </c>
      <c r="E55" s="165">
        <v>6.25E-2</v>
      </c>
      <c r="F55" s="165">
        <v>6.25E-2</v>
      </c>
      <c r="G55" s="165">
        <v>6.25E-2</v>
      </c>
      <c r="H55" s="165">
        <v>6.25E-2</v>
      </c>
      <c r="I55" s="165">
        <v>6.25E-2</v>
      </c>
      <c r="J55" s="165">
        <v>6.25E-2</v>
      </c>
      <c r="K55" s="165">
        <v>6.25E-2</v>
      </c>
      <c r="L55" s="165">
        <v>6.25E-2</v>
      </c>
      <c r="M55" s="165">
        <v>6.25E-2</v>
      </c>
      <c r="N55" s="165">
        <v>6.25E-2</v>
      </c>
      <c r="O55" s="165">
        <v>6.25E-2</v>
      </c>
      <c r="P55" s="165">
        <v>6.25E-2</v>
      </c>
      <c r="Q55" s="165">
        <v>6.25E-2</v>
      </c>
      <c r="R55" s="165">
        <v>6.25E-2</v>
      </c>
      <c r="S55" s="165">
        <v>6.25E-2</v>
      </c>
    </row>
    <row r="56" spans="1:19" x14ac:dyDescent="0.2">
      <c r="A56" s="460" t="s">
        <v>117</v>
      </c>
      <c r="B56" s="461"/>
      <c r="C56" s="462" t="s">
        <v>121</v>
      </c>
      <c r="D56" s="168">
        <f>TRUNC(D55*$B55,2)</f>
        <v>19087.45</v>
      </c>
      <c r="E56" s="168">
        <f t="shared" ref="E56" si="316">TRUNC(E55*$B55,2)</f>
        <v>19087.45</v>
      </c>
      <c r="F56" s="168">
        <f t="shared" ref="F56" si="317">TRUNC(F55*$B55,2)</f>
        <v>19087.45</v>
      </c>
      <c r="G56" s="168">
        <f t="shared" ref="G56" si="318">TRUNC(G55*$B55,2)</f>
        <v>19087.45</v>
      </c>
      <c r="H56" s="168">
        <f t="shared" ref="H56" si="319">TRUNC(H55*$B55,2)</f>
        <v>19087.45</v>
      </c>
      <c r="I56" s="168">
        <f t="shared" ref="I56" si="320">TRUNC(I55*$B55,2)</f>
        <v>19087.45</v>
      </c>
      <c r="J56" s="168">
        <f t="shared" ref="J56" si="321">TRUNC(J55*$B55,2)</f>
        <v>19087.45</v>
      </c>
      <c r="K56" s="168">
        <f t="shared" ref="K56" si="322">TRUNC(K55*$B55,2)</f>
        <v>19087.45</v>
      </c>
      <c r="L56" s="168">
        <f t="shared" ref="L56" si="323">TRUNC(L55*$B55,2)</f>
        <v>19087.45</v>
      </c>
      <c r="M56" s="168">
        <f t="shared" ref="M56" si="324">TRUNC(M55*$B55,2)</f>
        <v>19087.45</v>
      </c>
      <c r="N56" s="168">
        <f t="shared" ref="N56" si="325">TRUNC(N55*$B55,2)</f>
        <v>19087.45</v>
      </c>
      <c r="O56" s="168">
        <f t="shared" ref="O56" si="326">TRUNC(O55*$B55,2)</f>
        <v>19087.45</v>
      </c>
      <c r="P56" s="168">
        <f t="shared" ref="P56" si="327">TRUNC(P55*$B55,2)</f>
        <v>19087.45</v>
      </c>
      <c r="Q56" s="168">
        <f t="shared" ref="Q56" si="328">TRUNC(Q55*$B55,2)</f>
        <v>19087.45</v>
      </c>
      <c r="R56" s="168">
        <f t="shared" ref="R56" si="329">TRUNC(R55*$B55,2)</f>
        <v>19087.45</v>
      </c>
      <c r="S56" s="168">
        <f t="shared" ref="S56" si="330">TRUNC(S55*$B55,2)</f>
        <v>19087.45</v>
      </c>
    </row>
    <row r="57" spans="1:19" s="34" customFormat="1" x14ac:dyDescent="0.2">
      <c r="A57" s="464"/>
      <c r="B57" s="464"/>
      <c r="C57" s="169" t="s">
        <v>127</v>
      </c>
      <c r="D57" s="160">
        <f>D58/$B$10</f>
        <v>8.5167253999584622E-2</v>
      </c>
      <c r="E57" s="160">
        <f>E58/$B$10</f>
        <v>6.6302802055965046E-2</v>
      </c>
      <c r="F57" s="160">
        <f t="shared" ref="F57:S57" si="331">F58/$B$10</f>
        <v>7.036956914751781E-2</v>
      </c>
      <c r="G57" s="160">
        <f t="shared" si="331"/>
        <v>7.7236357258677266E-2</v>
      </c>
      <c r="H57" s="160">
        <f t="shared" si="331"/>
        <v>7.2637075943829427E-2</v>
      </c>
      <c r="I57" s="160">
        <f t="shared" si="331"/>
        <v>7.9878202632018863E-2</v>
      </c>
      <c r="J57" s="160">
        <f t="shared" si="331"/>
        <v>7.1850889375683027E-2</v>
      </c>
      <c r="K57" s="160">
        <f t="shared" si="331"/>
        <v>7.9885659718561361E-2</v>
      </c>
      <c r="L57" s="160">
        <f t="shared" si="331"/>
        <v>7.5122579331753772E-2</v>
      </c>
      <c r="M57" s="160">
        <f t="shared" si="331"/>
        <v>5.4971151318495316E-2</v>
      </c>
      <c r="N57" s="160">
        <f t="shared" si="331"/>
        <v>6.2508584459457908E-2</v>
      </c>
      <c r="O57" s="160">
        <f t="shared" si="331"/>
        <v>5.8264501766633656E-2</v>
      </c>
      <c r="P57" s="160">
        <f t="shared" si="331"/>
        <v>5.0812363719279628E-2</v>
      </c>
      <c r="Q57" s="160">
        <f t="shared" si="331"/>
        <v>4.3324752995132686E-2</v>
      </c>
      <c r="R57" s="160">
        <f t="shared" si="331"/>
        <v>2.8222516189313977E-2</v>
      </c>
      <c r="S57" s="160">
        <f t="shared" si="331"/>
        <v>2.344574008809552E-2</v>
      </c>
    </row>
    <row r="58" spans="1:19" s="34" customFormat="1" x14ac:dyDescent="0.2">
      <c r="A58" s="464"/>
      <c r="B58" s="465"/>
      <c r="C58" s="169" t="s">
        <v>128</v>
      </c>
      <c r="D58" s="32">
        <f t="shared" ref="D58:R58" si="332">D56+D54+D52+D50+D48+D46+D44+D42+D40+D38+D36+D34+D32+D30+D28+D26+D24+D22+D20+D18+D16+D14+D12+0.05</f>
        <v>285181.93</v>
      </c>
      <c r="E58" s="32">
        <f t="shared" si="332"/>
        <v>222014.44999999998</v>
      </c>
      <c r="F58" s="32">
        <f t="shared" si="332"/>
        <v>235631.99</v>
      </c>
      <c r="G58" s="32">
        <f t="shared" si="332"/>
        <v>258625.37999999998</v>
      </c>
      <c r="H58" s="32">
        <f t="shared" si="332"/>
        <v>243224.71999999997</v>
      </c>
      <c r="I58" s="32">
        <f t="shared" si="332"/>
        <v>267471.58</v>
      </c>
      <c r="J58" s="32">
        <f t="shared" si="332"/>
        <v>240592.18</v>
      </c>
      <c r="K58" s="32">
        <f t="shared" si="332"/>
        <v>267496.55</v>
      </c>
      <c r="L58" s="32">
        <f t="shared" si="332"/>
        <v>251547.41</v>
      </c>
      <c r="M58" s="32">
        <f t="shared" si="332"/>
        <v>184070.49999999997</v>
      </c>
      <c r="N58" s="32">
        <f t="shared" si="332"/>
        <v>209309.53999999995</v>
      </c>
      <c r="O58" s="32">
        <f t="shared" si="332"/>
        <v>195098.25999999995</v>
      </c>
      <c r="P58" s="32">
        <f t="shared" si="332"/>
        <v>170144.82999999996</v>
      </c>
      <c r="Q58" s="32">
        <f t="shared" si="332"/>
        <v>145072.62</v>
      </c>
      <c r="R58" s="32">
        <f t="shared" si="332"/>
        <v>94502.89</v>
      </c>
      <c r="S58" s="32">
        <f>S56+S54+S52+S50+S48+S46+S44+S42+S40+S38+S36+S34+S32+S30+S28+S26+S24+S22+S20+S18+S16+S14+S12+0.07</f>
        <v>78507.890000000014</v>
      </c>
    </row>
    <row r="59" spans="1:19" s="34" customFormat="1" x14ac:dyDescent="0.2">
      <c r="A59" s="464"/>
      <c r="B59" s="465"/>
      <c r="C59" s="169" t="s">
        <v>129</v>
      </c>
      <c r="D59" s="160">
        <f>D57</f>
        <v>8.5167253999584622E-2</v>
      </c>
      <c r="E59" s="160">
        <f>E57+D59</f>
        <v>0.15147005605554967</v>
      </c>
      <c r="F59" s="160">
        <f t="shared" ref="F59:S59" si="333">F57+E59</f>
        <v>0.22183962520306749</v>
      </c>
      <c r="G59" s="160">
        <f t="shared" si="333"/>
        <v>0.29907598246174477</v>
      </c>
      <c r="H59" s="160">
        <f t="shared" si="333"/>
        <v>0.37171305840557423</v>
      </c>
      <c r="I59" s="160">
        <f t="shared" si="333"/>
        <v>0.45159126103759306</v>
      </c>
      <c r="J59" s="160">
        <f t="shared" si="333"/>
        <v>0.52344215041327613</v>
      </c>
      <c r="K59" s="160">
        <f t="shared" si="333"/>
        <v>0.60332781013183745</v>
      </c>
      <c r="L59" s="160">
        <f t="shared" si="333"/>
        <v>0.67845038946359126</v>
      </c>
      <c r="M59" s="160">
        <f t="shared" si="333"/>
        <v>0.73342154078208655</v>
      </c>
      <c r="N59" s="160">
        <f t="shared" si="333"/>
        <v>0.79593012524154449</v>
      </c>
      <c r="O59" s="160">
        <f t="shared" si="333"/>
        <v>0.85419462700817816</v>
      </c>
      <c r="P59" s="160">
        <f t="shared" si="333"/>
        <v>0.90500699072745783</v>
      </c>
      <c r="Q59" s="160">
        <f t="shared" si="333"/>
        <v>0.94833174372259055</v>
      </c>
      <c r="R59" s="160">
        <f t="shared" si="333"/>
        <v>0.97655425991190448</v>
      </c>
      <c r="S59" s="160">
        <f t="shared" si="333"/>
        <v>1</v>
      </c>
    </row>
    <row r="60" spans="1:19" s="34" customFormat="1" x14ac:dyDescent="0.2">
      <c r="A60" s="464"/>
      <c r="B60" s="465"/>
      <c r="C60" s="169" t="s">
        <v>130</v>
      </c>
      <c r="D60" s="32">
        <f>D58</f>
        <v>285181.93</v>
      </c>
      <c r="E60" s="32">
        <f>E58+D60</f>
        <v>507196.38</v>
      </c>
      <c r="F60" s="32">
        <f t="shared" ref="F60:S60" si="334">F58+E60</f>
        <v>742828.37</v>
      </c>
      <c r="G60" s="32">
        <f t="shared" si="334"/>
        <v>1001453.75</v>
      </c>
      <c r="H60" s="32">
        <f t="shared" si="334"/>
        <v>1244678.47</v>
      </c>
      <c r="I60" s="32">
        <f t="shared" si="334"/>
        <v>1512150.05</v>
      </c>
      <c r="J60" s="32">
        <f t="shared" si="334"/>
        <v>1752742.23</v>
      </c>
      <c r="K60" s="32">
        <f t="shared" si="334"/>
        <v>2020238.78</v>
      </c>
      <c r="L60" s="32">
        <f t="shared" si="334"/>
        <v>2271786.19</v>
      </c>
      <c r="M60" s="32">
        <f t="shared" si="334"/>
        <v>2455856.69</v>
      </c>
      <c r="N60" s="32">
        <f t="shared" si="334"/>
        <v>2665166.23</v>
      </c>
      <c r="O60" s="32">
        <f t="shared" si="334"/>
        <v>2860264.4899999998</v>
      </c>
      <c r="P60" s="32">
        <f t="shared" si="334"/>
        <v>3030409.32</v>
      </c>
      <c r="Q60" s="32">
        <f t="shared" si="334"/>
        <v>3175481.94</v>
      </c>
      <c r="R60" s="32">
        <f t="shared" si="334"/>
        <v>3269984.83</v>
      </c>
      <c r="S60" s="32">
        <f t="shared" si="334"/>
        <v>3348492.72</v>
      </c>
    </row>
    <row r="63" spans="1:19" x14ac:dyDescent="0.2">
      <c r="A63" s="464"/>
      <c r="B63" s="464"/>
      <c r="C63" s="163" t="s">
        <v>127</v>
      </c>
      <c r="D63" s="167">
        <v>8.5199999999999998E-2</v>
      </c>
      <c r="E63" s="167">
        <v>6.6299999999999998E-2</v>
      </c>
      <c r="F63" s="167">
        <v>7.0400000000000004E-2</v>
      </c>
      <c r="G63" s="167">
        <v>7.7200000000000005E-2</v>
      </c>
      <c r="H63" s="167">
        <v>7.2599999999999998E-2</v>
      </c>
      <c r="I63" s="167">
        <v>7.9899999999999999E-2</v>
      </c>
      <c r="J63" s="167">
        <v>7.1900000000000006E-2</v>
      </c>
      <c r="K63" s="167">
        <v>7.9899999999999999E-2</v>
      </c>
      <c r="L63" s="167">
        <v>7.51E-2</v>
      </c>
      <c r="M63" s="167">
        <v>5.5E-2</v>
      </c>
      <c r="N63" s="167">
        <v>6.25E-2</v>
      </c>
      <c r="O63" s="167">
        <v>5.8299999999999998E-2</v>
      </c>
      <c r="P63" s="167">
        <v>5.0799999999999998E-2</v>
      </c>
      <c r="Q63" s="167">
        <v>4.3299999999999998E-2</v>
      </c>
      <c r="R63" s="167">
        <v>2.8199999999999999E-2</v>
      </c>
      <c r="S63" s="167">
        <v>2.3400000000000001E-2</v>
      </c>
    </row>
    <row r="64" spans="1:19" x14ac:dyDescent="0.2">
      <c r="A64" s="464"/>
      <c r="B64" s="465"/>
      <c r="C64" s="163" t="s">
        <v>128</v>
      </c>
      <c r="D64" s="9">
        <v>343703.2</v>
      </c>
      <c r="E64" s="9">
        <v>267573.34000000003</v>
      </c>
      <c r="F64" s="9">
        <v>283985.26</v>
      </c>
      <c r="G64" s="9">
        <v>311697.08</v>
      </c>
      <c r="H64" s="9">
        <v>293136.11</v>
      </c>
      <c r="I64" s="9">
        <v>322358.62</v>
      </c>
      <c r="J64" s="9">
        <v>289963.37</v>
      </c>
      <c r="K64" s="9">
        <v>322388.69</v>
      </c>
      <c r="L64" s="9">
        <v>303166.67</v>
      </c>
      <c r="M64" s="9">
        <v>221843.02</v>
      </c>
      <c r="N64" s="9">
        <v>252261.28</v>
      </c>
      <c r="O64" s="9">
        <v>235133.75</v>
      </c>
      <c r="P64" s="9">
        <v>205059.69</v>
      </c>
      <c r="Q64" s="9">
        <v>174842.5</v>
      </c>
      <c r="R64" s="9">
        <v>113895.5</v>
      </c>
      <c r="S64" s="9">
        <v>94618.2</v>
      </c>
    </row>
    <row r="65" spans="1:19" x14ac:dyDescent="0.2">
      <c r="A65" s="464"/>
      <c r="B65" s="465"/>
      <c r="C65" s="163" t="s">
        <v>129</v>
      </c>
      <c r="D65" s="167">
        <v>8.5199999999999998E-2</v>
      </c>
      <c r="E65" s="167">
        <v>0.1515</v>
      </c>
      <c r="F65" s="167">
        <v>0.22189999999999999</v>
      </c>
      <c r="G65" s="167">
        <v>0.29909999999999998</v>
      </c>
      <c r="H65" s="167">
        <v>0.37169999999999997</v>
      </c>
      <c r="I65" s="167">
        <v>0.4516</v>
      </c>
      <c r="J65" s="167">
        <v>0.52349999999999997</v>
      </c>
      <c r="K65" s="167">
        <v>0.60340000000000005</v>
      </c>
      <c r="L65" s="167">
        <v>0.67849999999999999</v>
      </c>
      <c r="M65" s="167">
        <v>0.73350000000000004</v>
      </c>
      <c r="N65" s="167">
        <v>0.79600000000000004</v>
      </c>
      <c r="O65" s="167">
        <v>0.85429999999999995</v>
      </c>
      <c r="P65" s="167">
        <v>0.90510000000000002</v>
      </c>
      <c r="Q65" s="167">
        <v>0.94840000000000002</v>
      </c>
      <c r="R65" s="167">
        <v>0.97660000000000002</v>
      </c>
      <c r="S65" s="167">
        <v>1</v>
      </c>
    </row>
    <row r="66" spans="1:19" x14ac:dyDescent="0.2">
      <c r="A66" s="464"/>
      <c r="B66" s="465"/>
      <c r="C66" s="163" t="s">
        <v>130</v>
      </c>
      <c r="D66" s="9">
        <v>343703.2</v>
      </c>
      <c r="E66" s="9">
        <v>611276.54</v>
      </c>
      <c r="F66" s="9">
        <v>895261.8</v>
      </c>
      <c r="G66" s="9">
        <v>1206958.8799999999</v>
      </c>
      <c r="H66" s="9">
        <v>1500094.99</v>
      </c>
      <c r="I66" s="9">
        <v>1822453.61</v>
      </c>
      <c r="J66" s="9">
        <v>2112416.98</v>
      </c>
      <c r="K66" s="9">
        <v>2434805.67</v>
      </c>
      <c r="L66" s="9">
        <v>2737972.34</v>
      </c>
      <c r="M66" s="9">
        <v>2959815.36</v>
      </c>
      <c r="N66" s="9">
        <v>3212076.64</v>
      </c>
      <c r="O66" s="9">
        <v>3447210.39</v>
      </c>
      <c r="P66" s="9">
        <v>3652270.0800000001</v>
      </c>
      <c r="Q66" s="9">
        <v>3827112.58</v>
      </c>
      <c r="R66" s="9">
        <v>3941008.08</v>
      </c>
      <c r="S66" s="9">
        <v>4035626.28</v>
      </c>
    </row>
  </sheetData>
  <mergeCells count="73">
    <mergeCell ref="A63:B66"/>
    <mergeCell ref="A55:A56"/>
    <mergeCell ref="B55:B56"/>
    <mergeCell ref="C55:C56"/>
    <mergeCell ref="A57:B60"/>
    <mergeCell ref="A51:A52"/>
    <mergeCell ref="B51:B52"/>
    <mergeCell ref="C51:C52"/>
    <mergeCell ref="A53:A54"/>
    <mergeCell ref="B53:B54"/>
    <mergeCell ref="C53:C54"/>
    <mergeCell ref="A43:A44"/>
    <mergeCell ref="B43:B44"/>
    <mergeCell ref="C43:C44"/>
    <mergeCell ref="A45:A46"/>
    <mergeCell ref="B45:B46"/>
    <mergeCell ref="C45:C46"/>
    <mergeCell ref="A47:A48"/>
    <mergeCell ref="B47:B48"/>
    <mergeCell ref="C47:C48"/>
    <mergeCell ref="A49:A50"/>
    <mergeCell ref="B49:B50"/>
    <mergeCell ref="C49:C50"/>
    <mergeCell ref="A35:A36"/>
    <mergeCell ref="B35:B36"/>
    <mergeCell ref="C35:C36"/>
    <mergeCell ref="A37:A38"/>
    <mergeCell ref="B37:B38"/>
    <mergeCell ref="C37:C38"/>
    <mergeCell ref="A39:A40"/>
    <mergeCell ref="B39:B40"/>
    <mergeCell ref="C39:C40"/>
    <mergeCell ref="A41:A42"/>
    <mergeCell ref="B41:B42"/>
    <mergeCell ref="C41:C42"/>
    <mergeCell ref="A27:A28"/>
    <mergeCell ref="B27:B28"/>
    <mergeCell ref="C27:C28"/>
    <mergeCell ref="A29:A30"/>
    <mergeCell ref="B29:B30"/>
    <mergeCell ref="C29:C30"/>
    <mergeCell ref="A31:A32"/>
    <mergeCell ref="B31:B32"/>
    <mergeCell ref="C31:C32"/>
    <mergeCell ref="A33:A34"/>
    <mergeCell ref="B33:B34"/>
    <mergeCell ref="C33:C34"/>
    <mergeCell ref="A19:A20"/>
    <mergeCell ref="B19:B20"/>
    <mergeCell ref="C19:C20"/>
    <mergeCell ref="A21:A22"/>
    <mergeCell ref="B21:B22"/>
    <mergeCell ref="C21:C22"/>
    <mergeCell ref="A23:A24"/>
    <mergeCell ref="B23:B24"/>
    <mergeCell ref="C23:C24"/>
    <mergeCell ref="A25:A26"/>
    <mergeCell ref="B25:B26"/>
    <mergeCell ref="C25:C26"/>
    <mergeCell ref="A8:S8"/>
    <mergeCell ref="A15:A16"/>
    <mergeCell ref="B15:B16"/>
    <mergeCell ref="C15:C16"/>
    <mergeCell ref="A17:A18"/>
    <mergeCell ref="B17:B18"/>
    <mergeCell ref="C17:C18"/>
    <mergeCell ref="A9:A10"/>
    <mergeCell ref="A11:A12"/>
    <mergeCell ref="B11:B12"/>
    <mergeCell ref="C11:C12"/>
    <mergeCell ref="A13:A14"/>
    <mergeCell ref="B13:B14"/>
    <mergeCell ref="C13:C14"/>
  </mergeCells>
  <printOptions horizontalCentered="1"/>
  <pageMargins left="0.39370078740157483" right="0.39370078740157483" top="0.39370078740157483" bottom="0.78740157480314965" header="0.31496062992125984" footer="0.39370078740157483"/>
  <pageSetup paperSize="9" scale="53" fitToHeight="0" orientation="landscape" horizontalDpi="0" verticalDpi="0" r:id="rId1"/>
  <headerFooter>
    <oddFooter>&amp;L&amp;8Rua Sandoval Xavier Nunes, Qd. B Lt. 10,
Sala 01 A, SN, Nerópolis - GO, CEP: 75.460-000
/engenharia@larsconstrutora.com.br&amp;C&amp;8página &amp;P de &amp;N&amp;R&amp;8LARS LOCAÇÕES ENGENHARIA 
Engº Civil Wenceslau G. R. Alves Filho
Crea 1020105984D-GO</oddFooter>
  </headerFooter>
  <drawing r:id="rId2"/>
  <legacyDrawing r:id="rId3"/>
  <oleObjects>
    <mc:AlternateContent xmlns:mc="http://schemas.openxmlformats.org/markup-compatibility/2006">
      <mc:Choice Requires="x14">
        <oleObject progId="CorelDraw.Graphic.17" shapeId="7171" r:id="rId4">
          <objectPr defaultSize="0" autoPict="0" r:id="rId5">
            <anchor moveWithCells="1" sizeWithCells="1">
              <from>
                <xdr:col>18</xdr:col>
                <xdr:colOff>266700</xdr:colOff>
                <xdr:row>0</xdr:row>
                <xdr:rowOff>76200</xdr:rowOff>
              </from>
              <to>
                <xdr:col>18</xdr:col>
                <xdr:colOff>733425</xdr:colOff>
                <xdr:row>0</xdr:row>
                <xdr:rowOff>733425</xdr:rowOff>
              </to>
            </anchor>
          </objectPr>
        </oleObject>
      </mc:Choice>
      <mc:Fallback>
        <oleObject progId="CorelDraw.Graphic.17" shapeId="717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33"/>
  <sheetViews>
    <sheetView showGridLines="0" view="pageBreakPreview" zoomScaleNormal="100" zoomScaleSheetLayoutView="100" workbookViewId="0">
      <selection activeCell="D9" sqref="D9"/>
    </sheetView>
  </sheetViews>
  <sheetFormatPr defaultColWidth="8.85546875" defaultRowHeight="12" x14ac:dyDescent="0.2"/>
  <cols>
    <col min="1" max="1" width="8.7109375" style="1" customWidth="1"/>
    <col min="2" max="2" width="46.28515625" style="1" customWidth="1"/>
    <col min="3" max="3" width="15.7109375" style="1" customWidth="1"/>
    <col min="4" max="4" width="11.28515625" style="1" customWidth="1"/>
    <col min="5" max="16384" width="8.85546875" style="1"/>
  </cols>
  <sheetData>
    <row r="1" spans="1:11" ht="63" customHeight="1" thickBot="1" x14ac:dyDescent="0.3">
      <c r="A1" s="10"/>
      <c r="B1" s="11"/>
      <c r="C1" s="11"/>
      <c r="D1" s="12"/>
      <c r="H1"/>
      <c r="K1" s="13"/>
    </row>
    <row r="2" spans="1:11" ht="12" customHeight="1" x14ac:dyDescent="0.25">
      <c r="A2" s="14" t="s">
        <v>140</v>
      </c>
      <c r="B2" s="15"/>
      <c r="C2" s="22" t="s">
        <v>143</v>
      </c>
      <c r="D2" s="17"/>
      <c r="H2"/>
      <c r="K2" s="13"/>
    </row>
    <row r="3" spans="1:11" ht="12" customHeight="1" thickBot="1" x14ac:dyDescent="0.3">
      <c r="A3" s="18" t="s">
        <v>152</v>
      </c>
      <c r="B3" s="19"/>
      <c r="C3" s="26" t="s">
        <v>69</v>
      </c>
      <c r="D3" s="20"/>
      <c r="H3"/>
      <c r="K3" s="13"/>
    </row>
    <row r="4" spans="1:11" ht="12" customHeight="1" x14ac:dyDescent="0.25">
      <c r="A4" s="22" t="s">
        <v>142</v>
      </c>
      <c r="B4" s="23"/>
      <c r="C4" s="22" t="s">
        <v>146</v>
      </c>
      <c r="D4" s="25"/>
      <c r="H4"/>
      <c r="K4" s="13"/>
    </row>
    <row r="5" spans="1:11" ht="12" customHeight="1" thickBot="1" x14ac:dyDescent="0.3">
      <c r="A5" s="26" t="s">
        <v>144</v>
      </c>
      <c r="B5" s="19"/>
      <c r="C5" s="26" t="s">
        <v>71</v>
      </c>
      <c r="D5" s="20"/>
      <c r="H5"/>
      <c r="K5" s="13"/>
    </row>
    <row r="6" spans="1:11" ht="12" customHeight="1" x14ac:dyDescent="0.25">
      <c r="A6" s="22" t="s">
        <v>145</v>
      </c>
      <c r="B6" s="23"/>
      <c r="C6" s="22" t="s">
        <v>148</v>
      </c>
      <c r="D6" s="25"/>
      <c r="H6"/>
      <c r="K6" s="13"/>
    </row>
    <row r="7" spans="1:11" ht="12" customHeight="1" thickBot="1" x14ac:dyDescent="0.3">
      <c r="A7" s="26" t="s">
        <v>70</v>
      </c>
      <c r="B7" s="19"/>
      <c r="C7" s="28">
        <v>45307</v>
      </c>
      <c r="D7" s="20"/>
      <c r="H7"/>
      <c r="K7" s="13"/>
    </row>
    <row r="8" spans="1:11" ht="15.75" thickBot="1" x14ac:dyDescent="0.25">
      <c r="A8" s="436" t="s">
        <v>5269</v>
      </c>
      <c r="B8" s="437"/>
      <c r="C8" s="437"/>
      <c r="D8" s="439"/>
      <c r="K8" s="13"/>
    </row>
    <row r="9" spans="1:11" s="7" customFormat="1" x14ac:dyDescent="0.25">
      <c r="A9" s="6" t="s">
        <v>132</v>
      </c>
      <c r="B9" s="6" t="s">
        <v>5266</v>
      </c>
      <c r="C9" s="6" t="s">
        <v>5267</v>
      </c>
      <c r="D9" s="6" t="s">
        <v>5268</v>
      </c>
    </row>
    <row r="10" spans="1:11" x14ac:dyDescent="0.2">
      <c r="A10" s="2" t="s">
        <v>72</v>
      </c>
      <c r="B10" s="136" t="s">
        <v>73</v>
      </c>
      <c r="C10" s="9">
        <f>Somatório!E12</f>
        <v>199375.73</v>
      </c>
      <c r="D10" s="164">
        <f>Somatório!F12</f>
        <v>5.9541933243325074E-2</v>
      </c>
    </row>
    <row r="11" spans="1:11" x14ac:dyDescent="0.2">
      <c r="A11" s="2" t="s">
        <v>74</v>
      </c>
      <c r="B11" s="136" t="s">
        <v>75</v>
      </c>
      <c r="C11" s="9">
        <f>Somatório!E13</f>
        <v>19996.03</v>
      </c>
      <c r="D11" s="164">
        <f>Somatório!F13</f>
        <v>5.9716510298998045E-3</v>
      </c>
    </row>
    <row r="12" spans="1:11" x14ac:dyDescent="0.2">
      <c r="A12" s="2" t="s">
        <v>76</v>
      </c>
      <c r="B12" s="136" t="s">
        <v>77</v>
      </c>
      <c r="C12" s="9">
        <f>Somatório!E14</f>
        <v>42174.51</v>
      </c>
      <c r="D12" s="164">
        <f>Somatório!F14</f>
        <v>1.2595072925826758E-2</v>
      </c>
    </row>
    <row r="13" spans="1:11" x14ac:dyDescent="0.2">
      <c r="A13" s="2" t="s">
        <v>78</v>
      </c>
      <c r="B13" s="136" t="s">
        <v>79</v>
      </c>
      <c r="C13" s="9">
        <f>Somatório!E15</f>
        <v>200685</v>
      </c>
      <c r="D13" s="164">
        <f>Somatório!F15</f>
        <v>5.9932936034574981E-2</v>
      </c>
    </row>
    <row r="14" spans="1:11" x14ac:dyDescent="0.2">
      <c r="A14" s="2" t="s">
        <v>80</v>
      </c>
      <c r="B14" s="136" t="s">
        <v>81</v>
      </c>
      <c r="C14" s="9">
        <f>Somatório!E16</f>
        <v>457854.38</v>
      </c>
      <c r="D14" s="164">
        <f>Somatório!F16</f>
        <v>0.13673447078600787</v>
      </c>
    </row>
    <row r="15" spans="1:11" x14ac:dyDescent="0.2">
      <c r="A15" s="2" t="s">
        <v>82</v>
      </c>
      <c r="B15" s="136" t="s">
        <v>83</v>
      </c>
      <c r="C15" s="9">
        <f>Somatório!E17</f>
        <v>242595.65</v>
      </c>
      <c r="D15" s="164">
        <f>Somatório!F17</f>
        <v>7.2449209326636968E-2</v>
      </c>
    </row>
    <row r="16" spans="1:11" x14ac:dyDescent="0.2">
      <c r="A16" s="2" t="s">
        <v>84</v>
      </c>
      <c r="B16" s="136" t="s">
        <v>85</v>
      </c>
      <c r="C16" s="9">
        <f>Somatório!E18</f>
        <v>224288.62</v>
      </c>
      <c r="D16" s="164">
        <f>Somatório!F18</f>
        <v>6.6981964350813938E-2</v>
      </c>
    </row>
    <row r="17" spans="1:4" x14ac:dyDescent="0.2">
      <c r="A17" s="2" t="s">
        <v>86</v>
      </c>
      <c r="B17" s="136" t="s">
        <v>87</v>
      </c>
      <c r="C17" s="9">
        <f>Somatório!E19</f>
        <v>29538.09</v>
      </c>
      <c r="D17" s="164">
        <f>Somatório!F19</f>
        <v>8.8213093083863714E-3</v>
      </c>
    </row>
    <row r="18" spans="1:4" x14ac:dyDescent="0.2">
      <c r="A18" s="2" t="s">
        <v>88</v>
      </c>
      <c r="B18" s="136" t="s">
        <v>89</v>
      </c>
      <c r="C18" s="9">
        <f>Somatório!E20</f>
        <v>138410.74</v>
      </c>
      <c r="D18" s="164">
        <f>Somatório!F20</f>
        <v>4.1335236948043891E-2</v>
      </c>
    </row>
    <row r="19" spans="1:4" x14ac:dyDescent="0.2">
      <c r="A19" s="2" t="s">
        <v>90</v>
      </c>
      <c r="B19" s="136" t="s">
        <v>91</v>
      </c>
      <c r="C19" s="9">
        <f>Somatório!E21</f>
        <v>25511.33</v>
      </c>
      <c r="D19" s="164">
        <f>Somatório!F21</f>
        <v>7.6187503253702755E-3</v>
      </c>
    </row>
    <row r="20" spans="1:4" x14ac:dyDescent="0.2">
      <c r="A20" s="2" t="s">
        <v>92</v>
      </c>
      <c r="B20" s="136" t="s">
        <v>93</v>
      </c>
      <c r="C20" s="9">
        <f>Somatório!E22</f>
        <v>264838.61</v>
      </c>
      <c r="D20" s="164">
        <f>Somatório!F22</f>
        <v>7.9091887647884732E-2</v>
      </c>
    </row>
    <row r="21" spans="1:4" x14ac:dyDescent="0.2">
      <c r="A21" s="2" t="s">
        <v>94</v>
      </c>
      <c r="B21" s="136" t="s">
        <v>95</v>
      </c>
      <c r="C21" s="9">
        <f>Somatório!E23</f>
        <v>68409.350000000006</v>
      </c>
      <c r="D21" s="164">
        <f>Somatório!F23</f>
        <v>2.0429893602994006E-2</v>
      </c>
    </row>
    <row r="22" spans="1:4" x14ac:dyDescent="0.2">
      <c r="A22" s="2" t="s">
        <v>96</v>
      </c>
      <c r="B22" s="136" t="s">
        <v>97</v>
      </c>
      <c r="C22" s="9">
        <f>Somatório!E24</f>
        <v>4041.81</v>
      </c>
      <c r="D22" s="164">
        <f>Somatório!F24</f>
        <v>1.2070535425861698E-3</v>
      </c>
    </row>
    <row r="23" spans="1:4" x14ac:dyDescent="0.2">
      <c r="A23" s="2" t="s">
        <v>98</v>
      </c>
      <c r="B23" s="136" t="s">
        <v>99</v>
      </c>
      <c r="C23" s="9">
        <f>Somatório!E25</f>
        <v>187560.45</v>
      </c>
      <c r="D23" s="164">
        <f>Somatório!F25</f>
        <v>5.6013396379729921E-2</v>
      </c>
    </row>
    <row r="24" spans="1:4" x14ac:dyDescent="0.2">
      <c r="A24" s="2" t="s">
        <v>100</v>
      </c>
      <c r="B24" s="136" t="s">
        <v>101</v>
      </c>
      <c r="C24" s="9">
        <f>Somatório!E26</f>
        <v>34080.04</v>
      </c>
      <c r="D24" s="164">
        <f>Somatório!F26</f>
        <v>1.0177725576778318E-2</v>
      </c>
    </row>
    <row r="25" spans="1:4" x14ac:dyDescent="0.2">
      <c r="A25" s="2" t="s">
        <v>102</v>
      </c>
      <c r="B25" s="136" t="s">
        <v>103</v>
      </c>
      <c r="C25" s="9">
        <f>Somatório!E27</f>
        <v>145513.18</v>
      </c>
      <c r="D25" s="164">
        <f>Somatório!F27</f>
        <v>4.3456322640593938E-2</v>
      </c>
    </row>
    <row r="26" spans="1:4" x14ac:dyDescent="0.2">
      <c r="A26" s="2" t="s">
        <v>104</v>
      </c>
      <c r="B26" s="136" t="s">
        <v>105</v>
      </c>
      <c r="C26" s="9">
        <f>Somatório!E28</f>
        <v>52219.03</v>
      </c>
      <c r="D26" s="164">
        <f>Somatório!F28</f>
        <v>1.5594786779169105E-2</v>
      </c>
    </row>
    <row r="27" spans="1:4" x14ac:dyDescent="0.2">
      <c r="A27" s="2" t="s">
        <v>106</v>
      </c>
      <c r="B27" s="136" t="s">
        <v>107</v>
      </c>
      <c r="C27" s="9">
        <f>Somatório!E29</f>
        <v>294622.89</v>
      </c>
      <c r="D27" s="164">
        <f>Somatório!F29</f>
        <v>8.7986719588866238E-2</v>
      </c>
    </row>
    <row r="28" spans="1:4" x14ac:dyDescent="0.2">
      <c r="A28" s="2" t="s">
        <v>108</v>
      </c>
      <c r="B28" s="136" t="s">
        <v>109</v>
      </c>
      <c r="C28" s="9">
        <f>Somatório!E30</f>
        <v>11422.06</v>
      </c>
      <c r="D28" s="164">
        <f>Somatório!F30</f>
        <v>3.4111049224559756E-3</v>
      </c>
    </row>
    <row r="29" spans="1:4" x14ac:dyDescent="0.2">
      <c r="A29" s="2" t="s">
        <v>110</v>
      </c>
      <c r="B29" s="136" t="s">
        <v>111</v>
      </c>
      <c r="C29" s="9">
        <f>Somatório!E31</f>
        <v>9340.8799999999992</v>
      </c>
      <c r="D29" s="164">
        <f>Somatório!F31</f>
        <v>2.789577514745201E-3</v>
      </c>
    </row>
    <row r="30" spans="1:4" x14ac:dyDescent="0.2">
      <c r="A30" s="2" t="s">
        <v>112</v>
      </c>
      <c r="B30" s="136" t="s">
        <v>113</v>
      </c>
      <c r="C30" s="9">
        <f>Somatório!E32</f>
        <v>185150.46</v>
      </c>
      <c r="D30" s="164">
        <f>Somatório!F32</f>
        <v>5.5293672551272557E-2</v>
      </c>
    </row>
    <row r="31" spans="1:4" x14ac:dyDescent="0.2">
      <c r="A31" s="2" t="s">
        <v>114</v>
      </c>
      <c r="B31" s="136" t="s">
        <v>115</v>
      </c>
      <c r="C31" s="9">
        <f>Somatório!E33</f>
        <v>205464.4</v>
      </c>
      <c r="D31" s="164">
        <f>Somatório!F33</f>
        <v>6.1360264805951255E-2</v>
      </c>
    </row>
    <row r="32" spans="1:4" x14ac:dyDescent="0.2">
      <c r="A32" s="2" t="s">
        <v>116</v>
      </c>
      <c r="B32" s="136" t="s">
        <v>117</v>
      </c>
      <c r="C32" s="9">
        <f>Somatório!E34</f>
        <v>305399.34999999998</v>
      </c>
      <c r="D32" s="164">
        <f>Somatório!F34</f>
        <v>9.120502134464846E-2</v>
      </c>
    </row>
    <row r="33" spans="1:4" s="34" customFormat="1" x14ac:dyDescent="0.2">
      <c r="A33" s="466" t="s">
        <v>131</v>
      </c>
      <c r="B33" s="466"/>
      <c r="C33" s="32">
        <f>Somatório!E35</f>
        <v>3348492.72</v>
      </c>
      <c r="D33" s="33">
        <f>Somatório!F35</f>
        <v>0.99999996117656198</v>
      </c>
    </row>
  </sheetData>
  <mergeCells count="2">
    <mergeCell ref="A33:B33"/>
    <mergeCell ref="A8:D8"/>
  </mergeCells>
  <printOptions horizontalCentered="1"/>
  <pageMargins left="0.39370078740157483" right="0.39370078740157483" top="0.39370078740157483" bottom="0.78740157480314965" header="0.31496062992125984" footer="0.39370078740157483"/>
  <pageSetup paperSize="9" fitToHeight="0" orientation="portrait" horizontalDpi="0" verticalDpi="0" r:id="rId1"/>
  <headerFooter>
    <oddFooter>&amp;L&amp;8Rua Sandoval Xavier Nunes, Qd. B Lt. 10,
Sala 01 A, SN, Nerópolis - GO, CEP: 75.460-000
/engenharia@larsconstrutora.com.br&amp;C&amp;8página &amp;P de &amp;N&amp;R&amp;8LARS LOCAÇÕES ENGENHARIA 
Engº Civil Wenceslau G. R. Alves Filho
Crea 1020105984D-GO</oddFooter>
  </headerFooter>
  <drawing r:id="rId2"/>
  <legacyDrawing r:id="rId3"/>
  <oleObjects>
    <mc:AlternateContent xmlns:mc="http://schemas.openxmlformats.org/markup-compatibility/2006">
      <mc:Choice Requires="x14">
        <oleObject progId="CorelDraw.Graphic.17" shapeId="8194" r:id="rId4">
          <objectPr defaultSize="0" autoPict="0" r:id="rId5">
            <anchor moveWithCells="1" sizeWithCells="1">
              <from>
                <xdr:col>3</xdr:col>
                <xdr:colOff>200025</xdr:colOff>
                <xdr:row>0</xdr:row>
                <xdr:rowOff>76200</xdr:rowOff>
              </from>
              <to>
                <xdr:col>3</xdr:col>
                <xdr:colOff>666750</xdr:colOff>
                <xdr:row>0</xdr:row>
                <xdr:rowOff>733425</xdr:rowOff>
              </to>
            </anchor>
          </objectPr>
        </oleObject>
      </mc:Choice>
      <mc:Fallback>
        <oleObject progId="CorelDraw.Graphic.17" shapeId="8194"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4"/>
  <sheetViews>
    <sheetView showGridLines="0" view="pageBreakPreview" zoomScaleNormal="100" zoomScaleSheetLayoutView="100" workbookViewId="0">
      <selection activeCell="D7" sqref="D6:F7"/>
    </sheetView>
  </sheetViews>
  <sheetFormatPr defaultColWidth="8.85546875" defaultRowHeight="12" x14ac:dyDescent="0.2"/>
  <cols>
    <col min="1" max="1" width="10.140625" style="1" customWidth="1"/>
    <col min="2" max="2" width="25" style="1" customWidth="1"/>
    <col min="3" max="3" width="37.28515625" style="1" customWidth="1"/>
    <col min="4" max="4" width="10.7109375" style="1" customWidth="1"/>
    <col min="5" max="6" width="12" style="1" customWidth="1"/>
    <col min="7" max="16384" width="8.85546875" style="1"/>
  </cols>
  <sheetData>
    <row r="1" spans="1:12" ht="63" customHeight="1" thickBot="1" x14ac:dyDescent="0.25">
      <c r="A1" s="10"/>
      <c r="B1" s="11"/>
      <c r="C1" s="11"/>
      <c r="D1" s="11"/>
      <c r="E1" s="11"/>
      <c r="F1" s="12"/>
      <c r="L1" s="13"/>
    </row>
    <row r="2" spans="1:12" x14ac:dyDescent="0.2">
      <c r="A2" s="14" t="s">
        <v>140</v>
      </c>
      <c r="B2" s="15"/>
      <c r="C2" s="15"/>
      <c r="D2" s="14" t="s">
        <v>141</v>
      </c>
      <c r="E2" s="27"/>
      <c r="F2" s="25"/>
      <c r="L2" s="13"/>
    </row>
    <row r="3" spans="1:12" ht="12.75" thickBot="1" x14ac:dyDescent="0.25">
      <c r="A3" s="18" t="s">
        <v>152</v>
      </c>
      <c r="B3" s="19"/>
      <c r="C3" s="19"/>
      <c r="D3" s="21">
        <v>52039927</v>
      </c>
      <c r="E3" s="203"/>
      <c r="F3" s="20"/>
      <c r="L3" s="13"/>
    </row>
    <row r="4" spans="1:12" x14ac:dyDescent="0.2">
      <c r="A4" s="22" t="s">
        <v>142</v>
      </c>
      <c r="B4" s="23"/>
      <c r="C4" s="23"/>
      <c r="D4" s="22" t="s">
        <v>143</v>
      </c>
      <c r="E4" s="27"/>
      <c r="F4" s="25"/>
      <c r="L4" s="13"/>
    </row>
    <row r="5" spans="1:12" ht="12.75" thickBot="1" x14ac:dyDescent="0.25">
      <c r="A5" s="26" t="s">
        <v>144</v>
      </c>
      <c r="B5" s="19"/>
      <c r="C5" s="19"/>
      <c r="D5" s="26" t="s">
        <v>69</v>
      </c>
      <c r="E5" s="19"/>
      <c r="F5" s="20"/>
      <c r="L5" s="13"/>
    </row>
    <row r="6" spans="1:12" x14ac:dyDescent="0.2">
      <c r="A6" s="22" t="s">
        <v>146</v>
      </c>
      <c r="B6" s="23"/>
      <c r="C6" s="23"/>
      <c r="D6" s="22" t="s">
        <v>149</v>
      </c>
      <c r="E6" s="27"/>
      <c r="F6" s="25"/>
      <c r="L6" s="13"/>
    </row>
    <row r="7" spans="1:12" ht="12.75" thickBot="1" x14ac:dyDescent="0.25">
      <c r="A7" s="26" t="s">
        <v>71</v>
      </c>
      <c r="B7" s="19"/>
      <c r="C7" s="19"/>
      <c r="D7" s="204">
        <v>1416.33</v>
      </c>
      <c r="E7" s="30"/>
      <c r="F7" s="20"/>
      <c r="L7" s="13"/>
    </row>
    <row r="8" spans="1:12" ht="16.899999999999999" customHeight="1" thickBot="1" x14ac:dyDescent="0.25">
      <c r="A8" s="436" t="s">
        <v>5277</v>
      </c>
      <c r="B8" s="437"/>
      <c r="C8" s="437"/>
      <c r="D8" s="437"/>
      <c r="E8" s="437"/>
      <c r="F8" s="439"/>
      <c r="L8" s="13"/>
    </row>
    <row r="9" spans="1:12" s="138" customFormat="1" ht="24" x14ac:dyDescent="0.25">
      <c r="A9" s="6" t="s">
        <v>132</v>
      </c>
      <c r="B9" s="6" t="s">
        <v>133</v>
      </c>
      <c r="C9" s="6" t="s">
        <v>134</v>
      </c>
      <c r="D9" s="6" t="s">
        <v>135</v>
      </c>
      <c r="E9" s="6" t="s">
        <v>136</v>
      </c>
      <c r="F9" s="6" t="s">
        <v>5270</v>
      </c>
    </row>
    <row r="10" spans="1:12" ht="24" x14ac:dyDescent="0.2">
      <c r="A10" s="202" t="s">
        <v>82</v>
      </c>
      <c r="B10" s="137" t="s">
        <v>83</v>
      </c>
      <c r="C10" s="201" t="s">
        <v>5271</v>
      </c>
      <c r="D10" s="161" t="s">
        <v>5272</v>
      </c>
      <c r="E10" s="9">
        <v>112.5</v>
      </c>
      <c r="F10" s="9">
        <v>112.5</v>
      </c>
    </row>
    <row r="11" spans="1:12" s="138" customFormat="1" ht="24" x14ac:dyDescent="0.25">
      <c r="A11" s="6" t="s">
        <v>132</v>
      </c>
      <c r="B11" s="6" t="s">
        <v>133</v>
      </c>
      <c r="C11" s="6" t="s">
        <v>134</v>
      </c>
      <c r="D11" s="6" t="s">
        <v>135</v>
      </c>
      <c r="E11" s="6" t="s">
        <v>136</v>
      </c>
      <c r="F11" s="6" t="s">
        <v>5273</v>
      </c>
    </row>
    <row r="12" spans="1:12" x14ac:dyDescent="0.2">
      <c r="A12" s="202" t="s">
        <v>80</v>
      </c>
      <c r="B12" s="137" t="s">
        <v>81</v>
      </c>
      <c r="C12" s="201" t="s">
        <v>5274</v>
      </c>
      <c r="D12" s="161" t="s">
        <v>211</v>
      </c>
      <c r="E12" s="9">
        <v>162.79</v>
      </c>
      <c r="F12" s="9">
        <v>81.400000000000006</v>
      </c>
    </row>
    <row r="13" spans="1:12" x14ac:dyDescent="0.2">
      <c r="A13" s="202" t="s">
        <v>94</v>
      </c>
      <c r="B13" s="137" t="s">
        <v>95</v>
      </c>
      <c r="C13" s="201" t="s">
        <v>5275</v>
      </c>
      <c r="D13" s="161" t="s">
        <v>164</v>
      </c>
      <c r="E13" s="9">
        <v>1119.0999999999999</v>
      </c>
      <c r="F13" s="9">
        <v>559.54999999999995</v>
      </c>
    </row>
    <row r="14" spans="1:12" x14ac:dyDescent="0.2">
      <c r="A14" s="202" t="s">
        <v>106</v>
      </c>
      <c r="B14" s="137" t="s">
        <v>107</v>
      </c>
      <c r="C14" s="201" t="s">
        <v>5276</v>
      </c>
      <c r="D14" s="161" t="s">
        <v>164</v>
      </c>
      <c r="E14" s="9">
        <v>1204.25</v>
      </c>
      <c r="F14" s="9">
        <v>602.13</v>
      </c>
    </row>
  </sheetData>
  <mergeCells count="1">
    <mergeCell ref="A8:F8"/>
  </mergeCells>
  <printOptions horizontalCentered="1"/>
  <pageMargins left="0.39370078740157483" right="0.39370078740157483" top="0.39370078740157483" bottom="0.78740157480314965" header="0.31496062992125984" footer="0.39370078740157483"/>
  <pageSetup paperSize="9" scale="89" fitToHeight="0" orientation="portrait" horizontalDpi="0" verticalDpi="0" r:id="rId1"/>
  <headerFooter>
    <oddFooter>&amp;L&amp;8Rua Sandoval Xavier Nunes, Qd. B Lt. 10,
Sala 01 A, SN, Nerópolis - GO, CEP: 75.460-000
/engenharia@larsconstrutora.com.br&amp;C&amp;8página &amp;P de &amp;N&amp;R&amp;8LARS LOCAÇÕES ENGENHARIA 
Engº Civil Wenceslau G. R. Alves Filho
Crea 1020105984D-GO</oddFooter>
  </headerFooter>
  <drawing r:id="rId2"/>
  <legacyDrawing r:id="rId3"/>
  <oleObjects>
    <mc:AlternateContent xmlns:mc="http://schemas.openxmlformats.org/markup-compatibility/2006">
      <mc:Choice Requires="x14">
        <oleObject progId="CorelDraw.Graphic.17" shapeId="9218" r:id="rId4">
          <objectPr defaultSize="0" autoPict="0" r:id="rId5">
            <anchor moveWithCells="1" sizeWithCells="1">
              <from>
                <xdr:col>5</xdr:col>
                <xdr:colOff>247650</xdr:colOff>
                <xdr:row>0</xdr:row>
                <xdr:rowOff>76200</xdr:rowOff>
              </from>
              <to>
                <xdr:col>5</xdr:col>
                <xdr:colOff>714375</xdr:colOff>
                <xdr:row>0</xdr:row>
                <xdr:rowOff>733425</xdr:rowOff>
              </to>
            </anchor>
          </objectPr>
        </oleObject>
      </mc:Choice>
      <mc:Fallback>
        <oleObject progId="CorelDraw.Graphic.17" shapeId="9218"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31"/>
  <sheetViews>
    <sheetView showGridLines="0" view="pageBreakPreview" zoomScaleNormal="100" zoomScaleSheetLayoutView="100" workbookViewId="0">
      <selection activeCell="A25" sqref="A25:D25"/>
    </sheetView>
  </sheetViews>
  <sheetFormatPr defaultColWidth="8.85546875" defaultRowHeight="12" x14ac:dyDescent="0.25"/>
  <cols>
    <col min="1" max="1" width="20.85546875" style="291" customWidth="1"/>
    <col min="2" max="2" width="9.28515625" style="291" customWidth="1"/>
    <col min="3" max="3" width="14" style="291" customWidth="1"/>
    <col min="4" max="4" width="42" style="291" customWidth="1"/>
    <col min="5" max="5" width="37.28515625" style="291" customWidth="1"/>
    <col min="6" max="16384" width="8.85546875" style="291"/>
  </cols>
  <sheetData>
    <row r="1" spans="1:5" ht="57" customHeight="1" thickBot="1" x14ac:dyDescent="0.3">
      <c r="A1" s="288"/>
      <c r="B1" s="289"/>
      <c r="C1" s="289"/>
      <c r="D1" s="290"/>
    </row>
    <row r="2" spans="1:5" x14ac:dyDescent="0.2">
      <c r="A2" s="14" t="s">
        <v>140</v>
      </c>
      <c r="B2" s="292"/>
      <c r="C2" s="292"/>
      <c r="D2" s="293"/>
    </row>
    <row r="3" spans="1:5" ht="12.75" thickBot="1" x14ac:dyDescent="0.3">
      <c r="A3" s="18" t="s">
        <v>152</v>
      </c>
      <c r="B3" s="294"/>
      <c r="C3" s="294"/>
      <c r="D3" s="295"/>
    </row>
    <row r="4" spans="1:5" x14ac:dyDescent="0.2">
      <c r="A4" s="22" t="s">
        <v>142</v>
      </c>
      <c r="B4" s="292"/>
      <c r="C4" s="292"/>
      <c r="D4" s="293"/>
    </row>
    <row r="5" spans="1:5" ht="12.75" thickBot="1" x14ac:dyDescent="0.25">
      <c r="A5" s="26" t="s">
        <v>144</v>
      </c>
      <c r="B5" s="294"/>
      <c r="C5" s="294"/>
      <c r="D5" s="295"/>
    </row>
    <row r="6" spans="1:5" x14ac:dyDescent="0.2">
      <c r="A6" s="22" t="s">
        <v>145</v>
      </c>
      <c r="B6" s="292"/>
      <c r="C6" s="292"/>
      <c r="D6" s="293"/>
    </row>
    <row r="7" spans="1:5" ht="12.75" thickBot="1" x14ac:dyDescent="0.25">
      <c r="A7" s="26" t="s">
        <v>70</v>
      </c>
      <c r="B7" s="294"/>
      <c r="C7" s="294"/>
      <c r="D7" s="295"/>
    </row>
    <row r="8" spans="1:5" x14ac:dyDescent="0.2">
      <c r="A8" s="22" t="s">
        <v>143</v>
      </c>
      <c r="B8" s="292"/>
      <c r="C8" s="292"/>
      <c r="D8" s="293"/>
    </row>
    <row r="9" spans="1:5" ht="12.75" thickBot="1" x14ac:dyDescent="0.25">
      <c r="A9" s="26" t="s">
        <v>69</v>
      </c>
      <c r="B9" s="294"/>
      <c r="C9" s="294"/>
      <c r="D9" s="295"/>
    </row>
    <row r="10" spans="1:5" x14ac:dyDescent="0.2">
      <c r="A10" s="22" t="s">
        <v>146</v>
      </c>
      <c r="B10" s="292"/>
      <c r="C10" s="292"/>
      <c r="D10" s="293"/>
    </row>
    <row r="11" spans="1:5" ht="12.75" thickBot="1" x14ac:dyDescent="0.25">
      <c r="A11" s="26" t="s">
        <v>71</v>
      </c>
      <c r="B11" s="294"/>
      <c r="C11" s="294"/>
      <c r="D11" s="295"/>
    </row>
    <row r="12" spans="1:5" ht="20.45" customHeight="1" thickBot="1" x14ac:dyDescent="0.3">
      <c r="A12" s="470" t="s">
        <v>5756</v>
      </c>
      <c r="B12" s="471"/>
      <c r="C12" s="471"/>
      <c r="D12" s="472"/>
      <c r="E12" s="296"/>
    </row>
    <row r="13" spans="1:5" x14ac:dyDescent="0.25">
      <c r="A13" s="473" t="s">
        <v>5757</v>
      </c>
      <c r="B13" s="474"/>
      <c r="C13" s="474"/>
      <c r="D13" s="475"/>
    </row>
    <row r="14" spans="1:5" x14ac:dyDescent="0.25">
      <c r="A14" s="297" t="s">
        <v>134</v>
      </c>
      <c r="B14" s="298" t="s">
        <v>5758</v>
      </c>
      <c r="C14" s="298" t="s">
        <v>5759</v>
      </c>
      <c r="D14" s="299" t="s">
        <v>5760</v>
      </c>
    </row>
    <row r="15" spans="1:5" x14ac:dyDescent="0.25">
      <c r="A15" s="300" t="s">
        <v>5761</v>
      </c>
      <c r="B15" s="301">
        <v>1</v>
      </c>
      <c r="C15" s="302">
        <v>0.03</v>
      </c>
      <c r="D15" s="303">
        <v>0.03</v>
      </c>
    </row>
    <row r="16" spans="1:5" x14ac:dyDescent="0.25">
      <c r="A16" s="300" t="s">
        <v>5762</v>
      </c>
      <c r="B16" s="301">
        <v>1</v>
      </c>
      <c r="C16" s="302">
        <v>6.4999999999999997E-3</v>
      </c>
      <c r="D16" s="303">
        <v>6.4999999999999997E-3</v>
      </c>
    </row>
    <row r="17" spans="1:5" x14ac:dyDescent="0.25">
      <c r="A17" s="300" t="s">
        <v>5763</v>
      </c>
      <c r="B17" s="301">
        <v>1</v>
      </c>
      <c r="C17" s="302">
        <v>0.05</v>
      </c>
      <c r="D17" s="303">
        <v>0.05</v>
      </c>
    </row>
    <row r="18" spans="1:5" x14ac:dyDescent="0.25">
      <c r="A18" s="300" t="s">
        <v>5764</v>
      </c>
      <c r="B18" s="301">
        <v>1</v>
      </c>
      <c r="C18" s="302">
        <v>0</v>
      </c>
      <c r="D18" s="303">
        <v>0</v>
      </c>
    </row>
    <row r="19" spans="1:5" x14ac:dyDescent="0.25">
      <c r="A19" s="300" t="s">
        <v>5765</v>
      </c>
      <c r="B19" s="301">
        <v>1</v>
      </c>
      <c r="C19" s="302">
        <v>0.03</v>
      </c>
      <c r="D19" s="303">
        <v>0.03</v>
      </c>
    </row>
    <row r="20" spans="1:5" x14ac:dyDescent="0.25">
      <c r="A20" s="300" t="s">
        <v>5766</v>
      </c>
      <c r="B20" s="301">
        <v>1</v>
      </c>
      <c r="C20" s="302">
        <v>1.1299999999999999E-2</v>
      </c>
      <c r="D20" s="303">
        <v>1.1299999999999999E-2</v>
      </c>
    </row>
    <row r="21" spans="1:5" x14ac:dyDescent="0.25">
      <c r="A21" s="300" t="s">
        <v>5767</v>
      </c>
      <c r="B21" s="301">
        <v>1</v>
      </c>
      <c r="C21" s="302">
        <v>1.1999999999999999E-3</v>
      </c>
      <c r="D21" s="303">
        <v>1.1999999999999999E-3</v>
      </c>
    </row>
    <row r="22" spans="1:5" x14ac:dyDescent="0.25">
      <c r="A22" s="300" t="s">
        <v>5768</v>
      </c>
      <c r="B22" s="301">
        <v>1</v>
      </c>
      <c r="C22" s="302">
        <v>9.7000000000000003E-3</v>
      </c>
      <c r="D22" s="303">
        <v>9.7000000000000003E-3</v>
      </c>
    </row>
    <row r="23" spans="1:5" x14ac:dyDescent="0.25">
      <c r="A23" s="300" t="s">
        <v>5769</v>
      </c>
      <c r="B23" s="301">
        <v>1</v>
      </c>
      <c r="C23" s="302">
        <v>6.1600000000000002E-2</v>
      </c>
      <c r="D23" s="303">
        <v>6.1600000000000002E-2</v>
      </c>
    </row>
    <row r="24" spans="1:5" x14ac:dyDescent="0.25">
      <c r="A24" s="476" t="s">
        <v>5770</v>
      </c>
      <c r="B24" s="477"/>
      <c r="C24" s="478"/>
      <c r="D24" s="304">
        <v>0.2233</v>
      </c>
    </row>
    <row r="25" spans="1:5" ht="87" customHeight="1" x14ac:dyDescent="0.25">
      <c r="A25" s="479" t="s">
        <v>5771</v>
      </c>
      <c r="B25" s="480"/>
      <c r="C25" s="480"/>
      <c r="D25" s="480"/>
      <c r="E25" s="305"/>
    </row>
    <row r="26" spans="1:5" ht="47.45" customHeight="1" x14ac:dyDescent="0.25">
      <c r="A26" s="469"/>
      <c r="B26" s="469"/>
      <c r="C26" s="469"/>
      <c r="D26" s="469"/>
      <c r="E26" s="305"/>
    </row>
    <row r="27" spans="1:5" x14ac:dyDescent="0.25">
      <c r="A27" s="467" t="s">
        <v>5772</v>
      </c>
      <c r="B27" s="467"/>
      <c r="C27" s="467"/>
      <c r="D27" s="467"/>
      <c r="E27" s="306"/>
    </row>
    <row r="28" spans="1:5" ht="121.9" customHeight="1" x14ac:dyDescent="0.25">
      <c r="A28" s="467" t="s">
        <v>5773</v>
      </c>
      <c r="B28" s="467"/>
      <c r="C28" s="467"/>
      <c r="D28" s="467"/>
      <c r="E28" s="306"/>
    </row>
    <row r="29" spans="1:5" ht="36.6" customHeight="1" x14ac:dyDescent="0.25">
      <c r="A29" s="467" t="s">
        <v>5774</v>
      </c>
      <c r="B29" s="468"/>
      <c r="C29" s="468"/>
      <c r="D29" s="468"/>
      <c r="E29" s="305"/>
    </row>
    <row r="30" spans="1:5" ht="26.45" customHeight="1" x14ac:dyDescent="0.25">
      <c r="A30" s="467" t="s">
        <v>5775</v>
      </c>
      <c r="B30" s="467"/>
      <c r="C30" s="467"/>
      <c r="D30" s="467"/>
      <c r="E30" s="305"/>
    </row>
    <row r="31" spans="1:5" ht="66" customHeight="1" x14ac:dyDescent="0.25">
      <c r="A31" s="469"/>
      <c r="B31" s="469"/>
      <c r="C31" s="469"/>
      <c r="D31" s="469"/>
      <c r="E31" s="305"/>
    </row>
  </sheetData>
  <mergeCells count="10">
    <mergeCell ref="A28:D28"/>
    <mergeCell ref="A29:D29"/>
    <mergeCell ref="A30:D30"/>
    <mergeCell ref="A31:D31"/>
    <mergeCell ref="A12:D12"/>
    <mergeCell ref="A13:D13"/>
    <mergeCell ref="A24:C24"/>
    <mergeCell ref="A25:D25"/>
    <mergeCell ref="A26:D26"/>
    <mergeCell ref="A27:D27"/>
  </mergeCells>
  <printOptions horizontalCentered="1"/>
  <pageMargins left="0.39370078740157483" right="0.39370078740157483" top="0.39370078740157483" bottom="0.78740157480314965" header="0.31496062992125984" footer="0.39370078740157483"/>
  <pageSetup paperSize="9" orientation="portrait" horizontalDpi="360" verticalDpi="360" r:id="rId1"/>
  <headerFooter>
    <oddFooter>&amp;L&amp;8Rua Sandoval Xavier Nunes, Qd. B Lt. 10,
Sala 01 A, SN, Nerópolis - GO, CEP: 75.460-000
/engenharia@larsconstrutora.com.br&amp;C&amp;8página &amp;P de &amp;N&amp;R&amp;8LARS LOCAÇÕES ENGENHARIA 
Engº Civil Wenceslau G. R. Alves Filho
Crea 1020105984D-GO</oddFooter>
  </headerFooter>
  <drawing r:id="rId2"/>
  <legacyDrawing r:id="rId3"/>
  <oleObjects>
    <mc:AlternateContent xmlns:mc="http://schemas.openxmlformats.org/markup-compatibility/2006">
      <mc:Choice Requires="x14">
        <oleObject progId="CorelDraw.Graphic.17" shapeId="11265" r:id="rId4">
          <objectPr defaultSize="0" autoPict="0" r:id="rId5">
            <anchor moveWithCells="1" sizeWithCells="1">
              <from>
                <xdr:col>3</xdr:col>
                <xdr:colOff>2381250</xdr:colOff>
                <xdr:row>0</xdr:row>
                <xdr:rowOff>76200</xdr:rowOff>
              </from>
              <to>
                <xdr:col>3</xdr:col>
                <xdr:colOff>2790825</xdr:colOff>
                <xdr:row>0</xdr:row>
                <xdr:rowOff>657225</xdr:rowOff>
              </to>
            </anchor>
          </objectPr>
        </oleObject>
      </mc:Choice>
      <mc:Fallback>
        <oleObject progId="CorelDraw.Graphic.17" shapeId="1126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940"/>
  <sheetViews>
    <sheetView showGridLines="0" tabSelected="1" view="pageBreakPreview" zoomScaleNormal="100" zoomScaleSheetLayoutView="100" workbookViewId="0">
      <selection activeCell="K16" sqref="K16"/>
    </sheetView>
  </sheetViews>
  <sheetFormatPr defaultColWidth="8.85546875" defaultRowHeight="12" x14ac:dyDescent="0.25"/>
  <cols>
    <col min="1" max="1" width="8.85546875" style="36"/>
    <col min="2" max="2" width="4.42578125" style="36" customWidth="1"/>
    <col min="3" max="3" width="11.42578125" style="36" customWidth="1"/>
    <col min="4" max="4" width="12.28515625" style="36" customWidth="1"/>
    <col min="5" max="5" width="57" style="36" customWidth="1"/>
    <col min="6" max="6" width="8.28515625" style="36" customWidth="1"/>
    <col min="7" max="10" width="13.7109375" style="36" customWidth="1"/>
    <col min="11" max="11" width="17" style="36" customWidth="1"/>
    <col min="12" max="12" width="10.42578125" style="36" customWidth="1"/>
    <col min="13" max="16384" width="8.85546875" style="36"/>
  </cols>
  <sheetData>
    <row r="1" spans="1:16" s="223" customFormat="1" ht="57" customHeight="1" thickBot="1" x14ac:dyDescent="0.25">
      <c r="B1" s="224" t="s">
        <v>5753</v>
      </c>
      <c r="C1" s="225"/>
      <c r="D1" s="225"/>
      <c r="E1" s="225"/>
      <c r="F1" s="226"/>
      <c r="G1" s="226"/>
      <c r="H1" s="226"/>
      <c r="I1" s="226"/>
      <c r="J1" s="226"/>
      <c r="K1" s="227"/>
      <c r="M1" s="228"/>
      <c r="N1" s="228"/>
      <c r="O1" s="228"/>
      <c r="P1" s="228"/>
    </row>
    <row r="2" spans="1:16" s="223" customFormat="1" ht="12" customHeight="1" x14ac:dyDescent="0.2">
      <c r="B2" s="14" t="s">
        <v>5239</v>
      </c>
      <c r="C2" s="229"/>
      <c r="D2" s="229"/>
      <c r="E2" s="229"/>
      <c r="F2" s="22" t="s">
        <v>141</v>
      </c>
      <c r="G2" s="85"/>
      <c r="H2" s="229"/>
      <c r="I2" s="229"/>
      <c r="J2" s="229"/>
      <c r="K2" s="230"/>
      <c r="M2" s="228"/>
      <c r="N2" s="228"/>
      <c r="O2" s="228"/>
      <c r="P2" s="228"/>
    </row>
    <row r="3" spans="1:16" s="223" customFormat="1" ht="12" customHeight="1" thickBot="1" x14ac:dyDescent="0.3">
      <c r="B3" s="18" t="s">
        <v>152</v>
      </c>
      <c r="C3" s="231"/>
      <c r="D3" s="231"/>
      <c r="E3" s="231"/>
      <c r="F3" s="21">
        <v>52039927</v>
      </c>
      <c r="G3" s="89"/>
      <c r="H3" s="231"/>
      <c r="I3" s="231"/>
      <c r="J3" s="231"/>
      <c r="K3" s="232"/>
      <c r="M3" s="228"/>
      <c r="N3" s="228"/>
      <c r="O3" s="228"/>
      <c r="P3" s="228"/>
    </row>
    <row r="4" spans="1:16" s="223" customFormat="1" ht="12" customHeight="1" x14ac:dyDescent="0.25">
      <c r="B4" s="22" t="s">
        <v>5240</v>
      </c>
      <c r="C4" s="233"/>
      <c r="D4" s="233"/>
      <c r="E4" s="234"/>
      <c r="F4" s="22" t="s">
        <v>143</v>
      </c>
      <c r="G4" s="79"/>
      <c r="H4" s="235"/>
      <c r="I4" s="235"/>
      <c r="J4" s="235"/>
      <c r="K4" s="236"/>
      <c r="M4" s="228"/>
      <c r="N4" s="228"/>
      <c r="O4" s="228"/>
      <c r="P4" s="228"/>
    </row>
    <row r="5" spans="1:16" s="223" customFormat="1" ht="12" customHeight="1" thickBot="1" x14ac:dyDescent="0.3">
      <c r="B5" s="26" t="s">
        <v>144</v>
      </c>
      <c r="C5" s="231"/>
      <c r="D5" s="231"/>
      <c r="E5" s="232"/>
      <c r="F5" s="26" t="s">
        <v>69</v>
      </c>
      <c r="G5" s="111"/>
      <c r="H5" s="237"/>
      <c r="I5" s="237"/>
      <c r="J5" s="237"/>
      <c r="K5" s="238"/>
      <c r="M5" s="228"/>
      <c r="N5" s="228"/>
      <c r="O5" s="228"/>
      <c r="P5" s="228"/>
    </row>
    <row r="6" spans="1:16" s="223" customFormat="1" ht="12" customHeight="1" x14ac:dyDescent="0.25">
      <c r="B6" s="22" t="s">
        <v>146</v>
      </c>
      <c r="C6" s="229"/>
      <c r="D6" s="22" t="s">
        <v>145</v>
      </c>
      <c r="E6" s="230"/>
      <c r="F6" s="102" t="s">
        <v>5241</v>
      </c>
      <c r="G6" s="85"/>
      <c r="H6" s="233"/>
      <c r="I6" s="233"/>
      <c r="J6" s="233"/>
      <c r="K6" s="234"/>
      <c r="M6" s="228"/>
      <c r="N6" s="228"/>
      <c r="O6" s="228"/>
      <c r="P6" s="228"/>
    </row>
    <row r="7" spans="1:16" s="223" customFormat="1" ht="12" customHeight="1" thickBot="1" x14ac:dyDescent="0.3">
      <c r="B7" s="26" t="s">
        <v>71</v>
      </c>
      <c r="C7" s="239"/>
      <c r="D7" s="26" t="s">
        <v>70</v>
      </c>
      <c r="E7" s="240"/>
      <c r="F7" s="110">
        <v>45108</v>
      </c>
      <c r="G7" s="241" t="s">
        <v>5243</v>
      </c>
      <c r="H7" s="241"/>
      <c r="I7" s="242"/>
      <c r="J7" s="242"/>
      <c r="K7" s="243"/>
      <c r="M7" s="228"/>
      <c r="N7" s="228"/>
      <c r="O7" s="228"/>
      <c r="P7" s="228"/>
    </row>
    <row r="8" spans="1:16" s="223" customFormat="1" ht="12" customHeight="1" x14ac:dyDescent="0.25">
      <c r="B8" s="22" t="s">
        <v>148</v>
      </c>
      <c r="C8" s="233"/>
      <c r="D8" s="116" t="s">
        <v>149</v>
      </c>
      <c r="E8" s="234"/>
      <c r="F8" s="102" t="s">
        <v>5242</v>
      </c>
      <c r="G8" s="100"/>
      <c r="H8" s="233"/>
      <c r="I8" s="233"/>
      <c r="J8" s="233"/>
      <c r="K8" s="234"/>
      <c r="M8" s="228"/>
      <c r="N8" s="228"/>
      <c r="O8" s="228"/>
      <c r="P8" s="228"/>
    </row>
    <row r="9" spans="1:16" s="223" customFormat="1" ht="12" customHeight="1" thickBot="1" x14ac:dyDescent="0.3">
      <c r="B9" s="481">
        <v>45307</v>
      </c>
      <c r="C9" s="482"/>
      <c r="D9" s="30">
        <v>1416.33</v>
      </c>
      <c r="E9" s="232"/>
      <c r="F9" s="110">
        <v>45139</v>
      </c>
      <c r="G9" s="111" t="s">
        <v>5244</v>
      </c>
      <c r="H9" s="237"/>
      <c r="I9" s="237"/>
      <c r="J9" s="237"/>
      <c r="K9" s="238"/>
      <c r="M9" s="228"/>
      <c r="N9" s="228"/>
      <c r="O9" s="228"/>
      <c r="P9" s="228"/>
    </row>
    <row r="10" spans="1:16" s="223" customFormat="1" ht="14.45" customHeight="1" thickBot="1" x14ac:dyDescent="0.25">
      <c r="B10" s="483" t="s">
        <v>5754</v>
      </c>
      <c r="C10" s="484"/>
      <c r="D10" s="484"/>
      <c r="E10" s="484"/>
      <c r="F10" s="484"/>
      <c r="G10" s="484"/>
      <c r="H10" s="484"/>
      <c r="I10" s="484"/>
      <c r="J10" s="484"/>
      <c r="K10" s="485"/>
      <c r="M10" s="486"/>
      <c r="N10" s="486"/>
      <c r="O10" s="486"/>
      <c r="P10" s="486"/>
    </row>
    <row r="11" spans="1:16" x14ac:dyDescent="0.2">
      <c r="A11" s="42" t="s">
        <v>3107</v>
      </c>
      <c r="B11" s="244">
        <v>1</v>
      </c>
      <c r="C11" s="245" t="s">
        <v>5278</v>
      </c>
      <c r="D11" s="245" t="s">
        <v>132</v>
      </c>
      <c r="E11" s="245" t="s">
        <v>134</v>
      </c>
      <c r="F11" s="245" t="s">
        <v>5279</v>
      </c>
      <c r="G11" s="245" t="s">
        <v>5280</v>
      </c>
      <c r="H11" s="267" t="s">
        <v>5281</v>
      </c>
      <c r="I11" s="246"/>
      <c r="J11" s="340" t="s">
        <v>5282</v>
      </c>
      <c r="K11" s="247"/>
      <c r="L11" s="37"/>
      <c r="M11" s="282"/>
      <c r="N11" s="284"/>
      <c r="O11" s="282"/>
      <c r="P11" s="283"/>
    </row>
    <row r="12" spans="1:16" x14ac:dyDescent="0.2">
      <c r="A12" s="42" t="s">
        <v>3108</v>
      </c>
      <c r="B12" s="248"/>
      <c r="C12" s="260"/>
      <c r="D12" s="249"/>
      <c r="E12" s="249"/>
      <c r="F12" s="249"/>
      <c r="G12" s="249"/>
      <c r="H12" s="268" t="s">
        <v>5283</v>
      </c>
      <c r="I12" s="205" t="s">
        <v>5284</v>
      </c>
      <c r="J12" s="580" t="s">
        <v>5283</v>
      </c>
      <c r="K12" s="581" t="s">
        <v>5284</v>
      </c>
      <c r="L12" s="37"/>
      <c r="M12" s="272"/>
      <c r="N12" s="272"/>
      <c r="O12" s="272"/>
      <c r="P12" s="282"/>
    </row>
    <row r="13" spans="1:16" ht="24" x14ac:dyDescent="0.25">
      <c r="A13" s="42" t="s">
        <v>3109</v>
      </c>
      <c r="B13" s="250"/>
      <c r="C13" s="261" t="s">
        <v>197</v>
      </c>
      <c r="D13" s="206" t="s">
        <v>892</v>
      </c>
      <c r="E13" s="220" t="s">
        <v>893</v>
      </c>
      <c r="F13" s="208" t="s">
        <v>160</v>
      </c>
      <c r="G13" s="274" t="s">
        <v>56</v>
      </c>
      <c r="H13" s="278">
        <v>0</v>
      </c>
      <c r="I13" s="281">
        <v>0</v>
      </c>
      <c r="J13" s="567">
        <v>55.900000000000006</v>
      </c>
      <c r="K13" s="567">
        <v>64.7</v>
      </c>
      <c r="L13" s="279"/>
      <c r="M13" s="278"/>
      <c r="N13" s="278"/>
      <c r="O13" s="278">
        <v>67.37</v>
      </c>
      <c r="P13" s="281">
        <v>77.95</v>
      </c>
    </row>
    <row r="14" spans="1:16" x14ac:dyDescent="0.2">
      <c r="A14" s="42" t="s">
        <v>3110</v>
      </c>
      <c r="B14" s="251"/>
      <c r="C14" s="262" t="s">
        <v>5285</v>
      </c>
      <c r="D14" s="210">
        <v>5</v>
      </c>
      <c r="E14" s="211" t="s">
        <v>5286</v>
      </c>
      <c r="F14" s="212" t="s">
        <v>86</v>
      </c>
      <c r="G14" s="273" t="s">
        <v>5287</v>
      </c>
      <c r="H14" s="276">
        <v>9.57</v>
      </c>
      <c r="I14" s="280">
        <v>11.07</v>
      </c>
      <c r="J14" s="55">
        <v>23.92</v>
      </c>
      <c r="K14" s="55">
        <v>27.67</v>
      </c>
      <c r="L14" s="37"/>
      <c r="M14" s="276">
        <v>11.53</v>
      </c>
      <c r="N14" s="276">
        <v>13.34</v>
      </c>
      <c r="O14" s="276">
        <v>28.83</v>
      </c>
      <c r="P14" s="280">
        <v>33.35</v>
      </c>
    </row>
    <row r="15" spans="1:16" x14ac:dyDescent="0.2">
      <c r="A15" s="42" t="s">
        <v>3111</v>
      </c>
      <c r="B15" s="251"/>
      <c r="C15" s="262" t="s">
        <v>5285</v>
      </c>
      <c r="D15" s="210">
        <v>4</v>
      </c>
      <c r="E15" s="211" t="s">
        <v>5288</v>
      </c>
      <c r="F15" s="212" t="s">
        <v>86</v>
      </c>
      <c r="G15" s="273" t="s">
        <v>5289</v>
      </c>
      <c r="H15" s="276">
        <v>15.99</v>
      </c>
      <c r="I15" s="280">
        <v>18.515002702702706</v>
      </c>
      <c r="J15" s="55">
        <v>31.98</v>
      </c>
      <c r="K15" s="55">
        <v>37.03</v>
      </c>
      <c r="L15" s="37"/>
      <c r="M15" s="276">
        <v>19.27</v>
      </c>
      <c r="N15" s="276">
        <v>22.3</v>
      </c>
      <c r="O15" s="276">
        <v>38.54</v>
      </c>
      <c r="P15" s="280">
        <v>44.6</v>
      </c>
    </row>
    <row r="16" spans="1:16" x14ac:dyDescent="0.2">
      <c r="A16" s="42" t="s">
        <v>3112</v>
      </c>
      <c r="B16" s="251"/>
      <c r="C16" s="263" t="s">
        <v>5290</v>
      </c>
      <c r="D16" s="252"/>
      <c r="E16" s="252"/>
      <c r="F16" s="252"/>
      <c r="G16" s="252"/>
      <c r="H16" s="269"/>
      <c r="I16" s="252"/>
      <c r="J16" s="575">
        <v>55.900000000000006</v>
      </c>
      <c r="K16" s="575">
        <v>64.7</v>
      </c>
      <c r="L16" s="37"/>
      <c r="M16" s="283"/>
      <c r="N16" s="284"/>
      <c r="O16" s="287">
        <v>67.37</v>
      </c>
      <c r="P16" s="285">
        <v>77.95</v>
      </c>
    </row>
    <row r="17" spans="1:16" x14ac:dyDescent="0.2">
      <c r="A17" s="42" t="s">
        <v>3113</v>
      </c>
      <c r="B17" s="251"/>
      <c r="C17" s="263" t="s">
        <v>5291</v>
      </c>
      <c r="D17" s="252"/>
      <c r="E17" s="252"/>
      <c r="F17" s="252"/>
      <c r="G17" s="252"/>
      <c r="H17" s="269"/>
      <c r="I17" s="252"/>
      <c r="J17" s="575">
        <v>0</v>
      </c>
      <c r="K17" s="575">
        <v>0</v>
      </c>
      <c r="L17" s="37"/>
      <c r="M17" s="283"/>
      <c r="N17" s="284"/>
      <c r="O17" s="287">
        <v>0</v>
      </c>
      <c r="P17" s="285">
        <v>0</v>
      </c>
    </row>
    <row r="18" spans="1:16" x14ac:dyDescent="0.2">
      <c r="A18" s="42" t="s">
        <v>3114</v>
      </c>
      <c r="B18" s="37"/>
      <c r="C18" s="258"/>
      <c r="D18" s="37"/>
      <c r="E18" s="37"/>
      <c r="F18" s="37"/>
      <c r="G18" s="37"/>
      <c r="H18" s="258"/>
      <c r="I18" s="37"/>
      <c r="J18" s="266"/>
      <c r="K18" s="528"/>
      <c r="L18" s="37"/>
    </row>
    <row r="19" spans="1:16" x14ac:dyDescent="0.2">
      <c r="A19" s="42" t="s">
        <v>3115</v>
      </c>
      <c r="B19" s="244">
        <v>2</v>
      </c>
      <c r="C19" s="264" t="s">
        <v>5278</v>
      </c>
      <c r="D19" s="245" t="s">
        <v>132</v>
      </c>
      <c r="E19" s="245" t="s">
        <v>134</v>
      </c>
      <c r="F19" s="245" t="s">
        <v>5279</v>
      </c>
      <c r="G19" s="245" t="s">
        <v>5280</v>
      </c>
      <c r="H19" s="267" t="s">
        <v>5281</v>
      </c>
      <c r="I19" s="246"/>
      <c r="J19" s="340" t="s">
        <v>5282</v>
      </c>
      <c r="K19" s="247"/>
      <c r="L19" s="37"/>
      <c r="M19" s="282"/>
      <c r="N19" s="284"/>
      <c r="O19" s="282"/>
      <c r="P19" s="283"/>
    </row>
    <row r="20" spans="1:16" x14ac:dyDescent="0.2">
      <c r="A20" s="42" t="s">
        <v>3116</v>
      </c>
      <c r="B20" s="248"/>
      <c r="C20" s="260"/>
      <c r="D20" s="249"/>
      <c r="E20" s="249"/>
      <c r="F20" s="249"/>
      <c r="G20" s="249"/>
      <c r="H20" s="268" t="s">
        <v>5283</v>
      </c>
      <c r="I20" s="205" t="s">
        <v>5284</v>
      </c>
      <c r="J20" s="580" t="s">
        <v>5283</v>
      </c>
      <c r="K20" s="581" t="s">
        <v>5284</v>
      </c>
      <c r="L20" s="37"/>
      <c r="M20" s="272"/>
      <c r="N20" s="272"/>
      <c r="O20" s="272"/>
      <c r="P20" s="282"/>
    </row>
    <row r="21" spans="1:16" ht="24" x14ac:dyDescent="0.25">
      <c r="A21" s="42" t="s">
        <v>3117</v>
      </c>
      <c r="B21" s="250"/>
      <c r="C21" s="261" t="s">
        <v>197</v>
      </c>
      <c r="D21" s="206" t="s">
        <v>2914</v>
      </c>
      <c r="E21" s="220" t="s">
        <v>16101</v>
      </c>
      <c r="F21" s="208" t="s">
        <v>164</v>
      </c>
      <c r="G21" s="274" t="s">
        <v>56</v>
      </c>
      <c r="H21" s="278">
        <v>0</v>
      </c>
      <c r="I21" s="281">
        <v>0</v>
      </c>
      <c r="J21" s="567">
        <v>11.28</v>
      </c>
      <c r="K21" s="567">
        <v>11.420000000000002</v>
      </c>
      <c r="L21" s="279"/>
      <c r="M21" s="278"/>
      <c r="N21" s="278"/>
      <c r="O21" s="278">
        <v>13.61</v>
      </c>
      <c r="P21" s="281">
        <v>13.77</v>
      </c>
    </row>
    <row r="22" spans="1:16" x14ac:dyDescent="0.2">
      <c r="A22" s="42" t="s">
        <v>3118</v>
      </c>
      <c r="B22" s="251"/>
      <c r="C22" s="262" t="s">
        <v>5285</v>
      </c>
      <c r="D22" s="210">
        <v>5</v>
      </c>
      <c r="E22" s="211" t="s">
        <v>5286</v>
      </c>
      <c r="F22" s="212" t="s">
        <v>86</v>
      </c>
      <c r="G22" s="273" t="s">
        <v>5292</v>
      </c>
      <c r="H22" s="276">
        <v>9.57</v>
      </c>
      <c r="I22" s="280">
        <v>11.07</v>
      </c>
      <c r="J22" s="55">
        <v>0.39</v>
      </c>
      <c r="K22" s="55">
        <v>0.45</v>
      </c>
      <c r="L22" s="37"/>
      <c r="M22" s="276">
        <v>11.53</v>
      </c>
      <c r="N22" s="276">
        <v>13.34</v>
      </c>
      <c r="O22" s="276">
        <v>0.47</v>
      </c>
      <c r="P22" s="280">
        <v>0.55000000000000004</v>
      </c>
    </row>
    <row r="23" spans="1:16" x14ac:dyDescent="0.2">
      <c r="A23" s="42" t="s">
        <v>3119</v>
      </c>
      <c r="B23" s="251"/>
      <c r="C23" s="262" t="s">
        <v>5285</v>
      </c>
      <c r="D23" s="210">
        <v>6</v>
      </c>
      <c r="E23" s="211" t="s">
        <v>5293</v>
      </c>
      <c r="F23" s="212" t="s">
        <v>86</v>
      </c>
      <c r="G23" s="273" t="s">
        <v>5294</v>
      </c>
      <c r="H23" s="276">
        <v>15.99</v>
      </c>
      <c r="I23" s="280">
        <v>18.510000000000002</v>
      </c>
      <c r="J23" s="55">
        <v>0.39</v>
      </c>
      <c r="K23" s="55">
        <v>0.46</v>
      </c>
      <c r="L23" s="37"/>
      <c r="M23" s="276">
        <v>19.27</v>
      </c>
      <c r="N23" s="276">
        <v>22.3</v>
      </c>
      <c r="O23" s="276">
        <v>0.48</v>
      </c>
      <c r="P23" s="280">
        <v>0.56000000000000005</v>
      </c>
    </row>
    <row r="24" spans="1:16" x14ac:dyDescent="0.2">
      <c r="A24" s="42" t="s">
        <v>3120</v>
      </c>
      <c r="B24" s="251"/>
      <c r="C24" s="263" t="s">
        <v>5290</v>
      </c>
      <c r="D24" s="252"/>
      <c r="E24" s="252"/>
      <c r="F24" s="252"/>
      <c r="G24" s="252"/>
      <c r="H24" s="269"/>
      <c r="I24" s="252"/>
      <c r="J24" s="575">
        <v>0.78</v>
      </c>
      <c r="K24" s="575">
        <v>0.91</v>
      </c>
      <c r="L24" s="37"/>
      <c r="M24" s="283"/>
      <c r="N24" s="284"/>
      <c r="O24" s="287">
        <v>0.95</v>
      </c>
      <c r="P24" s="285">
        <v>1.1100000000000001</v>
      </c>
    </row>
    <row r="25" spans="1:16" ht="36" x14ac:dyDescent="0.25">
      <c r="A25" s="42" t="s">
        <v>3121</v>
      </c>
      <c r="B25" s="251"/>
      <c r="C25" s="265" t="s">
        <v>5295</v>
      </c>
      <c r="D25" s="214">
        <v>21141</v>
      </c>
      <c r="E25" s="211" t="s">
        <v>5755</v>
      </c>
      <c r="F25" s="216" t="s">
        <v>164</v>
      </c>
      <c r="G25" s="273" t="s">
        <v>5296</v>
      </c>
      <c r="H25" s="276">
        <v>9.91</v>
      </c>
      <c r="I25" s="280">
        <v>9.9199099999999998</v>
      </c>
      <c r="J25" s="55">
        <v>10.199999999999999</v>
      </c>
      <c r="K25" s="55">
        <v>10.210000000000001</v>
      </c>
      <c r="L25" s="38"/>
      <c r="M25" s="276">
        <v>11.94</v>
      </c>
      <c r="N25" s="276">
        <v>11.94</v>
      </c>
      <c r="O25" s="276">
        <v>12.3</v>
      </c>
      <c r="P25" s="280">
        <v>12.3</v>
      </c>
    </row>
    <row r="26" spans="1:16" x14ac:dyDescent="0.2">
      <c r="A26" s="42" t="s">
        <v>3122</v>
      </c>
      <c r="B26" s="251"/>
      <c r="C26" s="262" t="s">
        <v>5285</v>
      </c>
      <c r="D26" s="210">
        <v>102</v>
      </c>
      <c r="E26" s="211" t="s">
        <v>5297</v>
      </c>
      <c r="F26" s="212" t="s">
        <v>5298</v>
      </c>
      <c r="G26" s="273" t="s">
        <v>5299</v>
      </c>
      <c r="H26" s="276">
        <v>20.12</v>
      </c>
      <c r="I26" s="280">
        <v>20.12</v>
      </c>
      <c r="J26" s="55">
        <v>0.3</v>
      </c>
      <c r="K26" s="55">
        <v>0.3</v>
      </c>
      <c r="L26" s="37"/>
      <c r="M26" s="276">
        <v>24.25</v>
      </c>
      <c r="N26" s="276">
        <v>24.25</v>
      </c>
      <c r="O26" s="276">
        <v>0.36</v>
      </c>
      <c r="P26" s="280">
        <v>0.36</v>
      </c>
    </row>
    <row r="27" spans="1:16" x14ac:dyDescent="0.2">
      <c r="A27" s="42" t="s">
        <v>3123</v>
      </c>
      <c r="B27" s="251"/>
      <c r="C27" s="263" t="s">
        <v>5291</v>
      </c>
      <c r="D27" s="252"/>
      <c r="E27" s="252"/>
      <c r="F27" s="252"/>
      <c r="G27" s="252"/>
      <c r="H27" s="269"/>
      <c r="I27" s="252"/>
      <c r="J27" s="575">
        <v>10.5</v>
      </c>
      <c r="K27" s="575">
        <v>10.510000000000002</v>
      </c>
      <c r="L27" s="37"/>
      <c r="M27" s="283"/>
      <c r="N27" s="284"/>
      <c r="O27" s="287">
        <v>12.66</v>
      </c>
      <c r="P27" s="285">
        <v>12.66</v>
      </c>
    </row>
    <row r="28" spans="1:16" x14ac:dyDescent="0.2">
      <c r="A28" s="42" t="s">
        <v>3124</v>
      </c>
      <c r="B28" s="254"/>
      <c r="C28" s="266"/>
      <c r="D28" s="254"/>
      <c r="E28" s="254"/>
      <c r="F28" s="254"/>
      <c r="G28" s="255"/>
      <c r="H28" s="270"/>
      <c r="I28" s="217"/>
      <c r="J28" s="582"/>
      <c r="K28" s="254"/>
      <c r="L28" s="37"/>
      <c r="M28" s="272"/>
      <c r="N28" s="272"/>
      <c r="O28" s="282"/>
      <c r="P28" s="283"/>
    </row>
    <row r="29" spans="1:16" x14ac:dyDescent="0.2">
      <c r="A29" s="42" t="s">
        <v>3125</v>
      </c>
      <c r="B29" s="244">
        <v>10</v>
      </c>
      <c r="C29" s="264" t="s">
        <v>5278</v>
      </c>
      <c r="D29" s="245" t="s">
        <v>132</v>
      </c>
      <c r="E29" s="245" t="s">
        <v>134</v>
      </c>
      <c r="F29" s="245" t="s">
        <v>5279</v>
      </c>
      <c r="G29" s="245" t="s">
        <v>5280</v>
      </c>
      <c r="H29" s="267" t="s">
        <v>5281</v>
      </c>
      <c r="I29" s="246"/>
      <c r="J29" s="340" t="s">
        <v>5282</v>
      </c>
      <c r="K29" s="247"/>
      <c r="L29" s="37"/>
      <c r="M29" s="282"/>
      <c r="N29" s="284"/>
      <c r="O29" s="282"/>
      <c r="P29" s="284"/>
    </row>
    <row r="30" spans="1:16" x14ac:dyDescent="0.2">
      <c r="A30" s="42" t="s">
        <v>3126</v>
      </c>
      <c r="B30" s="248"/>
      <c r="C30" s="260"/>
      <c r="D30" s="249"/>
      <c r="E30" s="249"/>
      <c r="F30" s="249"/>
      <c r="G30" s="249"/>
      <c r="H30" s="268" t="s">
        <v>5283</v>
      </c>
      <c r="I30" s="205" t="s">
        <v>5284</v>
      </c>
      <c r="J30" s="580" t="s">
        <v>5283</v>
      </c>
      <c r="K30" s="581" t="s">
        <v>5284</v>
      </c>
      <c r="L30" s="37"/>
      <c r="M30" s="272"/>
      <c r="N30" s="272"/>
      <c r="O30" s="272"/>
      <c r="P30" s="282"/>
    </row>
    <row r="31" spans="1:16" ht="24" x14ac:dyDescent="0.25">
      <c r="A31" s="42" t="s">
        <v>3127</v>
      </c>
      <c r="B31" s="250"/>
      <c r="C31" s="261" t="s">
        <v>197</v>
      </c>
      <c r="D31" s="206" t="s">
        <v>219</v>
      </c>
      <c r="E31" s="207" t="s">
        <v>5696</v>
      </c>
      <c r="F31" s="208" t="s">
        <v>164</v>
      </c>
      <c r="G31" s="275"/>
      <c r="H31" s="278">
        <v>0</v>
      </c>
      <c r="I31" s="281">
        <v>0</v>
      </c>
      <c r="J31" s="567">
        <v>4.46</v>
      </c>
      <c r="K31" s="567">
        <v>5.17</v>
      </c>
      <c r="L31" s="279"/>
      <c r="M31" s="278"/>
      <c r="N31" s="278"/>
      <c r="O31" s="278">
        <v>5.38</v>
      </c>
      <c r="P31" s="281">
        <v>6.23</v>
      </c>
    </row>
    <row r="32" spans="1:16" ht="24" x14ac:dyDescent="0.25">
      <c r="A32" s="42" t="s">
        <v>3128</v>
      </c>
      <c r="B32" s="251"/>
      <c r="C32" s="262" t="s">
        <v>163</v>
      </c>
      <c r="D32" s="219">
        <v>20106</v>
      </c>
      <c r="E32" s="211" t="s">
        <v>222</v>
      </c>
      <c r="F32" s="212" t="s">
        <v>5300</v>
      </c>
      <c r="G32" s="273" t="s">
        <v>5301</v>
      </c>
      <c r="H32" s="276">
        <v>4.46</v>
      </c>
      <c r="I32" s="280">
        <v>5.17</v>
      </c>
      <c r="J32" s="55">
        <v>4.46</v>
      </c>
      <c r="K32" s="55">
        <v>5.17</v>
      </c>
      <c r="L32" s="38"/>
      <c r="M32" s="276">
        <v>5.38</v>
      </c>
      <c r="N32" s="276">
        <v>6.23</v>
      </c>
      <c r="O32" s="276">
        <v>5.38</v>
      </c>
      <c r="P32" s="280">
        <v>6.23</v>
      </c>
    </row>
    <row r="33" spans="1:16" x14ac:dyDescent="0.2">
      <c r="A33" s="42" t="s">
        <v>3129</v>
      </c>
      <c r="B33" s="251"/>
      <c r="C33" s="263" t="s">
        <v>5290</v>
      </c>
      <c r="D33" s="252"/>
      <c r="E33" s="252"/>
      <c r="F33" s="252"/>
      <c r="G33" s="252"/>
      <c r="H33" s="269"/>
      <c r="I33" s="252"/>
      <c r="J33" s="575">
        <v>4.46</v>
      </c>
      <c r="K33" s="575">
        <v>5.17</v>
      </c>
      <c r="L33" s="37"/>
      <c r="M33" s="283"/>
      <c r="N33" s="284"/>
      <c r="O33" s="287">
        <v>5.38</v>
      </c>
      <c r="P33" s="285">
        <v>6.23</v>
      </c>
    </row>
    <row r="34" spans="1:16" x14ac:dyDescent="0.2">
      <c r="A34" s="42" t="s">
        <v>3130</v>
      </c>
      <c r="B34" s="251"/>
      <c r="C34" s="263" t="s">
        <v>5291</v>
      </c>
      <c r="D34" s="252"/>
      <c r="E34" s="252"/>
      <c r="F34" s="252"/>
      <c r="G34" s="252"/>
      <c r="H34" s="269"/>
      <c r="I34" s="252"/>
      <c r="J34" s="575">
        <v>0</v>
      </c>
      <c r="K34" s="575">
        <v>0</v>
      </c>
      <c r="L34" s="37"/>
      <c r="M34" s="283"/>
      <c r="N34" s="284"/>
      <c r="O34" s="287">
        <v>0</v>
      </c>
      <c r="P34" s="285">
        <v>0</v>
      </c>
    </row>
    <row r="35" spans="1:16" x14ac:dyDescent="0.2">
      <c r="A35" s="42" t="s">
        <v>3131</v>
      </c>
      <c r="B35" s="37"/>
      <c r="C35" s="258"/>
      <c r="D35" s="37"/>
      <c r="E35" s="37"/>
      <c r="F35" s="37"/>
      <c r="G35" s="37"/>
      <c r="H35" s="258"/>
      <c r="I35" s="37"/>
      <c r="J35" s="266"/>
      <c r="K35" s="528"/>
      <c r="L35" s="37"/>
    </row>
    <row r="36" spans="1:16" x14ac:dyDescent="0.2">
      <c r="A36" s="42" t="s">
        <v>3132</v>
      </c>
      <c r="B36" s="244">
        <v>12</v>
      </c>
      <c r="C36" s="264" t="s">
        <v>5278</v>
      </c>
      <c r="D36" s="245" t="s">
        <v>132</v>
      </c>
      <c r="E36" s="245" t="s">
        <v>134</v>
      </c>
      <c r="F36" s="245" t="s">
        <v>5279</v>
      </c>
      <c r="G36" s="245" t="s">
        <v>5280</v>
      </c>
      <c r="H36" s="267" t="s">
        <v>5281</v>
      </c>
      <c r="I36" s="246"/>
      <c r="J36" s="340" t="s">
        <v>5282</v>
      </c>
      <c r="K36" s="247"/>
      <c r="L36" s="37"/>
      <c r="M36" s="282"/>
      <c r="N36" s="284"/>
      <c r="O36" s="282"/>
      <c r="P36" s="284"/>
    </row>
    <row r="37" spans="1:16" x14ac:dyDescent="0.2">
      <c r="A37" s="42" t="s">
        <v>3133</v>
      </c>
      <c r="B37" s="248"/>
      <c r="C37" s="260"/>
      <c r="D37" s="249"/>
      <c r="E37" s="249"/>
      <c r="F37" s="249"/>
      <c r="G37" s="249"/>
      <c r="H37" s="268" t="s">
        <v>5283</v>
      </c>
      <c r="I37" s="205" t="s">
        <v>5284</v>
      </c>
      <c r="J37" s="580" t="s">
        <v>5283</v>
      </c>
      <c r="K37" s="581" t="s">
        <v>5284</v>
      </c>
      <c r="L37" s="37"/>
      <c r="M37" s="272"/>
      <c r="N37" s="272"/>
      <c r="O37" s="272"/>
      <c r="P37" s="282"/>
    </row>
    <row r="38" spans="1:16" x14ac:dyDescent="0.25">
      <c r="A38" s="42" t="s">
        <v>3134</v>
      </c>
      <c r="B38" s="250"/>
      <c r="C38" s="261" t="s">
        <v>197</v>
      </c>
      <c r="D38" s="206" t="s">
        <v>888</v>
      </c>
      <c r="E38" s="220" t="s">
        <v>889</v>
      </c>
      <c r="F38" s="208" t="s">
        <v>890</v>
      </c>
      <c r="G38" s="275"/>
      <c r="H38" s="278">
        <v>0</v>
      </c>
      <c r="I38" s="281">
        <v>0</v>
      </c>
      <c r="J38" s="567">
        <v>20.34</v>
      </c>
      <c r="K38" s="567">
        <v>23.54</v>
      </c>
      <c r="L38" s="279"/>
      <c r="M38" s="278"/>
      <c r="N38" s="278"/>
      <c r="O38" s="278">
        <v>24.53</v>
      </c>
      <c r="P38" s="281">
        <v>28.37</v>
      </c>
    </row>
    <row r="39" spans="1:16" x14ac:dyDescent="0.2">
      <c r="A39" s="42" t="s">
        <v>3135</v>
      </c>
      <c r="B39" s="251"/>
      <c r="C39" s="262" t="s">
        <v>5285</v>
      </c>
      <c r="D39" s="210">
        <v>8</v>
      </c>
      <c r="E39" s="211" t="s">
        <v>5302</v>
      </c>
      <c r="F39" s="212" t="s">
        <v>86</v>
      </c>
      <c r="G39" s="273" t="s">
        <v>5303</v>
      </c>
      <c r="H39" s="276">
        <v>10.8</v>
      </c>
      <c r="I39" s="280">
        <v>12.494791666666666</v>
      </c>
      <c r="J39" s="55">
        <v>20.34</v>
      </c>
      <c r="K39" s="55">
        <v>23.54</v>
      </c>
      <c r="L39" s="37"/>
      <c r="M39" s="276">
        <v>13.02</v>
      </c>
      <c r="N39" s="276">
        <v>15.06</v>
      </c>
      <c r="O39" s="276">
        <v>24.53</v>
      </c>
      <c r="P39" s="280">
        <v>28.37</v>
      </c>
    </row>
    <row r="40" spans="1:16" x14ac:dyDescent="0.2">
      <c r="A40" s="42" t="s">
        <v>3136</v>
      </c>
      <c r="B40" s="251"/>
      <c r="C40" s="263" t="s">
        <v>5290</v>
      </c>
      <c r="D40" s="252"/>
      <c r="E40" s="252"/>
      <c r="F40" s="252"/>
      <c r="G40" s="252"/>
      <c r="H40" s="269"/>
      <c r="I40" s="252"/>
      <c r="J40" s="575">
        <v>20.34</v>
      </c>
      <c r="K40" s="575">
        <v>23.54</v>
      </c>
      <c r="L40" s="37"/>
      <c r="M40" s="283"/>
      <c r="N40" s="284"/>
      <c r="O40" s="287">
        <v>24.53</v>
      </c>
      <c r="P40" s="285">
        <v>28.37</v>
      </c>
    </row>
    <row r="41" spans="1:16" x14ac:dyDescent="0.2">
      <c r="A41" s="42" t="s">
        <v>3137</v>
      </c>
      <c r="B41" s="251"/>
      <c r="C41" s="263" t="s">
        <v>5291</v>
      </c>
      <c r="D41" s="252"/>
      <c r="E41" s="252"/>
      <c r="F41" s="252"/>
      <c r="G41" s="252"/>
      <c r="H41" s="269"/>
      <c r="I41" s="252"/>
      <c r="J41" s="575">
        <v>0</v>
      </c>
      <c r="K41" s="575">
        <v>0</v>
      </c>
      <c r="L41" s="37"/>
      <c r="M41" s="283"/>
      <c r="N41" s="284"/>
      <c r="O41" s="287">
        <v>0</v>
      </c>
      <c r="P41" s="285">
        <v>0</v>
      </c>
    </row>
    <row r="42" spans="1:16" x14ac:dyDescent="0.2">
      <c r="A42" s="42" t="s">
        <v>3138</v>
      </c>
      <c r="B42" s="37"/>
      <c r="C42" s="258"/>
      <c r="D42" s="37"/>
      <c r="E42" s="37"/>
      <c r="F42" s="37"/>
      <c r="G42" s="37"/>
      <c r="H42" s="258"/>
      <c r="I42" s="37"/>
      <c r="J42" s="266"/>
      <c r="K42" s="528"/>
      <c r="L42" s="37"/>
    </row>
    <row r="43" spans="1:16" x14ac:dyDescent="0.2">
      <c r="A43" s="42" t="s">
        <v>3139</v>
      </c>
      <c r="B43" s="244">
        <v>24</v>
      </c>
      <c r="C43" s="264" t="s">
        <v>5278</v>
      </c>
      <c r="D43" s="245" t="s">
        <v>132</v>
      </c>
      <c r="E43" s="245" t="s">
        <v>134</v>
      </c>
      <c r="F43" s="245" t="s">
        <v>5279</v>
      </c>
      <c r="G43" s="245" t="s">
        <v>5280</v>
      </c>
      <c r="H43" s="267" t="s">
        <v>5281</v>
      </c>
      <c r="I43" s="246"/>
      <c r="J43" s="340" t="s">
        <v>5282</v>
      </c>
      <c r="K43" s="247"/>
      <c r="L43" s="37"/>
      <c r="M43" s="282"/>
      <c r="N43" s="284"/>
      <c r="O43" s="282"/>
      <c r="P43" s="283"/>
    </row>
    <row r="44" spans="1:16" x14ac:dyDescent="0.2">
      <c r="A44" s="42" t="s">
        <v>3140</v>
      </c>
      <c r="B44" s="248"/>
      <c r="C44" s="260"/>
      <c r="D44" s="249"/>
      <c r="E44" s="249"/>
      <c r="F44" s="249"/>
      <c r="G44" s="249"/>
      <c r="H44" s="268" t="s">
        <v>5283</v>
      </c>
      <c r="I44" s="205" t="s">
        <v>5284</v>
      </c>
      <c r="J44" s="580" t="s">
        <v>5283</v>
      </c>
      <c r="K44" s="581" t="s">
        <v>5284</v>
      </c>
      <c r="L44" s="37"/>
      <c r="M44" s="272"/>
      <c r="N44" s="272"/>
      <c r="O44" s="272"/>
      <c r="P44" s="282"/>
    </row>
    <row r="45" spans="1:16" x14ac:dyDescent="0.25">
      <c r="A45" s="42" t="s">
        <v>3141</v>
      </c>
      <c r="B45" s="250"/>
      <c r="C45" s="261" t="s">
        <v>197</v>
      </c>
      <c r="D45" s="206" t="s">
        <v>946</v>
      </c>
      <c r="E45" s="220" t="s">
        <v>947</v>
      </c>
      <c r="F45" s="208" t="s">
        <v>160</v>
      </c>
      <c r="G45" s="275"/>
      <c r="H45" s="278">
        <v>0</v>
      </c>
      <c r="I45" s="281">
        <v>0</v>
      </c>
      <c r="J45" s="567">
        <v>22.47</v>
      </c>
      <c r="K45" s="567">
        <v>22.64</v>
      </c>
      <c r="L45" s="279"/>
      <c r="M45" s="278"/>
      <c r="N45" s="278"/>
      <c r="O45" s="278">
        <v>27.13</v>
      </c>
      <c r="P45" s="281">
        <v>27.29</v>
      </c>
    </row>
    <row r="46" spans="1:16" x14ac:dyDescent="0.2">
      <c r="A46" s="42" t="s">
        <v>3142</v>
      </c>
      <c r="B46" s="251"/>
      <c r="C46" s="262" t="s">
        <v>5285</v>
      </c>
      <c r="D46" s="210">
        <v>5</v>
      </c>
      <c r="E46" s="211" t="s">
        <v>5286</v>
      </c>
      <c r="F46" s="212" t="s">
        <v>86</v>
      </c>
      <c r="G46" s="273" t="s">
        <v>5304</v>
      </c>
      <c r="H46" s="276">
        <v>9.57</v>
      </c>
      <c r="I46" s="280">
        <v>11.07</v>
      </c>
      <c r="J46" s="55">
        <v>0.86</v>
      </c>
      <c r="K46" s="55">
        <v>0.99</v>
      </c>
      <c r="L46" s="37"/>
      <c r="M46" s="276">
        <v>11.53</v>
      </c>
      <c r="N46" s="276">
        <v>13.34</v>
      </c>
      <c r="O46" s="276">
        <v>1.04</v>
      </c>
      <c r="P46" s="280">
        <v>1.2</v>
      </c>
    </row>
    <row r="47" spans="1:16" x14ac:dyDescent="0.2">
      <c r="A47" s="42" t="s">
        <v>3143</v>
      </c>
      <c r="B47" s="251"/>
      <c r="C47" s="263" t="s">
        <v>5290</v>
      </c>
      <c r="D47" s="252"/>
      <c r="E47" s="252"/>
      <c r="F47" s="252"/>
      <c r="G47" s="252"/>
      <c r="H47" s="269"/>
      <c r="I47" s="252"/>
      <c r="J47" s="575">
        <v>0.86</v>
      </c>
      <c r="K47" s="575">
        <v>0.99</v>
      </c>
      <c r="L47" s="37"/>
      <c r="M47" s="283"/>
      <c r="N47" s="284"/>
      <c r="O47" s="287">
        <v>1.04</v>
      </c>
      <c r="P47" s="285">
        <v>1.2</v>
      </c>
    </row>
    <row r="48" spans="1:16" x14ac:dyDescent="0.2">
      <c r="A48" s="42" t="s">
        <v>3144</v>
      </c>
      <c r="B48" s="251"/>
      <c r="C48" s="262" t="s">
        <v>5285</v>
      </c>
      <c r="D48" s="219">
        <v>3070</v>
      </c>
      <c r="E48" s="211" t="s">
        <v>363</v>
      </c>
      <c r="F48" s="212" t="s">
        <v>5305</v>
      </c>
      <c r="G48" s="273" t="s">
        <v>5289</v>
      </c>
      <c r="H48" s="276">
        <v>0.14000000000000001</v>
      </c>
      <c r="I48" s="280">
        <v>0.14000000000000001</v>
      </c>
      <c r="J48" s="55">
        <v>0.28000000000000003</v>
      </c>
      <c r="K48" s="55">
        <v>0.28000000000000003</v>
      </c>
      <c r="L48" s="37"/>
      <c r="M48" s="276">
        <v>0.18</v>
      </c>
      <c r="N48" s="276">
        <v>0.18</v>
      </c>
      <c r="O48" s="276">
        <v>0.36</v>
      </c>
      <c r="P48" s="280">
        <v>0.36</v>
      </c>
    </row>
    <row r="49" spans="1:16" x14ac:dyDescent="0.2">
      <c r="A49" s="42" t="s">
        <v>3145</v>
      </c>
      <c r="B49" s="251"/>
      <c r="C49" s="262" t="s">
        <v>5285</v>
      </c>
      <c r="D49" s="219">
        <v>3393</v>
      </c>
      <c r="E49" s="211" t="s">
        <v>365</v>
      </c>
      <c r="F49" s="212" t="s">
        <v>5305</v>
      </c>
      <c r="G49" s="273" t="s">
        <v>5289</v>
      </c>
      <c r="H49" s="276">
        <v>0.09</v>
      </c>
      <c r="I49" s="280">
        <v>0.09</v>
      </c>
      <c r="J49" s="55">
        <v>0.18</v>
      </c>
      <c r="K49" s="55">
        <v>0.18</v>
      </c>
      <c r="L49" s="37"/>
      <c r="M49" s="276">
        <v>0.12</v>
      </c>
      <c r="N49" s="276">
        <v>0.12</v>
      </c>
      <c r="O49" s="276">
        <v>0.24</v>
      </c>
      <c r="P49" s="280">
        <v>0.24</v>
      </c>
    </row>
    <row r="50" spans="1:16" ht="48" x14ac:dyDescent="0.25">
      <c r="A50" s="42" t="s">
        <v>3146</v>
      </c>
      <c r="B50" s="251"/>
      <c r="C50" s="265" t="s">
        <v>5295</v>
      </c>
      <c r="D50" s="214">
        <v>37556</v>
      </c>
      <c r="E50" s="215" t="s">
        <v>5697</v>
      </c>
      <c r="F50" s="216" t="s">
        <v>160</v>
      </c>
      <c r="G50" s="273" t="s">
        <v>5301</v>
      </c>
      <c r="H50" s="276">
        <v>21.15</v>
      </c>
      <c r="I50" s="280">
        <v>21.190285714285714</v>
      </c>
      <c r="J50" s="55">
        <v>21.15</v>
      </c>
      <c r="K50" s="55">
        <v>21.19</v>
      </c>
      <c r="L50" s="38"/>
      <c r="M50" s="276">
        <v>25.49</v>
      </c>
      <c r="N50" s="276">
        <v>25.49</v>
      </c>
      <c r="O50" s="276">
        <v>25.49</v>
      </c>
      <c r="P50" s="280">
        <v>25.49</v>
      </c>
    </row>
    <row r="51" spans="1:16" x14ac:dyDescent="0.2">
      <c r="A51" s="42" t="s">
        <v>3147</v>
      </c>
      <c r="B51" s="251"/>
      <c r="C51" s="263" t="s">
        <v>5291</v>
      </c>
      <c r="D51" s="252"/>
      <c r="E51" s="252"/>
      <c r="F51" s="252"/>
      <c r="G51" s="252"/>
      <c r="H51" s="269"/>
      <c r="I51" s="252"/>
      <c r="J51" s="575">
        <v>21.61</v>
      </c>
      <c r="K51" s="575">
        <v>21.650000000000002</v>
      </c>
      <c r="L51" s="37"/>
      <c r="M51" s="283"/>
      <c r="N51" s="284"/>
      <c r="O51" s="287">
        <v>26.09</v>
      </c>
      <c r="P51" s="285">
        <v>26.09</v>
      </c>
    </row>
    <row r="52" spans="1:16" x14ac:dyDescent="0.2">
      <c r="A52" s="42" t="s">
        <v>3148</v>
      </c>
      <c r="B52" s="37"/>
      <c r="C52" s="258"/>
      <c r="D52" s="37"/>
      <c r="E52" s="37"/>
      <c r="F52" s="37"/>
      <c r="G52" s="37"/>
      <c r="H52" s="258"/>
      <c r="I52" s="37"/>
      <c r="J52" s="266"/>
      <c r="K52" s="528"/>
      <c r="L52" s="37"/>
    </row>
    <row r="53" spans="1:16" x14ac:dyDescent="0.2">
      <c r="A53" s="42" t="s">
        <v>3149</v>
      </c>
      <c r="B53" s="244">
        <v>25</v>
      </c>
      <c r="C53" s="264" t="s">
        <v>5278</v>
      </c>
      <c r="D53" s="245" t="s">
        <v>132</v>
      </c>
      <c r="E53" s="245" t="s">
        <v>134</v>
      </c>
      <c r="F53" s="245" t="s">
        <v>5279</v>
      </c>
      <c r="G53" s="245" t="s">
        <v>5280</v>
      </c>
      <c r="H53" s="267" t="s">
        <v>5281</v>
      </c>
      <c r="I53" s="246"/>
      <c r="J53" s="340" t="s">
        <v>5282</v>
      </c>
      <c r="K53" s="247"/>
      <c r="L53" s="37"/>
      <c r="M53" s="282"/>
      <c r="N53" s="284"/>
      <c r="O53" s="282"/>
      <c r="P53" s="283"/>
    </row>
    <row r="54" spans="1:16" x14ac:dyDescent="0.2">
      <c r="A54" s="42" t="s">
        <v>3150</v>
      </c>
      <c r="B54" s="248"/>
      <c r="C54" s="260"/>
      <c r="D54" s="249"/>
      <c r="E54" s="249"/>
      <c r="F54" s="249"/>
      <c r="G54" s="249"/>
      <c r="H54" s="268" t="s">
        <v>5283</v>
      </c>
      <c r="I54" s="205" t="s">
        <v>5284</v>
      </c>
      <c r="J54" s="580" t="s">
        <v>5283</v>
      </c>
      <c r="K54" s="581" t="s">
        <v>5284</v>
      </c>
      <c r="L54" s="37"/>
      <c r="M54" s="272"/>
      <c r="N54" s="272"/>
      <c r="O54" s="272"/>
      <c r="P54" s="282"/>
    </row>
    <row r="55" spans="1:16" x14ac:dyDescent="0.25">
      <c r="A55" s="42" t="s">
        <v>3151</v>
      </c>
      <c r="B55" s="250"/>
      <c r="C55" s="261" t="s">
        <v>197</v>
      </c>
      <c r="D55" s="206" t="s">
        <v>949</v>
      </c>
      <c r="E55" s="220" t="s">
        <v>950</v>
      </c>
      <c r="F55" s="208" t="s">
        <v>160</v>
      </c>
      <c r="G55" s="275"/>
      <c r="H55" s="278">
        <v>0</v>
      </c>
      <c r="I55" s="281">
        <v>0</v>
      </c>
      <c r="J55" s="567">
        <v>22.47</v>
      </c>
      <c r="K55" s="567">
        <v>22.64</v>
      </c>
      <c r="L55" s="279"/>
      <c r="M55" s="278"/>
      <c r="N55" s="278"/>
      <c r="O55" s="278">
        <v>27.13</v>
      </c>
      <c r="P55" s="281">
        <v>27.29</v>
      </c>
    </row>
    <row r="56" spans="1:16" x14ac:dyDescent="0.2">
      <c r="A56" s="42" t="s">
        <v>3152</v>
      </c>
      <c r="B56" s="251"/>
      <c r="C56" s="262" t="s">
        <v>5285</v>
      </c>
      <c r="D56" s="210">
        <v>5</v>
      </c>
      <c r="E56" s="211" t="s">
        <v>5286</v>
      </c>
      <c r="F56" s="212" t="s">
        <v>86</v>
      </c>
      <c r="G56" s="273" t="s">
        <v>5304</v>
      </c>
      <c r="H56" s="276">
        <v>9.57</v>
      </c>
      <c r="I56" s="280">
        <v>11.07</v>
      </c>
      <c r="J56" s="55">
        <v>0.86</v>
      </c>
      <c r="K56" s="55">
        <v>0.99</v>
      </c>
      <c r="L56" s="37"/>
      <c r="M56" s="276">
        <v>11.53</v>
      </c>
      <c r="N56" s="276">
        <v>13.34</v>
      </c>
      <c r="O56" s="276">
        <v>1.04</v>
      </c>
      <c r="P56" s="280">
        <v>1.2</v>
      </c>
    </row>
    <row r="57" spans="1:16" x14ac:dyDescent="0.2">
      <c r="A57" s="42" t="s">
        <v>3153</v>
      </c>
      <c r="B57" s="251"/>
      <c r="C57" s="263" t="s">
        <v>5290</v>
      </c>
      <c r="D57" s="252"/>
      <c r="E57" s="252"/>
      <c r="F57" s="252"/>
      <c r="G57" s="252"/>
      <c r="H57" s="269"/>
      <c r="I57" s="252"/>
      <c r="J57" s="575">
        <v>0.86</v>
      </c>
      <c r="K57" s="575">
        <v>0.99</v>
      </c>
      <c r="L57" s="37"/>
      <c r="M57" s="283"/>
      <c r="N57" s="284"/>
      <c r="O57" s="287">
        <v>1.04</v>
      </c>
      <c r="P57" s="285">
        <v>1.2</v>
      </c>
    </row>
    <row r="58" spans="1:16" x14ac:dyDescent="0.2">
      <c r="A58" s="42" t="s">
        <v>3154</v>
      </c>
      <c r="B58" s="251"/>
      <c r="C58" s="262" t="s">
        <v>5285</v>
      </c>
      <c r="D58" s="219">
        <v>3070</v>
      </c>
      <c r="E58" s="211" t="s">
        <v>363</v>
      </c>
      <c r="F58" s="212" t="s">
        <v>5305</v>
      </c>
      <c r="G58" s="273" t="s">
        <v>5289</v>
      </c>
      <c r="H58" s="276">
        <v>0.14000000000000001</v>
      </c>
      <c r="I58" s="280">
        <v>0.14000000000000001</v>
      </c>
      <c r="J58" s="55">
        <v>0.28000000000000003</v>
      </c>
      <c r="K58" s="55">
        <v>0.28000000000000003</v>
      </c>
      <c r="L58" s="37"/>
      <c r="M58" s="276">
        <v>0.18</v>
      </c>
      <c r="N58" s="276">
        <v>0.18</v>
      </c>
      <c r="O58" s="276">
        <v>0.36</v>
      </c>
      <c r="P58" s="280">
        <v>0.36</v>
      </c>
    </row>
    <row r="59" spans="1:16" x14ac:dyDescent="0.2">
      <c r="A59" s="42" t="s">
        <v>3155</v>
      </c>
      <c r="B59" s="251"/>
      <c r="C59" s="262" t="s">
        <v>5285</v>
      </c>
      <c r="D59" s="219">
        <v>3393</v>
      </c>
      <c r="E59" s="211" t="s">
        <v>365</v>
      </c>
      <c r="F59" s="212" t="s">
        <v>5305</v>
      </c>
      <c r="G59" s="273" t="s">
        <v>5289</v>
      </c>
      <c r="H59" s="276">
        <v>0.09</v>
      </c>
      <c r="I59" s="280">
        <v>0.09</v>
      </c>
      <c r="J59" s="55">
        <v>0.18</v>
      </c>
      <c r="K59" s="55">
        <v>0.18</v>
      </c>
      <c r="L59" s="37"/>
      <c r="M59" s="276">
        <v>0.12</v>
      </c>
      <c r="N59" s="276">
        <v>0.12</v>
      </c>
      <c r="O59" s="276">
        <v>0.24</v>
      </c>
      <c r="P59" s="280">
        <v>0.24</v>
      </c>
    </row>
    <row r="60" spans="1:16" ht="36" x14ac:dyDescent="0.25">
      <c r="A60" s="42" t="s">
        <v>3156</v>
      </c>
      <c r="B60" s="251"/>
      <c r="C60" s="265" t="s">
        <v>5295</v>
      </c>
      <c r="D60" s="214">
        <v>37556</v>
      </c>
      <c r="E60" s="211" t="s">
        <v>5306</v>
      </c>
      <c r="F60" s="216" t="s">
        <v>160</v>
      </c>
      <c r="G60" s="273" t="s">
        <v>5301</v>
      </c>
      <c r="H60" s="276">
        <v>21.15</v>
      </c>
      <c r="I60" s="280">
        <v>21.190285714285714</v>
      </c>
      <c r="J60" s="55">
        <v>21.15</v>
      </c>
      <c r="K60" s="55">
        <v>21.19</v>
      </c>
      <c r="L60" s="38"/>
      <c r="M60" s="276">
        <v>25.49</v>
      </c>
      <c r="N60" s="276">
        <v>25.49</v>
      </c>
      <c r="O60" s="276">
        <v>25.49</v>
      </c>
      <c r="P60" s="280">
        <v>25.49</v>
      </c>
    </row>
    <row r="61" spans="1:16" x14ac:dyDescent="0.2">
      <c r="A61" s="42" t="s">
        <v>3157</v>
      </c>
      <c r="B61" s="251"/>
      <c r="C61" s="263" t="s">
        <v>5291</v>
      </c>
      <c r="D61" s="252"/>
      <c r="E61" s="252"/>
      <c r="F61" s="252"/>
      <c r="G61" s="252"/>
      <c r="H61" s="269"/>
      <c r="I61" s="252"/>
      <c r="J61" s="575">
        <v>21.61</v>
      </c>
      <c r="K61" s="575">
        <v>21.650000000000002</v>
      </c>
      <c r="L61" s="37"/>
      <c r="M61" s="283"/>
      <c r="N61" s="284"/>
      <c r="O61" s="287">
        <v>26.09</v>
      </c>
      <c r="P61" s="285">
        <v>26.09</v>
      </c>
    </row>
    <row r="62" spans="1:16" x14ac:dyDescent="0.2">
      <c r="A62" s="42" t="s">
        <v>3158</v>
      </c>
      <c r="B62" s="37"/>
      <c r="C62" s="258"/>
      <c r="D62" s="37"/>
      <c r="E62" s="37"/>
      <c r="F62" s="37"/>
      <c r="G62" s="37"/>
      <c r="H62" s="258"/>
      <c r="I62" s="37"/>
      <c r="J62" s="266"/>
      <c r="K62" s="528"/>
      <c r="L62" s="37"/>
    </row>
    <row r="63" spans="1:16" x14ac:dyDescent="0.2">
      <c r="A63" s="42" t="s">
        <v>3159</v>
      </c>
      <c r="B63" s="244">
        <v>41</v>
      </c>
      <c r="C63" s="264" t="s">
        <v>5278</v>
      </c>
      <c r="D63" s="245" t="s">
        <v>132</v>
      </c>
      <c r="E63" s="245" t="s">
        <v>134</v>
      </c>
      <c r="F63" s="245" t="s">
        <v>5279</v>
      </c>
      <c r="G63" s="245" t="s">
        <v>5280</v>
      </c>
      <c r="H63" s="267" t="s">
        <v>5281</v>
      </c>
      <c r="I63" s="246"/>
      <c r="J63" s="340" t="s">
        <v>5282</v>
      </c>
      <c r="K63" s="247"/>
      <c r="L63" s="37"/>
      <c r="M63" s="282"/>
      <c r="N63" s="284"/>
      <c r="O63" s="282"/>
      <c r="P63" s="283"/>
    </row>
    <row r="64" spans="1:16" x14ac:dyDescent="0.2">
      <c r="A64" s="42" t="s">
        <v>3160</v>
      </c>
      <c r="B64" s="248"/>
      <c r="C64" s="260"/>
      <c r="D64" s="249"/>
      <c r="E64" s="249"/>
      <c r="F64" s="249"/>
      <c r="G64" s="249"/>
      <c r="H64" s="268" t="s">
        <v>5283</v>
      </c>
      <c r="I64" s="205" t="s">
        <v>5284</v>
      </c>
      <c r="J64" s="580" t="s">
        <v>5283</v>
      </c>
      <c r="K64" s="581" t="s">
        <v>5284</v>
      </c>
      <c r="L64" s="37"/>
      <c r="M64" s="272"/>
      <c r="N64" s="272"/>
      <c r="O64" s="272"/>
      <c r="P64" s="282"/>
    </row>
    <row r="65" spans="1:16" ht="36" x14ac:dyDescent="0.25">
      <c r="A65" s="42" t="s">
        <v>3161</v>
      </c>
      <c r="B65" s="250"/>
      <c r="C65" s="261" t="s">
        <v>197</v>
      </c>
      <c r="D65" s="206" t="s">
        <v>650</v>
      </c>
      <c r="E65" s="207" t="s">
        <v>5698</v>
      </c>
      <c r="F65" s="208" t="s">
        <v>160</v>
      </c>
      <c r="G65" s="218"/>
      <c r="H65" s="271"/>
      <c r="I65" s="577"/>
      <c r="J65" s="567">
        <v>5899.88</v>
      </c>
      <c r="K65" s="567">
        <v>6216.3899999999994</v>
      </c>
      <c r="L65" s="279"/>
      <c r="M65" s="272"/>
      <c r="N65" s="272"/>
      <c r="O65" s="278">
        <v>7109.22</v>
      </c>
      <c r="P65" s="281">
        <v>7488.73</v>
      </c>
    </row>
    <row r="66" spans="1:16" ht="36" x14ac:dyDescent="0.25">
      <c r="A66" s="42" t="s">
        <v>3162</v>
      </c>
      <c r="B66" s="251"/>
      <c r="C66" s="265" t="s">
        <v>163</v>
      </c>
      <c r="D66" s="214">
        <v>20701</v>
      </c>
      <c r="E66" s="211" t="s">
        <v>265</v>
      </c>
      <c r="F66" s="216" t="s">
        <v>5300</v>
      </c>
      <c r="G66" s="273" t="s">
        <v>5307</v>
      </c>
      <c r="H66" s="276">
        <v>4.32</v>
      </c>
      <c r="I66" s="280">
        <v>4.5</v>
      </c>
      <c r="J66" s="55">
        <v>12.96</v>
      </c>
      <c r="K66" s="55">
        <v>13.5</v>
      </c>
      <c r="L66" s="38"/>
      <c r="M66" s="276">
        <v>5.21</v>
      </c>
      <c r="N66" s="276">
        <v>5.43</v>
      </c>
      <c r="O66" s="276">
        <v>15.63</v>
      </c>
      <c r="P66" s="280">
        <v>16.29</v>
      </c>
    </row>
    <row r="67" spans="1:16" x14ac:dyDescent="0.2">
      <c r="A67" s="42" t="s">
        <v>3163</v>
      </c>
      <c r="B67" s="251"/>
      <c r="C67" s="262" t="s">
        <v>163</v>
      </c>
      <c r="D67" s="219">
        <v>30101</v>
      </c>
      <c r="E67" s="211" t="s">
        <v>230</v>
      </c>
      <c r="F67" s="212" t="s">
        <v>5308</v>
      </c>
      <c r="G67" s="273" t="s">
        <v>5309</v>
      </c>
      <c r="H67" s="276">
        <v>34.299999999999997</v>
      </c>
      <c r="I67" s="280">
        <v>36.28</v>
      </c>
      <c r="J67" s="55">
        <v>7.2</v>
      </c>
      <c r="K67" s="55">
        <v>7.61</v>
      </c>
      <c r="L67" s="37"/>
      <c r="M67" s="276">
        <v>41.33</v>
      </c>
      <c r="N67" s="276">
        <v>43.71</v>
      </c>
      <c r="O67" s="276">
        <v>8.68</v>
      </c>
      <c r="P67" s="280">
        <v>9.18</v>
      </c>
    </row>
    <row r="68" spans="1:16" x14ac:dyDescent="0.2">
      <c r="A68" s="42" t="s">
        <v>3164</v>
      </c>
      <c r="B68" s="251"/>
      <c r="C68" s="262" t="s">
        <v>163</v>
      </c>
      <c r="D68" s="219">
        <v>40101</v>
      </c>
      <c r="E68" s="211" t="s">
        <v>307</v>
      </c>
      <c r="F68" s="212" t="s">
        <v>5308</v>
      </c>
      <c r="G68" s="273" t="s">
        <v>5310</v>
      </c>
      <c r="H68" s="276">
        <v>24.56</v>
      </c>
      <c r="I68" s="280">
        <v>28.41</v>
      </c>
      <c r="J68" s="55">
        <v>20.13</v>
      </c>
      <c r="K68" s="55">
        <v>23.29</v>
      </c>
      <c r="L68" s="37"/>
      <c r="M68" s="276">
        <v>29.59</v>
      </c>
      <c r="N68" s="276">
        <v>34.229999999999997</v>
      </c>
      <c r="O68" s="276">
        <v>24.26</v>
      </c>
      <c r="P68" s="280">
        <v>28.07</v>
      </c>
    </row>
    <row r="69" spans="1:16" x14ac:dyDescent="0.2">
      <c r="A69" s="42" t="s">
        <v>3165</v>
      </c>
      <c r="B69" s="251"/>
      <c r="C69" s="262" t="s">
        <v>163</v>
      </c>
      <c r="D69" s="219">
        <v>40902</v>
      </c>
      <c r="E69" s="211" t="s">
        <v>316</v>
      </c>
      <c r="F69" s="212" t="s">
        <v>5308</v>
      </c>
      <c r="G69" s="273" t="s">
        <v>5311</v>
      </c>
      <c r="H69" s="276">
        <v>16.260000000000002</v>
      </c>
      <c r="I69" s="280">
        <v>18.82</v>
      </c>
      <c r="J69" s="55">
        <v>7.8</v>
      </c>
      <c r="K69" s="55">
        <v>9.0299999999999994</v>
      </c>
      <c r="L69" s="37"/>
      <c r="M69" s="276">
        <v>19.600000000000001</v>
      </c>
      <c r="N69" s="276">
        <v>22.68</v>
      </c>
      <c r="O69" s="276">
        <v>9.41</v>
      </c>
      <c r="P69" s="280">
        <v>10.89</v>
      </c>
    </row>
    <row r="70" spans="1:16" x14ac:dyDescent="0.2">
      <c r="A70" s="42" t="s">
        <v>3166</v>
      </c>
      <c r="B70" s="251"/>
      <c r="C70" s="262" t="s">
        <v>163</v>
      </c>
      <c r="D70" s="219">
        <v>41002</v>
      </c>
      <c r="E70" s="211" t="s">
        <v>659</v>
      </c>
      <c r="F70" s="212" t="s">
        <v>5300</v>
      </c>
      <c r="G70" s="273" t="s">
        <v>5312</v>
      </c>
      <c r="H70" s="276">
        <v>3.82</v>
      </c>
      <c r="I70" s="280">
        <v>4.43</v>
      </c>
      <c r="J70" s="55">
        <v>18.71</v>
      </c>
      <c r="K70" s="55">
        <v>21.7</v>
      </c>
      <c r="L70" s="37"/>
      <c r="M70" s="276">
        <v>4.6100000000000003</v>
      </c>
      <c r="N70" s="276">
        <v>5.34</v>
      </c>
      <c r="O70" s="276">
        <v>22.59</v>
      </c>
      <c r="P70" s="280">
        <v>26.17</v>
      </c>
    </row>
    <row r="71" spans="1:16" ht="24" x14ac:dyDescent="0.25">
      <c r="A71" s="42" t="s">
        <v>3167</v>
      </c>
      <c r="B71" s="251"/>
      <c r="C71" s="262" t="s">
        <v>163</v>
      </c>
      <c r="D71" s="219">
        <v>41003</v>
      </c>
      <c r="E71" s="211" t="s">
        <v>5313</v>
      </c>
      <c r="F71" s="212" t="s">
        <v>5308</v>
      </c>
      <c r="G71" s="273" t="s">
        <v>5314</v>
      </c>
      <c r="H71" s="276">
        <v>19.14</v>
      </c>
      <c r="I71" s="280">
        <v>22.14</v>
      </c>
      <c r="J71" s="55">
        <v>28.13</v>
      </c>
      <c r="K71" s="55">
        <v>32.54</v>
      </c>
      <c r="L71" s="38"/>
      <c r="M71" s="276">
        <v>23.06</v>
      </c>
      <c r="N71" s="276">
        <v>26.68</v>
      </c>
      <c r="O71" s="276">
        <v>33.9</v>
      </c>
      <c r="P71" s="280">
        <v>39.22</v>
      </c>
    </row>
    <row r="72" spans="1:16" x14ac:dyDescent="0.2">
      <c r="A72" s="42" t="s">
        <v>3168</v>
      </c>
      <c r="B72" s="251"/>
      <c r="C72" s="262" t="s">
        <v>163</v>
      </c>
      <c r="D72" s="219">
        <v>50901</v>
      </c>
      <c r="E72" s="211" t="s">
        <v>286</v>
      </c>
      <c r="F72" s="212" t="s">
        <v>5308</v>
      </c>
      <c r="G72" s="273" t="s">
        <v>5301</v>
      </c>
      <c r="H72" s="276">
        <v>31.09</v>
      </c>
      <c r="I72" s="280">
        <v>35.97</v>
      </c>
      <c r="J72" s="55">
        <v>31.09</v>
      </c>
      <c r="K72" s="55">
        <v>35.97</v>
      </c>
      <c r="L72" s="37"/>
      <c r="M72" s="276">
        <v>37.46</v>
      </c>
      <c r="N72" s="276">
        <v>43.34</v>
      </c>
      <c r="O72" s="276">
        <v>37.46</v>
      </c>
      <c r="P72" s="280">
        <v>43.34</v>
      </c>
    </row>
    <row r="73" spans="1:16" x14ac:dyDescent="0.2">
      <c r="A73" s="42" t="s">
        <v>3169</v>
      </c>
      <c r="B73" s="251"/>
      <c r="C73" s="262" t="s">
        <v>163</v>
      </c>
      <c r="D73" s="219">
        <v>40902</v>
      </c>
      <c r="E73" s="211" t="s">
        <v>316</v>
      </c>
      <c r="F73" s="212" t="s">
        <v>5308</v>
      </c>
      <c r="G73" s="273" t="s">
        <v>5315</v>
      </c>
      <c r="H73" s="276">
        <v>16.260000000000002</v>
      </c>
      <c r="I73" s="280">
        <v>18.82</v>
      </c>
      <c r="J73" s="55">
        <v>5.85</v>
      </c>
      <c r="K73" s="55">
        <v>6.77</v>
      </c>
      <c r="L73" s="37"/>
      <c r="M73" s="276">
        <v>19.600000000000001</v>
      </c>
      <c r="N73" s="276">
        <v>22.68</v>
      </c>
      <c r="O73" s="276">
        <v>7.06</v>
      </c>
      <c r="P73" s="280">
        <v>8.16</v>
      </c>
    </row>
    <row r="74" spans="1:16" ht="24" x14ac:dyDescent="0.25">
      <c r="A74" s="42" t="s">
        <v>3170</v>
      </c>
      <c r="B74" s="251"/>
      <c r="C74" s="262" t="s">
        <v>163</v>
      </c>
      <c r="D74" s="219">
        <v>51030</v>
      </c>
      <c r="E74" s="211" t="s">
        <v>5316</v>
      </c>
      <c r="F74" s="212" t="s">
        <v>5308</v>
      </c>
      <c r="G74" s="273" t="s">
        <v>5317</v>
      </c>
      <c r="H74" s="276">
        <v>420.94</v>
      </c>
      <c r="I74" s="280">
        <v>429.85</v>
      </c>
      <c r="J74" s="55">
        <v>269.39999999999998</v>
      </c>
      <c r="K74" s="55">
        <v>275.10000000000002</v>
      </c>
      <c r="L74" s="38"/>
      <c r="M74" s="276">
        <v>507.1</v>
      </c>
      <c r="N74" s="276">
        <v>517.84</v>
      </c>
      <c r="O74" s="276">
        <v>324.54000000000002</v>
      </c>
      <c r="P74" s="280">
        <v>331.42</v>
      </c>
    </row>
    <row r="75" spans="1:16" x14ac:dyDescent="0.25">
      <c r="A75" s="42" t="s">
        <v>3171</v>
      </c>
      <c r="B75" s="251"/>
      <c r="C75" s="262" t="s">
        <v>163</v>
      </c>
      <c r="D75" s="219">
        <v>51055</v>
      </c>
      <c r="E75" s="211" t="s">
        <v>5318</v>
      </c>
      <c r="F75" s="212" t="s">
        <v>5308</v>
      </c>
      <c r="G75" s="273" t="s">
        <v>5317</v>
      </c>
      <c r="H75" s="276">
        <v>34.590000000000003</v>
      </c>
      <c r="I75" s="280">
        <v>40.020000000000003</v>
      </c>
      <c r="J75" s="55">
        <v>22.13</v>
      </c>
      <c r="K75" s="55">
        <v>25.61</v>
      </c>
      <c r="L75" s="38"/>
      <c r="M75" s="276">
        <v>41.68</v>
      </c>
      <c r="N75" s="276">
        <v>48.22</v>
      </c>
      <c r="O75" s="276">
        <v>26.68</v>
      </c>
      <c r="P75" s="280">
        <v>30.86</v>
      </c>
    </row>
    <row r="76" spans="1:16" x14ac:dyDescent="0.2">
      <c r="A76" s="42" t="s">
        <v>3172</v>
      </c>
      <c r="B76" s="251"/>
      <c r="C76" s="262" t="s">
        <v>163</v>
      </c>
      <c r="D76" s="219">
        <v>52003</v>
      </c>
      <c r="E76" s="211" t="s">
        <v>668</v>
      </c>
      <c r="F76" s="212" t="s">
        <v>5298</v>
      </c>
      <c r="G76" s="273" t="s">
        <v>5319</v>
      </c>
      <c r="H76" s="276">
        <v>10.17</v>
      </c>
      <c r="I76" s="280">
        <v>10.5</v>
      </c>
      <c r="J76" s="55">
        <v>113.9</v>
      </c>
      <c r="K76" s="55">
        <v>117.6</v>
      </c>
      <c r="L76" s="37"/>
      <c r="M76" s="276">
        <v>12.26</v>
      </c>
      <c r="N76" s="276">
        <v>12.66</v>
      </c>
      <c r="O76" s="276">
        <v>137.31</v>
      </c>
      <c r="P76" s="280">
        <v>141.79</v>
      </c>
    </row>
    <row r="77" spans="1:16" x14ac:dyDescent="0.2">
      <c r="A77" s="42" t="s">
        <v>3173</v>
      </c>
      <c r="B77" s="251"/>
      <c r="C77" s="262" t="s">
        <v>163</v>
      </c>
      <c r="D77" s="219">
        <v>52005</v>
      </c>
      <c r="E77" s="211" t="s">
        <v>279</v>
      </c>
      <c r="F77" s="212" t="s">
        <v>5298</v>
      </c>
      <c r="G77" s="273" t="s">
        <v>5320</v>
      </c>
      <c r="H77" s="276">
        <v>9.51</v>
      </c>
      <c r="I77" s="280">
        <v>9.84</v>
      </c>
      <c r="J77" s="55">
        <v>190.2</v>
      </c>
      <c r="K77" s="55">
        <v>196.8</v>
      </c>
      <c r="L77" s="37"/>
      <c r="M77" s="276">
        <v>11.46</v>
      </c>
      <c r="N77" s="276">
        <v>11.86</v>
      </c>
      <c r="O77" s="276">
        <v>229.2</v>
      </c>
      <c r="P77" s="280">
        <v>237.2</v>
      </c>
    </row>
    <row r="78" spans="1:16" x14ac:dyDescent="0.2">
      <c r="A78" s="42" t="s">
        <v>3174</v>
      </c>
      <c r="B78" s="251"/>
      <c r="C78" s="262" t="s">
        <v>163</v>
      </c>
      <c r="D78" s="219">
        <v>52014</v>
      </c>
      <c r="E78" s="211" t="s">
        <v>282</v>
      </c>
      <c r="F78" s="212" t="s">
        <v>5298</v>
      </c>
      <c r="G78" s="273" t="s">
        <v>5321</v>
      </c>
      <c r="H78" s="276">
        <v>12.51</v>
      </c>
      <c r="I78" s="280">
        <v>12.8</v>
      </c>
      <c r="J78" s="55">
        <v>82.56</v>
      </c>
      <c r="K78" s="55">
        <v>84.48</v>
      </c>
      <c r="L78" s="37"/>
      <c r="M78" s="276">
        <v>15.08</v>
      </c>
      <c r="N78" s="276">
        <v>15.43</v>
      </c>
      <c r="O78" s="276">
        <v>99.53</v>
      </c>
      <c r="P78" s="280">
        <v>101.84</v>
      </c>
    </row>
    <row r="79" spans="1:16" x14ac:dyDescent="0.2">
      <c r="A79" s="42" t="s">
        <v>3175</v>
      </c>
      <c r="B79" s="37"/>
      <c r="C79" s="262" t="s">
        <v>163</v>
      </c>
      <c r="D79" s="219">
        <v>60191</v>
      </c>
      <c r="E79" s="211" t="s">
        <v>311</v>
      </c>
      <c r="F79" s="212" t="s">
        <v>5300</v>
      </c>
      <c r="G79" s="273" t="s">
        <v>5322</v>
      </c>
      <c r="H79" s="276">
        <v>28.43</v>
      </c>
      <c r="I79" s="280">
        <v>29.7</v>
      </c>
      <c r="J79" s="55">
        <v>170.01</v>
      </c>
      <c r="K79" s="55">
        <v>177.6</v>
      </c>
      <c r="L79" s="37"/>
      <c r="M79" s="276">
        <v>34.25</v>
      </c>
      <c r="N79" s="276">
        <v>35.78</v>
      </c>
      <c r="O79" s="276">
        <v>204.82</v>
      </c>
      <c r="P79" s="280">
        <v>213.96</v>
      </c>
    </row>
    <row r="80" spans="1:16" ht="24" x14ac:dyDescent="0.25">
      <c r="A80" s="42" t="s">
        <v>3176</v>
      </c>
      <c r="B80" s="38"/>
      <c r="C80" s="262" t="s">
        <v>163</v>
      </c>
      <c r="D80" s="219">
        <v>60205</v>
      </c>
      <c r="E80" s="211" t="s">
        <v>324</v>
      </c>
      <c r="F80" s="212" t="s">
        <v>5300</v>
      </c>
      <c r="G80" s="273" t="s">
        <v>5323</v>
      </c>
      <c r="H80" s="276">
        <v>44.14</v>
      </c>
      <c r="I80" s="280">
        <v>46.901288715277836</v>
      </c>
      <c r="J80" s="55">
        <v>543.79999999999995</v>
      </c>
      <c r="K80" s="55">
        <v>577.82000000000005</v>
      </c>
      <c r="L80" s="38"/>
      <c r="M80" s="276">
        <v>53.18</v>
      </c>
      <c r="N80" s="276">
        <v>56.37</v>
      </c>
      <c r="O80" s="276">
        <v>655.17999999999995</v>
      </c>
      <c r="P80" s="280">
        <v>694.48</v>
      </c>
    </row>
    <row r="81" spans="1:16" ht="24" x14ac:dyDescent="0.25">
      <c r="A81" s="42" t="s">
        <v>3177</v>
      </c>
      <c r="B81" s="38"/>
      <c r="C81" s="262" t="s">
        <v>163</v>
      </c>
      <c r="D81" s="219">
        <v>60517</v>
      </c>
      <c r="E81" s="211" t="s">
        <v>5316</v>
      </c>
      <c r="F81" s="212" t="s">
        <v>5308</v>
      </c>
      <c r="G81" s="273" t="s">
        <v>5324</v>
      </c>
      <c r="H81" s="276">
        <v>420.94</v>
      </c>
      <c r="I81" s="280">
        <v>429.85</v>
      </c>
      <c r="J81" s="55">
        <v>412.52</v>
      </c>
      <c r="K81" s="55">
        <v>421.25</v>
      </c>
      <c r="L81" s="38"/>
      <c r="M81" s="276">
        <v>507.1</v>
      </c>
      <c r="N81" s="276">
        <v>517.84</v>
      </c>
      <c r="O81" s="276">
        <v>496.96</v>
      </c>
      <c r="P81" s="280">
        <v>507.48</v>
      </c>
    </row>
    <row r="82" spans="1:16" ht="24" x14ac:dyDescent="0.25">
      <c r="A82" s="42" t="s">
        <v>3178</v>
      </c>
      <c r="B82" s="38"/>
      <c r="C82" s="262" t="s">
        <v>163</v>
      </c>
      <c r="D82" s="219">
        <v>60801</v>
      </c>
      <c r="E82" s="211" t="s">
        <v>5325</v>
      </c>
      <c r="F82" s="212" t="s">
        <v>5308</v>
      </c>
      <c r="G82" s="273" t="s">
        <v>5324</v>
      </c>
      <c r="H82" s="276">
        <v>34.590000000000003</v>
      </c>
      <c r="I82" s="280">
        <v>40.020000000000003</v>
      </c>
      <c r="J82" s="55">
        <v>33.89</v>
      </c>
      <c r="K82" s="55">
        <v>39.21</v>
      </c>
      <c r="L82" s="38"/>
      <c r="M82" s="276">
        <v>41.68</v>
      </c>
      <c r="N82" s="276">
        <v>48.22</v>
      </c>
      <c r="O82" s="276">
        <v>40.85</v>
      </c>
      <c r="P82" s="280">
        <v>47.26</v>
      </c>
    </row>
    <row r="83" spans="1:16" x14ac:dyDescent="0.2">
      <c r="A83" s="42" t="s">
        <v>3179</v>
      </c>
      <c r="B83" s="37"/>
      <c r="C83" s="262" t="s">
        <v>163</v>
      </c>
      <c r="D83" s="219">
        <v>60304</v>
      </c>
      <c r="E83" s="211" t="s">
        <v>318</v>
      </c>
      <c r="F83" s="212" t="s">
        <v>5298</v>
      </c>
      <c r="G83" s="273" t="s">
        <v>5326</v>
      </c>
      <c r="H83" s="276">
        <v>9.74</v>
      </c>
      <c r="I83" s="280">
        <v>10.07</v>
      </c>
      <c r="J83" s="55">
        <v>232.78</v>
      </c>
      <c r="K83" s="55">
        <v>240.67</v>
      </c>
      <c r="L83" s="37"/>
      <c r="M83" s="276">
        <v>11.74</v>
      </c>
      <c r="N83" s="276">
        <v>12.14</v>
      </c>
      <c r="O83" s="276">
        <v>280.58999999999997</v>
      </c>
      <c r="P83" s="280">
        <v>290.14999999999998</v>
      </c>
    </row>
    <row r="84" spans="1:16" x14ac:dyDescent="0.2">
      <c r="A84" s="42" t="s">
        <v>3180</v>
      </c>
      <c r="B84" s="37"/>
      <c r="C84" s="262" t="s">
        <v>163</v>
      </c>
      <c r="D84" s="219">
        <v>60305</v>
      </c>
      <c r="E84" s="211" t="s">
        <v>279</v>
      </c>
      <c r="F84" s="212" t="s">
        <v>5298</v>
      </c>
      <c r="G84" s="273" t="s">
        <v>5327</v>
      </c>
      <c r="H84" s="276">
        <v>9.51</v>
      </c>
      <c r="I84" s="280">
        <v>9.84</v>
      </c>
      <c r="J84" s="55">
        <v>412.73</v>
      </c>
      <c r="K84" s="55">
        <v>427.05</v>
      </c>
      <c r="L84" s="37"/>
      <c r="M84" s="276">
        <v>11.46</v>
      </c>
      <c r="N84" s="276">
        <v>11.86</v>
      </c>
      <c r="O84" s="276">
        <v>497.36</v>
      </c>
      <c r="P84" s="280">
        <v>514.72</v>
      </c>
    </row>
    <row r="85" spans="1:16" x14ac:dyDescent="0.2">
      <c r="A85" s="42" t="s">
        <v>3181</v>
      </c>
      <c r="B85" s="37"/>
      <c r="C85" s="262" t="s">
        <v>163</v>
      </c>
      <c r="D85" s="219">
        <v>60314</v>
      </c>
      <c r="E85" s="211" t="s">
        <v>5328</v>
      </c>
      <c r="F85" s="212" t="s">
        <v>5298</v>
      </c>
      <c r="G85" s="273" t="s">
        <v>5329</v>
      </c>
      <c r="H85" s="276">
        <v>12.51</v>
      </c>
      <c r="I85" s="280">
        <v>12.8</v>
      </c>
      <c r="J85" s="55">
        <v>282.72000000000003</v>
      </c>
      <c r="K85" s="55">
        <v>289.27999999999997</v>
      </c>
      <c r="L85" s="37"/>
      <c r="M85" s="276">
        <v>15.08</v>
      </c>
      <c r="N85" s="276">
        <v>15.43</v>
      </c>
      <c r="O85" s="276">
        <v>340.81</v>
      </c>
      <c r="P85" s="280">
        <v>348.72</v>
      </c>
    </row>
    <row r="86" spans="1:16" ht="24" x14ac:dyDescent="0.25">
      <c r="A86" s="42" t="s">
        <v>3182</v>
      </c>
      <c r="B86" s="38"/>
      <c r="C86" s="262" t="s">
        <v>163</v>
      </c>
      <c r="D86" s="219">
        <v>61101</v>
      </c>
      <c r="E86" s="215" t="s">
        <v>5699</v>
      </c>
      <c r="F86" s="212" t="s">
        <v>5300</v>
      </c>
      <c r="G86" s="273" t="s">
        <v>5330</v>
      </c>
      <c r="H86" s="276">
        <v>104.77</v>
      </c>
      <c r="I86" s="280">
        <v>107.03</v>
      </c>
      <c r="J86" s="55">
        <v>421.17</v>
      </c>
      <c r="K86" s="55">
        <v>430.26</v>
      </c>
      <c r="L86" s="38"/>
      <c r="M86" s="276">
        <v>126.22</v>
      </c>
      <c r="N86" s="276">
        <v>128.94</v>
      </c>
      <c r="O86" s="276">
        <v>507.4</v>
      </c>
      <c r="P86" s="280">
        <v>518.34</v>
      </c>
    </row>
    <row r="87" spans="1:16" ht="24" x14ac:dyDescent="0.25">
      <c r="A87" s="42" t="s">
        <v>3183</v>
      </c>
      <c r="B87" s="38"/>
      <c r="C87" s="262" t="s">
        <v>163</v>
      </c>
      <c r="D87" s="219">
        <v>100160</v>
      </c>
      <c r="E87" s="215" t="s">
        <v>5700</v>
      </c>
      <c r="F87" s="212" t="s">
        <v>5300</v>
      </c>
      <c r="G87" s="273" t="s">
        <v>5331</v>
      </c>
      <c r="H87" s="276">
        <v>40.56</v>
      </c>
      <c r="I87" s="280">
        <v>43.72</v>
      </c>
      <c r="J87" s="55">
        <v>598.66</v>
      </c>
      <c r="K87" s="55">
        <v>645.29999999999995</v>
      </c>
      <c r="L87" s="38"/>
      <c r="M87" s="276">
        <v>48.87</v>
      </c>
      <c r="N87" s="276">
        <v>52.67</v>
      </c>
      <c r="O87" s="276">
        <v>721.32</v>
      </c>
      <c r="P87" s="280">
        <v>777.41</v>
      </c>
    </row>
    <row r="88" spans="1:16" x14ac:dyDescent="0.2">
      <c r="A88" s="42" t="s">
        <v>3184</v>
      </c>
      <c r="B88" s="37"/>
      <c r="C88" s="262" t="s">
        <v>163</v>
      </c>
      <c r="D88" s="219">
        <v>120902</v>
      </c>
      <c r="E88" s="211" t="s">
        <v>422</v>
      </c>
      <c r="F88" s="212" t="s">
        <v>5300</v>
      </c>
      <c r="G88" s="273" t="s">
        <v>5332</v>
      </c>
      <c r="H88" s="276">
        <v>26.64</v>
      </c>
      <c r="I88" s="280">
        <v>29.1</v>
      </c>
      <c r="J88" s="55">
        <v>157.16999999999999</v>
      </c>
      <c r="K88" s="55">
        <v>171.69</v>
      </c>
      <c r="L88" s="37"/>
      <c r="M88" s="276">
        <v>32.1</v>
      </c>
      <c r="N88" s="276">
        <v>35.06</v>
      </c>
      <c r="O88" s="276">
        <v>189.39</v>
      </c>
      <c r="P88" s="280">
        <v>206.85</v>
      </c>
    </row>
    <row r="89" spans="1:16" ht="36" x14ac:dyDescent="0.25">
      <c r="A89" s="42" t="s">
        <v>3185</v>
      </c>
      <c r="B89" s="38"/>
      <c r="C89" s="498" t="s">
        <v>217</v>
      </c>
      <c r="D89" s="502">
        <v>98555</v>
      </c>
      <c r="E89" s="506" t="s">
        <v>5701</v>
      </c>
      <c r="F89" s="507" t="s">
        <v>164</v>
      </c>
      <c r="G89" s="508" t="s">
        <v>5330</v>
      </c>
      <c r="H89" s="571">
        <v>22.37</v>
      </c>
      <c r="I89" s="578">
        <v>23.94</v>
      </c>
      <c r="J89" s="55">
        <v>89.92</v>
      </c>
      <c r="K89" s="55">
        <v>96.23</v>
      </c>
      <c r="L89" s="38"/>
      <c r="M89" s="276">
        <v>26.95</v>
      </c>
      <c r="N89" s="276">
        <v>28.84</v>
      </c>
      <c r="O89" s="276">
        <v>108.34</v>
      </c>
      <c r="P89" s="280">
        <v>115.94</v>
      </c>
    </row>
    <row r="90" spans="1:16" x14ac:dyDescent="0.2">
      <c r="A90" s="42" t="s">
        <v>3186</v>
      </c>
      <c r="B90" s="37"/>
      <c r="C90" s="520" t="s">
        <v>163</v>
      </c>
      <c r="D90" s="51">
        <v>180504</v>
      </c>
      <c r="E90" s="521" t="s">
        <v>825</v>
      </c>
      <c r="F90" s="53" t="s">
        <v>5300</v>
      </c>
      <c r="G90" s="522" t="s">
        <v>5333</v>
      </c>
      <c r="H90" s="55">
        <v>529.17999999999995</v>
      </c>
      <c r="I90" s="579">
        <v>534.35</v>
      </c>
      <c r="J90" s="55">
        <v>539.76</v>
      </c>
      <c r="K90" s="55">
        <v>545.03</v>
      </c>
      <c r="L90" s="37"/>
      <c r="M90" s="276">
        <v>637.5</v>
      </c>
      <c r="N90" s="276">
        <v>643.72</v>
      </c>
      <c r="O90" s="276">
        <v>650.25</v>
      </c>
      <c r="P90" s="280">
        <v>656.59</v>
      </c>
    </row>
    <row r="91" spans="1:16" x14ac:dyDescent="0.2">
      <c r="A91" s="42" t="s">
        <v>3187</v>
      </c>
      <c r="B91" s="37"/>
      <c r="C91" s="520" t="s">
        <v>163</v>
      </c>
      <c r="D91" s="51">
        <v>210102</v>
      </c>
      <c r="E91" s="521" t="s">
        <v>835</v>
      </c>
      <c r="F91" s="53" t="s">
        <v>5300</v>
      </c>
      <c r="G91" s="522" t="s">
        <v>5334</v>
      </c>
      <c r="H91" s="55">
        <v>4</v>
      </c>
      <c r="I91" s="579">
        <v>4.1399999999999997</v>
      </c>
      <c r="J91" s="55">
        <v>118.08</v>
      </c>
      <c r="K91" s="55">
        <v>122.21</v>
      </c>
      <c r="L91" s="37"/>
      <c r="M91" s="276">
        <v>4.82</v>
      </c>
      <c r="N91" s="276">
        <v>4.99</v>
      </c>
      <c r="O91" s="276">
        <v>142.29</v>
      </c>
      <c r="P91" s="280">
        <v>147.30000000000001</v>
      </c>
    </row>
    <row r="92" spans="1:16" x14ac:dyDescent="0.2">
      <c r="A92" s="42" t="s">
        <v>3188</v>
      </c>
      <c r="B92" s="37"/>
      <c r="C92" s="520" t="s">
        <v>163</v>
      </c>
      <c r="D92" s="51">
        <v>200403</v>
      </c>
      <c r="E92" s="521" t="s">
        <v>451</v>
      </c>
      <c r="F92" s="53" t="s">
        <v>5300</v>
      </c>
      <c r="G92" s="522" t="s">
        <v>5334</v>
      </c>
      <c r="H92" s="55">
        <v>13.24</v>
      </c>
      <c r="I92" s="579">
        <v>14.95</v>
      </c>
      <c r="J92" s="55">
        <v>390.84</v>
      </c>
      <c r="K92" s="55">
        <v>441.32</v>
      </c>
      <c r="L92" s="37"/>
      <c r="M92" s="276">
        <v>15.95</v>
      </c>
      <c r="N92" s="276">
        <v>18.010000000000002</v>
      </c>
      <c r="O92" s="276">
        <v>470.84</v>
      </c>
      <c r="P92" s="280">
        <v>531.66</v>
      </c>
    </row>
    <row r="93" spans="1:16" ht="36" x14ac:dyDescent="0.25">
      <c r="A93" s="42" t="s">
        <v>3189</v>
      </c>
      <c r="B93" s="38"/>
      <c r="C93" s="524" t="s">
        <v>163</v>
      </c>
      <c r="D93" s="533">
        <v>220100</v>
      </c>
      <c r="E93" s="521" t="s">
        <v>2059</v>
      </c>
      <c r="F93" s="525" t="s">
        <v>5300</v>
      </c>
      <c r="G93" s="522" t="s">
        <v>5335</v>
      </c>
      <c r="H93" s="55">
        <v>68.08</v>
      </c>
      <c r="I93" s="579">
        <v>72.52</v>
      </c>
      <c r="J93" s="55">
        <v>211.04</v>
      </c>
      <c r="K93" s="55">
        <v>224.81</v>
      </c>
      <c r="L93" s="38"/>
      <c r="M93" s="276">
        <v>82.02</v>
      </c>
      <c r="N93" s="276">
        <v>87.37</v>
      </c>
      <c r="O93" s="276">
        <v>254.26</v>
      </c>
      <c r="P93" s="280">
        <v>270.85000000000002</v>
      </c>
    </row>
    <row r="94" spans="1:16" ht="24" x14ac:dyDescent="0.25">
      <c r="A94" s="42" t="s">
        <v>3190</v>
      </c>
      <c r="B94" s="38"/>
      <c r="C94" s="520" t="s">
        <v>163</v>
      </c>
      <c r="D94" s="51">
        <v>261602</v>
      </c>
      <c r="E94" s="521" t="s">
        <v>506</v>
      </c>
      <c r="F94" s="53" t="s">
        <v>5300</v>
      </c>
      <c r="G94" s="522" t="s">
        <v>5336</v>
      </c>
      <c r="H94" s="55">
        <v>20.079999999999998</v>
      </c>
      <c r="I94" s="579">
        <v>21.76</v>
      </c>
      <c r="J94" s="55">
        <v>61.24</v>
      </c>
      <c r="K94" s="55">
        <v>66.36</v>
      </c>
      <c r="L94" s="38"/>
      <c r="M94" s="276">
        <v>24.2</v>
      </c>
      <c r="N94" s="276">
        <v>26.22</v>
      </c>
      <c r="O94" s="276">
        <v>73.81</v>
      </c>
      <c r="P94" s="280">
        <v>79.97</v>
      </c>
    </row>
    <row r="95" spans="1:16" x14ac:dyDescent="0.2">
      <c r="A95" s="42" t="s">
        <v>3191</v>
      </c>
      <c r="B95" s="37"/>
      <c r="C95" s="520" t="s">
        <v>163</v>
      </c>
      <c r="D95" s="51">
        <v>261000</v>
      </c>
      <c r="E95" s="521" t="s">
        <v>498</v>
      </c>
      <c r="F95" s="53" t="s">
        <v>5300</v>
      </c>
      <c r="G95" s="522" t="s">
        <v>5337</v>
      </c>
      <c r="H95" s="55">
        <v>10.17</v>
      </c>
      <c r="I95" s="579">
        <v>11.08</v>
      </c>
      <c r="J95" s="55">
        <v>395.4</v>
      </c>
      <c r="K95" s="55">
        <v>430.79</v>
      </c>
      <c r="L95" s="37"/>
      <c r="M95" s="276">
        <v>12.26</v>
      </c>
      <c r="N95" s="276">
        <v>13.35</v>
      </c>
      <c r="O95" s="276">
        <v>476.67</v>
      </c>
      <c r="P95" s="280">
        <v>519.04999999999995</v>
      </c>
    </row>
    <row r="96" spans="1:16" x14ac:dyDescent="0.2">
      <c r="A96" s="42" t="s">
        <v>3192</v>
      </c>
      <c r="B96" s="37"/>
      <c r="C96" s="520" t="s">
        <v>163</v>
      </c>
      <c r="D96" s="51">
        <v>270501</v>
      </c>
      <c r="E96" s="521" t="s">
        <v>175</v>
      </c>
      <c r="F96" s="53" t="s">
        <v>5300</v>
      </c>
      <c r="G96" s="522" t="s">
        <v>5338</v>
      </c>
      <c r="H96" s="55">
        <v>2.81</v>
      </c>
      <c r="I96" s="579">
        <v>3.03</v>
      </c>
      <c r="J96" s="55">
        <v>18.09</v>
      </c>
      <c r="K96" s="55">
        <v>19.510000000000002</v>
      </c>
      <c r="L96" s="37"/>
      <c r="M96" s="276">
        <v>3.39</v>
      </c>
      <c r="N96" s="276">
        <v>3.66</v>
      </c>
      <c r="O96" s="276">
        <v>21.83</v>
      </c>
      <c r="P96" s="280">
        <v>23.57</v>
      </c>
    </row>
    <row r="97" spans="1:16" x14ac:dyDescent="0.2">
      <c r="A97" s="42" t="s">
        <v>3193</v>
      </c>
      <c r="B97" s="37"/>
      <c r="C97" s="544" t="s">
        <v>5290</v>
      </c>
      <c r="D97" s="551"/>
      <c r="E97" s="551"/>
      <c r="F97" s="551"/>
      <c r="G97" s="551"/>
      <c r="H97" s="565"/>
      <c r="I97" s="551"/>
      <c r="J97" s="575">
        <v>5899.88</v>
      </c>
      <c r="K97" s="575">
        <v>6216.3899999999994</v>
      </c>
      <c r="L97" s="37"/>
      <c r="M97" s="283"/>
      <c r="N97" s="284"/>
      <c r="O97" s="287">
        <v>7109.22</v>
      </c>
      <c r="P97" s="287">
        <v>7488.73</v>
      </c>
    </row>
    <row r="98" spans="1:16" x14ac:dyDescent="0.2">
      <c r="A98" s="42" t="s">
        <v>3194</v>
      </c>
      <c r="B98" s="37"/>
      <c r="C98" s="544" t="s">
        <v>5291</v>
      </c>
      <c r="D98" s="551"/>
      <c r="E98" s="551"/>
      <c r="F98" s="551"/>
      <c r="G98" s="551"/>
      <c r="H98" s="565"/>
      <c r="I98" s="551"/>
      <c r="J98" s="575">
        <v>0</v>
      </c>
      <c r="K98" s="575">
        <v>0</v>
      </c>
      <c r="L98" s="37"/>
      <c r="M98" s="283"/>
      <c r="N98" s="284"/>
      <c r="O98" s="287">
        <v>0</v>
      </c>
      <c r="P98" s="287">
        <v>0</v>
      </c>
    </row>
    <row r="99" spans="1:16" x14ac:dyDescent="0.2">
      <c r="A99" s="42" t="s">
        <v>3195</v>
      </c>
      <c r="B99" s="37"/>
      <c r="C99" s="545"/>
      <c r="D99" s="552"/>
      <c r="E99" s="552"/>
      <c r="F99" s="552"/>
      <c r="G99" s="552"/>
      <c r="H99" s="545"/>
      <c r="I99" s="552"/>
      <c r="J99" s="545"/>
      <c r="K99" s="552"/>
      <c r="L99" s="37"/>
    </row>
    <row r="100" spans="1:16" x14ac:dyDescent="0.2">
      <c r="A100" s="42" t="s">
        <v>3196</v>
      </c>
      <c r="B100" s="539">
        <v>45</v>
      </c>
      <c r="C100" s="542" t="s">
        <v>5278</v>
      </c>
      <c r="D100" s="549" t="s">
        <v>132</v>
      </c>
      <c r="E100" s="549" t="s">
        <v>134</v>
      </c>
      <c r="F100" s="549" t="s">
        <v>5279</v>
      </c>
      <c r="G100" s="549" t="s">
        <v>5280</v>
      </c>
      <c r="H100" s="566" t="s">
        <v>5281</v>
      </c>
      <c r="I100" s="549"/>
      <c r="J100" s="566" t="s">
        <v>5282</v>
      </c>
      <c r="K100" s="549"/>
      <c r="L100" s="37"/>
      <c r="M100" s="282"/>
      <c r="N100" s="284"/>
      <c r="O100" s="282"/>
      <c r="P100" s="283"/>
    </row>
    <row r="101" spans="1:16" x14ac:dyDescent="0.2">
      <c r="A101" s="42" t="s">
        <v>3197</v>
      </c>
      <c r="B101" s="537"/>
      <c r="C101" s="542"/>
      <c r="D101" s="549"/>
      <c r="E101" s="549"/>
      <c r="F101" s="549"/>
      <c r="G101" s="549"/>
      <c r="H101" s="563" t="s">
        <v>5283</v>
      </c>
      <c r="I101" s="574" t="s">
        <v>5284</v>
      </c>
      <c r="J101" s="563" t="s">
        <v>5283</v>
      </c>
      <c r="K101" s="574" t="s">
        <v>5284</v>
      </c>
      <c r="L101" s="37"/>
      <c r="M101" s="272"/>
      <c r="N101" s="272"/>
      <c r="O101" s="272"/>
      <c r="P101" s="282"/>
    </row>
    <row r="102" spans="1:16" x14ac:dyDescent="0.25">
      <c r="A102" s="42" t="s">
        <v>3198</v>
      </c>
      <c r="B102" s="518"/>
      <c r="C102" s="543" t="s">
        <v>197</v>
      </c>
      <c r="D102" s="550" t="s">
        <v>2848</v>
      </c>
      <c r="E102" s="556" t="s">
        <v>2849</v>
      </c>
      <c r="F102" s="557" t="s">
        <v>160</v>
      </c>
      <c r="G102" s="559"/>
      <c r="H102" s="564"/>
      <c r="I102" s="559"/>
      <c r="J102" s="567">
        <v>1037.44</v>
      </c>
      <c r="K102" s="567">
        <v>1201.58</v>
      </c>
      <c r="L102" s="279"/>
      <c r="M102" s="272"/>
      <c r="N102" s="272"/>
      <c r="O102" s="278">
        <v>1249.92</v>
      </c>
      <c r="P102" s="281">
        <v>1447.52</v>
      </c>
    </row>
    <row r="103" spans="1:16" x14ac:dyDescent="0.2">
      <c r="A103" s="42" t="s">
        <v>3199</v>
      </c>
      <c r="B103" s="497"/>
      <c r="C103" s="520" t="s">
        <v>163</v>
      </c>
      <c r="D103" s="51">
        <v>250101</v>
      </c>
      <c r="E103" s="521" t="s">
        <v>184</v>
      </c>
      <c r="F103" s="53" t="s">
        <v>185</v>
      </c>
      <c r="G103" s="522" t="s">
        <v>5339</v>
      </c>
      <c r="H103" s="55">
        <v>64.84</v>
      </c>
      <c r="I103" s="55">
        <v>75.09875320566195</v>
      </c>
      <c r="J103" s="55">
        <v>1037.44</v>
      </c>
      <c r="K103" s="55">
        <v>1201.58</v>
      </c>
      <c r="L103" s="37"/>
      <c r="M103" s="276">
        <v>78.12</v>
      </c>
      <c r="N103" s="276">
        <v>90.47</v>
      </c>
      <c r="O103" s="276">
        <v>1249.92</v>
      </c>
      <c r="P103" s="280">
        <v>1447.52</v>
      </c>
    </row>
    <row r="104" spans="1:16" x14ac:dyDescent="0.2">
      <c r="A104" s="42" t="s">
        <v>3200</v>
      </c>
      <c r="B104" s="497"/>
      <c r="C104" s="544" t="s">
        <v>5290</v>
      </c>
      <c r="D104" s="551"/>
      <c r="E104" s="551"/>
      <c r="F104" s="551"/>
      <c r="G104" s="551"/>
      <c r="H104" s="565"/>
      <c r="I104" s="551"/>
      <c r="J104" s="575">
        <v>1037.44</v>
      </c>
      <c r="K104" s="575">
        <v>1201.58</v>
      </c>
      <c r="L104" s="37"/>
      <c r="M104" s="283"/>
      <c r="N104" s="284"/>
      <c r="O104" s="287">
        <v>1249.92</v>
      </c>
      <c r="P104" s="285">
        <v>1447.52</v>
      </c>
    </row>
    <row r="105" spans="1:16" x14ac:dyDescent="0.2">
      <c r="A105" s="42" t="s">
        <v>3201</v>
      </c>
      <c r="B105" s="497"/>
      <c r="C105" s="544" t="s">
        <v>5291</v>
      </c>
      <c r="D105" s="551"/>
      <c r="E105" s="551"/>
      <c r="F105" s="551"/>
      <c r="G105" s="551"/>
      <c r="H105" s="565"/>
      <c r="I105" s="551"/>
      <c r="J105" s="575">
        <v>0</v>
      </c>
      <c r="K105" s="575">
        <v>0</v>
      </c>
      <c r="L105" s="37"/>
      <c r="M105" s="283"/>
      <c r="N105" s="284"/>
      <c r="O105" s="287">
        <v>0</v>
      </c>
      <c r="P105" s="285">
        <v>0</v>
      </c>
    </row>
    <row r="106" spans="1:16" x14ac:dyDescent="0.2">
      <c r="A106" s="42" t="s">
        <v>3202</v>
      </c>
      <c r="B106" s="37"/>
      <c r="C106" s="545"/>
      <c r="D106" s="552"/>
      <c r="E106" s="552"/>
      <c r="F106" s="552"/>
      <c r="G106" s="552"/>
      <c r="H106" s="545"/>
      <c r="I106" s="552"/>
      <c r="J106" s="545"/>
      <c r="K106" s="552"/>
      <c r="L106" s="37"/>
    </row>
    <row r="107" spans="1:16" x14ac:dyDescent="0.2">
      <c r="A107" s="42" t="s">
        <v>3203</v>
      </c>
      <c r="B107" s="539">
        <v>46</v>
      </c>
      <c r="C107" s="542" t="s">
        <v>5278</v>
      </c>
      <c r="D107" s="549" t="s">
        <v>132</v>
      </c>
      <c r="E107" s="549" t="s">
        <v>134</v>
      </c>
      <c r="F107" s="549" t="s">
        <v>5279</v>
      </c>
      <c r="G107" s="549" t="s">
        <v>5280</v>
      </c>
      <c r="H107" s="566" t="s">
        <v>5281</v>
      </c>
      <c r="I107" s="549"/>
      <c r="J107" s="566" t="s">
        <v>5282</v>
      </c>
      <c r="K107" s="549"/>
      <c r="L107" s="37"/>
      <c r="M107" s="282"/>
      <c r="N107" s="284"/>
      <c r="O107" s="282"/>
      <c r="P107" s="283"/>
    </row>
    <row r="108" spans="1:16" x14ac:dyDescent="0.2">
      <c r="A108" s="42" t="s">
        <v>3204</v>
      </c>
      <c r="B108" s="537"/>
      <c r="C108" s="542"/>
      <c r="D108" s="549"/>
      <c r="E108" s="549"/>
      <c r="F108" s="549"/>
      <c r="G108" s="549"/>
      <c r="H108" s="563" t="s">
        <v>5283</v>
      </c>
      <c r="I108" s="574" t="s">
        <v>5284</v>
      </c>
      <c r="J108" s="563" t="s">
        <v>5283</v>
      </c>
      <c r="K108" s="574" t="s">
        <v>5284</v>
      </c>
      <c r="L108" s="37"/>
      <c r="M108" s="272"/>
      <c r="N108" s="272"/>
      <c r="O108" s="272"/>
      <c r="P108" s="282"/>
    </row>
    <row r="109" spans="1:16" x14ac:dyDescent="0.25">
      <c r="A109" s="42" t="s">
        <v>3205</v>
      </c>
      <c r="B109" s="518"/>
      <c r="C109" s="543" t="s">
        <v>197</v>
      </c>
      <c r="D109" s="550" t="s">
        <v>1267</v>
      </c>
      <c r="E109" s="556" t="s">
        <v>1268</v>
      </c>
      <c r="F109" s="557" t="s">
        <v>160</v>
      </c>
      <c r="G109" s="559"/>
      <c r="H109" s="564"/>
      <c r="I109" s="559"/>
      <c r="J109" s="567">
        <v>14.99</v>
      </c>
      <c r="K109" s="567">
        <v>15.129999999999999</v>
      </c>
      <c r="L109" s="279"/>
      <c r="M109" s="272"/>
      <c r="N109" s="272"/>
      <c r="O109" s="278">
        <v>18.07</v>
      </c>
      <c r="P109" s="281">
        <v>18.239999999999998</v>
      </c>
    </row>
    <row r="110" spans="1:16" x14ac:dyDescent="0.2">
      <c r="A110" s="42" t="s">
        <v>3206</v>
      </c>
      <c r="B110" s="497"/>
      <c r="C110" s="520" t="s">
        <v>5285</v>
      </c>
      <c r="D110" s="534">
        <v>8</v>
      </c>
      <c r="E110" s="521" t="s">
        <v>5302</v>
      </c>
      <c r="F110" s="53" t="s">
        <v>86</v>
      </c>
      <c r="G110" s="522" t="s">
        <v>5340</v>
      </c>
      <c r="H110" s="55">
        <v>10.8</v>
      </c>
      <c r="I110" s="55">
        <v>12.5</v>
      </c>
      <c r="J110" s="55">
        <v>0.35</v>
      </c>
      <c r="K110" s="55">
        <v>0.41</v>
      </c>
      <c r="L110" s="37"/>
      <c r="M110" s="276">
        <v>13.02</v>
      </c>
      <c r="N110" s="276">
        <v>15.06</v>
      </c>
      <c r="O110" s="276">
        <v>0.43</v>
      </c>
      <c r="P110" s="280">
        <v>0.5</v>
      </c>
    </row>
    <row r="111" spans="1:16" x14ac:dyDescent="0.2">
      <c r="A111" s="42" t="s">
        <v>3207</v>
      </c>
      <c r="B111" s="497"/>
      <c r="C111" s="520" t="s">
        <v>5285</v>
      </c>
      <c r="D111" s="534">
        <v>12</v>
      </c>
      <c r="E111" s="521" t="s">
        <v>5341</v>
      </c>
      <c r="F111" s="53" t="s">
        <v>86</v>
      </c>
      <c r="G111" s="522" t="s">
        <v>5340</v>
      </c>
      <c r="H111" s="55">
        <v>15.99</v>
      </c>
      <c r="I111" s="55">
        <v>18.510000000000002</v>
      </c>
      <c r="J111" s="55">
        <v>0.53</v>
      </c>
      <c r="K111" s="55">
        <v>0.61</v>
      </c>
      <c r="L111" s="37"/>
      <c r="M111" s="276">
        <v>19.27</v>
      </c>
      <c r="N111" s="276">
        <v>22.3</v>
      </c>
      <c r="O111" s="276">
        <v>0.64</v>
      </c>
      <c r="P111" s="280">
        <v>0.74</v>
      </c>
    </row>
    <row r="112" spans="1:16" x14ac:dyDescent="0.2">
      <c r="A112" s="42" t="s">
        <v>3208</v>
      </c>
      <c r="B112" s="497"/>
      <c r="C112" s="544" t="s">
        <v>5290</v>
      </c>
      <c r="D112" s="551"/>
      <c r="E112" s="551"/>
      <c r="F112" s="551"/>
      <c r="G112" s="551"/>
      <c r="H112" s="565"/>
      <c r="I112" s="551"/>
      <c r="J112" s="575">
        <v>0.88</v>
      </c>
      <c r="K112" s="575">
        <v>1.02</v>
      </c>
      <c r="L112" s="37"/>
      <c r="M112" s="283"/>
      <c r="N112" s="284"/>
      <c r="O112" s="287">
        <v>1.07</v>
      </c>
      <c r="P112" s="285">
        <v>1.24</v>
      </c>
    </row>
    <row r="113" spans="1:16" x14ac:dyDescent="0.2">
      <c r="A113" s="42" t="s">
        <v>3209</v>
      </c>
      <c r="B113" s="497"/>
      <c r="C113" s="520" t="s">
        <v>5342</v>
      </c>
      <c r="D113" s="57" t="s">
        <v>5343</v>
      </c>
      <c r="E113" s="521" t="s">
        <v>5344</v>
      </c>
      <c r="F113" s="53" t="s">
        <v>160</v>
      </c>
      <c r="G113" s="522" t="s">
        <v>5301</v>
      </c>
      <c r="H113" s="55">
        <v>14.11</v>
      </c>
      <c r="I113" s="55">
        <v>14.11</v>
      </c>
      <c r="J113" s="55">
        <v>14.11</v>
      </c>
      <c r="K113" s="55">
        <v>14.11</v>
      </c>
      <c r="L113" s="37"/>
      <c r="M113" s="276">
        <v>17</v>
      </c>
      <c r="N113" s="276">
        <v>17</v>
      </c>
      <c r="O113" s="276">
        <v>17</v>
      </c>
      <c r="P113" s="280">
        <v>17</v>
      </c>
    </row>
    <row r="114" spans="1:16" x14ac:dyDescent="0.2">
      <c r="A114" s="42" t="s">
        <v>3210</v>
      </c>
      <c r="B114" s="497"/>
      <c r="C114" s="544" t="s">
        <v>5291</v>
      </c>
      <c r="D114" s="551"/>
      <c r="E114" s="551"/>
      <c r="F114" s="551"/>
      <c r="G114" s="551"/>
      <c r="H114" s="565"/>
      <c r="I114" s="551"/>
      <c r="J114" s="575">
        <v>14.11</v>
      </c>
      <c r="K114" s="575">
        <v>14.11</v>
      </c>
      <c r="L114" s="37"/>
      <c r="M114" s="283"/>
      <c r="N114" s="284"/>
      <c r="O114" s="287">
        <v>17</v>
      </c>
      <c r="P114" s="285">
        <v>17</v>
      </c>
    </row>
    <row r="115" spans="1:16" x14ac:dyDescent="0.2">
      <c r="A115" s="42" t="s">
        <v>3211</v>
      </c>
      <c r="B115" s="37"/>
      <c r="C115" s="545"/>
      <c r="D115" s="552"/>
      <c r="E115" s="552"/>
      <c r="F115" s="552"/>
      <c r="G115" s="552"/>
      <c r="H115" s="545"/>
      <c r="I115" s="552"/>
      <c r="J115" s="545"/>
      <c r="K115" s="552"/>
      <c r="L115" s="37"/>
    </row>
    <row r="116" spans="1:16" x14ac:dyDescent="0.2">
      <c r="A116" s="42" t="s">
        <v>3212</v>
      </c>
      <c r="B116" s="539">
        <v>47</v>
      </c>
      <c r="C116" s="542" t="s">
        <v>5278</v>
      </c>
      <c r="D116" s="549" t="s">
        <v>132</v>
      </c>
      <c r="E116" s="549" t="s">
        <v>134</v>
      </c>
      <c r="F116" s="549" t="s">
        <v>5279</v>
      </c>
      <c r="G116" s="549" t="s">
        <v>5280</v>
      </c>
      <c r="H116" s="566" t="s">
        <v>5281</v>
      </c>
      <c r="I116" s="549"/>
      <c r="J116" s="566" t="s">
        <v>5282</v>
      </c>
      <c r="K116" s="549"/>
      <c r="L116" s="37"/>
      <c r="M116" s="282"/>
      <c r="N116" s="284"/>
      <c r="O116" s="282"/>
      <c r="P116" s="283"/>
    </row>
    <row r="117" spans="1:16" x14ac:dyDescent="0.2">
      <c r="A117" s="42" t="s">
        <v>3213</v>
      </c>
      <c r="B117" s="537"/>
      <c r="C117" s="542"/>
      <c r="D117" s="549"/>
      <c r="E117" s="549"/>
      <c r="F117" s="549"/>
      <c r="G117" s="549"/>
      <c r="H117" s="563" t="s">
        <v>5283</v>
      </c>
      <c r="I117" s="574" t="s">
        <v>5284</v>
      </c>
      <c r="J117" s="563" t="s">
        <v>5283</v>
      </c>
      <c r="K117" s="574" t="s">
        <v>5284</v>
      </c>
      <c r="L117" s="37"/>
      <c r="M117" s="272"/>
      <c r="N117" s="272"/>
      <c r="O117" s="272"/>
      <c r="P117" s="282"/>
    </row>
    <row r="118" spans="1:16" x14ac:dyDescent="0.25">
      <c r="A118" s="42" t="s">
        <v>3214</v>
      </c>
      <c r="B118" s="518"/>
      <c r="C118" s="543" t="s">
        <v>197</v>
      </c>
      <c r="D118" s="550" t="s">
        <v>1264</v>
      </c>
      <c r="E118" s="556" t="s">
        <v>1265</v>
      </c>
      <c r="F118" s="557" t="s">
        <v>160</v>
      </c>
      <c r="G118" s="559"/>
      <c r="H118" s="564"/>
      <c r="I118" s="559"/>
      <c r="J118" s="567">
        <v>15.940000000000001</v>
      </c>
      <c r="K118" s="567">
        <v>16.080000000000002</v>
      </c>
      <c r="L118" s="279"/>
      <c r="M118" s="272"/>
      <c r="N118" s="272"/>
      <c r="O118" s="278">
        <v>19.22</v>
      </c>
      <c r="P118" s="281">
        <v>19.39</v>
      </c>
    </row>
    <row r="119" spans="1:16" x14ac:dyDescent="0.2">
      <c r="A119" s="42" t="s">
        <v>3215</v>
      </c>
      <c r="B119" s="497"/>
      <c r="C119" s="520" t="s">
        <v>5285</v>
      </c>
      <c r="D119" s="534">
        <v>8</v>
      </c>
      <c r="E119" s="521" t="s">
        <v>5302</v>
      </c>
      <c r="F119" s="53" t="s">
        <v>86</v>
      </c>
      <c r="G119" s="522" t="s">
        <v>5340</v>
      </c>
      <c r="H119" s="55">
        <v>10.8</v>
      </c>
      <c r="I119" s="55">
        <v>12.5</v>
      </c>
      <c r="J119" s="55">
        <v>0.35</v>
      </c>
      <c r="K119" s="55">
        <v>0.41</v>
      </c>
      <c r="L119" s="37"/>
      <c r="M119" s="276">
        <v>13.02</v>
      </c>
      <c r="N119" s="276">
        <v>15.06</v>
      </c>
      <c r="O119" s="276">
        <v>0.43</v>
      </c>
      <c r="P119" s="280">
        <v>0.5</v>
      </c>
    </row>
    <row r="120" spans="1:16" x14ac:dyDescent="0.2">
      <c r="A120" s="42" t="s">
        <v>3216</v>
      </c>
      <c r="B120" s="497"/>
      <c r="C120" s="520" t="s">
        <v>5285</v>
      </c>
      <c r="D120" s="534">
        <v>12</v>
      </c>
      <c r="E120" s="521" t="s">
        <v>5341</v>
      </c>
      <c r="F120" s="53" t="s">
        <v>86</v>
      </c>
      <c r="G120" s="522" t="s">
        <v>5340</v>
      </c>
      <c r="H120" s="55">
        <v>15.99</v>
      </c>
      <c r="I120" s="55">
        <v>18.510000000000002</v>
      </c>
      <c r="J120" s="55">
        <v>0.53</v>
      </c>
      <c r="K120" s="55">
        <v>0.61</v>
      </c>
      <c r="L120" s="37"/>
      <c r="M120" s="276">
        <v>19.27</v>
      </c>
      <c r="N120" s="276">
        <v>22.3</v>
      </c>
      <c r="O120" s="276">
        <v>0.64</v>
      </c>
      <c r="P120" s="280">
        <v>0.74</v>
      </c>
    </row>
    <row r="121" spans="1:16" x14ac:dyDescent="0.2">
      <c r="A121" s="42" t="s">
        <v>3217</v>
      </c>
      <c r="B121" s="497"/>
      <c r="C121" s="544" t="s">
        <v>5290</v>
      </c>
      <c r="D121" s="551"/>
      <c r="E121" s="551"/>
      <c r="F121" s="551"/>
      <c r="G121" s="551"/>
      <c r="H121" s="565"/>
      <c r="I121" s="551"/>
      <c r="J121" s="575">
        <v>0.88</v>
      </c>
      <c r="K121" s="575">
        <v>1.02</v>
      </c>
      <c r="L121" s="37"/>
      <c r="M121" s="283"/>
      <c r="N121" s="284"/>
      <c r="O121" s="287">
        <v>1.07</v>
      </c>
      <c r="P121" s="285">
        <v>1.24</v>
      </c>
    </row>
    <row r="122" spans="1:16" x14ac:dyDescent="0.2">
      <c r="A122" s="42" t="s">
        <v>3218</v>
      </c>
      <c r="B122" s="497"/>
      <c r="C122" s="520" t="s">
        <v>5342</v>
      </c>
      <c r="D122" s="57" t="s">
        <v>5345</v>
      </c>
      <c r="E122" s="521" t="s">
        <v>5346</v>
      </c>
      <c r="F122" s="53" t="s">
        <v>160</v>
      </c>
      <c r="G122" s="522" t="s">
        <v>5301</v>
      </c>
      <c r="H122" s="55">
        <v>15.06</v>
      </c>
      <c r="I122" s="55">
        <v>15.06</v>
      </c>
      <c r="J122" s="55">
        <v>15.06</v>
      </c>
      <c r="K122" s="55">
        <v>15.06</v>
      </c>
      <c r="L122" s="37"/>
      <c r="M122" s="276">
        <v>18.149999999999999</v>
      </c>
      <c r="N122" s="276">
        <v>18.149999999999999</v>
      </c>
      <c r="O122" s="276">
        <v>18.149999999999999</v>
      </c>
      <c r="P122" s="280">
        <v>18.149999999999999</v>
      </c>
    </row>
    <row r="123" spans="1:16" x14ac:dyDescent="0.2">
      <c r="A123" s="42" t="s">
        <v>3219</v>
      </c>
      <c r="B123" s="251"/>
      <c r="C123" s="541" t="s">
        <v>5291</v>
      </c>
      <c r="D123" s="548"/>
      <c r="E123" s="548"/>
      <c r="F123" s="548"/>
      <c r="G123" s="548"/>
      <c r="H123" s="562"/>
      <c r="I123" s="573"/>
      <c r="J123" s="531">
        <v>15.06</v>
      </c>
      <c r="K123" s="532">
        <v>15.06</v>
      </c>
      <c r="L123" s="37"/>
      <c r="M123" s="283"/>
      <c r="N123" s="284"/>
      <c r="O123" s="287">
        <v>18.149999999999999</v>
      </c>
      <c r="P123" s="285">
        <v>18.149999999999999</v>
      </c>
    </row>
    <row r="124" spans="1:16" x14ac:dyDescent="0.2">
      <c r="A124" s="42" t="s">
        <v>3220</v>
      </c>
      <c r="B124" s="37"/>
      <c r="C124" s="258"/>
      <c r="D124" s="37"/>
      <c r="E124" s="37"/>
      <c r="F124" s="37"/>
      <c r="G124" s="37"/>
      <c r="H124" s="258"/>
      <c r="I124" s="37"/>
      <c r="J124" s="258"/>
      <c r="K124" s="327"/>
      <c r="L124" s="37"/>
    </row>
    <row r="125" spans="1:16" x14ac:dyDescent="0.2">
      <c r="A125" s="42" t="s">
        <v>3221</v>
      </c>
      <c r="B125" s="244">
        <v>49</v>
      </c>
      <c r="C125" s="264" t="s">
        <v>5278</v>
      </c>
      <c r="D125" s="245" t="s">
        <v>132</v>
      </c>
      <c r="E125" s="245" t="s">
        <v>134</v>
      </c>
      <c r="F125" s="245" t="s">
        <v>5279</v>
      </c>
      <c r="G125" s="245" t="s">
        <v>5280</v>
      </c>
      <c r="H125" s="267" t="s">
        <v>5281</v>
      </c>
      <c r="I125" s="246"/>
      <c r="J125" s="267" t="s">
        <v>5282</v>
      </c>
      <c r="K125" s="247"/>
      <c r="L125" s="37"/>
      <c r="M125" s="282"/>
      <c r="N125" s="284"/>
      <c r="O125" s="282"/>
      <c r="P125" s="283"/>
    </row>
    <row r="126" spans="1:16" x14ac:dyDescent="0.2">
      <c r="A126" s="42" t="s">
        <v>3222</v>
      </c>
      <c r="B126" s="248"/>
      <c r="C126" s="260"/>
      <c r="D126" s="249"/>
      <c r="E126" s="249"/>
      <c r="F126" s="249"/>
      <c r="G126" s="249"/>
      <c r="H126" s="268" t="s">
        <v>5283</v>
      </c>
      <c r="I126" s="205" t="s">
        <v>5284</v>
      </c>
      <c r="J126" s="268" t="s">
        <v>5283</v>
      </c>
      <c r="K126" s="351" t="s">
        <v>5284</v>
      </c>
      <c r="L126" s="37"/>
      <c r="M126" s="272"/>
      <c r="N126" s="272"/>
      <c r="O126" s="272"/>
      <c r="P126" s="282"/>
    </row>
    <row r="127" spans="1:16" x14ac:dyDescent="0.25">
      <c r="A127" s="42" t="s">
        <v>3223</v>
      </c>
      <c r="B127" s="250"/>
      <c r="C127" s="261" t="s">
        <v>197</v>
      </c>
      <c r="D127" s="206" t="s">
        <v>1325</v>
      </c>
      <c r="E127" s="220" t="s">
        <v>1326</v>
      </c>
      <c r="F127" s="208" t="s">
        <v>160</v>
      </c>
      <c r="G127" s="218"/>
      <c r="H127" s="271"/>
      <c r="I127" s="218"/>
      <c r="J127" s="278">
        <v>0.3</v>
      </c>
      <c r="K127" s="511">
        <v>0.32</v>
      </c>
      <c r="L127" s="279"/>
      <c r="M127" s="272"/>
      <c r="N127" s="272"/>
      <c r="O127" s="278">
        <v>0.38</v>
      </c>
      <c r="P127" s="281">
        <v>0.4</v>
      </c>
    </row>
    <row r="128" spans="1:16" x14ac:dyDescent="0.2">
      <c r="A128" s="42" t="s">
        <v>3224</v>
      </c>
      <c r="B128" s="251"/>
      <c r="C128" s="262" t="s">
        <v>5285</v>
      </c>
      <c r="D128" s="210">
        <v>8</v>
      </c>
      <c r="E128" s="211" t="s">
        <v>5302</v>
      </c>
      <c r="F128" s="212" t="s">
        <v>86</v>
      </c>
      <c r="G128" s="273" t="s">
        <v>5347</v>
      </c>
      <c r="H128" s="276">
        <v>10.8</v>
      </c>
      <c r="I128" s="276">
        <v>12.5</v>
      </c>
      <c r="J128" s="276">
        <v>0.09</v>
      </c>
      <c r="K128" s="343">
        <v>0.11</v>
      </c>
      <c r="L128" s="37"/>
      <c r="M128" s="276">
        <v>13.02</v>
      </c>
      <c r="N128" s="276">
        <v>15.06</v>
      </c>
      <c r="O128" s="276">
        <v>0.12</v>
      </c>
      <c r="P128" s="280">
        <v>0.14000000000000001</v>
      </c>
    </row>
    <row r="129" spans="1:16" x14ac:dyDescent="0.2">
      <c r="A129" s="42" t="s">
        <v>3225</v>
      </c>
      <c r="B129" s="251"/>
      <c r="C129" s="263" t="s">
        <v>5290</v>
      </c>
      <c r="D129" s="252"/>
      <c r="E129" s="252"/>
      <c r="F129" s="252"/>
      <c r="G129" s="252"/>
      <c r="H129" s="269"/>
      <c r="I129" s="253"/>
      <c r="J129" s="287">
        <v>0.09</v>
      </c>
      <c r="K129" s="512">
        <v>0.11</v>
      </c>
      <c r="L129" s="37"/>
      <c r="M129" s="283"/>
      <c r="N129" s="284"/>
      <c r="O129" s="287">
        <v>0.12</v>
      </c>
      <c r="P129" s="285">
        <v>0.14000000000000001</v>
      </c>
    </row>
    <row r="130" spans="1:16" x14ac:dyDescent="0.2">
      <c r="A130" s="42" t="s">
        <v>3226</v>
      </c>
      <c r="B130" s="251"/>
      <c r="C130" s="262" t="s">
        <v>5295</v>
      </c>
      <c r="D130" s="219">
        <v>4342</v>
      </c>
      <c r="E130" s="211" t="s">
        <v>5348</v>
      </c>
      <c r="F130" s="212" t="s">
        <v>160</v>
      </c>
      <c r="G130" s="273" t="s">
        <v>5301</v>
      </c>
      <c r="H130" s="276">
        <v>0.21</v>
      </c>
      <c r="I130" s="276">
        <v>0.21</v>
      </c>
      <c r="J130" s="276">
        <v>0.21</v>
      </c>
      <c r="K130" s="343">
        <v>0.21</v>
      </c>
      <c r="L130" s="37"/>
      <c r="M130" s="276">
        <v>0.26</v>
      </c>
      <c r="N130" s="276">
        <v>0.26</v>
      </c>
      <c r="O130" s="276">
        <v>0.26</v>
      </c>
      <c r="P130" s="280">
        <v>0.26</v>
      </c>
    </row>
    <row r="131" spans="1:16" x14ac:dyDescent="0.2">
      <c r="A131" s="42" t="s">
        <v>3227</v>
      </c>
      <c r="B131" s="251"/>
      <c r="C131" s="263" t="s">
        <v>5291</v>
      </c>
      <c r="D131" s="252"/>
      <c r="E131" s="252"/>
      <c r="F131" s="252"/>
      <c r="G131" s="252"/>
      <c r="H131" s="269"/>
      <c r="I131" s="253"/>
      <c r="J131" s="287">
        <v>0.21</v>
      </c>
      <c r="K131" s="512">
        <v>0.21</v>
      </c>
      <c r="L131" s="37"/>
      <c r="M131" s="283"/>
      <c r="N131" s="284"/>
      <c r="O131" s="287">
        <v>0.26</v>
      </c>
      <c r="P131" s="285">
        <v>0.26</v>
      </c>
    </row>
    <row r="132" spans="1:16" x14ac:dyDescent="0.2">
      <c r="A132" s="42" t="s">
        <v>3228</v>
      </c>
      <c r="B132" s="37"/>
      <c r="C132" s="258"/>
      <c r="D132" s="37"/>
      <c r="E132" s="37"/>
      <c r="F132" s="37"/>
      <c r="G132" s="37"/>
      <c r="H132" s="258"/>
      <c r="I132" s="37"/>
      <c r="J132" s="258"/>
      <c r="K132" s="327"/>
      <c r="L132" s="37"/>
    </row>
    <row r="133" spans="1:16" x14ac:dyDescent="0.2">
      <c r="A133" s="42" t="s">
        <v>3229</v>
      </c>
      <c r="B133" s="244">
        <v>57</v>
      </c>
      <c r="C133" s="264" t="s">
        <v>5278</v>
      </c>
      <c r="D133" s="245" t="s">
        <v>132</v>
      </c>
      <c r="E133" s="245" t="s">
        <v>134</v>
      </c>
      <c r="F133" s="245" t="s">
        <v>5279</v>
      </c>
      <c r="G133" s="245" t="s">
        <v>5280</v>
      </c>
      <c r="H133" s="267" t="s">
        <v>5281</v>
      </c>
      <c r="I133" s="246"/>
      <c r="J133" s="267" t="s">
        <v>5282</v>
      </c>
      <c r="K133" s="247"/>
      <c r="L133" s="37"/>
      <c r="M133" s="282"/>
      <c r="N133" s="284"/>
      <c r="O133" s="282"/>
      <c r="P133" s="283"/>
    </row>
    <row r="134" spans="1:16" x14ac:dyDescent="0.2">
      <c r="A134" s="42" t="s">
        <v>3230</v>
      </c>
      <c r="B134" s="248"/>
      <c r="C134" s="260"/>
      <c r="D134" s="249"/>
      <c r="E134" s="249"/>
      <c r="F134" s="249"/>
      <c r="G134" s="249"/>
      <c r="H134" s="268" t="s">
        <v>5283</v>
      </c>
      <c r="I134" s="205" t="s">
        <v>5284</v>
      </c>
      <c r="J134" s="268" t="s">
        <v>5283</v>
      </c>
      <c r="K134" s="351" t="s">
        <v>5284</v>
      </c>
      <c r="L134" s="37"/>
      <c r="M134" s="272"/>
      <c r="N134" s="272"/>
      <c r="O134" s="272"/>
      <c r="P134" s="282"/>
    </row>
    <row r="135" spans="1:16" x14ac:dyDescent="0.25">
      <c r="A135" s="42" t="s">
        <v>3231</v>
      </c>
      <c r="B135" s="250"/>
      <c r="C135" s="261" t="s">
        <v>197</v>
      </c>
      <c r="D135" s="206" t="s">
        <v>1457</v>
      </c>
      <c r="E135" s="220" t="s">
        <v>1458</v>
      </c>
      <c r="F135" s="208" t="s">
        <v>160</v>
      </c>
      <c r="G135" s="218"/>
      <c r="H135" s="271"/>
      <c r="I135" s="218"/>
      <c r="J135" s="278">
        <v>32.11</v>
      </c>
      <c r="K135" s="511">
        <v>32.909999999999997</v>
      </c>
      <c r="L135" s="279"/>
      <c r="M135" s="272"/>
      <c r="N135" s="272"/>
      <c r="O135" s="278">
        <v>38.71</v>
      </c>
      <c r="P135" s="281">
        <v>39.659999999999997</v>
      </c>
    </row>
    <row r="136" spans="1:16" x14ac:dyDescent="0.2">
      <c r="A136" s="42" t="s">
        <v>3232</v>
      </c>
      <c r="B136" s="251"/>
      <c r="C136" s="262" t="s">
        <v>5285</v>
      </c>
      <c r="D136" s="210">
        <v>8</v>
      </c>
      <c r="E136" s="211" t="s">
        <v>5302</v>
      </c>
      <c r="F136" s="212" t="s">
        <v>86</v>
      </c>
      <c r="G136" s="273" t="s">
        <v>5349</v>
      </c>
      <c r="H136" s="276">
        <v>10.8</v>
      </c>
      <c r="I136" s="276">
        <v>12.5</v>
      </c>
      <c r="J136" s="276">
        <v>1.99</v>
      </c>
      <c r="K136" s="343">
        <v>2.31</v>
      </c>
      <c r="L136" s="37"/>
      <c r="M136" s="276">
        <v>13.02</v>
      </c>
      <c r="N136" s="276">
        <v>15.06</v>
      </c>
      <c r="O136" s="276">
        <v>2.41</v>
      </c>
      <c r="P136" s="280">
        <v>2.79</v>
      </c>
    </row>
    <row r="137" spans="1:16" x14ac:dyDescent="0.2">
      <c r="A137" s="42" t="s">
        <v>3233</v>
      </c>
      <c r="B137" s="251"/>
      <c r="C137" s="262" t="s">
        <v>5285</v>
      </c>
      <c r="D137" s="210">
        <v>11</v>
      </c>
      <c r="E137" s="211" t="s">
        <v>5350</v>
      </c>
      <c r="F137" s="212" t="s">
        <v>86</v>
      </c>
      <c r="G137" s="273" t="s">
        <v>5349</v>
      </c>
      <c r="H137" s="276">
        <v>15.99</v>
      </c>
      <c r="I137" s="276">
        <v>18.510000000000002</v>
      </c>
      <c r="J137" s="276">
        <v>2.95</v>
      </c>
      <c r="K137" s="343">
        <v>3.42</v>
      </c>
      <c r="L137" s="37"/>
      <c r="M137" s="276">
        <v>19.27</v>
      </c>
      <c r="N137" s="276">
        <v>22.3</v>
      </c>
      <c r="O137" s="276">
        <v>3.56</v>
      </c>
      <c r="P137" s="280">
        <v>4.13</v>
      </c>
    </row>
    <row r="138" spans="1:16" x14ac:dyDescent="0.2">
      <c r="A138" s="42" t="s">
        <v>3234</v>
      </c>
      <c r="B138" s="251"/>
      <c r="C138" s="263" t="s">
        <v>5290</v>
      </c>
      <c r="D138" s="252"/>
      <c r="E138" s="252"/>
      <c r="F138" s="252"/>
      <c r="G138" s="252"/>
      <c r="H138" s="269"/>
      <c r="I138" s="253"/>
      <c r="J138" s="287">
        <v>4.9400000000000004</v>
      </c>
      <c r="K138" s="512">
        <v>5.73</v>
      </c>
      <c r="L138" s="37"/>
      <c r="M138" s="283"/>
      <c r="N138" s="284"/>
      <c r="O138" s="287">
        <v>5.97</v>
      </c>
      <c r="P138" s="285">
        <v>6.92</v>
      </c>
    </row>
    <row r="139" spans="1:16" x14ac:dyDescent="0.2">
      <c r="A139" s="42" t="s">
        <v>3235</v>
      </c>
      <c r="B139" s="251"/>
      <c r="C139" s="262" t="s">
        <v>5285</v>
      </c>
      <c r="D139" s="209" t="s">
        <v>5351</v>
      </c>
      <c r="E139" s="211" t="s">
        <v>5352</v>
      </c>
      <c r="F139" s="212" t="s">
        <v>5305</v>
      </c>
      <c r="G139" s="273" t="s">
        <v>5301</v>
      </c>
      <c r="H139" s="276">
        <v>13.48</v>
      </c>
      <c r="I139" s="276">
        <v>13.48</v>
      </c>
      <c r="J139" s="276">
        <v>13.48</v>
      </c>
      <c r="K139" s="343">
        <v>13.48</v>
      </c>
      <c r="L139" s="37"/>
      <c r="M139" s="276">
        <v>16.239999999999998</v>
      </c>
      <c r="N139" s="276">
        <v>16.239999999999998</v>
      </c>
      <c r="O139" s="276">
        <v>16.239999999999998</v>
      </c>
      <c r="P139" s="280">
        <v>16.239999999999998</v>
      </c>
    </row>
    <row r="140" spans="1:16" x14ac:dyDescent="0.2">
      <c r="A140" s="42" t="s">
        <v>3236</v>
      </c>
      <c r="B140" s="251"/>
      <c r="C140" s="262" t="s">
        <v>5285</v>
      </c>
      <c r="D140" s="209" t="s">
        <v>5353</v>
      </c>
      <c r="E140" s="211" t="s">
        <v>5354</v>
      </c>
      <c r="F140" s="212" t="s">
        <v>5305</v>
      </c>
      <c r="G140" s="273" t="s">
        <v>5301</v>
      </c>
      <c r="H140" s="276">
        <v>13.69</v>
      </c>
      <c r="I140" s="276">
        <v>13.70053076923076</v>
      </c>
      <c r="J140" s="276">
        <v>13.69</v>
      </c>
      <c r="K140" s="343">
        <v>13.7</v>
      </c>
      <c r="L140" s="37"/>
      <c r="M140" s="276">
        <v>16.5</v>
      </c>
      <c r="N140" s="276">
        <v>16.5</v>
      </c>
      <c r="O140" s="276">
        <v>16.5</v>
      </c>
      <c r="P140" s="280">
        <v>16.5</v>
      </c>
    </row>
    <row r="141" spans="1:16" x14ac:dyDescent="0.2">
      <c r="A141" s="42" t="s">
        <v>3237</v>
      </c>
      <c r="B141" s="251"/>
      <c r="C141" s="263" t="s">
        <v>5291</v>
      </c>
      <c r="D141" s="252"/>
      <c r="E141" s="252"/>
      <c r="F141" s="252"/>
      <c r="G141" s="252"/>
      <c r="H141" s="269"/>
      <c r="I141" s="253"/>
      <c r="J141" s="287">
        <v>27.17</v>
      </c>
      <c r="K141" s="512">
        <v>27.18</v>
      </c>
      <c r="L141" s="37"/>
      <c r="M141" s="283"/>
      <c r="N141" s="284"/>
      <c r="O141" s="287">
        <v>32.74</v>
      </c>
      <c r="P141" s="285">
        <v>32.74</v>
      </c>
    </row>
    <row r="142" spans="1:16" x14ac:dyDescent="0.2">
      <c r="A142" s="42" t="s">
        <v>3238</v>
      </c>
      <c r="B142" s="37"/>
      <c r="C142" s="258"/>
      <c r="D142" s="37"/>
      <c r="E142" s="37"/>
      <c r="F142" s="37"/>
      <c r="G142" s="37"/>
      <c r="H142" s="258"/>
      <c r="I142" s="37"/>
      <c r="J142" s="258"/>
      <c r="K142" s="327"/>
      <c r="L142" s="37"/>
    </row>
    <row r="143" spans="1:16" x14ac:dyDescent="0.2">
      <c r="A143" s="42" t="s">
        <v>3239</v>
      </c>
      <c r="B143" s="244">
        <v>60</v>
      </c>
      <c r="C143" s="264" t="s">
        <v>5278</v>
      </c>
      <c r="D143" s="245" t="s">
        <v>132</v>
      </c>
      <c r="E143" s="245" t="s">
        <v>134</v>
      </c>
      <c r="F143" s="245" t="s">
        <v>5279</v>
      </c>
      <c r="G143" s="245" t="s">
        <v>5280</v>
      </c>
      <c r="H143" s="267" t="s">
        <v>5281</v>
      </c>
      <c r="I143" s="246"/>
      <c r="J143" s="267" t="s">
        <v>5282</v>
      </c>
      <c r="K143" s="247"/>
      <c r="L143" s="37"/>
      <c r="M143" s="282"/>
      <c r="N143" s="284"/>
      <c r="O143" s="282"/>
      <c r="P143" s="283"/>
    </row>
    <row r="144" spans="1:16" x14ac:dyDescent="0.2">
      <c r="A144" s="42" t="s">
        <v>3240</v>
      </c>
      <c r="B144" s="248"/>
      <c r="C144" s="260"/>
      <c r="D144" s="249"/>
      <c r="E144" s="249"/>
      <c r="F144" s="249"/>
      <c r="G144" s="249"/>
      <c r="H144" s="268" t="s">
        <v>5283</v>
      </c>
      <c r="I144" s="205" t="s">
        <v>5284</v>
      </c>
      <c r="J144" s="268" t="s">
        <v>5283</v>
      </c>
      <c r="K144" s="351" t="s">
        <v>5284</v>
      </c>
      <c r="L144" s="37"/>
      <c r="M144" s="272"/>
      <c r="N144" s="272"/>
      <c r="O144" s="272"/>
      <c r="P144" s="282"/>
    </row>
    <row r="145" spans="1:16" x14ac:dyDescent="0.25">
      <c r="A145" s="42" t="s">
        <v>3241</v>
      </c>
      <c r="B145" s="250"/>
      <c r="C145" s="261" t="s">
        <v>197</v>
      </c>
      <c r="D145" s="206" t="s">
        <v>198</v>
      </c>
      <c r="E145" s="220" t="s">
        <v>199</v>
      </c>
      <c r="F145" s="208" t="s">
        <v>160</v>
      </c>
      <c r="G145" s="218"/>
      <c r="H145" s="271"/>
      <c r="I145" s="218"/>
      <c r="J145" s="278">
        <v>3.56</v>
      </c>
      <c r="K145" s="511">
        <v>3.56</v>
      </c>
      <c r="L145" s="279"/>
      <c r="M145" s="272"/>
      <c r="N145" s="272"/>
      <c r="O145" s="278">
        <v>4.3</v>
      </c>
      <c r="P145" s="281">
        <v>4.3</v>
      </c>
    </row>
    <row r="146" spans="1:16" x14ac:dyDescent="0.2">
      <c r="A146" s="42" t="s">
        <v>3242</v>
      </c>
      <c r="B146" s="251"/>
      <c r="C146" s="263" t="s">
        <v>5290</v>
      </c>
      <c r="D146" s="252"/>
      <c r="E146" s="252"/>
      <c r="F146" s="252"/>
      <c r="G146" s="252"/>
      <c r="H146" s="269"/>
      <c r="I146" s="253"/>
      <c r="J146" s="287">
        <v>0</v>
      </c>
      <c r="K146" s="512">
        <v>0</v>
      </c>
      <c r="L146" s="37"/>
      <c r="M146" s="283"/>
      <c r="N146" s="284"/>
      <c r="O146" s="287">
        <v>0</v>
      </c>
      <c r="P146" s="285">
        <v>0</v>
      </c>
    </row>
    <row r="147" spans="1:16" x14ac:dyDescent="0.2">
      <c r="A147" s="42" t="s">
        <v>3243</v>
      </c>
      <c r="B147" s="251"/>
      <c r="C147" s="259"/>
      <c r="D147" s="221"/>
      <c r="E147" s="211" t="s">
        <v>5355</v>
      </c>
      <c r="F147" s="217"/>
      <c r="G147" s="273" t="s">
        <v>5301</v>
      </c>
      <c r="H147" s="276">
        <v>3.56</v>
      </c>
      <c r="I147" s="276">
        <v>3.56</v>
      </c>
      <c r="J147" s="276">
        <v>3.56</v>
      </c>
      <c r="K147" s="343">
        <v>3.56</v>
      </c>
      <c r="L147" s="37"/>
      <c r="M147" s="276">
        <v>4.3</v>
      </c>
      <c r="N147" s="276">
        <v>4.3</v>
      </c>
      <c r="O147" s="276">
        <v>4.3</v>
      </c>
      <c r="P147" s="280">
        <v>4.3</v>
      </c>
    </row>
    <row r="148" spans="1:16" x14ac:dyDescent="0.2">
      <c r="A148" s="42" t="s">
        <v>3244</v>
      </c>
      <c r="B148" s="251"/>
      <c r="C148" s="263" t="s">
        <v>5291</v>
      </c>
      <c r="D148" s="252"/>
      <c r="E148" s="252"/>
      <c r="F148" s="252"/>
      <c r="G148" s="252"/>
      <c r="H148" s="269"/>
      <c r="I148" s="253"/>
      <c r="J148" s="287">
        <v>3.56</v>
      </c>
      <c r="K148" s="512">
        <v>3.56</v>
      </c>
      <c r="L148" s="37"/>
      <c r="M148" s="283"/>
      <c r="N148" s="284"/>
      <c r="O148" s="287">
        <v>4.3</v>
      </c>
      <c r="P148" s="285">
        <v>4.3</v>
      </c>
    </row>
    <row r="149" spans="1:16" x14ac:dyDescent="0.25">
      <c r="A149" s="42" t="s">
        <v>3245</v>
      </c>
      <c r="B149" s="312">
        <v>63</v>
      </c>
      <c r="C149" s="317" t="s">
        <v>5278</v>
      </c>
      <c r="D149" s="323" t="s">
        <v>132</v>
      </c>
      <c r="E149" s="323" t="s">
        <v>134</v>
      </c>
      <c r="F149" s="323" t="s">
        <v>5279</v>
      </c>
      <c r="G149" s="323" t="s">
        <v>5280</v>
      </c>
      <c r="H149" s="342" t="s">
        <v>5281</v>
      </c>
      <c r="I149" s="323"/>
      <c r="J149" s="342" t="s">
        <v>5282</v>
      </c>
      <c r="K149" s="247"/>
    </row>
    <row r="150" spans="1:16" x14ac:dyDescent="0.25">
      <c r="A150" s="42" t="s">
        <v>3246</v>
      </c>
      <c r="B150" s="244"/>
      <c r="C150" s="264"/>
      <c r="D150" s="245"/>
      <c r="E150" s="245"/>
      <c r="F150" s="245"/>
      <c r="G150" s="245"/>
      <c r="H150" s="346" t="s">
        <v>5283</v>
      </c>
      <c r="I150" s="349" t="s">
        <v>5284</v>
      </c>
      <c r="J150" s="346" t="s">
        <v>5283</v>
      </c>
      <c r="K150" s="351" t="s">
        <v>5284</v>
      </c>
      <c r="M150" s="282"/>
      <c r="N150" s="284"/>
      <c r="O150" s="282"/>
      <c r="P150" s="283"/>
    </row>
    <row r="151" spans="1:16" ht="36" x14ac:dyDescent="0.25">
      <c r="A151" s="42" t="s">
        <v>3247</v>
      </c>
      <c r="B151" s="311"/>
      <c r="C151" s="320" t="s">
        <v>197</v>
      </c>
      <c r="D151" s="329" t="s">
        <v>2903</v>
      </c>
      <c r="E151" s="332" t="s">
        <v>5702</v>
      </c>
      <c r="F151" s="335" t="s">
        <v>164</v>
      </c>
      <c r="G151" s="338"/>
      <c r="H151" s="271"/>
      <c r="I151" s="218"/>
      <c r="J151" s="278">
        <v>56.69</v>
      </c>
      <c r="K151" s="511">
        <v>59.55</v>
      </c>
      <c r="L151" s="279"/>
      <c r="M151" s="272"/>
      <c r="N151" s="272"/>
      <c r="O151" s="278">
        <v>68.569999999999993</v>
      </c>
      <c r="P151" s="281">
        <v>71.760000000000005</v>
      </c>
    </row>
    <row r="152" spans="1:16" x14ac:dyDescent="0.25">
      <c r="A152" s="42" t="s">
        <v>3248</v>
      </c>
      <c r="B152" s="250"/>
      <c r="C152" s="262" t="s">
        <v>5285</v>
      </c>
      <c r="D152" s="210">
        <v>5</v>
      </c>
      <c r="E152" s="211" t="s">
        <v>5286</v>
      </c>
      <c r="F152" s="212" t="s">
        <v>86</v>
      </c>
      <c r="G152" s="273" t="s">
        <v>5356</v>
      </c>
      <c r="H152" s="276">
        <v>9.57</v>
      </c>
      <c r="I152" s="276">
        <v>11.07</v>
      </c>
      <c r="J152" s="276">
        <v>6.08</v>
      </c>
      <c r="K152" s="343">
        <v>7.03</v>
      </c>
      <c r="M152" s="276">
        <v>11.53</v>
      </c>
      <c r="N152" s="276">
        <v>13.34</v>
      </c>
      <c r="O152" s="276">
        <v>7.33</v>
      </c>
      <c r="P152" s="280">
        <v>8.48</v>
      </c>
    </row>
    <row r="153" spans="1:16" x14ac:dyDescent="0.25">
      <c r="A153" s="42" t="s">
        <v>3249</v>
      </c>
      <c r="B153" s="251"/>
      <c r="C153" s="262" t="s">
        <v>5285</v>
      </c>
      <c r="D153" s="210">
        <v>4</v>
      </c>
      <c r="E153" s="211" t="s">
        <v>5288</v>
      </c>
      <c r="F153" s="212" t="s">
        <v>86</v>
      </c>
      <c r="G153" s="273" t="s">
        <v>5357</v>
      </c>
      <c r="H153" s="276">
        <v>15.99</v>
      </c>
      <c r="I153" s="276">
        <v>18.510000000000002</v>
      </c>
      <c r="J153" s="276">
        <v>4.55</v>
      </c>
      <c r="K153" s="343">
        <v>5.27</v>
      </c>
      <c r="M153" s="276">
        <v>19.27</v>
      </c>
      <c r="N153" s="276">
        <v>22.3</v>
      </c>
      <c r="O153" s="276">
        <v>5.49</v>
      </c>
      <c r="P153" s="280">
        <v>6.35</v>
      </c>
    </row>
    <row r="154" spans="1:16" x14ac:dyDescent="0.25">
      <c r="A154" s="42" t="s">
        <v>3250</v>
      </c>
      <c r="B154" s="251"/>
      <c r="C154" s="262" t="s">
        <v>5285</v>
      </c>
      <c r="D154" s="210">
        <v>32</v>
      </c>
      <c r="E154" s="211" t="s">
        <v>5358</v>
      </c>
      <c r="F154" s="212" t="s">
        <v>86</v>
      </c>
      <c r="G154" s="273" t="s">
        <v>5359</v>
      </c>
      <c r="H154" s="276">
        <v>11.48</v>
      </c>
      <c r="I154" s="276">
        <v>13.28</v>
      </c>
      <c r="J154" s="276">
        <v>0.52</v>
      </c>
      <c r="K154" s="343">
        <v>0.6</v>
      </c>
      <c r="M154" s="276">
        <v>13.83</v>
      </c>
      <c r="N154" s="276">
        <v>16</v>
      </c>
      <c r="O154" s="276">
        <v>0.63</v>
      </c>
      <c r="P154" s="280">
        <v>0.73</v>
      </c>
    </row>
    <row r="155" spans="1:16" x14ac:dyDescent="0.25">
      <c r="A155" s="42" t="s">
        <v>3251</v>
      </c>
      <c r="B155" s="251"/>
      <c r="C155" s="262" t="s">
        <v>5285</v>
      </c>
      <c r="D155" s="210">
        <v>8</v>
      </c>
      <c r="E155" s="211" t="s">
        <v>5302</v>
      </c>
      <c r="F155" s="212" t="s">
        <v>86</v>
      </c>
      <c r="G155" s="273" t="s">
        <v>5360</v>
      </c>
      <c r="H155" s="276">
        <v>10.8</v>
      </c>
      <c r="I155" s="276">
        <v>12.5</v>
      </c>
      <c r="J155" s="276">
        <v>2.33</v>
      </c>
      <c r="K155" s="343">
        <v>2.69</v>
      </c>
      <c r="M155" s="276">
        <v>13.02</v>
      </c>
      <c r="N155" s="276">
        <v>15.06</v>
      </c>
      <c r="O155" s="276">
        <v>2.81</v>
      </c>
      <c r="P155" s="280">
        <v>3.25</v>
      </c>
    </row>
    <row r="156" spans="1:16" x14ac:dyDescent="0.25">
      <c r="A156" s="42" t="s">
        <v>3252</v>
      </c>
      <c r="B156" s="251"/>
      <c r="C156" s="262" t="s">
        <v>5285</v>
      </c>
      <c r="D156" s="210">
        <v>6</v>
      </c>
      <c r="E156" s="211" t="s">
        <v>5293</v>
      </c>
      <c r="F156" s="212" t="s">
        <v>86</v>
      </c>
      <c r="G156" s="273" t="s">
        <v>5361</v>
      </c>
      <c r="H156" s="276">
        <v>15.99</v>
      </c>
      <c r="I156" s="276">
        <v>18.510000000000002</v>
      </c>
      <c r="J156" s="276">
        <v>2.2799999999999998</v>
      </c>
      <c r="K156" s="343">
        <v>2.64</v>
      </c>
      <c r="M156" s="276">
        <v>19.27</v>
      </c>
      <c r="N156" s="276">
        <v>22.3</v>
      </c>
      <c r="O156" s="276">
        <v>2.76</v>
      </c>
      <c r="P156" s="280">
        <v>3.19</v>
      </c>
    </row>
    <row r="157" spans="1:16" x14ac:dyDescent="0.25">
      <c r="A157" s="42" t="s">
        <v>3253</v>
      </c>
      <c r="B157" s="251"/>
      <c r="C157" s="262" t="s">
        <v>5285</v>
      </c>
      <c r="D157" s="210">
        <v>10</v>
      </c>
      <c r="E157" s="211" t="s">
        <v>5362</v>
      </c>
      <c r="F157" s="212" t="s">
        <v>86</v>
      </c>
      <c r="G157" s="273" t="s">
        <v>5363</v>
      </c>
      <c r="H157" s="276">
        <v>15.99</v>
      </c>
      <c r="I157" s="276">
        <v>18.510000000000002</v>
      </c>
      <c r="J157" s="276">
        <v>1.1000000000000001</v>
      </c>
      <c r="K157" s="343">
        <v>1.28</v>
      </c>
      <c r="M157" s="276">
        <v>19.27</v>
      </c>
      <c r="N157" s="276">
        <v>22.3</v>
      </c>
      <c r="O157" s="276">
        <v>1.34</v>
      </c>
      <c r="P157" s="280">
        <v>1.55</v>
      </c>
    </row>
    <row r="158" spans="1:16" x14ac:dyDescent="0.25">
      <c r="A158" s="42" t="s">
        <v>3254</v>
      </c>
      <c r="B158" s="251"/>
      <c r="C158" s="315" t="s">
        <v>5290</v>
      </c>
      <c r="D158" s="321"/>
      <c r="E158" s="321"/>
      <c r="F158" s="321"/>
      <c r="G158" s="321"/>
      <c r="H158" s="339"/>
      <c r="I158" s="321"/>
      <c r="J158" s="287">
        <v>16.86</v>
      </c>
      <c r="K158" s="512">
        <v>19.510000000000002</v>
      </c>
      <c r="M158" s="272"/>
      <c r="N158" s="272"/>
      <c r="O158" s="287">
        <v>20.36</v>
      </c>
      <c r="P158" s="285">
        <v>23.55</v>
      </c>
    </row>
    <row r="159" spans="1:16" x14ac:dyDescent="0.25">
      <c r="A159" s="42" t="s">
        <v>3255</v>
      </c>
      <c r="B159" s="251"/>
      <c r="C159" s="318" t="s">
        <v>5285</v>
      </c>
      <c r="D159" s="325">
        <v>104</v>
      </c>
      <c r="E159" s="330" t="s">
        <v>5364</v>
      </c>
      <c r="F159" s="334" t="s">
        <v>5308</v>
      </c>
      <c r="G159" s="336" t="s">
        <v>5365</v>
      </c>
      <c r="H159" s="343">
        <v>154.26</v>
      </c>
      <c r="I159" s="347">
        <v>154.26</v>
      </c>
      <c r="J159" s="276">
        <v>4.33</v>
      </c>
      <c r="K159" s="343">
        <v>4.33</v>
      </c>
      <c r="M159" s="343">
        <v>185.84</v>
      </c>
      <c r="N159" s="347">
        <v>185.84</v>
      </c>
      <c r="O159" s="276">
        <v>5.21</v>
      </c>
      <c r="P159" s="280">
        <v>5.21</v>
      </c>
    </row>
    <row r="160" spans="1:16" x14ac:dyDescent="0.25">
      <c r="A160" s="42" t="s">
        <v>3256</v>
      </c>
      <c r="B160" s="251"/>
      <c r="C160" s="262" t="s">
        <v>5285</v>
      </c>
      <c r="D160" s="210">
        <v>102</v>
      </c>
      <c r="E160" s="211" t="s">
        <v>5297</v>
      </c>
      <c r="F160" s="212" t="s">
        <v>5298</v>
      </c>
      <c r="G160" s="273" t="s">
        <v>5366</v>
      </c>
      <c r="H160" s="276">
        <v>20.12</v>
      </c>
      <c r="I160" s="276">
        <v>20.12</v>
      </c>
      <c r="J160" s="276">
        <v>0.75</v>
      </c>
      <c r="K160" s="343">
        <v>0.75</v>
      </c>
      <c r="M160" s="276">
        <v>24.25</v>
      </c>
      <c r="N160" s="276">
        <v>24.25</v>
      </c>
      <c r="O160" s="276">
        <v>0.9</v>
      </c>
      <c r="P160" s="280">
        <v>0.9</v>
      </c>
    </row>
    <row r="161" spans="1:16" x14ac:dyDescent="0.25">
      <c r="A161" s="42" t="s">
        <v>3257</v>
      </c>
      <c r="B161" s="251"/>
      <c r="C161" s="262" t="s">
        <v>5285</v>
      </c>
      <c r="D161" s="219">
        <v>2426</v>
      </c>
      <c r="E161" s="211" t="s">
        <v>5367</v>
      </c>
      <c r="F161" s="212" t="s">
        <v>5298</v>
      </c>
      <c r="G161" s="273" t="s">
        <v>5368</v>
      </c>
      <c r="H161" s="276">
        <v>17.43</v>
      </c>
      <c r="I161" s="276">
        <v>17.43</v>
      </c>
      <c r="J161" s="276">
        <v>0.05</v>
      </c>
      <c r="K161" s="343">
        <v>0.05</v>
      </c>
      <c r="M161" s="276">
        <v>21</v>
      </c>
      <c r="N161" s="276">
        <v>21</v>
      </c>
      <c r="O161" s="276">
        <v>7.0000000000000007E-2</v>
      </c>
      <c r="P161" s="280">
        <v>7.0000000000000007E-2</v>
      </c>
    </row>
    <row r="162" spans="1:16" x14ac:dyDescent="0.25">
      <c r="A162" s="42" t="s">
        <v>3258</v>
      </c>
      <c r="B162" s="251"/>
      <c r="C162" s="262" t="s">
        <v>5285</v>
      </c>
      <c r="D162" s="219">
        <v>2448</v>
      </c>
      <c r="E162" s="211" t="s">
        <v>5369</v>
      </c>
      <c r="F162" s="212" t="s">
        <v>5298</v>
      </c>
      <c r="G162" s="273" t="s">
        <v>5370</v>
      </c>
      <c r="H162" s="276">
        <v>9.3000000000000007</v>
      </c>
      <c r="I162" s="276">
        <v>9.3000000000000007</v>
      </c>
      <c r="J162" s="276">
        <v>5.86</v>
      </c>
      <c r="K162" s="343">
        <v>5.86</v>
      </c>
      <c r="M162" s="276">
        <v>11.21</v>
      </c>
      <c r="N162" s="276">
        <v>11.21</v>
      </c>
      <c r="O162" s="276">
        <v>7.07</v>
      </c>
      <c r="P162" s="280">
        <v>7.07</v>
      </c>
    </row>
    <row r="163" spans="1:16" x14ac:dyDescent="0.25">
      <c r="A163" s="42" t="s">
        <v>3259</v>
      </c>
      <c r="B163" s="251"/>
      <c r="C163" s="262" t="s">
        <v>5285</v>
      </c>
      <c r="D163" s="219">
        <v>2437</v>
      </c>
      <c r="E163" s="211" t="s">
        <v>5371</v>
      </c>
      <c r="F163" s="212" t="s">
        <v>5298</v>
      </c>
      <c r="G163" s="273" t="s">
        <v>5372</v>
      </c>
      <c r="H163" s="276">
        <v>6.93</v>
      </c>
      <c r="I163" s="276">
        <v>6.93</v>
      </c>
      <c r="J163" s="276">
        <v>2.85</v>
      </c>
      <c r="K163" s="343">
        <v>2.85</v>
      </c>
      <c r="M163" s="276">
        <v>8.35</v>
      </c>
      <c r="N163" s="276">
        <v>8.35</v>
      </c>
      <c r="O163" s="276">
        <v>3.44</v>
      </c>
      <c r="P163" s="280">
        <v>3.44</v>
      </c>
    </row>
    <row r="164" spans="1:16" x14ac:dyDescent="0.25">
      <c r="A164" s="42" t="s">
        <v>3260</v>
      </c>
      <c r="B164" s="251"/>
      <c r="C164" s="262" t="s">
        <v>5285</v>
      </c>
      <c r="D164" s="219">
        <v>2438</v>
      </c>
      <c r="E164" s="211" t="s">
        <v>5373</v>
      </c>
      <c r="F164" s="212" t="s">
        <v>5298</v>
      </c>
      <c r="G164" s="273" t="s">
        <v>5374</v>
      </c>
      <c r="H164" s="276">
        <v>6.54</v>
      </c>
      <c r="I164" s="276">
        <v>6.54</v>
      </c>
      <c r="J164" s="276">
        <v>6.57</v>
      </c>
      <c r="K164" s="343">
        <v>6.57</v>
      </c>
      <c r="M164" s="276">
        <v>7.88</v>
      </c>
      <c r="N164" s="276">
        <v>7.88</v>
      </c>
      <c r="O164" s="276">
        <v>7.92</v>
      </c>
      <c r="P164" s="280">
        <v>7.92</v>
      </c>
    </row>
    <row r="165" spans="1:16" x14ac:dyDescent="0.25">
      <c r="A165" s="42" t="s">
        <v>3261</v>
      </c>
      <c r="B165" s="251"/>
      <c r="C165" s="262" t="s">
        <v>5285</v>
      </c>
      <c r="D165" s="219">
        <v>2386</v>
      </c>
      <c r="E165" s="211" t="s">
        <v>5375</v>
      </c>
      <c r="F165" s="212" t="s">
        <v>5308</v>
      </c>
      <c r="G165" s="273" t="s">
        <v>5376</v>
      </c>
      <c r="H165" s="276">
        <v>118.26</v>
      </c>
      <c r="I165" s="276">
        <v>118.26</v>
      </c>
      <c r="J165" s="276">
        <v>2.4700000000000002</v>
      </c>
      <c r="K165" s="343">
        <v>2.4700000000000002</v>
      </c>
      <c r="M165" s="276">
        <v>142.47</v>
      </c>
      <c r="N165" s="276">
        <v>142.47</v>
      </c>
      <c r="O165" s="276">
        <v>2.98</v>
      </c>
      <c r="P165" s="280">
        <v>2.98</v>
      </c>
    </row>
    <row r="166" spans="1:16" x14ac:dyDescent="0.25">
      <c r="A166" s="42" t="s">
        <v>3262</v>
      </c>
      <c r="B166" s="251"/>
      <c r="C166" s="262" t="s">
        <v>5285</v>
      </c>
      <c r="D166" s="219">
        <v>2497</v>
      </c>
      <c r="E166" s="211" t="s">
        <v>5377</v>
      </c>
      <c r="F166" s="212" t="s">
        <v>5308</v>
      </c>
      <c r="G166" s="273" t="s">
        <v>5376</v>
      </c>
      <c r="H166" s="276">
        <v>117.49</v>
      </c>
      <c r="I166" s="276">
        <v>117.49</v>
      </c>
      <c r="J166" s="276">
        <v>2.4500000000000002</v>
      </c>
      <c r="K166" s="343">
        <v>2.4500000000000002</v>
      </c>
      <c r="M166" s="276">
        <v>141.54</v>
      </c>
      <c r="N166" s="276">
        <v>141.54</v>
      </c>
      <c r="O166" s="276">
        <v>2.96</v>
      </c>
      <c r="P166" s="280">
        <v>2.96</v>
      </c>
    </row>
    <row r="167" spans="1:16" x14ac:dyDescent="0.25">
      <c r="A167" s="42" t="s">
        <v>3263</v>
      </c>
      <c r="B167" s="251"/>
      <c r="C167" s="262" t="s">
        <v>5285</v>
      </c>
      <c r="D167" s="219">
        <v>1221</v>
      </c>
      <c r="E167" s="211" t="s">
        <v>5378</v>
      </c>
      <c r="F167" s="212" t="s">
        <v>5298</v>
      </c>
      <c r="G167" s="273" t="s">
        <v>5379</v>
      </c>
      <c r="H167" s="276">
        <v>0.8</v>
      </c>
      <c r="I167" s="276">
        <v>0.8</v>
      </c>
      <c r="J167" s="276">
        <v>0.67</v>
      </c>
      <c r="K167" s="343">
        <v>0.67</v>
      </c>
      <c r="M167" s="276">
        <v>0.97</v>
      </c>
      <c r="N167" s="276">
        <v>0.97</v>
      </c>
      <c r="O167" s="276">
        <v>0.82</v>
      </c>
      <c r="P167" s="280">
        <v>0.82</v>
      </c>
    </row>
    <row r="168" spans="1:16" x14ac:dyDescent="0.25">
      <c r="A168" s="42" t="s">
        <v>3264</v>
      </c>
      <c r="B168" s="251"/>
      <c r="C168" s="262" t="s">
        <v>5285</v>
      </c>
      <c r="D168" s="219">
        <v>1215</v>
      </c>
      <c r="E168" s="211" t="s">
        <v>5380</v>
      </c>
      <c r="F168" s="212" t="s">
        <v>5298</v>
      </c>
      <c r="G168" s="273" t="s">
        <v>5381</v>
      </c>
      <c r="H168" s="276">
        <v>0.52</v>
      </c>
      <c r="I168" s="276">
        <v>0.52</v>
      </c>
      <c r="J168" s="276">
        <v>4.33</v>
      </c>
      <c r="K168" s="343">
        <v>4.33</v>
      </c>
      <c r="M168" s="276">
        <v>0.63</v>
      </c>
      <c r="N168" s="276">
        <v>0.63</v>
      </c>
      <c r="O168" s="276">
        <v>5.26</v>
      </c>
      <c r="P168" s="280">
        <v>5.26</v>
      </c>
    </row>
    <row r="169" spans="1:16" x14ac:dyDescent="0.25">
      <c r="A169" s="42" t="s">
        <v>3265</v>
      </c>
      <c r="B169" s="251"/>
      <c r="C169" s="262" t="s">
        <v>5285</v>
      </c>
      <c r="D169" s="219">
        <v>2034</v>
      </c>
      <c r="E169" s="211" t="s">
        <v>5382</v>
      </c>
      <c r="F169" s="212" t="s">
        <v>5305</v>
      </c>
      <c r="G169" s="273" t="s">
        <v>5383</v>
      </c>
      <c r="H169" s="276">
        <v>0.53</v>
      </c>
      <c r="I169" s="276">
        <v>0.54990897435897235</v>
      </c>
      <c r="J169" s="276">
        <v>5.54</v>
      </c>
      <c r="K169" s="343">
        <v>5.75</v>
      </c>
      <c r="M169" s="276">
        <v>0.65</v>
      </c>
      <c r="N169" s="276">
        <v>0.65</v>
      </c>
      <c r="O169" s="276">
        <v>6.8</v>
      </c>
      <c r="P169" s="280">
        <v>6.8</v>
      </c>
    </row>
    <row r="170" spans="1:16" x14ac:dyDescent="0.25">
      <c r="A170" s="42" t="s">
        <v>3266</v>
      </c>
      <c r="B170" s="251"/>
      <c r="C170" s="262" t="s">
        <v>5285</v>
      </c>
      <c r="D170" s="219">
        <v>2023</v>
      </c>
      <c r="E170" s="211" t="s">
        <v>5384</v>
      </c>
      <c r="F170" s="212" t="s">
        <v>5385</v>
      </c>
      <c r="G170" s="273" t="s">
        <v>5386</v>
      </c>
      <c r="H170" s="276">
        <v>11.87</v>
      </c>
      <c r="I170" s="276">
        <v>11.87</v>
      </c>
      <c r="J170" s="276">
        <v>2.63</v>
      </c>
      <c r="K170" s="343">
        <v>2.63</v>
      </c>
      <c r="M170" s="276">
        <v>14.3</v>
      </c>
      <c r="N170" s="276">
        <v>14.3</v>
      </c>
      <c r="O170" s="276">
        <v>3.17</v>
      </c>
      <c r="P170" s="280">
        <v>3.17</v>
      </c>
    </row>
    <row r="171" spans="1:16" x14ac:dyDescent="0.25">
      <c r="A171" s="42" t="s">
        <v>3267</v>
      </c>
      <c r="B171" s="251"/>
      <c r="C171" s="262" t="s">
        <v>5285</v>
      </c>
      <c r="D171" s="219">
        <v>1861</v>
      </c>
      <c r="E171" s="211" t="s">
        <v>5387</v>
      </c>
      <c r="F171" s="212" t="s">
        <v>5298</v>
      </c>
      <c r="G171" s="273" t="s">
        <v>5388</v>
      </c>
      <c r="H171" s="276">
        <v>20.66</v>
      </c>
      <c r="I171" s="276">
        <v>20.66</v>
      </c>
      <c r="J171" s="276">
        <v>0.33</v>
      </c>
      <c r="K171" s="343">
        <v>0.33</v>
      </c>
      <c r="M171" s="276">
        <v>24.9</v>
      </c>
      <c r="N171" s="276">
        <v>24.9</v>
      </c>
      <c r="O171" s="276">
        <v>0.4</v>
      </c>
      <c r="P171" s="280">
        <v>0.4</v>
      </c>
    </row>
    <row r="172" spans="1:16" x14ac:dyDescent="0.25">
      <c r="A172" s="42" t="s">
        <v>3268</v>
      </c>
      <c r="B172" s="251"/>
      <c r="C172" s="262" t="s">
        <v>5285</v>
      </c>
      <c r="D172" s="219">
        <v>1858</v>
      </c>
      <c r="E172" s="211" t="s">
        <v>5389</v>
      </c>
      <c r="F172" s="212" t="s">
        <v>5385</v>
      </c>
      <c r="G172" s="273" t="s">
        <v>5390</v>
      </c>
      <c r="H172" s="276">
        <v>7.07</v>
      </c>
      <c r="I172" s="276">
        <v>7.07</v>
      </c>
      <c r="J172" s="276">
        <v>1</v>
      </c>
      <c r="K172" s="343">
        <v>1</v>
      </c>
      <c r="M172" s="276">
        <v>8.52</v>
      </c>
      <c r="N172" s="276">
        <v>8.52</v>
      </c>
      <c r="O172" s="276">
        <v>1.21</v>
      </c>
      <c r="P172" s="280">
        <v>1.21</v>
      </c>
    </row>
    <row r="173" spans="1:16" x14ac:dyDescent="0.25">
      <c r="A173" s="42" t="s">
        <v>3269</v>
      </c>
      <c r="B173" s="251"/>
      <c r="C173" s="315" t="s">
        <v>5291</v>
      </c>
      <c r="D173" s="321"/>
      <c r="E173" s="321"/>
      <c r="F173" s="321"/>
      <c r="G173" s="321"/>
      <c r="H173" s="339"/>
      <c r="I173" s="321"/>
      <c r="J173" s="287">
        <v>39.83</v>
      </c>
      <c r="K173" s="512">
        <v>40.04</v>
      </c>
      <c r="M173" s="272"/>
      <c r="N173" s="272"/>
      <c r="O173" s="287">
        <v>48.21</v>
      </c>
      <c r="P173" s="285">
        <v>48.21</v>
      </c>
    </row>
    <row r="174" spans="1:16" x14ac:dyDescent="0.2">
      <c r="A174" s="42" t="s">
        <v>3270</v>
      </c>
      <c r="B174" s="310"/>
      <c r="C174" s="319"/>
      <c r="D174" s="327"/>
      <c r="E174" s="327"/>
      <c r="F174" s="327"/>
      <c r="G174" s="327"/>
      <c r="H174" s="344"/>
      <c r="I174" s="348"/>
      <c r="J174" s="270"/>
      <c r="K174" s="327"/>
      <c r="M174" s="283"/>
      <c r="N174" s="284"/>
      <c r="O174" s="272"/>
      <c r="P174" s="282"/>
    </row>
    <row r="175" spans="1:16" x14ac:dyDescent="0.25">
      <c r="A175" s="42" t="s">
        <v>3271</v>
      </c>
      <c r="B175" s="312">
        <v>66</v>
      </c>
      <c r="C175" s="317" t="s">
        <v>5278</v>
      </c>
      <c r="D175" s="323" t="s">
        <v>132</v>
      </c>
      <c r="E175" s="323" t="s">
        <v>134</v>
      </c>
      <c r="F175" s="323" t="s">
        <v>5279</v>
      </c>
      <c r="G175" s="323" t="s">
        <v>5280</v>
      </c>
      <c r="H175" s="342" t="s">
        <v>5281</v>
      </c>
      <c r="I175" s="323"/>
      <c r="J175" s="342" t="s">
        <v>5282</v>
      </c>
      <c r="K175" s="247"/>
    </row>
    <row r="176" spans="1:16" x14ac:dyDescent="0.25">
      <c r="A176" s="42" t="s">
        <v>3272</v>
      </c>
      <c r="B176" s="244"/>
      <c r="C176" s="264"/>
      <c r="D176" s="245"/>
      <c r="E176" s="245"/>
      <c r="F176" s="245"/>
      <c r="G176" s="245"/>
      <c r="H176" s="346" t="s">
        <v>5283</v>
      </c>
      <c r="I176" s="349" t="s">
        <v>5284</v>
      </c>
      <c r="J176" s="346" t="s">
        <v>5283</v>
      </c>
      <c r="K176" s="351" t="s">
        <v>5284</v>
      </c>
      <c r="M176" s="282"/>
      <c r="N176" s="284"/>
      <c r="O176" s="282"/>
      <c r="P176" s="283"/>
    </row>
    <row r="177" spans="1:16" x14ac:dyDescent="0.25">
      <c r="A177" s="42" t="s">
        <v>3273</v>
      </c>
      <c r="B177" s="311"/>
      <c r="C177" s="583" t="s">
        <v>197</v>
      </c>
      <c r="D177" s="584" t="s">
        <v>785</v>
      </c>
      <c r="E177" s="585" t="s">
        <v>786</v>
      </c>
      <c r="F177" s="586" t="s">
        <v>160</v>
      </c>
      <c r="G177" s="587"/>
      <c r="H177" s="588"/>
      <c r="I177" s="509"/>
      <c r="J177" s="514">
        <v>48.02</v>
      </c>
      <c r="K177" s="515">
        <v>51.91</v>
      </c>
      <c r="L177" s="279"/>
      <c r="M177" s="272"/>
      <c r="N177" s="272"/>
      <c r="O177" s="278">
        <v>57.88</v>
      </c>
      <c r="P177" s="281">
        <v>62.55</v>
      </c>
    </row>
    <row r="178" spans="1:16" x14ac:dyDescent="0.25">
      <c r="A178" s="42" t="s">
        <v>3274</v>
      </c>
      <c r="B178" s="518"/>
      <c r="C178" s="520" t="s">
        <v>5285</v>
      </c>
      <c r="D178" s="534">
        <v>8</v>
      </c>
      <c r="E178" s="521" t="s">
        <v>5302</v>
      </c>
      <c r="F178" s="53" t="s">
        <v>86</v>
      </c>
      <c r="G178" s="522" t="s">
        <v>5391</v>
      </c>
      <c r="H178" s="55">
        <v>10.8</v>
      </c>
      <c r="I178" s="55">
        <v>12.5</v>
      </c>
      <c r="J178" s="55">
        <v>9.93</v>
      </c>
      <c r="K178" s="55">
        <v>11.5</v>
      </c>
      <c r="M178" s="276">
        <v>13.02</v>
      </c>
      <c r="N178" s="276">
        <v>15.06</v>
      </c>
      <c r="O178" s="276">
        <v>11.98</v>
      </c>
      <c r="P178" s="280">
        <v>13.86</v>
      </c>
    </row>
    <row r="179" spans="1:16" x14ac:dyDescent="0.25">
      <c r="A179" s="42" t="s">
        <v>3275</v>
      </c>
      <c r="B179" s="497"/>
      <c r="C179" s="520" t="s">
        <v>5285</v>
      </c>
      <c r="D179" s="534">
        <v>11</v>
      </c>
      <c r="E179" s="521" t="s">
        <v>5350</v>
      </c>
      <c r="F179" s="53" t="s">
        <v>86</v>
      </c>
      <c r="G179" s="522" t="s">
        <v>5391</v>
      </c>
      <c r="H179" s="55">
        <v>15.99</v>
      </c>
      <c r="I179" s="55">
        <v>18.510000000000002</v>
      </c>
      <c r="J179" s="55">
        <v>14.71</v>
      </c>
      <c r="K179" s="55">
        <v>17.02</v>
      </c>
      <c r="M179" s="276">
        <v>19.27</v>
      </c>
      <c r="N179" s="276">
        <v>22.3</v>
      </c>
      <c r="O179" s="276">
        <v>17.73</v>
      </c>
      <c r="P179" s="280">
        <v>20.52</v>
      </c>
    </row>
    <row r="180" spans="1:16" x14ac:dyDescent="0.25">
      <c r="A180" s="42" t="s">
        <v>3276</v>
      </c>
      <c r="B180" s="497"/>
      <c r="C180" s="544" t="s">
        <v>5290</v>
      </c>
      <c r="D180" s="551"/>
      <c r="E180" s="551"/>
      <c r="F180" s="551"/>
      <c r="G180" s="551"/>
      <c r="H180" s="565"/>
      <c r="I180" s="551"/>
      <c r="J180" s="575">
        <v>24.64</v>
      </c>
      <c r="K180" s="575">
        <v>28.52</v>
      </c>
      <c r="M180" s="272"/>
      <c r="N180" s="272"/>
      <c r="O180" s="287">
        <v>29.71</v>
      </c>
      <c r="P180" s="285">
        <v>34.380000000000003</v>
      </c>
    </row>
    <row r="181" spans="1:16" ht="24" x14ac:dyDescent="0.25">
      <c r="A181" s="42" t="s">
        <v>3277</v>
      </c>
      <c r="B181" s="497"/>
      <c r="C181" s="520" t="s">
        <v>5295</v>
      </c>
      <c r="D181" s="51">
        <v>3457</v>
      </c>
      <c r="E181" s="521" t="s">
        <v>5392</v>
      </c>
      <c r="F181" s="53" t="s">
        <v>160</v>
      </c>
      <c r="G181" s="522" t="s">
        <v>5301</v>
      </c>
      <c r="H181" s="55">
        <v>22.62</v>
      </c>
      <c r="I181" s="55">
        <v>22.63028181818181</v>
      </c>
      <c r="J181" s="55">
        <v>22.62</v>
      </c>
      <c r="K181" s="55">
        <v>22.63</v>
      </c>
      <c r="M181" s="343">
        <v>27.25</v>
      </c>
      <c r="N181" s="347">
        <v>27.25</v>
      </c>
      <c r="O181" s="276">
        <v>27.25</v>
      </c>
      <c r="P181" s="280">
        <v>27.25</v>
      </c>
    </row>
    <row r="182" spans="1:16" x14ac:dyDescent="0.25">
      <c r="A182" s="42" t="s">
        <v>3278</v>
      </c>
      <c r="B182" s="497"/>
      <c r="C182" s="520" t="s">
        <v>5285</v>
      </c>
      <c r="D182" s="57" t="s">
        <v>5393</v>
      </c>
      <c r="E182" s="521" t="s">
        <v>5394</v>
      </c>
      <c r="F182" s="53" t="s">
        <v>5385</v>
      </c>
      <c r="G182" s="522" t="s">
        <v>5289</v>
      </c>
      <c r="H182" s="55">
        <v>0.38</v>
      </c>
      <c r="I182" s="55">
        <v>0.38</v>
      </c>
      <c r="J182" s="55">
        <v>0.76</v>
      </c>
      <c r="K182" s="55">
        <v>0.76</v>
      </c>
      <c r="M182" s="276">
        <v>0.46</v>
      </c>
      <c r="N182" s="276">
        <v>0.46</v>
      </c>
      <c r="O182" s="276">
        <v>0.92</v>
      </c>
      <c r="P182" s="280">
        <v>0.92</v>
      </c>
    </row>
    <row r="183" spans="1:16" x14ac:dyDescent="0.25">
      <c r="A183" s="42" t="s">
        <v>3279</v>
      </c>
      <c r="B183" s="251"/>
      <c r="C183" s="500" t="s">
        <v>5291</v>
      </c>
      <c r="D183" s="504"/>
      <c r="E183" s="504"/>
      <c r="F183" s="504"/>
      <c r="G183" s="504"/>
      <c r="H183" s="530"/>
      <c r="I183" s="504"/>
      <c r="J183" s="531">
        <v>23.380000000000003</v>
      </c>
      <c r="K183" s="532">
        <v>23.39</v>
      </c>
      <c r="M183" s="272"/>
      <c r="N183" s="272"/>
      <c r="O183" s="287">
        <v>28.17</v>
      </c>
      <c r="P183" s="285">
        <v>28.17</v>
      </c>
    </row>
    <row r="184" spans="1:16" x14ac:dyDescent="0.2">
      <c r="A184" s="42" t="s">
        <v>3280</v>
      </c>
      <c r="B184" s="310"/>
      <c r="C184" s="319"/>
      <c r="D184" s="327"/>
      <c r="E184" s="327"/>
      <c r="F184" s="327"/>
      <c r="G184" s="327"/>
      <c r="H184" s="344"/>
      <c r="I184" s="348"/>
      <c r="J184" s="270"/>
      <c r="K184" s="327"/>
      <c r="M184" s="283"/>
      <c r="N184" s="284"/>
      <c r="O184" s="272"/>
      <c r="P184" s="282"/>
    </row>
    <row r="185" spans="1:16" x14ac:dyDescent="0.25">
      <c r="A185" s="42" t="s">
        <v>3281</v>
      </c>
      <c r="B185" s="312">
        <v>71</v>
      </c>
      <c r="C185" s="317" t="s">
        <v>5278</v>
      </c>
      <c r="D185" s="323" t="s">
        <v>132</v>
      </c>
      <c r="E185" s="323" t="s">
        <v>134</v>
      </c>
      <c r="F185" s="323" t="s">
        <v>5279</v>
      </c>
      <c r="G185" s="323" t="s">
        <v>5280</v>
      </c>
      <c r="H185" s="342" t="s">
        <v>5281</v>
      </c>
      <c r="I185" s="323"/>
      <c r="J185" s="342" t="s">
        <v>5282</v>
      </c>
      <c r="K185" s="247"/>
    </row>
    <row r="186" spans="1:16" x14ac:dyDescent="0.25">
      <c r="A186" s="42" t="s">
        <v>3282</v>
      </c>
      <c r="B186" s="244"/>
      <c r="C186" s="264"/>
      <c r="D186" s="245"/>
      <c r="E186" s="245"/>
      <c r="F186" s="245"/>
      <c r="G186" s="245"/>
      <c r="H186" s="346" t="s">
        <v>5283</v>
      </c>
      <c r="I186" s="349" t="s">
        <v>5284</v>
      </c>
      <c r="J186" s="346" t="s">
        <v>5283</v>
      </c>
      <c r="K186" s="351" t="s">
        <v>5284</v>
      </c>
      <c r="M186" s="282"/>
      <c r="N186" s="284"/>
      <c r="O186" s="282"/>
      <c r="P186" s="283"/>
    </row>
    <row r="187" spans="1:16" x14ac:dyDescent="0.25">
      <c r="A187" s="42" t="s">
        <v>3283</v>
      </c>
      <c r="B187" s="311"/>
      <c r="C187" s="320" t="s">
        <v>197</v>
      </c>
      <c r="D187" s="329" t="s">
        <v>793</v>
      </c>
      <c r="E187" s="331" t="s">
        <v>794</v>
      </c>
      <c r="F187" s="335" t="s">
        <v>160</v>
      </c>
      <c r="G187" s="338"/>
      <c r="H187" s="271"/>
      <c r="I187" s="218"/>
      <c r="J187" s="278">
        <v>42.290000000000006</v>
      </c>
      <c r="K187" s="511">
        <v>43.980000000000004</v>
      </c>
      <c r="L187" s="279"/>
      <c r="M187" s="272"/>
      <c r="N187" s="272"/>
      <c r="O187" s="278">
        <v>50.97</v>
      </c>
      <c r="P187" s="281">
        <v>52.99</v>
      </c>
    </row>
    <row r="188" spans="1:16" x14ac:dyDescent="0.25">
      <c r="A188" s="42" t="s">
        <v>3284</v>
      </c>
      <c r="B188" s="250"/>
      <c r="C188" s="262" t="s">
        <v>5285</v>
      </c>
      <c r="D188" s="210">
        <v>8</v>
      </c>
      <c r="E188" s="211" t="s">
        <v>5302</v>
      </c>
      <c r="F188" s="212" t="s">
        <v>86</v>
      </c>
      <c r="G188" s="273" t="s">
        <v>5395</v>
      </c>
      <c r="H188" s="276">
        <v>10.8</v>
      </c>
      <c r="I188" s="276">
        <v>12.5</v>
      </c>
      <c r="J188" s="276">
        <v>4.32</v>
      </c>
      <c r="K188" s="343">
        <v>5</v>
      </c>
      <c r="M188" s="276">
        <v>13.02</v>
      </c>
      <c r="N188" s="276">
        <v>15.06</v>
      </c>
      <c r="O188" s="276">
        <v>5.21</v>
      </c>
      <c r="P188" s="280">
        <v>6.02</v>
      </c>
    </row>
    <row r="189" spans="1:16" x14ac:dyDescent="0.25">
      <c r="A189" s="42" t="s">
        <v>3285</v>
      </c>
      <c r="B189" s="251"/>
      <c r="C189" s="262" t="s">
        <v>5285</v>
      </c>
      <c r="D189" s="210">
        <v>11</v>
      </c>
      <c r="E189" s="211" t="s">
        <v>5350</v>
      </c>
      <c r="F189" s="212" t="s">
        <v>86</v>
      </c>
      <c r="G189" s="273" t="s">
        <v>5395</v>
      </c>
      <c r="H189" s="276">
        <v>15.99</v>
      </c>
      <c r="I189" s="276">
        <v>18.510000000000002</v>
      </c>
      <c r="J189" s="276">
        <v>6.39</v>
      </c>
      <c r="K189" s="343">
        <v>7.4</v>
      </c>
      <c r="M189" s="276">
        <v>19.27</v>
      </c>
      <c r="N189" s="276">
        <v>22.3</v>
      </c>
      <c r="O189" s="276">
        <v>7.71</v>
      </c>
      <c r="P189" s="280">
        <v>8.92</v>
      </c>
    </row>
    <row r="190" spans="1:16" x14ac:dyDescent="0.25">
      <c r="A190" s="42" t="s">
        <v>3286</v>
      </c>
      <c r="B190" s="251"/>
      <c r="C190" s="315" t="s">
        <v>5290</v>
      </c>
      <c r="D190" s="321"/>
      <c r="E190" s="321"/>
      <c r="F190" s="321"/>
      <c r="G190" s="321"/>
      <c r="H190" s="339"/>
      <c r="I190" s="321"/>
      <c r="J190" s="287">
        <v>10.71</v>
      </c>
      <c r="K190" s="512">
        <v>12.4</v>
      </c>
      <c r="M190" s="272"/>
      <c r="N190" s="272"/>
      <c r="O190" s="287">
        <v>12.92</v>
      </c>
      <c r="P190" s="285">
        <v>14.94</v>
      </c>
    </row>
    <row r="191" spans="1:16" x14ac:dyDescent="0.25">
      <c r="A191" s="42" t="s">
        <v>3287</v>
      </c>
      <c r="B191" s="251"/>
      <c r="C191" s="318" t="s">
        <v>5285</v>
      </c>
      <c r="D191" s="324" t="s">
        <v>5393</v>
      </c>
      <c r="E191" s="330" t="s">
        <v>5394</v>
      </c>
      <c r="F191" s="334" t="s">
        <v>5385</v>
      </c>
      <c r="G191" s="336" t="s">
        <v>5289</v>
      </c>
      <c r="H191" s="343">
        <v>0.38</v>
      </c>
      <c r="I191" s="347">
        <v>0.38</v>
      </c>
      <c r="J191" s="276">
        <v>0.76</v>
      </c>
      <c r="K191" s="343">
        <v>0.76</v>
      </c>
      <c r="M191" s="343">
        <v>0.46</v>
      </c>
      <c r="N191" s="347">
        <v>0.46</v>
      </c>
      <c r="O191" s="276">
        <v>0.92</v>
      </c>
      <c r="P191" s="280">
        <v>0.92</v>
      </c>
    </row>
    <row r="192" spans="1:16" ht="24" x14ac:dyDescent="0.25">
      <c r="A192" s="42" t="s">
        <v>3288</v>
      </c>
      <c r="B192" s="251"/>
      <c r="C192" s="262" t="s">
        <v>5295</v>
      </c>
      <c r="D192" s="219">
        <v>9886</v>
      </c>
      <c r="E192" s="211" t="s">
        <v>5396</v>
      </c>
      <c r="F192" s="212" t="s">
        <v>160</v>
      </c>
      <c r="G192" s="273" t="s">
        <v>5301</v>
      </c>
      <c r="H192" s="276">
        <v>30.82</v>
      </c>
      <c r="I192" s="276">
        <v>30.82</v>
      </c>
      <c r="J192" s="276">
        <v>30.82</v>
      </c>
      <c r="K192" s="343">
        <v>30.82</v>
      </c>
      <c r="M192" s="276">
        <v>37.130000000000003</v>
      </c>
      <c r="N192" s="276">
        <v>37.130000000000003</v>
      </c>
      <c r="O192" s="276">
        <v>37.130000000000003</v>
      </c>
      <c r="P192" s="280">
        <v>37.130000000000003</v>
      </c>
    </row>
    <row r="193" spans="1:16" x14ac:dyDescent="0.25">
      <c r="A193" s="42" t="s">
        <v>3289</v>
      </c>
      <c r="B193" s="251"/>
      <c r="C193" s="315" t="s">
        <v>5291</v>
      </c>
      <c r="D193" s="321"/>
      <c r="E193" s="321"/>
      <c r="F193" s="321"/>
      <c r="G193" s="321"/>
      <c r="H193" s="339"/>
      <c r="I193" s="321"/>
      <c r="J193" s="287">
        <v>31.580000000000002</v>
      </c>
      <c r="K193" s="512">
        <v>31.580000000000002</v>
      </c>
      <c r="M193" s="272"/>
      <c r="N193" s="272"/>
      <c r="O193" s="287">
        <v>38.049999999999997</v>
      </c>
      <c r="P193" s="285">
        <v>38.049999999999997</v>
      </c>
    </row>
    <row r="194" spans="1:16" x14ac:dyDescent="0.2">
      <c r="A194" s="42" t="s">
        <v>3290</v>
      </c>
      <c r="B194" s="310"/>
      <c r="C194" s="319"/>
      <c r="D194" s="327"/>
      <c r="E194" s="327"/>
      <c r="F194" s="327"/>
      <c r="G194" s="327"/>
      <c r="H194" s="344"/>
      <c r="I194" s="348"/>
      <c r="J194" s="270"/>
      <c r="K194" s="327"/>
      <c r="M194" s="283"/>
      <c r="N194" s="284"/>
      <c r="O194" s="272"/>
      <c r="P194" s="282"/>
    </row>
    <row r="195" spans="1:16" x14ac:dyDescent="0.25">
      <c r="A195" s="42" t="s">
        <v>3291</v>
      </c>
      <c r="B195" s="312">
        <v>81</v>
      </c>
      <c r="C195" s="317" t="s">
        <v>5278</v>
      </c>
      <c r="D195" s="323" t="s">
        <v>132</v>
      </c>
      <c r="E195" s="323" t="s">
        <v>134</v>
      </c>
      <c r="F195" s="323" t="s">
        <v>5279</v>
      </c>
      <c r="G195" s="323" t="s">
        <v>5280</v>
      </c>
      <c r="H195" s="342" t="s">
        <v>5281</v>
      </c>
      <c r="I195" s="323"/>
      <c r="J195" s="342" t="s">
        <v>5282</v>
      </c>
      <c r="K195" s="247"/>
    </row>
    <row r="196" spans="1:16" x14ac:dyDescent="0.25">
      <c r="A196" s="42" t="s">
        <v>3292</v>
      </c>
      <c r="B196" s="244"/>
      <c r="C196" s="264"/>
      <c r="D196" s="245"/>
      <c r="E196" s="245"/>
      <c r="F196" s="245"/>
      <c r="G196" s="245"/>
      <c r="H196" s="589" t="s">
        <v>5283</v>
      </c>
      <c r="I196" s="590" t="s">
        <v>5284</v>
      </c>
      <c r="J196" s="589" t="s">
        <v>5283</v>
      </c>
      <c r="K196" s="581" t="s">
        <v>5284</v>
      </c>
      <c r="M196" s="282"/>
      <c r="N196" s="284"/>
      <c r="O196" s="282"/>
      <c r="P196" s="283"/>
    </row>
    <row r="197" spans="1:16" ht="36" x14ac:dyDescent="0.25">
      <c r="A197" s="42" t="s">
        <v>3293</v>
      </c>
      <c r="B197" s="517"/>
      <c r="C197" s="543" t="s">
        <v>197</v>
      </c>
      <c r="D197" s="550" t="s">
        <v>1278</v>
      </c>
      <c r="E197" s="555" t="s">
        <v>5703</v>
      </c>
      <c r="F197" s="557" t="s">
        <v>172</v>
      </c>
      <c r="G197" s="559"/>
      <c r="H197" s="564"/>
      <c r="I197" s="559"/>
      <c r="J197" s="567">
        <v>10.050000000000001</v>
      </c>
      <c r="K197" s="567">
        <v>9.86</v>
      </c>
      <c r="L197" s="279"/>
      <c r="M197" s="272"/>
      <c r="N197" s="272"/>
      <c r="O197" s="278">
        <v>10.87</v>
      </c>
      <c r="P197" s="281">
        <v>11.89</v>
      </c>
    </row>
    <row r="198" spans="1:16" x14ac:dyDescent="0.25">
      <c r="A198" s="42" t="s">
        <v>3294</v>
      </c>
      <c r="B198" s="518"/>
      <c r="C198" s="520" t="s">
        <v>5285</v>
      </c>
      <c r="D198" s="534">
        <v>8</v>
      </c>
      <c r="E198" s="521" t="s">
        <v>5302</v>
      </c>
      <c r="F198" s="53" t="s">
        <v>86</v>
      </c>
      <c r="G198" s="522" t="s">
        <v>5397</v>
      </c>
      <c r="H198" s="55">
        <v>10.8</v>
      </c>
      <c r="I198" s="55">
        <v>12.5</v>
      </c>
      <c r="J198" s="55">
        <v>2.16</v>
      </c>
      <c r="K198" s="55">
        <v>2.5</v>
      </c>
      <c r="M198" s="276">
        <v>13.02</v>
      </c>
      <c r="N198" s="276">
        <v>15.06</v>
      </c>
      <c r="O198" s="276">
        <v>2.6</v>
      </c>
      <c r="P198" s="280">
        <v>3.01</v>
      </c>
    </row>
    <row r="199" spans="1:16" x14ac:dyDescent="0.25">
      <c r="A199" s="42" t="s">
        <v>3295</v>
      </c>
      <c r="B199" s="497"/>
      <c r="C199" s="520" t="s">
        <v>5285</v>
      </c>
      <c r="D199" s="534">
        <v>12</v>
      </c>
      <c r="E199" s="521" t="s">
        <v>5341</v>
      </c>
      <c r="F199" s="53" t="s">
        <v>86</v>
      </c>
      <c r="G199" s="522" t="s">
        <v>5397</v>
      </c>
      <c r="H199" s="55">
        <v>15.99</v>
      </c>
      <c r="I199" s="55">
        <v>18.510000000000002</v>
      </c>
      <c r="J199" s="55">
        <v>3.19</v>
      </c>
      <c r="K199" s="55">
        <v>3.7</v>
      </c>
      <c r="M199" s="276">
        <v>19.27</v>
      </c>
      <c r="N199" s="276">
        <v>22.3</v>
      </c>
      <c r="O199" s="276">
        <v>3.85</v>
      </c>
      <c r="P199" s="280">
        <v>4.46</v>
      </c>
    </row>
    <row r="200" spans="1:16" x14ac:dyDescent="0.25">
      <c r="A200" s="42" t="s">
        <v>3296</v>
      </c>
      <c r="B200" s="497"/>
      <c r="C200" s="544" t="s">
        <v>5290</v>
      </c>
      <c r="D200" s="551"/>
      <c r="E200" s="551"/>
      <c r="F200" s="551"/>
      <c r="G200" s="551"/>
      <c r="H200" s="565"/>
      <c r="I200" s="551"/>
      <c r="J200" s="575">
        <v>5.35</v>
      </c>
      <c r="K200" s="575">
        <v>6.2</v>
      </c>
      <c r="M200" s="272"/>
      <c r="N200" s="272"/>
      <c r="O200" s="287">
        <v>6.45</v>
      </c>
      <c r="P200" s="285">
        <v>7.47</v>
      </c>
    </row>
    <row r="201" spans="1:16" ht="24" x14ac:dyDescent="0.25">
      <c r="A201" s="42" t="s">
        <v>3297</v>
      </c>
      <c r="B201" s="497"/>
      <c r="C201" s="520" t="s">
        <v>5295</v>
      </c>
      <c r="D201" s="534">
        <v>406</v>
      </c>
      <c r="E201" s="521" t="s">
        <v>5398</v>
      </c>
      <c r="F201" s="53" t="s">
        <v>160</v>
      </c>
      <c r="G201" s="522" t="s">
        <v>5399</v>
      </c>
      <c r="H201" s="55">
        <v>65.94</v>
      </c>
      <c r="I201" s="55">
        <v>47.277887707061829</v>
      </c>
      <c r="J201" s="55">
        <v>3.67</v>
      </c>
      <c r="K201" s="55">
        <v>2.63</v>
      </c>
      <c r="M201" s="343">
        <v>79.44</v>
      </c>
      <c r="N201" s="347">
        <v>79.44</v>
      </c>
      <c r="O201" s="276">
        <v>4.42</v>
      </c>
      <c r="P201" s="280">
        <v>4.42</v>
      </c>
    </row>
    <row r="202" spans="1:16" x14ac:dyDescent="0.25">
      <c r="A202" s="42" t="s">
        <v>3298</v>
      </c>
      <c r="B202" s="497"/>
      <c r="C202" s="520" t="s">
        <v>5342</v>
      </c>
      <c r="D202" s="57" t="s">
        <v>5400</v>
      </c>
      <c r="E202" s="521" t="s">
        <v>5401</v>
      </c>
      <c r="F202" s="53" t="s">
        <v>160</v>
      </c>
      <c r="G202" s="522" t="s">
        <v>5301</v>
      </c>
      <c r="H202" s="55">
        <v>1.03</v>
      </c>
      <c r="I202" s="55">
        <v>1.03</v>
      </c>
      <c r="J202" s="55">
        <v>1.03</v>
      </c>
      <c r="K202" s="55">
        <v>1.03</v>
      </c>
      <c r="M202" s="276">
        <v>1.25</v>
      </c>
      <c r="N202" s="276">
        <v>1.25</v>
      </c>
      <c r="O202" s="276">
        <v>1.25</v>
      </c>
      <c r="P202" s="280">
        <v>1.25</v>
      </c>
    </row>
    <row r="203" spans="1:16" x14ac:dyDescent="0.25">
      <c r="A203" s="42" t="s">
        <v>3299</v>
      </c>
      <c r="B203" s="497"/>
      <c r="C203" s="544" t="s">
        <v>5291</v>
      </c>
      <c r="D203" s="551"/>
      <c r="E203" s="551"/>
      <c r="F203" s="551"/>
      <c r="G203" s="551"/>
      <c r="H203" s="565"/>
      <c r="I203" s="551"/>
      <c r="J203" s="575">
        <v>4.7</v>
      </c>
      <c r="K203" s="575">
        <v>3.66</v>
      </c>
      <c r="M203" s="272"/>
      <c r="N203" s="272"/>
      <c r="O203" s="287">
        <v>4.42</v>
      </c>
      <c r="P203" s="285">
        <v>4.42</v>
      </c>
    </row>
    <row r="204" spans="1:16" x14ac:dyDescent="0.2">
      <c r="A204" s="42" t="s">
        <v>3300</v>
      </c>
      <c r="B204" s="37"/>
      <c r="C204" s="545"/>
      <c r="D204" s="552"/>
      <c r="E204" s="552"/>
      <c r="F204" s="552"/>
      <c r="G204" s="552"/>
      <c r="H204" s="545"/>
      <c r="I204" s="552"/>
      <c r="J204" s="545"/>
      <c r="K204" s="552"/>
      <c r="M204" s="283"/>
      <c r="N204" s="284"/>
      <c r="O204" s="272"/>
      <c r="P204" s="282"/>
    </row>
    <row r="205" spans="1:16" x14ac:dyDescent="0.25">
      <c r="A205" s="42" t="s">
        <v>3301</v>
      </c>
      <c r="B205" s="312">
        <v>82</v>
      </c>
      <c r="C205" s="542" t="s">
        <v>5278</v>
      </c>
      <c r="D205" s="549" t="s">
        <v>132</v>
      </c>
      <c r="E205" s="549" t="s">
        <v>134</v>
      </c>
      <c r="F205" s="549" t="s">
        <v>5279</v>
      </c>
      <c r="G205" s="549" t="s">
        <v>5280</v>
      </c>
      <c r="H205" s="566" t="s">
        <v>5281</v>
      </c>
      <c r="I205" s="549"/>
      <c r="J205" s="566" t="s">
        <v>5282</v>
      </c>
      <c r="K205" s="549"/>
    </row>
    <row r="206" spans="1:16" x14ac:dyDescent="0.25">
      <c r="A206" s="42" t="s">
        <v>3302</v>
      </c>
      <c r="B206" s="539"/>
      <c r="C206" s="542"/>
      <c r="D206" s="549"/>
      <c r="E206" s="549"/>
      <c r="F206" s="549"/>
      <c r="G206" s="549"/>
      <c r="H206" s="563" t="s">
        <v>5283</v>
      </c>
      <c r="I206" s="574" t="s">
        <v>5284</v>
      </c>
      <c r="J206" s="563" t="s">
        <v>5283</v>
      </c>
      <c r="K206" s="574" t="s">
        <v>5284</v>
      </c>
      <c r="M206" s="282"/>
      <c r="N206" s="284"/>
      <c r="O206" s="282"/>
      <c r="P206" s="283"/>
    </row>
    <row r="207" spans="1:16" x14ac:dyDescent="0.25">
      <c r="A207" s="42" t="s">
        <v>3303</v>
      </c>
      <c r="B207" s="517"/>
      <c r="C207" s="543" t="s">
        <v>197</v>
      </c>
      <c r="D207" s="550" t="s">
        <v>2067</v>
      </c>
      <c r="E207" s="556" t="s">
        <v>2068</v>
      </c>
      <c r="F207" s="557" t="s">
        <v>172</v>
      </c>
      <c r="G207" s="559"/>
      <c r="H207" s="564"/>
      <c r="I207" s="559"/>
      <c r="J207" s="567">
        <v>121.71000000000001</v>
      </c>
      <c r="K207" s="567">
        <v>126.52000000000002</v>
      </c>
      <c r="L207" s="279"/>
      <c r="M207" s="272"/>
      <c r="N207" s="272"/>
      <c r="O207" s="278">
        <v>146.74</v>
      </c>
      <c r="P207" s="281">
        <v>152.41999999999999</v>
      </c>
    </row>
    <row r="208" spans="1:16" x14ac:dyDescent="0.25">
      <c r="A208" s="42" t="s">
        <v>3304</v>
      </c>
      <c r="B208" s="518"/>
      <c r="C208" s="520" t="s">
        <v>5285</v>
      </c>
      <c r="D208" s="534">
        <v>25</v>
      </c>
      <c r="E208" s="521" t="s">
        <v>5402</v>
      </c>
      <c r="F208" s="53" t="s">
        <v>86</v>
      </c>
      <c r="G208" s="522" t="s">
        <v>5301</v>
      </c>
      <c r="H208" s="55">
        <v>15.99</v>
      </c>
      <c r="I208" s="55">
        <v>18.510000000000002</v>
      </c>
      <c r="J208" s="55">
        <v>15.99</v>
      </c>
      <c r="K208" s="55">
        <v>18.510000000000002</v>
      </c>
      <c r="M208" s="276">
        <v>19.27</v>
      </c>
      <c r="N208" s="276">
        <v>22.3</v>
      </c>
      <c r="O208" s="276">
        <v>19.27</v>
      </c>
      <c r="P208" s="280">
        <v>22.3</v>
      </c>
    </row>
    <row r="209" spans="1:16" x14ac:dyDescent="0.25">
      <c r="A209" s="42" t="s">
        <v>3305</v>
      </c>
      <c r="B209" s="497"/>
      <c r="C209" s="520" t="s">
        <v>5285</v>
      </c>
      <c r="D209" s="534">
        <v>8</v>
      </c>
      <c r="E209" s="521" t="s">
        <v>5302</v>
      </c>
      <c r="F209" s="53" t="s">
        <v>86</v>
      </c>
      <c r="G209" s="522" t="s">
        <v>5301</v>
      </c>
      <c r="H209" s="55">
        <v>10.8</v>
      </c>
      <c r="I209" s="55">
        <v>12.5</v>
      </c>
      <c r="J209" s="55">
        <v>10.8</v>
      </c>
      <c r="K209" s="55">
        <v>12.5</v>
      </c>
      <c r="M209" s="276">
        <v>13.02</v>
      </c>
      <c r="N209" s="276">
        <v>15.06</v>
      </c>
      <c r="O209" s="276">
        <v>13.02</v>
      </c>
      <c r="P209" s="280">
        <v>15.06</v>
      </c>
    </row>
    <row r="210" spans="1:16" x14ac:dyDescent="0.25">
      <c r="A210" s="42" t="s">
        <v>3306</v>
      </c>
      <c r="B210" s="497"/>
      <c r="C210" s="544" t="s">
        <v>5290</v>
      </c>
      <c r="D210" s="551"/>
      <c r="E210" s="551"/>
      <c r="F210" s="551"/>
      <c r="G210" s="551"/>
      <c r="H210" s="565"/>
      <c r="I210" s="551"/>
      <c r="J210" s="575">
        <v>26.79</v>
      </c>
      <c r="K210" s="575">
        <v>31.01</v>
      </c>
      <c r="M210" s="272"/>
      <c r="N210" s="272"/>
      <c r="O210" s="287">
        <v>32.29</v>
      </c>
      <c r="P210" s="285">
        <v>37.36</v>
      </c>
    </row>
    <row r="211" spans="1:16" x14ac:dyDescent="0.25">
      <c r="A211" s="42" t="s">
        <v>3307</v>
      </c>
      <c r="B211" s="497"/>
      <c r="C211" s="520" t="s">
        <v>5285</v>
      </c>
      <c r="D211" s="51">
        <v>2376</v>
      </c>
      <c r="E211" s="521" t="s">
        <v>5403</v>
      </c>
      <c r="F211" s="53" t="s">
        <v>5298</v>
      </c>
      <c r="G211" s="522" t="s">
        <v>5404</v>
      </c>
      <c r="H211" s="55">
        <v>8.98</v>
      </c>
      <c r="I211" s="55">
        <v>8.98</v>
      </c>
      <c r="J211" s="55">
        <v>49.61</v>
      </c>
      <c r="K211" s="55">
        <v>49.61</v>
      </c>
      <c r="M211" s="343">
        <v>10.82</v>
      </c>
      <c r="N211" s="347">
        <v>10.82</v>
      </c>
      <c r="O211" s="276">
        <v>59.78</v>
      </c>
      <c r="P211" s="280">
        <v>59.78</v>
      </c>
    </row>
    <row r="212" spans="1:16" x14ac:dyDescent="0.25">
      <c r="A212" s="42" t="s">
        <v>3308</v>
      </c>
      <c r="B212" s="497"/>
      <c r="C212" s="520" t="s">
        <v>5285</v>
      </c>
      <c r="D212" s="51">
        <v>2504</v>
      </c>
      <c r="E212" s="521" t="s">
        <v>5405</v>
      </c>
      <c r="F212" s="53" t="s">
        <v>5298</v>
      </c>
      <c r="G212" s="522" t="s">
        <v>5406</v>
      </c>
      <c r="H212" s="55">
        <v>7.98</v>
      </c>
      <c r="I212" s="55">
        <v>8.059800000000001</v>
      </c>
      <c r="J212" s="55">
        <v>8.77</v>
      </c>
      <c r="K212" s="55">
        <v>8.86</v>
      </c>
      <c r="M212" s="276">
        <v>9.6199999999999992</v>
      </c>
      <c r="N212" s="276">
        <v>9.6199999999999992</v>
      </c>
      <c r="O212" s="276">
        <v>10.58</v>
      </c>
      <c r="P212" s="280">
        <v>10.58</v>
      </c>
    </row>
    <row r="213" spans="1:16" x14ac:dyDescent="0.25">
      <c r="A213" s="42" t="s">
        <v>3309</v>
      </c>
      <c r="B213" s="497"/>
      <c r="C213" s="520" t="s">
        <v>5285</v>
      </c>
      <c r="D213" s="51">
        <v>2417</v>
      </c>
      <c r="E213" s="521" t="s">
        <v>5407</v>
      </c>
      <c r="F213" s="53" t="s">
        <v>5298</v>
      </c>
      <c r="G213" s="522" t="s">
        <v>5408</v>
      </c>
      <c r="H213" s="55">
        <v>27.94</v>
      </c>
      <c r="I213" s="55">
        <v>27.94</v>
      </c>
      <c r="J213" s="55">
        <v>5.7</v>
      </c>
      <c r="K213" s="55">
        <v>5.7</v>
      </c>
      <c r="M213" s="276">
        <v>33.659999999999997</v>
      </c>
      <c r="N213" s="276">
        <v>33.659999999999997</v>
      </c>
      <c r="O213" s="276">
        <v>6.87</v>
      </c>
      <c r="P213" s="280">
        <v>6.87</v>
      </c>
    </row>
    <row r="214" spans="1:16" x14ac:dyDescent="0.25">
      <c r="A214" s="42" t="s">
        <v>3310</v>
      </c>
      <c r="B214" s="497"/>
      <c r="C214" s="520" t="s">
        <v>5285</v>
      </c>
      <c r="D214" s="51">
        <v>2246</v>
      </c>
      <c r="E214" s="521" t="s">
        <v>5409</v>
      </c>
      <c r="F214" s="53" t="s">
        <v>5298</v>
      </c>
      <c r="G214" s="522" t="s">
        <v>5410</v>
      </c>
      <c r="H214" s="55">
        <v>23.16</v>
      </c>
      <c r="I214" s="55">
        <v>23.16</v>
      </c>
      <c r="J214" s="55">
        <v>2.65</v>
      </c>
      <c r="K214" s="55">
        <v>2.65</v>
      </c>
      <c r="M214" s="276">
        <v>27.91</v>
      </c>
      <c r="N214" s="276">
        <v>27.91</v>
      </c>
      <c r="O214" s="276">
        <v>3.2</v>
      </c>
      <c r="P214" s="280">
        <v>3.2</v>
      </c>
    </row>
    <row r="215" spans="1:16" x14ac:dyDescent="0.25">
      <c r="A215" s="42" t="s">
        <v>3311</v>
      </c>
      <c r="B215" s="497"/>
      <c r="C215" s="520" t="s">
        <v>5285</v>
      </c>
      <c r="D215" s="51">
        <v>1672</v>
      </c>
      <c r="E215" s="521" t="s">
        <v>5411</v>
      </c>
      <c r="F215" s="53" t="s">
        <v>5305</v>
      </c>
      <c r="G215" s="522" t="s">
        <v>5412</v>
      </c>
      <c r="H215" s="55">
        <v>2.2400000000000002</v>
      </c>
      <c r="I215" s="55">
        <v>2.2400000000000002</v>
      </c>
      <c r="J215" s="55">
        <v>0.28000000000000003</v>
      </c>
      <c r="K215" s="55">
        <v>0.28000000000000003</v>
      </c>
      <c r="M215" s="276">
        <v>2.71</v>
      </c>
      <c r="N215" s="276">
        <v>2.71</v>
      </c>
      <c r="O215" s="276">
        <v>0.34</v>
      </c>
      <c r="P215" s="280">
        <v>0.34</v>
      </c>
    </row>
    <row r="216" spans="1:16" x14ac:dyDescent="0.25">
      <c r="A216" s="42" t="s">
        <v>3312</v>
      </c>
      <c r="B216" s="497"/>
      <c r="C216" s="520" t="s">
        <v>5285</v>
      </c>
      <c r="D216" s="51">
        <v>1264</v>
      </c>
      <c r="E216" s="521" t="s">
        <v>5413</v>
      </c>
      <c r="F216" s="53" t="s">
        <v>5305</v>
      </c>
      <c r="G216" s="522" t="s">
        <v>5294</v>
      </c>
      <c r="H216" s="55">
        <v>12.5</v>
      </c>
      <c r="I216" s="55">
        <v>12.5</v>
      </c>
      <c r="J216" s="55">
        <v>0.31</v>
      </c>
      <c r="K216" s="55">
        <v>0.31</v>
      </c>
      <c r="M216" s="276">
        <v>15.06</v>
      </c>
      <c r="N216" s="276">
        <v>15.06</v>
      </c>
      <c r="O216" s="276">
        <v>0.38</v>
      </c>
      <c r="P216" s="280">
        <v>0.38</v>
      </c>
    </row>
    <row r="217" spans="1:16" x14ac:dyDescent="0.25">
      <c r="A217" s="42" t="s">
        <v>3313</v>
      </c>
      <c r="B217" s="497"/>
      <c r="C217" s="520" t="s">
        <v>5285</v>
      </c>
      <c r="D217" s="51">
        <v>1334</v>
      </c>
      <c r="E217" s="521" t="s">
        <v>5414</v>
      </c>
      <c r="F217" s="53" t="s">
        <v>5305</v>
      </c>
      <c r="G217" s="522" t="s">
        <v>5415</v>
      </c>
      <c r="H217" s="55">
        <v>9.0299999999999994</v>
      </c>
      <c r="I217" s="55">
        <v>9.0299999999999994</v>
      </c>
      <c r="J217" s="55">
        <v>1.68</v>
      </c>
      <c r="K217" s="55">
        <v>1.68</v>
      </c>
      <c r="M217" s="276">
        <v>10.88</v>
      </c>
      <c r="N217" s="276">
        <v>10.88</v>
      </c>
      <c r="O217" s="276">
        <v>2.0299999999999998</v>
      </c>
      <c r="P217" s="280">
        <v>2.0299999999999998</v>
      </c>
    </row>
    <row r="218" spans="1:16" x14ac:dyDescent="0.25">
      <c r="A218" s="42" t="s">
        <v>3314</v>
      </c>
      <c r="B218" s="497"/>
      <c r="C218" s="520" t="s">
        <v>5285</v>
      </c>
      <c r="D218" s="51">
        <v>2904</v>
      </c>
      <c r="E218" s="521" t="s">
        <v>5416</v>
      </c>
      <c r="F218" s="53" t="s">
        <v>5305</v>
      </c>
      <c r="G218" s="522" t="s">
        <v>5301</v>
      </c>
      <c r="H218" s="55">
        <v>12.37</v>
      </c>
      <c r="I218" s="55">
        <v>12.37</v>
      </c>
      <c r="J218" s="55">
        <v>12.37</v>
      </c>
      <c r="K218" s="55">
        <v>12.37</v>
      </c>
      <c r="M218" s="276">
        <v>14.91</v>
      </c>
      <c r="N218" s="276">
        <v>14.91</v>
      </c>
      <c r="O218" s="276">
        <v>14.91</v>
      </c>
      <c r="P218" s="280">
        <v>14.91</v>
      </c>
    </row>
    <row r="219" spans="1:16" x14ac:dyDescent="0.25">
      <c r="A219" s="42" t="s">
        <v>3315</v>
      </c>
      <c r="B219" s="497"/>
      <c r="C219" s="520" t="s">
        <v>5285</v>
      </c>
      <c r="D219" s="51">
        <v>2719</v>
      </c>
      <c r="E219" s="521" t="s">
        <v>5417</v>
      </c>
      <c r="F219" s="53" t="s">
        <v>5298</v>
      </c>
      <c r="G219" s="522" t="s">
        <v>5418</v>
      </c>
      <c r="H219" s="55">
        <v>7.83</v>
      </c>
      <c r="I219" s="55">
        <v>7.83</v>
      </c>
      <c r="J219" s="55">
        <v>5.63</v>
      </c>
      <c r="K219" s="55">
        <v>5.63</v>
      </c>
      <c r="M219" s="276">
        <v>9.44</v>
      </c>
      <c r="N219" s="276">
        <v>9.44</v>
      </c>
      <c r="O219" s="276">
        <v>6.8</v>
      </c>
      <c r="P219" s="280">
        <v>6.8</v>
      </c>
    </row>
    <row r="220" spans="1:16" x14ac:dyDescent="0.25">
      <c r="A220" s="42" t="s">
        <v>3316</v>
      </c>
      <c r="B220" s="497"/>
      <c r="C220" s="520" t="s">
        <v>5285</v>
      </c>
      <c r="D220" s="51">
        <v>2436</v>
      </c>
      <c r="E220" s="521" t="s">
        <v>5419</v>
      </c>
      <c r="F220" s="53" t="s">
        <v>5298</v>
      </c>
      <c r="G220" s="522" t="s">
        <v>5420</v>
      </c>
      <c r="H220" s="55">
        <v>7.63</v>
      </c>
      <c r="I220" s="55">
        <v>7.63</v>
      </c>
      <c r="J220" s="55">
        <v>1.9</v>
      </c>
      <c r="K220" s="55">
        <v>1.9</v>
      </c>
      <c r="M220" s="276">
        <v>9.1999999999999993</v>
      </c>
      <c r="N220" s="276">
        <v>9.1999999999999993</v>
      </c>
      <c r="O220" s="276">
        <v>2.2999999999999998</v>
      </c>
      <c r="P220" s="280">
        <v>2.2999999999999998</v>
      </c>
    </row>
    <row r="221" spans="1:16" ht="24" x14ac:dyDescent="0.25">
      <c r="A221" s="42" t="s">
        <v>3317</v>
      </c>
      <c r="B221" s="497"/>
      <c r="C221" s="520" t="s">
        <v>163</v>
      </c>
      <c r="D221" s="51">
        <v>261602</v>
      </c>
      <c r="E221" s="521" t="s">
        <v>506</v>
      </c>
      <c r="F221" s="53" t="s">
        <v>5300</v>
      </c>
      <c r="G221" s="522" t="s">
        <v>5421</v>
      </c>
      <c r="H221" s="55">
        <v>20.079999999999998</v>
      </c>
      <c r="I221" s="55">
        <v>21.76</v>
      </c>
      <c r="J221" s="55">
        <v>6.02</v>
      </c>
      <c r="K221" s="55">
        <v>6.52</v>
      </c>
      <c r="M221" s="276">
        <v>24.2</v>
      </c>
      <c r="N221" s="276">
        <v>26.22</v>
      </c>
      <c r="O221" s="276">
        <v>7.26</v>
      </c>
      <c r="P221" s="280">
        <v>7.87</v>
      </c>
    </row>
    <row r="222" spans="1:16" x14ac:dyDescent="0.25">
      <c r="A222" s="42" t="s">
        <v>3318</v>
      </c>
      <c r="B222" s="497"/>
      <c r="C222" s="544" t="s">
        <v>5291</v>
      </c>
      <c r="D222" s="551"/>
      <c r="E222" s="551"/>
      <c r="F222" s="551"/>
      <c r="G222" s="551"/>
      <c r="H222" s="565"/>
      <c r="I222" s="551"/>
      <c r="J222" s="575">
        <v>94.920000000000016</v>
      </c>
      <c r="K222" s="575">
        <v>95.510000000000019</v>
      </c>
      <c r="M222" s="272"/>
      <c r="N222" s="272"/>
      <c r="O222" s="287">
        <v>114.45</v>
      </c>
      <c r="P222" s="285">
        <v>115.06</v>
      </c>
    </row>
    <row r="223" spans="1:16" x14ac:dyDescent="0.2">
      <c r="A223" s="42" t="s">
        <v>3319</v>
      </c>
      <c r="B223" s="312">
        <v>83</v>
      </c>
      <c r="C223" s="542" t="s">
        <v>5278</v>
      </c>
      <c r="D223" s="549" t="s">
        <v>132</v>
      </c>
      <c r="E223" s="549" t="s">
        <v>134</v>
      </c>
      <c r="F223" s="549" t="s">
        <v>5279</v>
      </c>
      <c r="G223" s="549" t="s">
        <v>5280</v>
      </c>
      <c r="H223" s="566" t="s">
        <v>5281</v>
      </c>
      <c r="I223" s="549"/>
      <c r="J223" s="566" t="s">
        <v>5282</v>
      </c>
      <c r="K223" s="549"/>
      <c r="L223" s="37"/>
      <c r="M223" s="283"/>
      <c r="N223" s="284"/>
      <c r="O223" s="272"/>
      <c r="P223" s="282"/>
    </row>
    <row r="224" spans="1:16" x14ac:dyDescent="0.2">
      <c r="A224" s="42" t="s">
        <v>3320</v>
      </c>
      <c r="B224" s="539"/>
      <c r="C224" s="542"/>
      <c r="D224" s="549"/>
      <c r="E224" s="549"/>
      <c r="F224" s="549"/>
      <c r="G224" s="549"/>
      <c r="H224" s="563" t="s">
        <v>5283</v>
      </c>
      <c r="I224" s="574" t="s">
        <v>5284</v>
      </c>
      <c r="J224" s="563" t="s">
        <v>5283</v>
      </c>
      <c r="K224" s="574" t="s">
        <v>5284</v>
      </c>
      <c r="L224" s="37"/>
      <c r="M224" s="282"/>
      <c r="N224" s="284"/>
      <c r="O224" s="282"/>
      <c r="P224" s="283"/>
    </row>
    <row r="225" spans="1:16" x14ac:dyDescent="0.25">
      <c r="A225" s="42" t="s">
        <v>3321</v>
      </c>
      <c r="B225" s="517"/>
      <c r="C225" s="543" t="s">
        <v>197</v>
      </c>
      <c r="D225" s="550" t="s">
        <v>2136</v>
      </c>
      <c r="E225" s="556" t="s">
        <v>2137</v>
      </c>
      <c r="F225" s="557" t="s">
        <v>172</v>
      </c>
      <c r="G225" s="559"/>
      <c r="H225" s="564"/>
      <c r="I225" s="559"/>
      <c r="J225" s="567">
        <v>157.24</v>
      </c>
      <c r="K225" s="567">
        <v>162.29000000000002</v>
      </c>
      <c r="L225" s="279"/>
      <c r="M225" s="272"/>
      <c r="N225" s="272"/>
      <c r="O225" s="278">
        <v>189.56</v>
      </c>
      <c r="P225" s="281">
        <v>195.52</v>
      </c>
    </row>
    <row r="226" spans="1:16" x14ac:dyDescent="0.2">
      <c r="A226" s="42" t="s">
        <v>3322</v>
      </c>
      <c r="B226" s="518"/>
      <c r="C226" s="520" t="s">
        <v>5285</v>
      </c>
      <c r="D226" s="534">
        <v>25</v>
      </c>
      <c r="E226" s="521" t="s">
        <v>5402</v>
      </c>
      <c r="F226" s="53" t="s">
        <v>86</v>
      </c>
      <c r="G226" s="522" t="s">
        <v>5301</v>
      </c>
      <c r="H226" s="55">
        <v>15.99</v>
      </c>
      <c r="I226" s="55">
        <v>18.510000000000002</v>
      </c>
      <c r="J226" s="55">
        <v>15.99</v>
      </c>
      <c r="K226" s="55">
        <v>18.510000000000002</v>
      </c>
      <c r="L226" s="37"/>
      <c r="M226" s="276">
        <v>19.27</v>
      </c>
      <c r="N226" s="276">
        <v>22.3</v>
      </c>
      <c r="O226" s="276">
        <v>19.27</v>
      </c>
      <c r="P226" s="280">
        <v>22.3</v>
      </c>
    </row>
    <row r="227" spans="1:16" x14ac:dyDescent="0.2">
      <c r="A227" s="42" t="s">
        <v>3323</v>
      </c>
      <c r="B227" s="497"/>
      <c r="C227" s="520" t="s">
        <v>5285</v>
      </c>
      <c r="D227" s="534">
        <v>8</v>
      </c>
      <c r="E227" s="521" t="s">
        <v>5302</v>
      </c>
      <c r="F227" s="53" t="s">
        <v>86</v>
      </c>
      <c r="G227" s="522" t="s">
        <v>5301</v>
      </c>
      <c r="H227" s="55">
        <v>10.8</v>
      </c>
      <c r="I227" s="55">
        <v>12.5</v>
      </c>
      <c r="J227" s="55">
        <v>10.8</v>
      </c>
      <c r="K227" s="55">
        <v>12.5</v>
      </c>
      <c r="L227" s="37"/>
      <c r="M227" s="276">
        <v>13.02</v>
      </c>
      <c r="N227" s="276">
        <v>15.06</v>
      </c>
      <c r="O227" s="276">
        <v>13.02</v>
      </c>
      <c r="P227" s="280">
        <v>15.06</v>
      </c>
    </row>
    <row r="228" spans="1:16" x14ac:dyDescent="0.2">
      <c r="A228" s="42" t="s">
        <v>3324</v>
      </c>
      <c r="B228" s="497"/>
      <c r="C228" s="544" t="s">
        <v>5290</v>
      </c>
      <c r="D228" s="551"/>
      <c r="E228" s="551"/>
      <c r="F228" s="551"/>
      <c r="G228" s="551"/>
      <c r="H228" s="565"/>
      <c r="I228" s="551"/>
      <c r="J228" s="575">
        <v>26.79</v>
      </c>
      <c r="K228" s="575">
        <v>31.01</v>
      </c>
      <c r="L228" s="37"/>
      <c r="M228" s="272"/>
      <c r="N228" s="272"/>
      <c r="O228" s="287">
        <v>32.29</v>
      </c>
      <c r="P228" s="285">
        <v>37.36</v>
      </c>
    </row>
    <row r="229" spans="1:16" x14ac:dyDescent="0.2">
      <c r="A229" s="42" t="s">
        <v>3325</v>
      </c>
      <c r="B229" s="497"/>
      <c r="C229" s="520" t="s">
        <v>5285</v>
      </c>
      <c r="D229" s="51">
        <v>2376</v>
      </c>
      <c r="E229" s="521" t="s">
        <v>5403</v>
      </c>
      <c r="F229" s="53" t="s">
        <v>5298</v>
      </c>
      <c r="G229" s="522" t="s">
        <v>5422</v>
      </c>
      <c r="H229" s="55">
        <v>8.98</v>
      </c>
      <c r="I229" s="55">
        <v>8.98</v>
      </c>
      <c r="J229" s="55">
        <v>73.81</v>
      </c>
      <c r="K229" s="55">
        <v>73.81</v>
      </c>
      <c r="L229" s="37"/>
      <c r="M229" s="343">
        <v>10.82</v>
      </c>
      <c r="N229" s="347">
        <v>10.82</v>
      </c>
      <c r="O229" s="276">
        <v>88.94</v>
      </c>
      <c r="P229" s="280">
        <v>88.94</v>
      </c>
    </row>
    <row r="230" spans="1:16" x14ac:dyDescent="0.2">
      <c r="A230" s="42" t="s">
        <v>3326</v>
      </c>
      <c r="B230" s="497"/>
      <c r="C230" s="520" t="s">
        <v>5285</v>
      </c>
      <c r="D230" s="51">
        <v>2504</v>
      </c>
      <c r="E230" s="521" t="s">
        <v>5405</v>
      </c>
      <c r="F230" s="53" t="s">
        <v>5298</v>
      </c>
      <c r="G230" s="522" t="s">
        <v>5406</v>
      </c>
      <c r="H230" s="55">
        <v>7.98</v>
      </c>
      <c r="I230" s="55">
        <v>7.98</v>
      </c>
      <c r="J230" s="55">
        <v>8.77</v>
      </c>
      <c r="K230" s="55">
        <v>8.77</v>
      </c>
      <c r="L230" s="37"/>
      <c r="M230" s="276">
        <v>9.6199999999999992</v>
      </c>
      <c r="N230" s="276">
        <v>9.6199999999999992</v>
      </c>
      <c r="O230" s="276">
        <v>10.58</v>
      </c>
      <c r="P230" s="280">
        <v>10.58</v>
      </c>
    </row>
    <row r="231" spans="1:16" x14ac:dyDescent="0.2">
      <c r="A231" s="42" t="s">
        <v>3327</v>
      </c>
      <c r="B231" s="497"/>
      <c r="C231" s="520" t="s">
        <v>5285</v>
      </c>
      <c r="D231" s="51">
        <v>2417</v>
      </c>
      <c r="E231" s="521" t="s">
        <v>5407</v>
      </c>
      <c r="F231" s="53" t="s">
        <v>5298</v>
      </c>
      <c r="G231" s="522" t="s">
        <v>5408</v>
      </c>
      <c r="H231" s="55">
        <v>27.94</v>
      </c>
      <c r="I231" s="55">
        <v>27.94</v>
      </c>
      <c r="J231" s="55">
        <v>5.7</v>
      </c>
      <c r="K231" s="55">
        <v>5.7</v>
      </c>
      <c r="L231" s="37"/>
      <c r="M231" s="276">
        <v>33.659999999999997</v>
      </c>
      <c r="N231" s="276">
        <v>33.659999999999997</v>
      </c>
      <c r="O231" s="276">
        <v>6.87</v>
      </c>
      <c r="P231" s="280">
        <v>6.87</v>
      </c>
    </row>
    <row r="232" spans="1:16" x14ac:dyDescent="0.2">
      <c r="A232" s="42" t="s">
        <v>3328</v>
      </c>
      <c r="B232" s="497"/>
      <c r="C232" s="520" t="s">
        <v>5285</v>
      </c>
      <c r="D232" s="51">
        <v>2246</v>
      </c>
      <c r="E232" s="521" t="s">
        <v>5409</v>
      </c>
      <c r="F232" s="53" t="s">
        <v>5298</v>
      </c>
      <c r="G232" s="522" t="s">
        <v>5410</v>
      </c>
      <c r="H232" s="55">
        <v>23.16</v>
      </c>
      <c r="I232" s="55">
        <v>23.16</v>
      </c>
      <c r="J232" s="55">
        <v>2.65</v>
      </c>
      <c r="K232" s="55">
        <v>2.65</v>
      </c>
      <c r="L232" s="37"/>
      <c r="M232" s="276">
        <v>27.91</v>
      </c>
      <c r="N232" s="276">
        <v>27.91</v>
      </c>
      <c r="O232" s="276">
        <v>3.2</v>
      </c>
      <c r="P232" s="280">
        <v>3.2</v>
      </c>
    </row>
    <row r="233" spans="1:16" x14ac:dyDescent="0.2">
      <c r="A233" s="42" t="s">
        <v>3329</v>
      </c>
      <c r="B233" s="497"/>
      <c r="C233" s="520" t="s">
        <v>5285</v>
      </c>
      <c r="D233" s="51">
        <v>1672</v>
      </c>
      <c r="E233" s="521" t="s">
        <v>5411</v>
      </c>
      <c r="F233" s="53" t="s">
        <v>5305</v>
      </c>
      <c r="G233" s="522" t="s">
        <v>5412</v>
      </c>
      <c r="H233" s="55">
        <v>2.2400000000000002</v>
      </c>
      <c r="I233" s="55">
        <v>2.2400000000000002</v>
      </c>
      <c r="J233" s="55">
        <v>0.28000000000000003</v>
      </c>
      <c r="K233" s="55">
        <v>0.28000000000000003</v>
      </c>
      <c r="L233" s="37"/>
      <c r="M233" s="276">
        <v>2.71</v>
      </c>
      <c r="N233" s="276">
        <v>2.71</v>
      </c>
      <c r="O233" s="276">
        <v>0.34</v>
      </c>
      <c r="P233" s="280">
        <v>0.34</v>
      </c>
    </row>
    <row r="234" spans="1:16" x14ac:dyDescent="0.2">
      <c r="A234" s="42" t="s">
        <v>3330</v>
      </c>
      <c r="B234" s="497"/>
      <c r="C234" s="520" t="s">
        <v>5285</v>
      </c>
      <c r="D234" s="51">
        <v>1264</v>
      </c>
      <c r="E234" s="521" t="s">
        <v>5413</v>
      </c>
      <c r="F234" s="53" t="s">
        <v>5305</v>
      </c>
      <c r="G234" s="522" t="s">
        <v>5294</v>
      </c>
      <c r="H234" s="55">
        <v>12.5</v>
      </c>
      <c r="I234" s="55">
        <v>12.5</v>
      </c>
      <c r="J234" s="55">
        <v>0.31</v>
      </c>
      <c r="K234" s="55">
        <v>0.31</v>
      </c>
      <c r="L234" s="37"/>
      <c r="M234" s="276">
        <v>15.06</v>
      </c>
      <c r="N234" s="276">
        <v>15.06</v>
      </c>
      <c r="O234" s="276">
        <v>0.38</v>
      </c>
      <c r="P234" s="280">
        <v>0.38</v>
      </c>
    </row>
    <row r="235" spans="1:16" x14ac:dyDescent="0.2">
      <c r="A235" s="42" t="s">
        <v>3331</v>
      </c>
      <c r="B235" s="497"/>
      <c r="C235" s="520" t="s">
        <v>5285</v>
      </c>
      <c r="D235" s="51">
        <v>1334</v>
      </c>
      <c r="E235" s="521" t="s">
        <v>5414</v>
      </c>
      <c r="F235" s="53" t="s">
        <v>5305</v>
      </c>
      <c r="G235" s="522" t="s">
        <v>5415</v>
      </c>
      <c r="H235" s="55">
        <v>9.0299999999999994</v>
      </c>
      <c r="I235" s="55">
        <v>9.0299999999999994</v>
      </c>
      <c r="J235" s="55">
        <v>1.68</v>
      </c>
      <c r="K235" s="55">
        <v>1.68</v>
      </c>
      <c r="L235" s="37"/>
      <c r="M235" s="276">
        <v>10.88</v>
      </c>
      <c r="N235" s="276">
        <v>10.88</v>
      </c>
      <c r="O235" s="276">
        <v>2.0299999999999998</v>
      </c>
      <c r="P235" s="280">
        <v>2.0299999999999998</v>
      </c>
    </row>
    <row r="236" spans="1:16" x14ac:dyDescent="0.2">
      <c r="A236" s="42" t="s">
        <v>3332</v>
      </c>
      <c r="B236" s="497"/>
      <c r="C236" s="520" t="s">
        <v>5285</v>
      </c>
      <c r="D236" s="51">
        <v>2904</v>
      </c>
      <c r="E236" s="521" t="s">
        <v>5416</v>
      </c>
      <c r="F236" s="53" t="s">
        <v>5305</v>
      </c>
      <c r="G236" s="522" t="s">
        <v>5301</v>
      </c>
      <c r="H236" s="55">
        <v>12.37</v>
      </c>
      <c r="I236" s="55">
        <v>12.462774999999992</v>
      </c>
      <c r="J236" s="55">
        <v>12.37</v>
      </c>
      <c r="K236" s="55">
        <v>12.46</v>
      </c>
      <c r="L236" s="37"/>
      <c r="M236" s="276">
        <v>14.91</v>
      </c>
      <c r="N236" s="276">
        <v>14.91</v>
      </c>
      <c r="O236" s="276">
        <v>14.91</v>
      </c>
      <c r="P236" s="280">
        <v>14.91</v>
      </c>
    </row>
    <row r="237" spans="1:16" x14ac:dyDescent="0.2">
      <c r="A237" s="42" t="s">
        <v>3333</v>
      </c>
      <c r="B237" s="497"/>
      <c r="C237" s="520" t="s">
        <v>5285</v>
      </c>
      <c r="D237" s="51">
        <v>2150</v>
      </c>
      <c r="E237" s="521" t="s">
        <v>5423</v>
      </c>
      <c r="F237" s="53" t="s">
        <v>5298</v>
      </c>
      <c r="G237" s="522" t="s">
        <v>5424</v>
      </c>
      <c r="H237" s="55">
        <v>7.52</v>
      </c>
      <c r="I237" s="55">
        <v>7.52</v>
      </c>
      <c r="J237" s="55">
        <v>3.27</v>
      </c>
      <c r="K237" s="55">
        <v>3.27</v>
      </c>
      <c r="L237" s="37"/>
      <c r="M237" s="276">
        <v>9.07</v>
      </c>
      <c r="N237" s="276">
        <v>9.07</v>
      </c>
      <c r="O237" s="276">
        <v>3.95</v>
      </c>
      <c r="P237" s="280">
        <v>3.95</v>
      </c>
    </row>
    <row r="238" spans="1:16" x14ac:dyDescent="0.2">
      <c r="A238" s="42" t="s">
        <v>3334</v>
      </c>
      <c r="B238" s="497"/>
      <c r="C238" s="520" t="s">
        <v>5285</v>
      </c>
      <c r="D238" s="51">
        <v>2719</v>
      </c>
      <c r="E238" s="521" t="s">
        <v>5417</v>
      </c>
      <c r="F238" s="53" t="s">
        <v>5298</v>
      </c>
      <c r="G238" s="522" t="s">
        <v>5425</v>
      </c>
      <c r="H238" s="55">
        <v>7.83</v>
      </c>
      <c r="I238" s="55">
        <v>7.83</v>
      </c>
      <c r="J238" s="55">
        <v>9.11</v>
      </c>
      <c r="K238" s="55">
        <v>9.11</v>
      </c>
      <c r="L238" s="37"/>
      <c r="M238" s="276">
        <v>9.44</v>
      </c>
      <c r="N238" s="276">
        <v>9.44</v>
      </c>
      <c r="O238" s="276">
        <v>10.99</v>
      </c>
      <c r="P238" s="280">
        <v>10.99</v>
      </c>
    </row>
    <row r="239" spans="1:16" x14ac:dyDescent="0.2">
      <c r="A239" s="42" t="s">
        <v>3335</v>
      </c>
      <c r="B239" s="497"/>
      <c r="C239" s="520" t="s">
        <v>5285</v>
      </c>
      <c r="D239" s="51">
        <v>2436</v>
      </c>
      <c r="E239" s="521" t="s">
        <v>5419</v>
      </c>
      <c r="F239" s="53" t="s">
        <v>5298</v>
      </c>
      <c r="G239" s="522" t="s">
        <v>5426</v>
      </c>
      <c r="H239" s="55">
        <v>7.63</v>
      </c>
      <c r="I239" s="55">
        <v>7.63</v>
      </c>
      <c r="J239" s="55">
        <v>3.67</v>
      </c>
      <c r="K239" s="55">
        <v>3.67</v>
      </c>
      <c r="L239" s="37"/>
      <c r="M239" s="276">
        <v>9.1999999999999993</v>
      </c>
      <c r="N239" s="276">
        <v>9.1999999999999993</v>
      </c>
      <c r="O239" s="276">
        <v>4.43</v>
      </c>
      <c r="P239" s="280">
        <v>4.43</v>
      </c>
    </row>
    <row r="240" spans="1:16" ht="24" x14ac:dyDescent="0.25">
      <c r="A240" s="42" t="s">
        <v>3336</v>
      </c>
      <c r="B240" s="497"/>
      <c r="C240" s="520" t="s">
        <v>163</v>
      </c>
      <c r="D240" s="51">
        <v>261602</v>
      </c>
      <c r="E240" s="521" t="s">
        <v>506</v>
      </c>
      <c r="F240" s="53" t="s">
        <v>5300</v>
      </c>
      <c r="G240" s="522" t="s">
        <v>5427</v>
      </c>
      <c r="H240" s="55">
        <v>20.079999999999998</v>
      </c>
      <c r="I240" s="55">
        <v>21.76</v>
      </c>
      <c r="J240" s="55">
        <v>8.83</v>
      </c>
      <c r="K240" s="55">
        <v>9.57</v>
      </c>
      <c r="L240" s="38"/>
      <c r="M240" s="276">
        <v>24.2</v>
      </c>
      <c r="N240" s="276">
        <v>26.22</v>
      </c>
      <c r="O240" s="276">
        <v>10.65</v>
      </c>
      <c r="P240" s="280">
        <v>11.54</v>
      </c>
    </row>
    <row r="241" spans="1:16" x14ac:dyDescent="0.2">
      <c r="A241" s="42" t="s">
        <v>3337</v>
      </c>
      <c r="B241" s="497"/>
      <c r="C241" s="544" t="s">
        <v>5291</v>
      </c>
      <c r="D241" s="551"/>
      <c r="E241" s="551"/>
      <c r="F241" s="551"/>
      <c r="G241" s="551"/>
      <c r="H241" s="565"/>
      <c r="I241" s="551"/>
      <c r="J241" s="575">
        <v>130.45000000000002</v>
      </c>
      <c r="K241" s="575">
        <v>131.28000000000003</v>
      </c>
      <c r="L241" s="37"/>
      <c r="M241" s="272"/>
      <c r="N241" s="272"/>
      <c r="O241" s="287">
        <v>157.27000000000001</v>
      </c>
      <c r="P241" s="285">
        <v>158.16</v>
      </c>
    </row>
    <row r="242" spans="1:16" x14ac:dyDescent="0.2">
      <c r="A242" s="42" t="s">
        <v>3338</v>
      </c>
      <c r="B242" s="37"/>
      <c r="C242" s="545"/>
      <c r="D242" s="552"/>
      <c r="E242" s="552"/>
      <c r="F242" s="552"/>
      <c r="G242" s="552"/>
      <c r="H242" s="545"/>
      <c r="I242" s="552"/>
      <c r="J242" s="545"/>
      <c r="K242" s="552"/>
      <c r="L242" s="37"/>
      <c r="M242" s="283"/>
      <c r="N242" s="284"/>
      <c r="O242" s="272"/>
      <c r="P242" s="282"/>
    </row>
    <row r="243" spans="1:16" x14ac:dyDescent="0.2">
      <c r="A243" s="42" t="s">
        <v>3339</v>
      </c>
      <c r="B243" s="312">
        <v>84</v>
      </c>
      <c r="C243" s="542" t="s">
        <v>5278</v>
      </c>
      <c r="D243" s="549" t="s">
        <v>132</v>
      </c>
      <c r="E243" s="549" t="s">
        <v>134</v>
      </c>
      <c r="F243" s="549" t="s">
        <v>5279</v>
      </c>
      <c r="G243" s="549" t="s">
        <v>5280</v>
      </c>
      <c r="H243" s="566" t="s">
        <v>5281</v>
      </c>
      <c r="I243" s="549"/>
      <c r="J243" s="566" t="s">
        <v>5282</v>
      </c>
      <c r="K243" s="549"/>
      <c r="L243" s="37"/>
    </row>
    <row r="244" spans="1:16" x14ac:dyDescent="0.2">
      <c r="A244" s="42" t="s">
        <v>3340</v>
      </c>
      <c r="B244" s="539"/>
      <c r="C244" s="542"/>
      <c r="D244" s="549"/>
      <c r="E244" s="549"/>
      <c r="F244" s="549"/>
      <c r="G244" s="549"/>
      <c r="H244" s="563" t="s">
        <v>5283</v>
      </c>
      <c r="I244" s="574" t="s">
        <v>5284</v>
      </c>
      <c r="J244" s="563" t="s">
        <v>5283</v>
      </c>
      <c r="K244" s="574" t="s">
        <v>5284</v>
      </c>
      <c r="L244" s="37"/>
      <c r="M244" s="282"/>
      <c r="N244" s="284"/>
      <c r="O244" s="282"/>
      <c r="P244" s="283"/>
    </row>
    <row r="245" spans="1:16" ht="24" x14ac:dyDescent="0.25">
      <c r="A245" s="42" t="s">
        <v>3341</v>
      </c>
      <c r="B245" s="517"/>
      <c r="C245" s="543" t="s">
        <v>197</v>
      </c>
      <c r="D245" s="550" t="s">
        <v>615</v>
      </c>
      <c r="E245" s="555" t="s">
        <v>5704</v>
      </c>
      <c r="F245" s="557" t="s">
        <v>172</v>
      </c>
      <c r="G245" s="559"/>
      <c r="H245" s="564"/>
      <c r="I245" s="559"/>
      <c r="J245" s="567">
        <v>321.20999999999992</v>
      </c>
      <c r="K245" s="567">
        <v>327.33999999999992</v>
      </c>
      <c r="L245" s="279"/>
      <c r="M245" s="272"/>
      <c r="N245" s="272"/>
      <c r="O245" s="278">
        <v>387.2</v>
      </c>
      <c r="P245" s="281">
        <v>394.35</v>
      </c>
    </row>
    <row r="246" spans="1:16" x14ac:dyDescent="0.2">
      <c r="A246" s="42" t="s">
        <v>3342</v>
      </c>
      <c r="B246" s="518"/>
      <c r="C246" s="520" t="s">
        <v>5285</v>
      </c>
      <c r="D246" s="534">
        <v>25</v>
      </c>
      <c r="E246" s="521" t="s">
        <v>5402</v>
      </c>
      <c r="F246" s="53" t="s">
        <v>86</v>
      </c>
      <c r="G246" s="522" t="s">
        <v>5406</v>
      </c>
      <c r="H246" s="55">
        <v>15.99</v>
      </c>
      <c r="I246" s="55">
        <v>18.510000000000002</v>
      </c>
      <c r="J246" s="55">
        <v>17.579999999999998</v>
      </c>
      <c r="K246" s="55">
        <v>20.36</v>
      </c>
      <c r="L246" s="37"/>
      <c r="M246" s="276">
        <v>19.27</v>
      </c>
      <c r="N246" s="276">
        <v>22.3</v>
      </c>
      <c r="O246" s="276">
        <v>21.2</v>
      </c>
      <c r="P246" s="280">
        <v>24.53</v>
      </c>
    </row>
    <row r="247" spans="1:16" x14ac:dyDescent="0.2">
      <c r="A247" s="42" t="s">
        <v>3343</v>
      </c>
      <c r="B247" s="497"/>
      <c r="C247" s="520" t="s">
        <v>5285</v>
      </c>
      <c r="D247" s="534">
        <v>8</v>
      </c>
      <c r="E247" s="521" t="s">
        <v>5302</v>
      </c>
      <c r="F247" s="53" t="s">
        <v>86</v>
      </c>
      <c r="G247" s="522" t="s">
        <v>5406</v>
      </c>
      <c r="H247" s="55">
        <v>10.8</v>
      </c>
      <c r="I247" s="55">
        <v>12.5</v>
      </c>
      <c r="J247" s="55">
        <v>11.88</v>
      </c>
      <c r="K247" s="55">
        <v>13.75</v>
      </c>
      <c r="L247" s="37"/>
      <c r="M247" s="276">
        <v>13.02</v>
      </c>
      <c r="N247" s="276">
        <v>15.06</v>
      </c>
      <c r="O247" s="276">
        <v>14.32</v>
      </c>
      <c r="P247" s="280">
        <v>16.57</v>
      </c>
    </row>
    <row r="248" spans="1:16" x14ac:dyDescent="0.2">
      <c r="A248" s="42" t="s">
        <v>3344</v>
      </c>
      <c r="B248" s="497"/>
      <c r="C248" s="544" t="s">
        <v>5290</v>
      </c>
      <c r="D248" s="551"/>
      <c r="E248" s="551"/>
      <c r="F248" s="551"/>
      <c r="G248" s="551"/>
      <c r="H248" s="565"/>
      <c r="I248" s="551"/>
      <c r="J248" s="575">
        <v>29.46</v>
      </c>
      <c r="K248" s="575">
        <v>34.11</v>
      </c>
      <c r="L248" s="37"/>
      <c r="M248" s="272"/>
      <c r="N248" s="272"/>
      <c r="O248" s="287">
        <v>35.520000000000003</v>
      </c>
      <c r="P248" s="285">
        <v>41.1</v>
      </c>
    </row>
    <row r="249" spans="1:16" x14ac:dyDescent="0.2">
      <c r="A249" s="42" t="s">
        <v>3345</v>
      </c>
      <c r="B249" s="497"/>
      <c r="C249" s="520" t="s">
        <v>5285</v>
      </c>
      <c r="D249" s="51">
        <v>2376</v>
      </c>
      <c r="E249" s="521" t="s">
        <v>5403</v>
      </c>
      <c r="F249" s="53" t="s">
        <v>5298</v>
      </c>
      <c r="G249" s="522" t="s">
        <v>5428</v>
      </c>
      <c r="H249" s="55">
        <v>8.98</v>
      </c>
      <c r="I249" s="55">
        <v>8.98</v>
      </c>
      <c r="J249" s="55">
        <v>69.84</v>
      </c>
      <c r="K249" s="55">
        <v>69.84</v>
      </c>
      <c r="L249" s="37"/>
      <c r="M249" s="343">
        <v>10.82</v>
      </c>
      <c r="N249" s="347">
        <v>10.82</v>
      </c>
      <c r="O249" s="276">
        <v>84.16</v>
      </c>
      <c r="P249" s="280">
        <v>84.16</v>
      </c>
    </row>
    <row r="250" spans="1:16" x14ac:dyDescent="0.2">
      <c r="A250" s="42" t="s">
        <v>3346</v>
      </c>
      <c r="B250" s="497"/>
      <c r="C250" s="520" t="s">
        <v>5285</v>
      </c>
      <c r="D250" s="51">
        <v>2504</v>
      </c>
      <c r="E250" s="521" t="s">
        <v>5405</v>
      </c>
      <c r="F250" s="53" t="s">
        <v>5298</v>
      </c>
      <c r="G250" s="522" t="s">
        <v>5429</v>
      </c>
      <c r="H250" s="55">
        <v>7.98</v>
      </c>
      <c r="I250" s="55">
        <v>7.98</v>
      </c>
      <c r="J250" s="55">
        <v>36.96</v>
      </c>
      <c r="K250" s="55">
        <v>36.96</v>
      </c>
      <c r="L250" s="37"/>
      <c r="M250" s="276">
        <v>9.6199999999999992</v>
      </c>
      <c r="N250" s="276">
        <v>9.6199999999999992</v>
      </c>
      <c r="O250" s="276">
        <v>44.56</v>
      </c>
      <c r="P250" s="280">
        <v>44.56</v>
      </c>
    </row>
    <row r="251" spans="1:16" x14ac:dyDescent="0.2">
      <c r="A251" s="42" t="s">
        <v>3347</v>
      </c>
      <c r="B251" s="497"/>
      <c r="C251" s="520" t="s">
        <v>5285</v>
      </c>
      <c r="D251" s="51">
        <v>2377</v>
      </c>
      <c r="E251" s="521" t="s">
        <v>5430</v>
      </c>
      <c r="F251" s="53" t="s">
        <v>5298</v>
      </c>
      <c r="G251" s="522" t="s">
        <v>5431</v>
      </c>
      <c r="H251" s="55">
        <v>10.62</v>
      </c>
      <c r="I251" s="55">
        <v>10.62</v>
      </c>
      <c r="J251" s="55">
        <v>67.349999999999994</v>
      </c>
      <c r="K251" s="55">
        <v>67.349999999999994</v>
      </c>
      <c r="L251" s="37"/>
      <c r="M251" s="276">
        <v>12.8</v>
      </c>
      <c r="N251" s="276">
        <v>12.8</v>
      </c>
      <c r="O251" s="276">
        <v>81.180000000000007</v>
      </c>
      <c r="P251" s="280">
        <v>81.180000000000007</v>
      </c>
    </row>
    <row r="252" spans="1:16" x14ac:dyDescent="0.2">
      <c r="A252" s="42" t="s">
        <v>3348</v>
      </c>
      <c r="B252" s="497"/>
      <c r="C252" s="520" t="s">
        <v>5285</v>
      </c>
      <c r="D252" s="51">
        <v>2421</v>
      </c>
      <c r="E252" s="521" t="s">
        <v>5432</v>
      </c>
      <c r="F252" s="53" t="s">
        <v>5298</v>
      </c>
      <c r="G252" s="522" t="s">
        <v>5433</v>
      </c>
      <c r="H252" s="55">
        <v>8.73</v>
      </c>
      <c r="I252" s="55">
        <v>8.73</v>
      </c>
      <c r="J252" s="55">
        <v>12.97</v>
      </c>
      <c r="K252" s="55">
        <v>12.97</v>
      </c>
      <c r="L252" s="37"/>
      <c r="M252" s="276">
        <v>10.52</v>
      </c>
      <c r="N252" s="276">
        <v>10.52</v>
      </c>
      <c r="O252" s="276">
        <v>15.63</v>
      </c>
      <c r="P252" s="280">
        <v>15.63</v>
      </c>
    </row>
    <row r="253" spans="1:16" x14ac:dyDescent="0.2">
      <c r="A253" s="42" t="s">
        <v>3349</v>
      </c>
      <c r="B253" s="497"/>
      <c r="C253" s="520" t="s">
        <v>5285</v>
      </c>
      <c r="D253" s="51">
        <v>2417</v>
      </c>
      <c r="E253" s="521" t="s">
        <v>5407</v>
      </c>
      <c r="F253" s="53" t="s">
        <v>5298</v>
      </c>
      <c r="G253" s="522" t="s">
        <v>5408</v>
      </c>
      <c r="H253" s="55">
        <v>27.94</v>
      </c>
      <c r="I253" s="55">
        <v>27.94</v>
      </c>
      <c r="J253" s="55">
        <v>5.7</v>
      </c>
      <c r="K253" s="55">
        <v>5.7</v>
      </c>
      <c r="L253" s="37"/>
      <c r="M253" s="276">
        <v>33.659999999999997</v>
      </c>
      <c r="N253" s="276">
        <v>33.659999999999997</v>
      </c>
      <c r="O253" s="276">
        <v>6.87</v>
      </c>
      <c r="P253" s="280">
        <v>6.87</v>
      </c>
    </row>
    <row r="254" spans="1:16" x14ac:dyDescent="0.2">
      <c r="A254" s="42" t="s">
        <v>3350</v>
      </c>
      <c r="B254" s="497"/>
      <c r="C254" s="520" t="s">
        <v>5285</v>
      </c>
      <c r="D254" s="51">
        <v>2246</v>
      </c>
      <c r="E254" s="521" t="s">
        <v>5409</v>
      </c>
      <c r="F254" s="53" t="s">
        <v>5298</v>
      </c>
      <c r="G254" s="522" t="s">
        <v>5410</v>
      </c>
      <c r="H254" s="55">
        <v>23.16</v>
      </c>
      <c r="I254" s="55">
        <v>23.16</v>
      </c>
      <c r="J254" s="55">
        <v>2.65</v>
      </c>
      <c r="K254" s="55">
        <v>2.65</v>
      </c>
      <c r="L254" s="37"/>
      <c r="M254" s="276">
        <v>27.91</v>
      </c>
      <c r="N254" s="276">
        <v>27.91</v>
      </c>
      <c r="O254" s="276">
        <v>3.2</v>
      </c>
      <c r="P254" s="280">
        <v>3.2</v>
      </c>
    </row>
    <row r="255" spans="1:16" x14ac:dyDescent="0.2">
      <c r="A255" s="42" t="s">
        <v>3351</v>
      </c>
      <c r="B255" s="497"/>
      <c r="C255" s="520" t="s">
        <v>5285</v>
      </c>
      <c r="D255" s="51">
        <v>1672</v>
      </c>
      <c r="E255" s="521" t="s">
        <v>5411</v>
      </c>
      <c r="F255" s="53" t="s">
        <v>5305</v>
      </c>
      <c r="G255" s="522" t="s">
        <v>5434</v>
      </c>
      <c r="H255" s="55">
        <v>2.2400000000000002</v>
      </c>
      <c r="I255" s="55">
        <v>2.2400000000000002</v>
      </c>
      <c r="J255" s="55">
        <v>0.56999999999999995</v>
      </c>
      <c r="K255" s="55">
        <v>0.56999999999999995</v>
      </c>
      <c r="L255" s="37"/>
      <c r="M255" s="276">
        <v>2.71</v>
      </c>
      <c r="N255" s="276">
        <v>2.71</v>
      </c>
      <c r="O255" s="276">
        <v>0.69</v>
      </c>
      <c r="P255" s="280">
        <v>0.69</v>
      </c>
    </row>
    <row r="256" spans="1:16" x14ac:dyDescent="0.2">
      <c r="A256" s="42" t="s">
        <v>3352</v>
      </c>
      <c r="B256" s="497"/>
      <c r="C256" s="520" t="s">
        <v>5285</v>
      </c>
      <c r="D256" s="51">
        <v>1264</v>
      </c>
      <c r="E256" s="521" t="s">
        <v>5413</v>
      </c>
      <c r="F256" s="53" t="s">
        <v>5305</v>
      </c>
      <c r="G256" s="522" t="s">
        <v>5435</v>
      </c>
      <c r="H256" s="55">
        <v>12.5</v>
      </c>
      <c r="I256" s="55">
        <v>12.5</v>
      </c>
      <c r="J256" s="55">
        <v>0.63</v>
      </c>
      <c r="K256" s="55">
        <v>0.63</v>
      </c>
      <c r="L256" s="37"/>
      <c r="M256" s="276">
        <v>15.06</v>
      </c>
      <c r="N256" s="276">
        <v>15.06</v>
      </c>
      <c r="O256" s="276">
        <v>0.77</v>
      </c>
      <c r="P256" s="280">
        <v>0.77</v>
      </c>
    </row>
    <row r="257" spans="1:16" x14ac:dyDescent="0.2">
      <c r="A257" s="42" t="s">
        <v>3353</v>
      </c>
      <c r="B257" s="497"/>
      <c r="C257" s="520" t="s">
        <v>5285</v>
      </c>
      <c r="D257" s="51">
        <v>1334</v>
      </c>
      <c r="E257" s="521" t="s">
        <v>5414</v>
      </c>
      <c r="F257" s="53" t="s">
        <v>5305</v>
      </c>
      <c r="G257" s="522" t="s">
        <v>5436</v>
      </c>
      <c r="H257" s="55">
        <v>9.0299999999999994</v>
      </c>
      <c r="I257" s="55">
        <v>9.0299999999999994</v>
      </c>
      <c r="J257" s="55">
        <v>3.36</v>
      </c>
      <c r="K257" s="55">
        <v>3.36</v>
      </c>
      <c r="L257" s="37"/>
      <c r="M257" s="276">
        <v>10.88</v>
      </c>
      <c r="N257" s="276">
        <v>10.88</v>
      </c>
      <c r="O257" s="276">
        <v>4.0599999999999996</v>
      </c>
      <c r="P257" s="280">
        <v>4.0599999999999996</v>
      </c>
    </row>
    <row r="258" spans="1:16" x14ac:dyDescent="0.2">
      <c r="A258" s="42" t="s">
        <v>3354</v>
      </c>
      <c r="B258" s="497"/>
      <c r="C258" s="520" t="s">
        <v>5285</v>
      </c>
      <c r="D258" s="51">
        <v>2908</v>
      </c>
      <c r="E258" s="521" t="s">
        <v>5416</v>
      </c>
      <c r="F258" s="53" t="s">
        <v>5305</v>
      </c>
      <c r="G258" s="522" t="s">
        <v>5301</v>
      </c>
      <c r="H258" s="55">
        <v>61.3</v>
      </c>
      <c r="I258" s="55">
        <v>61.470836065573778</v>
      </c>
      <c r="J258" s="55">
        <v>61.3</v>
      </c>
      <c r="K258" s="55">
        <v>61.47</v>
      </c>
      <c r="L258" s="37"/>
      <c r="M258" s="276">
        <v>73.849999999999994</v>
      </c>
      <c r="N258" s="276">
        <v>73.849999999999994</v>
      </c>
      <c r="O258" s="276">
        <v>73.849999999999994</v>
      </c>
      <c r="P258" s="280">
        <v>73.849999999999994</v>
      </c>
    </row>
    <row r="259" spans="1:16" x14ac:dyDescent="0.2">
      <c r="A259" s="42" t="s">
        <v>3355</v>
      </c>
      <c r="B259" s="497"/>
      <c r="C259" s="520" t="s">
        <v>5285</v>
      </c>
      <c r="D259" s="51">
        <v>2150</v>
      </c>
      <c r="E259" s="521" t="s">
        <v>5423</v>
      </c>
      <c r="F259" s="53" t="s">
        <v>5298</v>
      </c>
      <c r="G259" s="522" t="s">
        <v>5424</v>
      </c>
      <c r="H259" s="55">
        <v>7.52</v>
      </c>
      <c r="I259" s="55">
        <v>7.52</v>
      </c>
      <c r="J259" s="55">
        <v>3.27</v>
      </c>
      <c r="K259" s="55">
        <v>3.27</v>
      </c>
      <c r="L259" s="37"/>
      <c r="M259" s="276">
        <v>9.07</v>
      </c>
      <c r="N259" s="276">
        <v>9.07</v>
      </c>
      <c r="O259" s="276">
        <v>3.95</v>
      </c>
      <c r="P259" s="280">
        <v>3.95</v>
      </c>
    </row>
    <row r="260" spans="1:16" x14ac:dyDescent="0.2">
      <c r="A260" s="42" t="s">
        <v>3356</v>
      </c>
      <c r="B260" s="497"/>
      <c r="C260" s="520" t="s">
        <v>5285</v>
      </c>
      <c r="D260" s="51">
        <v>2719</v>
      </c>
      <c r="E260" s="521" t="s">
        <v>5417</v>
      </c>
      <c r="F260" s="53" t="s">
        <v>5298</v>
      </c>
      <c r="G260" s="522" t="s">
        <v>5437</v>
      </c>
      <c r="H260" s="55">
        <v>7.83</v>
      </c>
      <c r="I260" s="55">
        <v>7.83</v>
      </c>
      <c r="J260" s="55">
        <v>8.59</v>
      </c>
      <c r="K260" s="55">
        <v>8.59</v>
      </c>
      <c r="L260" s="37"/>
      <c r="M260" s="276">
        <v>9.44</v>
      </c>
      <c r="N260" s="276">
        <v>9.44</v>
      </c>
      <c r="O260" s="276">
        <v>10.37</v>
      </c>
      <c r="P260" s="280">
        <v>10.37</v>
      </c>
    </row>
    <row r="261" spans="1:16" x14ac:dyDescent="0.2">
      <c r="A261" s="42" t="s">
        <v>3357</v>
      </c>
      <c r="B261" s="497"/>
      <c r="C261" s="520" t="s">
        <v>5285</v>
      </c>
      <c r="D261" s="51">
        <v>2436</v>
      </c>
      <c r="E261" s="521" t="s">
        <v>5419</v>
      </c>
      <c r="F261" s="53" t="s">
        <v>5298</v>
      </c>
      <c r="G261" s="522" t="s">
        <v>5438</v>
      </c>
      <c r="H261" s="55">
        <v>7.63</v>
      </c>
      <c r="I261" s="55">
        <v>7.63</v>
      </c>
      <c r="J261" s="55">
        <v>2.9</v>
      </c>
      <c r="K261" s="55">
        <v>2.9</v>
      </c>
      <c r="L261" s="37"/>
      <c r="M261" s="276">
        <v>9.1999999999999993</v>
      </c>
      <c r="N261" s="276">
        <v>9.1999999999999993</v>
      </c>
      <c r="O261" s="276">
        <v>3.51</v>
      </c>
      <c r="P261" s="280">
        <v>3.51</v>
      </c>
    </row>
    <row r="262" spans="1:16" ht="24" x14ac:dyDescent="0.25">
      <c r="A262" s="42" t="s">
        <v>3358</v>
      </c>
      <c r="B262" s="497"/>
      <c r="C262" s="520" t="s">
        <v>163</v>
      </c>
      <c r="D262" s="51">
        <v>261602</v>
      </c>
      <c r="E262" s="521" t="s">
        <v>506</v>
      </c>
      <c r="F262" s="53" t="s">
        <v>5300</v>
      </c>
      <c r="G262" s="522" t="s">
        <v>5439</v>
      </c>
      <c r="H262" s="55">
        <v>20.079999999999998</v>
      </c>
      <c r="I262" s="55">
        <v>21.76</v>
      </c>
      <c r="J262" s="55">
        <v>15.66</v>
      </c>
      <c r="K262" s="55">
        <v>16.97</v>
      </c>
      <c r="L262" s="38"/>
      <c r="M262" s="276">
        <v>24.2</v>
      </c>
      <c r="N262" s="276">
        <v>26.22</v>
      </c>
      <c r="O262" s="276">
        <v>18.88</v>
      </c>
      <c r="P262" s="280">
        <v>20.45</v>
      </c>
    </row>
    <row r="263" spans="1:16" x14ac:dyDescent="0.2">
      <c r="A263" s="42" t="s">
        <v>3359</v>
      </c>
      <c r="B263" s="497"/>
      <c r="C263" s="544" t="s">
        <v>5291</v>
      </c>
      <c r="D263" s="551"/>
      <c r="E263" s="551"/>
      <c r="F263" s="551"/>
      <c r="G263" s="551"/>
      <c r="H263" s="565"/>
      <c r="I263" s="551"/>
      <c r="J263" s="575">
        <v>291.74999999999994</v>
      </c>
      <c r="K263" s="575">
        <v>293.2299999999999</v>
      </c>
      <c r="L263" s="37"/>
      <c r="M263" s="272"/>
      <c r="N263" s="272"/>
      <c r="O263" s="287">
        <v>351.68</v>
      </c>
      <c r="P263" s="285">
        <v>353.25</v>
      </c>
    </row>
    <row r="264" spans="1:16" x14ac:dyDescent="0.2">
      <c r="A264" s="42" t="s">
        <v>3360</v>
      </c>
      <c r="B264" s="37"/>
      <c r="C264" s="545"/>
      <c r="D264" s="552"/>
      <c r="E264" s="552"/>
      <c r="F264" s="552"/>
      <c r="G264" s="552"/>
      <c r="H264" s="545"/>
      <c r="I264" s="552"/>
      <c r="J264" s="545"/>
      <c r="K264" s="552"/>
      <c r="L264" s="37"/>
      <c r="M264" s="283"/>
      <c r="N264" s="284"/>
      <c r="O264" s="272"/>
      <c r="P264" s="282"/>
    </row>
    <row r="265" spans="1:16" x14ac:dyDescent="0.2">
      <c r="A265" s="42" t="s">
        <v>3361</v>
      </c>
      <c r="B265" s="312">
        <v>85</v>
      </c>
      <c r="C265" s="542" t="s">
        <v>5278</v>
      </c>
      <c r="D265" s="549" t="s">
        <v>132</v>
      </c>
      <c r="E265" s="549" t="s">
        <v>134</v>
      </c>
      <c r="F265" s="549" t="s">
        <v>5279</v>
      </c>
      <c r="G265" s="549" t="s">
        <v>5280</v>
      </c>
      <c r="H265" s="566" t="s">
        <v>5281</v>
      </c>
      <c r="I265" s="549"/>
      <c r="J265" s="566" t="s">
        <v>5282</v>
      </c>
      <c r="K265" s="549"/>
      <c r="L265" s="37"/>
    </row>
    <row r="266" spans="1:16" x14ac:dyDescent="0.2">
      <c r="A266" s="42" t="s">
        <v>3362</v>
      </c>
      <c r="B266" s="539"/>
      <c r="C266" s="542"/>
      <c r="D266" s="549"/>
      <c r="E266" s="549"/>
      <c r="F266" s="549"/>
      <c r="G266" s="549"/>
      <c r="H266" s="563" t="s">
        <v>5283</v>
      </c>
      <c r="I266" s="574" t="s">
        <v>5284</v>
      </c>
      <c r="J266" s="563" t="s">
        <v>5283</v>
      </c>
      <c r="K266" s="574" t="s">
        <v>5284</v>
      </c>
      <c r="L266" s="37"/>
      <c r="M266" s="282"/>
      <c r="N266" s="284"/>
      <c r="O266" s="282"/>
      <c r="P266" s="283"/>
    </row>
    <row r="267" spans="1:16" x14ac:dyDescent="0.25">
      <c r="A267" s="42" t="s">
        <v>3363</v>
      </c>
      <c r="B267" s="517"/>
      <c r="C267" s="543" t="s">
        <v>197</v>
      </c>
      <c r="D267" s="550" t="s">
        <v>257</v>
      </c>
      <c r="E267" s="556" t="s">
        <v>258</v>
      </c>
      <c r="F267" s="557" t="s">
        <v>172</v>
      </c>
      <c r="G267" s="559"/>
      <c r="H267" s="564"/>
      <c r="I267" s="559"/>
      <c r="J267" s="567">
        <v>296.03999999999996</v>
      </c>
      <c r="K267" s="567">
        <v>301.90000000000003</v>
      </c>
      <c r="L267" s="279"/>
      <c r="M267" s="272"/>
      <c r="N267" s="272"/>
      <c r="O267" s="278">
        <v>356.84</v>
      </c>
      <c r="P267" s="281">
        <v>363.71</v>
      </c>
    </row>
    <row r="268" spans="1:16" x14ac:dyDescent="0.2">
      <c r="A268" s="42" t="s">
        <v>3364</v>
      </c>
      <c r="B268" s="518"/>
      <c r="C268" s="520" t="s">
        <v>5285</v>
      </c>
      <c r="D268" s="534">
        <v>25</v>
      </c>
      <c r="E268" s="521" t="s">
        <v>5402</v>
      </c>
      <c r="F268" s="53" t="s">
        <v>86</v>
      </c>
      <c r="G268" s="522" t="s">
        <v>5406</v>
      </c>
      <c r="H268" s="55">
        <v>15.99</v>
      </c>
      <c r="I268" s="55">
        <v>18.510000000000002</v>
      </c>
      <c r="J268" s="55">
        <v>17.579999999999998</v>
      </c>
      <c r="K268" s="55">
        <v>20.36</v>
      </c>
      <c r="L268" s="37"/>
      <c r="M268" s="276">
        <v>19.27</v>
      </c>
      <c r="N268" s="276">
        <v>22.3</v>
      </c>
      <c r="O268" s="276">
        <v>21.2</v>
      </c>
      <c r="P268" s="280">
        <v>24.53</v>
      </c>
    </row>
    <row r="269" spans="1:16" x14ac:dyDescent="0.2">
      <c r="A269" s="42" t="s">
        <v>3365</v>
      </c>
      <c r="B269" s="497"/>
      <c r="C269" s="520" t="s">
        <v>5285</v>
      </c>
      <c r="D269" s="534">
        <v>8</v>
      </c>
      <c r="E269" s="521" t="s">
        <v>5302</v>
      </c>
      <c r="F269" s="53" t="s">
        <v>86</v>
      </c>
      <c r="G269" s="522" t="s">
        <v>5406</v>
      </c>
      <c r="H269" s="55">
        <v>10.8</v>
      </c>
      <c r="I269" s="55">
        <v>12.5</v>
      </c>
      <c r="J269" s="55">
        <v>11.88</v>
      </c>
      <c r="K269" s="55">
        <v>13.75</v>
      </c>
      <c r="L269" s="37"/>
      <c r="M269" s="276">
        <v>13.02</v>
      </c>
      <c r="N269" s="276">
        <v>15.06</v>
      </c>
      <c r="O269" s="276">
        <v>14.32</v>
      </c>
      <c r="P269" s="280">
        <v>16.57</v>
      </c>
    </row>
    <row r="270" spans="1:16" x14ac:dyDescent="0.2">
      <c r="A270" s="42" t="s">
        <v>3366</v>
      </c>
      <c r="B270" s="497"/>
      <c r="C270" s="544" t="s">
        <v>5290</v>
      </c>
      <c r="D270" s="551"/>
      <c r="E270" s="551"/>
      <c r="F270" s="551"/>
      <c r="G270" s="551"/>
      <c r="H270" s="565"/>
      <c r="I270" s="551"/>
      <c r="J270" s="575">
        <v>29.46</v>
      </c>
      <c r="K270" s="575">
        <v>34.11</v>
      </c>
      <c r="L270" s="37"/>
      <c r="M270" s="272"/>
      <c r="N270" s="272"/>
      <c r="O270" s="287">
        <v>35.520000000000003</v>
      </c>
      <c r="P270" s="285">
        <v>41.1</v>
      </c>
    </row>
    <row r="271" spans="1:16" x14ac:dyDescent="0.2">
      <c r="A271" s="42" t="s">
        <v>3367</v>
      </c>
      <c r="B271" s="497"/>
      <c r="C271" s="520" t="s">
        <v>5285</v>
      </c>
      <c r="D271" s="51">
        <v>2376</v>
      </c>
      <c r="E271" s="521" t="s">
        <v>5403</v>
      </c>
      <c r="F271" s="53" t="s">
        <v>5298</v>
      </c>
      <c r="G271" s="522" t="s">
        <v>5428</v>
      </c>
      <c r="H271" s="55">
        <v>8.98</v>
      </c>
      <c r="I271" s="55">
        <v>8.98</v>
      </c>
      <c r="J271" s="55">
        <v>69.84</v>
      </c>
      <c r="K271" s="55">
        <v>69.84</v>
      </c>
      <c r="L271" s="37"/>
      <c r="M271" s="343">
        <v>10.82</v>
      </c>
      <c r="N271" s="347">
        <v>10.82</v>
      </c>
      <c r="O271" s="276">
        <v>84.16</v>
      </c>
      <c r="P271" s="280">
        <v>84.16</v>
      </c>
    </row>
    <row r="272" spans="1:16" x14ac:dyDescent="0.2">
      <c r="A272" s="42" t="s">
        <v>3368</v>
      </c>
      <c r="B272" s="497"/>
      <c r="C272" s="520" t="s">
        <v>5285</v>
      </c>
      <c r="D272" s="51">
        <v>2504</v>
      </c>
      <c r="E272" s="521" t="s">
        <v>5405</v>
      </c>
      <c r="F272" s="53" t="s">
        <v>5298</v>
      </c>
      <c r="G272" s="522" t="s">
        <v>5429</v>
      </c>
      <c r="H272" s="55">
        <v>7.98</v>
      </c>
      <c r="I272" s="55">
        <v>7.98</v>
      </c>
      <c r="J272" s="55">
        <v>36.96</v>
      </c>
      <c r="K272" s="55">
        <v>36.96</v>
      </c>
      <c r="L272" s="37"/>
      <c r="M272" s="276">
        <v>9.6199999999999992</v>
      </c>
      <c r="N272" s="276">
        <v>9.6199999999999992</v>
      </c>
      <c r="O272" s="276">
        <v>44.56</v>
      </c>
      <c r="P272" s="280">
        <v>44.56</v>
      </c>
    </row>
    <row r="273" spans="1:16" x14ac:dyDescent="0.2">
      <c r="A273" s="42" t="s">
        <v>3369</v>
      </c>
      <c r="B273" s="497"/>
      <c r="C273" s="520" t="s">
        <v>5285</v>
      </c>
      <c r="D273" s="51">
        <v>2377</v>
      </c>
      <c r="E273" s="521" t="s">
        <v>5430</v>
      </c>
      <c r="F273" s="53" t="s">
        <v>5298</v>
      </c>
      <c r="G273" s="522" t="s">
        <v>5431</v>
      </c>
      <c r="H273" s="55">
        <v>10.62</v>
      </c>
      <c r="I273" s="55">
        <v>10.62</v>
      </c>
      <c r="J273" s="55">
        <v>67.349999999999994</v>
      </c>
      <c r="K273" s="55">
        <v>67.349999999999994</v>
      </c>
      <c r="L273" s="37"/>
      <c r="M273" s="276">
        <v>12.8</v>
      </c>
      <c r="N273" s="276">
        <v>12.8</v>
      </c>
      <c r="O273" s="276">
        <v>81.180000000000007</v>
      </c>
      <c r="P273" s="280">
        <v>81.180000000000007</v>
      </c>
    </row>
    <row r="274" spans="1:16" x14ac:dyDescent="0.2">
      <c r="A274" s="42" t="s">
        <v>3370</v>
      </c>
      <c r="B274" s="497"/>
      <c r="C274" s="520" t="s">
        <v>5285</v>
      </c>
      <c r="D274" s="51">
        <v>2417</v>
      </c>
      <c r="E274" s="521" t="s">
        <v>5407</v>
      </c>
      <c r="F274" s="53" t="s">
        <v>5298</v>
      </c>
      <c r="G274" s="522" t="s">
        <v>5408</v>
      </c>
      <c r="H274" s="55">
        <v>27.94</v>
      </c>
      <c r="I274" s="55">
        <v>27.94</v>
      </c>
      <c r="J274" s="55">
        <v>5.7</v>
      </c>
      <c r="K274" s="55">
        <v>5.7</v>
      </c>
      <c r="L274" s="37"/>
      <c r="M274" s="276">
        <v>33.659999999999997</v>
      </c>
      <c r="N274" s="276">
        <v>33.659999999999997</v>
      </c>
      <c r="O274" s="276">
        <v>6.87</v>
      </c>
      <c r="P274" s="280">
        <v>6.87</v>
      </c>
    </row>
    <row r="275" spans="1:16" x14ac:dyDescent="0.2">
      <c r="A275" s="42" t="s">
        <v>3371</v>
      </c>
      <c r="B275" s="497"/>
      <c r="C275" s="520" t="s">
        <v>5285</v>
      </c>
      <c r="D275" s="51">
        <v>2246</v>
      </c>
      <c r="E275" s="521" t="s">
        <v>5409</v>
      </c>
      <c r="F275" s="53" t="s">
        <v>5298</v>
      </c>
      <c r="G275" s="522" t="s">
        <v>5410</v>
      </c>
      <c r="H275" s="55">
        <v>23.16</v>
      </c>
      <c r="I275" s="55">
        <v>23.16</v>
      </c>
      <c r="J275" s="55">
        <v>2.65</v>
      </c>
      <c r="K275" s="55">
        <v>2.65</v>
      </c>
      <c r="L275" s="37"/>
      <c r="M275" s="276">
        <v>27.91</v>
      </c>
      <c r="N275" s="276">
        <v>27.91</v>
      </c>
      <c r="O275" s="276">
        <v>3.2</v>
      </c>
      <c r="P275" s="280">
        <v>3.2</v>
      </c>
    </row>
    <row r="276" spans="1:16" x14ac:dyDescent="0.2">
      <c r="A276" s="42" t="s">
        <v>3372</v>
      </c>
      <c r="B276" s="497"/>
      <c r="C276" s="520" t="s">
        <v>5285</v>
      </c>
      <c r="D276" s="51">
        <v>1672</v>
      </c>
      <c r="E276" s="521" t="s">
        <v>5411</v>
      </c>
      <c r="F276" s="53" t="s">
        <v>5305</v>
      </c>
      <c r="G276" s="522" t="s">
        <v>5434</v>
      </c>
      <c r="H276" s="55">
        <v>2.2400000000000002</v>
      </c>
      <c r="I276" s="55">
        <v>2.2400000000000002</v>
      </c>
      <c r="J276" s="55">
        <v>0.56999999999999995</v>
      </c>
      <c r="K276" s="55">
        <v>0.56999999999999995</v>
      </c>
      <c r="L276" s="37"/>
      <c r="M276" s="276">
        <v>2.71</v>
      </c>
      <c r="N276" s="276">
        <v>2.71</v>
      </c>
      <c r="O276" s="276">
        <v>0.69</v>
      </c>
      <c r="P276" s="280">
        <v>0.69</v>
      </c>
    </row>
    <row r="277" spans="1:16" x14ac:dyDescent="0.2">
      <c r="A277" s="42" t="s">
        <v>3373</v>
      </c>
      <c r="B277" s="497"/>
      <c r="C277" s="520" t="s">
        <v>5285</v>
      </c>
      <c r="D277" s="51">
        <v>1264</v>
      </c>
      <c r="E277" s="521" t="s">
        <v>5413</v>
      </c>
      <c r="F277" s="53" t="s">
        <v>5305</v>
      </c>
      <c r="G277" s="522" t="s">
        <v>5435</v>
      </c>
      <c r="H277" s="55">
        <v>12.5</v>
      </c>
      <c r="I277" s="55">
        <v>12.5</v>
      </c>
      <c r="J277" s="55">
        <v>0.63</v>
      </c>
      <c r="K277" s="55">
        <v>0.63</v>
      </c>
      <c r="L277" s="37"/>
      <c r="M277" s="276">
        <v>15.06</v>
      </c>
      <c r="N277" s="276">
        <v>15.06</v>
      </c>
      <c r="O277" s="276">
        <v>0.77</v>
      </c>
      <c r="P277" s="280">
        <v>0.77</v>
      </c>
    </row>
    <row r="278" spans="1:16" x14ac:dyDescent="0.2">
      <c r="A278" s="42" t="s">
        <v>3374</v>
      </c>
      <c r="B278" s="497"/>
      <c r="C278" s="520" t="s">
        <v>5285</v>
      </c>
      <c r="D278" s="51">
        <v>1334</v>
      </c>
      <c r="E278" s="521" t="s">
        <v>5414</v>
      </c>
      <c r="F278" s="53" t="s">
        <v>5305</v>
      </c>
      <c r="G278" s="522" t="s">
        <v>5440</v>
      </c>
      <c r="H278" s="55">
        <v>9.0299999999999994</v>
      </c>
      <c r="I278" s="55">
        <v>9.0299999999999994</v>
      </c>
      <c r="J278" s="55">
        <v>2.1</v>
      </c>
      <c r="K278" s="55">
        <v>2.1</v>
      </c>
      <c r="L278" s="37"/>
      <c r="M278" s="276">
        <v>10.88</v>
      </c>
      <c r="N278" s="276">
        <v>10.88</v>
      </c>
      <c r="O278" s="276">
        <v>2.54</v>
      </c>
      <c r="P278" s="280">
        <v>2.54</v>
      </c>
    </row>
    <row r="279" spans="1:16" x14ac:dyDescent="0.2">
      <c r="A279" s="42" t="s">
        <v>3375</v>
      </c>
      <c r="B279" s="497"/>
      <c r="C279" s="520" t="s">
        <v>5285</v>
      </c>
      <c r="D279" s="51">
        <v>2908</v>
      </c>
      <c r="E279" s="521" t="s">
        <v>5416</v>
      </c>
      <c r="F279" s="53" t="s">
        <v>5305</v>
      </c>
      <c r="G279" s="522" t="s">
        <v>5301</v>
      </c>
      <c r="H279" s="55">
        <v>61.3</v>
      </c>
      <c r="I279" s="55">
        <v>61.440688524590144</v>
      </c>
      <c r="J279" s="55">
        <v>61.3</v>
      </c>
      <c r="K279" s="55">
        <v>61.44</v>
      </c>
      <c r="L279" s="37"/>
      <c r="M279" s="276">
        <v>73.849999999999994</v>
      </c>
      <c r="N279" s="276">
        <v>73.849999999999994</v>
      </c>
      <c r="O279" s="276">
        <v>73.849999999999994</v>
      </c>
      <c r="P279" s="280">
        <v>73.849999999999994</v>
      </c>
    </row>
    <row r="280" spans="1:16" x14ac:dyDescent="0.2">
      <c r="A280" s="42" t="s">
        <v>3376</v>
      </c>
      <c r="B280" s="497"/>
      <c r="C280" s="520" t="s">
        <v>5285</v>
      </c>
      <c r="D280" s="51">
        <v>2150</v>
      </c>
      <c r="E280" s="521" t="s">
        <v>5423</v>
      </c>
      <c r="F280" s="53" t="s">
        <v>5298</v>
      </c>
      <c r="G280" s="522" t="s">
        <v>5441</v>
      </c>
      <c r="H280" s="55">
        <v>7.52</v>
      </c>
      <c r="I280" s="55">
        <v>7.52</v>
      </c>
      <c r="J280" s="55">
        <v>2.5499999999999998</v>
      </c>
      <c r="K280" s="55">
        <v>2.5499999999999998</v>
      </c>
      <c r="L280" s="37"/>
      <c r="M280" s="276">
        <v>9.07</v>
      </c>
      <c r="N280" s="276">
        <v>9.07</v>
      </c>
      <c r="O280" s="276">
        <v>3.08</v>
      </c>
      <c r="P280" s="280">
        <v>3.08</v>
      </c>
    </row>
    <row r="281" spans="1:16" x14ac:dyDescent="0.2">
      <c r="A281" s="42" t="s">
        <v>3377</v>
      </c>
      <c r="B281" s="497"/>
      <c r="C281" s="520" t="s">
        <v>5285</v>
      </c>
      <c r="D281" s="51">
        <v>2719</v>
      </c>
      <c r="E281" s="521" t="s">
        <v>5417</v>
      </c>
      <c r="F281" s="53" t="s">
        <v>5298</v>
      </c>
      <c r="G281" s="522" t="s">
        <v>5442</v>
      </c>
      <c r="H281" s="55">
        <v>7.83</v>
      </c>
      <c r="I281" s="55">
        <v>7.83</v>
      </c>
      <c r="J281" s="55">
        <v>2.71</v>
      </c>
      <c r="K281" s="55">
        <v>2.71</v>
      </c>
      <c r="L281" s="37"/>
      <c r="M281" s="276">
        <v>9.44</v>
      </c>
      <c r="N281" s="276">
        <v>9.44</v>
      </c>
      <c r="O281" s="276">
        <v>3.27</v>
      </c>
      <c r="P281" s="280">
        <v>3.27</v>
      </c>
    </row>
    <row r="282" spans="1:16" x14ac:dyDescent="0.2">
      <c r="A282" s="42" t="s">
        <v>3378</v>
      </c>
      <c r="B282" s="497"/>
      <c r="C282" s="520" t="s">
        <v>5285</v>
      </c>
      <c r="D282" s="51">
        <v>2436</v>
      </c>
      <c r="E282" s="521" t="s">
        <v>5419</v>
      </c>
      <c r="F282" s="53" t="s">
        <v>5298</v>
      </c>
      <c r="G282" s="522" t="s">
        <v>5443</v>
      </c>
      <c r="H282" s="55">
        <v>7.63</v>
      </c>
      <c r="I282" s="55">
        <v>7.63</v>
      </c>
      <c r="J282" s="55">
        <v>1.37</v>
      </c>
      <c r="K282" s="55">
        <v>1.37</v>
      </c>
      <c r="L282" s="37"/>
      <c r="M282" s="276">
        <v>9.1999999999999993</v>
      </c>
      <c r="N282" s="276">
        <v>9.1999999999999993</v>
      </c>
      <c r="O282" s="276">
        <v>1.66</v>
      </c>
      <c r="P282" s="280">
        <v>1.66</v>
      </c>
    </row>
    <row r="283" spans="1:16" ht="24" x14ac:dyDescent="0.25">
      <c r="A283" s="42" t="s">
        <v>3379</v>
      </c>
      <c r="B283" s="497"/>
      <c r="C283" s="520" t="s">
        <v>163</v>
      </c>
      <c r="D283" s="51">
        <v>261602</v>
      </c>
      <c r="E283" s="521" t="s">
        <v>506</v>
      </c>
      <c r="F283" s="53" t="s">
        <v>5300</v>
      </c>
      <c r="G283" s="522" t="s">
        <v>5317</v>
      </c>
      <c r="H283" s="55">
        <v>20.079999999999998</v>
      </c>
      <c r="I283" s="55">
        <v>21.76</v>
      </c>
      <c r="J283" s="55">
        <v>12.85</v>
      </c>
      <c r="K283" s="55">
        <v>13.92</v>
      </c>
      <c r="L283" s="38"/>
      <c r="M283" s="276">
        <v>24.2</v>
      </c>
      <c r="N283" s="276">
        <v>26.22</v>
      </c>
      <c r="O283" s="276">
        <v>15.49</v>
      </c>
      <c r="P283" s="280">
        <v>16.78</v>
      </c>
    </row>
    <row r="284" spans="1:16" x14ac:dyDescent="0.2">
      <c r="A284" s="42" t="s">
        <v>3380</v>
      </c>
      <c r="B284" s="497"/>
      <c r="C284" s="544" t="s">
        <v>5291</v>
      </c>
      <c r="D284" s="551"/>
      <c r="E284" s="551"/>
      <c r="F284" s="551"/>
      <c r="G284" s="551"/>
      <c r="H284" s="565"/>
      <c r="I284" s="551"/>
      <c r="J284" s="575">
        <v>266.58</v>
      </c>
      <c r="K284" s="575">
        <v>267.79000000000002</v>
      </c>
      <c r="L284" s="37"/>
      <c r="M284" s="272"/>
      <c r="N284" s="272"/>
      <c r="O284" s="287">
        <v>321.32</v>
      </c>
      <c r="P284" s="285">
        <v>322.61</v>
      </c>
    </row>
    <row r="285" spans="1:16" x14ac:dyDescent="0.2">
      <c r="A285" s="42" t="s">
        <v>3381</v>
      </c>
      <c r="B285" s="37"/>
      <c r="C285" s="545"/>
      <c r="D285" s="552"/>
      <c r="E285" s="552"/>
      <c r="F285" s="552"/>
      <c r="G285" s="552"/>
      <c r="H285" s="545"/>
      <c r="I285" s="552"/>
      <c r="J285" s="545"/>
      <c r="K285" s="552"/>
      <c r="L285" s="37"/>
      <c r="M285" s="283"/>
      <c r="N285" s="284"/>
      <c r="O285" s="272"/>
      <c r="P285" s="282"/>
    </row>
    <row r="286" spans="1:16" x14ac:dyDescent="0.2">
      <c r="A286" s="42" t="s">
        <v>3382</v>
      </c>
      <c r="B286" s="312">
        <v>86</v>
      </c>
      <c r="C286" s="542" t="s">
        <v>5278</v>
      </c>
      <c r="D286" s="549" t="s">
        <v>132</v>
      </c>
      <c r="E286" s="549" t="s">
        <v>134</v>
      </c>
      <c r="F286" s="549" t="s">
        <v>5279</v>
      </c>
      <c r="G286" s="549" t="s">
        <v>5280</v>
      </c>
      <c r="H286" s="566" t="s">
        <v>5281</v>
      </c>
      <c r="I286" s="549"/>
      <c r="J286" s="566" t="s">
        <v>5282</v>
      </c>
      <c r="K286" s="549"/>
      <c r="L286" s="37"/>
    </row>
    <row r="287" spans="1:16" x14ac:dyDescent="0.2">
      <c r="A287" s="42" t="s">
        <v>3383</v>
      </c>
      <c r="B287" s="539"/>
      <c r="C287" s="542"/>
      <c r="D287" s="549"/>
      <c r="E287" s="549"/>
      <c r="F287" s="549"/>
      <c r="G287" s="549"/>
      <c r="H287" s="563" t="s">
        <v>5283</v>
      </c>
      <c r="I287" s="574" t="s">
        <v>5284</v>
      </c>
      <c r="J287" s="563" t="s">
        <v>5283</v>
      </c>
      <c r="K287" s="574" t="s">
        <v>5284</v>
      </c>
      <c r="L287" s="37"/>
      <c r="M287" s="282"/>
      <c r="N287" s="284"/>
      <c r="O287" s="282"/>
      <c r="P287" s="283"/>
    </row>
    <row r="288" spans="1:16" ht="24" x14ac:dyDescent="0.25">
      <c r="A288" s="42" t="s">
        <v>3384</v>
      </c>
      <c r="B288" s="517"/>
      <c r="C288" s="543" t="s">
        <v>197</v>
      </c>
      <c r="D288" s="550" t="s">
        <v>2107</v>
      </c>
      <c r="E288" s="555" t="s">
        <v>5705</v>
      </c>
      <c r="F288" s="557" t="s">
        <v>160</v>
      </c>
      <c r="G288" s="559"/>
      <c r="H288" s="564"/>
      <c r="I288" s="559"/>
      <c r="J288" s="567">
        <v>48087.69</v>
      </c>
      <c r="K288" s="567">
        <v>48087.69</v>
      </c>
      <c r="L288" s="279"/>
      <c r="M288" s="272"/>
      <c r="N288" s="272"/>
      <c r="O288" s="278">
        <v>57930</v>
      </c>
      <c r="P288" s="281">
        <v>57930</v>
      </c>
    </row>
    <row r="289" spans="1:16" x14ac:dyDescent="0.2">
      <c r="A289" s="42" t="s">
        <v>3385</v>
      </c>
      <c r="B289" s="518"/>
      <c r="C289" s="544" t="s">
        <v>5290</v>
      </c>
      <c r="D289" s="551"/>
      <c r="E289" s="551"/>
      <c r="F289" s="551"/>
      <c r="G289" s="551"/>
      <c r="H289" s="565"/>
      <c r="I289" s="551"/>
      <c r="J289" s="575">
        <v>0</v>
      </c>
      <c r="K289" s="575">
        <v>0</v>
      </c>
      <c r="L289" s="37"/>
      <c r="M289" s="272"/>
      <c r="N289" s="272"/>
      <c r="O289" s="287">
        <v>0</v>
      </c>
      <c r="P289" s="285">
        <v>0</v>
      </c>
    </row>
    <row r="290" spans="1:16" ht="24" x14ac:dyDescent="0.25">
      <c r="A290" s="42" t="s">
        <v>3386</v>
      </c>
      <c r="B290" s="497"/>
      <c r="C290" s="520" t="s">
        <v>5342</v>
      </c>
      <c r="D290" s="57" t="s">
        <v>5444</v>
      </c>
      <c r="E290" s="521" t="s">
        <v>5445</v>
      </c>
      <c r="F290" s="53" t="s">
        <v>160</v>
      </c>
      <c r="G290" s="522" t="s">
        <v>5301</v>
      </c>
      <c r="H290" s="55">
        <v>48087.69</v>
      </c>
      <c r="I290" s="55">
        <v>48087.69</v>
      </c>
      <c r="J290" s="55">
        <v>48087.69</v>
      </c>
      <c r="K290" s="55">
        <v>48087.69</v>
      </c>
      <c r="L290" s="38"/>
      <c r="M290" s="343">
        <v>57930</v>
      </c>
      <c r="N290" s="347">
        <v>57930</v>
      </c>
      <c r="O290" s="276">
        <v>57930</v>
      </c>
      <c r="P290" s="280">
        <v>57930</v>
      </c>
    </row>
    <row r="291" spans="1:16" x14ac:dyDescent="0.2">
      <c r="A291" s="42" t="s">
        <v>3387</v>
      </c>
      <c r="B291" s="497"/>
      <c r="C291" s="544" t="s">
        <v>5291</v>
      </c>
      <c r="D291" s="551"/>
      <c r="E291" s="551"/>
      <c r="F291" s="551"/>
      <c r="G291" s="551"/>
      <c r="H291" s="565"/>
      <c r="I291" s="551"/>
      <c r="J291" s="575">
        <v>48087.69</v>
      </c>
      <c r="K291" s="575">
        <v>48087.69</v>
      </c>
      <c r="L291" s="37"/>
      <c r="M291" s="272"/>
      <c r="N291" s="272"/>
      <c r="O291" s="287">
        <v>57930</v>
      </c>
      <c r="P291" s="285">
        <v>57930</v>
      </c>
    </row>
    <row r="292" spans="1:16" x14ac:dyDescent="0.2">
      <c r="A292" s="42" t="s">
        <v>3388</v>
      </c>
      <c r="B292" s="37"/>
      <c r="C292" s="545"/>
      <c r="D292" s="552"/>
      <c r="E292" s="552"/>
      <c r="F292" s="552"/>
      <c r="G292" s="552"/>
      <c r="H292" s="545"/>
      <c r="I292" s="552"/>
      <c r="J292" s="545"/>
      <c r="K292" s="552"/>
      <c r="L292" s="37"/>
      <c r="M292" s="283"/>
      <c r="N292" s="284"/>
      <c r="O292" s="272"/>
      <c r="P292" s="282"/>
    </row>
    <row r="293" spans="1:16" x14ac:dyDescent="0.2">
      <c r="A293" s="42" t="s">
        <v>3389</v>
      </c>
      <c r="B293" s="312">
        <v>90</v>
      </c>
      <c r="C293" s="542" t="s">
        <v>5278</v>
      </c>
      <c r="D293" s="549" t="s">
        <v>132</v>
      </c>
      <c r="E293" s="549" t="s">
        <v>134</v>
      </c>
      <c r="F293" s="549" t="s">
        <v>5279</v>
      </c>
      <c r="G293" s="549" t="s">
        <v>5280</v>
      </c>
      <c r="H293" s="566" t="s">
        <v>5281</v>
      </c>
      <c r="I293" s="549"/>
      <c r="J293" s="566" t="s">
        <v>5282</v>
      </c>
      <c r="K293" s="549"/>
      <c r="L293" s="37"/>
    </row>
    <row r="294" spans="1:16" x14ac:dyDescent="0.2">
      <c r="A294" s="42" t="s">
        <v>3390</v>
      </c>
      <c r="B294" s="539"/>
      <c r="C294" s="542"/>
      <c r="D294" s="549"/>
      <c r="E294" s="549"/>
      <c r="F294" s="549"/>
      <c r="G294" s="549"/>
      <c r="H294" s="563" t="s">
        <v>5283</v>
      </c>
      <c r="I294" s="574" t="s">
        <v>5284</v>
      </c>
      <c r="J294" s="563" t="s">
        <v>5283</v>
      </c>
      <c r="K294" s="574" t="s">
        <v>5284</v>
      </c>
      <c r="L294" s="37"/>
      <c r="M294" s="282"/>
      <c r="N294" s="284"/>
      <c r="O294" s="282"/>
      <c r="P294" s="283"/>
    </row>
    <row r="295" spans="1:16" ht="36" x14ac:dyDescent="0.25">
      <c r="A295" s="42" t="s">
        <v>3391</v>
      </c>
      <c r="B295" s="517"/>
      <c r="C295" s="543" t="s">
        <v>197</v>
      </c>
      <c r="D295" s="550" t="s">
        <v>807</v>
      </c>
      <c r="E295" s="555" t="s">
        <v>5706</v>
      </c>
      <c r="F295" s="557" t="s">
        <v>160</v>
      </c>
      <c r="G295" s="559"/>
      <c r="H295" s="564"/>
      <c r="I295" s="559"/>
      <c r="J295" s="567">
        <v>2438.29</v>
      </c>
      <c r="K295" s="567">
        <v>2472.0699999999997</v>
      </c>
      <c r="L295" s="279"/>
      <c r="M295" s="272"/>
      <c r="N295" s="272"/>
      <c r="O295" s="278">
        <v>2937.49</v>
      </c>
      <c r="P295" s="281">
        <v>2978.05</v>
      </c>
    </row>
    <row r="296" spans="1:16" x14ac:dyDescent="0.2">
      <c r="A296" s="42" t="s">
        <v>3392</v>
      </c>
      <c r="B296" s="518"/>
      <c r="C296" s="520" t="s">
        <v>5285</v>
      </c>
      <c r="D296" s="534">
        <v>8</v>
      </c>
      <c r="E296" s="521" t="s">
        <v>5302</v>
      </c>
      <c r="F296" s="53" t="s">
        <v>86</v>
      </c>
      <c r="G296" s="522" t="s">
        <v>5446</v>
      </c>
      <c r="H296" s="55">
        <v>10.8</v>
      </c>
      <c r="I296" s="55">
        <v>12.5</v>
      </c>
      <c r="J296" s="55">
        <v>86.4</v>
      </c>
      <c r="K296" s="55">
        <v>100</v>
      </c>
      <c r="L296" s="37"/>
      <c r="M296" s="276">
        <v>13.02</v>
      </c>
      <c r="N296" s="276">
        <v>15.06</v>
      </c>
      <c r="O296" s="276">
        <v>104.16</v>
      </c>
      <c r="P296" s="280">
        <v>120.48</v>
      </c>
    </row>
    <row r="297" spans="1:16" x14ac:dyDescent="0.2">
      <c r="A297" s="42" t="s">
        <v>3393</v>
      </c>
      <c r="B297" s="497"/>
      <c r="C297" s="520" t="s">
        <v>5285</v>
      </c>
      <c r="D297" s="534">
        <v>11</v>
      </c>
      <c r="E297" s="521" t="s">
        <v>5350</v>
      </c>
      <c r="F297" s="53" t="s">
        <v>86</v>
      </c>
      <c r="G297" s="522" t="s">
        <v>5446</v>
      </c>
      <c r="H297" s="55">
        <v>15.99</v>
      </c>
      <c r="I297" s="55">
        <v>18.510000000000002</v>
      </c>
      <c r="J297" s="55">
        <v>127.92</v>
      </c>
      <c r="K297" s="55">
        <v>148.08000000000001</v>
      </c>
      <c r="L297" s="37"/>
      <c r="M297" s="276">
        <v>19.27</v>
      </c>
      <c r="N297" s="276">
        <v>22.3</v>
      </c>
      <c r="O297" s="276">
        <v>154.16</v>
      </c>
      <c r="P297" s="280">
        <v>178.4</v>
      </c>
    </row>
    <row r="298" spans="1:16" x14ac:dyDescent="0.2">
      <c r="A298" s="42" t="s">
        <v>3394</v>
      </c>
      <c r="B298" s="497"/>
      <c r="C298" s="544" t="s">
        <v>5290</v>
      </c>
      <c r="D298" s="551"/>
      <c r="E298" s="551"/>
      <c r="F298" s="551"/>
      <c r="G298" s="551"/>
      <c r="H298" s="565"/>
      <c r="I298" s="551"/>
      <c r="J298" s="575">
        <v>214.32</v>
      </c>
      <c r="K298" s="575">
        <v>248.08</v>
      </c>
      <c r="L298" s="37"/>
      <c r="M298" s="272"/>
      <c r="N298" s="272"/>
      <c r="O298" s="287">
        <v>258.32</v>
      </c>
      <c r="P298" s="285">
        <v>298.88</v>
      </c>
    </row>
    <row r="299" spans="1:16" ht="36" x14ac:dyDescent="0.25">
      <c r="A299" s="42" t="s">
        <v>3395</v>
      </c>
      <c r="B299" s="38"/>
      <c r="C299" s="524" t="s">
        <v>5295</v>
      </c>
      <c r="D299" s="536">
        <v>735</v>
      </c>
      <c r="E299" s="521" t="s">
        <v>16096</v>
      </c>
      <c r="F299" s="525" t="s">
        <v>160</v>
      </c>
      <c r="G299" s="522" t="s">
        <v>5301</v>
      </c>
      <c r="H299" s="55">
        <v>2223.9699999999998</v>
      </c>
      <c r="I299" s="55">
        <v>2223.9900087269457</v>
      </c>
      <c r="J299" s="55">
        <v>2223.9699999999998</v>
      </c>
      <c r="K299" s="55">
        <v>2223.9899999999998</v>
      </c>
      <c r="M299" s="343">
        <v>2679.17</v>
      </c>
      <c r="N299" s="347">
        <v>2679.17</v>
      </c>
      <c r="O299" s="276">
        <v>2679.17</v>
      </c>
      <c r="P299" s="280">
        <v>2679.17</v>
      </c>
    </row>
    <row r="300" spans="1:16" x14ac:dyDescent="0.2">
      <c r="A300" s="42" t="s">
        <v>3396</v>
      </c>
      <c r="B300" s="37"/>
      <c r="C300" s="544" t="s">
        <v>5291</v>
      </c>
      <c r="D300" s="551"/>
      <c r="E300" s="551"/>
      <c r="F300" s="551"/>
      <c r="G300" s="551"/>
      <c r="H300" s="565"/>
      <c r="I300" s="551"/>
      <c r="J300" s="575">
        <v>2223.9699999999998</v>
      </c>
      <c r="K300" s="575">
        <v>2223.9899999999998</v>
      </c>
      <c r="M300" s="272"/>
      <c r="N300" s="272"/>
      <c r="O300" s="287">
        <v>2679.17</v>
      </c>
      <c r="P300" s="285">
        <v>2679.17</v>
      </c>
    </row>
    <row r="301" spans="1:16" x14ac:dyDescent="0.2">
      <c r="A301" s="42" t="s">
        <v>3397</v>
      </c>
      <c r="B301" s="37"/>
      <c r="C301" s="545"/>
      <c r="D301" s="552"/>
      <c r="E301" s="552"/>
      <c r="F301" s="552"/>
      <c r="G301" s="552"/>
      <c r="H301" s="545"/>
      <c r="I301" s="552"/>
      <c r="J301" s="545"/>
      <c r="K301" s="552"/>
      <c r="M301" s="283"/>
      <c r="N301" s="284"/>
      <c r="O301" s="272"/>
      <c r="P301" s="282"/>
    </row>
    <row r="302" spans="1:16" x14ac:dyDescent="0.25">
      <c r="A302" s="42" t="s">
        <v>3398</v>
      </c>
      <c r="B302" s="312">
        <v>92</v>
      </c>
      <c r="C302" s="542" t="s">
        <v>5278</v>
      </c>
      <c r="D302" s="549" t="s">
        <v>132</v>
      </c>
      <c r="E302" s="549" t="s">
        <v>134</v>
      </c>
      <c r="F302" s="549" t="s">
        <v>5279</v>
      </c>
      <c r="G302" s="549" t="s">
        <v>5280</v>
      </c>
      <c r="H302" s="566" t="s">
        <v>5281</v>
      </c>
      <c r="I302" s="549"/>
      <c r="J302" s="566" t="s">
        <v>5282</v>
      </c>
      <c r="K302" s="549"/>
    </row>
    <row r="303" spans="1:16" x14ac:dyDescent="0.25">
      <c r="A303" s="42" t="s">
        <v>3399</v>
      </c>
      <c r="B303" s="539"/>
      <c r="C303" s="542"/>
      <c r="D303" s="549"/>
      <c r="E303" s="549"/>
      <c r="F303" s="549"/>
      <c r="G303" s="549"/>
      <c r="H303" s="563" t="s">
        <v>5283</v>
      </c>
      <c r="I303" s="574" t="s">
        <v>5284</v>
      </c>
      <c r="J303" s="563" t="s">
        <v>5283</v>
      </c>
      <c r="K303" s="574" t="s">
        <v>5284</v>
      </c>
      <c r="M303" s="282"/>
      <c r="N303" s="284"/>
      <c r="O303" s="282"/>
      <c r="P303" s="283"/>
    </row>
    <row r="304" spans="1:16" ht="24" x14ac:dyDescent="0.25">
      <c r="A304" s="42" t="s">
        <v>3400</v>
      </c>
      <c r="B304" s="517"/>
      <c r="C304" s="543" t="s">
        <v>197</v>
      </c>
      <c r="D304" s="550" t="s">
        <v>805</v>
      </c>
      <c r="E304" s="555" t="s">
        <v>5707</v>
      </c>
      <c r="F304" s="557" t="s">
        <v>160</v>
      </c>
      <c r="G304" s="559"/>
      <c r="H304" s="564"/>
      <c r="I304" s="559"/>
      <c r="J304" s="567">
        <v>1481.52</v>
      </c>
      <c r="K304" s="567">
        <v>1515.3</v>
      </c>
      <c r="L304" s="279"/>
      <c r="M304" s="272"/>
      <c r="N304" s="272"/>
      <c r="O304" s="278">
        <v>1784.89</v>
      </c>
      <c r="P304" s="281">
        <v>1825.45</v>
      </c>
    </row>
    <row r="305" spans="1:16" x14ac:dyDescent="0.25">
      <c r="A305" s="42" t="s">
        <v>3401</v>
      </c>
      <c r="B305" s="518"/>
      <c r="C305" s="520" t="s">
        <v>5285</v>
      </c>
      <c r="D305" s="534">
        <v>8</v>
      </c>
      <c r="E305" s="521" t="s">
        <v>5302</v>
      </c>
      <c r="F305" s="53" t="s">
        <v>86</v>
      </c>
      <c r="G305" s="522" t="s">
        <v>5446</v>
      </c>
      <c r="H305" s="55">
        <v>10.8</v>
      </c>
      <c r="I305" s="55">
        <v>12.5</v>
      </c>
      <c r="J305" s="55">
        <v>86.4</v>
      </c>
      <c r="K305" s="55">
        <v>100</v>
      </c>
      <c r="M305" s="276">
        <v>13.02</v>
      </c>
      <c r="N305" s="276">
        <v>15.06</v>
      </c>
      <c r="O305" s="276">
        <v>104.16</v>
      </c>
      <c r="P305" s="280">
        <v>120.48</v>
      </c>
    </row>
    <row r="306" spans="1:16" x14ac:dyDescent="0.25">
      <c r="A306" s="42" t="s">
        <v>3402</v>
      </c>
      <c r="B306" s="497"/>
      <c r="C306" s="520" t="s">
        <v>5285</v>
      </c>
      <c r="D306" s="534">
        <v>12</v>
      </c>
      <c r="E306" s="521" t="s">
        <v>5341</v>
      </c>
      <c r="F306" s="53" t="s">
        <v>86</v>
      </c>
      <c r="G306" s="522" t="s">
        <v>5446</v>
      </c>
      <c r="H306" s="55">
        <v>15.99</v>
      </c>
      <c r="I306" s="55">
        <v>18.510000000000002</v>
      </c>
      <c r="J306" s="55">
        <v>127.92</v>
      </c>
      <c r="K306" s="55">
        <v>148.08000000000001</v>
      </c>
      <c r="M306" s="276">
        <v>19.27</v>
      </c>
      <c r="N306" s="276">
        <v>22.3</v>
      </c>
      <c r="O306" s="276">
        <v>154.16</v>
      </c>
      <c r="P306" s="280">
        <v>178.4</v>
      </c>
    </row>
    <row r="307" spans="1:16" x14ac:dyDescent="0.25">
      <c r="A307" s="42" t="s">
        <v>3403</v>
      </c>
      <c r="B307" s="497"/>
      <c r="C307" s="544" t="s">
        <v>5290</v>
      </c>
      <c r="D307" s="551"/>
      <c r="E307" s="551"/>
      <c r="F307" s="551"/>
      <c r="G307" s="551"/>
      <c r="H307" s="565"/>
      <c r="I307" s="551"/>
      <c r="J307" s="575">
        <v>214.32</v>
      </c>
      <c r="K307" s="575">
        <v>248.08</v>
      </c>
      <c r="M307" s="272"/>
      <c r="N307" s="272"/>
      <c r="O307" s="287">
        <v>258.32</v>
      </c>
      <c r="P307" s="285">
        <v>298.88</v>
      </c>
    </row>
    <row r="308" spans="1:16" ht="36" x14ac:dyDescent="0.25">
      <c r="A308" s="42" t="s">
        <v>3404</v>
      </c>
      <c r="B308" s="497"/>
      <c r="C308" s="524" t="s">
        <v>5295</v>
      </c>
      <c r="D308" s="536">
        <v>733</v>
      </c>
      <c r="E308" s="521" t="s">
        <v>16097</v>
      </c>
      <c r="F308" s="525" t="s">
        <v>160</v>
      </c>
      <c r="G308" s="522" t="s">
        <v>5301</v>
      </c>
      <c r="H308" s="55">
        <v>1267.2</v>
      </c>
      <c r="I308" s="55">
        <v>1267.220003157064</v>
      </c>
      <c r="J308" s="55">
        <v>1267.2</v>
      </c>
      <c r="K308" s="55">
        <v>1267.22</v>
      </c>
      <c r="M308" s="343">
        <v>1526.57</v>
      </c>
      <c r="N308" s="347">
        <v>1526.57</v>
      </c>
      <c r="O308" s="276">
        <v>1526.57</v>
      </c>
      <c r="P308" s="280">
        <v>1526.57</v>
      </c>
    </row>
    <row r="309" spans="1:16" x14ac:dyDescent="0.25">
      <c r="A309" s="42" t="s">
        <v>3405</v>
      </c>
      <c r="B309" s="497"/>
      <c r="C309" s="544" t="s">
        <v>5291</v>
      </c>
      <c r="D309" s="551"/>
      <c r="E309" s="551"/>
      <c r="F309" s="551"/>
      <c r="G309" s="551"/>
      <c r="H309" s="565"/>
      <c r="I309" s="551"/>
      <c r="J309" s="575">
        <v>1267.2</v>
      </c>
      <c r="K309" s="575">
        <v>1267.22</v>
      </c>
      <c r="M309" s="272"/>
      <c r="N309" s="272"/>
      <c r="O309" s="287">
        <v>1526.57</v>
      </c>
      <c r="P309" s="285">
        <v>1526.57</v>
      </c>
    </row>
    <row r="310" spans="1:16" x14ac:dyDescent="0.2">
      <c r="A310" s="42" t="s">
        <v>3406</v>
      </c>
      <c r="B310" s="37"/>
      <c r="C310" s="545"/>
      <c r="D310" s="552"/>
      <c r="E310" s="552"/>
      <c r="F310" s="552"/>
      <c r="G310" s="552"/>
      <c r="H310" s="545"/>
      <c r="I310" s="552"/>
      <c r="J310" s="545"/>
      <c r="K310" s="552"/>
      <c r="M310" s="283"/>
      <c r="N310" s="284"/>
      <c r="O310" s="272"/>
      <c r="P310" s="282"/>
    </row>
    <row r="311" spans="1:16" x14ac:dyDescent="0.25">
      <c r="A311" s="42" t="s">
        <v>3407</v>
      </c>
      <c r="B311" s="312">
        <v>94</v>
      </c>
      <c r="C311" s="542" t="s">
        <v>5278</v>
      </c>
      <c r="D311" s="549" t="s">
        <v>132</v>
      </c>
      <c r="E311" s="549" t="s">
        <v>134</v>
      </c>
      <c r="F311" s="549" t="s">
        <v>5279</v>
      </c>
      <c r="G311" s="549" t="s">
        <v>5280</v>
      </c>
      <c r="H311" s="566" t="s">
        <v>5281</v>
      </c>
      <c r="I311" s="549"/>
      <c r="J311" s="566" t="s">
        <v>5282</v>
      </c>
      <c r="K311" s="549"/>
    </row>
    <row r="312" spans="1:16" x14ac:dyDescent="0.25">
      <c r="A312" s="42" t="s">
        <v>3408</v>
      </c>
      <c r="B312" s="539"/>
      <c r="C312" s="542"/>
      <c r="D312" s="549"/>
      <c r="E312" s="549"/>
      <c r="F312" s="549"/>
      <c r="G312" s="549"/>
      <c r="H312" s="563" t="s">
        <v>5283</v>
      </c>
      <c r="I312" s="574" t="s">
        <v>5284</v>
      </c>
      <c r="J312" s="563" t="s">
        <v>5283</v>
      </c>
      <c r="K312" s="574" t="s">
        <v>5284</v>
      </c>
      <c r="M312" s="282"/>
      <c r="N312" s="284"/>
      <c r="O312" s="282"/>
      <c r="P312" s="283"/>
    </row>
    <row r="313" spans="1:16" ht="24" x14ac:dyDescent="0.25">
      <c r="A313" s="42" t="s">
        <v>3409</v>
      </c>
      <c r="B313" s="517"/>
      <c r="C313" s="543" t="s">
        <v>197</v>
      </c>
      <c r="D313" s="550" t="s">
        <v>802</v>
      </c>
      <c r="E313" s="555" t="s">
        <v>5708</v>
      </c>
      <c r="F313" s="557" t="s">
        <v>172</v>
      </c>
      <c r="G313" s="559"/>
      <c r="H313" s="564"/>
      <c r="I313" s="559"/>
      <c r="J313" s="567">
        <v>24.990000000000002</v>
      </c>
      <c r="K313" s="567">
        <v>26.68</v>
      </c>
      <c r="L313" s="279"/>
      <c r="M313" s="272"/>
      <c r="N313" s="272"/>
      <c r="O313" s="278">
        <v>30.13</v>
      </c>
      <c r="P313" s="281">
        <v>32.15</v>
      </c>
    </row>
    <row r="314" spans="1:16" x14ac:dyDescent="0.25">
      <c r="A314" s="42" t="s">
        <v>3410</v>
      </c>
      <c r="B314" s="518"/>
      <c r="C314" s="520" t="s">
        <v>5285</v>
      </c>
      <c r="D314" s="534">
        <v>8</v>
      </c>
      <c r="E314" s="521" t="s">
        <v>5302</v>
      </c>
      <c r="F314" s="53" t="s">
        <v>86</v>
      </c>
      <c r="G314" s="522" t="s">
        <v>5395</v>
      </c>
      <c r="H314" s="55">
        <v>10.8</v>
      </c>
      <c r="I314" s="55">
        <v>12.5</v>
      </c>
      <c r="J314" s="55">
        <v>4.32</v>
      </c>
      <c r="K314" s="55">
        <v>5</v>
      </c>
      <c r="M314" s="276">
        <v>13.02</v>
      </c>
      <c r="N314" s="276">
        <v>15.06</v>
      </c>
      <c r="O314" s="276">
        <v>5.21</v>
      </c>
      <c r="P314" s="280">
        <v>6.02</v>
      </c>
    </row>
    <row r="315" spans="1:16" x14ac:dyDescent="0.25">
      <c r="A315" s="42" t="s">
        <v>3411</v>
      </c>
      <c r="B315" s="497"/>
      <c r="C315" s="520" t="s">
        <v>5285</v>
      </c>
      <c r="D315" s="534">
        <v>11</v>
      </c>
      <c r="E315" s="521" t="s">
        <v>5350</v>
      </c>
      <c r="F315" s="53" t="s">
        <v>86</v>
      </c>
      <c r="G315" s="522" t="s">
        <v>5395</v>
      </c>
      <c r="H315" s="55">
        <v>15.99</v>
      </c>
      <c r="I315" s="55">
        <v>18.510000000000002</v>
      </c>
      <c r="J315" s="55">
        <v>6.39</v>
      </c>
      <c r="K315" s="55">
        <v>7.4</v>
      </c>
      <c r="M315" s="276">
        <v>19.27</v>
      </c>
      <c r="N315" s="276">
        <v>22.3</v>
      </c>
      <c r="O315" s="276">
        <v>7.71</v>
      </c>
      <c r="P315" s="280">
        <v>8.92</v>
      </c>
    </row>
    <row r="316" spans="1:16" x14ac:dyDescent="0.25">
      <c r="A316" s="42" t="s">
        <v>3412</v>
      </c>
      <c r="B316" s="497"/>
      <c r="C316" s="544" t="s">
        <v>5290</v>
      </c>
      <c r="D316" s="551"/>
      <c r="E316" s="551"/>
      <c r="F316" s="551"/>
      <c r="G316" s="551"/>
      <c r="H316" s="565"/>
      <c r="I316" s="551"/>
      <c r="J316" s="575">
        <v>10.71</v>
      </c>
      <c r="K316" s="575">
        <v>12.4</v>
      </c>
      <c r="M316" s="272"/>
      <c r="N316" s="272"/>
      <c r="O316" s="287">
        <v>12.92</v>
      </c>
      <c r="P316" s="285">
        <v>14.94</v>
      </c>
    </row>
    <row r="317" spans="1:16" ht="24" x14ac:dyDescent="0.25">
      <c r="A317" s="42" t="s">
        <v>3413</v>
      </c>
      <c r="B317" s="497"/>
      <c r="C317" s="520" t="s">
        <v>5342</v>
      </c>
      <c r="D317" s="57" t="s">
        <v>5447</v>
      </c>
      <c r="E317" s="521" t="s">
        <v>5448</v>
      </c>
      <c r="F317" s="53" t="s">
        <v>172</v>
      </c>
      <c r="G317" s="522" t="s">
        <v>5301</v>
      </c>
      <c r="H317" s="55">
        <v>14.28</v>
      </c>
      <c r="I317" s="55">
        <v>14.28</v>
      </c>
      <c r="J317" s="55">
        <v>14.28</v>
      </c>
      <c r="K317" s="55">
        <v>14.28</v>
      </c>
      <c r="M317" s="343">
        <v>17.21</v>
      </c>
      <c r="N317" s="347">
        <v>17.21</v>
      </c>
      <c r="O317" s="276">
        <v>17.21</v>
      </c>
      <c r="P317" s="280">
        <v>17.21</v>
      </c>
    </row>
    <row r="318" spans="1:16" x14ac:dyDescent="0.25">
      <c r="A318" s="42" t="s">
        <v>3414</v>
      </c>
      <c r="B318" s="497"/>
      <c r="C318" s="544" t="s">
        <v>5291</v>
      </c>
      <c r="D318" s="551"/>
      <c r="E318" s="551"/>
      <c r="F318" s="551"/>
      <c r="G318" s="551"/>
      <c r="H318" s="565"/>
      <c r="I318" s="551"/>
      <c r="J318" s="575">
        <v>14.28</v>
      </c>
      <c r="K318" s="575">
        <v>14.28</v>
      </c>
      <c r="M318" s="272"/>
      <c r="N318" s="272"/>
      <c r="O318" s="287">
        <v>17.21</v>
      </c>
      <c r="P318" s="285">
        <v>17.21</v>
      </c>
    </row>
    <row r="319" spans="1:16" x14ac:dyDescent="0.2">
      <c r="A319" s="42" t="s">
        <v>3415</v>
      </c>
      <c r="B319" s="37"/>
      <c r="C319" s="545"/>
      <c r="D319" s="552"/>
      <c r="E319" s="552"/>
      <c r="F319" s="552"/>
      <c r="G319" s="552"/>
      <c r="H319" s="545"/>
      <c r="I319" s="552"/>
      <c r="J319" s="545"/>
      <c r="K319" s="552"/>
      <c r="M319" s="283"/>
      <c r="N319" s="284"/>
      <c r="O319" s="272"/>
      <c r="P319" s="282"/>
    </row>
    <row r="320" spans="1:16" x14ac:dyDescent="0.25">
      <c r="A320" s="42" t="s">
        <v>3416</v>
      </c>
      <c r="B320" s="312">
        <v>95</v>
      </c>
      <c r="C320" s="542" t="s">
        <v>5278</v>
      </c>
      <c r="D320" s="549" t="s">
        <v>132</v>
      </c>
      <c r="E320" s="549" t="s">
        <v>134</v>
      </c>
      <c r="F320" s="549" t="s">
        <v>5279</v>
      </c>
      <c r="G320" s="549" t="s">
        <v>5280</v>
      </c>
      <c r="H320" s="566" t="s">
        <v>5281</v>
      </c>
      <c r="I320" s="549"/>
      <c r="J320" s="566" t="s">
        <v>5282</v>
      </c>
      <c r="K320" s="549"/>
    </row>
    <row r="321" spans="1:16" x14ac:dyDescent="0.25">
      <c r="A321" s="42" t="s">
        <v>3417</v>
      </c>
      <c r="B321" s="539"/>
      <c r="C321" s="542"/>
      <c r="D321" s="549"/>
      <c r="E321" s="549"/>
      <c r="F321" s="549"/>
      <c r="G321" s="549"/>
      <c r="H321" s="563" t="s">
        <v>5283</v>
      </c>
      <c r="I321" s="574" t="s">
        <v>5284</v>
      </c>
      <c r="J321" s="563" t="s">
        <v>5283</v>
      </c>
      <c r="K321" s="574" t="s">
        <v>5284</v>
      </c>
      <c r="M321" s="282"/>
      <c r="N321" s="284"/>
      <c r="O321" s="282"/>
      <c r="P321" s="283"/>
    </row>
    <row r="322" spans="1:16" x14ac:dyDescent="0.25">
      <c r="A322" s="42" t="s">
        <v>3418</v>
      </c>
      <c r="B322" s="517"/>
      <c r="C322" s="543" t="s">
        <v>197</v>
      </c>
      <c r="D322" s="550" t="s">
        <v>799</v>
      </c>
      <c r="E322" s="556" t="s">
        <v>800</v>
      </c>
      <c r="F322" s="557" t="s">
        <v>160</v>
      </c>
      <c r="G322" s="559"/>
      <c r="H322" s="564"/>
      <c r="I322" s="559"/>
      <c r="J322" s="567">
        <v>20.94</v>
      </c>
      <c r="K322" s="567">
        <v>22.009999999999998</v>
      </c>
      <c r="L322" s="279"/>
      <c r="M322" s="272"/>
      <c r="N322" s="272"/>
      <c r="O322" s="278">
        <v>25.25</v>
      </c>
      <c r="P322" s="281">
        <v>26.52</v>
      </c>
    </row>
    <row r="323" spans="1:16" x14ac:dyDescent="0.25">
      <c r="A323" s="42" t="s">
        <v>3419</v>
      </c>
      <c r="B323" s="518"/>
      <c r="C323" s="520" t="s">
        <v>5285</v>
      </c>
      <c r="D323" s="534">
        <v>8</v>
      </c>
      <c r="E323" s="521" t="s">
        <v>5302</v>
      </c>
      <c r="F323" s="53" t="s">
        <v>86</v>
      </c>
      <c r="G323" s="522" t="s">
        <v>5420</v>
      </c>
      <c r="H323" s="55">
        <v>10.8</v>
      </c>
      <c r="I323" s="55">
        <v>12.5</v>
      </c>
      <c r="J323" s="55">
        <v>2.7</v>
      </c>
      <c r="K323" s="55">
        <v>3.12</v>
      </c>
      <c r="M323" s="276">
        <v>13.02</v>
      </c>
      <c r="N323" s="276">
        <v>15.06</v>
      </c>
      <c r="O323" s="276">
        <v>3.26</v>
      </c>
      <c r="P323" s="280">
        <v>3.77</v>
      </c>
    </row>
    <row r="324" spans="1:16" x14ac:dyDescent="0.25">
      <c r="A324" s="42" t="s">
        <v>3420</v>
      </c>
      <c r="B324" s="497"/>
      <c r="C324" s="520" t="s">
        <v>5285</v>
      </c>
      <c r="D324" s="534">
        <v>11</v>
      </c>
      <c r="E324" s="521" t="s">
        <v>5350</v>
      </c>
      <c r="F324" s="53" t="s">
        <v>86</v>
      </c>
      <c r="G324" s="522" t="s">
        <v>5420</v>
      </c>
      <c r="H324" s="55">
        <v>15.99</v>
      </c>
      <c r="I324" s="55">
        <v>18.510000000000002</v>
      </c>
      <c r="J324" s="55">
        <v>3.99</v>
      </c>
      <c r="K324" s="55">
        <v>4.62</v>
      </c>
      <c r="M324" s="276">
        <v>19.27</v>
      </c>
      <c r="N324" s="276">
        <v>22.3</v>
      </c>
      <c r="O324" s="276">
        <v>4.82</v>
      </c>
      <c r="P324" s="280">
        <v>5.58</v>
      </c>
    </row>
    <row r="325" spans="1:16" x14ac:dyDescent="0.25">
      <c r="A325" s="42" t="s">
        <v>3421</v>
      </c>
      <c r="B325" s="497"/>
      <c r="C325" s="544" t="s">
        <v>5290</v>
      </c>
      <c r="D325" s="551"/>
      <c r="E325" s="551"/>
      <c r="F325" s="551"/>
      <c r="G325" s="551"/>
      <c r="H325" s="565"/>
      <c r="I325" s="551"/>
      <c r="J325" s="575">
        <v>6.69</v>
      </c>
      <c r="K325" s="575">
        <v>7.74</v>
      </c>
      <c r="M325" s="272"/>
      <c r="N325" s="272"/>
      <c r="O325" s="287">
        <v>8.08</v>
      </c>
      <c r="P325" s="285">
        <v>9.35</v>
      </c>
    </row>
    <row r="326" spans="1:16" x14ac:dyDescent="0.25">
      <c r="A326" s="42" t="s">
        <v>3422</v>
      </c>
      <c r="B326" s="497"/>
      <c r="C326" s="520" t="s">
        <v>5342</v>
      </c>
      <c r="D326" s="57" t="s">
        <v>5449</v>
      </c>
      <c r="E326" s="521" t="s">
        <v>5450</v>
      </c>
      <c r="F326" s="53" t="s">
        <v>160</v>
      </c>
      <c r="G326" s="522" t="s">
        <v>5301</v>
      </c>
      <c r="H326" s="55">
        <v>14.25</v>
      </c>
      <c r="I326" s="55">
        <v>14.270357142857142</v>
      </c>
      <c r="J326" s="55">
        <v>14.25</v>
      </c>
      <c r="K326" s="55">
        <v>14.27</v>
      </c>
      <c r="M326" s="343">
        <v>17.170000000000002</v>
      </c>
      <c r="N326" s="347">
        <v>17.170000000000002</v>
      </c>
      <c r="O326" s="276">
        <v>17.170000000000002</v>
      </c>
      <c r="P326" s="280">
        <v>17.170000000000002</v>
      </c>
    </row>
    <row r="327" spans="1:16" x14ac:dyDescent="0.25">
      <c r="A327" s="42" t="s">
        <v>3423</v>
      </c>
      <c r="B327" s="497"/>
      <c r="C327" s="544" t="s">
        <v>5291</v>
      </c>
      <c r="D327" s="551"/>
      <c r="E327" s="551"/>
      <c r="F327" s="551"/>
      <c r="G327" s="551"/>
      <c r="H327" s="565"/>
      <c r="I327" s="551"/>
      <c r="J327" s="575">
        <v>14.25</v>
      </c>
      <c r="K327" s="575">
        <v>14.27</v>
      </c>
      <c r="M327" s="272"/>
      <c r="N327" s="272"/>
      <c r="O327" s="287">
        <v>17.170000000000002</v>
      </c>
      <c r="P327" s="285">
        <v>17.170000000000002</v>
      </c>
    </row>
    <row r="328" spans="1:16" x14ac:dyDescent="0.2">
      <c r="A328" s="42" t="s">
        <v>3424</v>
      </c>
      <c r="B328" s="37"/>
      <c r="C328" s="545"/>
      <c r="D328" s="552"/>
      <c r="E328" s="552"/>
      <c r="F328" s="552"/>
      <c r="G328" s="552"/>
      <c r="H328" s="545"/>
      <c r="I328" s="552"/>
      <c r="J328" s="545"/>
      <c r="K328" s="552"/>
      <c r="M328" s="283"/>
      <c r="N328" s="284"/>
      <c r="O328" s="272"/>
      <c r="P328" s="282"/>
    </row>
    <row r="329" spans="1:16" x14ac:dyDescent="0.25">
      <c r="A329" s="42" t="s">
        <v>3425</v>
      </c>
      <c r="B329" s="309">
        <v>114</v>
      </c>
      <c r="C329" s="542" t="s">
        <v>5278</v>
      </c>
      <c r="D329" s="549" t="s">
        <v>132</v>
      </c>
      <c r="E329" s="549" t="s">
        <v>134</v>
      </c>
      <c r="F329" s="549" t="s">
        <v>5279</v>
      </c>
      <c r="G329" s="549" t="s">
        <v>5280</v>
      </c>
      <c r="H329" s="566" t="s">
        <v>5281</v>
      </c>
      <c r="I329" s="549"/>
      <c r="J329" s="566" t="s">
        <v>5282</v>
      </c>
      <c r="K329" s="549"/>
    </row>
    <row r="330" spans="1:16" x14ac:dyDescent="0.25">
      <c r="A330" s="42" t="s">
        <v>3426</v>
      </c>
      <c r="B330" s="538"/>
      <c r="C330" s="542"/>
      <c r="D330" s="549"/>
      <c r="E330" s="549"/>
      <c r="F330" s="549"/>
      <c r="G330" s="549"/>
      <c r="H330" s="563" t="s">
        <v>5283</v>
      </c>
      <c r="I330" s="574" t="s">
        <v>5284</v>
      </c>
      <c r="J330" s="563" t="s">
        <v>5283</v>
      </c>
      <c r="K330" s="574" t="s">
        <v>5284</v>
      </c>
      <c r="M330" s="282"/>
      <c r="N330" s="284"/>
      <c r="O330" s="282"/>
      <c r="P330" s="283"/>
    </row>
    <row r="331" spans="1:16" ht="24" x14ac:dyDescent="0.25">
      <c r="A331" s="42" t="s">
        <v>3427</v>
      </c>
      <c r="B331" s="517"/>
      <c r="C331" s="543" t="s">
        <v>197</v>
      </c>
      <c r="D331" s="550" t="s">
        <v>1257</v>
      </c>
      <c r="E331" s="556" t="s">
        <v>1258</v>
      </c>
      <c r="F331" s="557" t="s">
        <v>160</v>
      </c>
      <c r="G331" s="559"/>
      <c r="H331" s="564"/>
      <c r="I331" s="559"/>
      <c r="J331" s="567">
        <v>160.43</v>
      </c>
      <c r="K331" s="567">
        <v>162.12</v>
      </c>
      <c r="L331" s="279"/>
      <c r="M331" s="272"/>
      <c r="N331" s="272"/>
      <c r="O331" s="278">
        <v>193.29</v>
      </c>
      <c r="P331" s="281">
        <v>195.31</v>
      </c>
    </row>
    <row r="332" spans="1:16" x14ac:dyDescent="0.25">
      <c r="A332" s="42" t="s">
        <v>3428</v>
      </c>
      <c r="B332" s="518"/>
      <c r="C332" s="520" t="s">
        <v>5285</v>
      </c>
      <c r="D332" s="534">
        <v>8</v>
      </c>
      <c r="E332" s="521" t="s">
        <v>5302</v>
      </c>
      <c r="F332" s="53" t="s">
        <v>86</v>
      </c>
      <c r="G332" s="522" t="s">
        <v>5395</v>
      </c>
      <c r="H332" s="55">
        <v>10.8</v>
      </c>
      <c r="I332" s="55">
        <v>12.5</v>
      </c>
      <c r="J332" s="55">
        <v>4.32</v>
      </c>
      <c r="K332" s="55">
        <v>5</v>
      </c>
      <c r="M332" s="276">
        <v>13.02</v>
      </c>
      <c r="N332" s="276">
        <v>15.06</v>
      </c>
      <c r="O332" s="276">
        <v>5.21</v>
      </c>
      <c r="P332" s="276">
        <v>6.02</v>
      </c>
    </row>
    <row r="333" spans="1:16" x14ac:dyDescent="0.25">
      <c r="A333" s="42" t="s">
        <v>3429</v>
      </c>
      <c r="B333" s="497"/>
      <c r="C333" s="520" t="s">
        <v>5285</v>
      </c>
      <c r="D333" s="534">
        <v>12</v>
      </c>
      <c r="E333" s="521" t="s">
        <v>5341</v>
      </c>
      <c r="F333" s="53" t="s">
        <v>86</v>
      </c>
      <c r="G333" s="522" t="s">
        <v>5395</v>
      </c>
      <c r="H333" s="55">
        <v>15.99</v>
      </c>
      <c r="I333" s="55">
        <v>18.510000000000002</v>
      </c>
      <c r="J333" s="55">
        <v>6.39</v>
      </c>
      <c r="K333" s="55">
        <v>7.4</v>
      </c>
      <c r="M333" s="276">
        <v>19.27</v>
      </c>
      <c r="N333" s="276">
        <v>22.3</v>
      </c>
      <c r="O333" s="276">
        <v>7.71</v>
      </c>
      <c r="P333" s="280">
        <v>8.92</v>
      </c>
    </row>
    <row r="334" spans="1:16" x14ac:dyDescent="0.25">
      <c r="A334" s="42" t="s">
        <v>3430</v>
      </c>
      <c r="B334" s="497"/>
      <c r="C334" s="544" t="s">
        <v>5290</v>
      </c>
      <c r="D334" s="551"/>
      <c r="E334" s="551"/>
      <c r="F334" s="551"/>
      <c r="G334" s="551"/>
      <c r="H334" s="565"/>
      <c r="I334" s="551"/>
      <c r="J334" s="575">
        <v>10.71</v>
      </c>
      <c r="K334" s="575">
        <v>12.4</v>
      </c>
      <c r="M334" s="272"/>
      <c r="N334" s="272"/>
      <c r="O334" s="287">
        <v>12.92</v>
      </c>
      <c r="P334" s="285">
        <v>14.94</v>
      </c>
    </row>
    <row r="335" spans="1:16" x14ac:dyDescent="0.25">
      <c r="A335" s="42" t="s">
        <v>3431</v>
      </c>
      <c r="B335" s="497"/>
      <c r="C335" s="520" t="s">
        <v>5342</v>
      </c>
      <c r="D335" s="57" t="s">
        <v>5451</v>
      </c>
      <c r="E335" s="521" t="s">
        <v>5452</v>
      </c>
      <c r="F335" s="53" t="s">
        <v>160</v>
      </c>
      <c r="G335" s="522" t="s">
        <v>5301</v>
      </c>
      <c r="H335" s="55">
        <v>149.72</v>
      </c>
      <c r="I335" s="55">
        <v>149.72</v>
      </c>
      <c r="J335" s="55">
        <v>149.72</v>
      </c>
      <c r="K335" s="55">
        <v>149.72</v>
      </c>
      <c r="M335" s="343">
        <v>180.37</v>
      </c>
      <c r="N335" s="347">
        <v>180.37</v>
      </c>
      <c r="O335" s="276">
        <v>180.37</v>
      </c>
      <c r="P335" s="276">
        <v>180.37</v>
      </c>
    </row>
    <row r="336" spans="1:16" ht="192" x14ac:dyDescent="0.25">
      <c r="A336" s="42" t="s">
        <v>3432</v>
      </c>
      <c r="B336" s="497"/>
      <c r="C336" s="547"/>
      <c r="D336" s="555"/>
      <c r="E336" s="523" t="s">
        <v>5709</v>
      </c>
      <c r="F336" s="523"/>
      <c r="G336" s="555"/>
      <c r="H336" s="572"/>
      <c r="I336" s="523"/>
      <c r="J336" s="572"/>
      <c r="K336" s="523"/>
      <c r="M336" s="272"/>
      <c r="N336" s="272"/>
      <c r="O336" s="272"/>
      <c r="P336" s="282"/>
    </row>
    <row r="337" spans="1:16" x14ac:dyDescent="0.25">
      <c r="A337" s="42" t="s">
        <v>3433</v>
      </c>
      <c r="B337" s="497"/>
      <c r="C337" s="544" t="s">
        <v>5291</v>
      </c>
      <c r="D337" s="551"/>
      <c r="E337" s="551"/>
      <c r="F337" s="551"/>
      <c r="G337" s="551"/>
      <c r="H337" s="565"/>
      <c r="I337" s="551"/>
      <c r="J337" s="575">
        <v>149.72</v>
      </c>
      <c r="K337" s="575">
        <v>149.72</v>
      </c>
      <c r="M337" s="272"/>
      <c r="N337" s="272"/>
      <c r="O337" s="287">
        <v>180.37</v>
      </c>
      <c r="P337" s="285">
        <v>180.37</v>
      </c>
    </row>
    <row r="338" spans="1:16" x14ac:dyDescent="0.2">
      <c r="A338" s="42" t="s">
        <v>3434</v>
      </c>
      <c r="B338" s="37"/>
      <c r="C338" s="545"/>
      <c r="D338" s="552"/>
      <c r="E338" s="552"/>
      <c r="F338" s="552"/>
      <c r="G338" s="552"/>
      <c r="H338" s="545"/>
      <c r="I338" s="552"/>
      <c r="J338" s="545"/>
      <c r="K338" s="552"/>
      <c r="M338" s="283"/>
      <c r="N338" s="284"/>
      <c r="O338" s="272"/>
      <c r="P338" s="272"/>
    </row>
    <row r="339" spans="1:16" x14ac:dyDescent="0.25">
      <c r="A339" s="42" t="s">
        <v>3435</v>
      </c>
      <c r="B339" s="309">
        <v>117</v>
      </c>
      <c r="C339" s="542" t="s">
        <v>5278</v>
      </c>
      <c r="D339" s="549" t="s">
        <v>132</v>
      </c>
      <c r="E339" s="549" t="s">
        <v>134</v>
      </c>
      <c r="F339" s="549" t="s">
        <v>5279</v>
      </c>
      <c r="G339" s="549" t="s">
        <v>5280</v>
      </c>
      <c r="H339" s="566" t="s">
        <v>5281</v>
      </c>
      <c r="I339" s="549"/>
      <c r="J339" s="566" t="s">
        <v>5282</v>
      </c>
      <c r="K339" s="549"/>
    </row>
    <row r="340" spans="1:16" x14ac:dyDescent="0.25">
      <c r="A340" s="42" t="s">
        <v>3436</v>
      </c>
      <c r="B340" s="538"/>
      <c r="C340" s="542"/>
      <c r="D340" s="549"/>
      <c r="E340" s="549"/>
      <c r="F340" s="549"/>
      <c r="G340" s="549"/>
      <c r="H340" s="563" t="s">
        <v>5283</v>
      </c>
      <c r="I340" s="574" t="s">
        <v>5284</v>
      </c>
      <c r="J340" s="563" t="s">
        <v>5283</v>
      </c>
      <c r="K340" s="574" t="s">
        <v>5284</v>
      </c>
      <c r="M340" s="282"/>
      <c r="N340" s="284"/>
      <c r="O340" s="282"/>
      <c r="P340" s="283"/>
    </row>
    <row r="341" spans="1:16" x14ac:dyDescent="0.25">
      <c r="A341" s="42" t="s">
        <v>3437</v>
      </c>
      <c r="B341" s="517"/>
      <c r="C341" s="543" t="s">
        <v>197</v>
      </c>
      <c r="D341" s="550" t="s">
        <v>1290</v>
      </c>
      <c r="E341" s="556" t="s">
        <v>1291</v>
      </c>
      <c r="F341" s="557" t="s">
        <v>160</v>
      </c>
      <c r="G341" s="559"/>
      <c r="H341" s="564"/>
      <c r="I341" s="559"/>
      <c r="J341" s="567">
        <v>1263.68</v>
      </c>
      <c r="K341" s="567">
        <v>1263.68</v>
      </c>
      <c r="L341" s="279"/>
      <c r="M341" s="272"/>
      <c r="N341" s="272"/>
      <c r="O341" s="278">
        <v>1522.33</v>
      </c>
      <c r="P341" s="281">
        <v>1522.33</v>
      </c>
    </row>
    <row r="342" spans="1:16" x14ac:dyDescent="0.25">
      <c r="A342" s="42" t="s">
        <v>3438</v>
      </c>
      <c r="B342" s="518"/>
      <c r="C342" s="544" t="s">
        <v>5290</v>
      </c>
      <c r="D342" s="551"/>
      <c r="E342" s="551"/>
      <c r="F342" s="551"/>
      <c r="G342" s="551"/>
      <c r="H342" s="565"/>
      <c r="I342" s="551"/>
      <c r="J342" s="575">
        <v>0</v>
      </c>
      <c r="K342" s="575">
        <v>0</v>
      </c>
      <c r="M342" s="272"/>
      <c r="N342" s="272"/>
      <c r="O342" s="287">
        <v>0</v>
      </c>
      <c r="P342" s="287">
        <v>0</v>
      </c>
    </row>
    <row r="343" spans="1:16" x14ac:dyDescent="0.25">
      <c r="A343" s="42" t="s">
        <v>3439</v>
      </c>
      <c r="B343" s="497"/>
      <c r="C343" s="520" t="s">
        <v>5342</v>
      </c>
      <c r="D343" s="57" t="s">
        <v>5453</v>
      </c>
      <c r="E343" s="521" t="s">
        <v>5454</v>
      </c>
      <c r="F343" s="53" t="s">
        <v>160</v>
      </c>
      <c r="G343" s="522" t="s">
        <v>5301</v>
      </c>
      <c r="H343" s="55">
        <v>1263.68</v>
      </c>
      <c r="I343" s="55">
        <v>1263.68</v>
      </c>
      <c r="J343" s="55">
        <v>1263.68</v>
      </c>
      <c r="K343" s="55">
        <v>1263.68</v>
      </c>
      <c r="M343" s="343">
        <v>1522.33</v>
      </c>
      <c r="N343" s="347">
        <v>1522.33</v>
      </c>
      <c r="O343" s="276">
        <v>1522.33</v>
      </c>
      <c r="P343" s="276">
        <v>1522.33</v>
      </c>
    </row>
    <row r="344" spans="1:16" x14ac:dyDescent="0.25">
      <c r="A344" s="42" t="s">
        <v>3440</v>
      </c>
      <c r="B344" s="497"/>
      <c r="C344" s="544" t="s">
        <v>5291</v>
      </c>
      <c r="D344" s="551"/>
      <c r="E344" s="551"/>
      <c r="F344" s="551"/>
      <c r="G344" s="551"/>
      <c r="H344" s="565"/>
      <c r="I344" s="551"/>
      <c r="J344" s="575">
        <v>1263.68</v>
      </c>
      <c r="K344" s="575">
        <v>1263.68</v>
      </c>
      <c r="M344" s="272"/>
      <c r="N344" s="272"/>
      <c r="O344" s="287">
        <v>1522.33</v>
      </c>
      <c r="P344" s="285">
        <v>1522.33</v>
      </c>
    </row>
    <row r="345" spans="1:16" x14ac:dyDescent="0.2">
      <c r="A345" s="42" t="s">
        <v>3441</v>
      </c>
      <c r="B345" s="37"/>
      <c r="C345" s="545"/>
      <c r="D345" s="552"/>
      <c r="E345" s="552"/>
      <c r="F345" s="552"/>
      <c r="G345" s="552"/>
      <c r="H345" s="545"/>
      <c r="I345" s="552"/>
      <c r="J345" s="545"/>
      <c r="K345" s="552"/>
      <c r="M345" s="283"/>
      <c r="N345" s="284"/>
      <c r="O345" s="272"/>
      <c r="P345" s="272"/>
    </row>
    <row r="346" spans="1:16" x14ac:dyDescent="0.25">
      <c r="A346" s="42" t="s">
        <v>3442</v>
      </c>
      <c r="B346" s="309">
        <v>128</v>
      </c>
      <c r="C346" s="542" t="s">
        <v>5278</v>
      </c>
      <c r="D346" s="549" t="s">
        <v>132</v>
      </c>
      <c r="E346" s="549" t="s">
        <v>134</v>
      </c>
      <c r="F346" s="549" t="s">
        <v>5279</v>
      </c>
      <c r="G346" s="549" t="s">
        <v>5280</v>
      </c>
      <c r="H346" s="566" t="s">
        <v>5281</v>
      </c>
      <c r="I346" s="549"/>
      <c r="J346" s="566" t="s">
        <v>5282</v>
      </c>
      <c r="K346" s="549"/>
    </row>
    <row r="347" spans="1:16" x14ac:dyDescent="0.25">
      <c r="A347" s="42" t="s">
        <v>3443</v>
      </c>
      <c r="B347" s="538"/>
      <c r="C347" s="542"/>
      <c r="D347" s="549"/>
      <c r="E347" s="549"/>
      <c r="F347" s="549"/>
      <c r="G347" s="549"/>
      <c r="H347" s="563" t="s">
        <v>5283</v>
      </c>
      <c r="I347" s="574" t="s">
        <v>5284</v>
      </c>
      <c r="J347" s="563" t="s">
        <v>5283</v>
      </c>
      <c r="K347" s="574" t="s">
        <v>5284</v>
      </c>
      <c r="M347" s="282"/>
      <c r="N347" s="284"/>
      <c r="O347" s="282"/>
      <c r="P347" s="283"/>
    </row>
    <row r="348" spans="1:16" ht="24" x14ac:dyDescent="0.25">
      <c r="A348" s="42" t="s">
        <v>3444</v>
      </c>
      <c r="B348" s="517"/>
      <c r="C348" s="543" t="s">
        <v>197</v>
      </c>
      <c r="D348" s="550" t="s">
        <v>2103</v>
      </c>
      <c r="E348" s="555" t="s">
        <v>5710</v>
      </c>
      <c r="F348" s="557" t="s">
        <v>164</v>
      </c>
      <c r="G348" s="559"/>
      <c r="H348" s="564"/>
      <c r="I348" s="559"/>
      <c r="J348" s="567">
        <v>402.67999999999995</v>
      </c>
      <c r="K348" s="567">
        <v>407.81999999999994</v>
      </c>
      <c r="L348" s="279"/>
      <c r="M348" s="272"/>
      <c r="N348" s="272"/>
      <c r="O348" s="278">
        <v>485.17</v>
      </c>
      <c r="P348" s="281">
        <v>491.3</v>
      </c>
    </row>
    <row r="349" spans="1:16" x14ac:dyDescent="0.25">
      <c r="A349" s="42" t="s">
        <v>3445</v>
      </c>
      <c r="B349" s="518"/>
      <c r="C349" s="520" t="s">
        <v>217</v>
      </c>
      <c r="D349" s="51">
        <v>88316</v>
      </c>
      <c r="E349" s="521" t="s">
        <v>5455</v>
      </c>
      <c r="F349" s="53" t="s">
        <v>185</v>
      </c>
      <c r="G349" s="522" t="s">
        <v>5395</v>
      </c>
      <c r="H349" s="55">
        <v>14.55</v>
      </c>
      <c r="I349" s="55">
        <v>16.12</v>
      </c>
      <c r="J349" s="55">
        <v>5.82</v>
      </c>
      <c r="K349" s="55">
        <v>6.44</v>
      </c>
      <c r="M349" s="276">
        <v>17.54</v>
      </c>
      <c r="N349" s="276">
        <v>19.420000000000002</v>
      </c>
      <c r="O349" s="276">
        <v>7.02</v>
      </c>
      <c r="P349" s="280">
        <v>7.77</v>
      </c>
    </row>
    <row r="350" spans="1:16" x14ac:dyDescent="0.25">
      <c r="A350" s="42" t="s">
        <v>3446</v>
      </c>
      <c r="B350" s="497"/>
      <c r="C350" s="520" t="s">
        <v>217</v>
      </c>
      <c r="D350" s="51">
        <v>88325</v>
      </c>
      <c r="E350" s="521" t="s">
        <v>5456</v>
      </c>
      <c r="F350" s="53" t="s">
        <v>185</v>
      </c>
      <c r="G350" s="522" t="s">
        <v>5289</v>
      </c>
      <c r="H350" s="55">
        <v>18.88</v>
      </c>
      <c r="I350" s="55">
        <v>21.11</v>
      </c>
      <c r="J350" s="55">
        <v>37.76</v>
      </c>
      <c r="K350" s="55">
        <v>42.22</v>
      </c>
      <c r="M350" s="276">
        <v>22.75</v>
      </c>
      <c r="N350" s="276">
        <v>25.44</v>
      </c>
      <c r="O350" s="276">
        <v>45.5</v>
      </c>
      <c r="P350" s="280">
        <v>50.88</v>
      </c>
    </row>
    <row r="351" spans="1:16" x14ac:dyDescent="0.25">
      <c r="A351" s="42" t="s">
        <v>3447</v>
      </c>
      <c r="B351" s="497"/>
      <c r="C351" s="544" t="s">
        <v>5290</v>
      </c>
      <c r="D351" s="551"/>
      <c r="E351" s="551"/>
      <c r="F351" s="551"/>
      <c r="G351" s="551"/>
      <c r="H351" s="565"/>
      <c r="I351" s="551"/>
      <c r="J351" s="575">
        <v>43.58</v>
      </c>
      <c r="K351" s="575">
        <v>48.66</v>
      </c>
      <c r="M351" s="272"/>
      <c r="N351" s="272"/>
      <c r="O351" s="287">
        <v>52.52</v>
      </c>
      <c r="P351" s="285">
        <v>58.65</v>
      </c>
    </row>
    <row r="352" spans="1:16" x14ac:dyDescent="0.25">
      <c r="A352" s="42" t="s">
        <v>3448</v>
      </c>
      <c r="B352" s="497"/>
      <c r="C352" s="520" t="s">
        <v>5295</v>
      </c>
      <c r="D352" s="51">
        <v>11186</v>
      </c>
      <c r="E352" s="521" t="s">
        <v>5457</v>
      </c>
      <c r="F352" s="53" t="s">
        <v>164</v>
      </c>
      <c r="G352" s="522" t="s">
        <v>5301</v>
      </c>
      <c r="H352" s="55">
        <v>333.14</v>
      </c>
      <c r="I352" s="55">
        <v>333.14</v>
      </c>
      <c r="J352" s="55">
        <v>333.14</v>
      </c>
      <c r="K352" s="55">
        <v>333.14</v>
      </c>
      <c r="M352" s="343">
        <v>401.33</v>
      </c>
      <c r="N352" s="347">
        <v>401.33</v>
      </c>
      <c r="O352" s="276">
        <v>401.33</v>
      </c>
      <c r="P352" s="280">
        <v>401.33</v>
      </c>
    </row>
    <row r="353" spans="1:16" ht="36" x14ac:dyDescent="0.25">
      <c r="A353" s="42" t="s">
        <v>3449</v>
      </c>
      <c r="B353" s="497"/>
      <c r="C353" s="520" t="s">
        <v>5295</v>
      </c>
      <c r="D353" s="534">
        <v>442</v>
      </c>
      <c r="E353" s="523" t="s">
        <v>5711</v>
      </c>
      <c r="F353" s="53" t="s">
        <v>160</v>
      </c>
      <c r="G353" s="522" t="s">
        <v>5458</v>
      </c>
      <c r="H353" s="55">
        <v>6.49</v>
      </c>
      <c r="I353" s="55">
        <v>6.5055760000000005</v>
      </c>
      <c r="J353" s="55">
        <v>25.96</v>
      </c>
      <c r="K353" s="55">
        <v>26.02</v>
      </c>
      <c r="M353" s="276">
        <v>7.83</v>
      </c>
      <c r="N353" s="276">
        <v>7.83</v>
      </c>
      <c r="O353" s="276">
        <v>31.32</v>
      </c>
      <c r="P353" s="280">
        <v>31.32</v>
      </c>
    </row>
    <row r="354" spans="1:16" x14ac:dyDescent="0.25">
      <c r="A354" s="42" t="s">
        <v>3450</v>
      </c>
      <c r="B354" s="497"/>
      <c r="C354" s="544" t="s">
        <v>5291</v>
      </c>
      <c r="D354" s="551"/>
      <c r="E354" s="551"/>
      <c r="F354" s="551"/>
      <c r="G354" s="551"/>
      <c r="H354" s="565"/>
      <c r="I354" s="551"/>
      <c r="J354" s="575">
        <v>359.09999999999997</v>
      </c>
      <c r="K354" s="575">
        <v>359.15999999999997</v>
      </c>
      <c r="M354" s="272"/>
      <c r="N354" s="272"/>
      <c r="O354" s="287">
        <v>432.65</v>
      </c>
      <c r="P354" s="285">
        <v>432.65</v>
      </c>
    </row>
    <row r="355" spans="1:16" x14ac:dyDescent="0.2">
      <c r="A355" s="42" t="s">
        <v>3451</v>
      </c>
      <c r="B355" s="37"/>
      <c r="C355" s="545"/>
      <c r="D355" s="552"/>
      <c r="E355" s="552"/>
      <c r="F355" s="552"/>
      <c r="G355" s="552"/>
      <c r="H355" s="545"/>
      <c r="I355" s="552"/>
      <c r="J355" s="545"/>
      <c r="K355" s="552"/>
      <c r="M355" s="283"/>
      <c r="N355" s="284"/>
      <c r="O355" s="272"/>
      <c r="P355" s="282"/>
    </row>
    <row r="356" spans="1:16" x14ac:dyDescent="0.25">
      <c r="A356" s="42" t="s">
        <v>3452</v>
      </c>
      <c r="B356" s="309">
        <v>137</v>
      </c>
      <c r="C356" s="542" t="s">
        <v>5278</v>
      </c>
      <c r="D356" s="549" t="s">
        <v>132</v>
      </c>
      <c r="E356" s="549" t="s">
        <v>134</v>
      </c>
      <c r="F356" s="549" t="s">
        <v>5279</v>
      </c>
      <c r="G356" s="549" t="s">
        <v>5280</v>
      </c>
      <c r="H356" s="566" t="s">
        <v>5281</v>
      </c>
      <c r="I356" s="549"/>
      <c r="J356" s="566" t="s">
        <v>5282</v>
      </c>
      <c r="K356" s="549"/>
    </row>
    <row r="357" spans="1:16" x14ac:dyDescent="0.25">
      <c r="A357" s="42" t="s">
        <v>3453</v>
      </c>
      <c r="B357" s="538"/>
      <c r="C357" s="542"/>
      <c r="D357" s="549"/>
      <c r="E357" s="549"/>
      <c r="F357" s="549"/>
      <c r="G357" s="549"/>
      <c r="H357" s="563" t="s">
        <v>5283</v>
      </c>
      <c r="I357" s="574" t="s">
        <v>5284</v>
      </c>
      <c r="J357" s="563" t="s">
        <v>5283</v>
      </c>
      <c r="K357" s="574" t="s">
        <v>5284</v>
      </c>
      <c r="M357" s="282"/>
      <c r="N357" s="284"/>
      <c r="O357" s="282"/>
      <c r="P357" s="283"/>
    </row>
    <row r="358" spans="1:16" x14ac:dyDescent="0.25">
      <c r="A358" s="42" t="s">
        <v>3454</v>
      </c>
      <c r="B358" s="526"/>
      <c r="C358" s="543" t="s">
        <v>197</v>
      </c>
      <c r="D358" s="550" t="s">
        <v>1322</v>
      </c>
      <c r="E358" s="556" t="s">
        <v>1323</v>
      </c>
      <c r="F358" s="557" t="s">
        <v>160</v>
      </c>
      <c r="G358" s="559"/>
      <c r="H358" s="564"/>
      <c r="I358" s="559"/>
      <c r="J358" s="567">
        <v>16.399999999999999</v>
      </c>
      <c r="K358" s="567">
        <v>17.25</v>
      </c>
      <c r="L358" s="279"/>
      <c r="M358" s="272"/>
      <c r="N358" s="272"/>
      <c r="O358" s="278">
        <v>19.77</v>
      </c>
      <c r="P358" s="281">
        <v>20.79</v>
      </c>
    </row>
    <row r="359" spans="1:16" x14ac:dyDescent="0.2">
      <c r="A359" s="42" t="s">
        <v>3455</v>
      </c>
      <c r="B359" s="529"/>
      <c r="C359" s="520" t="s">
        <v>5285</v>
      </c>
      <c r="D359" s="534">
        <v>8</v>
      </c>
      <c r="E359" s="521" t="s">
        <v>5302</v>
      </c>
      <c r="F359" s="53" t="s">
        <v>86</v>
      </c>
      <c r="G359" s="522" t="s">
        <v>5397</v>
      </c>
      <c r="H359" s="55">
        <v>10.8</v>
      </c>
      <c r="I359" s="55">
        <v>12.5</v>
      </c>
      <c r="J359" s="55">
        <v>2.16</v>
      </c>
      <c r="K359" s="55">
        <v>2.5</v>
      </c>
      <c r="L359" s="37"/>
      <c r="M359" s="276">
        <v>13.02</v>
      </c>
      <c r="N359" s="276">
        <v>15.06</v>
      </c>
      <c r="O359" s="276">
        <v>2.6</v>
      </c>
      <c r="P359" s="280">
        <v>3.01</v>
      </c>
    </row>
    <row r="360" spans="1:16" x14ac:dyDescent="0.2">
      <c r="A360" s="42" t="s">
        <v>3456</v>
      </c>
      <c r="B360" s="37"/>
      <c r="C360" s="520" t="s">
        <v>5285</v>
      </c>
      <c r="D360" s="534">
        <v>12</v>
      </c>
      <c r="E360" s="521" t="s">
        <v>5341</v>
      </c>
      <c r="F360" s="53" t="s">
        <v>86</v>
      </c>
      <c r="G360" s="522" t="s">
        <v>5397</v>
      </c>
      <c r="H360" s="55">
        <v>15.99</v>
      </c>
      <c r="I360" s="55">
        <v>18.510000000000002</v>
      </c>
      <c r="J360" s="55">
        <v>3.19</v>
      </c>
      <c r="K360" s="55">
        <v>3.7</v>
      </c>
      <c r="L360" s="37"/>
      <c r="M360" s="276">
        <v>19.27</v>
      </c>
      <c r="N360" s="276">
        <v>22.3</v>
      </c>
      <c r="O360" s="276">
        <v>3.85</v>
      </c>
      <c r="P360" s="280">
        <v>4.46</v>
      </c>
    </row>
    <row r="361" spans="1:16" x14ac:dyDescent="0.2">
      <c r="A361" s="42" t="s">
        <v>3457</v>
      </c>
      <c r="B361" s="37"/>
      <c r="C361" s="544" t="s">
        <v>5290</v>
      </c>
      <c r="D361" s="551"/>
      <c r="E361" s="551"/>
      <c r="F361" s="551"/>
      <c r="G361" s="551"/>
      <c r="H361" s="565"/>
      <c r="I361" s="551"/>
      <c r="J361" s="575">
        <v>5.35</v>
      </c>
      <c r="K361" s="575">
        <v>6.2</v>
      </c>
      <c r="L361" s="37"/>
      <c r="M361" s="272"/>
      <c r="N361" s="272"/>
      <c r="O361" s="287">
        <v>6.45</v>
      </c>
      <c r="P361" s="285">
        <v>7.47</v>
      </c>
    </row>
    <row r="362" spans="1:16" x14ac:dyDescent="0.2">
      <c r="A362" s="42" t="s">
        <v>3458</v>
      </c>
      <c r="B362" s="37"/>
      <c r="C362" s="520" t="s">
        <v>5342</v>
      </c>
      <c r="D362" s="57" t="s">
        <v>5459</v>
      </c>
      <c r="E362" s="521" t="s">
        <v>5460</v>
      </c>
      <c r="F362" s="53" t="s">
        <v>5461</v>
      </c>
      <c r="G362" s="522" t="s">
        <v>5301</v>
      </c>
      <c r="H362" s="55">
        <v>11.05</v>
      </c>
      <c r="I362" s="55">
        <v>11.05</v>
      </c>
      <c r="J362" s="55">
        <v>11.05</v>
      </c>
      <c r="K362" s="55">
        <v>11.05</v>
      </c>
      <c r="L362" s="37"/>
      <c r="M362" s="343">
        <v>13.32</v>
      </c>
      <c r="N362" s="347">
        <v>13.32</v>
      </c>
      <c r="O362" s="276">
        <v>13.32</v>
      </c>
      <c r="P362" s="280">
        <v>13.32</v>
      </c>
    </row>
    <row r="363" spans="1:16" x14ac:dyDescent="0.2">
      <c r="A363" s="42" t="s">
        <v>3459</v>
      </c>
      <c r="B363" s="37"/>
      <c r="C363" s="544" t="s">
        <v>5291</v>
      </c>
      <c r="D363" s="551"/>
      <c r="E363" s="551"/>
      <c r="F363" s="551"/>
      <c r="G363" s="551"/>
      <c r="H363" s="565"/>
      <c r="I363" s="551"/>
      <c r="J363" s="575">
        <v>11.05</v>
      </c>
      <c r="K363" s="575">
        <v>11.05</v>
      </c>
      <c r="L363" s="37"/>
      <c r="M363" s="272"/>
      <c r="N363" s="272"/>
      <c r="O363" s="287">
        <v>13.32</v>
      </c>
      <c r="P363" s="285">
        <v>13.32</v>
      </c>
    </row>
    <row r="364" spans="1:16" x14ac:dyDescent="0.2">
      <c r="A364" s="42" t="s">
        <v>3460</v>
      </c>
      <c r="B364" s="37"/>
      <c r="C364" s="545"/>
      <c r="D364" s="552"/>
      <c r="E364" s="552"/>
      <c r="F364" s="552"/>
      <c r="G364" s="552"/>
      <c r="H364" s="545"/>
      <c r="I364" s="552"/>
      <c r="J364" s="545"/>
      <c r="K364" s="552"/>
      <c r="L364" s="37"/>
      <c r="M364" s="283"/>
      <c r="N364" s="284"/>
      <c r="O364" s="272"/>
      <c r="P364" s="282"/>
    </row>
    <row r="365" spans="1:16" x14ac:dyDescent="0.2">
      <c r="A365" s="42" t="s">
        <v>3461</v>
      </c>
      <c r="B365" s="309">
        <v>188</v>
      </c>
      <c r="C365" s="542" t="s">
        <v>5278</v>
      </c>
      <c r="D365" s="549" t="s">
        <v>132</v>
      </c>
      <c r="E365" s="549" t="s">
        <v>134</v>
      </c>
      <c r="F365" s="549" t="s">
        <v>5279</v>
      </c>
      <c r="G365" s="549" t="s">
        <v>5280</v>
      </c>
      <c r="H365" s="566" t="s">
        <v>5281</v>
      </c>
      <c r="I365" s="549"/>
      <c r="J365" s="566" t="s">
        <v>5282</v>
      </c>
      <c r="K365" s="549"/>
      <c r="L365" s="37"/>
    </row>
    <row r="366" spans="1:16" x14ac:dyDescent="0.2">
      <c r="A366" s="42" t="s">
        <v>3462</v>
      </c>
      <c r="B366" s="538"/>
      <c r="C366" s="542"/>
      <c r="D366" s="549"/>
      <c r="E366" s="549"/>
      <c r="F366" s="549"/>
      <c r="G366" s="549"/>
      <c r="H366" s="563" t="s">
        <v>5283</v>
      </c>
      <c r="I366" s="574" t="s">
        <v>5284</v>
      </c>
      <c r="J366" s="563" t="s">
        <v>5283</v>
      </c>
      <c r="K366" s="574" t="s">
        <v>5284</v>
      </c>
      <c r="L366" s="37"/>
      <c r="M366" s="282"/>
      <c r="N366" s="284"/>
      <c r="O366" s="282"/>
      <c r="P366" s="283"/>
    </row>
    <row r="367" spans="1:16" ht="24" x14ac:dyDescent="0.25">
      <c r="A367" s="42" t="s">
        <v>3463</v>
      </c>
      <c r="B367" s="517"/>
      <c r="C367" s="543" t="s">
        <v>197</v>
      </c>
      <c r="D367" s="550" t="s">
        <v>938</v>
      </c>
      <c r="E367" s="555" t="s">
        <v>5712</v>
      </c>
      <c r="F367" s="557" t="s">
        <v>160</v>
      </c>
      <c r="G367" s="559"/>
      <c r="H367" s="564"/>
      <c r="I367" s="559"/>
      <c r="J367" s="567">
        <v>63.49</v>
      </c>
      <c r="K367" s="567">
        <v>66.87</v>
      </c>
      <c r="L367" s="279"/>
      <c r="M367" s="272"/>
      <c r="N367" s="272"/>
      <c r="O367" s="278">
        <v>76.52</v>
      </c>
      <c r="P367" s="281">
        <v>80.569999999999993</v>
      </c>
    </row>
    <row r="368" spans="1:16" x14ac:dyDescent="0.2">
      <c r="A368" s="42" t="s">
        <v>3464</v>
      </c>
      <c r="B368" s="518"/>
      <c r="C368" s="520" t="s">
        <v>5285</v>
      </c>
      <c r="D368" s="534">
        <v>8</v>
      </c>
      <c r="E368" s="521" t="s">
        <v>5302</v>
      </c>
      <c r="F368" s="53" t="s">
        <v>86</v>
      </c>
      <c r="G368" s="522" t="s">
        <v>5462</v>
      </c>
      <c r="H368" s="55">
        <v>10.8</v>
      </c>
      <c r="I368" s="55">
        <v>12.5</v>
      </c>
      <c r="J368" s="55">
        <v>8.64</v>
      </c>
      <c r="K368" s="55">
        <v>10</v>
      </c>
      <c r="L368" s="37"/>
      <c r="M368" s="276">
        <v>13.02</v>
      </c>
      <c r="N368" s="276">
        <v>15.06</v>
      </c>
      <c r="O368" s="276">
        <v>10.42</v>
      </c>
      <c r="P368" s="280">
        <v>12.05</v>
      </c>
    </row>
    <row r="369" spans="1:16" x14ac:dyDescent="0.2">
      <c r="A369" s="42" t="s">
        <v>3465</v>
      </c>
      <c r="B369" s="497"/>
      <c r="C369" s="520" t="s">
        <v>5285</v>
      </c>
      <c r="D369" s="534">
        <v>12</v>
      </c>
      <c r="E369" s="521" t="s">
        <v>5341</v>
      </c>
      <c r="F369" s="53" t="s">
        <v>86</v>
      </c>
      <c r="G369" s="522" t="s">
        <v>5462</v>
      </c>
      <c r="H369" s="55">
        <v>15.99</v>
      </c>
      <c r="I369" s="55">
        <v>18.510000000000002</v>
      </c>
      <c r="J369" s="55">
        <v>12.79</v>
      </c>
      <c r="K369" s="55">
        <v>14.8</v>
      </c>
      <c r="L369" s="37"/>
      <c r="M369" s="276">
        <v>19.27</v>
      </c>
      <c r="N369" s="276">
        <v>22.3</v>
      </c>
      <c r="O369" s="276">
        <v>15.42</v>
      </c>
      <c r="P369" s="280">
        <v>17.84</v>
      </c>
    </row>
    <row r="370" spans="1:16" x14ac:dyDescent="0.2">
      <c r="A370" s="42" t="s">
        <v>3466</v>
      </c>
      <c r="B370" s="497"/>
      <c r="C370" s="544" t="s">
        <v>5290</v>
      </c>
      <c r="D370" s="551"/>
      <c r="E370" s="551"/>
      <c r="F370" s="551"/>
      <c r="G370" s="551"/>
      <c r="H370" s="565"/>
      <c r="I370" s="551"/>
      <c r="J370" s="575">
        <v>21.43</v>
      </c>
      <c r="K370" s="575">
        <v>24.8</v>
      </c>
      <c r="L370" s="37"/>
      <c r="M370" s="272"/>
      <c r="N370" s="272"/>
      <c r="O370" s="287">
        <v>25.84</v>
      </c>
      <c r="P370" s="285">
        <v>29.89</v>
      </c>
    </row>
    <row r="371" spans="1:16" ht="36" x14ac:dyDescent="0.25">
      <c r="A371" s="42" t="s">
        <v>3467</v>
      </c>
      <c r="B371" s="497"/>
      <c r="C371" s="520" t="s">
        <v>5342</v>
      </c>
      <c r="D371" s="57" t="s">
        <v>5463</v>
      </c>
      <c r="E371" s="523" t="s">
        <v>5713</v>
      </c>
      <c r="F371" s="53" t="s">
        <v>160</v>
      </c>
      <c r="G371" s="522" t="s">
        <v>5301</v>
      </c>
      <c r="H371" s="55">
        <v>42.06</v>
      </c>
      <c r="I371" s="55">
        <v>42.070014285714294</v>
      </c>
      <c r="J371" s="55">
        <v>42.06</v>
      </c>
      <c r="K371" s="55">
        <v>42.07</v>
      </c>
      <c r="L371" s="38"/>
      <c r="M371" s="343">
        <v>50.68</v>
      </c>
      <c r="N371" s="347">
        <v>50.68</v>
      </c>
      <c r="O371" s="276">
        <v>50.68</v>
      </c>
      <c r="P371" s="280">
        <v>50.68</v>
      </c>
    </row>
    <row r="372" spans="1:16" x14ac:dyDescent="0.2">
      <c r="A372" s="42" t="s">
        <v>3468</v>
      </c>
      <c r="B372" s="497"/>
      <c r="C372" s="544" t="s">
        <v>5291</v>
      </c>
      <c r="D372" s="551"/>
      <c r="E372" s="551"/>
      <c r="F372" s="551"/>
      <c r="G372" s="551"/>
      <c r="H372" s="565"/>
      <c r="I372" s="551"/>
      <c r="J372" s="575">
        <v>42.06</v>
      </c>
      <c r="K372" s="575">
        <v>42.07</v>
      </c>
      <c r="L372" s="37"/>
      <c r="M372" s="272"/>
      <c r="N372" s="272"/>
      <c r="O372" s="287">
        <v>50.68</v>
      </c>
      <c r="P372" s="285">
        <v>50.68</v>
      </c>
    </row>
    <row r="373" spans="1:16" x14ac:dyDescent="0.2">
      <c r="A373" s="42" t="s">
        <v>3469</v>
      </c>
      <c r="B373" s="37"/>
      <c r="C373" s="545"/>
      <c r="D373" s="552"/>
      <c r="E373" s="552"/>
      <c r="F373" s="552"/>
      <c r="G373" s="552"/>
      <c r="H373" s="545"/>
      <c r="I373" s="552"/>
      <c r="J373" s="545"/>
      <c r="K373" s="552"/>
      <c r="L373" s="37"/>
      <c r="M373" s="283"/>
      <c r="N373" s="284"/>
      <c r="O373" s="272"/>
      <c r="P373" s="282"/>
    </row>
    <row r="374" spans="1:16" x14ac:dyDescent="0.2">
      <c r="A374" s="42" t="s">
        <v>3470</v>
      </c>
      <c r="B374" s="309">
        <v>190</v>
      </c>
      <c r="C374" s="542" t="s">
        <v>5278</v>
      </c>
      <c r="D374" s="549" t="s">
        <v>132</v>
      </c>
      <c r="E374" s="549" t="s">
        <v>134</v>
      </c>
      <c r="F374" s="549" t="s">
        <v>5279</v>
      </c>
      <c r="G374" s="549" t="s">
        <v>5280</v>
      </c>
      <c r="H374" s="566" t="s">
        <v>5281</v>
      </c>
      <c r="I374" s="549"/>
      <c r="J374" s="566" t="s">
        <v>5282</v>
      </c>
      <c r="K374" s="549"/>
      <c r="L374" s="37"/>
    </row>
    <row r="375" spans="1:16" x14ac:dyDescent="0.2">
      <c r="A375" s="42" t="s">
        <v>3471</v>
      </c>
      <c r="B375" s="538"/>
      <c r="C375" s="542"/>
      <c r="D375" s="549"/>
      <c r="E375" s="549"/>
      <c r="F375" s="549"/>
      <c r="G375" s="549"/>
      <c r="H375" s="563" t="s">
        <v>5283</v>
      </c>
      <c r="I375" s="574" t="s">
        <v>5284</v>
      </c>
      <c r="J375" s="563" t="s">
        <v>5283</v>
      </c>
      <c r="K375" s="574" t="s">
        <v>5284</v>
      </c>
      <c r="L375" s="37"/>
      <c r="M375" s="282"/>
      <c r="N375" s="284"/>
      <c r="O375" s="282"/>
      <c r="P375" s="283"/>
    </row>
    <row r="376" spans="1:16" ht="36" x14ac:dyDescent="0.25">
      <c r="A376" s="42" t="s">
        <v>3472</v>
      </c>
      <c r="B376" s="517"/>
      <c r="C376" s="546" t="s">
        <v>197</v>
      </c>
      <c r="D376" s="553" t="s">
        <v>940</v>
      </c>
      <c r="E376" s="555" t="s">
        <v>5714</v>
      </c>
      <c r="F376" s="558" t="s">
        <v>160</v>
      </c>
      <c r="G376" s="559"/>
      <c r="H376" s="564"/>
      <c r="I376" s="559"/>
      <c r="J376" s="567">
        <v>692.66000000000008</v>
      </c>
      <c r="K376" s="567">
        <v>726.45</v>
      </c>
      <c r="L376" s="279"/>
      <c r="M376" s="272"/>
      <c r="N376" s="272"/>
      <c r="O376" s="278">
        <v>834.58</v>
      </c>
      <c r="P376" s="281">
        <v>875.14</v>
      </c>
    </row>
    <row r="377" spans="1:16" x14ac:dyDescent="0.2">
      <c r="A377" s="42" t="s">
        <v>3473</v>
      </c>
      <c r="B377" s="518"/>
      <c r="C377" s="520" t="s">
        <v>5285</v>
      </c>
      <c r="D377" s="534">
        <v>8</v>
      </c>
      <c r="E377" s="521" t="s">
        <v>5302</v>
      </c>
      <c r="F377" s="53" t="s">
        <v>86</v>
      </c>
      <c r="G377" s="522" t="s">
        <v>5446</v>
      </c>
      <c r="H377" s="55">
        <v>10.8</v>
      </c>
      <c r="I377" s="55">
        <v>12.5</v>
      </c>
      <c r="J377" s="55">
        <v>86.4</v>
      </c>
      <c r="K377" s="55">
        <v>100</v>
      </c>
      <c r="L377" s="37"/>
      <c r="M377" s="276">
        <v>13.02</v>
      </c>
      <c r="N377" s="276">
        <v>15.06</v>
      </c>
      <c r="O377" s="276">
        <v>104.16</v>
      </c>
      <c r="P377" s="280">
        <v>120.48</v>
      </c>
    </row>
    <row r="378" spans="1:16" x14ac:dyDescent="0.2">
      <c r="A378" s="42" t="s">
        <v>3474</v>
      </c>
      <c r="B378" s="497"/>
      <c r="C378" s="520" t="s">
        <v>5285</v>
      </c>
      <c r="D378" s="534">
        <v>12</v>
      </c>
      <c r="E378" s="521" t="s">
        <v>5341</v>
      </c>
      <c r="F378" s="53" t="s">
        <v>86</v>
      </c>
      <c r="G378" s="522" t="s">
        <v>5446</v>
      </c>
      <c r="H378" s="55">
        <v>15.99</v>
      </c>
      <c r="I378" s="55">
        <v>18.510000000000002</v>
      </c>
      <c r="J378" s="55">
        <v>127.92</v>
      </c>
      <c r="K378" s="55">
        <v>148.08000000000001</v>
      </c>
      <c r="L378" s="37"/>
      <c r="M378" s="276">
        <v>19.27</v>
      </c>
      <c r="N378" s="276">
        <v>22.3</v>
      </c>
      <c r="O378" s="276">
        <v>154.16</v>
      </c>
      <c r="P378" s="280">
        <v>178.4</v>
      </c>
    </row>
    <row r="379" spans="1:16" x14ac:dyDescent="0.2">
      <c r="A379" s="42" t="s">
        <v>3475</v>
      </c>
      <c r="B379" s="497"/>
      <c r="C379" s="544" t="s">
        <v>5290</v>
      </c>
      <c r="D379" s="551"/>
      <c r="E379" s="551"/>
      <c r="F379" s="551"/>
      <c r="G379" s="551"/>
      <c r="H379" s="565"/>
      <c r="I379" s="551"/>
      <c r="J379" s="575">
        <v>214.32</v>
      </c>
      <c r="K379" s="575">
        <v>248.08</v>
      </c>
      <c r="L379" s="37"/>
      <c r="M379" s="272"/>
      <c r="N379" s="272"/>
      <c r="O379" s="287">
        <v>258.32</v>
      </c>
      <c r="P379" s="285">
        <v>298.88</v>
      </c>
    </row>
    <row r="380" spans="1:16" ht="24" x14ac:dyDescent="0.25">
      <c r="A380" s="42" t="s">
        <v>3476</v>
      </c>
      <c r="B380" s="497"/>
      <c r="C380" s="520" t="s">
        <v>5342</v>
      </c>
      <c r="D380" s="57" t="s">
        <v>5464</v>
      </c>
      <c r="E380" s="521" t="s">
        <v>16098</v>
      </c>
      <c r="F380" s="53" t="s">
        <v>160</v>
      </c>
      <c r="G380" s="522" t="s">
        <v>5301</v>
      </c>
      <c r="H380" s="55">
        <v>339.69</v>
      </c>
      <c r="I380" s="55">
        <v>339.72006106194686</v>
      </c>
      <c r="J380" s="55">
        <v>339.69</v>
      </c>
      <c r="K380" s="55">
        <v>339.72</v>
      </c>
      <c r="L380" s="38"/>
      <c r="M380" s="343">
        <v>409.22</v>
      </c>
      <c r="N380" s="347">
        <v>409.22</v>
      </c>
      <c r="O380" s="276">
        <v>409.22</v>
      </c>
      <c r="P380" s="280">
        <v>409.22</v>
      </c>
    </row>
    <row r="381" spans="1:16" x14ac:dyDescent="0.2">
      <c r="A381" s="42" t="s">
        <v>3477</v>
      </c>
      <c r="B381" s="497"/>
      <c r="C381" s="520" t="s">
        <v>5342</v>
      </c>
      <c r="D381" s="57" t="s">
        <v>5465</v>
      </c>
      <c r="E381" s="521" t="s">
        <v>5466</v>
      </c>
      <c r="F381" s="53" t="s">
        <v>160</v>
      </c>
      <c r="G381" s="522" t="s">
        <v>5301</v>
      </c>
      <c r="H381" s="55">
        <v>138.65</v>
      </c>
      <c r="I381" s="55">
        <v>138.65</v>
      </c>
      <c r="J381" s="55">
        <v>138.65</v>
      </c>
      <c r="K381" s="55">
        <v>138.65</v>
      </c>
      <c r="L381" s="37"/>
      <c r="M381" s="276">
        <v>167.04</v>
      </c>
      <c r="N381" s="276">
        <v>167.04</v>
      </c>
      <c r="O381" s="276">
        <v>167.04</v>
      </c>
      <c r="P381" s="280">
        <v>167.04</v>
      </c>
    </row>
    <row r="382" spans="1:16" x14ac:dyDescent="0.2">
      <c r="A382" s="42" t="s">
        <v>3478</v>
      </c>
      <c r="B382" s="497"/>
      <c r="C382" s="544" t="s">
        <v>5291</v>
      </c>
      <c r="D382" s="551"/>
      <c r="E382" s="551"/>
      <c r="F382" s="551"/>
      <c r="G382" s="551"/>
      <c r="H382" s="565"/>
      <c r="I382" s="551"/>
      <c r="J382" s="575">
        <v>478.34000000000003</v>
      </c>
      <c r="K382" s="575">
        <v>478.37</v>
      </c>
      <c r="L382" s="37"/>
      <c r="M382" s="272"/>
      <c r="N382" s="272"/>
      <c r="O382" s="287">
        <v>576.26</v>
      </c>
      <c r="P382" s="285">
        <v>576.26</v>
      </c>
    </row>
    <row r="383" spans="1:16" x14ac:dyDescent="0.2">
      <c r="A383" s="42" t="s">
        <v>3479</v>
      </c>
      <c r="B383" s="37"/>
      <c r="C383" s="545"/>
      <c r="D383" s="552"/>
      <c r="E383" s="552"/>
      <c r="F383" s="552"/>
      <c r="G383" s="552"/>
      <c r="H383" s="545"/>
      <c r="I383" s="552"/>
      <c r="J383" s="545"/>
      <c r="K383" s="552"/>
      <c r="L383" s="37"/>
      <c r="M383" s="283"/>
      <c r="N383" s="284"/>
      <c r="O383" s="272"/>
      <c r="P383" s="282"/>
    </row>
    <row r="384" spans="1:16" x14ac:dyDescent="0.2">
      <c r="A384" s="42" t="s">
        <v>3480</v>
      </c>
      <c r="B384" s="309">
        <v>198</v>
      </c>
      <c r="C384" s="542" t="s">
        <v>5278</v>
      </c>
      <c r="D384" s="549" t="s">
        <v>132</v>
      </c>
      <c r="E384" s="549" t="s">
        <v>134</v>
      </c>
      <c r="F384" s="549" t="s">
        <v>5279</v>
      </c>
      <c r="G384" s="549" t="s">
        <v>5280</v>
      </c>
      <c r="H384" s="566" t="s">
        <v>5281</v>
      </c>
      <c r="I384" s="549"/>
      <c r="J384" s="566" t="s">
        <v>5282</v>
      </c>
      <c r="K384" s="549"/>
      <c r="L384" s="37"/>
    </row>
    <row r="385" spans="1:16" x14ac:dyDescent="0.2">
      <c r="A385" s="42" t="s">
        <v>3481</v>
      </c>
      <c r="B385" s="538"/>
      <c r="C385" s="542"/>
      <c r="D385" s="549"/>
      <c r="E385" s="549"/>
      <c r="F385" s="549"/>
      <c r="G385" s="549"/>
      <c r="H385" s="563" t="s">
        <v>5283</v>
      </c>
      <c r="I385" s="574" t="s">
        <v>5284</v>
      </c>
      <c r="J385" s="563" t="s">
        <v>5283</v>
      </c>
      <c r="K385" s="574" t="s">
        <v>5284</v>
      </c>
      <c r="L385" s="37"/>
      <c r="M385" s="282"/>
      <c r="N385" s="284"/>
      <c r="O385" s="282"/>
      <c r="P385" s="283"/>
    </row>
    <row r="386" spans="1:16" ht="24" x14ac:dyDescent="0.25">
      <c r="A386" s="42" t="s">
        <v>3482</v>
      </c>
      <c r="B386" s="517"/>
      <c r="C386" s="543" t="s">
        <v>197</v>
      </c>
      <c r="D386" s="550" t="s">
        <v>1319</v>
      </c>
      <c r="E386" s="556" t="s">
        <v>1320</v>
      </c>
      <c r="F386" s="557" t="s">
        <v>160</v>
      </c>
      <c r="G386" s="559"/>
      <c r="H386" s="564"/>
      <c r="I386" s="559"/>
      <c r="J386" s="567">
        <v>19.240000000000002</v>
      </c>
      <c r="K386" s="567">
        <v>20.09</v>
      </c>
      <c r="L386" s="279"/>
      <c r="M386" s="272"/>
      <c r="N386" s="272"/>
      <c r="O386" s="278">
        <v>23.19</v>
      </c>
      <c r="P386" s="281">
        <v>24.21</v>
      </c>
    </row>
    <row r="387" spans="1:16" x14ac:dyDescent="0.2">
      <c r="A387" s="42" t="s">
        <v>3483</v>
      </c>
      <c r="B387" s="518"/>
      <c r="C387" s="520" t="s">
        <v>5285</v>
      </c>
      <c r="D387" s="534">
        <v>8</v>
      </c>
      <c r="E387" s="521" t="s">
        <v>5302</v>
      </c>
      <c r="F387" s="53" t="s">
        <v>86</v>
      </c>
      <c r="G387" s="522" t="s">
        <v>5397</v>
      </c>
      <c r="H387" s="55">
        <v>10.8</v>
      </c>
      <c r="I387" s="55">
        <v>12.5</v>
      </c>
      <c r="J387" s="55">
        <v>2.16</v>
      </c>
      <c r="K387" s="55">
        <v>2.5</v>
      </c>
      <c r="L387" s="37"/>
      <c r="M387" s="276">
        <v>13.02</v>
      </c>
      <c r="N387" s="276">
        <v>15.06</v>
      </c>
      <c r="O387" s="276">
        <v>2.6</v>
      </c>
      <c r="P387" s="280">
        <v>3.01</v>
      </c>
    </row>
    <row r="388" spans="1:16" x14ac:dyDescent="0.2">
      <c r="A388" s="42" t="s">
        <v>3484</v>
      </c>
      <c r="B388" s="497"/>
      <c r="C388" s="520" t="s">
        <v>5285</v>
      </c>
      <c r="D388" s="534">
        <v>12</v>
      </c>
      <c r="E388" s="521" t="s">
        <v>5341</v>
      </c>
      <c r="F388" s="53" t="s">
        <v>86</v>
      </c>
      <c r="G388" s="522" t="s">
        <v>5397</v>
      </c>
      <c r="H388" s="55">
        <v>15.99</v>
      </c>
      <c r="I388" s="55">
        <v>18.510000000000002</v>
      </c>
      <c r="J388" s="55">
        <v>3.19</v>
      </c>
      <c r="K388" s="55">
        <v>3.7</v>
      </c>
      <c r="L388" s="37"/>
      <c r="M388" s="276">
        <v>19.27</v>
      </c>
      <c r="N388" s="276">
        <v>22.3</v>
      </c>
      <c r="O388" s="276">
        <v>3.85</v>
      </c>
      <c r="P388" s="280">
        <v>4.46</v>
      </c>
    </row>
    <row r="389" spans="1:16" x14ac:dyDescent="0.2">
      <c r="A389" s="42" t="s">
        <v>3485</v>
      </c>
      <c r="B389" s="497"/>
      <c r="C389" s="544" t="s">
        <v>5290</v>
      </c>
      <c r="D389" s="551"/>
      <c r="E389" s="551"/>
      <c r="F389" s="551"/>
      <c r="G389" s="551"/>
      <c r="H389" s="565"/>
      <c r="I389" s="551"/>
      <c r="J389" s="575">
        <v>5.35</v>
      </c>
      <c r="K389" s="575">
        <v>6.2</v>
      </c>
      <c r="L389" s="37"/>
      <c r="M389" s="272"/>
      <c r="N389" s="272"/>
      <c r="O389" s="287">
        <v>6.45</v>
      </c>
      <c r="P389" s="285">
        <v>7.47</v>
      </c>
    </row>
    <row r="390" spans="1:16" x14ac:dyDescent="0.2">
      <c r="A390" s="42" t="s">
        <v>3486</v>
      </c>
      <c r="B390" s="497"/>
      <c r="C390" s="520" t="s">
        <v>5342</v>
      </c>
      <c r="D390" s="57" t="s">
        <v>5467</v>
      </c>
      <c r="E390" s="521" t="s">
        <v>5468</v>
      </c>
      <c r="F390" s="53" t="s">
        <v>5461</v>
      </c>
      <c r="G390" s="522" t="s">
        <v>5301</v>
      </c>
      <c r="H390" s="55">
        <v>13.89</v>
      </c>
      <c r="I390" s="55">
        <v>13.89</v>
      </c>
      <c r="J390" s="55">
        <v>13.89</v>
      </c>
      <c r="K390" s="55">
        <v>13.89</v>
      </c>
      <c r="L390" s="37"/>
      <c r="M390" s="343">
        <v>16.739999999999998</v>
      </c>
      <c r="N390" s="347">
        <v>16.739999999999998</v>
      </c>
      <c r="O390" s="276">
        <v>16.739999999999998</v>
      </c>
      <c r="P390" s="280">
        <v>16.739999999999998</v>
      </c>
    </row>
    <row r="391" spans="1:16" x14ac:dyDescent="0.2">
      <c r="A391" s="42" t="s">
        <v>3487</v>
      </c>
      <c r="B391" s="497"/>
      <c r="C391" s="544" t="s">
        <v>5291</v>
      </c>
      <c r="D391" s="551"/>
      <c r="E391" s="551"/>
      <c r="F391" s="551"/>
      <c r="G391" s="551"/>
      <c r="H391" s="565"/>
      <c r="I391" s="551"/>
      <c r="J391" s="575">
        <v>13.89</v>
      </c>
      <c r="K391" s="575">
        <v>13.89</v>
      </c>
      <c r="L391" s="37"/>
      <c r="M391" s="272"/>
      <c r="N391" s="272"/>
      <c r="O391" s="287">
        <v>16.739999999999998</v>
      </c>
      <c r="P391" s="285">
        <v>16.739999999999998</v>
      </c>
    </row>
    <row r="392" spans="1:16" x14ac:dyDescent="0.2">
      <c r="A392" s="42" t="s">
        <v>3488</v>
      </c>
      <c r="B392" s="37"/>
      <c r="C392" s="545"/>
      <c r="D392" s="552"/>
      <c r="E392" s="552"/>
      <c r="F392" s="552"/>
      <c r="G392" s="552"/>
      <c r="H392" s="545"/>
      <c r="I392" s="552"/>
      <c r="J392" s="545"/>
      <c r="K392" s="552"/>
      <c r="L392" s="37"/>
      <c r="M392" s="283"/>
      <c r="N392" s="284"/>
      <c r="O392" s="272"/>
      <c r="P392" s="282"/>
    </row>
    <row r="393" spans="1:16" x14ac:dyDescent="0.2">
      <c r="A393" s="42" t="s">
        <v>3489</v>
      </c>
      <c r="B393" s="309">
        <v>200</v>
      </c>
      <c r="C393" s="542" t="s">
        <v>5278</v>
      </c>
      <c r="D393" s="549" t="s">
        <v>132</v>
      </c>
      <c r="E393" s="549" t="s">
        <v>134</v>
      </c>
      <c r="F393" s="549" t="s">
        <v>5279</v>
      </c>
      <c r="G393" s="549" t="s">
        <v>5280</v>
      </c>
      <c r="H393" s="566" t="s">
        <v>5281</v>
      </c>
      <c r="I393" s="549"/>
      <c r="J393" s="566" t="s">
        <v>5282</v>
      </c>
      <c r="K393" s="549"/>
      <c r="L393" s="37"/>
    </row>
    <row r="394" spans="1:16" x14ac:dyDescent="0.2">
      <c r="A394" s="42" t="s">
        <v>3490</v>
      </c>
      <c r="B394" s="538"/>
      <c r="C394" s="542"/>
      <c r="D394" s="549"/>
      <c r="E394" s="549"/>
      <c r="F394" s="549"/>
      <c r="G394" s="549"/>
      <c r="H394" s="563" t="s">
        <v>5283</v>
      </c>
      <c r="I394" s="574" t="s">
        <v>5284</v>
      </c>
      <c r="J394" s="563" t="s">
        <v>5283</v>
      </c>
      <c r="K394" s="574" t="s">
        <v>5284</v>
      </c>
      <c r="L394" s="37"/>
      <c r="M394" s="282"/>
      <c r="N394" s="284"/>
      <c r="O394" s="282"/>
      <c r="P394" s="283"/>
    </row>
    <row r="395" spans="1:16" ht="48" x14ac:dyDescent="0.25">
      <c r="A395" s="42" t="s">
        <v>3491</v>
      </c>
      <c r="B395" s="517"/>
      <c r="C395" s="543" t="s">
        <v>197</v>
      </c>
      <c r="D395" s="550" t="s">
        <v>253</v>
      </c>
      <c r="E395" s="556" t="s">
        <v>254</v>
      </c>
      <c r="F395" s="557" t="s">
        <v>164</v>
      </c>
      <c r="G395" s="561"/>
      <c r="H395" s="568"/>
      <c r="I395" s="561"/>
      <c r="J395" s="567">
        <v>205.1</v>
      </c>
      <c r="K395" s="567">
        <v>213.19</v>
      </c>
      <c r="L395" s="279"/>
      <c r="M395" s="272"/>
      <c r="N395" s="272"/>
      <c r="O395" s="278">
        <v>247.15</v>
      </c>
      <c r="P395" s="281">
        <v>256.83</v>
      </c>
    </row>
    <row r="396" spans="1:16" x14ac:dyDescent="0.2">
      <c r="A396" s="42" t="s">
        <v>3492</v>
      </c>
      <c r="B396" s="518"/>
      <c r="C396" s="544" t="s">
        <v>5290</v>
      </c>
      <c r="D396" s="551"/>
      <c r="E396" s="551"/>
      <c r="F396" s="551"/>
      <c r="G396" s="551"/>
      <c r="H396" s="565"/>
      <c r="I396" s="551"/>
      <c r="J396" s="575">
        <v>0</v>
      </c>
      <c r="K396" s="575">
        <v>0</v>
      </c>
      <c r="L396" s="37"/>
      <c r="M396" s="272"/>
      <c r="N396" s="272"/>
      <c r="O396" s="287">
        <v>0</v>
      </c>
      <c r="P396" s="285">
        <v>0</v>
      </c>
    </row>
    <row r="397" spans="1:16" ht="24" x14ac:dyDescent="0.25">
      <c r="A397" s="42" t="s">
        <v>3493</v>
      </c>
      <c r="B397" s="497"/>
      <c r="C397" s="520" t="s">
        <v>163</v>
      </c>
      <c r="D397" s="51">
        <v>110106</v>
      </c>
      <c r="E397" s="521" t="s">
        <v>5469</v>
      </c>
      <c r="F397" s="53" t="s">
        <v>5300</v>
      </c>
      <c r="G397" s="522" t="s">
        <v>5301</v>
      </c>
      <c r="H397" s="55">
        <v>81.22</v>
      </c>
      <c r="I397" s="55">
        <v>84.12</v>
      </c>
      <c r="J397" s="55">
        <v>81.22</v>
      </c>
      <c r="K397" s="55">
        <v>84.12</v>
      </c>
      <c r="L397" s="38"/>
      <c r="M397" s="343">
        <v>97.85</v>
      </c>
      <c r="N397" s="347">
        <v>101.34</v>
      </c>
      <c r="O397" s="276">
        <v>97.85</v>
      </c>
      <c r="P397" s="280">
        <v>101.34</v>
      </c>
    </row>
    <row r="398" spans="1:16" ht="24" x14ac:dyDescent="0.25">
      <c r="A398" s="42" t="s">
        <v>3494</v>
      </c>
      <c r="B398" s="497"/>
      <c r="C398" s="520" t="s">
        <v>163</v>
      </c>
      <c r="D398" s="51">
        <v>51032</v>
      </c>
      <c r="E398" s="521" t="s">
        <v>5470</v>
      </c>
      <c r="F398" s="53" t="s">
        <v>5308</v>
      </c>
      <c r="G398" s="522" t="s">
        <v>5471</v>
      </c>
      <c r="H398" s="55">
        <v>455.37</v>
      </c>
      <c r="I398" s="55">
        <v>459.25</v>
      </c>
      <c r="J398" s="55">
        <v>25.86</v>
      </c>
      <c r="K398" s="55">
        <v>26.08</v>
      </c>
      <c r="L398" s="38"/>
      <c r="M398" s="276">
        <v>548.58000000000004</v>
      </c>
      <c r="N398" s="276">
        <v>553.25</v>
      </c>
      <c r="O398" s="276">
        <v>31.16</v>
      </c>
      <c r="P398" s="280">
        <v>31.42</v>
      </c>
    </row>
    <row r="399" spans="1:16" ht="24" x14ac:dyDescent="0.25">
      <c r="A399" s="42" t="s">
        <v>3495</v>
      </c>
      <c r="B399" s="497"/>
      <c r="C399" s="520" t="s">
        <v>163</v>
      </c>
      <c r="D399" s="51">
        <v>51026</v>
      </c>
      <c r="E399" s="521" t="s">
        <v>5472</v>
      </c>
      <c r="F399" s="53" t="s">
        <v>5308</v>
      </c>
      <c r="G399" s="522" t="s">
        <v>5471</v>
      </c>
      <c r="H399" s="55">
        <v>28.92</v>
      </c>
      <c r="I399" s="55">
        <v>33.450000000000003</v>
      </c>
      <c r="J399" s="55">
        <v>1.64</v>
      </c>
      <c r="K399" s="55">
        <v>1.89</v>
      </c>
      <c r="L399" s="38"/>
      <c r="M399" s="276">
        <v>34.85</v>
      </c>
      <c r="N399" s="276">
        <v>40.299999999999997</v>
      </c>
      <c r="O399" s="276">
        <v>1.98</v>
      </c>
      <c r="P399" s="280">
        <v>2.29</v>
      </c>
    </row>
    <row r="400" spans="1:16" x14ac:dyDescent="0.2">
      <c r="A400" s="42" t="s">
        <v>3496</v>
      </c>
      <c r="B400" s="497"/>
      <c r="C400" s="520" t="s">
        <v>163</v>
      </c>
      <c r="D400" s="51">
        <v>52004</v>
      </c>
      <c r="E400" s="521" t="s">
        <v>296</v>
      </c>
      <c r="F400" s="53" t="s">
        <v>5298</v>
      </c>
      <c r="G400" s="522" t="s">
        <v>5473</v>
      </c>
      <c r="H400" s="55">
        <v>9.74</v>
      </c>
      <c r="I400" s="55">
        <v>10.085105000000002</v>
      </c>
      <c r="J400" s="55">
        <v>38.47</v>
      </c>
      <c r="K400" s="55">
        <v>39.83</v>
      </c>
      <c r="L400" s="37"/>
      <c r="M400" s="276">
        <v>11.74</v>
      </c>
      <c r="N400" s="276">
        <v>12.14</v>
      </c>
      <c r="O400" s="276">
        <v>46.37</v>
      </c>
      <c r="P400" s="280">
        <v>47.95</v>
      </c>
    </row>
    <row r="401" spans="1:16" ht="24" x14ac:dyDescent="0.25">
      <c r="A401" s="42" t="s">
        <v>3497</v>
      </c>
      <c r="B401" s="497"/>
      <c r="C401" s="520" t="s">
        <v>163</v>
      </c>
      <c r="D401" s="51">
        <v>121101</v>
      </c>
      <c r="E401" s="521" t="s">
        <v>5474</v>
      </c>
      <c r="F401" s="53" t="s">
        <v>5300</v>
      </c>
      <c r="G401" s="522" t="s">
        <v>5289</v>
      </c>
      <c r="H401" s="55">
        <v>15.25</v>
      </c>
      <c r="I401" s="55">
        <v>15.55</v>
      </c>
      <c r="J401" s="55">
        <v>30.5</v>
      </c>
      <c r="K401" s="55">
        <v>31.1</v>
      </c>
      <c r="L401" s="38"/>
      <c r="M401" s="276">
        <v>18.38</v>
      </c>
      <c r="N401" s="276">
        <v>18.739999999999998</v>
      </c>
      <c r="O401" s="276">
        <v>36.76</v>
      </c>
      <c r="P401" s="280">
        <v>37.479999999999997</v>
      </c>
    </row>
    <row r="402" spans="1:16" x14ac:dyDescent="0.2">
      <c r="A402" s="42" t="s">
        <v>3498</v>
      </c>
      <c r="B402" s="497"/>
      <c r="C402" s="520" t="s">
        <v>163</v>
      </c>
      <c r="D402" s="51">
        <v>200150</v>
      </c>
      <c r="E402" s="521" t="s">
        <v>449</v>
      </c>
      <c r="F402" s="53" t="s">
        <v>5300</v>
      </c>
      <c r="G402" s="522" t="s">
        <v>5301</v>
      </c>
      <c r="H402" s="55">
        <v>4</v>
      </c>
      <c r="I402" s="55">
        <v>4.1399999999999997</v>
      </c>
      <c r="J402" s="55">
        <v>4</v>
      </c>
      <c r="K402" s="55">
        <v>4.1399999999999997</v>
      </c>
      <c r="L402" s="37"/>
      <c r="M402" s="276">
        <v>4.82</v>
      </c>
      <c r="N402" s="276">
        <v>4.99</v>
      </c>
      <c r="O402" s="276">
        <v>4.82</v>
      </c>
      <c r="P402" s="280">
        <v>4.99</v>
      </c>
    </row>
    <row r="403" spans="1:16" x14ac:dyDescent="0.2">
      <c r="A403" s="42" t="s">
        <v>3499</v>
      </c>
      <c r="B403" s="497"/>
      <c r="C403" s="520" t="s">
        <v>163</v>
      </c>
      <c r="D403" s="51">
        <v>200403</v>
      </c>
      <c r="E403" s="521" t="s">
        <v>451</v>
      </c>
      <c r="F403" s="53" t="s">
        <v>5300</v>
      </c>
      <c r="G403" s="522" t="s">
        <v>5301</v>
      </c>
      <c r="H403" s="55">
        <v>13.24</v>
      </c>
      <c r="I403" s="55">
        <v>14.95</v>
      </c>
      <c r="J403" s="55">
        <v>13.24</v>
      </c>
      <c r="K403" s="55">
        <v>14.95</v>
      </c>
      <c r="L403" s="37"/>
      <c r="M403" s="276">
        <v>15.95</v>
      </c>
      <c r="N403" s="276">
        <v>18.010000000000002</v>
      </c>
      <c r="O403" s="276">
        <v>15.95</v>
      </c>
      <c r="P403" s="280">
        <v>18.010000000000002</v>
      </c>
    </row>
    <row r="404" spans="1:16" x14ac:dyDescent="0.2">
      <c r="A404" s="42" t="s">
        <v>3500</v>
      </c>
      <c r="B404" s="497"/>
      <c r="C404" s="520" t="s">
        <v>163</v>
      </c>
      <c r="D404" s="51">
        <v>261000</v>
      </c>
      <c r="E404" s="521" t="s">
        <v>498</v>
      </c>
      <c r="F404" s="53" t="s">
        <v>5300</v>
      </c>
      <c r="G404" s="522" t="s">
        <v>5301</v>
      </c>
      <c r="H404" s="55">
        <v>10.17</v>
      </c>
      <c r="I404" s="55">
        <v>11.08</v>
      </c>
      <c r="J404" s="55">
        <v>10.17</v>
      </c>
      <c r="K404" s="55">
        <v>11.08</v>
      </c>
      <c r="L404" s="37"/>
      <c r="M404" s="276">
        <v>12.26</v>
      </c>
      <c r="N404" s="276">
        <v>13.35</v>
      </c>
      <c r="O404" s="276">
        <v>12.26</v>
      </c>
      <c r="P404" s="280">
        <v>13.35</v>
      </c>
    </row>
    <row r="405" spans="1:16" x14ac:dyDescent="0.2">
      <c r="A405" s="42" t="s">
        <v>3501</v>
      </c>
      <c r="B405" s="497"/>
      <c r="C405" s="544" t="s">
        <v>5291</v>
      </c>
      <c r="D405" s="551"/>
      <c r="E405" s="551"/>
      <c r="F405" s="551"/>
      <c r="G405" s="551"/>
      <c r="H405" s="565"/>
      <c r="I405" s="551"/>
      <c r="J405" s="575">
        <v>205.1</v>
      </c>
      <c r="K405" s="575">
        <v>213.19</v>
      </c>
      <c r="L405" s="37"/>
      <c r="M405" s="272"/>
      <c r="N405" s="272"/>
      <c r="O405" s="287">
        <v>247.15</v>
      </c>
      <c r="P405" s="285">
        <v>256.83</v>
      </c>
    </row>
    <row r="406" spans="1:16" x14ac:dyDescent="0.2">
      <c r="A406" s="42" t="s">
        <v>3502</v>
      </c>
      <c r="B406" s="37"/>
      <c r="C406" s="545"/>
      <c r="D406" s="552"/>
      <c r="E406" s="552"/>
      <c r="F406" s="552"/>
      <c r="G406" s="552"/>
      <c r="H406" s="545"/>
      <c r="I406" s="552"/>
      <c r="J406" s="545"/>
      <c r="K406" s="552"/>
      <c r="L406" s="37"/>
      <c r="M406" s="283"/>
      <c r="N406" s="284"/>
      <c r="O406" s="272"/>
      <c r="P406" s="282"/>
    </row>
    <row r="407" spans="1:16" x14ac:dyDescent="0.2">
      <c r="A407" s="42" t="s">
        <v>3503</v>
      </c>
      <c r="B407" s="309">
        <v>209</v>
      </c>
      <c r="C407" s="542" t="s">
        <v>5278</v>
      </c>
      <c r="D407" s="549" t="s">
        <v>132</v>
      </c>
      <c r="E407" s="549" t="s">
        <v>134</v>
      </c>
      <c r="F407" s="549" t="s">
        <v>5279</v>
      </c>
      <c r="G407" s="549" t="s">
        <v>5280</v>
      </c>
      <c r="H407" s="566" t="s">
        <v>5281</v>
      </c>
      <c r="I407" s="549"/>
      <c r="J407" s="566" t="s">
        <v>5282</v>
      </c>
      <c r="K407" s="549"/>
      <c r="L407" s="37"/>
    </row>
    <row r="408" spans="1:16" x14ac:dyDescent="0.2">
      <c r="A408" s="42" t="s">
        <v>3504</v>
      </c>
      <c r="B408" s="538"/>
      <c r="C408" s="542"/>
      <c r="D408" s="549"/>
      <c r="E408" s="549"/>
      <c r="F408" s="549"/>
      <c r="G408" s="549"/>
      <c r="H408" s="563" t="s">
        <v>5283</v>
      </c>
      <c r="I408" s="574" t="s">
        <v>5284</v>
      </c>
      <c r="J408" s="563" t="s">
        <v>5283</v>
      </c>
      <c r="K408" s="574" t="s">
        <v>5284</v>
      </c>
      <c r="L408" s="37"/>
      <c r="M408" s="282"/>
      <c r="N408" s="284"/>
      <c r="O408" s="282"/>
      <c r="P408" s="283"/>
    </row>
    <row r="409" spans="1:16" ht="36" x14ac:dyDescent="0.25">
      <c r="A409" s="42" t="s">
        <v>3505</v>
      </c>
      <c r="B409" s="517"/>
      <c r="C409" s="543" t="s">
        <v>197</v>
      </c>
      <c r="D409" s="550" t="s">
        <v>1892</v>
      </c>
      <c r="E409" s="555" t="s">
        <v>5715</v>
      </c>
      <c r="F409" s="557" t="s">
        <v>160</v>
      </c>
      <c r="G409" s="559"/>
      <c r="H409" s="564"/>
      <c r="I409" s="559"/>
      <c r="J409" s="567">
        <v>82.279999999999987</v>
      </c>
      <c r="K409" s="567">
        <v>83.35</v>
      </c>
      <c r="L409" s="279"/>
      <c r="M409" s="272"/>
      <c r="N409" s="272"/>
      <c r="O409" s="278">
        <v>99.15</v>
      </c>
      <c r="P409" s="281">
        <v>100.42</v>
      </c>
    </row>
    <row r="410" spans="1:16" x14ac:dyDescent="0.2">
      <c r="A410" s="42" t="s">
        <v>3506</v>
      </c>
      <c r="B410" s="518"/>
      <c r="C410" s="520" t="s">
        <v>5285</v>
      </c>
      <c r="D410" s="534">
        <v>8</v>
      </c>
      <c r="E410" s="521" t="s">
        <v>5302</v>
      </c>
      <c r="F410" s="53" t="s">
        <v>86</v>
      </c>
      <c r="G410" s="522" t="s">
        <v>5420</v>
      </c>
      <c r="H410" s="55">
        <v>10.8</v>
      </c>
      <c r="I410" s="55">
        <v>12.5</v>
      </c>
      <c r="J410" s="55">
        <v>2.7</v>
      </c>
      <c r="K410" s="55">
        <v>3.12</v>
      </c>
      <c r="L410" s="37"/>
      <c r="M410" s="276">
        <v>13.02</v>
      </c>
      <c r="N410" s="276">
        <v>15.06</v>
      </c>
      <c r="O410" s="276">
        <v>3.26</v>
      </c>
      <c r="P410" s="280">
        <v>3.77</v>
      </c>
    </row>
    <row r="411" spans="1:16" x14ac:dyDescent="0.2">
      <c r="A411" s="42" t="s">
        <v>3507</v>
      </c>
      <c r="B411" s="497"/>
      <c r="C411" s="520" t="s">
        <v>5285</v>
      </c>
      <c r="D411" s="534">
        <v>4</v>
      </c>
      <c r="E411" s="521" t="s">
        <v>5288</v>
      </c>
      <c r="F411" s="53" t="s">
        <v>86</v>
      </c>
      <c r="G411" s="522" t="s">
        <v>5420</v>
      </c>
      <c r="H411" s="55">
        <v>15.99</v>
      </c>
      <c r="I411" s="55">
        <v>18.510000000000002</v>
      </c>
      <c r="J411" s="55">
        <v>3.99</v>
      </c>
      <c r="K411" s="55">
        <v>4.62</v>
      </c>
      <c r="L411" s="37"/>
      <c r="M411" s="276">
        <v>19.27</v>
      </c>
      <c r="N411" s="276">
        <v>22.3</v>
      </c>
      <c r="O411" s="276">
        <v>4.82</v>
      </c>
      <c r="P411" s="280">
        <v>5.58</v>
      </c>
    </row>
    <row r="412" spans="1:16" x14ac:dyDescent="0.2">
      <c r="A412" s="42" t="s">
        <v>3508</v>
      </c>
      <c r="B412" s="497"/>
      <c r="C412" s="544" t="s">
        <v>5290</v>
      </c>
      <c r="D412" s="551"/>
      <c r="E412" s="551"/>
      <c r="F412" s="551"/>
      <c r="G412" s="551"/>
      <c r="H412" s="565"/>
      <c r="I412" s="551"/>
      <c r="J412" s="575">
        <v>6.69</v>
      </c>
      <c r="K412" s="575">
        <v>7.74</v>
      </c>
      <c r="L412" s="37"/>
      <c r="M412" s="272"/>
      <c r="N412" s="272"/>
      <c r="O412" s="287">
        <v>8.08</v>
      </c>
      <c r="P412" s="285">
        <v>9.35</v>
      </c>
    </row>
    <row r="413" spans="1:16" ht="24" x14ac:dyDescent="0.25">
      <c r="A413" s="42" t="s">
        <v>3509</v>
      </c>
      <c r="B413" s="497"/>
      <c r="C413" s="520" t="s">
        <v>5295</v>
      </c>
      <c r="D413" s="51">
        <v>37401</v>
      </c>
      <c r="E413" s="521" t="s">
        <v>5475</v>
      </c>
      <c r="F413" s="53" t="s">
        <v>160</v>
      </c>
      <c r="G413" s="522" t="s">
        <v>5301</v>
      </c>
      <c r="H413" s="55">
        <v>73.27</v>
      </c>
      <c r="I413" s="55">
        <v>73.290073972602741</v>
      </c>
      <c r="J413" s="55">
        <v>73.27</v>
      </c>
      <c r="K413" s="55">
        <v>73.290000000000006</v>
      </c>
      <c r="L413" s="38"/>
      <c r="M413" s="343">
        <v>88.27</v>
      </c>
      <c r="N413" s="347">
        <v>88.27</v>
      </c>
      <c r="O413" s="276">
        <v>88.27</v>
      </c>
      <c r="P413" s="280">
        <v>88.27</v>
      </c>
    </row>
    <row r="414" spans="1:16" x14ac:dyDescent="0.2">
      <c r="A414" s="42" t="s">
        <v>3510</v>
      </c>
      <c r="B414" s="497"/>
      <c r="C414" s="520" t="s">
        <v>5285</v>
      </c>
      <c r="D414" s="51">
        <v>2221</v>
      </c>
      <c r="E414" s="521" t="s">
        <v>5476</v>
      </c>
      <c r="F414" s="53" t="s">
        <v>5305</v>
      </c>
      <c r="G414" s="522" t="s">
        <v>5458</v>
      </c>
      <c r="H414" s="55">
        <v>0.57999999999999996</v>
      </c>
      <c r="I414" s="55">
        <v>0.57999999999999996</v>
      </c>
      <c r="J414" s="55">
        <v>2.3199999999999998</v>
      </c>
      <c r="K414" s="55">
        <v>2.3199999999999998</v>
      </c>
      <c r="L414" s="37"/>
      <c r="M414" s="276">
        <v>0.7</v>
      </c>
      <c r="N414" s="276">
        <v>0.7</v>
      </c>
      <c r="O414" s="276">
        <v>2.8</v>
      </c>
      <c r="P414" s="280">
        <v>2.8</v>
      </c>
    </row>
    <row r="415" spans="1:16" x14ac:dyDescent="0.2">
      <c r="A415" s="42" t="s">
        <v>3511</v>
      </c>
      <c r="B415" s="497"/>
      <c r="C415" s="544" t="s">
        <v>5291</v>
      </c>
      <c r="D415" s="551"/>
      <c r="E415" s="551"/>
      <c r="F415" s="551"/>
      <c r="G415" s="551"/>
      <c r="H415" s="565"/>
      <c r="I415" s="551"/>
      <c r="J415" s="575">
        <v>75.589999999999989</v>
      </c>
      <c r="K415" s="575">
        <v>75.61</v>
      </c>
      <c r="L415" s="37"/>
      <c r="M415" s="272"/>
      <c r="N415" s="272"/>
      <c r="O415" s="287">
        <v>91.07</v>
      </c>
      <c r="P415" s="285">
        <v>91.07</v>
      </c>
    </row>
    <row r="416" spans="1:16" x14ac:dyDescent="0.2">
      <c r="A416" s="42" t="s">
        <v>3512</v>
      </c>
      <c r="B416" s="37"/>
      <c r="C416" s="545"/>
      <c r="D416" s="552"/>
      <c r="E416" s="552"/>
      <c r="F416" s="552"/>
      <c r="G416" s="552"/>
      <c r="H416" s="545"/>
      <c r="I416" s="552"/>
      <c r="J416" s="545"/>
      <c r="K416" s="552"/>
      <c r="L416" s="37"/>
      <c r="M416" s="283"/>
      <c r="N416" s="284"/>
      <c r="O416" s="272"/>
      <c r="P416" s="282"/>
    </row>
    <row r="417" spans="1:16" x14ac:dyDescent="0.2">
      <c r="A417" s="42" t="s">
        <v>3513</v>
      </c>
      <c r="B417" s="309">
        <v>210</v>
      </c>
      <c r="C417" s="542" t="s">
        <v>5278</v>
      </c>
      <c r="D417" s="549" t="s">
        <v>132</v>
      </c>
      <c r="E417" s="549" t="s">
        <v>134</v>
      </c>
      <c r="F417" s="549" t="s">
        <v>5279</v>
      </c>
      <c r="G417" s="549" t="s">
        <v>5280</v>
      </c>
      <c r="H417" s="566" t="s">
        <v>5281</v>
      </c>
      <c r="I417" s="549"/>
      <c r="J417" s="566" t="s">
        <v>5282</v>
      </c>
      <c r="K417" s="549"/>
      <c r="L417" s="37"/>
    </row>
    <row r="418" spans="1:16" x14ac:dyDescent="0.2">
      <c r="A418" s="42" t="s">
        <v>3514</v>
      </c>
      <c r="B418" s="538"/>
      <c r="C418" s="542"/>
      <c r="D418" s="549"/>
      <c r="E418" s="549"/>
      <c r="F418" s="549"/>
      <c r="G418" s="549"/>
      <c r="H418" s="563" t="s">
        <v>5283</v>
      </c>
      <c r="I418" s="574" t="s">
        <v>5284</v>
      </c>
      <c r="J418" s="563" t="s">
        <v>5283</v>
      </c>
      <c r="K418" s="574" t="s">
        <v>5284</v>
      </c>
      <c r="L418" s="37"/>
      <c r="M418" s="282"/>
      <c r="N418" s="284"/>
      <c r="O418" s="282"/>
      <c r="P418" s="283"/>
    </row>
    <row r="419" spans="1:16" ht="24" x14ac:dyDescent="0.25">
      <c r="A419" s="42" t="s">
        <v>3515</v>
      </c>
      <c r="B419" s="517"/>
      <c r="C419" s="543" t="s">
        <v>197</v>
      </c>
      <c r="D419" s="550" t="s">
        <v>2833</v>
      </c>
      <c r="E419" s="555" t="s">
        <v>5716</v>
      </c>
      <c r="F419" s="557" t="s">
        <v>160</v>
      </c>
      <c r="G419" s="559"/>
      <c r="H419" s="564"/>
      <c r="I419" s="559"/>
      <c r="J419" s="567">
        <v>149.58999999999997</v>
      </c>
      <c r="K419" s="567">
        <v>154.45999999999998</v>
      </c>
      <c r="L419" s="279"/>
      <c r="M419" s="272"/>
      <c r="N419" s="272"/>
      <c r="O419" s="278">
        <v>180.25</v>
      </c>
      <c r="P419" s="281">
        <v>186.09</v>
      </c>
    </row>
    <row r="420" spans="1:16" x14ac:dyDescent="0.2">
      <c r="A420" s="42" t="s">
        <v>3516</v>
      </c>
      <c r="B420" s="518"/>
      <c r="C420" s="520" t="s">
        <v>5285</v>
      </c>
      <c r="D420" s="534">
        <v>8</v>
      </c>
      <c r="E420" s="521" t="s">
        <v>5302</v>
      </c>
      <c r="F420" s="53" t="s">
        <v>86</v>
      </c>
      <c r="G420" s="522" t="s">
        <v>5477</v>
      </c>
      <c r="H420" s="55">
        <v>10.8</v>
      </c>
      <c r="I420" s="55">
        <v>12.5</v>
      </c>
      <c r="J420" s="55">
        <v>12.42</v>
      </c>
      <c r="K420" s="55">
        <v>14.37</v>
      </c>
      <c r="L420" s="37"/>
      <c r="M420" s="276">
        <v>13.02</v>
      </c>
      <c r="N420" s="276">
        <v>15.06</v>
      </c>
      <c r="O420" s="276">
        <v>14.97</v>
      </c>
      <c r="P420" s="280">
        <v>17.32</v>
      </c>
    </row>
    <row r="421" spans="1:16" x14ac:dyDescent="0.2">
      <c r="A421" s="42" t="s">
        <v>3517</v>
      </c>
      <c r="B421" s="497"/>
      <c r="C421" s="520" t="s">
        <v>5285</v>
      </c>
      <c r="D421" s="534">
        <v>11</v>
      </c>
      <c r="E421" s="521" t="s">
        <v>5350</v>
      </c>
      <c r="F421" s="53" t="s">
        <v>86</v>
      </c>
      <c r="G421" s="522" t="s">
        <v>5477</v>
      </c>
      <c r="H421" s="55">
        <v>15.99</v>
      </c>
      <c r="I421" s="55">
        <v>18.510000000000002</v>
      </c>
      <c r="J421" s="55">
        <v>18.38</v>
      </c>
      <c r="K421" s="55">
        <v>21.28</v>
      </c>
      <c r="L421" s="37"/>
      <c r="M421" s="276">
        <v>19.27</v>
      </c>
      <c r="N421" s="276">
        <v>22.3</v>
      </c>
      <c r="O421" s="276">
        <v>22.16</v>
      </c>
      <c r="P421" s="280">
        <v>25.65</v>
      </c>
    </row>
    <row r="422" spans="1:16" x14ac:dyDescent="0.2">
      <c r="A422" s="42" t="s">
        <v>3518</v>
      </c>
      <c r="B422" s="497"/>
      <c r="C422" s="544" t="s">
        <v>5290</v>
      </c>
      <c r="D422" s="551"/>
      <c r="E422" s="551"/>
      <c r="F422" s="551"/>
      <c r="G422" s="551"/>
      <c r="H422" s="565"/>
      <c r="I422" s="551"/>
      <c r="J422" s="575">
        <v>30.799999999999997</v>
      </c>
      <c r="K422" s="575">
        <v>35.65</v>
      </c>
      <c r="L422" s="37"/>
      <c r="M422" s="272"/>
      <c r="N422" s="272"/>
      <c r="O422" s="287">
        <v>37.130000000000003</v>
      </c>
      <c r="P422" s="285">
        <v>42.97</v>
      </c>
    </row>
    <row r="423" spans="1:16" ht="36" x14ac:dyDescent="0.25">
      <c r="A423" s="42" t="s">
        <v>3519</v>
      </c>
      <c r="B423" s="497"/>
      <c r="C423" s="520" t="s">
        <v>5342</v>
      </c>
      <c r="D423" s="57" t="s">
        <v>5478</v>
      </c>
      <c r="E423" s="523" t="s">
        <v>5717</v>
      </c>
      <c r="F423" s="53" t="s">
        <v>160</v>
      </c>
      <c r="G423" s="522" t="s">
        <v>5301</v>
      </c>
      <c r="H423" s="55">
        <v>117.72</v>
      </c>
      <c r="I423" s="55">
        <v>117.74012307692308</v>
      </c>
      <c r="J423" s="55">
        <v>117.72</v>
      </c>
      <c r="K423" s="55">
        <v>117.74</v>
      </c>
      <c r="L423" s="38"/>
      <c r="M423" s="343">
        <v>141.82</v>
      </c>
      <c r="N423" s="347">
        <v>141.82</v>
      </c>
      <c r="O423" s="276">
        <v>141.82</v>
      </c>
      <c r="P423" s="280">
        <v>141.82</v>
      </c>
    </row>
    <row r="424" spans="1:16" x14ac:dyDescent="0.2">
      <c r="A424" s="42" t="s">
        <v>3520</v>
      </c>
      <c r="B424" s="497"/>
      <c r="C424" s="520" t="s">
        <v>5285</v>
      </c>
      <c r="D424" s="57" t="s">
        <v>5393</v>
      </c>
      <c r="E424" s="521" t="s">
        <v>5394</v>
      </c>
      <c r="F424" s="53" t="s">
        <v>5385</v>
      </c>
      <c r="G424" s="522" t="s">
        <v>5479</v>
      </c>
      <c r="H424" s="55">
        <v>0.38</v>
      </c>
      <c r="I424" s="55">
        <v>0.38</v>
      </c>
      <c r="J424" s="55">
        <v>1.07</v>
      </c>
      <c r="K424" s="55">
        <v>1.07</v>
      </c>
      <c r="L424" s="37"/>
      <c r="M424" s="276">
        <v>0.46</v>
      </c>
      <c r="N424" s="276">
        <v>0.46</v>
      </c>
      <c r="O424" s="276">
        <v>1.3</v>
      </c>
      <c r="P424" s="280">
        <v>1.3</v>
      </c>
    </row>
    <row r="425" spans="1:16" x14ac:dyDescent="0.2">
      <c r="A425" s="42" t="s">
        <v>3521</v>
      </c>
      <c r="B425" s="497"/>
      <c r="C425" s="544" t="s">
        <v>5291</v>
      </c>
      <c r="D425" s="551"/>
      <c r="E425" s="551"/>
      <c r="F425" s="551"/>
      <c r="G425" s="551"/>
      <c r="H425" s="565"/>
      <c r="I425" s="551"/>
      <c r="J425" s="575">
        <v>118.78999999999999</v>
      </c>
      <c r="K425" s="575">
        <v>118.80999999999999</v>
      </c>
      <c r="L425" s="37"/>
      <c r="M425" s="272"/>
      <c r="N425" s="272"/>
      <c r="O425" s="287">
        <v>143.12</v>
      </c>
      <c r="P425" s="285">
        <v>143.12</v>
      </c>
    </row>
    <row r="426" spans="1:16" x14ac:dyDescent="0.2">
      <c r="A426" s="42" t="s">
        <v>3522</v>
      </c>
      <c r="B426" s="222"/>
      <c r="C426" s="545"/>
      <c r="D426" s="554"/>
      <c r="E426" s="554"/>
      <c r="F426" s="554"/>
      <c r="G426" s="554"/>
      <c r="H426" s="569"/>
      <c r="I426" s="554"/>
      <c r="J426" s="569"/>
      <c r="K426" s="554"/>
      <c r="L426" s="222"/>
      <c r="M426" s="283"/>
      <c r="N426" s="284"/>
      <c r="O426" s="272"/>
      <c r="P426" s="282"/>
    </row>
    <row r="427" spans="1:16" x14ac:dyDescent="0.25">
      <c r="A427" s="42" t="s">
        <v>3523</v>
      </c>
      <c r="B427" s="309">
        <v>212</v>
      </c>
      <c r="C427" s="542" t="s">
        <v>5278</v>
      </c>
      <c r="D427" s="549" t="s">
        <v>132</v>
      </c>
      <c r="E427" s="549" t="s">
        <v>134</v>
      </c>
      <c r="F427" s="549" t="s">
        <v>5279</v>
      </c>
      <c r="G427" s="549" t="s">
        <v>5280</v>
      </c>
      <c r="H427" s="566" t="s">
        <v>5281</v>
      </c>
      <c r="I427" s="549"/>
      <c r="J427" s="566" t="s">
        <v>5282</v>
      </c>
      <c r="K427" s="549"/>
    </row>
    <row r="428" spans="1:16" x14ac:dyDescent="0.25">
      <c r="A428" s="42" t="s">
        <v>3524</v>
      </c>
      <c r="B428" s="538"/>
      <c r="C428" s="542"/>
      <c r="D428" s="549"/>
      <c r="E428" s="549"/>
      <c r="F428" s="549"/>
      <c r="G428" s="549"/>
      <c r="H428" s="563" t="s">
        <v>5283</v>
      </c>
      <c r="I428" s="574" t="s">
        <v>5284</v>
      </c>
      <c r="J428" s="563" t="s">
        <v>5283</v>
      </c>
      <c r="K428" s="574" t="s">
        <v>5284</v>
      </c>
      <c r="M428" s="282"/>
      <c r="N428" s="284"/>
      <c r="O428" s="282"/>
      <c r="P428" s="283"/>
    </row>
    <row r="429" spans="1:16" x14ac:dyDescent="0.25">
      <c r="A429" s="42" t="s">
        <v>3525</v>
      </c>
      <c r="B429" s="517"/>
      <c r="C429" s="543" t="s">
        <v>197</v>
      </c>
      <c r="D429" s="550" t="s">
        <v>2808</v>
      </c>
      <c r="E429" s="556" t="s">
        <v>2809</v>
      </c>
      <c r="F429" s="557" t="s">
        <v>160</v>
      </c>
      <c r="G429" s="559"/>
      <c r="H429" s="564"/>
      <c r="I429" s="559"/>
      <c r="J429" s="567">
        <v>10.649999999999999</v>
      </c>
      <c r="K429" s="567">
        <v>11.34</v>
      </c>
      <c r="L429" s="279"/>
      <c r="M429" s="272"/>
      <c r="N429" s="272"/>
      <c r="O429" s="278">
        <v>12.85</v>
      </c>
      <c r="P429" s="281">
        <v>13.67</v>
      </c>
    </row>
    <row r="430" spans="1:16" x14ac:dyDescent="0.25">
      <c r="A430" s="42" t="s">
        <v>3526</v>
      </c>
      <c r="B430" s="518"/>
      <c r="C430" s="520" t="s">
        <v>5285</v>
      </c>
      <c r="D430" s="534">
        <v>8</v>
      </c>
      <c r="E430" s="521" t="s">
        <v>5302</v>
      </c>
      <c r="F430" s="53" t="s">
        <v>86</v>
      </c>
      <c r="G430" s="522" t="s">
        <v>5480</v>
      </c>
      <c r="H430" s="55">
        <v>10.8</v>
      </c>
      <c r="I430" s="55">
        <v>12.5</v>
      </c>
      <c r="J430" s="55">
        <v>1.72</v>
      </c>
      <c r="K430" s="55">
        <v>2</v>
      </c>
      <c r="M430" s="276">
        <v>13.02</v>
      </c>
      <c r="N430" s="276">
        <v>15.06</v>
      </c>
      <c r="O430" s="276">
        <v>2.08</v>
      </c>
      <c r="P430" s="280">
        <v>2.41</v>
      </c>
    </row>
    <row r="431" spans="1:16" x14ac:dyDescent="0.25">
      <c r="A431" s="42" t="s">
        <v>3527</v>
      </c>
      <c r="B431" s="497"/>
      <c r="C431" s="520" t="s">
        <v>5285</v>
      </c>
      <c r="D431" s="534">
        <v>11</v>
      </c>
      <c r="E431" s="521" t="s">
        <v>5350</v>
      </c>
      <c r="F431" s="53" t="s">
        <v>86</v>
      </c>
      <c r="G431" s="522" t="s">
        <v>5480</v>
      </c>
      <c r="H431" s="55">
        <v>15.99</v>
      </c>
      <c r="I431" s="55">
        <v>18.510000000000002</v>
      </c>
      <c r="J431" s="55">
        <v>2.5499999999999998</v>
      </c>
      <c r="K431" s="55">
        <v>2.96</v>
      </c>
      <c r="M431" s="276">
        <v>19.27</v>
      </c>
      <c r="N431" s="276">
        <v>22.3</v>
      </c>
      <c r="O431" s="276">
        <v>3.08</v>
      </c>
      <c r="P431" s="280">
        <v>3.57</v>
      </c>
    </row>
    <row r="432" spans="1:16" x14ac:dyDescent="0.25">
      <c r="A432" s="42" t="s">
        <v>3528</v>
      </c>
      <c r="B432" s="497"/>
      <c r="C432" s="544" t="s">
        <v>5290</v>
      </c>
      <c r="D432" s="551"/>
      <c r="E432" s="551"/>
      <c r="F432" s="551"/>
      <c r="G432" s="551"/>
      <c r="H432" s="565"/>
      <c r="I432" s="551"/>
      <c r="J432" s="575">
        <v>4.2699999999999996</v>
      </c>
      <c r="K432" s="575">
        <v>4.96</v>
      </c>
      <c r="M432" s="272"/>
      <c r="N432" s="272"/>
      <c r="O432" s="287">
        <v>5.16</v>
      </c>
      <c r="P432" s="285">
        <v>5.98</v>
      </c>
    </row>
    <row r="433" spans="1:16" ht="24" x14ac:dyDescent="0.25">
      <c r="A433" s="42" t="s">
        <v>3529</v>
      </c>
      <c r="B433" s="497"/>
      <c r="C433" s="520" t="s">
        <v>5295</v>
      </c>
      <c r="D433" s="51">
        <v>4186</v>
      </c>
      <c r="E433" s="521" t="s">
        <v>5481</v>
      </c>
      <c r="F433" s="53" t="s">
        <v>160</v>
      </c>
      <c r="G433" s="522" t="s">
        <v>5301</v>
      </c>
      <c r="H433" s="55">
        <v>6.38</v>
      </c>
      <c r="I433" s="55">
        <v>6.38</v>
      </c>
      <c r="J433" s="55">
        <v>6.38</v>
      </c>
      <c r="K433" s="55">
        <v>6.38</v>
      </c>
      <c r="M433" s="343">
        <v>7.69</v>
      </c>
      <c r="N433" s="347">
        <v>7.69</v>
      </c>
      <c r="O433" s="276">
        <v>7.69</v>
      </c>
      <c r="P433" s="280">
        <v>7.69</v>
      </c>
    </row>
    <row r="434" spans="1:16" x14ac:dyDescent="0.25">
      <c r="A434" s="42" t="s">
        <v>3530</v>
      </c>
      <c r="B434" s="497"/>
      <c r="C434" s="544" t="s">
        <v>5291</v>
      </c>
      <c r="D434" s="551"/>
      <c r="E434" s="551"/>
      <c r="F434" s="551"/>
      <c r="G434" s="551"/>
      <c r="H434" s="565"/>
      <c r="I434" s="551"/>
      <c r="J434" s="575">
        <v>6.38</v>
      </c>
      <c r="K434" s="575">
        <v>6.38</v>
      </c>
      <c r="M434" s="272"/>
      <c r="N434" s="272"/>
      <c r="O434" s="287">
        <v>7.69</v>
      </c>
      <c r="P434" s="285">
        <v>7.69</v>
      </c>
    </row>
    <row r="435" spans="1:16" x14ac:dyDescent="0.2">
      <c r="A435" s="42" t="s">
        <v>3531</v>
      </c>
      <c r="B435" s="37"/>
      <c r="C435" s="545"/>
      <c r="D435" s="552"/>
      <c r="E435" s="552"/>
      <c r="F435" s="552"/>
      <c r="G435" s="552"/>
      <c r="H435" s="545"/>
      <c r="I435" s="552"/>
      <c r="J435" s="545"/>
      <c r="K435" s="552"/>
      <c r="M435" s="283"/>
      <c r="N435" s="284"/>
      <c r="O435" s="272"/>
      <c r="P435" s="282"/>
    </row>
    <row r="436" spans="1:16" x14ac:dyDescent="0.25">
      <c r="A436" s="42" t="s">
        <v>3532</v>
      </c>
      <c r="B436" s="309">
        <v>213</v>
      </c>
      <c r="C436" s="542" t="s">
        <v>5278</v>
      </c>
      <c r="D436" s="549" t="s">
        <v>132</v>
      </c>
      <c r="E436" s="549" t="s">
        <v>134</v>
      </c>
      <c r="F436" s="549" t="s">
        <v>5279</v>
      </c>
      <c r="G436" s="549" t="s">
        <v>5280</v>
      </c>
      <c r="H436" s="566" t="s">
        <v>5281</v>
      </c>
      <c r="I436" s="549"/>
      <c r="J436" s="566" t="s">
        <v>5282</v>
      </c>
      <c r="K436" s="549"/>
    </row>
    <row r="437" spans="1:16" x14ac:dyDescent="0.25">
      <c r="A437" s="42" t="s">
        <v>3533</v>
      </c>
      <c r="B437" s="538"/>
      <c r="C437" s="542"/>
      <c r="D437" s="549"/>
      <c r="E437" s="549"/>
      <c r="F437" s="549"/>
      <c r="G437" s="549"/>
      <c r="H437" s="563" t="s">
        <v>5283</v>
      </c>
      <c r="I437" s="574" t="s">
        <v>5284</v>
      </c>
      <c r="J437" s="563" t="s">
        <v>5283</v>
      </c>
      <c r="K437" s="574" t="s">
        <v>5284</v>
      </c>
      <c r="M437" s="282"/>
      <c r="N437" s="284"/>
      <c r="O437" s="282"/>
      <c r="P437" s="283"/>
    </row>
    <row r="438" spans="1:16" x14ac:dyDescent="0.25">
      <c r="A438" s="42" t="s">
        <v>3534</v>
      </c>
      <c r="B438" s="517"/>
      <c r="C438" s="543" t="s">
        <v>197</v>
      </c>
      <c r="D438" s="550" t="s">
        <v>2811</v>
      </c>
      <c r="E438" s="556" t="s">
        <v>2812</v>
      </c>
      <c r="F438" s="557" t="s">
        <v>160</v>
      </c>
      <c r="G438" s="559"/>
      <c r="H438" s="564"/>
      <c r="I438" s="559"/>
      <c r="J438" s="567">
        <v>12.58</v>
      </c>
      <c r="K438" s="567">
        <v>13.27</v>
      </c>
      <c r="L438" s="279"/>
      <c r="M438" s="272"/>
      <c r="N438" s="272"/>
      <c r="O438" s="278">
        <v>15.18</v>
      </c>
      <c r="P438" s="281">
        <v>16</v>
      </c>
    </row>
    <row r="439" spans="1:16" x14ac:dyDescent="0.25">
      <c r="A439" s="42" t="s">
        <v>3535</v>
      </c>
      <c r="B439" s="518"/>
      <c r="C439" s="520" t="s">
        <v>5285</v>
      </c>
      <c r="D439" s="534">
        <v>8</v>
      </c>
      <c r="E439" s="521" t="s">
        <v>5302</v>
      </c>
      <c r="F439" s="53" t="s">
        <v>86</v>
      </c>
      <c r="G439" s="522" t="s">
        <v>5480</v>
      </c>
      <c r="H439" s="55">
        <v>10.8</v>
      </c>
      <c r="I439" s="55">
        <v>12.5</v>
      </c>
      <c r="J439" s="55">
        <v>1.72</v>
      </c>
      <c r="K439" s="55">
        <v>2</v>
      </c>
      <c r="M439" s="276">
        <v>13.02</v>
      </c>
      <c r="N439" s="276">
        <v>15.06</v>
      </c>
      <c r="O439" s="276">
        <v>2.08</v>
      </c>
      <c r="P439" s="280">
        <v>2.41</v>
      </c>
    </row>
    <row r="440" spans="1:16" x14ac:dyDescent="0.25">
      <c r="A440" s="42" t="s">
        <v>3536</v>
      </c>
      <c r="B440" s="497"/>
      <c r="C440" s="520" t="s">
        <v>5285</v>
      </c>
      <c r="D440" s="534">
        <v>11</v>
      </c>
      <c r="E440" s="521" t="s">
        <v>5350</v>
      </c>
      <c r="F440" s="53" t="s">
        <v>86</v>
      </c>
      <c r="G440" s="522" t="s">
        <v>5480</v>
      </c>
      <c r="H440" s="55">
        <v>15.99</v>
      </c>
      <c r="I440" s="55">
        <v>18.510000000000002</v>
      </c>
      <c r="J440" s="55">
        <v>2.5499999999999998</v>
      </c>
      <c r="K440" s="55">
        <v>2.96</v>
      </c>
      <c r="M440" s="276">
        <v>19.27</v>
      </c>
      <c r="N440" s="276">
        <v>22.3</v>
      </c>
      <c r="O440" s="276">
        <v>3.08</v>
      </c>
      <c r="P440" s="280">
        <v>3.57</v>
      </c>
    </row>
    <row r="441" spans="1:16" x14ac:dyDescent="0.25">
      <c r="A441" s="42" t="s">
        <v>3537</v>
      </c>
      <c r="B441" s="497"/>
      <c r="C441" s="544" t="s">
        <v>5290</v>
      </c>
      <c r="D441" s="551"/>
      <c r="E441" s="551"/>
      <c r="F441" s="551"/>
      <c r="G441" s="551"/>
      <c r="H441" s="565"/>
      <c r="I441" s="551"/>
      <c r="J441" s="575">
        <v>4.2699999999999996</v>
      </c>
      <c r="K441" s="575">
        <v>4.96</v>
      </c>
      <c r="M441" s="272"/>
      <c r="N441" s="272"/>
      <c r="O441" s="287">
        <v>5.16</v>
      </c>
      <c r="P441" s="285">
        <v>5.98</v>
      </c>
    </row>
    <row r="442" spans="1:16" ht="24" x14ac:dyDescent="0.25">
      <c r="A442" s="42" t="s">
        <v>3538</v>
      </c>
      <c r="B442" s="497"/>
      <c r="C442" s="520" t="s">
        <v>5295</v>
      </c>
      <c r="D442" s="51">
        <v>4187</v>
      </c>
      <c r="E442" s="521" t="s">
        <v>5482</v>
      </c>
      <c r="F442" s="53" t="s">
        <v>160</v>
      </c>
      <c r="G442" s="522" t="s">
        <v>5301</v>
      </c>
      <c r="H442" s="55">
        <v>8.31</v>
      </c>
      <c r="I442" s="55">
        <v>8.31</v>
      </c>
      <c r="J442" s="55">
        <v>8.31</v>
      </c>
      <c r="K442" s="55">
        <v>8.31</v>
      </c>
      <c r="M442" s="343">
        <v>10.02</v>
      </c>
      <c r="N442" s="347">
        <v>10.02</v>
      </c>
      <c r="O442" s="276">
        <v>10.02</v>
      </c>
      <c r="P442" s="280">
        <v>10.02</v>
      </c>
    </row>
    <row r="443" spans="1:16" x14ac:dyDescent="0.25">
      <c r="A443" s="42" t="s">
        <v>3539</v>
      </c>
      <c r="B443" s="497"/>
      <c r="C443" s="544" t="s">
        <v>5291</v>
      </c>
      <c r="D443" s="551"/>
      <c r="E443" s="551"/>
      <c r="F443" s="551"/>
      <c r="G443" s="551"/>
      <c r="H443" s="565"/>
      <c r="I443" s="551"/>
      <c r="J443" s="575">
        <v>8.31</v>
      </c>
      <c r="K443" s="575">
        <v>8.31</v>
      </c>
      <c r="M443" s="272"/>
      <c r="N443" s="272"/>
      <c r="O443" s="287">
        <v>10.02</v>
      </c>
      <c r="P443" s="285">
        <v>10.02</v>
      </c>
    </row>
    <row r="444" spans="1:16" x14ac:dyDescent="0.2">
      <c r="A444" s="42" t="s">
        <v>3540</v>
      </c>
      <c r="B444" s="37"/>
      <c r="C444" s="545"/>
      <c r="D444" s="552"/>
      <c r="E444" s="552"/>
      <c r="F444" s="552"/>
      <c r="G444" s="552"/>
      <c r="H444" s="545"/>
      <c r="I444" s="552"/>
      <c r="J444" s="545"/>
      <c r="K444" s="552"/>
      <c r="M444" s="283"/>
      <c r="N444" s="284"/>
      <c r="O444" s="272"/>
      <c r="P444" s="282"/>
    </row>
    <row r="445" spans="1:16" x14ac:dyDescent="0.25">
      <c r="A445" s="42" t="s">
        <v>3541</v>
      </c>
      <c r="B445" s="309">
        <v>217</v>
      </c>
      <c r="C445" s="542" t="s">
        <v>5278</v>
      </c>
      <c r="D445" s="549" t="s">
        <v>132</v>
      </c>
      <c r="E445" s="549" t="s">
        <v>134</v>
      </c>
      <c r="F445" s="549" t="s">
        <v>5279</v>
      </c>
      <c r="G445" s="549" t="s">
        <v>5280</v>
      </c>
      <c r="H445" s="566" t="s">
        <v>5281</v>
      </c>
      <c r="I445" s="549"/>
      <c r="J445" s="566" t="s">
        <v>5282</v>
      </c>
      <c r="K445" s="549"/>
    </row>
    <row r="446" spans="1:16" x14ac:dyDescent="0.25">
      <c r="A446" s="42" t="s">
        <v>3542</v>
      </c>
      <c r="B446" s="538"/>
      <c r="C446" s="542"/>
      <c r="D446" s="549"/>
      <c r="E446" s="549"/>
      <c r="F446" s="549"/>
      <c r="G446" s="549"/>
      <c r="H446" s="563" t="s">
        <v>5283</v>
      </c>
      <c r="I446" s="574" t="s">
        <v>5284</v>
      </c>
      <c r="J446" s="563" t="s">
        <v>5283</v>
      </c>
      <c r="K446" s="574" t="s">
        <v>5284</v>
      </c>
      <c r="M446" s="282"/>
      <c r="N446" s="284"/>
      <c r="O446" s="282"/>
      <c r="P446" s="283"/>
    </row>
    <row r="447" spans="1:16" ht="24" x14ac:dyDescent="0.25">
      <c r="A447" s="42" t="s">
        <v>3543</v>
      </c>
      <c r="B447" s="517"/>
      <c r="C447" s="543" t="s">
        <v>197</v>
      </c>
      <c r="D447" s="550" t="s">
        <v>1099</v>
      </c>
      <c r="E447" s="556" t="s">
        <v>1100</v>
      </c>
      <c r="F447" s="557" t="s">
        <v>160</v>
      </c>
      <c r="G447" s="559"/>
      <c r="H447" s="564"/>
      <c r="I447" s="559"/>
      <c r="J447" s="567">
        <v>31.63</v>
      </c>
      <c r="K447" s="567">
        <v>31.63</v>
      </c>
      <c r="L447" s="279"/>
      <c r="M447" s="272"/>
      <c r="N447" s="272"/>
      <c r="O447" s="278">
        <v>38.11</v>
      </c>
      <c r="P447" s="281">
        <v>38.11</v>
      </c>
    </row>
    <row r="448" spans="1:16" x14ac:dyDescent="0.25">
      <c r="A448" s="42" t="s">
        <v>3544</v>
      </c>
      <c r="B448" s="518"/>
      <c r="C448" s="544" t="s">
        <v>5290</v>
      </c>
      <c r="D448" s="551"/>
      <c r="E448" s="551"/>
      <c r="F448" s="551"/>
      <c r="G448" s="551"/>
      <c r="H448" s="565"/>
      <c r="I448" s="551"/>
      <c r="J448" s="575">
        <v>0</v>
      </c>
      <c r="K448" s="575">
        <v>0</v>
      </c>
      <c r="M448" s="272"/>
      <c r="N448" s="272"/>
      <c r="O448" s="287">
        <v>0</v>
      </c>
      <c r="P448" s="285">
        <v>0</v>
      </c>
    </row>
    <row r="449" spans="1:16" ht="24" x14ac:dyDescent="0.25">
      <c r="A449" s="42" t="s">
        <v>3545</v>
      </c>
      <c r="B449" s="497"/>
      <c r="C449" s="520" t="s">
        <v>5342</v>
      </c>
      <c r="D449" s="57" t="s">
        <v>5483</v>
      </c>
      <c r="E449" s="521" t="s">
        <v>16099</v>
      </c>
      <c r="F449" s="53" t="s">
        <v>5461</v>
      </c>
      <c r="G449" s="522" t="s">
        <v>5301</v>
      </c>
      <c r="H449" s="55">
        <v>31.63</v>
      </c>
      <c r="I449" s="55">
        <v>31.63</v>
      </c>
      <c r="J449" s="55">
        <v>31.63</v>
      </c>
      <c r="K449" s="55">
        <v>31.63</v>
      </c>
      <c r="M449" s="343">
        <v>38.11</v>
      </c>
      <c r="N449" s="347">
        <v>38.11</v>
      </c>
      <c r="O449" s="276">
        <v>38.11</v>
      </c>
      <c r="P449" s="280">
        <v>38.11</v>
      </c>
    </row>
    <row r="450" spans="1:16" x14ac:dyDescent="0.25">
      <c r="A450" s="42" t="s">
        <v>3546</v>
      </c>
      <c r="B450" s="497"/>
      <c r="C450" s="544" t="s">
        <v>5291</v>
      </c>
      <c r="D450" s="551"/>
      <c r="E450" s="551"/>
      <c r="F450" s="551"/>
      <c r="G450" s="551"/>
      <c r="H450" s="565"/>
      <c r="I450" s="551"/>
      <c r="J450" s="575">
        <v>31.63</v>
      </c>
      <c r="K450" s="575">
        <v>31.63</v>
      </c>
      <c r="M450" s="272"/>
      <c r="N450" s="272"/>
      <c r="O450" s="287">
        <v>38.11</v>
      </c>
      <c r="P450" s="285">
        <v>38.11</v>
      </c>
    </row>
    <row r="451" spans="1:16" x14ac:dyDescent="0.25">
      <c r="A451" s="42" t="s">
        <v>3547</v>
      </c>
      <c r="B451" s="540">
        <v>235</v>
      </c>
      <c r="C451" s="542" t="s">
        <v>5278</v>
      </c>
      <c r="D451" s="549" t="s">
        <v>132</v>
      </c>
      <c r="E451" s="549" t="s">
        <v>134</v>
      </c>
      <c r="F451" s="549" t="s">
        <v>5279</v>
      </c>
      <c r="G451" s="549" t="s">
        <v>5280</v>
      </c>
      <c r="H451" s="566" t="s">
        <v>5281</v>
      </c>
      <c r="I451" s="549"/>
      <c r="J451" s="566" t="s">
        <v>5282</v>
      </c>
      <c r="K451" s="549"/>
      <c r="M451" s="283"/>
      <c r="N451" s="284"/>
      <c r="O451" s="272"/>
      <c r="P451" s="282"/>
    </row>
    <row r="452" spans="1:16" x14ac:dyDescent="0.25">
      <c r="A452" s="42" t="s">
        <v>3548</v>
      </c>
      <c r="B452" s="538"/>
      <c r="C452" s="542"/>
      <c r="D452" s="549"/>
      <c r="E452" s="549"/>
      <c r="F452" s="549"/>
      <c r="G452" s="549"/>
      <c r="H452" s="563" t="s">
        <v>5283</v>
      </c>
      <c r="I452" s="574" t="s">
        <v>5284</v>
      </c>
      <c r="J452" s="563" t="s">
        <v>5283</v>
      </c>
      <c r="K452" s="574" t="s">
        <v>5284</v>
      </c>
      <c r="M452" s="282"/>
      <c r="N452" s="284"/>
      <c r="O452" s="282"/>
      <c r="P452" s="283"/>
    </row>
    <row r="453" spans="1:16" ht="24" x14ac:dyDescent="0.25">
      <c r="A453" s="42" t="s">
        <v>3549</v>
      </c>
      <c r="B453" s="517"/>
      <c r="C453" s="543" t="s">
        <v>197</v>
      </c>
      <c r="D453" s="550" t="s">
        <v>952</v>
      </c>
      <c r="E453" s="556" t="s">
        <v>953</v>
      </c>
      <c r="F453" s="557" t="s">
        <v>160</v>
      </c>
      <c r="G453" s="559"/>
      <c r="H453" s="564"/>
      <c r="I453" s="559"/>
      <c r="J453" s="567">
        <v>22.47</v>
      </c>
      <c r="K453" s="567">
        <v>22.64</v>
      </c>
      <c r="L453" s="279"/>
      <c r="M453" s="272"/>
      <c r="N453" s="272"/>
      <c r="O453" s="278">
        <v>27.13</v>
      </c>
      <c r="P453" s="281">
        <v>27.29</v>
      </c>
    </row>
    <row r="454" spans="1:16" x14ac:dyDescent="0.25">
      <c r="A454" s="42" t="s">
        <v>3550</v>
      </c>
      <c r="B454" s="518"/>
      <c r="C454" s="520" t="s">
        <v>5285</v>
      </c>
      <c r="D454" s="534">
        <v>5</v>
      </c>
      <c r="E454" s="521" t="s">
        <v>5286</v>
      </c>
      <c r="F454" s="53" t="s">
        <v>86</v>
      </c>
      <c r="G454" s="522" t="s">
        <v>5304</v>
      </c>
      <c r="H454" s="55">
        <v>9.57</v>
      </c>
      <c r="I454" s="55">
        <v>11.07</v>
      </c>
      <c r="J454" s="55">
        <v>0.86</v>
      </c>
      <c r="K454" s="55">
        <v>0.99</v>
      </c>
      <c r="M454" s="276">
        <v>11.53</v>
      </c>
      <c r="N454" s="276">
        <v>13.34</v>
      </c>
      <c r="O454" s="276">
        <v>1.04</v>
      </c>
      <c r="P454" s="280">
        <v>1.2</v>
      </c>
    </row>
    <row r="455" spans="1:16" x14ac:dyDescent="0.25">
      <c r="A455" s="42" t="s">
        <v>3551</v>
      </c>
      <c r="B455" s="497"/>
      <c r="C455" s="544" t="s">
        <v>5290</v>
      </c>
      <c r="D455" s="551"/>
      <c r="E455" s="551"/>
      <c r="F455" s="551"/>
      <c r="G455" s="551"/>
      <c r="H455" s="565"/>
      <c r="I455" s="551"/>
      <c r="J455" s="575">
        <v>0.86</v>
      </c>
      <c r="K455" s="575">
        <v>0.99</v>
      </c>
      <c r="M455" s="272"/>
      <c r="N455" s="272"/>
      <c r="O455" s="287">
        <v>1.04</v>
      </c>
      <c r="P455" s="285">
        <v>1.2</v>
      </c>
    </row>
    <row r="456" spans="1:16" x14ac:dyDescent="0.25">
      <c r="A456" s="42" t="s">
        <v>3552</v>
      </c>
      <c r="B456" s="497"/>
      <c r="C456" s="520" t="s">
        <v>5285</v>
      </c>
      <c r="D456" s="51">
        <v>3070</v>
      </c>
      <c r="E456" s="521" t="s">
        <v>363</v>
      </c>
      <c r="F456" s="53" t="s">
        <v>5305</v>
      </c>
      <c r="G456" s="522" t="s">
        <v>5289</v>
      </c>
      <c r="H456" s="55">
        <v>0.14000000000000001</v>
      </c>
      <c r="I456" s="55">
        <v>0.14000000000000001</v>
      </c>
      <c r="J456" s="55">
        <v>0.28000000000000003</v>
      </c>
      <c r="K456" s="55">
        <v>0.28000000000000003</v>
      </c>
      <c r="M456" s="343">
        <v>0.18</v>
      </c>
      <c r="N456" s="347">
        <v>0.18</v>
      </c>
      <c r="O456" s="276">
        <v>0.36</v>
      </c>
      <c r="P456" s="280">
        <v>0.36</v>
      </c>
    </row>
    <row r="457" spans="1:16" x14ac:dyDescent="0.25">
      <c r="A457" s="42" t="s">
        <v>3553</v>
      </c>
      <c r="B457" s="497"/>
      <c r="C457" s="520" t="s">
        <v>5285</v>
      </c>
      <c r="D457" s="51">
        <v>3393</v>
      </c>
      <c r="E457" s="521" t="s">
        <v>365</v>
      </c>
      <c r="F457" s="53" t="s">
        <v>5305</v>
      </c>
      <c r="G457" s="522" t="s">
        <v>5289</v>
      </c>
      <c r="H457" s="55">
        <v>0.09</v>
      </c>
      <c r="I457" s="55">
        <v>0.09</v>
      </c>
      <c r="J457" s="55">
        <v>0.18</v>
      </c>
      <c r="K457" s="55">
        <v>0.18</v>
      </c>
      <c r="M457" s="276">
        <v>0.12</v>
      </c>
      <c r="N457" s="276">
        <v>0.12</v>
      </c>
      <c r="O457" s="276">
        <v>0.24</v>
      </c>
      <c r="P457" s="280">
        <v>0.24</v>
      </c>
    </row>
    <row r="458" spans="1:16" ht="36" x14ac:dyDescent="0.25">
      <c r="A458" s="42" t="s">
        <v>3554</v>
      </c>
      <c r="B458" s="497"/>
      <c r="C458" s="524" t="s">
        <v>5295</v>
      </c>
      <c r="D458" s="533">
        <v>37556</v>
      </c>
      <c r="E458" s="521" t="s">
        <v>5306</v>
      </c>
      <c r="F458" s="525" t="s">
        <v>160</v>
      </c>
      <c r="G458" s="522" t="s">
        <v>5301</v>
      </c>
      <c r="H458" s="55">
        <v>21.15</v>
      </c>
      <c r="I458" s="55">
        <v>21.190285714285714</v>
      </c>
      <c r="J458" s="55">
        <v>21.15</v>
      </c>
      <c r="K458" s="55">
        <v>21.19</v>
      </c>
      <c r="M458" s="276">
        <v>25.49</v>
      </c>
      <c r="N458" s="276">
        <v>25.49</v>
      </c>
      <c r="O458" s="276">
        <v>25.49</v>
      </c>
      <c r="P458" s="280">
        <v>25.49</v>
      </c>
    </row>
    <row r="459" spans="1:16" x14ac:dyDescent="0.25">
      <c r="A459" s="42" t="s">
        <v>3555</v>
      </c>
      <c r="B459" s="497"/>
      <c r="C459" s="544" t="s">
        <v>5291</v>
      </c>
      <c r="D459" s="551"/>
      <c r="E459" s="551"/>
      <c r="F459" s="551"/>
      <c r="G459" s="551"/>
      <c r="H459" s="565"/>
      <c r="I459" s="551"/>
      <c r="J459" s="575">
        <v>21.61</v>
      </c>
      <c r="K459" s="575">
        <v>21.650000000000002</v>
      </c>
      <c r="M459" s="272"/>
      <c r="N459" s="272"/>
      <c r="O459" s="287">
        <v>26.09</v>
      </c>
      <c r="P459" s="285">
        <v>26.09</v>
      </c>
    </row>
    <row r="460" spans="1:16" x14ac:dyDescent="0.2">
      <c r="A460" s="42" t="s">
        <v>3556</v>
      </c>
      <c r="B460" s="37"/>
      <c r="C460" s="545"/>
      <c r="D460" s="552"/>
      <c r="E460" s="552"/>
      <c r="F460" s="552"/>
      <c r="G460" s="552"/>
      <c r="H460" s="545"/>
      <c r="I460" s="552"/>
      <c r="J460" s="545"/>
      <c r="K460" s="552"/>
      <c r="M460" s="283"/>
      <c r="N460" s="284"/>
      <c r="O460" s="272"/>
      <c r="P460" s="282"/>
    </row>
    <row r="461" spans="1:16" x14ac:dyDescent="0.25">
      <c r="A461" s="42" t="s">
        <v>3557</v>
      </c>
      <c r="B461" s="309">
        <v>236</v>
      </c>
      <c r="C461" s="542" t="s">
        <v>5278</v>
      </c>
      <c r="D461" s="549" t="s">
        <v>132</v>
      </c>
      <c r="E461" s="549" t="s">
        <v>134</v>
      </c>
      <c r="F461" s="549" t="s">
        <v>5279</v>
      </c>
      <c r="G461" s="549" t="s">
        <v>5280</v>
      </c>
      <c r="H461" s="566" t="s">
        <v>5281</v>
      </c>
      <c r="I461" s="549"/>
      <c r="J461" s="566" t="s">
        <v>5282</v>
      </c>
      <c r="K461" s="549"/>
    </row>
    <row r="462" spans="1:16" x14ac:dyDescent="0.25">
      <c r="A462" s="42" t="s">
        <v>3558</v>
      </c>
      <c r="B462" s="538"/>
      <c r="C462" s="542"/>
      <c r="D462" s="549"/>
      <c r="E462" s="549"/>
      <c r="F462" s="549"/>
      <c r="G462" s="549"/>
      <c r="H462" s="563" t="s">
        <v>5283</v>
      </c>
      <c r="I462" s="574" t="s">
        <v>5284</v>
      </c>
      <c r="J462" s="563" t="s">
        <v>5283</v>
      </c>
      <c r="K462" s="574" t="s">
        <v>5284</v>
      </c>
      <c r="M462" s="282"/>
      <c r="N462" s="284"/>
      <c r="O462" s="282"/>
      <c r="P462" s="283"/>
    </row>
    <row r="463" spans="1:16" ht="24" x14ac:dyDescent="0.25">
      <c r="A463" s="42" t="s">
        <v>3559</v>
      </c>
      <c r="B463" s="517"/>
      <c r="C463" s="543" t="s">
        <v>197</v>
      </c>
      <c r="D463" s="550" t="s">
        <v>955</v>
      </c>
      <c r="E463" s="555" t="s">
        <v>5718</v>
      </c>
      <c r="F463" s="557" t="s">
        <v>160</v>
      </c>
      <c r="G463" s="559"/>
      <c r="H463" s="564"/>
      <c r="I463" s="559"/>
      <c r="J463" s="567">
        <v>22.47</v>
      </c>
      <c r="K463" s="567">
        <v>22.64</v>
      </c>
      <c r="L463" s="279"/>
      <c r="M463" s="272"/>
      <c r="N463" s="272"/>
      <c r="O463" s="278">
        <v>27.13</v>
      </c>
      <c r="P463" s="281">
        <v>27.29</v>
      </c>
    </row>
    <row r="464" spans="1:16" x14ac:dyDescent="0.25">
      <c r="A464" s="42" t="s">
        <v>3560</v>
      </c>
      <c r="B464" s="518"/>
      <c r="C464" s="520" t="s">
        <v>5285</v>
      </c>
      <c r="D464" s="534">
        <v>5</v>
      </c>
      <c r="E464" s="521" t="s">
        <v>5286</v>
      </c>
      <c r="F464" s="53" t="s">
        <v>86</v>
      </c>
      <c r="G464" s="522" t="s">
        <v>5304</v>
      </c>
      <c r="H464" s="55">
        <v>9.57</v>
      </c>
      <c r="I464" s="55">
        <v>11.07</v>
      </c>
      <c r="J464" s="55">
        <v>0.86</v>
      </c>
      <c r="K464" s="55">
        <v>0.99</v>
      </c>
      <c r="M464" s="276">
        <v>11.53</v>
      </c>
      <c r="N464" s="276">
        <v>13.34</v>
      </c>
      <c r="O464" s="276">
        <v>1.04</v>
      </c>
      <c r="P464" s="280">
        <v>1.2</v>
      </c>
    </row>
    <row r="465" spans="1:16" x14ac:dyDescent="0.25">
      <c r="A465" s="42" t="s">
        <v>3561</v>
      </c>
      <c r="B465" s="497"/>
      <c r="C465" s="544" t="s">
        <v>5290</v>
      </c>
      <c r="D465" s="551"/>
      <c r="E465" s="551"/>
      <c r="F465" s="551"/>
      <c r="G465" s="551"/>
      <c r="H465" s="565"/>
      <c r="I465" s="551"/>
      <c r="J465" s="575">
        <v>0.86</v>
      </c>
      <c r="K465" s="575">
        <v>0.99</v>
      </c>
      <c r="M465" s="272"/>
      <c r="N465" s="272"/>
      <c r="O465" s="287">
        <v>1.04</v>
      </c>
      <c r="P465" s="285">
        <v>1.2</v>
      </c>
    </row>
    <row r="466" spans="1:16" x14ac:dyDescent="0.25">
      <c r="A466" s="42" t="s">
        <v>3562</v>
      </c>
      <c r="B466" s="497"/>
      <c r="C466" s="520" t="s">
        <v>5285</v>
      </c>
      <c r="D466" s="51">
        <v>3070</v>
      </c>
      <c r="E466" s="521" t="s">
        <v>363</v>
      </c>
      <c r="F466" s="53" t="s">
        <v>5305</v>
      </c>
      <c r="G466" s="522" t="s">
        <v>5289</v>
      </c>
      <c r="H466" s="55">
        <v>0.14000000000000001</v>
      </c>
      <c r="I466" s="55">
        <v>0.14000000000000001</v>
      </c>
      <c r="J466" s="55">
        <v>0.28000000000000003</v>
      </c>
      <c r="K466" s="55">
        <v>0.28000000000000003</v>
      </c>
      <c r="M466" s="343">
        <v>0.18</v>
      </c>
      <c r="N466" s="347">
        <v>0.18</v>
      </c>
      <c r="O466" s="276">
        <v>0.36</v>
      </c>
      <c r="P466" s="280">
        <v>0.36</v>
      </c>
    </row>
    <row r="467" spans="1:16" x14ac:dyDescent="0.25">
      <c r="A467" s="42" t="s">
        <v>3563</v>
      </c>
      <c r="B467" s="497"/>
      <c r="C467" s="520" t="s">
        <v>5285</v>
      </c>
      <c r="D467" s="51">
        <v>3393</v>
      </c>
      <c r="E467" s="521" t="s">
        <v>365</v>
      </c>
      <c r="F467" s="53" t="s">
        <v>5305</v>
      </c>
      <c r="G467" s="522" t="s">
        <v>5289</v>
      </c>
      <c r="H467" s="55">
        <v>0.09</v>
      </c>
      <c r="I467" s="55">
        <v>0.09</v>
      </c>
      <c r="J467" s="55">
        <v>0.18</v>
      </c>
      <c r="K467" s="55">
        <v>0.18</v>
      </c>
      <c r="M467" s="276">
        <v>0.12</v>
      </c>
      <c r="N467" s="276">
        <v>0.12</v>
      </c>
      <c r="O467" s="276">
        <v>0.24</v>
      </c>
      <c r="P467" s="280">
        <v>0.24</v>
      </c>
    </row>
    <row r="468" spans="1:16" ht="36" x14ac:dyDescent="0.25">
      <c r="A468" s="42" t="s">
        <v>3564</v>
      </c>
      <c r="B468" s="497"/>
      <c r="C468" s="524" t="s">
        <v>5295</v>
      </c>
      <c r="D468" s="533">
        <v>37556</v>
      </c>
      <c r="E468" s="521" t="s">
        <v>5306</v>
      </c>
      <c r="F468" s="525" t="s">
        <v>160</v>
      </c>
      <c r="G468" s="522" t="s">
        <v>5301</v>
      </c>
      <c r="H468" s="55">
        <v>21.15</v>
      </c>
      <c r="I468" s="55">
        <v>21.190285714285714</v>
      </c>
      <c r="J468" s="55">
        <v>21.15</v>
      </c>
      <c r="K468" s="55">
        <v>21.19</v>
      </c>
      <c r="M468" s="276">
        <v>25.49</v>
      </c>
      <c r="N468" s="276">
        <v>25.49</v>
      </c>
      <c r="O468" s="276">
        <v>25.49</v>
      </c>
      <c r="P468" s="280">
        <v>25.49</v>
      </c>
    </row>
    <row r="469" spans="1:16" x14ac:dyDescent="0.25">
      <c r="A469" s="42" t="s">
        <v>3565</v>
      </c>
      <c r="B469" s="497"/>
      <c r="C469" s="544" t="s">
        <v>5291</v>
      </c>
      <c r="D469" s="551"/>
      <c r="E469" s="551"/>
      <c r="F469" s="551"/>
      <c r="G469" s="551"/>
      <c r="H469" s="565"/>
      <c r="I469" s="551"/>
      <c r="J469" s="575">
        <v>21.61</v>
      </c>
      <c r="K469" s="575">
        <v>21.650000000000002</v>
      </c>
      <c r="M469" s="272"/>
      <c r="N469" s="272"/>
      <c r="O469" s="287">
        <v>26.09</v>
      </c>
      <c r="P469" s="285">
        <v>26.09</v>
      </c>
    </row>
    <row r="470" spans="1:16" x14ac:dyDescent="0.2">
      <c r="A470" s="42" t="s">
        <v>3566</v>
      </c>
      <c r="B470" s="37"/>
      <c r="C470" s="545"/>
      <c r="D470" s="552"/>
      <c r="E470" s="552"/>
      <c r="F470" s="552"/>
      <c r="G470" s="552"/>
      <c r="H470" s="545"/>
      <c r="I470" s="552"/>
      <c r="J470" s="545"/>
      <c r="K470" s="552"/>
      <c r="M470" s="283"/>
      <c r="N470" s="284"/>
      <c r="O470" s="272"/>
      <c r="P470" s="282"/>
    </row>
    <row r="471" spans="1:16" x14ac:dyDescent="0.25">
      <c r="A471" s="42" t="s">
        <v>3567</v>
      </c>
      <c r="B471" s="309">
        <v>237</v>
      </c>
      <c r="C471" s="542" t="s">
        <v>5278</v>
      </c>
      <c r="D471" s="549" t="s">
        <v>132</v>
      </c>
      <c r="E471" s="549" t="s">
        <v>134</v>
      </c>
      <c r="F471" s="549" t="s">
        <v>5279</v>
      </c>
      <c r="G471" s="549" t="s">
        <v>5280</v>
      </c>
      <c r="H471" s="566" t="s">
        <v>5281</v>
      </c>
      <c r="I471" s="549"/>
      <c r="J471" s="566" t="s">
        <v>5282</v>
      </c>
      <c r="K471" s="549"/>
    </row>
    <row r="472" spans="1:16" x14ac:dyDescent="0.25">
      <c r="A472" s="42" t="s">
        <v>3568</v>
      </c>
      <c r="B472" s="538"/>
      <c r="C472" s="542"/>
      <c r="D472" s="549"/>
      <c r="E472" s="549"/>
      <c r="F472" s="549"/>
      <c r="G472" s="549"/>
      <c r="H472" s="563" t="s">
        <v>5283</v>
      </c>
      <c r="I472" s="574" t="s">
        <v>5284</v>
      </c>
      <c r="J472" s="563" t="s">
        <v>5283</v>
      </c>
      <c r="K472" s="574" t="s">
        <v>5284</v>
      </c>
      <c r="M472" s="282"/>
      <c r="N472" s="284"/>
      <c r="O472" s="282"/>
      <c r="P472" s="283"/>
    </row>
    <row r="473" spans="1:16" x14ac:dyDescent="0.25">
      <c r="A473" s="42" t="s">
        <v>3569</v>
      </c>
      <c r="B473" s="517"/>
      <c r="C473" s="543" t="s">
        <v>197</v>
      </c>
      <c r="D473" s="550" t="s">
        <v>2818</v>
      </c>
      <c r="E473" s="556" t="s">
        <v>2819</v>
      </c>
      <c r="F473" s="557" t="s">
        <v>172</v>
      </c>
      <c r="G473" s="559"/>
      <c r="H473" s="564"/>
      <c r="I473" s="559"/>
      <c r="J473" s="567">
        <v>11.809999999999999</v>
      </c>
      <c r="K473" s="567">
        <v>12.66</v>
      </c>
      <c r="L473" s="279"/>
      <c r="M473" s="272"/>
      <c r="N473" s="272"/>
      <c r="O473" s="278">
        <v>14.24</v>
      </c>
      <c r="P473" s="281">
        <v>15.26</v>
      </c>
    </row>
    <row r="474" spans="1:16" x14ac:dyDescent="0.25">
      <c r="A474" s="42" t="s">
        <v>3570</v>
      </c>
      <c r="B474" s="518"/>
      <c r="C474" s="520" t="s">
        <v>5285</v>
      </c>
      <c r="D474" s="534">
        <v>8</v>
      </c>
      <c r="E474" s="521" t="s">
        <v>5302</v>
      </c>
      <c r="F474" s="53" t="s">
        <v>86</v>
      </c>
      <c r="G474" s="522" t="s">
        <v>5397</v>
      </c>
      <c r="H474" s="55">
        <v>10.8</v>
      </c>
      <c r="I474" s="55">
        <v>12.5</v>
      </c>
      <c r="J474" s="55">
        <v>2.16</v>
      </c>
      <c r="K474" s="55">
        <v>2.5</v>
      </c>
      <c r="M474" s="276">
        <v>13.02</v>
      </c>
      <c r="N474" s="276">
        <v>15.06</v>
      </c>
      <c r="O474" s="276">
        <v>2.6</v>
      </c>
      <c r="P474" s="280">
        <v>3.01</v>
      </c>
    </row>
    <row r="475" spans="1:16" x14ac:dyDescent="0.25">
      <c r="A475" s="42" t="s">
        <v>3571</v>
      </c>
      <c r="B475" s="497"/>
      <c r="C475" s="520" t="s">
        <v>5285</v>
      </c>
      <c r="D475" s="534">
        <v>12</v>
      </c>
      <c r="E475" s="521" t="s">
        <v>5341</v>
      </c>
      <c r="F475" s="53" t="s">
        <v>86</v>
      </c>
      <c r="G475" s="522" t="s">
        <v>5397</v>
      </c>
      <c r="H475" s="55">
        <v>15.99</v>
      </c>
      <c r="I475" s="55">
        <v>18.510000000000002</v>
      </c>
      <c r="J475" s="55">
        <v>3.19</v>
      </c>
      <c r="K475" s="55">
        <v>3.7</v>
      </c>
      <c r="M475" s="276">
        <v>19.27</v>
      </c>
      <c r="N475" s="276">
        <v>22.3</v>
      </c>
      <c r="O475" s="276">
        <v>3.85</v>
      </c>
      <c r="P475" s="280">
        <v>4.46</v>
      </c>
    </row>
    <row r="476" spans="1:16" x14ac:dyDescent="0.25">
      <c r="A476" s="42" t="s">
        <v>3572</v>
      </c>
      <c r="B476" s="497"/>
      <c r="C476" s="544" t="s">
        <v>5290</v>
      </c>
      <c r="D476" s="551"/>
      <c r="E476" s="551"/>
      <c r="F476" s="551"/>
      <c r="G476" s="551"/>
      <c r="H476" s="565"/>
      <c r="I476" s="551"/>
      <c r="J476" s="575">
        <v>5.35</v>
      </c>
      <c r="K476" s="575">
        <v>6.2</v>
      </c>
      <c r="M476" s="272"/>
      <c r="N476" s="272"/>
      <c r="O476" s="287">
        <v>6.45</v>
      </c>
      <c r="P476" s="285">
        <v>7.47</v>
      </c>
    </row>
    <row r="477" spans="1:16" ht="24" x14ac:dyDescent="0.25">
      <c r="A477" s="42" t="s">
        <v>3573</v>
      </c>
      <c r="B477" s="497"/>
      <c r="C477" s="520" t="s">
        <v>5295</v>
      </c>
      <c r="D477" s="51">
        <v>39634</v>
      </c>
      <c r="E477" s="521" t="s">
        <v>16100</v>
      </c>
      <c r="F477" s="53" t="s">
        <v>172</v>
      </c>
      <c r="G477" s="522" t="s">
        <v>5301</v>
      </c>
      <c r="H477" s="55">
        <v>6.46</v>
      </c>
      <c r="I477" s="55">
        <v>6.46</v>
      </c>
      <c r="J477" s="55">
        <v>6.46</v>
      </c>
      <c r="K477" s="55">
        <v>6.46</v>
      </c>
      <c r="M477" s="343">
        <v>7.79</v>
      </c>
      <c r="N477" s="347">
        <v>7.79</v>
      </c>
      <c r="O477" s="276">
        <v>7.79</v>
      </c>
      <c r="P477" s="280">
        <v>7.79</v>
      </c>
    </row>
    <row r="478" spans="1:16" x14ac:dyDescent="0.25">
      <c r="A478" s="42" t="s">
        <v>3574</v>
      </c>
      <c r="B478" s="497"/>
      <c r="C478" s="544" t="s">
        <v>5291</v>
      </c>
      <c r="D478" s="551"/>
      <c r="E478" s="551"/>
      <c r="F478" s="551"/>
      <c r="G478" s="551"/>
      <c r="H478" s="565"/>
      <c r="I478" s="551"/>
      <c r="J478" s="575">
        <v>6.46</v>
      </c>
      <c r="K478" s="575">
        <v>6.46</v>
      </c>
      <c r="M478" s="272"/>
      <c r="N478" s="272"/>
      <c r="O478" s="287">
        <v>7.79</v>
      </c>
      <c r="P478" s="285">
        <v>7.79</v>
      </c>
    </row>
    <row r="479" spans="1:16" x14ac:dyDescent="0.2">
      <c r="A479" s="42" t="s">
        <v>3575</v>
      </c>
      <c r="B479" s="37"/>
      <c r="C479" s="545"/>
      <c r="D479" s="552"/>
      <c r="E479" s="552"/>
      <c r="F479" s="552"/>
      <c r="G479" s="552"/>
      <c r="H479" s="545"/>
      <c r="I479" s="552"/>
      <c r="J479" s="545"/>
      <c r="K479" s="552"/>
      <c r="M479" s="283"/>
      <c r="N479" s="284"/>
      <c r="O479" s="272"/>
      <c r="P479" s="282"/>
    </row>
    <row r="480" spans="1:16" x14ac:dyDescent="0.25">
      <c r="A480" s="42" t="s">
        <v>3576</v>
      </c>
      <c r="B480" s="309">
        <v>271</v>
      </c>
      <c r="C480" s="542" t="s">
        <v>5278</v>
      </c>
      <c r="D480" s="549" t="s">
        <v>132</v>
      </c>
      <c r="E480" s="549" t="s">
        <v>134</v>
      </c>
      <c r="F480" s="549" t="s">
        <v>5279</v>
      </c>
      <c r="G480" s="549" t="s">
        <v>5280</v>
      </c>
      <c r="H480" s="566" t="s">
        <v>5281</v>
      </c>
      <c r="I480" s="549"/>
      <c r="J480" s="566" t="s">
        <v>5282</v>
      </c>
      <c r="K480" s="549"/>
    </row>
    <row r="481" spans="1:16" x14ac:dyDescent="0.25">
      <c r="A481" s="42" t="s">
        <v>3577</v>
      </c>
      <c r="B481" s="538"/>
      <c r="C481" s="542"/>
      <c r="D481" s="549"/>
      <c r="E481" s="549"/>
      <c r="F481" s="549"/>
      <c r="G481" s="549"/>
      <c r="H481" s="563" t="s">
        <v>5283</v>
      </c>
      <c r="I481" s="574" t="s">
        <v>5284</v>
      </c>
      <c r="J481" s="563" t="s">
        <v>5283</v>
      </c>
      <c r="K481" s="574" t="s">
        <v>5284</v>
      </c>
      <c r="M481" s="282"/>
      <c r="N481" s="284"/>
      <c r="O481" s="282"/>
      <c r="P481" s="283"/>
    </row>
    <row r="482" spans="1:16" ht="36" x14ac:dyDescent="0.25">
      <c r="A482" s="42" t="s">
        <v>3578</v>
      </c>
      <c r="B482" s="517"/>
      <c r="C482" s="543" t="s">
        <v>197</v>
      </c>
      <c r="D482" s="550" t="s">
        <v>2778</v>
      </c>
      <c r="E482" s="555" t="s">
        <v>5719</v>
      </c>
      <c r="F482" s="557" t="s">
        <v>5300</v>
      </c>
      <c r="G482" s="559"/>
      <c r="H482" s="564"/>
      <c r="I482" s="559"/>
      <c r="J482" s="567">
        <v>110.08</v>
      </c>
      <c r="K482" s="567">
        <v>115.97999999999999</v>
      </c>
      <c r="L482" s="279"/>
      <c r="M482" s="272"/>
      <c r="N482" s="272"/>
      <c r="O482" s="278">
        <v>133.05000000000001</v>
      </c>
      <c r="P482" s="281">
        <v>139.72999999999999</v>
      </c>
    </row>
    <row r="483" spans="1:16" x14ac:dyDescent="0.25">
      <c r="A483" s="42" t="s">
        <v>3579</v>
      </c>
      <c r="B483" s="518"/>
      <c r="C483" s="520" t="s">
        <v>5285</v>
      </c>
      <c r="D483" s="534">
        <v>5</v>
      </c>
      <c r="E483" s="521" t="s">
        <v>5286</v>
      </c>
      <c r="F483" s="53" t="s">
        <v>86</v>
      </c>
      <c r="G483" s="522" t="s">
        <v>5484</v>
      </c>
      <c r="H483" s="55">
        <v>9.57</v>
      </c>
      <c r="I483" s="55">
        <v>11.07</v>
      </c>
      <c r="J483" s="55">
        <v>12.16</v>
      </c>
      <c r="K483" s="55">
        <v>14.07</v>
      </c>
      <c r="M483" s="276">
        <v>11.53</v>
      </c>
      <c r="N483" s="276">
        <v>13.34</v>
      </c>
      <c r="O483" s="276">
        <v>14.66</v>
      </c>
      <c r="P483" s="280">
        <v>16.96</v>
      </c>
    </row>
    <row r="484" spans="1:16" x14ac:dyDescent="0.25">
      <c r="A484" s="42" t="s">
        <v>3580</v>
      </c>
      <c r="B484" s="497"/>
      <c r="C484" s="520" t="s">
        <v>5285</v>
      </c>
      <c r="D484" s="534">
        <v>32</v>
      </c>
      <c r="E484" s="521" t="s">
        <v>5358</v>
      </c>
      <c r="F484" s="53" t="s">
        <v>86</v>
      </c>
      <c r="G484" s="522" t="s">
        <v>5485</v>
      </c>
      <c r="H484" s="55">
        <v>11.48</v>
      </c>
      <c r="I484" s="55">
        <v>13.28</v>
      </c>
      <c r="J484" s="55">
        <v>1.04</v>
      </c>
      <c r="K484" s="55">
        <v>1.21</v>
      </c>
      <c r="M484" s="276">
        <v>13.83</v>
      </c>
      <c r="N484" s="276">
        <v>16</v>
      </c>
      <c r="O484" s="276">
        <v>1.26</v>
      </c>
      <c r="P484" s="280">
        <v>1.46</v>
      </c>
    </row>
    <row r="485" spans="1:16" x14ac:dyDescent="0.25">
      <c r="A485" s="42" t="s">
        <v>3581</v>
      </c>
      <c r="B485" s="497"/>
      <c r="C485" s="520" t="s">
        <v>5285</v>
      </c>
      <c r="D485" s="534">
        <v>4</v>
      </c>
      <c r="E485" s="521" t="s">
        <v>5288</v>
      </c>
      <c r="F485" s="53" t="s">
        <v>86</v>
      </c>
      <c r="G485" s="522" t="s">
        <v>5486</v>
      </c>
      <c r="H485" s="55">
        <v>15.99</v>
      </c>
      <c r="I485" s="55">
        <v>18.510000000000002</v>
      </c>
      <c r="J485" s="55">
        <v>9.1</v>
      </c>
      <c r="K485" s="55">
        <v>10.54</v>
      </c>
      <c r="M485" s="276">
        <v>19.27</v>
      </c>
      <c r="N485" s="276">
        <v>22.3</v>
      </c>
      <c r="O485" s="276">
        <v>10.98</v>
      </c>
      <c r="P485" s="280">
        <v>12.7</v>
      </c>
    </row>
    <row r="486" spans="1:16" x14ac:dyDescent="0.25">
      <c r="A486" s="42" t="s">
        <v>3582</v>
      </c>
      <c r="B486" s="497"/>
      <c r="C486" s="520" t="s">
        <v>5285</v>
      </c>
      <c r="D486" s="534">
        <v>6</v>
      </c>
      <c r="E486" s="521" t="s">
        <v>5293</v>
      </c>
      <c r="F486" s="53" t="s">
        <v>86</v>
      </c>
      <c r="G486" s="522" t="s">
        <v>5487</v>
      </c>
      <c r="H486" s="55">
        <v>15.99</v>
      </c>
      <c r="I486" s="55">
        <v>18.510000000000002</v>
      </c>
      <c r="J486" s="55">
        <v>4.57</v>
      </c>
      <c r="K486" s="55">
        <v>5.3</v>
      </c>
      <c r="M486" s="276">
        <v>19.27</v>
      </c>
      <c r="N486" s="276">
        <v>22.3</v>
      </c>
      <c r="O486" s="276">
        <v>5.52</v>
      </c>
      <c r="P486" s="280">
        <v>6.39</v>
      </c>
    </row>
    <row r="487" spans="1:16" x14ac:dyDescent="0.25">
      <c r="A487" s="42" t="s">
        <v>3583</v>
      </c>
      <c r="B487" s="497"/>
      <c r="C487" s="520" t="s">
        <v>5285</v>
      </c>
      <c r="D487" s="534">
        <v>10</v>
      </c>
      <c r="E487" s="521" t="s">
        <v>5362</v>
      </c>
      <c r="F487" s="53" t="s">
        <v>86</v>
      </c>
      <c r="G487" s="522" t="s">
        <v>5488</v>
      </c>
      <c r="H487" s="55">
        <v>15.99</v>
      </c>
      <c r="I487" s="55">
        <v>18.510000000000002</v>
      </c>
      <c r="J487" s="55">
        <v>6.9</v>
      </c>
      <c r="K487" s="55">
        <v>7.99</v>
      </c>
      <c r="M487" s="276">
        <v>19.27</v>
      </c>
      <c r="N487" s="276">
        <v>22.3</v>
      </c>
      <c r="O487" s="276">
        <v>8.32</v>
      </c>
      <c r="P487" s="280">
        <v>9.6300000000000008</v>
      </c>
    </row>
    <row r="488" spans="1:16" x14ac:dyDescent="0.25">
      <c r="A488" s="42" t="s">
        <v>3584</v>
      </c>
      <c r="B488" s="497"/>
      <c r="C488" s="520" t="s">
        <v>5285</v>
      </c>
      <c r="D488" s="534">
        <v>8</v>
      </c>
      <c r="E488" s="521" t="s">
        <v>5302</v>
      </c>
      <c r="F488" s="53" t="s">
        <v>86</v>
      </c>
      <c r="G488" s="522" t="s">
        <v>5489</v>
      </c>
      <c r="H488" s="55">
        <v>10.8</v>
      </c>
      <c r="I488" s="55">
        <v>12.5</v>
      </c>
      <c r="J488" s="55">
        <v>1.5</v>
      </c>
      <c r="K488" s="55">
        <v>1.73</v>
      </c>
      <c r="M488" s="276">
        <v>13.02</v>
      </c>
      <c r="N488" s="276">
        <v>15.06</v>
      </c>
      <c r="O488" s="276">
        <v>1.81</v>
      </c>
      <c r="P488" s="280">
        <v>2.09</v>
      </c>
    </row>
    <row r="489" spans="1:16" x14ac:dyDescent="0.25">
      <c r="A489" s="42" t="s">
        <v>3585</v>
      </c>
      <c r="B489" s="497"/>
      <c r="C489" s="544" t="s">
        <v>5290</v>
      </c>
      <c r="D489" s="551"/>
      <c r="E489" s="551"/>
      <c r="F489" s="551"/>
      <c r="G489" s="551"/>
      <c r="H489" s="565"/>
      <c r="I489" s="551"/>
      <c r="J489" s="575">
        <v>35.269999999999996</v>
      </c>
      <c r="K489" s="575">
        <v>40.839999999999996</v>
      </c>
      <c r="M489" s="272"/>
      <c r="N489" s="272"/>
      <c r="O489" s="287">
        <v>42.55</v>
      </c>
      <c r="P489" s="285">
        <v>49.23</v>
      </c>
    </row>
    <row r="490" spans="1:16" x14ac:dyDescent="0.25">
      <c r="A490" s="42" t="s">
        <v>3586</v>
      </c>
      <c r="B490" s="497"/>
      <c r="C490" s="520" t="s">
        <v>5285</v>
      </c>
      <c r="D490" s="51">
        <v>2023</v>
      </c>
      <c r="E490" s="521" t="s">
        <v>5384</v>
      </c>
      <c r="F490" s="53" t="s">
        <v>5385</v>
      </c>
      <c r="G490" s="522" t="s">
        <v>5490</v>
      </c>
      <c r="H490" s="55">
        <v>11.87</v>
      </c>
      <c r="I490" s="55">
        <v>11.87</v>
      </c>
      <c r="J490" s="55">
        <v>5.26</v>
      </c>
      <c r="K490" s="55">
        <v>5.26</v>
      </c>
      <c r="M490" s="343">
        <v>14.3</v>
      </c>
      <c r="N490" s="347">
        <v>14.3</v>
      </c>
      <c r="O490" s="276">
        <v>6.34</v>
      </c>
      <c r="P490" s="280">
        <v>6.34</v>
      </c>
    </row>
    <row r="491" spans="1:16" x14ac:dyDescent="0.25">
      <c r="A491" s="42" t="s">
        <v>3587</v>
      </c>
      <c r="B491" s="497"/>
      <c r="C491" s="520" t="s">
        <v>5285</v>
      </c>
      <c r="D491" s="51">
        <v>2034</v>
      </c>
      <c r="E491" s="521" t="s">
        <v>5382</v>
      </c>
      <c r="F491" s="53" t="s">
        <v>5305</v>
      </c>
      <c r="G491" s="522" t="s">
        <v>5491</v>
      </c>
      <c r="H491" s="55">
        <v>0.53</v>
      </c>
      <c r="I491" s="55">
        <v>0.54590000000000205</v>
      </c>
      <c r="J491" s="55">
        <v>11.09</v>
      </c>
      <c r="K491" s="55">
        <v>11.42</v>
      </c>
      <c r="M491" s="276">
        <v>0.65</v>
      </c>
      <c r="N491" s="276">
        <v>0.65</v>
      </c>
      <c r="O491" s="276">
        <v>13.6</v>
      </c>
      <c r="P491" s="280">
        <v>13.6</v>
      </c>
    </row>
    <row r="492" spans="1:16" x14ac:dyDescent="0.25">
      <c r="A492" s="42" t="s">
        <v>3588</v>
      </c>
      <c r="B492" s="497"/>
      <c r="C492" s="520" t="s">
        <v>5285</v>
      </c>
      <c r="D492" s="51">
        <v>1858</v>
      </c>
      <c r="E492" s="521" t="s">
        <v>5389</v>
      </c>
      <c r="F492" s="53" t="s">
        <v>5385</v>
      </c>
      <c r="G492" s="522" t="s">
        <v>5492</v>
      </c>
      <c r="H492" s="55">
        <v>7.07</v>
      </c>
      <c r="I492" s="55">
        <v>7.07</v>
      </c>
      <c r="J492" s="55">
        <v>2.0099999999999998</v>
      </c>
      <c r="K492" s="55">
        <v>2.0099999999999998</v>
      </c>
      <c r="M492" s="276">
        <v>8.52</v>
      </c>
      <c r="N492" s="276">
        <v>8.52</v>
      </c>
      <c r="O492" s="276">
        <v>2.42</v>
      </c>
      <c r="P492" s="280">
        <v>2.42</v>
      </c>
    </row>
    <row r="493" spans="1:16" x14ac:dyDescent="0.25">
      <c r="A493" s="42" t="s">
        <v>3589</v>
      </c>
      <c r="B493" s="497"/>
      <c r="C493" s="520" t="s">
        <v>5285</v>
      </c>
      <c r="D493" s="51">
        <v>1861</v>
      </c>
      <c r="E493" s="521" t="s">
        <v>5387</v>
      </c>
      <c r="F493" s="53" t="s">
        <v>5298</v>
      </c>
      <c r="G493" s="522" t="s">
        <v>5493</v>
      </c>
      <c r="H493" s="55">
        <v>20.66</v>
      </c>
      <c r="I493" s="55">
        <v>20.66</v>
      </c>
      <c r="J493" s="55">
        <v>0.66</v>
      </c>
      <c r="K493" s="55">
        <v>0.66</v>
      </c>
      <c r="M493" s="276">
        <v>24.9</v>
      </c>
      <c r="N493" s="276">
        <v>24.9</v>
      </c>
      <c r="O493" s="276">
        <v>0.8</v>
      </c>
      <c r="P493" s="280">
        <v>0.8</v>
      </c>
    </row>
    <row r="494" spans="1:16" x14ac:dyDescent="0.25">
      <c r="A494" s="42" t="s">
        <v>3590</v>
      </c>
      <c r="B494" s="497"/>
      <c r="C494" s="520" t="s">
        <v>5285</v>
      </c>
      <c r="D494" s="51">
        <v>1215</v>
      </c>
      <c r="E494" s="521" t="s">
        <v>5380</v>
      </c>
      <c r="F494" s="53" t="s">
        <v>5298</v>
      </c>
      <c r="G494" s="522" t="s">
        <v>5494</v>
      </c>
      <c r="H494" s="55">
        <v>0.52</v>
      </c>
      <c r="I494" s="55">
        <v>0.52</v>
      </c>
      <c r="J494" s="55">
        <v>8.67</v>
      </c>
      <c r="K494" s="55">
        <v>8.67</v>
      </c>
      <c r="M494" s="276">
        <v>0.63</v>
      </c>
      <c r="N494" s="276">
        <v>0.63</v>
      </c>
      <c r="O494" s="276">
        <v>10.51</v>
      </c>
      <c r="P494" s="280">
        <v>10.51</v>
      </c>
    </row>
    <row r="495" spans="1:16" x14ac:dyDescent="0.25">
      <c r="A495" s="42" t="s">
        <v>3591</v>
      </c>
      <c r="B495" s="497"/>
      <c r="C495" s="520" t="s">
        <v>5285</v>
      </c>
      <c r="D495" s="51">
        <v>1221</v>
      </c>
      <c r="E495" s="521" t="s">
        <v>5378</v>
      </c>
      <c r="F495" s="53" t="s">
        <v>5298</v>
      </c>
      <c r="G495" s="522" t="s">
        <v>5495</v>
      </c>
      <c r="H495" s="55">
        <v>0.8</v>
      </c>
      <c r="I495" s="55">
        <v>0.8</v>
      </c>
      <c r="J495" s="55">
        <v>1.35</v>
      </c>
      <c r="K495" s="55">
        <v>1.35</v>
      </c>
      <c r="M495" s="277">
        <v>0.97</v>
      </c>
      <c r="N495" s="277">
        <v>0.97</v>
      </c>
      <c r="O495" s="276">
        <v>1.64</v>
      </c>
      <c r="P495" s="280">
        <v>1.64</v>
      </c>
    </row>
    <row r="496" spans="1:16" x14ac:dyDescent="0.25">
      <c r="A496" s="42" t="s">
        <v>3592</v>
      </c>
      <c r="B496" s="497"/>
      <c r="C496" s="520" t="s">
        <v>5285</v>
      </c>
      <c r="D496" s="51">
        <v>2437</v>
      </c>
      <c r="E496" s="521" t="s">
        <v>5371</v>
      </c>
      <c r="F496" s="53" t="s">
        <v>5298</v>
      </c>
      <c r="G496" s="522" t="s">
        <v>5496</v>
      </c>
      <c r="H496" s="55">
        <v>6.93</v>
      </c>
      <c r="I496" s="55">
        <v>6.93</v>
      </c>
      <c r="J496" s="55">
        <v>5.71</v>
      </c>
      <c r="K496" s="55">
        <v>5.71</v>
      </c>
      <c r="M496" s="277">
        <v>8.35</v>
      </c>
      <c r="N496" s="277">
        <v>8.35</v>
      </c>
      <c r="O496" s="276">
        <v>6.89</v>
      </c>
      <c r="P496" s="280">
        <v>6.89</v>
      </c>
    </row>
    <row r="497" spans="1:16" x14ac:dyDescent="0.25">
      <c r="A497" s="42" t="s">
        <v>3593</v>
      </c>
      <c r="B497" s="497"/>
      <c r="C497" s="520" t="s">
        <v>5285</v>
      </c>
      <c r="D497" s="51">
        <v>2438</v>
      </c>
      <c r="E497" s="521" t="s">
        <v>5373</v>
      </c>
      <c r="F497" s="53" t="s">
        <v>5298</v>
      </c>
      <c r="G497" s="522" t="s">
        <v>5497</v>
      </c>
      <c r="H497" s="55">
        <v>6.54</v>
      </c>
      <c r="I497" s="55">
        <v>6.54</v>
      </c>
      <c r="J497" s="55">
        <v>13.15</v>
      </c>
      <c r="K497" s="55">
        <v>13.15</v>
      </c>
      <c r="M497" s="277">
        <v>7.88</v>
      </c>
      <c r="N497" s="277">
        <v>7.88</v>
      </c>
      <c r="O497" s="276">
        <v>15.85</v>
      </c>
      <c r="P497" s="280">
        <v>15.85</v>
      </c>
    </row>
    <row r="498" spans="1:16" x14ac:dyDescent="0.2">
      <c r="A498" s="42" t="s">
        <v>3594</v>
      </c>
      <c r="B498" s="37"/>
      <c r="C498" s="520" t="s">
        <v>5285</v>
      </c>
      <c r="D498" s="51">
        <v>2448</v>
      </c>
      <c r="E498" s="521" t="s">
        <v>5369</v>
      </c>
      <c r="F498" s="53" t="s">
        <v>5298</v>
      </c>
      <c r="G498" s="522" t="s">
        <v>5498</v>
      </c>
      <c r="H498" s="55">
        <v>9.3000000000000007</v>
      </c>
      <c r="I498" s="55">
        <v>9.3000000000000007</v>
      </c>
      <c r="J498" s="55">
        <v>11.73</v>
      </c>
      <c r="K498" s="55">
        <v>11.73</v>
      </c>
      <c r="M498" s="277">
        <v>11.21</v>
      </c>
      <c r="N498" s="277">
        <v>11.21</v>
      </c>
      <c r="O498" s="276">
        <v>14.14</v>
      </c>
      <c r="P498" s="280">
        <v>14.14</v>
      </c>
    </row>
    <row r="499" spans="1:16" x14ac:dyDescent="0.2">
      <c r="A499" s="42" t="s">
        <v>3595</v>
      </c>
      <c r="B499" s="37"/>
      <c r="C499" s="520" t="s">
        <v>5285</v>
      </c>
      <c r="D499" s="51">
        <v>2426</v>
      </c>
      <c r="E499" s="521" t="s">
        <v>5367</v>
      </c>
      <c r="F499" s="53" t="s">
        <v>5298</v>
      </c>
      <c r="G499" s="522" t="s">
        <v>5499</v>
      </c>
      <c r="H499" s="55">
        <v>17.43</v>
      </c>
      <c r="I499" s="55">
        <v>17.43</v>
      </c>
      <c r="J499" s="55">
        <v>0.11</v>
      </c>
      <c r="K499" s="55">
        <v>0.11</v>
      </c>
      <c r="M499" s="277">
        <v>21</v>
      </c>
      <c r="N499" s="277">
        <v>21</v>
      </c>
      <c r="O499" s="276">
        <v>0.13</v>
      </c>
      <c r="P499" s="280">
        <v>0.13</v>
      </c>
    </row>
    <row r="500" spans="1:16" x14ac:dyDescent="0.2">
      <c r="A500" s="42" t="s">
        <v>5249</v>
      </c>
      <c r="B500" s="37"/>
      <c r="C500" s="520" t="s">
        <v>5285</v>
      </c>
      <c r="D500" s="534">
        <v>102</v>
      </c>
      <c r="E500" s="521" t="s">
        <v>5297</v>
      </c>
      <c r="F500" s="53" t="s">
        <v>5298</v>
      </c>
      <c r="G500" s="522" t="s">
        <v>5500</v>
      </c>
      <c r="H500" s="55">
        <v>20.12</v>
      </c>
      <c r="I500" s="55">
        <v>20.12</v>
      </c>
      <c r="J500" s="55">
        <v>1.5</v>
      </c>
      <c r="K500" s="55">
        <v>1.5</v>
      </c>
      <c r="M500" s="277">
        <v>24.25</v>
      </c>
      <c r="N500" s="277">
        <v>24.25</v>
      </c>
      <c r="O500" s="276">
        <v>1.81</v>
      </c>
      <c r="P500" s="280">
        <v>1.81</v>
      </c>
    </row>
    <row r="501" spans="1:16" x14ac:dyDescent="0.2">
      <c r="A501" s="42" t="s">
        <v>3596</v>
      </c>
      <c r="B501" s="37"/>
      <c r="C501" s="520" t="s">
        <v>5285</v>
      </c>
      <c r="D501" s="51">
        <v>2386</v>
      </c>
      <c r="E501" s="521" t="s">
        <v>5375</v>
      </c>
      <c r="F501" s="53" t="s">
        <v>5308</v>
      </c>
      <c r="G501" s="522" t="s">
        <v>5376</v>
      </c>
      <c r="H501" s="55">
        <v>118.26</v>
      </c>
      <c r="I501" s="55">
        <v>118.26</v>
      </c>
      <c r="J501" s="55">
        <v>2.4700000000000002</v>
      </c>
      <c r="K501" s="55">
        <v>2.4700000000000002</v>
      </c>
      <c r="M501" s="277">
        <v>142.47</v>
      </c>
      <c r="N501" s="277">
        <v>142.47</v>
      </c>
      <c r="O501" s="276">
        <v>2.98</v>
      </c>
      <c r="P501" s="280">
        <v>2.98</v>
      </c>
    </row>
    <row r="502" spans="1:16" x14ac:dyDescent="0.2">
      <c r="A502" s="42" t="s">
        <v>3597</v>
      </c>
      <c r="B502" s="37"/>
      <c r="C502" s="520" t="s">
        <v>5285</v>
      </c>
      <c r="D502" s="51">
        <v>2497</v>
      </c>
      <c r="E502" s="521" t="s">
        <v>5377</v>
      </c>
      <c r="F502" s="53" t="s">
        <v>5308</v>
      </c>
      <c r="G502" s="522" t="s">
        <v>5376</v>
      </c>
      <c r="H502" s="55">
        <v>117.49</v>
      </c>
      <c r="I502" s="55">
        <v>117.49</v>
      </c>
      <c r="J502" s="55">
        <v>2.4500000000000002</v>
      </c>
      <c r="K502" s="55">
        <v>2.4500000000000002</v>
      </c>
      <c r="M502" s="277">
        <v>141.54</v>
      </c>
      <c r="N502" s="277">
        <v>141.54</v>
      </c>
      <c r="O502" s="276">
        <v>2.96</v>
      </c>
      <c r="P502" s="280">
        <v>2.96</v>
      </c>
    </row>
    <row r="503" spans="1:16" x14ac:dyDescent="0.2">
      <c r="A503" s="42" t="s">
        <v>3598</v>
      </c>
      <c r="B503" s="37"/>
      <c r="C503" s="520" t="s">
        <v>5285</v>
      </c>
      <c r="D503" s="534">
        <v>104</v>
      </c>
      <c r="E503" s="521" t="s">
        <v>5364</v>
      </c>
      <c r="F503" s="53" t="s">
        <v>5308</v>
      </c>
      <c r="G503" s="522" t="s">
        <v>5501</v>
      </c>
      <c r="H503" s="55">
        <v>154.26</v>
      </c>
      <c r="I503" s="55">
        <v>154.26</v>
      </c>
      <c r="J503" s="55">
        <v>8.65</v>
      </c>
      <c r="K503" s="55">
        <v>8.65</v>
      </c>
      <c r="M503" s="277">
        <v>185.84</v>
      </c>
      <c r="N503" s="277">
        <v>185.84</v>
      </c>
      <c r="O503" s="276">
        <v>10.43</v>
      </c>
      <c r="P503" s="280">
        <v>10.43</v>
      </c>
    </row>
    <row r="504" spans="1:16" x14ac:dyDescent="0.2">
      <c r="A504" s="42" t="s">
        <v>3599</v>
      </c>
      <c r="B504" s="37"/>
      <c r="C504" s="544" t="s">
        <v>5291</v>
      </c>
      <c r="D504" s="551"/>
      <c r="E504" s="551"/>
      <c r="F504" s="551"/>
      <c r="G504" s="551"/>
      <c r="H504" s="565"/>
      <c r="I504" s="551"/>
      <c r="J504" s="575">
        <v>74.81</v>
      </c>
      <c r="K504" s="575">
        <v>75.14</v>
      </c>
      <c r="O504" s="287">
        <v>90.5</v>
      </c>
      <c r="P504" s="285">
        <v>90.5</v>
      </c>
    </row>
    <row r="505" spans="1:16" x14ac:dyDescent="0.2">
      <c r="A505" s="42" t="s">
        <v>3600</v>
      </c>
      <c r="B505" s="37"/>
      <c r="C505" s="545"/>
      <c r="D505" s="552"/>
      <c r="E505" s="552"/>
      <c r="F505" s="552"/>
      <c r="G505" s="552"/>
      <c r="H505" s="545"/>
      <c r="I505" s="552"/>
      <c r="J505" s="545"/>
      <c r="K505" s="552"/>
      <c r="O505" s="272"/>
      <c r="P505" s="282"/>
    </row>
    <row r="506" spans="1:16" x14ac:dyDescent="0.25">
      <c r="A506" s="42" t="s">
        <v>3601</v>
      </c>
      <c r="B506" s="309">
        <v>272</v>
      </c>
      <c r="C506" s="542" t="s">
        <v>5278</v>
      </c>
      <c r="D506" s="549" t="s">
        <v>132</v>
      </c>
      <c r="E506" s="549" t="s">
        <v>134</v>
      </c>
      <c r="F506" s="549" t="s">
        <v>5279</v>
      </c>
      <c r="G506" s="549" t="s">
        <v>5280</v>
      </c>
      <c r="H506" s="566" t="s">
        <v>5281</v>
      </c>
      <c r="I506" s="549"/>
      <c r="J506" s="566" t="s">
        <v>5282</v>
      </c>
      <c r="K506" s="549"/>
    </row>
    <row r="507" spans="1:16" x14ac:dyDescent="0.25">
      <c r="A507" s="42" t="s">
        <v>3602</v>
      </c>
      <c r="B507" s="538"/>
      <c r="C507" s="542"/>
      <c r="D507" s="549"/>
      <c r="E507" s="549"/>
      <c r="F507" s="549"/>
      <c r="G507" s="549"/>
      <c r="H507" s="563" t="s">
        <v>5283</v>
      </c>
      <c r="I507" s="574" t="s">
        <v>5284</v>
      </c>
      <c r="J507" s="563" t="s">
        <v>5283</v>
      </c>
      <c r="K507" s="574" t="s">
        <v>5284</v>
      </c>
      <c r="O507" s="282"/>
      <c r="P507" s="283"/>
    </row>
    <row r="508" spans="1:16" ht="36" x14ac:dyDescent="0.25">
      <c r="A508" s="42" t="s">
        <v>3603</v>
      </c>
      <c r="B508" s="517"/>
      <c r="C508" s="543" t="s">
        <v>197</v>
      </c>
      <c r="D508" s="550" t="s">
        <v>1227</v>
      </c>
      <c r="E508" s="555" t="s">
        <v>5720</v>
      </c>
      <c r="F508" s="557" t="s">
        <v>5300</v>
      </c>
      <c r="G508" s="559"/>
      <c r="H508" s="564"/>
      <c r="I508" s="559"/>
      <c r="J508" s="567">
        <v>104.80000000000001</v>
      </c>
      <c r="K508" s="567">
        <v>110.4</v>
      </c>
      <c r="L508" s="279"/>
      <c r="O508" s="278">
        <v>126.71</v>
      </c>
      <c r="P508" s="281">
        <v>133.01</v>
      </c>
    </row>
    <row r="509" spans="1:16" x14ac:dyDescent="0.25">
      <c r="A509" s="42" t="s">
        <v>3604</v>
      </c>
      <c r="B509" s="518"/>
      <c r="C509" s="520" t="s">
        <v>5285</v>
      </c>
      <c r="D509" s="534">
        <v>10</v>
      </c>
      <c r="E509" s="521" t="s">
        <v>5362</v>
      </c>
      <c r="F509" s="53" t="s">
        <v>86</v>
      </c>
      <c r="G509" s="522" t="s">
        <v>5502</v>
      </c>
      <c r="H509" s="55">
        <v>15.99</v>
      </c>
      <c r="I509" s="55">
        <v>18.510000000000002</v>
      </c>
      <c r="J509" s="55">
        <v>2</v>
      </c>
      <c r="K509" s="55">
        <v>2.3199999999999998</v>
      </c>
      <c r="M509" s="277">
        <v>19.27</v>
      </c>
      <c r="N509" s="277">
        <v>22.3</v>
      </c>
      <c r="O509" s="276">
        <v>2.42</v>
      </c>
      <c r="P509" s="280">
        <v>2.8</v>
      </c>
    </row>
    <row r="510" spans="1:16" x14ac:dyDescent="0.25">
      <c r="A510" s="42" t="s">
        <v>3605</v>
      </c>
      <c r="B510" s="497"/>
      <c r="C510" s="520" t="s">
        <v>5285</v>
      </c>
      <c r="D510" s="534">
        <v>8</v>
      </c>
      <c r="E510" s="521" t="s">
        <v>5302</v>
      </c>
      <c r="F510" s="53" t="s">
        <v>86</v>
      </c>
      <c r="G510" s="522" t="s">
        <v>5503</v>
      </c>
      <c r="H510" s="55">
        <v>10.8</v>
      </c>
      <c r="I510" s="55">
        <v>12.5</v>
      </c>
      <c r="J510" s="55">
        <v>4.29</v>
      </c>
      <c r="K510" s="55">
        <v>4.96</v>
      </c>
      <c r="M510" s="277">
        <v>13.02</v>
      </c>
      <c r="N510" s="277">
        <v>15.06</v>
      </c>
      <c r="O510" s="276">
        <v>5.17</v>
      </c>
      <c r="P510" s="280">
        <v>5.98</v>
      </c>
    </row>
    <row r="511" spans="1:16" x14ac:dyDescent="0.25">
      <c r="A511" s="42" t="s">
        <v>3606</v>
      </c>
      <c r="B511" s="497"/>
      <c r="C511" s="520" t="s">
        <v>5285</v>
      </c>
      <c r="D511" s="534">
        <v>6</v>
      </c>
      <c r="E511" s="521" t="s">
        <v>5293</v>
      </c>
      <c r="F511" s="53" t="s">
        <v>86</v>
      </c>
      <c r="G511" s="522" t="s">
        <v>5504</v>
      </c>
      <c r="H511" s="55">
        <v>15.99</v>
      </c>
      <c r="I511" s="55">
        <v>18.510000000000002</v>
      </c>
      <c r="J511" s="55">
        <v>4.25</v>
      </c>
      <c r="K511" s="55">
        <v>4.92</v>
      </c>
      <c r="M511" s="277">
        <v>19.27</v>
      </c>
      <c r="N511" s="277">
        <v>22.3</v>
      </c>
      <c r="O511" s="276">
        <v>5.13</v>
      </c>
      <c r="P511" s="280">
        <v>5.94</v>
      </c>
    </row>
    <row r="512" spans="1:16" x14ac:dyDescent="0.25">
      <c r="A512" s="42" t="s">
        <v>3607</v>
      </c>
      <c r="B512" s="497"/>
      <c r="C512" s="520" t="s">
        <v>5285</v>
      </c>
      <c r="D512" s="534">
        <v>4</v>
      </c>
      <c r="E512" s="521" t="s">
        <v>5288</v>
      </c>
      <c r="F512" s="53" t="s">
        <v>86</v>
      </c>
      <c r="G512" s="522" t="s">
        <v>5505</v>
      </c>
      <c r="H512" s="55">
        <v>15.99</v>
      </c>
      <c r="I512" s="55">
        <v>18.510000000000002</v>
      </c>
      <c r="J512" s="55">
        <v>9.14</v>
      </c>
      <c r="K512" s="55">
        <v>10.59</v>
      </c>
      <c r="M512" s="277">
        <v>19.27</v>
      </c>
      <c r="N512" s="277">
        <v>22.3</v>
      </c>
      <c r="O512" s="276">
        <v>11.03</v>
      </c>
      <c r="P512" s="280">
        <v>12.76</v>
      </c>
    </row>
    <row r="513" spans="1:16" x14ac:dyDescent="0.25">
      <c r="A513" s="42" t="s">
        <v>3608</v>
      </c>
      <c r="B513" s="497"/>
      <c r="C513" s="520" t="s">
        <v>5285</v>
      </c>
      <c r="D513" s="534">
        <v>32</v>
      </c>
      <c r="E513" s="521" t="s">
        <v>5358</v>
      </c>
      <c r="F513" s="53" t="s">
        <v>86</v>
      </c>
      <c r="G513" s="522" t="s">
        <v>5506</v>
      </c>
      <c r="H513" s="55">
        <v>11.48</v>
      </c>
      <c r="I513" s="55">
        <v>13.28</v>
      </c>
      <c r="J513" s="55">
        <v>1.02</v>
      </c>
      <c r="K513" s="55">
        <v>1.19</v>
      </c>
      <c r="M513" s="277">
        <v>13.83</v>
      </c>
      <c r="N513" s="277">
        <v>16</v>
      </c>
      <c r="O513" s="276">
        <v>1.24</v>
      </c>
      <c r="P513" s="280">
        <v>1.44</v>
      </c>
    </row>
    <row r="514" spans="1:16" x14ac:dyDescent="0.25">
      <c r="A514" s="42" t="s">
        <v>3609</v>
      </c>
      <c r="B514" s="497"/>
      <c r="C514" s="520" t="s">
        <v>5285</v>
      </c>
      <c r="D514" s="534">
        <v>5</v>
      </c>
      <c r="E514" s="521" t="s">
        <v>5286</v>
      </c>
      <c r="F514" s="53" t="s">
        <v>86</v>
      </c>
      <c r="G514" s="522" t="s">
        <v>5507</v>
      </c>
      <c r="H514" s="55">
        <v>9.57</v>
      </c>
      <c r="I514" s="55">
        <v>11.07</v>
      </c>
      <c r="J514" s="55">
        <v>12.53</v>
      </c>
      <c r="K514" s="55">
        <v>14.49</v>
      </c>
      <c r="M514" s="277">
        <v>11.53</v>
      </c>
      <c r="N514" s="277">
        <v>13.34</v>
      </c>
      <c r="O514" s="276">
        <v>15.1</v>
      </c>
      <c r="P514" s="280">
        <v>17.47</v>
      </c>
    </row>
    <row r="515" spans="1:16" x14ac:dyDescent="0.25">
      <c r="A515" s="42" t="s">
        <v>3610</v>
      </c>
      <c r="B515" s="497"/>
      <c r="C515" s="544" t="s">
        <v>5290</v>
      </c>
      <c r="D515" s="551"/>
      <c r="E515" s="551"/>
      <c r="F515" s="551"/>
      <c r="G515" s="551"/>
      <c r="H515" s="565"/>
      <c r="I515" s="551"/>
      <c r="J515" s="575">
        <v>33.229999999999997</v>
      </c>
      <c r="K515" s="575">
        <v>38.47</v>
      </c>
      <c r="O515" s="287">
        <v>40.090000000000003</v>
      </c>
      <c r="P515" s="285">
        <v>46.39</v>
      </c>
    </row>
    <row r="516" spans="1:16" x14ac:dyDescent="0.25">
      <c r="A516" s="42" t="s">
        <v>3611</v>
      </c>
      <c r="B516" s="497"/>
      <c r="C516" s="520" t="s">
        <v>5285</v>
      </c>
      <c r="D516" s="534">
        <v>104</v>
      </c>
      <c r="E516" s="521" t="s">
        <v>5364</v>
      </c>
      <c r="F516" s="53" t="s">
        <v>5308</v>
      </c>
      <c r="G516" s="522" t="s">
        <v>5399</v>
      </c>
      <c r="H516" s="55">
        <v>154.26</v>
      </c>
      <c r="I516" s="55">
        <v>154.26</v>
      </c>
      <c r="J516" s="55">
        <v>8.59</v>
      </c>
      <c r="K516" s="55">
        <v>8.59</v>
      </c>
      <c r="M516" s="277">
        <v>185.84</v>
      </c>
      <c r="N516" s="277">
        <v>185.84</v>
      </c>
      <c r="O516" s="276">
        <v>10.35</v>
      </c>
      <c r="P516" s="280">
        <v>10.35</v>
      </c>
    </row>
    <row r="517" spans="1:16" x14ac:dyDescent="0.25">
      <c r="A517" s="42" t="s">
        <v>3612</v>
      </c>
      <c r="B517" s="497"/>
      <c r="C517" s="520" t="s">
        <v>5285</v>
      </c>
      <c r="D517" s="51">
        <v>2497</v>
      </c>
      <c r="E517" s="521" t="s">
        <v>5377</v>
      </c>
      <c r="F517" s="53" t="s">
        <v>5308</v>
      </c>
      <c r="G517" s="522" t="s">
        <v>5508</v>
      </c>
      <c r="H517" s="55">
        <v>117.49</v>
      </c>
      <c r="I517" s="55">
        <v>117.49</v>
      </c>
      <c r="J517" s="55">
        <v>2.39</v>
      </c>
      <c r="K517" s="55">
        <v>2.39</v>
      </c>
      <c r="M517" s="277">
        <v>141.54</v>
      </c>
      <c r="N517" s="277">
        <v>141.54</v>
      </c>
      <c r="O517" s="276">
        <v>2.89</v>
      </c>
      <c r="P517" s="280">
        <v>2.89</v>
      </c>
    </row>
    <row r="518" spans="1:16" x14ac:dyDescent="0.25">
      <c r="A518" s="42" t="s">
        <v>3613</v>
      </c>
      <c r="B518" s="497"/>
      <c r="C518" s="520" t="s">
        <v>5285</v>
      </c>
      <c r="D518" s="51">
        <v>2386</v>
      </c>
      <c r="E518" s="521" t="s">
        <v>5375</v>
      </c>
      <c r="F518" s="53" t="s">
        <v>5308</v>
      </c>
      <c r="G518" s="522" t="s">
        <v>5508</v>
      </c>
      <c r="H518" s="55">
        <v>118.26</v>
      </c>
      <c r="I518" s="55">
        <v>118.26</v>
      </c>
      <c r="J518" s="55">
        <v>2.41</v>
      </c>
      <c r="K518" s="55">
        <v>2.41</v>
      </c>
      <c r="M518" s="277">
        <v>142.47</v>
      </c>
      <c r="N518" s="277">
        <v>142.47</v>
      </c>
      <c r="O518" s="276">
        <v>2.91</v>
      </c>
      <c r="P518" s="280">
        <v>2.91</v>
      </c>
    </row>
    <row r="519" spans="1:16" x14ac:dyDescent="0.25">
      <c r="A519" s="42" t="s">
        <v>3614</v>
      </c>
      <c r="B519" s="497"/>
      <c r="C519" s="520" t="s">
        <v>5285</v>
      </c>
      <c r="D519" s="534">
        <v>102</v>
      </c>
      <c r="E519" s="521" t="s">
        <v>5297</v>
      </c>
      <c r="F519" s="53" t="s">
        <v>5298</v>
      </c>
      <c r="G519" s="522" t="s">
        <v>5509</v>
      </c>
      <c r="H519" s="55">
        <v>20.12</v>
      </c>
      <c r="I519" s="55">
        <v>20.12</v>
      </c>
      <c r="J519" s="55">
        <v>1.39</v>
      </c>
      <c r="K519" s="55">
        <v>1.39</v>
      </c>
      <c r="M519" s="277">
        <v>24.25</v>
      </c>
      <c r="N519" s="277">
        <v>24.25</v>
      </c>
      <c r="O519" s="276">
        <v>1.68</v>
      </c>
      <c r="P519" s="280">
        <v>1.68</v>
      </c>
    </row>
    <row r="520" spans="1:16" x14ac:dyDescent="0.25">
      <c r="A520" s="42" t="s">
        <v>3615</v>
      </c>
      <c r="B520" s="497"/>
      <c r="C520" s="520" t="s">
        <v>5285</v>
      </c>
      <c r="D520" s="51">
        <v>2426</v>
      </c>
      <c r="E520" s="521" t="s">
        <v>5367</v>
      </c>
      <c r="F520" s="53" t="s">
        <v>5298</v>
      </c>
      <c r="G520" s="522" t="s">
        <v>5510</v>
      </c>
      <c r="H520" s="55">
        <v>17.43</v>
      </c>
      <c r="I520" s="55">
        <v>17.43</v>
      </c>
      <c r="J520" s="55">
        <v>0.1</v>
      </c>
      <c r="K520" s="55">
        <v>0.1</v>
      </c>
      <c r="M520" s="277">
        <v>21</v>
      </c>
      <c r="N520" s="277">
        <v>21</v>
      </c>
      <c r="O520" s="276">
        <v>0.13</v>
      </c>
      <c r="P520" s="280">
        <v>0.13</v>
      </c>
    </row>
    <row r="521" spans="1:16" x14ac:dyDescent="0.25">
      <c r="A521" s="42" t="s">
        <v>3616</v>
      </c>
      <c r="B521" s="497"/>
      <c r="C521" s="520" t="s">
        <v>5285</v>
      </c>
      <c r="D521" s="51">
        <v>2448</v>
      </c>
      <c r="E521" s="521" t="s">
        <v>5369</v>
      </c>
      <c r="F521" s="53" t="s">
        <v>5298</v>
      </c>
      <c r="G521" s="522" t="s">
        <v>5511</v>
      </c>
      <c r="H521" s="55">
        <v>9.3000000000000007</v>
      </c>
      <c r="I521" s="55">
        <v>9.3000000000000007</v>
      </c>
      <c r="J521" s="55">
        <v>10.73</v>
      </c>
      <c r="K521" s="55">
        <v>10.73</v>
      </c>
      <c r="M521" s="277">
        <v>11.21</v>
      </c>
      <c r="N521" s="277">
        <v>11.21</v>
      </c>
      <c r="O521" s="276">
        <v>12.94</v>
      </c>
      <c r="P521" s="280">
        <v>12.94</v>
      </c>
    </row>
    <row r="522" spans="1:16" x14ac:dyDescent="0.25">
      <c r="A522" s="42" t="s">
        <v>3617</v>
      </c>
      <c r="B522" s="497"/>
      <c r="C522" s="520" t="s">
        <v>5285</v>
      </c>
      <c r="D522" s="51">
        <v>2438</v>
      </c>
      <c r="E522" s="521" t="s">
        <v>5373</v>
      </c>
      <c r="F522" s="53" t="s">
        <v>5298</v>
      </c>
      <c r="G522" s="522" t="s">
        <v>5512</v>
      </c>
      <c r="H522" s="55">
        <v>6.54</v>
      </c>
      <c r="I522" s="55">
        <v>6.54</v>
      </c>
      <c r="J522" s="55">
        <v>13.02</v>
      </c>
      <c r="K522" s="55">
        <v>13.02</v>
      </c>
      <c r="M522" s="277">
        <v>7.88</v>
      </c>
      <c r="N522" s="277">
        <v>7.88</v>
      </c>
      <c r="O522" s="276">
        <v>15.69</v>
      </c>
      <c r="P522" s="280">
        <v>15.69</v>
      </c>
    </row>
    <row r="523" spans="1:16" x14ac:dyDescent="0.25">
      <c r="A523" s="42" t="s">
        <v>3618</v>
      </c>
      <c r="B523" s="497"/>
      <c r="C523" s="520" t="s">
        <v>5285</v>
      </c>
      <c r="D523" s="51">
        <v>2437</v>
      </c>
      <c r="E523" s="521" t="s">
        <v>5371</v>
      </c>
      <c r="F523" s="53" t="s">
        <v>5298</v>
      </c>
      <c r="G523" s="522" t="s">
        <v>5513</v>
      </c>
      <c r="H523" s="55">
        <v>6.93</v>
      </c>
      <c r="I523" s="55">
        <v>6.93</v>
      </c>
      <c r="J523" s="55">
        <v>4.57</v>
      </c>
      <c r="K523" s="55">
        <v>4.57</v>
      </c>
      <c r="M523" s="277">
        <v>8.35</v>
      </c>
      <c r="N523" s="277">
        <v>8.35</v>
      </c>
      <c r="O523" s="276">
        <v>5.51</v>
      </c>
      <c r="P523" s="280">
        <v>5.51</v>
      </c>
    </row>
    <row r="524" spans="1:16" x14ac:dyDescent="0.25">
      <c r="A524" s="42" t="s">
        <v>3619</v>
      </c>
      <c r="B524" s="497"/>
      <c r="C524" s="520" t="s">
        <v>5285</v>
      </c>
      <c r="D524" s="51">
        <v>1221</v>
      </c>
      <c r="E524" s="521" t="s">
        <v>5378</v>
      </c>
      <c r="F524" s="53" t="s">
        <v>5298</v>
      </c>
      <c r="G524" s="522" t="s">
        <v>5514</v>
      </c>
      <c r="H524" s="55">
        <v>0.8</v>
      </c>
      <c r="I524" s="55">
        <v>0.8</v>
      </c>
      <c r="J524" s="55">
        <v>1.39</v>
      </c>
      <c r="K524" s="55">
        <v>1.39</v>
      </c>
      <c r="M524" s="277">
        <v>0.97</v>
      </c>
      <c r="N524" s="277">
        <v>0.97</v>
      </c>
      <c r="O524" s="276">
        <v>1.69</v>
      </c>
      <c r="P524" s="280">
        <v>1.69</v>
      </c>
    </row>
    <row r="525" spans="1:16" x14ac:dyDescent="0.25">
      <c r="A525" s="42" t="s">
        <v>3620</v>
      </c>
      <c r="B525" s="497"/>
      <c r="C525" s="520" t="s">
        <v>5285</v>
      </c>
      <c r="D525" s="51">
        <v>1215</v>
      </c>
      <c r="E525" s="521" t="s">
        <v>5380</v>
      </c>
      <c r="F525" s="53" t="s">
        <v>5298</v>
      </c>
      <c r="G525" s="522" t="s">
        <v>5515</v>
      </c>
      <c r="H525" s="55">
        <v>0.52</v>
      </c>
      <c r="I525" s="55">
        <v>0.52</v>
      </c>
      <c r="J525" s="55">
        <v>8.52</v>
      </c>
      <c r="K525" s="55">
        <v>8.52</v>
      </c>
      <c r="M525" s="277">
        <v>0.63</v>
      </c>
      <c r="N525" s="277">
        <v>0.63</v>
      </c>
      <c r="O525" s="276">
        <v>10.32</v>
      </c>
      <c r="P525" s="280">
        <v>10.32</v>
      </c>
    </row>
    <row r="526" spans="1:16" x14ac:dyDescent="0.25">
      <c r="A526" s="42" t="s">
        <v>3621</v>
      </c>
      <c r="B526" s="497"/>
      <c r="C526" s="520" t="s">
        <v>5285</v>
      </c>
      <c r="D526" s="51">
        <v>1861</v>
      </c>
      <c r="E526" s="521" t="s">
        <v>5387</v>
      </c>
      <c r="F526" s="53" t="s">
        <v>5298</v>
      </c>
      <c r="G526" s="522" t="s">
        <v>5516</v>
      </c>
      <c r="H526" s="55">
        <v>20.66</v>
      </c>
      <c r="I526" s="55">
        <v>20.66</v>
      </c>
      <c r="J526" s="55">
        <v>0.59</v>
      </c>
      <c r="K526" s="55">
        <v>0.59</v>
      </c>
      <c r="M526" s="277">
        <v>24.9</v>
      </c>
      <c r="N526" s="277">
        <v>24.9</v>
      </c>
      <c r="O526" s="276">
        <v>0.71</v>
      </c>
      <c r="P526" s="280">
        <v>0.71</v>
      </c>
    </row>
    <row r="527" spans="1:16" x14ac:dyDescent="0.25">
      <c r="A527" s="42" t="s">
        <v>3622</v>
      </c>
      <c r="B527" s="497"/>
      <c r="C527" s="520" t="s">
        <v>5285</v>
      </c>
      <c r="D527" s="51">
        <v>1858</v>
      </c>
      <c r="E527" s="521" t="s">
        <v>5389</v>
      </c>
      <c r="F527" s="53" t="s">
        <v>5385</v>
      </c>
      <c r="G527" s="522" t="s">
        <v>5517</v>
      </c>
      <c r="H527" s="55">
        <v>7.07</v>
      </c>
      <c r="I527" s="55">
        <v>7.07</v>
      </c>
      <c r="J527" s="55">
        <v>1.6</v>
      </c>
      <c r="K527" s="55">
        <v>1.6</v>
      </c>
      <c r="M527" s="277">
        <v>8.52</v>
      </c>
      <c r="N527" s="277">
        <v>8.52</v>
      </c>
      <c r="O527" s="276">
        <v>1.94</v>
      </c>
      <c r="P527" s="280">
        <v>1.94</v>
      </c>
    </row>
    <row r="528" spans="1:16" x14ac:dyDescent="0.25">
      <c r="A528" s="42" t="s">
        <v>3623</v>
      </c>
      <c r="B528" s="497"/>
      <c r="C528" s="520" t="s">
        <v>5285</v>
      </c>
      <c r="D528" s="51">
        <v>2034</v>
      </c>
      <c r="E528" s="521" t="s">
        <v>5382</v>
      </c>
      <c r="F528" s="53" t="s">
        <v>5305</v>
      </c>
      <c r="G528" s="522" t="s">
        <v>5518</v>
      </c>
      <c r="H528" s="55">
        <v>0.53</v>
      </c>
      <c r="I528" s="55">
        <v>0.54686363636363544</v>
      </c>
      <c r="J528" s="55">
        <v>11.4</v>
      </c>
      <c r="K528" s="55">
        <v>11.76</v>
      </c>
      <c r="M528" s="277">
        <v>0.65</v>
      </c>
      <c r="N528" s="277">
        <v>0.65</v>
      </c>
      <c r="O528" s="276">
        <v>13.99</v>
      </c>
      <c r="P528" s="280">
        <v>13.99</v>
      </c>
    </row>
    <row r="529" spans="1:16" x14ac:dyDescent="0.25">
      <c r="A529" s="42" t="s">
        <v>3624</v>
      </c>
      <c r="B529" s="497"/>
      <c r="C529" s="520" t="s">
        <v>5285</v>
      </c>
      <c r="D529" s="51">
        <v>2023</v>
      </c>
      <c r="E529" s="521" t="s">
        <v>5384</v>
      </c>
      <c r="F529" s="53" t="s">
        <v>5385</v>
      </c>
      <c r="G529" s="522" t="s">
        <v>5519</v>
      </c>
      <c r="H529" s="55">
        <v>11.87</v>
      </c>
      <c r="I529" s="55">
        <v>11.87</v>
      </c>
      <c r="J529" s="55">
        <v>4.87</v>
      </c>
      <c r="K529" s="55">
        <v>4.87</v>
      </c>
      <c r="M529" s="277">
        <v>14.3</v>
      </c>
      <c r="N529" s="277">
        <v>14.3</v>
      </c>
      <c r="O529" s="276">
        <v>5.87</v>
      </c>
      <c r="P529" s="280">
        <v>5.87</v>
      </c>
    </row>
    <row r="530" spans="1:16" x14ac:dyDescent="0.25">
      <c r="A530" s="42" t="s">
        <v>3625</v>
      </c>
      <c r="B530" s="497"/>
      <c r="C530" s="544" t="s">
        <v>5291</v>
      </c>
      <c r="D530" s="551"/>
      <c r="E530" s="551"/>
      <c r="F530" s="551"/>
      <c r="G530" s="551"/>
      <c r="H530" s="565"/>
      <c r="I530" s="551"/>
      <c r="J530" s="575">
        <v>71.570000000000007</v>
      </c>
      <c r="K530" s="575">
        <v>71.930000000000007</v>
      </c>
      <c r="O530" s="287">
        <v>86.62</v>
      </c>
      <c r="P530" s="285">
        <v>86.62</v>
      </c>
    </row>
    <row r="531" spans="1:16" x14ac:dyDescent="0.2">
      <c r="A531" s="42" t="s">
        <v>3626</v>
      </c>
      <c r="B531" s="37"/>
      <c r="C531" s="545"/>
      <c r="D531" s="552"/>
      <c r="E531" s="552"/>
      <c r="F531" s="552"/>
      <c r="G531" s="552"/>
      <c r="H531" s="545"/>
      <c r="I531" s="552"/>
      <c r="J531" s="545"/>
      <c r="K531" s="552"/>
      <c r="O531" s="272"/>
      <c r="P531" s="282"/>
    </row>
    <row r="532" spans="1:16" x14ac:dyDescent="0.25">
      <c r="A532" s="42" t="s">
        <v>3627</v>
      </c>
      <c r="B532" s="309">
        <v>309</v>
      </c>
      <c r="C532" s="542" t="s">
        <v>5278</v>
      </c>
      <c r="D532" s="549" t="s">
        <v>132</v>
      </c>
      <c r="E532" s="549" t="s">
        <v>134</v>
      </c>
      <c r="F532" s="549" t="s">
        <v>5279</v>
      </c>
      <c r="G532" s="549" t="s">
        <v>5280</v>
      </c>
      <c r="H532" s="566" t="s">
        <v>5281</v>
      </c>
      <c r="I532" s="549"/>
      <c r="J532" s="566" t="s">
        <v>5282</v>
      </c>
      <c r="K532" s="549"/>
    </row>
    <row r="533" spans="1:16" x14ac:dyDescent="0.25">
      <c r="A533" s="42" t="s">
        <v>3628</v>
      </c>
      <c r="B533" s="538"/>
      <c r="C533" s="542"/>
      <c r="D533" s="549"/>
      <c r="E533" s="549"/>
      <c r="F533" s="549"/>
      <c r="G533" s="549"/>
      <c r="H533" s="563" t="s">
        <v>5283</v>
      </c>
      <c r="I533" s="574" t="s">
        <v>5284</v>
      </c>
      <c r="J533" s="563" t="s">
        <v>5283</v>
      </c>
      <c r="K533" s="574" t="s">
        <v>5284</v>
      </c>
      <c r="O533" s="282"/>
      <c r="P533" s="283"/>
    </row>
    <row r="534" spans="1:16" ht="24" x14ac:dyDescent="0.25">
      <c r="A534" s="42" t="s">
        <v>3629</v>
      </c>
      <c r="B534" s="517"/>
      <c r="C534" s="543" t="s">
        <v>197</v>
      </c>
      <c r="D534" s="550" t="s">
        <v>1296</v>
      </c>
      <c r="E534" s="556" t="s">
        <v>1297</v>
      </c>
      <c r="F534" s="557" t="s">
        <v>160</v>
      </c>
      <c r="G534" s="559"/>
      <c r="H534" s="564"/>
      <c r="I534" s="559"/>
      <c r="J534" s="567">
        <v>47.07</v>
      </c>
      <c r="K534" s="567">
        <v>47.690000000000005</v>
      </c>
      <c r="L534" s="279"/>
      <c r="O534" s="278">
        <v>56.73</v>
      </c>
      <c r="P534" s="281">
        <v>57.46</v>
      </c>
    </row>
    <row r="535" spans="1:16" x14ac:dyDescent="0.25">
      <c r="A535" s="42" t="s">
        <v>3630</v>
      </c>
      <c r="B535" s="518"/>
      <c r="C535" s="520" t="s">
        <v>5285</v>
      </c>
      <c r="D535" s="534">
        <v>5</v>
      </c>
      <c r="E535" s="521" t="s">
        <v>5286</v>
      </c>
      <c r="F535" s="53" t="s">
        <v>86</v>
      </c>
      <c r="G535" s="522" t="s">
        <v>5395</v>
      </c>
      <c r="H535" s="55">
        <v>9.57</v>
      </c>
      <c r="I535" s="55">
        <v>11.07</v>
      </c>
      <c r="J535" s="55">
        <v>3.82</v>
      </c>
      <c r="K535" s="55">
        <v>4.42</v>
      </c>
      <c r="M535" s="277">
        <v>11.53</v>
      </c>
      <c r="N535" s="277">
        <v>13.34</v>
      </c>
      <c r="O535" s="276">
        <v>4.6100000000000003</v>
      </c>
      <c r="P535" s="280">
        <v>5.34</v>
      </c>
    </row>
    <row r="536" spans="1:16" x14ac:dyDescent="0.25">
      <c r="A536" s="42" t="s">
        <v>3631</v>
      </c>
      <c r="B536" s="497"/>
      <c r="C536" s="544" t="s">
        <v>5290</v>
      </c>
      <c r="D536" s="551"/>
      <c r="E536" s="551"/>
      <c r="F536" s="551"/>
      <c r="G536" s="551"/>
      <c r="H536" s="565"/>
      <c r="I536" s="551"/>
      <c r="J536" s="575">
        <v>3.82</v>
      </c>
      <c r="K536" s="575">
        <v>4.42</v>
      </c>
      <c r="O536" s="287">
        <v>4.6100000000000003</v>
      </c>
      <c r="P536" s="285">
        <v>5.34</v>
      </c>
    </row>
    <row r="537" spans="1:16" ht="24" x14ac:dyDescent="0.25">
      <c r="A537" s="42" t="s">
        <v>3632</v>
      </c>
      <c r="B537" s="497"/>
      <c r="C537" s="520" t="s">
        <v>5295</v>
      </c>
      <c r="D537" s="51">
        <v>11950</v>
      </c>
      <c r="E537" s="521" t="s">
        <v>5520</v>
      </c>
      <c r="F537" s="53" t="s">
        <v>160</v>
      </c>
      <c r="G537" s="522" t="s">
        <v>5289</v>
      </c>
      <c r="H537" s="55">
        <v>0.25</v>
      </c>
      <c r="I537" s="55">
        <v>0.25</v>
      </c>
      <c r="J537" s="55">
        <v>0.5</v>
      </c>
      <c r="K537" s="55">
        <v>0.5</v>
      </c>
      <c r="M537" s="277">
        <v>0.31</v>
      </c>
      <c r="N537" s="277">
        <v>0.31</v>
      </c>
      <c r="O537" s="276">
        <v>0.62</v>
      </c>
      <c r="P537" s="280">
        <v>0.62</v>
      </c>
    </row>
    <row r="538" spans="1:16" x14ac:dyDescent="0.25">
      <c r="A538" s="42" t="s">
        <v>3633</v>
      </c>
      <c r="B538" s="497"/>
      <c r="C538" s="520" t="s">
        <v>5342</v>
      </c>
      <c r="D538" s="57" t="s">
        <v>5521</v>
      </c>
      <c r="E538" s="521" t="s">
        <v>5522</v>
      </c>
      <c r="F538" s="53" t="s">
        <v>160</v>
      </c>
      <c r="G538" s="522" t="s">
        <v>5301</v>
      </c>
      <c r="H538" s="55">
        <v>42.75</v>
      </c>
      <c r="I538" s="55">
        <v>42.770357142857137</v>
      </c>
      <c r="J538" s="55">
        <v>42.75</v>
      </c>
      <c r="K538" s="55">
        <v>42.77</v>
      </c>
      <c r="M538" s="277">
        <v>51.5</v>
      </c>
      <c r="N538" s="277">
        <v>51.5</v>
      </c>
      <c r="O538" s="276">
        <v>51.5</v>
      </c>
      <c r="P538" s="280">
        <v>51.5</v>
      </c>
    </row>
    <row r="539" spans="1:16" x14ac:dyDescent="0.25">
      <c r="A539" s="42" t="s">
        <v>3634</v>
      </c>
      <c r="B539" s="497"/>
      <c r="C539" s="544" t="s">
        <v>5291</v>
      </c>
      <c r="D539" s="551"/>
      <c r="E539" s="551"/>
      <c r="F539" s="551"/>
      <c r="G539" s="551"/>
      <c r="H539" s="565"/>
      <c r="I539" s="551"/>
      <c r="J539" s="575">
        <v>43.25</v>
      </c>
      <c r="K539" s="575">
        <v>43.27</v>
      </c>
      <c r="O539" s="287">
        <v>52.12</v>
      </c>
      <c r="P539" s="285">
        <v>52.12</v>
      </c>
    </row>
    <row r="540" spans="1:16" x14ac:dyDescent="0.2">
      <c r="A540" s="42" t="s">
        <v>3635</v>
      </c>
      <c r="B540" s="37"/>
      <c r="C540" s="545"/>
      <c r="D540" s="552"/>
      <c r="E540" s="552"/>
      <c r="F540" s="552"/>
      <c r="G540" s="552"/>
      <c r="H540" s="545"/>
      <c r="I540" s="552"/>
      <c r="J540" s="545"/>
      <c r="K540" s="552"/>
      <c r="O540" s="272"/>
      <c r="P540" s="282"/>
    </row>
    <row r="541" spans="1:16" x14ac:dyDescent="0.25">
      <c r="A541" s="42" t="s">
        <v>3636</v>
      </c>
      <c r="B541" s="309">
        <v>330</v>
      </c>
      <c r="C541" s="542" t="s">
        <v>5278</v>
      </c>
      <c r="D541" s="549" t="s">
        <v>132</v>
      </c>
      <c r="E541" s="549" t="s">
        <v>134</v>
      </c>
      <c r="F541" s="549" t="s">
        <v>5279</v>
      </c>
      <c r="G541" s="549" t="s">
        <v>5280</v>
      </c>
      <c r="H541" s="566" t="s">
        <v>5281</v>
      </c>
      <c r="I541" s="549"/>
      <c r="J541" s="566" t="s">
        <v>5282</v>
      </c>
      <c r="K541" s="549"/>
    </row>
    <row r="542" spans="1:16" x14ac:dyDescent="0.25">
      <c r="A542" s="42" t="s">
        <v>3637</v>
      </c>
      <c r="B542" s="538"/>
      <c r="C542" s="542"/>
      <c r="D542" s="549"/>
      <c r="E542" s="549"/>
      <c r="F542" s="549"/>
      <c r="G542" s="549"/>
      <c r="H542" s="563" t="s">
        <v>5283</v>
      </c>
      <c r="I542" s="574" t="s">
        <v>5284</v>
      </c>
      <c r="J542" s="563" t="s">
        <v>5283</v>
      </c>
      <c r="K542" s="574" t="s">
        <v>5284</v>
      </c>
      <c r="O542" s="282"/>
      <c r="P542" s="283"/>
    </row>
    <row r="543" spans="1:16" x14ac:dyDescent="0.25">
      <c r="A543" s="42" t="s">
        <v>3638</v>
      </c>
      <c r="B543" s="517"/>
      <c r="C543" s="543" t="s">
        <v>197</v>
      </c>
      <c r="D543" s="550" t="s">
        <v>796</v>
      </c>
      <c r="E543" s="556" t="s">
        <v>797</v>
      </c>
      <c r="F543" s="557" t="s">
        <v>160</v>
      </c>
      <c r="G543" s="559"/>
      <c r="H543" s="564"/>
      <c r="I543" s="559"/>
      <c r="J543" s="567">
        <v>21.34</v>
      </c>
      <c r="K543" s="567">
        <v>22.759999999999998</v>
      </c>
      <c r="L543" s="279"/>
      <c r="O543" s="278">
        <v>25.74</v>
      </c>
      <c r="P543" s="281">
        <v>27.44</v>
      </c>
    </row>
    <row r="544" spans="1:16" x14ac:dyDescent="0.25">
      <c r="A544" s="42" t="s">
        <v>3639</v>
      </c>
      <c r="B544" s="518"/>
      <c r="C544" s="520" t="s">
        <v>5285</v>
      </c>
      <c r="D544" s="534">
        <v>5</v>
      </c>
      <c r="E544" s="521" t="s">
        <v>5286</v>
      </c>
      <c r="F544" s="53" t="s">
        <v>86</v>
      </c>
      <c r="G544" s="522" t="s">
        <v>5523</v>
      </c>
      <c r="H544" s="55">
        <v>9.57</v>
      </c>
      <c r="I544" s="55">
        <v>11.07</v>
      </c>
      <c r="J544" s="55">
        <v>3.34</v>
      </c>
      <c r="K544" s="55">
        <v>3.87</v>
      </c>
      <c r="M544" s="277">
        <v>11.53</v>
      </c>
      <c r="N544" s="277">
        <v>13.34</v>
      </c>
      <c r="O544" s="276">
        <v>4.04</v>
      </c>
      <c r="P544" s="280">
        <v>4.67</v>
      </c>
    </row>
    <row r="545" spans="1:16" x14ac:dyDescent="0.25">
      <c r="A545" s="42" t="s">
        <v>3640</v>
      </c>
      <c r="B545" s="497"/>
      <c r="C545" s="520" t="s">
        <v>5285</v>
      </c>
      <c r="D545" s="534">
        <v>11</v>
      </c>
      <c r="E545" s="521" t="s">
        <v>5350</v>
      </c>
      <c r="F545" s="53" t="s">
        <v>86</v>
      </c>
      <c r="G545" s="522" t="s">
        <v>5523</v>
      </c>
      <c r="H545" s="55">
        <v>15.99</v>
      </c>
      <c r="I545" s="55">
        <v>18.510000000000002</v>
      </c>
      <c r="J545" s="55">
        <v>5.59</v>
      </c>
      <c r="K545" s="55">
        <v>6.47</v>
      </c>
      <c r="M545" s="277">
        <v>19.27</v>
      </c>
      <c r="N545" s="277">
        <v>22.3</v>
      </c>
      <c r="O545" s="276">
        <v>6.74</v>
      </c>
      <c r="P545" s="280">
        <v>7.81</v>
      </c>
    </row>
    <row r="546" spans="1:16" x14ac:dyDescent="0.25">
      <c r="A546" s="42" t="s">
        <v>3641</v>
      </c>
      <c r="B546" s="497"/>
      <c r="C546" s="544" t="s">
        <v>5290</v>
      </c>
      <c r="D546" s="551"/>
      <c r="E546" s="551"/>
      <c r="F546" s="551"/>
      <c r="G546" s="551"/>
      <c r="H546" s="565"/>
      <c r="I546" s="551"/>
      <c r="J546" s="575">
        <v>8.93</v>
      </c>
      <c r="K546" s="575">
        <v>10.34</v>
      </c>
      <c r="O546" s="287">
        <v>10.78</v>
      </c>
      <c r="P546" s="285">
        <v>12.48</v>
      </c>
    </row>
    <row r="547" spans="1:16" x14ac:dyDescent="0.25">
      <c r="A547" s="42" t="s">
        <v>3642</v>
      </c>
      <c r="B547" s="497"/>
      <c r="C547" s="520" t="s">
        <v>5295</v>
      </c>
      <c r="D547" s="51">
        <v>3910</v>
      </c>
      <c r="E547" s="521" t="s">
        <v>5524</v>
      </c>
      <c r="F547" s="53" t="s">
        <v>160</v>
      </c>
      <c r="G547" s="522" t="s">
        <v>5301</v>
      </c>
      <c r="H547" s="55">
        <v>12.41</v>
      </c>
      <c r="I547" s="55">
        <v>12.420341666666669</v>
      </c>
      <c r="J547" s="55">
        <v>12.41</v>
      </c>
      <c r="K547" s="55">
        <v>12.42</v>
      </c>
      <c r="M547" s="277">
        <v>14.96</v>
      </c>
      <c r="N547" s="277">
        <v>14.96</v>
      </c>
      <c r="O547" s="276">
        <v>14.96</v>
      </c>
      <c r="P547" s="280">
        <v>14.96</v>
      </c>
    </row>
    <row r="548" spans="1:16" x14ac:dyDescent="0.25">
      <c r="A548" s="42" t="s">
        <v>3643</v>
      </c>
      <c r="B548" s="497"/>
      <c r="C548" s="544" t="s">
        <v>5291</v>
      </c>
      <c r="D548" s="551"/>
      <c r="E548" s="551"/>
      <c r="F548" s="551"/>
      <c r="G548" s="551"/>
      <c r="H548" s="565"/>
      <c r="I548" s="551"/>
      <c r="J548" s="575">
        <v>12.41</v>
      </c>
      <c r="K548" s="575">
        <v>12.42</v>
      </c>
      <c r="O548" s="287">
        <v>14.96</v>
      </c>
      <c r="P548" s="285">
        <v>14.96</v>
      </c>
    </row>
    <row r="549" spans="1:16" x14ac:dyDescent="0.2">
      <c r="A549" s="42" t="s">
        <v>3644</v>
      </c>
      <c r="B549" s="37"/>
      <c r="C549" s="545"/>
      <c r="D549" s="552"/>
      <c r="E549" s="552"/>
      <c r="F549" s="552"/>
      <c r="G549" s="552"/>
      <c r="H549" s="545"/>
      <c r="I549" s="552"/>
      <c r="J549" s="545"/>
      <c r="K549" s="552"/>
      <c r="O549" s="272"/>
      <c r="P549" s="282"/>
    </row>
    <row r="550" spans="1:16" x14ac:dyDescent="0.25">
      <c r="A550" s="42" t="s">
        <v>3645</v>
      </c>
      <c r="B550" s="309">
        <v>331</v>
      </c>
      <c r="C550" s="542" t="s">
        <v>5278</v>
      </c>
      <c r="D550" s="549" t="s">
        <v>132</v>
      </c>
      <c r="E550" s="549" t="s">
        <v>134</v>
      </c>
      <c r="F550" s="549" t="s">
        <v>5279</v>
      </c>
      <c r="G550" s="549" t="s">
        <v>5280</v>
      </c>
      <c r="H550" s="566" t="s">
        <v>5281</v>
      </c>
      <c r="I550" s="549"/>
      <c r="J550" s="566" t="s">
        <v>5282</v>
      </c>
      <c r="K550" s="549"/>
    </row>
    <row r="551" spans="1:16" x14ac:dyDescent="0.25">
      <c r="A551" s="42" t="s">
        <v>3646</v>
      </c>
      <c r="B551" s="538"/>
      <c r="C551" s="542"/>
      <c r="D551" s="549"/>
      <c r="E551" s="549"/>
      <c r="F551" s="549"/>
      <c r="G551" s="549"/>
      <c r="H551" s="563" t="s">
        <v>5283</v>
      </c>
      <c r="I551" s="574" t="s">
        <v>5284</v>
      </c>
      <c r="J551" s="563" t="s">
        <v>5283</v>
      </c>
      <c r="K551" s="574" t="s">
        <v>5284</v>
      </c>
      <c r="O551" s="282"/>
      <c r="P551" s="283"/>
    </row>
    <row r="552" spans="1:16" x14ac:dyDescent="0.25">
      <c r="A552" s="42" t="s">
        <v>3647</v>
      </c>
      <c r="B552" s="517"/>
      <c r="C552" s="543" t="s">
        <v>197</v>
      </c>
      <c r="D552" s="550" t="s">
        <v>790</v>
      </c>
      <c r="E552" s="556" t="s">
        <v>791</v>
      </c>
      <c r="F552" s="557" t="s">
        <v>160</v>
      </c>
      <c r="G552" s="559"/>
      <c r="H552" s="564"/>
      <c r="I552" s="559"/>
      <c r="J552" s="567">
        <v>98.080000000000013</v>
      </c>
      <c r="K552" s="567">
        <v>100.41</v>
      </c>
      <c r="L552" s="279"/>
      <c r="O552" s="278">
        <v>118.19</v>
      </c>
      <c r="P552" s="281">
        <v>120.98</v>
      </c>
    </row>
    <row r="553" spans="1:16" x14ac:dyDescent="0.25">
      <c r="A553" s="42" t="s">
        <v>3648</v>
      </c>
      <c r="B553" s="518"/>
      <c r="C553" s="520" t="s">
        <v>5285</v>
      </c>
      <c r="D553" s="534">
        <v>8</v>
      </c>
      <c r="E553" s="521" t="s">
        <v>5302</v>
      </c>
      <c r="F553" s="53" t="s">
        <v>86</v>
      </c>
      <c r="G553" s="522" t="s">
        <v>5525</v>
      </c>
      <c r="H553" s="55">
        <v>10.8</v>
      </c>
      <c r="I553" s="55">
        <v>12.5</v>
      </c>
      <c r="J553" s="55">
        <v>5.94</v>
      </c>
      <c r="K553" s="55">
        <v>6.87</v>
      </c>
      <c r="M553" s="277">
        <v>13.02</v>
      </c>
      <c r="N553" s="277">
        <v>15.06</v>
      </c>
      <c r="O553" s="276">
        <v>7.16</v>
      </c>
      <c r="P553" s="280">
        <v>8.2799999999999994</v>
      </c>
    </row>
    <row r="554" spans="1:16" x14ac:dyDescent="0.25">
      <c r="A554" s="42" t="s">
        <v>3649</v>
      </c>
      <c r="B554" s="497"/>
      <c r="C554" s="520" t="s">
        <v>5285</v>
      </c>
      <c r="D554" s="534">
        <v>11</v>
      </c>
      <c r="E554" s="521" t="s">
        <v>5350</v>
      </c>
      <c r="F554" s="53" t="s">
        <v>86</v>
      </c>
      <c r="G554" s="522" t="s">
        <v>5525</v>
      </c>
      <c r="H554" s="55">
        <v>15.99</v>
      </c>
      <c r="I554" s="55">
        <v>18.510000000000002</v>
      </c>
      <c r="J554" s="55">
        <v>8.7899999999999991</v>
      </c>
      <c r="K554" s="55">
        <v>10.18</v>
      </c>
      <c r="M554" s="277">
        <v>19.27</v>
      </c>
      <c r="N554" s="277">
        <v>22.3</v>
      </c>
      <c r="O554" s="276">
        <v>10.6</v>
      </c>
      <c r="P554" s="280">
        <v>12.27</v>
      </c>
    </row>
    <row r="555" spans="1:16" x14ac:dyDescent="0.25">
      <c r="A555" s="42" t="s">
        <v>3650</v>
      </c>
      <c r="B555" s="497"/>
      <c r="C555" s="544" t="s">
        <v>5290</v>
      </c>
      <c r="D555" s="551"/>
      <c r="E555" s="551"/>
      <c r="F555" s="551"/>
      <c r="G555" s="551"/>
      <c r="H555" s="565"/>
      <c r="I555" s="551"/>
      <c r="J555" s="575">
        <v>14.73</v>
      </c>
      <c r="K555" s="575">
        <v>17.05</v>
      </c>
      <c r="O555" s="287">
        <v>17.760000000000002</v>
      </c>
      <c r="P555" s="285">
        <v>20.55</v>
      </c>
    </row>
    <row r="556" spans="1:16" ht="36" x14ac:dyDescent="0.25">
      <c r="A556" s="42" t="s">
        <v>3651</v>
      </c>
      <c r="B556" s="497"/>
      <c r="C556" s="520" t="s">
        <v>5295</v>
      </c>
      <c r="D556" s="534">
        <v>118</v>
      </c>
      <c r="E556" s="523" t="s">
        <v>5721</v>
      </c>
      <c r="F556" s="53" t="s">
        <v>160</v>
      </c>
      <c r="G556" s="522" t="s">
        <v>5526</v>
      </c>
      <c r="H556" s="55">
        <v>47.36</v>
      </c>
      <c r="I556" s="55">
        <v>47.36</v>
      </c>
      <c r="J556" s="55">
        <v>1.1299999999999999</v>
      </c>
      <c r="K556" s="55">
        <v>1.1299999999999999</v>
      </c>
      <c r="M556" s="277">
        <v>57.06</v>
      </c>
      <c r="N556" s="277">
        <v>57.06</v>
      </c>
      <c r="O556" s="276">
        <v>1.37</v>
      </c>
      <c r="P556" s="280">
        <v>1.37</v>
      </c>
    </row>
    <row r="557" spans="1:16" x14ac:dyDescent="0.25">
      <c r="A557" s="42" t="s">
        <v>3652</v>
      </c>
      <c r="B557" s="497"/>
      <c r="C557" s="520" t="s">
        <v>5285</v>
      </c>
      <c r="D557" s="57" t="s">
        <v>5393</v>
      </c>
      <c r="E557" s="521" t="s">
        <v>5394</v>
      </c>
      <c r="F557" s="53" t="s">
        <v>5385</v>
      </c>
      <c r="G557" s="522" t="s">
        <v>5527</v>
      </c>
      <c r="H557" s="55">
        <v>0.38</v>
      </c>
      <c r="I557" s="55">
        <v>0.38</v>
      </c>
      <c r="J557" s="55">
        <v>0.49</v>
      </c>
      <c r="K557" s="55">
        <v>0.49</v>
      </c>
      <c r="M557" s="277">
        <v>0.46</v>
      </c>
      <c r="N557" s="277">
        <v>0.46</v>
      </c>
      <c r="O557" s="276">
        <v>0.6</v>
      </c>
      <c r="P557" s="280">
        <v>0.6</v>
      </c>
    </row>
    <row r="558" spans="1:16" ht="36" x14ac:dyDescent="0.25">
      <c r="A558" s="42" t="s">
        <v>3653</v>
      </c>
      <c r="B558" s="497"/>
      <c r="C558" s="520" t="s">
        <v>5295</v>
      </c>
      <c r="D558" s="51">
        <v>10233</v>
      </c>
      <c r="E558" s="523" t="s">
        <v>5722</v>
      </c>
      <c r="F558" s="53" t="s">
        <v>160</v>
      </c>
      <c r="G558" s="522" t="s">
        <v>5301</v>
      </c>
      <c r="H558" s="55">
        <v>81.73</v>
      </c>
      <c r="I558" s="55">
        <v>81.740090123456781</v>
      </c>
      <c r="J558" s="55">
        <v>81.73</v>
      </c>
      <c r="K558" s="55">
        <v>81.739999999999995</v>
      </c>
      <c r="M558" s="277">
        <v>98.46</v>
      </c>
      <c r="N558" s="277">
        <v>98.46</v>
      </c>
      <c r="O558" s="276">
        <v>98.46</v>
      </c>
      <c r="P558" s="280">
        <v>98.46</v>
      </c>
    </row>
    <row r="559" spans="1:16" x14ac:dyDescent="0.25">
      <c r="A559" s="42" t="s">
        <v>3654</v>
      </c>
      <c r="B559" s="497"/>
      <c r="C559" s="544" t="s">
        <v>5291</v>
      </c>
      <c r="D559" s="551"/>
      <c r="E559" s="551"/>
      <c r="F559" s="551"/>
      <c r="G559" s="551"/>
      <c r="H559" s="565"/>
      <c r="I559" s="551"/>
      <c r="J559" s="575">
        <v>83.350000000000009</v>
      </c>
      <c r="K559" s="575">
        <v>83.36</v>
      </c>
      <c r="O559" s="287">
        <v>100.43</v>
      </c>
      <c r="P559" s="285">
        <v>100.43</v>
      </c>
    </row>
    <row r="560" spans="1:16" x14ac:dyDescent="0.2">
      <c r="A560" s="42" t="s">
        <v>3655</v>
      </c>
      <c r="B560" s="37"/>
      <c r="C560" s="545"/>
      <c r="D560" s="552"/>
      <c r="E560" s="552"/>
      <c r="F560" s="552"/>
      <c r="G560" s="552"/>
      <c r="H560" s="545"/>
      <c r="I560" s="552"/>
      <c r="J560" s="545"/>
      <c r="K560" s="552"/>
      <c r="O560" s="272"/>
      <c r="P560" s="282"/>
    </row>
    <row r="561" spans="1:16" x14ac:dyDescent="0.25">
      <c r="A561" s="42" t="s">
        <v>3656</v>
      </c>
      <c r="B561" s="309">
        <v>382</v>
      </c>
      <c r="C561" s="542" t="s">
        <v>5278</v>
      </c>
      <c r="D561" s="549" t="s">
        <v>132</v>
      </c>
      <c r="E561" s="549" t="s">
        <v>134</v>
      </c>
      <c r="F561" s="549" t="s">
        <v>5279</v>
      </c>
      <c r="G561" s="549" t="s">
        <v>5280</v>
      </c>
      <c r="H561" s="566" t="s">
        <v>5281</v>
      </c>
      <c r="I561" s="549"/>
      <c r="J561" s="566" t="s">
        <v>5282</v>
      </c>
      <c r="K561" s="549"/>
    </row>
    <row r="562" spans="1:16" x14ac:dyDescent="0.25">
      <c r="A562" s="42" t="s">
        <v>3657</v>
      </c>
      <c r="B562" s="538"/>
      <c r="C562" s="542"/>
      <c r="D562" s="549"/>
      <c r="E562" s="549"/>
      <c r="F562" s="549"/>
      <c r="G562" s="549"/>
      <c r="H562" s="563" t="s">
        <v>5283</v>
      </c>
      <c r="I562" s="574" t="s">
        <v>5284</v>
      </c>
      <c r="J562" s="563" t="s">
        <v>5283</v>
      </c>
      <c r="K562" s="574" t="s">
        <v>5284</v>
      </c>
      <c r="O562" s="282"/>
      <c r="P562" s="283"/>
    </row>
    <row r="563" spans="1:16" ht="36" x14ac:dyDescent="0.25">
      <c r="A563" s="42" t="s">
        <v>3658</v>
      </c>
      <c r="B563" s="517"/>
      <c r="C563" s="543" t="s">
        <v>197</v>
      </c>
      <c r="D563" s="550" t="s">
        <v>2798</v>
      </c>
      <c r="E563" s="555" t="s">
        <v>5723</v>
      </c>
      <c r="F563" s="557" t="s">
        <v>160</v>
      </c>
      <c r="G563" s="559"/>
      <c r="H563" s="564"/>
      <c r="I563" s="559"/>
      <c r="J563" s="567">
        <v>31.07</v>
      </c>
      <c r="K563" s="567">
        <v>33.630000000000003</v>
      </c>
      <c r="L563" s="279"/>
      <c r="O563" s="278">
        <v>37.44</v>
      </c>
      <c r="P563" s="281">
        <v>40.520000000000003</v>
      </c>
    </row>
    <row r="564" spans="1:16" x14ac:dyDescent="0.25">
      <c r="A564" s="42" t="s">
        <v>3659</v>
      </c>
      <c r="B564" s="518"/>
      <c r="C564" s="520" t="s">
        <v>5285</v>
      </c>
      <c r="D564" s="534">
        <v>8</v>
      </c>
      <c r="E564" s="521" t="s">
        <v>5302</v>
      </c>
      <c r="F564" s="53" t="s">
        <v>86</v>
      </c>
      <c r="G564" s="522" t="s">
        <v>5528</v>
      </c>
      <c r="H564" s="55">
        <v>10.8</v>
      </c>
      <c r="I564" s="55">
        <v>12.5</v>
      </c>
      <c r="J564" s="55">
        <v>6.48</v>
      </c>
      <c r="K564" s="55">
        <v>7.5</v>
      </c>
      <c r="M564" s="277">
        <v>13.02</v>
      </c>
      <c r="N564" s="277">
        <v>15.06</v>
      </c>
      <c r="O564" s="276">
        <v>7.81</v>
      </c>
      <c r="P564" s="280">
        <v>9.0399999999999991</v>
      </c>
    </row>
    <row r="565" spans="1:16" x14ac:dyDescent="0.25">
      <c r="A565" s="42" t="s">
        <v>3660</v>
      </c>
      <c r="B565" s="497"/>
      <c r="C565" s="520" t="s">
        <v>5285</v>
      </c>
      <c r="D565" s="534">
        <v>11</v>
      </c>
      <c r="E565" s="521" t="s">
        <v>5350</v>
      </c>
      <c r="F565" s="53" t="s">
        <v>86</v>
      </c>
      <c r="G565" s="522" t="s">
        <v>5529</v>
      </c>
      <c r="H565" s="55">
        <v>15.99</v>
      </c>
      <c r="I565" s="55">
        <v>18.510000000000002</v>
      </c>
      <c r="J565" s="55">
        <v>9.76</v>
      </c>
      <c r="K565" s="55">
        <v>11.3</v>
      </c>
      <c r="M565" s="277">
        <v>19.27</v>
      </c>
      <c r="N565" s="277">
        <v>22.3</v>
      </c>
      <c r="O565" s="276">
        <v>11.76</v>
      </c>
      <c r="P565" s="280">
        <v>13.61</v>
      </c>
    </row>
    <row r="566" spans="1:16" x14ac:dyDescent="0.25">
      <c r="A566" s="42" t="s">
        <v>3661</v>
      </c>
      <c r="B566" s="497"/>
      <c r="C566" s="544" t="s">
        <v>5290</v>
      </c>
      <c r="D566" s="551"/>
      <c r="E566" s="551"/>
      <c r="F566" s="551"/>
      <c r="G566" s="551"/>
      <c r="H566" s="565"/>
      <c r="I566" s="551"/>
      <c r="J566" s="575">
        <v>16.240000000000002</v>
      </c>
      <c r="K566" s="575">
        <v>18.8</v>
      </c>
      <c r="O566" s="287">
        <v>19.57</v>
      </c>
      <c r="P566" s="285">
        <v>22.65</v>
      </c>
    </row>
    <row r="567" spans="1:16" x14ac:dyDescent="0.25">
      <c r="A567" s="42" t="s">
        <v>3662</v>
      </c>
      <c r="B567" s="497"/>
      <c r="C567" s="520" t="s">
        <v>5295</v>
      </c>
      <c r="D567" s="51">
        <v>3146</v>
      </c>
      <c r="E567" s="521" t="s">
        <v>5530</v>
      </c>
      <c r="F567" s="53" t="s">
        <v>160</v>
      </c>
      <c r="G567" s="522" t="s">
        <v>5531</v>
      </c>
      <c r="H567" s="55">
        <v>3.32</v>
      </c>
      <c r="I567" s="55">
        <v>3.32</v>
      </c>
      <c r="J567" s="55">
        <v>0.4</v>
      </c>
      <c r="K567" s="55">
        <v>0.4</v>
      </c>
      <c r="M567" s="277">
        <v>4</v>
      </c>
      <c r="N567" s="277">
        <v>4</v>
      </c>
      <c r="O567" s="276">
        <v>0.48</v>
      </c>
      <c r="P567" s="280">
        <v>0.48</v>
      </c>
    </row>
    <row r="568" spans="1:16" ht="24" x14ac:dyDescent="0.25">
      <c r="A568" s="42" t="s">
        <v>3663</v>
      </c>
      <c r="B568" s="497"/>
      <c r="C568" s="520" t="s">
        <v>5295</v>
      </c>
      <c r="D568" s="51">
        <v>6302</v>
      </c>
      <c r="E568" s="521" t="s">
        <v>5532</v>
      </c>
      <c r="F568" s="53" t="s">
        <v>160</v>
      </c>
      <c r="G568" s="522" t="s">
        <v>5301</v>
      </c>
      <c r="H568" s="55">
        <v>14.43</v>
      </c>
      <c r="I568" s="55">
        <v>14.43</v>
      </c>
      <c r="J568" s="55">
        <v>14.43</v>
      </c>
      <c r="K568" s="55">
        <v>14.43</v>
      </c>
      <c r="M568" s="277">
        <v>17.39</v>
      </c>
      <c r="N568" s="277">
        <v>17.39</v>
      </c>
      <c r="O568" s="276">
        <v>17.39</v>
      </c>
      <c r="P568" s="280">
        <v>17.39</v>
      </c>
    </row>
    <row r="569" spans="1:16" x14ac:dyDescent="0.25">
      <c r="A569" s="42" t="s">
        <v>3664</v>
      </c>
      <c r="B569" s="497"/>
      <c r="C569" s="544" t="s">
        <v>5291</v>
      </c>
      <c r="D569" s="551"/>
      <c r="E569" s="551"/>
      <c r="F569" s="551"/>
      <c r="G569" s="551"/>
      <c r="H569" s="565"/>
      <c r="I569" s="551"/>
      <c r="J569" s="575">
        <v>14.83</v>
      </c>
      <c r="K569" s="575">
        <v>14.83</v>
      </c>
      <c r="O569" s="287">
        <v>17.87</v>
      </c>
      <c r="P569" s="285">
        <v>17.87</v>
      </c>
    </row>
    <row r="570" spans="1:16" x14ac:dyDescent="0.2">
      <c r="A570" s="42" t="s">
        <v>3665</v>
      </c>
      <c r="B570" s="37"/>
      <c r="C570" s="545"/>
      <c r="D570" s="552"/>
      <c r="E570" s="552"/>
      <c r="F570" s="552"/>
      <c r="G570" s="552"/>
      <c r="H570" s="545"/>
      <c r="I570" s="552"/>
      <c r="J570" s="545"/>
      <c r="K570" s="552"/>
      <c r="O570" s="272"/>
      <c r="P570" s="282"/>
    </row>
    <row r="571" spans="1:16" x14ac:dyDescent="0.25">
      <c r="A571" s="42" t="s">
        <v>3666</v>
      </c>
      <c r="B571" s="309">
        <v>383</v>
      </c>
      <c r="C571" s="542" t="s">
        <v>5278</v>
      </c>
      <c r="D571" s="549" t="s">
        <v>132</v>
      </c>
      <c r="E571" s="549" t="s">
        <v>134</v>
      </c>
      <c r="F571" s="549" t="s">
        <v>5279</v>
      </c>
      <c r="G571" s="549" t="s">
        <v>5280</v>
      </c>
      <c r="H571" s="566" t="s">
        <v>5281</v>
      </c>
      <c r="I571" s="549"/>
      <c r="J571" s="566" t="s">
        <v>5282</v>
      </c>
      <c r="K571" s="549"/>
    </row>
    <row r="572" spans="1:16" x14ac:dyDescent="0.25">
      <c r="A572" s="42" t="s">
        <v>3667</v>
      </c>
      <c r="B572" s="538"/>
      <c r="C572" s="542"/>
      <c r="D572" s="549"/>
      <c r="E572" s="549"/>
      <c r="F572" s="549"/>
      <c r="G572" s="549"/>
      <c r="H572" s="563" t="s">
        <v>5283</v>
      </c>
      <c r="I572" s="574" t="s">
        <v>5284</v>
      </c>
      <c r="J572" s="563" t="s">
        <v>5283</v>
      </c>
      <c r="K572" s="574" t="s">
        <v>5284</v>
      </c>
      <c r="O572" s="282"/>
      <c r="P572" s="283"/>
    </row>
    <row r="573" spans="1:16" ht="36" x14ac:dyDescent="0.25">
      <c r="A573" s="42" t="s">
        <v>5250</v>
      </c>
      <c r="B573" s="526"/>
      <c r="C573" s="543" t="s">
        <v>197</v>
      </c>
      <c r="D573" s="550" t="s">
        <v>2801</v>
      </c>
      <c r="E573" s="555" t="s">
        <v>5724</v>
      </c>
      <c r="F573" s="557" t="s">
        <v>160</v>
      </c>
      <c r="G573" s="559"/>
      <c r="H573" s="564"/>
      <c r="I573" s="559"/>
      <c r="J573" s="567">
        <v>10.029999999999999</v>
      </c>
      <c r="K573" s="567">
        <v>10.719999999999999</v>
      </c>
      <c r="L573" s="279"/>
      <c r="O573" s="278">
        <v>12.11</v>
      </c>
      <c r="P573" s="281">
        <v>12.93</v>
      </c>
    </row>
    <row r="574" spans="1:16" x14ac:dyDescent="0.2">
      <c r="A574" s="42" t="s">
        <v>3668</v>
      </c>
      <c r="B574" s="529"/>
      <c r="C574" s="520" t="s">
        <v>5285</v>
      </c>
      <c r="D574" s="534">
        <v>8</v>
      </c>
      <c r="E574" s="521" t="s">
        <v>5302</v>
      </c>
      <c r="F574" s="53" t="s">
        <v>86</v>
      </c>
      <c r="G574" s="522" t="s">
        <v>5480</v>
      </c>
      <c r="H574" s="55">
        <v>10.8</v>
      </c>
      <c r="I574" s="55">
        <v>12.5</v>
      </c>
      <c r="J574" s="55">
        <v>1.72</v>
      </c>
      <c r="K574" s="55">
        <v>2</v>
      </c>
      <c r="M574" s="277">
        <v>13.02</v>
      </c>
      <c r="N574" s="277">
        <v>15.06</v>
      </c>
      <c r="O574" s="276">
        <v>2.08</v>
      </c>
      <c r="P574" s="280">
        <v>2.41</v>
      </c>
    </row>
    <row r="575" spans="1:16" x14ac:dyDescent="0.2">
      <c r="A575" s="42" t="s">
        <v>3669</v>
      </c>
      <c r="B575" s="37"/>
      <c r="C575" s="520" t="s">
        <v>5285</v>
      </c>
      <c r="D575" s="534">
        <v>11</v>
      </c>
      <c r="E575" s="521" t="s">
        <v>5350</v>
      </c>
      <c r="F575" s="53" t="s">
        <v>86</v>
      </c>
      <c r="G575" s="522" t="s">
        <v>5480</v>
      </c>
      <c r="H575" s="55">
        <v>15.99</v>
      </c>
      <c r="I575" s="55">
        <v>18.510000000000002</v>
      </c>
      <c r="J575" s="55">
        <v>2.5499999999999998</v>
      </c>
      <c r="K575" s="55">
        <v>2.96</v>
      </c>
      <c r="M575" s="277">
        <v>19.27</v>
      </c>
      <c r="N575" s="277">
        <v>22.3</v>
      </c>
      <c r="O575" s="276">
        <v>3.08</v>
      </c>
      <c r="P575" s="280">
        <v>3.57</v>
      </c>
    </row>
    <row r="576" spans="1:16" x14ac:dyDescent="0.2">
      <c r="A576" s="42" t="s">
        <v>3670</v>
      </c>
      <c r="B576" s="37"/>
      <c r="C576" s="544" t="s">
        <v>5290</v>
      </c>
      <c r="D576" s="551"/>
      <c r="E576" s="551"/>
      <c r="F576" s="551"/>
      <c r="G576" s="551"/>
      <c r="H576" s="565"/>
      <c r="I576" s="551"/>
      <c r="J576" s="575">
        <v>4.2699999999999996</v>
      </c>
      <c r="K576" s="575">
        <v>4.96</v>
      </c>
      <c r="O576" s="287">
        <v>5.16</v>
      </c>
      <c r="P576" s="285">
        <v>5.98</v>
      </c>
    </row>
    <row r="577" spans="1:16" x14ac:dyDescent="0.2">
      <c r="A577" s="42" t="s">
        <v>3671</v>
      </c>
      <c r="B577" s="37"/>
      <c r="C577" s="520" t="s">
        <v>5285</v>
      </c>
      <c r="D577" s="57" t="s">
        <v>5393</v>
      </c>
      <c r="E577" s="521" t="s">
        <v>5394</v>
      </c>
      <c r="F577" s="53" t="s">
        <v>5385</v>
      </c>
      <c r="G577" s="522" t="s">
        <v>5533</v>
      </c>
      <c r="H577" s="55">
        <v>0.38</v>
      </c>
      <c r="I577" s="55">
        <v>0.38</v>
      </c>
      <c r="J577" s="55">
        <v>0.45</v>
      </c>
      <c r="K577" s="55">
        <v>0.45</v>
      </c>
      <c r="M577" s="277">
        <v>0.46</v>
      </c>
      <c r="N577" s="277">
        <v>0.46</v>
      </c>
      <c r="O577" s="276">
        <v>0.55000000000000004</v>
      </c>
      <c r="P577" s="280">
        <v>0.55000000000000004</v>
      </c>
    </row>
    <row r="578" spans="1:16" ht="24" x14ac:dyDescent="0.25">
      <c r="A578" s="42" t="s">
        <v>3672</v>
      </c>
      <c r="B578" s="38"/>
      <c r="C578" s="520" t="s">
        <v>5295</v>
      </c>
      <c r="D578" s="534">
        <v>770</v>
      </c>
      <c r="E578" s="521" t="s">
        <v>5534</v>
      </c>
      <c r="F578" s="53" t="s">
        <v>160</v>
      </c>
      <c r="G578" s="522" t="s">
        <v>5301</v>
      </c>
      <c r="H578" s="55">
        <v>5.31</v>
      </c>
      <c r="I578" s="55">
        <v>5.31</v>
      </c>
      <c r="J578" s="55">
        <v>5.31</v>
      </c>
      <c r="K578" s="55">
        <v>5.31</v>
      </c>
      <c r="M578" s="277">
        <v>6.4</v>
      </c>
      <c r="N578" s="277">
        <v>6.4</v>
      </c>
      <c r="O578" s="276">
        <v>6.4</v>
      </c>
      <c r="P578" s="280">
        <v>6.4</v>
      </c>
    </row>
    <row r="579" spans="1:16" x14ac:dyDescent="0.2">
      <c r="A579" s="42" t="s">
        <v>3673</v>
      </c>
      <c r="B579" s="37"/>
      <c r="C579" s="544" t="s">
        <v>5291</v>
      </c>
      <c r="D579" s="551"/>
      <c r="E579" s="551"/>
      <c r="F579" s="551"/>
      <c r="G579" s="551"/>
      <c r="H579" s="565"/>
      <c r="I579" s="551"/>
      <c r="J579" s="575">
        <v>5.76</v>
      </c>
      <c r="K579" s="575">
        <v>5.76</v>
      </c>
      <c r="O579" s="287">
        <v>6.95</v>
      </c>
      <c r="P579" s="285">
        <v>6.95</v>
      </c>
    </row>
    <row r="580" spans="1:16" x14ac:dyDescent="0.2">
      <c r="A580" s="42" t="s">
        <v>3674</v>
      </c>
      <c r="B580" s="37"/>
      <c r="C580" s="545"/>
      <c r="D580" s="552"/>
      <c r="E580" s="552"/>
      <c r="F580" s="552"/>
      <c r="G580" s="552"/>
      <c r="H580" s="545"/>
      <c r="I580" s="552"/>
      <c r="J580" s="545"/>
      <c r="K580" s="552"/>
      <c r="O580" s="272"/>
      <c r="P580" s="282"/>
    </row>
    <row r="581" spans="1:16" x14ac:dyDescent="0.25">
      <c r="A581" s="42" t="s">
        <v>3675</v>
      </c>
      <c r="B581" s="309">
        <v>400</v>
      </c>
      <c r="C581" s="542" t="s">
        <v>5278</v>
      </c>
      <c r="D581" s="549" t="s">
        <v>132</v>
      </c>
      <c r="E581" s="549" t="s">
        <v>134</v>
      </c>
      <c r="F581" s="549" t="s">
        <v>5279</v>
      </c>
      <c r="G581" s="549" t="s">
        <v>5280</v>
      </c>
      <c r="H581" s="566" t="s">
        <v>5281</v>
      </c>
      <c r="I581" s="549"/>
      <c r="J581" s="566" t="s">
        <v>5282</v>
      </c>
      <c r="K581" s="549"/>
    </row>
    <row r="582" spans="1:16" x14ac:dyDescent="0.25">
      <c r="A582" s="42" t="s">
        <v>3676</v>
      </c>
      <c r="B582" s="538"/>
      <c r="C582" s="542"/>
      <c r="D582" s="549"/>
      <c r="E582" s="549"/>
      <c r="F582" s="549"/>
      <c r="G582" s="549"/>
      <c r="H582" s="563" t="s">
        <v>5283</v>
      </c>
      <c r="I582" s="574" t="s">
        <v>5284</v>
      </c>
      <c r="J582" s="563" t="s">
        <v>5283</v>
      </c>
      <c r="K582" s="574" t="s">
        <v>5284</v>
      </c>
      <c r="O582" s="282"/>
      <c r="P582" s="283"/>
    </row>
    <row r="583" spans="1:16" x14ac:dyDescent="0.25">
      <c r="A583" s="42" t="s">
        <v>3677</v>
      </c>
      <c r="B583" s="517"/>
      <c r="C583" s="543" t="s">
        <v>197</v>
      </c>
      <c r="D583" s="550" t="s">
        <v>1014</v>
      </c>
      <c r="E583" s="556" t="s">
        <v>1015</v>
      </c>
      <c r="F583" s="557" t="s">
        <v>164</v>
      </c>
      <c r="G583" s="559"/>
      <c r="H583" s="564"/>
      <c r="I583" s="559"/>
      <c r="J583" s="567">
        <v>108.98</v>
      </c>
      <c r="K583" s="567">
        <v>113.04000000000002</v>
      </c>
      <c r="L583" s="279"/>
      <c r="O583" s="278">
        <v>131.47</v>
      </c>
      <c r="P583" s="281">
        <v>136.19</v>
      </c>
    </row>
    <row r="584" spans="1:16" x14ac:dyDescent="0.25">
      <c r="A584" s="42" t="s">
        <v>3678</v>
      </c>
      <c r="B584" s="518"/>
      <c r="C584" s="520" t="s">
        <v>5285</v>
      </c>
      <c r="D584" s="534">
        <v>5</v>
      </c>
      <c r="E584" s="521" t="s">
        <v>5286</v>
      </c>
      <c r="F584" s="53" t="s">
        <v>86</v>
      </c>
      <c r="G584" s="522" t="s">
        <v>5462</v>
      </c>
      <c r="H584" s="55">
        <v>9.57</v>
      </c>
      <c r="I584" s="55">
        <v>11.07</v>
      </c>
      <c r="J584" s="55">
        <v>7.65</v>
      </c>
      <c r="K584" s="55">
        <v>8.85</v>
      </c>
      <c r="M584" s="277">
        <v>11.53</v>
      </c>
      <c r="N584" s="277">
        <v>13.34</v>
      </c>
      <c r="O584" s="276">
        <v>9.2200000000000006</v>
      </c>
      <c r="P584" s="280">
        <v>10.67</v>
      </c>
    </row>
    <row r="585" spans="1:16" x14ac:dyDescent="0.25">
      <c r="A585" s="42" t="s">
        <v>3679</v>
      </c>
      <c r="B585" s="497"/>
      <c r="C585" s="520" t="s">
        <v>5285</v>
      </c>
      <c r="D585" s="534">
        <v>25</v>
      </c>
      <c r="E585" s="521" t="s">
        <v>5402</v>
      </c>
      <c r="F585" s="53" t="s">
        <v>86</v>
      </c>
      <c r="G585" s="522" t="s">
        <v>5421</v>
      </c>
      <c r="H585" s="55">
        <v>15.99</v>
      </c>
      <c r="I585" s="55">
        <v>18.510000000000002</v>
      </c>
      <c r="J585" s="55">
        <v>4.79</v>
      </c>
      <c r="K585" s="55">
        <v>5.55</v>
      </c>
      <c r="M585" s="277">
        <v>19.27</v>
      </c>
      <c r="N585" s="277">
        <v>22.3</v>
      </c>
      <c r="O585" s="276">
        <v>5.78</v>
      </c>
      <c r="P585" s="280">
        <v>6.69</v>
      </c>
    </row>
    <row r="586" spans="1:16" x14ac:dyDescent="0.25">
      <c r="A586" s="42" t="s">
        <v>3680</v>
      </c>
      <c r="B586" s="497"/>
      <c r="C586" s="520" t="s">
        <v>5285</v>
      </c>
      <c r="D586" s="534">
        <v>8</v>
      </c>
      <c r="E586" s="521" t="s">
        <v>5302</v>
      </c>
      <c r="F586" s="53" t="s">
        <v>86</v>
      </c>
      <c r="G586" s="522" t="s">
        <v>5535</v>
      </c>
      <c r="H586" s="55">
        <v>10.8</v>
      </c>
      <c r="I586" s="55">
        <v>12.5</v>
      </c>
      <c r="J586" s="55">
        <v>3.99</v>
      </c>
      <c r="K586" s="55">
        <v>4.62</v>
      </c>
      <c r="M586" s="277">
        <v>13.02</v>
      </c>
      <c r="N586" s="277">
        <v>15.06</v>
      </c>
      <c r="O586" s="276">
        <v>4.82</v>
      </c>
      <c r="P586" s="280">
        <v>5.57</v>
      </c>
    </row>
    <row r="587" spans="1:16" x14ac:dyDescent="0.25">
      <c r="A587" s="42" t="s">
        <v>3681</v>
      </c>
      <c r="B587" s="497"/>
      <c r="C587" s="520" t="s">
        <v>5285</v>
      </c>
      <c r="D587" s="534">
        <v>6</v>
      </c>
      <c r="E587" s="521" t="s">
        <v>5293</v>
      </c>
      <c r="F587" s="53" t="s">
        <v>86</v>
      </c>
      <c r="G587" s="522" t="s">
        <v>5536</v>
      </c>
      <c r="H587" s="55">
        <v>15.99</v>
      </c>
      <c r="I587" s="55">
        <v>18.510000000000002</v>
      </c>
      <c r="J587" s="55">
        <v>7.35</v>
      </c>
      <c r="K587" s="55">
        <v>8.51</v>
      </c>
      <c r="M587" s="277">
        <v>19.27</v>
      </c>
      <c r="N587" s="277">
        <v>22.3</v>
      </c>
      <c r="O587" s="276">
        <v>8.86</v>
      </c>
      <c r="P587" s="280">
        <v>10.26</v>
      </c>
    </row>
    <row r="588" spans="1:16" x14ac:dyDescent="0.25">
      <c r="A588" s="42" t="s">
        <v>3682</v>
      </c>
      <c r="B588" s="497"/>
      <c r="C588" s="520" t="s">
        <v>5285</v>
      </c>
      <c r="D588" s="534">
        <v>10</v>
      </c>
      <c r="E588" s="521" t="s">
        <v>5362</v>
      </c>
      <c r="F588" s="53" t="s">
        <v>86</v>
      </c>
      <c r="G588" s="522" t="s">
        <v>5537</v>
      </c>
      <c r="H588" s="55">
        <v>15.99</v>
      </c>
      <c r="I588" s="55">
        <v>18.510000000000002</v>
      </c>
      <c r="J588" s="55">
        <v>1.1100000000000001</v>
      </c>
      <c r="K588" s="55">
        <v>1.29</v>
      </c>
      <c r="M588" s="277">
        <v>19.27</v>
      </c>
      <c r="N588" s="277">
        <v>22.3</v>
      </c>
      <c r="O588" s="276">
        <v>1.35</v>
      </c>
      <c r="P588" s="280">
        <v>1.56</v>
      </c>
    </row>
    <row r="589" spans="1:16" x14ac:dyDescent="0.25">
      <c r="A589" s="42" t="s">
        <v>3683</v>
      </c>
      <c r="B589" s="497"/>
      <c r="C589" s="544" t="s">
        <v>5290</v>
      </c>
      <c r="D589" s="551"/>
      <c r="E589" s="551"/>
      <c r="F589" s="551"/>
      <c r="G589" s="551"/>
      <c r="H589" s="565"/>
      <c r="I589" s="551"/>
      <c r="J589" s="575">
        <v>24.89</v>
      </c>
      <c r="K589" s="575">
        <v>28.82</v>
      </c>
      <c r="O589" s="287">
        <v>30.03</v>
      </c>
      <c r="P589" s="285">
        <v>34.75</v>
      </c>
    </row>
    <row r="590" spans="1:16" x14ac:dyDescent="0.25">
      <c r="A590" s="42" t="s">
        <v>3684</v>
      </c>
      <c r="B590" s="497"/>
      <c r="C590" s="520" t="s">
        <v>5285</v>
      </c>
      <c r="D590" s="51">
        <v>2804</v>
      </c>
      <c r="E590" s="521" t="s">
        <v>5538</v>
      </c>
      <c r="F590" s="53" t="s">
        <v>5308</v>
      </c>
      <c r="G590" s="522" t="s">
        <v>5539</v>
      </c>
      <c r="H590" s="55">
        <v>146.86000000000001</v>
      </c>
      <c r="I590" s="55">
        <v>146.86000000000001</v>
      </c>
      <c r="J590" s="55">
        <v>4.84</v>
      </c>
      <c r="K590" s="55">
        <v>4.84</v>
      </c>
      <c r="M590" s="277">
        <v>176.93</v>
      </c>
      <c r="N590" s="277">
        <v>176.93</v>
      </c>
      <c r="O590" s="276">
        <v>5.84</v>
      </c>
      <c r="P590" s="280">
        <v>5.84</v>
      </c>
    </row>
    <row r="591" spans="1:16" x14ac:dyDescent="0.25">
      <c r="A591" s="42" t="s">
        <v>3685</v>
      </c>
      <c r="B591" s="497"/>
      <c r="C591" s="520" t="s">
        <v>5285</v>
      </c>
      <c r="D591" s="51">
        <v>1696</v>
      </c>
      <c r="E591" s="521" t="s">
        <v>5540</v>
      </c>
      <c r="F591" s="53" t="s">
        <v>5300</v>
      </c>
      <c r="G591" s="522" t="s">
        <v>5395</v>
      </c>
      <c r="H591" s="55">
        <v>30.09</v>
      </c>
      <c r="I591" s="55">
        <v>30.09</v>
      </c>
      <c r="J591" s="55">
        <v>12.03</v>
      </c>
      <c r="K591" s="55">
        <v>12.03</v>
      </c>
      <c r="M591" s="277">
        <v>36.25</v>
      </c>
      <c r="N591" s="277">
        <v>36.25</v>
      </c>
      <c r="O591" s="276">
        <v>14.5</v>
      </c>
      <c r="P591" s="280">
        <v>14.5</v>
      </c>
    </row>
    <row r="592" spans="1:16" x14ac:dyDescent="0.25">
      <c r="A592" s="42" t="s">
        <v>3686</v>
      </c>
      <c r="B592" s="497"/>
      <c r="C592" s="520" t="s">
        <v>5285</v>
      </c>
      <c r="D592" s="51">
        <v>1215</v>
      </c>
      <c r="E592" s="521" t="s">
        <v>5380</v>
      </c>
      <c r="F592" s="53" t="s">
        <v>5298</v>
      </c>
      <c r="G592" s="522" t="s">
        <v>5541</v>
      </c>
      <c r="H592" s="55">
        <v>0.52</v>
      </c>
      <c r="I592" s="55">
        <v>0.52</v>
      </c>
      <c r="J592" s="55">
        <v>8.42</v>
      </c>
      <c r="K592" s="55">
        <v>8.42</v>
      </c>
      <c r="M592" s="277">
        <v>0.63</v>
      </c>
      <c r="N592" s="277">
        <v>0.63</v>
      </c>
      <c r="O592" s="276">
        <v>10.210000000000001</v>
      </c>
      <c r="P592" s="280">
        <v>10.210000000000001</v>
      </c>
    </row>
    <row r="593" spans="1:16" x14ac:dyDescent="0.25">
      <c r="A593" s="42" t="s">
        <v>3687</v>
      </c>
      <c r="B593" s="497"/>
      <c r="C593" s="520" t="s">
        <v>5285</v>
      </c>
      <c r="D593" s="51">
        <v>2448</v>
      </c>
      <c r="E593" s="521" t="s">
        <v>5369</v>
      </c>
      <c r="F593" s="53" t="s">
        <v>5298</v>
      </c>
      <c r="G593" s="522" t="s">
        <v>5542</v>
      </c>
      <c r="H593" s="55">
        <v>9.3000000000000007</v>
      </c>
      <c r="I593" s="55">
        <v>9.3246734693877578</v>
      </c>
      <c r="J593" s="55">
        <v>49.01</v>
      </c>
      <c r="K593" s="55">
        <v>49.14</v>
      </c>
      <c r="M593" s="277">
        <v>11.21</v>
      </c>
      <c r="N593" s="277">
        <v>11.21</v>
      </c>
      <c r="O593" s="276">
        <v>59.08</v>
      </c>
      <c r="P593" s="280">
        <v>59.08</v>
      </c>
    </row>
    <row r="594" spans="1:16" x14ac:dyDescent="0.25">
      <c r="A594" s="42" t="s">
        <v>3688</v>
      </c>
      <c r="B594" s="497"/>
      <c r="C594" s="520" t="s">
        <v>5285</v>
      </c>
      <c r="D594" s="534">
        <v>102</v>
      </c>
      <c r="E594" s="521" t="s">
        <v>5297</v>
      </c>
      <c r="F594" s="53" t="s">
        <v>5298</v>
      </c>
      <c r="G594" s="522" t="s">
        <v>5304</v>
      </c>
      <c r="H594" s="55">
        <v>20.12</v>
      </c>
      <c r="I594" s="55">
        <v>20.12</v>
      </c>
      <c r="J594" s="55">
        <v>1.81</v>
      </c>
      <c r="K594" s="55">
        <v>1.81</v>
      </c>
      <c r="M594" s="277">
        <v>24.25</v>
      </c>
      <c r="N594" s="277">
        <v>24.25</v>
      </c>
      <c r="O594" s="276">
        <v>2.1800000000000002</v>
      </c>
      <c r="P594" s="280">
        <v>2.1800000000000002</v>
      </c>
    </row>
    <row r="595" spans="1:16" x14ac:dyDescent="0.25">
      <c r="A595" s="42" t="s">
        <v>3689</v>
      </c>
      <c r="B595" s="497"/>
      <c r="C595" s="520" t="s">
        <v>5285</v>
      </c>
      <c r="D595" s="51">
        <v>2386</v>
      </c>
      <c r="E595" s="521" t="s">
        <v>5375</v>
      </c>
      <c r="F595" s="53" t="s">
        <v>5308</v>
      </c>
      <c r="G595" s="522" t="s">
        <v>5543</v>
      </c>
      <c r="H595" s="55">
        <v>118.26</v>
      </c>
      <c r="I595" s="55">
        <v>118.26</v>
      </c>
      <c r="J595" s="55">
        <v>4.7300000000000004</v>
      </c>
      <c r="K595" s="55">
        <v>4.7300000000000004</v>
      </c>
      <c r="M595" s="277">
        <v>142.47</v>
      </c>
      <c r="N595" s="277">
        <v>142.47</v>
      </c>
      <c r="O595" s="276">
        <v>5.7</v>
      </c>
      <c r="P595" s="280">
        <v>5.7</v>
      </c>
    </row>
    <row r="596" spans="1:16" x14ac:dyDescent="0.25">
      <c r="A596" s="42" t="s">
        <v>3690</v>
      </c>
      <c r="B596" s="497"/>
      <c r="C596" s="520" t="s">
        <v>5285</v>
      </c>
      <c r="D596" s="51">
        <v>2023</v>
      </c>
      <c r="E596" s="521" t="s">
        <v>5384</v>
      </c>
      <c r="F596" s="53" t="s">
        <v>5385</v>
      </c>
      <c r="G596" s="522" t="s">
        <v>5544</v>
      </c>
      <c r="H596" s="55">
        <v>11.87</v>
      </c>
      <c r="I596" s="55">
        <v>11.87</v>
      </c>
      <c r="J596" s="55">
        <v>3</v>
      </c>
      <c r="K596" s="55">
        <v>3</v>
      </c>
      <c r="M596" s="277">
        <v>14.3</v>
      </c>
      <c r="N596" s="277">
        <v>14.3</v>
      </c>
      <c r="O596" s="276">
        <v>3.62</v>
      </c>
      <c r="P596" s="280">
        <v>3.62</v>
      </c>
    </row>
    <row r="597" spans="1:16" x14ac:dyDescent="0.25">
      <c r="A597" s="42" t="s">
        <v>3691</v>
      </c>
      <c r="B597" s="497"/>
      <c r="C597" s="520" t="s">
        <v>5285</v>
      </c>
      <c r="D597" s="51">
        <v>1861</v>
      </c>
      <c r="E597" s="521" t="s">
        <v>5387</v>
      </c>
      <c r="F597" s="53" t="s">
        <v>5298</v>
      </c>
      <c r="G597" s="522" t="s">
        <v>5545</v>
      </c>
      <c r="H597" s="55">
        <v>20.66</v>
      </c>
      <c r="I597" s="55">
        <v>20.66</v>
      </c>
      <c r="J597" s="55">
        <v>0.25</v>
      </c>
      <c r="K597" s="55">
        <v>0.25</v>
      </c>
      <c r="M597" s="277">
        <v>24.9</v>
      </c>
      <c r="N597" s="277">
        <v>24.9</v>
      </c>
      <c r="O597" s="276">
        <v>0.31</v>
      </c>
      <c r="P597" s="280">
        <v>0.31</v>
      </c>
    </row>
    <row r="598" spans="1:16" x14ac:dyDescent="0.25">
      <c r="A598" s="42" t="s">
        <v>3692</v>
      </c>
      <c r="B598" s="497"/>
      <c r="C598" s="544" t="s">
        <v>5291</v>
      </c>
      <c r="D598" s="551"/>
      <c r="E598" s="551"/>
      <c r="F598" s="551"/>
      <c r="G598" s="551"/>
      <c r="H598" s="565"/>
      <c r="I598" s="551"/>
      <c r="J598" s="575">
        <v>84.09</v>
      </c>
      <c r="K598" s="575">
        <v>84.220000000000013</v>
      </c>
      <c r="O598" s="287">
        <v>101.44</v>
      </c>
      <c r="P598" s="285">
        <v>101.44</v>
      </c>
    </row>
    <row r="599" spans="1:16" x14ac:dyDescent="0.2">
      <c r="A599" s="42" t="s">
        <v>3693</v>
      </c>
      <c r="B599" s="310"/>
      <c r="C599" s="592"/>
      <c r="D599" s="528"/>
      <c r="E599" s="528"/>
      <c r="F599" s="528"/>
      <c r="G599" s="528"/>
      <c r="H599" s="266"/>
      <c r="I599" s="513"/>
      <c r="J599" s="266"/>
      <c r="K599" s="528"/>
      <c r="O599" s="272"/>
      <c r="P599" s="282"/>
    </row>
    <row r="600" spans="1:16" x14ac:dyDescent="0.25">
      <c r="A600" s="42" t="s">
        <v>3694</v>
      </c>
      <c r="B600" s="309">
        <v>426</v>
      </c>
      <c r="C600" s="317" t="s">
        <v>5278</v>
      </c>
      <c r="D600" s="323" t="s">
        <v>132</v>
      </c>
      <c r="E600" s="323" t="s">
        <v>134</v>
      </c>
      <c r="F600" s="323" t="s">
        <v>5279</v>
      </c>
      <c r="G600" s="323" t="s">
        <v>5280</v>
      </c>
      <c r="H600" s="342" t="s">
        <v>5281</v>
      </c>
      <c r="I600" s="323"/>
      <c r="J600" s="340" t="s">
        <v>5282</v>
      </c>
      <c r="K600" s="247"/>
    </row>
    <row r="601" spans="1:16" x14ac:dyDescent="0.25">
      <c r="A601" s="42" t="s">
        <v>3695</v>
      </c>
      <c r="B601" s="257"/>
      <c r="C601" s="264"/>
      <c r="D601" s="245"/>
      <c r="E601" s="245"/>
      <c r="F601" s="245"/>
      <c r="G601" s="245"/>
      <c r="H601" s="346" t="s">
        <v>5283</v>
      </c>
      <c r="I601" s="349" t="s">
        <v>5284</v>
      </c>
      <c r="J601" s="580" t="s">
        <v>5283</v>
      </c>
      <c r="K601" s="581" t="s">
        <v>5284</v>
      </c>
      <c r="O601" s="282"/>
      <c r="P601" s="283"/>
    </row>
    <row r="602" spans="1:16" x14ac:dyDescent="0.25">
      <c r="A602" s="42" t="s">
        <v>3696</v>
      </c>
      <c r="B602" s="311"/>
      <c r="C602" s="320" t="s">
        <v>197</v>
      </c>
      <c r="D602" s="329" t="s">
        <v>1608</v>
      </c>
      <c r="E602" s="331" t="s">
        <v>1609</v>
      </c>
      <c r="F602" s="335" t="s">
        <v>160</v>
      </c>
      <c r="G602" s="338"/>
      <c r="H602" s="271"/>
      <c r="I602" s="577"/>
      <c r="J602" s="567">
        <v>28400.799999999999</v>
      </c>
      <c r="K602" s="567">
        <v>28400.799999999999</v>
      </c>
      <c r="L602" s="279"/>
      <c r="O602" s="278">
        <v>34213.71</v>
      </c>
      <c r="P602" s="281">
        <v>34213.71</v>
      </c>
    </row>
    <row r="603" spans="1:16" ht="252" x14ac:dyDescent="0.25">
      <c r="A603" s="42" t="s">
        <v>3697</v>
      </c>
      <c r="B603" s="250"/>
      <c r="C603" s="265" t="s">
        <v>5342</v>
      </c>
      <c r="D603" s="213" t="s">
        <v>5546</v>
      </c>
      <c r="E603" s="215" t="s">
        <v>5725</v>
      </c>
      <c r="F603" s="216" t="s">
        <v>160</v>
      </c>
      <c r="G603" s="273" t="s">
        <v>5301</v>
      </c>
      <c r="H603" s="276">
        <v>28400.799999999999</v>
      </c>
      <c r="I603" s="280">
        <v>28400.799999999999</v>
      </c>
      <c r="J603" s="55">
        <v>28400.799999999999</v>
      </c>
      <c r="K603" s="55">
        <v>28400.799999999999</v>
      </c>
      <c r="M603" s="277">
        <v>34213.71</v>
      </c>
      <c r="N603" s="277">
        <v>34213.71</v>
      </c>
      <c r="O603" s="276">
        <v>34213.71</v>
      </c>
      <c r="P603" s="280">
        <v>34213.71</v>
      </c>
    </row>
    <row r="604" spans="1:16" x14ac:dyDescent="0.25">
      <c r="A604" s="42" t="s">
        <v>3698</v>
      </c>
      <c r="B604" s="251"/>
      <c r="C604" s="315" t="s">
        <v>5290</v>
      </c>
      <c r="D604" s="321"/>
      <c r="E604" s="321"/>
      <c r="F604" s="321"/>
      <c r="G604" s="321"/>
      <c r="H604" s="339"/>
      <c r="I604" s="593"/>
      <c r="J604" s="575">
        <v>28400.799999999999</v>
      </c>
      <c r="K604" s="575">
        <v>28400.799999999999</v>
      </c>
      <c r="O604" s="287">
        <v>34213.71</v>
      </c>
      <c r="P604" s="285">
        <v>34213.71</v>
      </c>
    </row>
    <row r="605" spans="1:16" x14ac:dyDescent="0.25">
      <c r="A605" s="42" t="s">
        <v>3699</v>
      </c>
      <c r="B605" s="251"/>
      <c r="C605" s="263" t="s">
        <v>5291</v>
      </c>
      <c r="D605" s="252"/>
      <c r="E605" s="252"/>
      <c r="F605" s="252"/>
      <c r="G605" s="252"/>
      <c r="H605" s="269"/>
      <c r="I605" s="252"/>
      <c r="J605" s="575">
        <v>0</v>
      </c>
      <c r="K605" s="575">
        <v>0</v>
      </c>
      <c r="O605" s="287">
        <v>0</v>
      </c>
      <c r="P605" s="285">
        <v>0</v>
      </c>
    </row>
    <row r="606" spans="1:16" x14ac:dyDescent="0.2">
      <c r="A606" s="42" t="s">
        <v>3700</v>
      </c>
      <c r="B606" s="310"/>
      <c r="C606" s="319"/>
      <c r="D606" s="327"/>
      <c r="E606" s="327"/>
      <c r="F606" s="327"/>
      <c r="G606" s="327"/>
      <c r="H606" s="344"/>
      <c r="I606" s="327"/>
      <c r="J606" s="545"/>
      <c r="K606" s="552"/>
      <c r="O606" s="272"/>
      <c r="P606" s="282"/>
    </row>
    <row r="607" spans="1:16" x14ac:dyDescent="0.25">
      <c r="A607" s="42" t="s">
        <v>3701</v>
      </c>
      <c r="B607" s="309">
        <v>427</v>
      </c>
      <c r="C607" s="317" t="s">
        <v>5278</v>
      </c>
      <c r="D607" s="323" t="s">
        <v>132</v>
      </c>
      <c r="E607" s="323" t="s">
        <v>134</v>
      </c>
      <c r="F607" s="323" t="s">
        <v>5279</v>
      </c>
      <c r="G607" s="323" t="s">
        <v>5280</v>
      </c>
      <c r="H607" s="342" t="s">
        <v>5281</v>
      </c>
      <c r="I607" s="323"/>
      <c r="J607" s="519" t="s">
        <v>5282</v>
      </c>
      <c r="K607" s="516"/>
    </row>
    <row r="608" spans="1:16" x14ac:dyDescent="0.25">
      <c r="A608" s="42" t="s">
        <v>3702</v>
      </c>
      <c r="B608" s="257"/>
      <c r="C608" s="264"/>
      <c r="D608" s="245"/>
      <c r="E608" s="245"/>
      <c r="F608" s="245"/>
      <c r="G608" s="245"/>
      <c r="H608" s="589" t="s">
        <v>5283</v>
      </c>
      <c r="I608" s="590" t="s">
        <v>5284</v>
      </c>
      <c r="J608" s="580" t="s">
        <v>5283</v>
      </c>
      <c r="K608" s="581" t="s">
        <v>5284</v>
      </c>
      <c r="O608" s="282"/>
      <c r="P608" s="283"/>
    </row>
    <row r="609" spans="1:16" ht="24" x14ac:dyDescent="0.25">
      <c r="A609" s="42" t="s">
        <v>3703</v>
      </c>
      <c r="B609" s="517"/>
      <c r="C609" s="543" t="s">
        <v>197</v>
      </c>
      <c r="D609" s="550" t="s">
        <v>1876</v>
      </c>
      <c r="E609" s="555" t="s">
        <v>5726</v>
      </c>
      <c r="F609" s="557" t="s">
        <v>160</v>
      </c>
      <c r="G609" s="559"/>
      <c r="H609" s="564"/>
      <c r="I609" s="559"/>
      <c r="J609" s="567">
        <v>91.22999999999999</v>
      </c>
      <c r="K609" s="567">
        <v>92.08</v>
      </c>
      <c r="L609" s="279"/>
      <c r="O609" s="278">
        <v>109.91</v>
      </c>
      <c r="P609" s="281">
        <v>110.93</v>
      </c>
    </row>
    <row r="610" spans="1:16" x14ac:dyDescent="0.25">
      <c r="A610" s="42" t="s">
        <v>3704</v>
      </c>
      <c r="B610" s="518"/>
      <c r="C610" s="520" t="s">
        <v>5285</v>
      </c>
      <c r="D610" s="534">
        <v>11</v>
      </c>
      <c r="E610" s="521" t="s">
        <v>5350</v>
      </c>
      <c r="F610" s="53" t="s">
        <v>86</v>
      </c>
      <c r="G610" s="522" t="s">
        <v>5397</v>
      </c>
      <c r="H610" s="55">
        <v>15.99</v>
      </c>
      <c r="I610" s="55">
        <v>18.510000000000002</v>
      </c>
      <c r="J610" s="55">
        <v>3.19</v>
      </c>
      <c r="K610" s="55">
        <v>3.7</v>
      </c>
      <c r="M610" s="277">
        <v>19.27</v>
      </c>
      <c r="N610" s="277">
        <v>22.3</v>
      </c>
      <c r="O610" s="276">
        <v>3.85</v>
      </c>
      <c r="P610" s="280">
        <v>4.46</v>
      </c>
    </row>
    <row r="611" spans="1:16" x14ac:dyDescent="0.25">
      <c r="A611" s="42" t="s">
        <v>3705</v>
      </c>
      <c r="B611" s="497"/>
      <c r="C611" s="520" t="s">
        <v>5285</v>
      </c>
      <c r="D611" s="534">
        <v>8</v>
      </c>
      <c r="E611" s="521" t="s">
        <v>5302</v>
      </c>
      <c r="F611" s="53" t="s">
        <v>86</v>
      </c>
      <c r="G611" s="522" t="s">
        <v>5397</v>
      </c>
      <c r="H611" s="55">
        <v>10.8</v>
      </c>
      <c r="I611" s="55">
        <v>12.5</v>
      </c>
      <c r="J611" s="55">
        <v>2.16</v>
      </c>
      <c r="K611" s="55">
        <v>2.5</v>
      </c>
      <c r="M611" s="277">
        <v>13.02</v>
      </c>
      <c r="N611" s="277">
        <v>15.06</v>
      </c>
      <c r="O611" s="276">
        <v>2.6</v>
      </c>
      <c r="P611" s="280">
        <v>3.01</v>
      </c>
    </row>
    <row r="612" spans="1:16" x14ac:dyDescent="0.25">
      <c r="A612" s="42" t="s">
        <v>3706</v>
      </c>
      <c r="B612" s="497"/>
      <c r="C612" s="544" t="s">
        <v>5290</v>
      </c>
      <c r="D612" s="551"/>
      <c r="E612" s="551"/>
      <c r="F612" s="551"/>
      <c r="G612" s="551"/>
      <c r="H612" s="565"/>
      <c r="I612" s="551"/>
      <c r="J612" s="575">
        <v>5.35</v>
      </c>
      <c r="K612" s="575">
        <v>6.2</v>
      </c>
      <c r="O612" s="287">
        <v>6.45</v>
      </c>
      <c r="P612" s="285">
        <v>7.47</v>
      </c>
    </row>
    <row r="613" spans="1:16" x14ac:dyDescent="0.25">
      <c r="A613" s="42" t="s">
        <v>3707</v>
      </c>
      <c r="B613" s="497"/>
      <c r="C613" s="520" t="s">
        <v>5295</v>
      </c>
      <c r="D613" s="51">
        <v>1370</v>
      </c>
      <c r="E613" s="521" t="s">
        <v>5547</v>
      </c>
      <c r="F613" s="53" t="s">
        <v>160</v>
      </c>
      <c r="G613" s="522" t="s">
        <v>5301</v>
      </c>
      <c r="H613" s="55">
        <v>85.88</v>
      </c>
      <c r="I613" s="55">
        <v>85.88</v>
      </c>
      <c r="J613" s="55">
        <v>85.88</v>
      </c>
      <c r="K613" s="55">
        <v>85.88</v>
      </c>
      <c r="M613" s="277">
        <v>103.46</v>
      </c>
      <c r="N613" s="277">
        <v>103.46</v>
      </c>
      <c r="O613" s="276">
        <v>103.46</v>
      </c>
      <c r="P613" s="280">
        <v>103.46</v>
      </c>
    </row>
    <row r="614" spans="1:16" x14ac:dyDescent="0.25">
      <c r="A614" s="42" t="s">
        <v>3708</v>
      </c>
      <c r="B614" s="497"/>
      <c r="C614" s="544" t="s">
        <v>5291</v>
      </c>
      <c r="D614" s="551"/>
      <c r="E614" s="551"/>
      <c r="F614" s="551"/>
      <c r="G614" s="551"/>
      <c r="H614" s="565"/>
      <c r="I614" s="551"/>
      <c r="J614" s="575">
        <v>85.88</v>
      </c>
      <c r="K614" s="575">
        <v>85.88</v>
      </c>
      <c r="O614" s="287">
        <v>103.46</v>
      </c>
      <c r="P614" s="285">
        <v>103.46</v>
      </c>
    </row>
    <row r="615" spans="1:16" x14ac:dyDescent="0.2">
      <c r="A615" s="42" t="s">
        <v>3709</v>
      </c>
      <c r="B615" s="310"/>
      <c r="C615" s="592"/>
      <c r="D615" s="528"/>
      <c r="E615" s="528"/>
      <c r="F615" s="528"/>
      <c r="G615" s="528"/>
      <c r="H615" s="266"/>
      <c r="I615" s="513"/>
      <c r="J615" s="266"/>
      <c r="K615" s="528"/>
      <c r="O615" s="272"/>
      <c r="P615" s="282"/>
    </row>
    <row r="616" spans="1:16" x14ac:dyDescent="0.25">
      <c r="A616" s="42" t="s">
        <v>3710</v>
      </c>
      <c r="B616" s="309">
        <v>428</v>
      </c>
      <c r="C616" s="317" t="s">
        <v>5278</v>
      </c>
      <c r="D616" s="323" t="s">
        <v>132</v>
      </c>
      <c r="E616" s="323" t="s">
        <v>134</v>
      </c>
      <c r="F616" s="323" t="s">
        <v>5279</v>
      </c>
      <c r="G616" s="323" t="s">
        <v>5280</v>
      </c>
      <c r="H616" s="342" t="s">
        <v>5281</v>
      </c>
      <c r="I616" s="323"/>
      <c r="J616" s="340" t="s">
        <v>5282</v>
      </c>
      <c r="K616" s="247"/>
    </row>
    <row r="617" spans="1:16" x14ac:dyDescent="0.25">
      <c r="A617" s="42" t="s">
        <v>3711</v>
      </c>
      <c r="B617" s="257"/>
      <c r="C617" s="264"/>
      <c r="D617" s="245"/>
      <c r="E617" s="245"/>
      <c r="F617" s="245"/>
      <c r="G617" s="245"/>
      <c r="H617" s="589" t="s">
        <v>5283</v>
      </c>
      <c r="I617" s="590" t="s">
        <v>5284</v>
      </c>
      <c r="J617" s="580" t="s">
        <v>5283</v>
      </c>
      <c r="K617" s="581" t="s">
        <v>5284</v>
      </c>
      <c r="O617" s="282"/>
      <c r="P617" s="283"/>
    </row>
    <row r="618" spans="1:16" ht="24" x14ac:dyDescent="0.25">
      <c r="A618" s="42" t="s">
        <v>3712</v>
      </c>
      <c r="B618" s="517"/>
      <c r="C618" s="543" t="s">
        <v>197</v>
      </c>
      <c r="D618" s="550" t="s">
        <v>886</v>
      </c>
      <c r="E618" s="555" t="s">
        <v>5727</v>
      </c>
      <c r="F618" s="557" t="s">
        <v>172</v>
      </c>
      <c r="G618" s="559"/>
      <c r="H618" s="564"/>
      <c r="I618" s="559"/>
      <c r="J618" s="567">
        <v>11.48</v>
      </c>
      <c r="K618" s="567">
        <v>13.28</v>
      </c>
      <c r="L618" s="279"/>
      <c r="O618" s="278">
        <v>13.84</v>
      </c>
      <c r="P618" s="281">
        <v>16.010000000000002</v>
      </c>
    </row>
    <row r="619" spans="1:16" x14ac:dyDescent="0.25">
      <c r="A619" s="42" t="s">
        <v>3713</v>
      </c>
      <c r="B619" s="518"/>
      <c r="C619" s="520" t="s">
        <v>5285</v>
      </c>
      <c r="D619" s="534">
        <v>5</v>
      </c>
      <c r="E619" s="521" t="s">
        <v>5286</v>
      </c>
      <c r="F619" s="53" t="s">
        <v>86</v>
      </c>
      <c r="G619" s="522" t="s">
        <v>5533</v>
      </c>
      <c r="H619" s="55">
        <v>9.57</v>
      </c>
      <c r="I619" s="55">
        <v>11.07</v>
      </c>
      <c r="J619" s="55">
        <v>11.48</v>
      </c>
      <c r="K619" s="55">
        <v>13.28</v>
      </c>
      <c r="M619" s="277">
        <v>11.53</v>
      </c>
      <c r="N619" s="277">
        <v>13.34</v>
      </c>
      <c r="O619" s="276">
        <v>13.84</v>
      </c>
      <c r="P619" s="280">
        <v>16.010000000000002</v>
      </c>
    </row>
    <row r="620" spans="1:16" x14ac:dyDescent="0.25">
      <c r="A620" s="42" t="s">
        <v>3714</v>
      </c>
      <c r="B620" s="497"/>
      <c r="C620" s="544" t="s">
        <v>5290</v>
      </c>
      <c r="D620" s="551"/>
      <c r="E620" s="551"/>
      <c r="F620" s="551"/>
      <c r="G620" s="551"/>
      <c r="H620" s="565"/>
      <c r="I620" s="551"/>
      <c r="J620" s="575">
        <v>11.48</v>
      </c>
      <c r="K620" s="575">
        <v>13.28</v>
      </c>
      <c r="O620" s="287">
        <v>13.84</v>
      </c>
      <c r="P620" s="285">
        <v>16.010000000000002</v>
      </c>
    </row>
    <row r="621" spans="1:16" x14ac:dyDescent="0.25">
      <c r="A621" s="42" t="s">
        <v>3715</v>
      </c>
      <c r="B621" s="497"/>
      <c r="C621" s="544" t="s">
        <v>5291</v>
      </c>
      <c r="D621" s="551"/>
      <c r="E621" s="551"/>
      <c r="F621" s="551"/>
      <c r="G621" s="551"/>
      <c r="H621" s="565"/>
      <c r="I621" s="551"/>
      <c r="J621" s="575">
        <v>0</v>
      </c>
      <c r="K621" s="575">
        <v>0</v>
      </c>
      <c r="O621" s="287">
        <v>0</v>
      </c>
      <c r="P621" s="285">
        <v>0</v>
      </c>
    </row>
    <row r="622" spans="1:16" x14ac:dyDescent="0.2">
      <c r="A622" s="42" t="s">
        <v>3716</v>
      </c>
      <c r="B622" s="310"/>
      <c r="C622" s="592"/>
      <c r="D622" s="528"/>
      <c r="E622" s="528"/>
      <c r="F622" s="528"/>
      <c r="G622" s="528"/>
      <c r="H622" s="266"/>
      <c r="I622" s="513"/>
      <c r="J622" s="266"/>
      <c r="K622" s="528"/>
      <c r="O622" s="272"/>
      <c r="P622" s="282"/>
    </row>
    <row r="623" spans="1:16" x14ac:dyDescent="0.25">
      <c r="A623" s="42" t="s">
        <v>3717</v>
      </c>
      <c r="B623" s="309">
        <v>450</v>
      </c>
      <c r="C623" s="317" t="s">
        <v>5278</v>
      </c>
      <c r="D623" s="323" t="s">
        <v>132</v>
      </c>
      <c r="E623" s="323" t="s">
        <v>134</v>
      </c>
      <c r="F623" s="323" t="s">
        <v>5279</v>
      </c>
      <c r="G623" s="323" t="s">
        <v>5280</v>
      </c>
      <c r="H623" s="342" t="s">
        <v>5281</v>
      </c>
      <c r="I623" s="323"/>
      <c r="J623" s="340" t="s">
        <v>5282</v>
      </c>
      <c r="K623" s="247"/>
    </row>
    <row r="624" spans="1:16" x14ac:dyDescent="0.25">
      <c r="A624" s="42" t="s">
        <v>3718</v>
      </c>
      <c r="B624" s="257"/>
      <c r="C624" s="264"/>
      <c r="D624" s="245"/>
      <c r="E624" s="245"/>
      <c r="F624" s="245"/>
      <c r="G624" s="245"/>
      <c r="H624" s="589" t="s">
        <v>5283</v>
      </c>
      <c r="I624" s="590" t="s">
        <v>5284</v>
      </c>
      <c r="J624" s="580" t="s">
        <v>5283</v>
      </c>
      <c r="K624" s="581" t="s">
        <v>5284</v>
      </c>
      <c r="O624" s="282"/>
      <c r="P624" s="283"/>
    </row>
    <row r="625" spans="1:16" x14ac:dyDescent="0.25">
      <c r="A625" s="42" t="s">
        <v>3719</v>
      </c>
      <c r="B625" s="517"/>
      <c r="C625" s="543" t="s">
        <v>197</v>
      </c>
      <c r="D625" s="550" t="s">
        <v>2117</v>
      </c>
      <c r="E625" s="556" t="s">
        <v>2118</v>
      </c>
      <c r="F625" s="557" t="s">
        <v>160</v>
      </c>
      <c r="G625" s="559"/>
      <c r="H625" s="564"/>
      <c r="I625" s="559"/>
      <c r="J625" s="567">
        <v>23.92</v>
      </c>
      <c r="K625" s="567">
        <v>24.09</v>
      </c>
      <c r="L625" s="279"/>
      <c r="O625" s="278">
        <v>28.87</v>
      </c>
      <c r="P625" s="281">
        <v>29.03</v>
      </c>
    </row>
    <row r="626" spans="1:16" x14ac:dyDescent="0.25">
      <c r="A626" s="42" t="s">
        <v>3720</v>
      </c>
      <c r="B626" s="518"/>
      <c r="C626" s="520" t="s">
        <v>5285</v>
      </c>
      <c r="D626" s="534">
        <v>5</v>
      </c>
      <c r="E626" s="521" t="s">
        <v>5286</v>
      </c>
      <c r="F626" s="53" t="s">
        <v>86</v>
      </c>
      <c r="G626" s="522" t="s">
        <v>5304</v>
      </c>
      <c r="H626" s="55">
        <v>9.57</v>
      </c>
      <c r="I626" s="55">
        <v>11.07</v>
      </c>
      <c r="J626" s="55">
        <v>0.86</v>
      </c>
      <c r="K626" s="55">
        <v>0.99</v>
      </c>
      <c r="M626" s="277">
        <v>11.53</v>
      </c>
      <c r="N626" s="277">
        <v>13.34</v>
      </c>
      <c r="O626" s="276">
        <v>1.04</v>
      </c>
      <c r="P626" s="280">
        <v>1.2</v>
      </c>
    </row>
    <row r="627" spans="1:16" x14ac:dyDescent="0.25">
      <c r="A627" s="42" t="s">
        <v>3721</v>
      </c>
      <c r="B627" s="497"/>
      <c r="C627" s="544" t="s">
        <v>5290</v>
      </c>
      <c r="D627" s="551"/>
      <c r="E627" s="551"/>
      <c r="F627" s="551"/>
      <c r="G627" s="551"/>
      <c r="H627" s="565"/>
      <c r="I627" s="551"/>
      <c r="J627" s="575">
        <v>0.86</v>
      </c>
      <c r="K627" s="575">
        <v>0.99</v>
      </c>
      <c r="O627" s="287">
        <v>1.04</v>
      </c>
      <c r="P627" s="285">
        <v>1.2</v>
      </c>
    </row>
    <row r="628" spans="1:16" x14ac:dyDescent="0.25">
      <c r="A628" s="42" t="s">
        <v>3722</v>
      </c>
      <c r="B628" s="497"/>
      <c r="C628" s="520" t="s">
        <v>5285</v>
      </c>
      <c r="D628" s="51">
        <v>3070</v>
      </c>
      <c r="E628" s="521" t="s">
        <v>363</v>
      </c>
      <c r="F628" s="53" t="s">
        <v>5305</v>
      </c>
      <c r="G628" s="522" t="s">
        <v>5289</v>
      </c>
      <c r="H628" s="55">
        <v>0.14000000000000001</v>
      </c>
      <c r="I628" s="55">
        <v>0.14000000000000001</v>
      </c>
      <c r="J628" s="55">
        <v>0.28000000000000003</v>
      </c>
      <c r="K628" s="55">
        <v>0.28000000000000003</v>
      </c>
      <c r="M628" s="277">
        <v>0.18</v>
      </c>
      <c r="N628" s="277">
        <v>0.18</v>
      </c>
      <c r="O628" s="276">
        <v>0.36</v>
      </c>
      <c r="P628" s="280">
        <v>0.36</v>
      </c>
    </row>
    <row r="629" spans="1:16" x14ac:dyDescent="0.25">
      <c r="A629" s="42" t="s">
        <v>3723</v>
      </c>
      <c r="B629" s="497"/>
      <c r="C629" s="520" t="s">
        <v>5285</v>
      </c>
      <c r="D629" s="51">
        <v>3393</v>
      </c>
      <c r="E629" s="521" t="s">
        <v>365</v>
      </c>
      <c r="F629" s="53" t="s">
        <v>5305</v>
      </c>
      <c r="G629" s="522" t="s">
        <v>5289</v>
      </c>
      <c r="H629" s="55">
        <v>0.09</v>
      </c>
      <c r="I629" s="55">
        <v>0.09</v>
      </c>
      <c r="J629" s="55">
        <v>0.18</v>
      </c>
      <c r="K629" s="55">
        <v>0.18</v>
      </c>
      <c r="M629" s="277">
        <v>0.12</v>
      </c>
      <c r="N629" s="277">
        <v>0.12</v>
      </c>
      <c r="O629" s="276">
        <v>0.24</v>
      </c>
      <c r="P629" s="280">
        <v>0.24</v>
      </c>
    </row>
    <row r="630" spans="1:16" x14ac:dyDescent="0.25">
      <c r="A630" s="42" t="s">
        <v>3724</v>
      </c>
      <c r="B630" s="497"/>
      <c r="C630" s="520" t="s">
        <v>5342</v>
      </c>
      <c r="D630" s="57" t="s">
        <v>5548</v>
      </c>
      <c r="E630" s="521" t="s">
        <v>5549</v>
      </c>
      <c r="F630" s="53" t="s">
        <v>160</v>
      </c>
      <c r="G630" s="522" t="s">
        <v>5301</v>
      </c>
      <c r="H630" s="55">
        <v>22.6</v>
      </c>
      <c r="I630" s="55">
        <v>22.641090909090909</v>
      </c>
      <c r="J630" s="55">
        <v>22.6</v>
      </c>
      <c r="K630" s="55">
        <v>22.64</v>
      </c>
      <c r="M630" s="277">
        <v>27.23</v>
      </c>
      <c r="N630" s="277">
        <v>27.23</v>
      </c>
      <c r="O630" s="276">
        <v>27.23</v>
      </c>
      <c r="P630" s="280">
        <v>27.23</v>
      </c>
    </row>
    <row r="631" spans="1:16" x14ac:dyDescent="0.25">
      <c r="A631" s="42" t="s">
        <v>3725</v>
      </c>
      <c r="B631" s="251"/>
      <c r="C631" s="500" t="s">
        <v>5291</v>
      </c>
      <c r="D631" s="504"/>
      <c r="E631" s="504"/>
      <c r="F631" s="504"/>
      <c r="G631" s="504"/>
      <c r="H631" s="530"/>
      <c r="I631" s="504"/>
      <c r="J631" s="591">
        <v>23.060000000000002</v>
      </c>
      <c r="K631" s="591">
        <v>23.1</v>
      </c>
      <c r="O631" s="287">
        <v>27.83</v>
      </c>
      <c r="P631" s="285">
        <v>27.83</v>
      </c>
    </row>
    <row r="632" spans="1:16" x14ac:dyDescent="0.2">
      <c r="A632" s="42" t="s">
        <v>3726</v>
      </c>
      <c r="B632" s="310"/>
      <c r="C632" s="319"/>
      <c r="D632" s="327"/>
      <c r="E632" s="327"/>
      <c r="F632" s="327"/>
      <c r="G632" s="327"/>
      <c r="H632" s="344"/>
      <c r="I632" s="348"/>
      <c r="J632" s="319"/>
      <c r="K632" s="350"/>
      <c r="O632" s="272"/>
      <c r="P632" s="282"/>
    </row>
    <row r="633" spans="1:16" x14ac:dyDescent="0.25">
      <c r="A633" s="42" t="s">
        <v>3727</v>
      </c>
      <c r="B633" s="309">
        <v>451</v>
      </c>
      <c r="C633" s="317" t="s">
        <v>5278</v>
      </c>
      <c r="D633" s="323" t="s">
        <v>132</v>
      </c>
      <c r="E633" s="323" t="s">
        <v>134</v>
      </c>
      <c r="F633" s="323" t="s">
        <v>5279</v>
      </c>
      <c r="G633" s="323" t="s">
        <v>5280</v>
      </c>
      <c r="H633" s="342" t="s">
        <v>5281</v>
      </c>
      <c r="I633" s="323"/>
      <c r="J633" s="342" t="s">
        <v>5282</v>
      </c>
      <c r="K633" s="323"/>
    </row>
    <row r="634" spans="1:16" x14ac:dyDescent="0.25">
      <c r="A634" s="42" t="s">
        <v>3728</v>
      </c>
      <c r="B634" s="257"/>
      <c r="C634" s="264"/>
      <c r="D634" s="245"/>
      <c r="E634" s="245"/>
      <c r="F634" s="245"/>
      <c r="G634" s="245"/>
      <c r="H634" s="589" t="s">
        <v>5283</v>
      </c>
      <c r="I634" s="590" t="s">
        <v>5284</v>
      </c>
      <c r="J634" s="580" t="s">
        <v>5283</v>
      </c>
      <c r="K634" s="581" t="s">
        <v>5284</v>
      </c>
      <c r="O634" s="282"/>
      <c r="P634" s="283"/>
    </row>
    <row r="635" spans="1:16" ht="24" x14ac:dyDescent="0.25">
      <c r="A635" s="42" t="s">
        <v>3729</v>
      </c>
      <c r="B635" s="517"/>
      <c r="C635" s="543" t="s">
        <v>197</v>
      </c>
      <c r="D635" s="550" t="s">
        <v>527</v>
      </c>
      <c r="E635" s="555" t="s">
        <v>5728</v>
      </c>
      <c r="F635" s="557" t="s">
        <v>160</v>
      </c>
      <c r="G635" s="559"/>
      <c r="H635" s="564"/>
      <c r="I635" s="559"/>
      <c r="J635" s="567">
        <v>79.81</v>
      </c>
      <c r="K635" s="567">
        <v>79.81</v>
      </c>
      <c r="L635" s="279"/>
      <c r="O635" s="278">
        <v>96.15</v>
      </c>
      <c r="P635" s="281">
        <v>96.15</v>
      </c>
    </row>
    <row r="636" spans="1:16" x14ac:dyDescent="0.25">
      <c r="A636" s="42" t="s">
        <v>3730</v>
      </c>
      <c r="B636" s="518"/>
      <c r="C636" s="544" t="s">
        <v>5290</v>
      </c>
      <c r="D636" s="551"/>
      <c r="E636" s="551"/>
      <c r="F636" s="551"/>
      <c r="G636" s="551"/>
      <c r="H636" s="565"/>
      <c r="I636" s="551"/>
      <c r="J636" s="575">
        <v>0</v>
      </c>
      <c r="K636" s="575">
        <v>0</v>
      </c>
      <c r="O636" s="287">
        <v>0</v>
      </c>
      <c r="P636" s="285">
        <v>0</v>
      </c>
    </row>
    <row r="637" spans="1:16" ht="36" x14ac:dyDescent="0.25">
      <c r="A637" s="42" t="s">
        <v>5251</v>
      </c>
      <c r="B637" s="38"/>
      <c r="C637" s="520" t="s">
        <v>5342</v>
      </c>
      <c r="D637" s="57" t="s">
        <v>5550</v>
      </c>
      <c r="E637" s="521" t="s">
        <v>5551</v>
      </c>
      <c r="F637" s="53" t="s">
        <v>160</v>
      </c>
      <c r="G637" s="522" t="s">
        <v>5301</v>
      </c>
      <c r="H637" s="55">
        <v>79.81</v>
      </c>
      <c r="I637" s="55">
        <v>79.81</v>
      </c>
      <c r="J637" s="55">
        <v>79.81</v>
      </c>
      <c r="K637" s="55">
        <v>79.81</v>
      </c>
      <c r="M637" s="277">
        <v>96.15</v>
      </c>
      <c r="N637" s="277">
        <v>96.15</v>
      </c>
      <c r="O637" s="276">
        <v>96.15</v>
      </c>
      <c r="P637" s="280">
        <v>96.15</v>
      </c>
    </row>
    <row r="638" spans="1:16" x14ac:dyDescent="0.2">
      <c r="A638" s="42" t="s">
        <v>3731</v>
      </c>
      <c r="B638" s="37"/>
      <c r="C638" s="544" t="s">
        <v>5291</v>
      </c>
      <c r="D638" s="551"/>
      <c r="E638" s="551"/>
      <c r="F638" s="551"/>
      <c r="G638" s="551"/>
      <c r="H638" s="565"/>
      <c r="I638" s="551"/>
      <c r="J638" s="575">
        <v>79.81</v>
      </c>
      <c r="K638" s="575">
        <v>79.81</v>
      </c>
      <c r="O638" s="287">
        <v>96.15</v>
      </c>
      <c r="P638" s="285">
        <v>96.15</v>
      </c>
    </row>
    <row r="639" spans="1:16" x14ac:dyDescent="0.2">
      <c r="A639" s="42" t="s">
        <v>3732</v>
      </c>
      <c r="B639" s="37"/>
      <c r="C639" s="592"/>
      <c r="D639" s="528"/>
      <c r="E639" s="528"/>
      <c r="F639" s="528"/>
      <c r="G639" s="528"/>
      <c r="H639" s="266"/>
      <c r="I639" s="513"/>
      <c r="J639" s="592"/>
      <c r="K639" s="527"/>
      <c r="O639" s="272"/>
      <c r="P639" s="282"/>
    </row>
    <row r="640" spans="1:16" x14ac:dyDescent="0.25">
      <c r="A640" s="42" t="s">
        <v>3733</v>
      </c>
      <c r="B640" s="309">
        <v>476</v>
      </c>
      <c r="C640" s="317" t="s">
        <v>5278</v>
      </c>
      <c r="D640" s="323" t="s">
        <v>132</v>
      </c>
      <c r="E640" s="323" t="s">
        <v>134</v>
      </c>
      <c r="F640" s="323" t="s">
        <v>5279</v>
      </c>
      <c r="G640" s="323" t="s">
        <v>5280</v>
      </c>
      <c r="H640" s="342" t="s">
        <v>5281</v>
      </c>
      <c r="I640" s="323"/>
      <c r="J640" s="342" t="s">
        <v>5282</v>
      </c>
      <c r="K640" s="323"/>
    </row>
    <row r="641" spans="1:16" x14ac:dyDescent="0.25">
      <c r="A641" s="42" t="s">
        <v>3734</v>
      </c>
      <c r="B641" s="257"/>
      <c r="C641" s="264"/>
      <c r="D641" s="245"/>
      <c r="E641" s="245"/>
      <c r="F641" s="245"/>
      <c r="G641" s="245"/>
      <c r="H641" s="589" t="s">
        <v>5283</v>
      </c>
      <c r="I641" s="590" t="s">
        <v>5284</v>
      </c>
      <c r="J641" s="580" t="s">
        <v>5283</v>
      </c>
      <c r="K641" s="581" t="s">
        <v>5284</v>
      </c>
      <c r="O641" s="282"/>
      <c r="P641" s="283"/>
    </row>
    <row r="642" spans="1:16" ht="24" x14ac:dyDescent="0.25">
      <c r="A642" s="42" t="s">
        <v>3735</v>
      </c>
      <c r="B642" s="517"/>
      <c r="C642" s="543" t="s">
        <v>197</v>
      </c>
      <c r="D642" s="550" t="s">
        <v>3003</v>
      </c>
      <c r="E642" s="555" t="s">
        <v>5729</v>
      </c>
      <c r="F642" s="557" t="s">
        <v>160</v>
      </c>
      <c r="G642" s="559"/>
      <c r="H642" s="564"/>
      <c r="I642" s="559"/>
      <c r="J642" s="567">
        <v>1379.76</v>
      </c>
      <c r="K642" s="567">
        <v>1379.6100000000001</v>
      </c>
      <c r="L642" s="279"/>
      <c r="O642" s="278">
        <v>1658.19</v>
      </c>
      <c r="P642" s="281">
        <v>1662</v>
      </c>
    </row>
    <row r="643" spans="1:16" x14ac:dyDescent="0.25">
      <c r="A643" s="42" t="s">
        <v>3736</v>
      </c>
      <c r="B643" s="518"/>
      <c r="C643" s="520" t="s">
        <v>5285</v>
      </c>
      <c r="D643" s="534">
        <v>8</v>
      </c>
      <c r="E643" s="521" t="s">
        <v>5302</v>
      </c>
      <c r="F643" s="53" t="s">
        <v>86</v>
      </c>
      <c r="G643" s="522" t="s">
        <v>5552</v>
      </c>
      <c r="H643" s="55">
        <v>10.8</v>
      </c>
      <c r="I643" s="55">
        <v>12.5</v>
      </c>
      <c r="J643" s="55">
        <v>8.1</v>
      </c>
      <c r="K643" s="55">
        <v>9.3699999999999992</v>
      </c>
      <c r="M643" s="277">
        <v>13.02</v>
      </c>
      <c r="N643" s="277">
        <v>15.06</v>
      </c>
      <c r="O643" s="276">
        <v>9.77</v>
      </c>
      <c r="P643" s="280">
        <v>11.3</v>
      </c>
    </row>
    <row r="644" spans="1:16" x14ac:dyDescent="0.25">
      <c r="A644" s="42" t="s">
        <v>3737</v>
      </c>
      <c r="B644" s="497"/>
      <c r="C644" s="520" t="s">
        <v>5285</v>
      </c>
      <c r="D644" s="534">
        <v>25</v>
      </c>
      <c r="E644" s="521" t="s">
        <v>5402</v>
      </c>
      <c r="F644" s="53" t="s">
        <v>86</v>
      </c>
      <c r="G644" s="522" t="s">
        <v>5552</v>
      </c>
      <c r="H644" s="55">
        <v>15.99</v>
      </c>
      <c r="I644" s="55">
        <v>18.510000000000002</v>
      </c>
      <c r="J644" s="55">
        <v>11.99</v>
      </c>
      <c r="K644" s="55">
        <v>13.88</v>
      </c>
      <c r="M644" s="277">
        <v>19.27</v>
      </c>
      <c r="N644" s="277">
        <v>22.3</v>
      </c>
      <c r="O644" s="276">
        <v>14.45</v>
      </c>
      <c r="P644" s="280">
        <v>16.73</v>
      </c>
    </row>
    <row r="645" spans="1:16" x14ac:dyDescent="0.25">
      <c r="A645" s="42" t="s">
        <v>3738</v>
      </c>
      <c r="B645" s="497"/>
      <c r="C645" s="544" t="s">
        <v>5290</v>
      </c>
      <c r="D645" s="551"/>
      <c r="E645" s="551"/>
      <c r="F645" s="551"/>
      <c r="G645" s="551"/>
      <c r="H645" s="565"/>
      <c r="I645" s="551"/>
      <c r="J645" s="575">
        <v>20.09</v>
      </c>
      <c r="K645" s="575">
        <v>23.25</v>
      </c>
      <c r="O645" s="287">
        <v>24.22</v>
      </c>
      <c r="P645" s="285">
        <v>28.03</v>
      </c>
    </row>
    <row r="646" spans="1:16" x14ac:dyDescent="0.25">
      <c r="A646" s="42" t="s">
        <v>3739</v>
      </c>
      <c r="B646" s="497"/>
      <c r="C646" s="520" t="s">
        <v>5342</v>
      </c>
      <c r="D646" s="57" t="s">
        <v>5553</v>
      </c>
      <c r="E646" s="521" t="s">
        <v>5554</v>
      </c>
      <c r="F646" s="53" t="s">
        <v>160</v>
      </c>
      <c r="G646" s="522" t="s">
        <v>5301</v>
      </c>
      <c r="H646" s="55">
        <v>1356.35</v>
      </c>
      <c r="I646" s="55">
        <v>1353.0415854826822</v>
      </c>
      <c r="J646" s="55">
        <v>1356.35</v>
      </c>
      <c r="K646" s="55">
        <v>1353.04</v>
      </c>
      <c r="M646" s="277">
        <v>1633.97</v>
      </c>
      <c r="N646" s="277">
        <v>1633.97</v>
      </c>
      <c r="O646" s="276">
        <v>1633.97</v>
      </c>
      <c r="P646" s="276">
        <v>1633.97</v>
      </c>
    </row>
    <row r="647" spans="1:16" x14ac:dyDescent="0.25">
      <c r="A647" s="42" t="s">
        <v>3740</v>
      </c>
      <c r="B647" s="497"/>
      <c r="C647" s="520" t="s">
        <v>5285</v>
      </c>
      <c r="D647" s="51">
        <v>3067</v>
      </c>
      <c r="E647" s="521" t="s">
        <v>2842</v>
      </c>
      <c r="F647" s="53" t="s">
        <v>5305</v>
      </c>
      <c r="G647" s="522" t="s">
        <v>5458</v>
      </c>
      <c r="H647" s="55">
        <v>0.36</v>
      </c>
      <c r="I647" s="55">
        <v>0.36</v>
      </c>
      <c r="J647" s="55">
        <v>1.44</v>
      </c>
      <c r="K647" s="55">
        <v>1.44</v>
      </c>
      <c r="M647" s="277">
        <v>0.44</v>
      </c>
      <c r="N647" s="277">
        <v>0.44</v>
      </c>
      <c r="O647" s="276">
        <v>1.76</v>
      </c>
      <c r="P647" s="280">
        <v>1.76</v>
      </c>
    </row>
    <row r="648" spans="1:16" x14ac:dyDescent="0.25">
      <c r="A648" s="42" t="s">
        <v>3741</v>
      </c>
      <c r="B648" s="497"/>
      <c r="C648" s="520" t="s">
        <v>5285</v>
      </c>
      <c r="D648" s="51">
        <v>3390</v>
      </c>
      <c r="E648" s="521" t="s">
        <v>2840</v>
      </c>
      <c r="F648" s="53" t="s">
        <v>5305</v>
      </c>
      <c r="G648" s="522" t="s">
        <v>5458</v>
      </c>
      <c r="H648" s="55">
        <v>0.47</v>
      </c>
      <c r="I648" s="55">
        <v>0.47</v>
      </c>
      <c r="J648" s="55">
        <v>1.88</v>
      </c>
      <c r="K648" s="55">
        <v>1.88</v>
      </c>
      <c r="M648" s="277">
        <v>0.56999999999999995</v>
      </c>
      <c r="N648" s="277">
        <v>0.56999999999999995</v>
      </c>
      <c r="O648" s="276">
        <v>2.2799999999999998</v>
      </c>
      <c r="P648" s="280">
        <v>2.2799999999999998</v>
      </c>
    </row>
    <row r="649" spans="1:16" x14ac:dyDescent="0.25">
      <c r="A649" s="42" t="s">
        <v>3742</v>
      </c>
      <c r="B649" s="497"/>
      <c r="C649" s="544" t="s">
        <v>5291</v>
      </c>
      <c r="D649" s="551"/>
      <c r="E649" s="551"/>
      <c r="F649" s="551"/>
      <c r="G649" s="551"/>
      <c r="H649" s="565"/>
      <c r="I649" s="551"/>
      <c r="J649" s="575">
        <v>1359.67</v>
      </c>
      <c r="K649" s="575">
        <v>1356.3600000000001</v>
      </c>
      <c r="O649" s="287">
        <v>1633.97</v>
      </c>
      <c r="P649" s="285">
        <v>1633.97</v>
      </c>
    </row>
    <row r="650" spans="1:16" x14ac:dyDescent="0.2">
      <c r="A650" s="42" t="s">
        <v>3743</v>
      </c>
      <c r="B650" s="310"/>
      <c r="C650" s="592"/>
      <c r="D650" s="528"/>
      <c r="E650" s="528"/>
      <c r="F650" s="528"/>
      <c r="G650" s="528"/>
      <c r="H650" s="266"/>
      <c r="I650" s="513"/>
      <c r="J650" s="592"/>
      <c r="K650" s="527"/>
      <c r="O650" s="272"/>
      <c r="P650" s="282"/>
    </row>
    <row r="651" spans="1:16" x14ac:dyDescent="0.25">
      <c r="A651" s="42" t="s">
        <v>3744</v>
      </c>
      <c r="B651" s="309">
        <v>498</v>
      </c>
      <c r="C651" s="317" t="s">
        <v>5278</v>
      </c>
      <c r="D651" s="323" t="s">
        <v>132</v>
      </c>
      <c r="E651" s="323" t="s">
        <v>134</v>
      </c>
      <c r="F651" s="323" t="s">
        <v>5279</v>
      </c>
      <c r="G651" s="323" t="s">
        <v>5280</v>
      </c>
      <c r="H651" s="342" t="s">
        <v>5281</v>
      </c>
      <c r="I651" s="323"/>
      <c r="J651" s="342" t="s">
        <v>5282</v>
      </c>
      <c r="K651" s="323"/>
    </row>
    <row r="652" spans="1:16" x14ac:dyDescent="0.25">
      <c r="A652" s="42" t="s">
        <v>3745</v>
      </c>
      <c r="B652" s="257"/>
      <c r="C652" s="264"/>
      <c r="D652" s="245"/>
      <c r="E652" s="245"/>
      <c r="F652" s="245"/>
      <c r="G652" s="245"/>
      <c r="H652" s="589" t="s">
        <v>5283</v>
      </c>
      <c r="I652" s="590" t="s">
        <v>5284</v>
      </c>
      <c r="J652" s="580" t="s">
        <v>5283</v>
      </c>
      <c r="K652" s="581" t="s">
        <v>5284</v>
      </c>
      <c r="O652" s="282"/>
      <c r="P652" s="283"/>
    </row>
    <row r="653" spans="1:16" ht="48" x14ac:dyDescent="0.25">
      <c r="A653" s="42" t="s">
        <v>3746</v>
      </c>
      <c r="B653" s="517"/>
      <c r="C653" s="546" t="s">
        <v>197</v>
      </c>
      <c r="D653" s="553" t="s">
        <v>524</v>
      </c>
      <c r="E653" s="555" t="s">
        <v>5730</v>
      </c>
      <c r="F653" s="558" t="s">
        <v>160</v>
      </c>
      <c r="G653" s="559"/>
      <c r="H653" s="564"/>
      <c r="I653" s="559"/>
      <c r="J653" s="567">
        <v>45.370000000000005</v>
      </c>
      <c r="K653" s="567">
        <v>46.860000000000014</v>
      </c>
      <c r="L653" s="279"/>
      <c r="O653" s="278">
        <v>54.83</v>
      </c>
      <c r="P653" s="281">
        <v>56.46</v>
      </c>
    </row>
    <row r="654" spans="1:16" x14ac:dyDescent="0.25">
      <c r="A654" s="42" t="s">
        <v>3747</v>
      </c>
      <c r="B654" s="518"/>
      <c r="C654" s="520" t="s">
        <v>5285</v>
      </c>
      <c r="D654" s="534">
        <v>8</v>
      </c>
      <c r="E654" s="521" t="s">
        <v>5302</v>
      </c>
      <c r="F654" s="53" t="s">
        <v>86</v>
      </c>
      <c r="G654" s="522" t="s">
        <v>5555</v>
      </c>
      <c r="H654" s="55">
        <v>10.8</v>
      </c>
      <c r="I654" s="55">
        <v>12.5</v>
      </c>
      <c r="J654" s="55">
        <v>3.15</v>
      </c>
      <c r="K654" s="55">
        <v>3.65</v>
      </c>
      <c r="M654" s="277">
        <v>13.02</v>
      </c>
      <c r="N654" s="277">
        <v>15.06</v>
      </c>
      <c r="O654" s="276">
        <v>3.81</v>
      </c>
      <c r="P654" s="280">
        <v>4.4000000000000004</v>
      </c>
    </row>
    <row r="655" spans="1:16" x14ac:dyDescent="0.25">
      <c r="A655" s="42" t="s">
        <v>3748</v>
      </c>
      <c r="B655" s="497"/>
      <c r="C655" s="520" t="s">
        <v>5285</v>
      </c>
      <c r="D655" s="534">
        <v>12</v>
      </c>
      <c r="E655" s="521" t="s">
        <v>5341</v>
      </c>
      <c r="F655" s="53" t="s">
        <v>86</v>
      </c>
      <c r="G655" s="522" t="s">
        <v>5556</v>
      </c>
      <c r="H655" s="55">
        <v>15.99</v>
      </c>
      <c r="I655" s="55">
        <v>18.510000000000002</v>
      </c>
      <c r="J655" s="55">
        <v>2.1800000000000002</v>
      </c>
      <c r="K655" s="55">
        <v>2.5299999999999998</v>
      </c>
      <c r="M655" s="277">
        <v>19.27</v>
      </c>
      <c r="N655" s="277">
        <v>22.3</v>
      </c>
      <c r="O655" s="276">
        <v>2.64</v>
      </c>
      <c r="P655" s="280">
        <v>3.05</v>
      </c>
    </row>
    <row r="656" spans="1:16" x14ac:dyDescent="0.25">
      <c r="A656" s="42" t="s">
        <v>3749</v>
      </c>
      <c r="B656" s="497"/>
      <c r="C656" s="520" t="s">
        <v>5285</v>
      </c>
      <c r="D656" s="534">
        <v>18</v>
      </c>
      <c r="E656" s="521" t="s">
        <v>5557</v>
      </c>
      <c r="F656" s="53" t="s">
        <v>86</v>
      </c>
      <c r="G656" s="522" t="s">
        <v>5558</v>
      </c>
      <c r="H656" s="55">
        <v>15.99</v>
      </c>
      <c r="I656" s="55">
        <v>18.510000000000002</v>
      </c>
      <c r="J656" s="55">
        <v>1.85</v>
      </c>
      <c r="K656" s="55">
        <v>2.14</v>
      </c>
      <c r="M656" s="277">
        <v>19.27</v>
      </c>
      <c r="N656" s="277">
        <v>22.3</v>
      </c>
      <c r="O656" s="276">
        <v>2.23</v>
      </c>
      <c r="P656" s="280">
        <v>2.58</v>
      </c>
    </row>
    <row r="657" spans="1:16" x14ac:dyDescent="0.25">
      <c r="A657" s="42" t="s">
        <v>3750</v>
      </c>
      <c r="B657" s="497"/>
      <c r="C657" s="520" t="s">
        <v>5285</v>
      </c>
      <c r="D657" s="534">
        <v>21</v>
      </c>
      <c r="E657" s="521" t="s">
        <v>5559</v>
      </c>
      <c r="F657" s="53" t="s">
        <v>86</v>
      </c>
      <c r="G657" s="522" t="s">
        <v>5304</v>
      </c>
      <c r="H657" s="55">
        <v>15.99</v>
      </c>
      <c r="I657" s="55">
        <v>18.510000000000002</v>
      </c>
      <c r="J657" s="55">
        <v>1.43</v>
      </c>
      <c r="K657" s="55">
        <v>1.66</v>
      </c>
      <c r="M657" s="277">
        <v>19.27</v>
      </c>
      <c r="N657" s="277">
        <v>22.3</v>
      </c>
      <c r="O657" s="276">
        <v>1.73</v>
      </c>
      <c r="P657" s="280">
        <v>2.0099999999999998</v>
      </c>
    </row>
    <row r="658" spans="1:16" x14ac:dyDescent="0.25">
      <c r="A658" s="42" t="s">
        <v>3751</v>
      </c>
      <c r="B658" s="497"/>
      <c r="C658" s="544" t="s">
        <v>5290</v>
      </c>
      <c r="D658" s="551"/>
      <c r="E658" s="551"/>
      <c r="F658" s="551"/>
      <c r="G658" s="551"/>
      <c r="H658" s="565"/>
      <c r="I658" s="551"/>
      <c r="J658" s="575">
        <v>8.61</v>
      </c>
      <c r="K658" s="575">
        <v>9.98</v>
      </c>
      <c r="O658" s="287">
        <v>10.41</v>
      </c>
      <c r="P658" s="285">
        <v>12.04</v>
      </c>
    </row>
    <row r="659" spans="1:16" ht="24" x14ac:dyDescent="0.25">
      <c r="A659" s="42" t="s">
        <v>3752</v>
      </c>
      <c r="B659" s="497"/>
      <c r="C659" s="520" t="s">
        <v>5285</v>
      </c>
      <c r="D659" s="51">
        <v>1326</v>
      </c>
      <c r="E659" s="521" t="s">
        <v>5560</v>
      </c>
      <c r="F659" s="53" t="s">
        <v>5298</v>
      </c>
      <c r="G659" s="522" t="s">
        <v>5561</v>
      </c>
      <c r="H659" s="55">
        <v>12.89</v>
      </c>
      <c r="I659" s="55">
        <v>12.963657142857139</v>
      </c>
      <c r="J659" s="55">
        <v>21.55</v>
      </c>
      <c r="K659" s="55">
        <v>21.67</v>
      </c>
      <c r="M659" s="277">
        <v>15.54</v>
      </c>
      <c r="N659" s="277">
        <v>15.54</v>
      </c>
      <c r="O659" s="276">
        <v>25.98</v>
      </c>
      <c r="P659" s="280">
        <v>25.98</v>
      </c>
    </row>
    <row r="660" spans="1:16" ht="24" x14ac:dyDescent="0.25">
      <c r="A660" s="42" t="s">
        <v>3753</v>
      </c>
      <c r="B660" s="497"/>
      <c r="C660" s="520" t="s">
        <v>5342</v>
      </c>
      <c r="D660" s="57" t="s">
        <v>5562</v>
      </c>
      <c r="E660" s="521" t="s">
        <v>5563</v>
      </c>
      <c r="F660" s="53" t="s">
        <v>5300</v>
      </c>
      <c r="G660" s="522" t="s">
        <v>5564</v>
      </c>
      <c r="H660" s="55">
        <v>121.07</v>
      </c>
      <c r="I660" s="55">
        <v>121.07</v>
      </c>
      <c r="J660" s="55">
        <v>9.68</v>
      </c>
      <c r="K660" s="55">
        <v>9.68</v>
      </c>
      <c r="M660" s="277">
        <v>145.85</v>
      </c>
      <c r="N660" s="277">
        <v>145.85</v>
      </c>
      <c r="O660" s="276">
        <v>11.67</v>
      </c>
      <c r="P660" s="280">
        <v>11.67</v>
      </c>
    </row>
    <row r="661" spans="1:16" ht="36" x14ac:dyDescent="0.25">
      <c r="A661" s="42" t="s">
        <v>3754</v>
      </c>
      <c r="B661" s="497"/>
      <c r="C661" s="520" t="s">
        <v>5285</v>
      </c>
      <c r="D661" s="51">
        <v>2977</v>
      </c>
      <c r="E661" s="523" t="s">
        <v>5731</v>
      </c>
      <c r="F661" s="53" t="s">
        <v>5305</v>
      </c>
      <c r="G661" s="522" t="s">
        <v>5458</v>
      </c>
      <c r="H661" s="55">
        <v>0.4</v>
      </c>
      <c r="I661" s="55">
        <v>0.4</v>
      </c>
      <c r="J661" s="55">
        <v>1.6</v>
      </c>
      <c r="K661" s="55">
        <v>1.6</v>
      </c>
      <c r="M661" s="277">
        <v>0.49</v>
      </c>
      <c r="N661" s="277">
        <v>0.49</v>
      </c>
      <c r="O661" s="276">
        <v>1.96</v>
      </c>
      <c r="P661" s="280">
        <v>1.96</v>
      </c>
    </row>
    <row r="662" spans="1:16" x14ac:dyDescent="0.25">
      <c r="A662" s="42" t="s">
        <v>3755</v>
      </c>
      <c r="B662" s="497"/>
      <c r="C662" s="520" t="s">
        <v>5285</v>
      </c>
      <c r="D662" s="51">
        <v>2212</v>
      </c>
      <c r="E662" s="521" t="s">
        <v>5565</v>
      </c>
      <c r="F662" s="53" t="s">
        <v>5566</v>
      </c>
      <c r="G662" s="522" t="s">
        <v>5567</v>
      </c>
      <c r="H662" s="55">
        <v>36.26</v>
      </c>
      <c r="I662" s="55">
        <v>36.26</v>
      </c>
      <c r="J662" s="55">
        <v>1.1200000000000001</v>
      </c>
      <c r="K662" s="55">
        <v>1.1200000000000001</v>
      </c>
      <c r="M662" s="277">
        <v>43.69</v>
      </c>
      <c r="N662" s="277">
        <v>43.69</v>
      </c>
      <c r="O662" s="276">
        <v>1.35</v>
      </c>
      <c r="P662" s="280">
        <v>1.35</v>
      </c>
    </row>
    <row r="663" spans="1:16" x14ac:dyDescent="0.25">
      <c r="A663" s="42" t="s">
        <v>3756</v>
      </c>
      <c r="B663" s="497"/>
      <c r="C663" s="520" t="s">
        <v>5285</v>
      </c>
      <c r="D663" s="51">
        <v>3071</v>
      </c>
      <c r="E663" s="521" t="s">
        <v>5568</v>
      </c>
      <c r="F663" s="53" t="s">
        <v>5305</v>
      </c>
      <c r="G663" s="522" t="s">
        <v>5458</v>
      </c>
      <c r="H663" s="55">
        <v>0.21</v>
      </c>
      <c r="I663" s="55">
        <v>0.21</v>
      </c>
      <c r="J663" s="55">
        <v>0.84</v>
      </c>
      <c r="K663" s="55">
        <v>0.84</v>
      </c>
      <c r="M663" s="277">
        <v>0.26</v>
      </c>
      <c r="N663" s="277">
        <v>0.26</v>
      </c>
      <c r="O663" s="276">
        <v>1.04</v>
      </c>
      <c r="P663" s="280">
        <v>1.04</v>
      </c>
    </row>
    <row r="664" spans="1:16" x14ac:dyDescent="0.25">
      <c r="A664" s="42" t="s">
        <v>3757</v>
      </c>
      <c r="B664" s="497"/>
      <c r="C664" s="520" t="s">
        <v>5285</v>
      </c>
      <c r="D664" s="51">
        <v>3394</v>
      </c>
      <c r="E664" s="521" t="s">
        <v>5569</v>
      </c>
      <c r="F664" s="53" t="s">
        <v>5305</v>
      </c>
      <c r="G664" s="522" t="s">
        <v>5458</v>
      </c>
      <c r="H664" s="55">
        <v>0.21</v>
      </c>
      <c r="I664" s="55">
        <v>0.21</v>
      </c>
      <c r="J664" s="55">
        <v>0.84</v>
      </c>
      <c r="K664" s="55">
        <v>0.84</v>
      </c>
      <c r="M664" s="277">
        <v>0.26</v>
      </c>
      <c r="N664" s="277">
        <v>0.26</v>
      </c>
      <c r="O664" s="276">
        <v>1.04</v>
      </c>
      <c r="P664" s="280">
        <v>1.04</v>
      </c>
    </row>
    <row r="665" spans="1:16" x14ac:dyDescent="0.25">
      <c r="A665" s="42" t="s">
        <v>3758</v>
      </c>
      <c r="B665" s="497"/>
      <c r="C665" s="520" t="s">
        <v>5285</v>
      </c>
      <c r="D665" s="51">
        <v>2055</v>
      </c>
      <c r="E665" s="521" t="s">
        <v>5570</v>
      </c>
      <c r="F665" s="53" t="s">
        <v>5566</v>
      </c>
      <c r="G665" s="522" t="s">
        <v>5571</v>
      </c>
      <c r="H665" s="55">
        <v>28.73</v>
      </c>
      <c r="I665" s="55">
        <v>28.73</v>
      </c>
      <c r="J665" s="55">
        <v>0.75</v>
      </c>
      <c r="K665" s="55">
        <v>0.75</v>
      </c>
      <c r="M665" s="277">
        <v>34.619999999999997</v>
      </c>
      <c r="N665" s="277">
        <v>34.619999999999997</v>
      </c>
      <c r="O665" s="276">
        <v>0.91</v>
      </c>
      <c r="P665" s="280">
        <v>0.91</v>
      </c>
    </row>
    <row r="666" spans="1:16" x14ac:dyDescent="0.25">
      <c r="A666" s="42" t="s">
        <v>3759</v>
      </c>
      <c r="B666" s="497"/>
      <c r="C666" s="520" t="s">
        <v>5285</v>
      </c>
      <c r="D666" s="51">
        <v>1970</v>
      </c>
      <c r="E666" s="521" t="s">
        <v>5572</v>
      </c>
      <c r="F666" s="53" t="s">
        <v>5566</v>
      </c>
      <c r="G666" s="522" t="s">
        <v>5573</v>
      </c>
      <c r="H666" s="55">
        <v>16.899999999999999</v>
      </c>
      <c r="I666" s="55">
        <v>16.899999999999999</v>
      </c>
      <c r="J666" s="55">
        <v>0.28999999999999998</v>
      </c>
      <c r="K666" s="55">
        <v>0.28999999999999998</v>
      </c>
      <c r="M666" s="277">
        <v>20.37</v>
      </c>
      <c r="N666" s="277">
        <v>20.37</v>
      </c>
      <c r="O666" s="276">
        <v>0.35</v>
      </c>
      <c r="P666" s="280">
        <v>0.35</v>
      </c>
    </row>
    <row r="667" spans="1:16" x14ac:dyDescent="0.25">
      <c r="A667" s="42" t="s">
        <v>3760</v>
      </c>
      <c r="B667" s="497"/>
      <c r="C667" s="520" t="s">
        <v>5285</v>
      </c>
      <c r="D667" s="51">
        <v>1672</v>
      </c>
      <c r="E667" s="521" t="s">
        <v>5411</v>
      </c>
      <c r="F667" s="53" t="s">
        <v>5305</v>
      </c>
      <c r="G667" s="522" t="s">
        <v>5574</v>
      </c>
      <c r="H667" s="55">
        <v>2.2400000000000002</v>
      </c>
      <c r="I667" s="55">
        <v>2.2400000000000002</v>
      </c>
      <c r="J667" s="55">
        <v>0.09</v>
      </c>
      <c r="K667" s="55">
        <v>0.09</v>
      </c>
      <c r="M667" s="277">
        <v>2.71</v>
      </c>
      <c r="N667" s="277">
        <v>2.71</v>
      </c>
      <c r="O667" s="276">
        <v>0.12</v>
      </c>
      <c r="P667" s="280">
        <v>0.12</v>
      </c>
    </row>
    <row r="668" spans="1:16" ht="48" x14ac:dyDescent="0.25">
      <c r="A668" s="42" t="s">
        <v>3761</v>
      </c>
      <c r="B668" s="497"/>
      <c r="C668" s="524" t="s">
        <v>5285</v>
      </c>
      <c r="D668" s="533">
        <v>2788</v>
      </c>
      <c r="E668" s="523" t="s">
        <v>5732</v>
      </c>
      <c r="F668" s="525" t="s">
        <v>5305</v>
      </c>
      <c r="G668" s="522" t="s">
        <v>5575</v>
      </c>
      <c r="H668" s="55">
        <v>2.2599999999999998</v>
      </c>
      <c r="I668" s="55">
        <v>2.2599999999999998</v>
      </c>
      <c r="J668" s="55">
        <v>0</v>
      </c>
      <c r="K668" s="55">
        <v>0</v>
      </c>
      <c r="M668" s="277">
        <v>2.73</v>
      </c>
      <c r="N668" s="277">
        <v>2.73</v>
      </c>
      <c r="O668" s="276">
        <v>0</v>
      </c>
      <c r="P668" s="280">
        <v>0</v>
      </c>
    </row>
    <row r="669" spans="1:16" x14ac:dyDescent="0.25">
      <c r="A669" s="42" t="s">
        <v>3762</v>
      </c>
      <c r="B669" s="497"/>
      <c r="C669" s="544" t="s">
        <v>5291</v>
      </c>
      <c r="D669" s="551"/>
      <c r="E669" s="551"/>
      <c r="F669" s="551"/>
      <c r="G669" s="551"/>
      <c r="H669" s="565"/>
      <c r="I669" s="551"/>
      <c r="J669" s="575">
        <v>36.760000000000005</v>
      </c>
      <c r="K669" s="575">
        <v>36.88000000000001</v>
      </c>
      <c r="O669" s="287">
        <v>44.42</v>
      </c>
      <c r="P669" s="285">
        <v>44.42</v>
      </c>
    </row>
    <row r="670" spans="1:16" x14ac:dyDescent="0.2">
      <c r="A670" s="42" t="s">
        <v>3763</v>
      </c>
      <c r="B670" s="37"/>
      <c r="C670" s="545"/>
      <c r="D670" s="552"/>
      <c r="E670" s="552"/>
      <c r="F670" s="552"/>
      <c r="G670" s="552"/>
      <c r="H670" s="545"/>
      <c r="I670" s="552"/>
      <c r="J670" s="545"/>
      <c r="K670" s="552"/>
      <c r="O670" s="272"/>
      <c r="P670" s="272"/>
    </row>
    <row r="671" spans="1:16" x14ac:dyDescent="0.25">
      <c r="A671" s="42" t="s">
        <v>3764</v>
      </c>
      <c r="B671" s="309">
        <v>499</v>
      </c>
      <c r="C671" s="317" t="s">
        <v>5278</v>
      </c>
      <c r="D671" s="323" t="s">
        <v>132</v>
      </c>
      <c r="E671" s="323" t="s">
        <v>134</v>
      </c>
      <c r="F671" s="323" t="s">
        <v>5279</v>
      </c>
      <c r="G671" s="323" t="s">
        <v>5280</v>
      </c>
      <c r="H671" s="342" t="s">
        <v>5281</v>
      </c>
      <c r="I671" s="323"/>
      <c r="J671" s="342" t="s">
        <v>5282</v>
      </c>
      <c r="K671" s="323"/>
    </row>
    <row r="672" spans="1:16" x14ac:dyDescent="0.25">
      <c r="A672" s="42" t="s">
        <v>3765</v>
      </c>
      <c r="B672" s="257"/>
      <c r="C672" s="264"/>
      <c r="D672" s="245"/>
      <c r="E672" s="245"/>
      <c r="F672" s="245"/>
      <c r="G672" s="245"/>
      <c r="H672" s="589" t="s">
        <v>5283</v>
      </c>
      <c r="I672" s="590" t="s">
        <v>5284</v>
      </c>
      <c r="J672" s="580" t="s">
        <v>5283</v>
      </c>
      <c r="K672" s="581" t="s">
        <v>5284</v>
      </c>
      <c r="O672" s="282"/>
      <c r="P672" s="283"/>
    </row>
    <row r="673" spans="1:16" ht="36" x14ac:dyDescent="0.25">
      <c r="A673" s="42" t="s">
        <v>3766</v>
      </c>
      <c r="B673" s="517"/>
      <c r="C673" s="546" t="s">
        <v>197</v>
      </c>
      <c r="D673" s="553" t="s">
        <v>2113</v>
      </c>
      <c r="E673" s="555" t="s">
        <v>5733</v>
      </c>
      <c r="F673" s="558" t="s">
        <v>160</v>
      </c>
      <c r="G673" s="559"/>
      <c r="H673" s="564"/>
      <c r="I673" s="559"/>
      <c r="J673" s="567">
        <v>67.550000000000011</v>
      </c>
      <c r="K673" s="567">
        <v>69.300000000000011</v>
      </c>
      <c r="L673" s="279"/>
      <c r="O673" s="278">
        <v>81.56</v>
      </c>
      <c r="P673" s="281">
        <v>83.5</v>
      </c>
    </row>
    <row r="674" spans="1:16" x14ac:dyDescent="0.25">
      <c r="A674" s="42" t="s">
        <v>3767</v>
      </c>
      <c r="B674" s="518"/>
      <c r="C674" s="520" t="s">
        <v>5285</v>
      </c>
      <c r="D674" s="534">
        <v>8</v>
      </c>
      <c r="E674" s="521" t="s">
        <v>5302</v>
      </c>
      <c r="F674" s="53" t="s">
        <v>86</v>
      </c>
      <c r="G674" s="522" t="s">
        <v>5576</v>
      </c>
      <c r="H674" s="55">
        <v>10.8</v>
      </c>
      <c r="I674" s="55">
        <v>12.5</v>
      </c>
      <c r="J674" s="55">
        <v>3.6</v>
      </c>
      <c r="K674" s="55">
        <v>4.16</v>
      </c>
      <c r="M674" s="277">
        <v>13.02</v>
      </c>
      <c r="N674" s="277">
        <v>15.06</v>
      </c>
      <c r="O674" s="276">
        <v>4.34</v>
      </c>
      <c r="P674" s="280">
        <v>5.0199999999999996</v>
      </c>
    </row>
    <row r="675" spans="1:16" x14ac:dyDescent="0.25">
      <c r="A675" s="42" t="s">
        <v>3768</v>
      </c>
      <c r="B675" s="497"/>
      <c r="C675" s="520" t="s">
        <v>5285</v>
      </c>
      <c r="D675" s="534">
        <v>12</v>
      </c>
      <c r="E675" s="521" t="s">
        <v>5341</v>
      </c>
      <c r="F675" s="53" t="s">
        <v>86</v>
      </c>
      <c r="G675" s="522" t="s">
        <v>5577</v>
      </c>
      <c r="H675" s="55">
        <v>15.99</v>
      </c>
      <c r="I675" s="55">
        <v>18.510000000000002</v>
      </c>
      <c r="J675" s="55">
        <v>3</v>
      </c>
      <c r="K675" s="55">
        <v>3.48</v>
      </c>
      <c r="M675" s="277">
        <v>19.27</v>
      </c>
      <c r="N675" s="277">
        <v>22.3</v>
      </c>
      <c r="O675" s="276">
        <v>3.62</v>
      </c>
      <c r="P675" s="280">
        <v>4.1900000000000004</v>
      </c>
    </row>
    <row r="676" spans="1:16" x14ac:dyDescent="0.25">
      <c r="A676" s="42" t="s">
        <v>3769</v>
      </c>
      <c r="B676" s="497"/>
      <c r="C676" s="520" t="s">
        <v>5285</v>
      </c>
      <c r="D676" s="534">
        <v>18</v>
      </c>
      <c r="E676" s="521" t="s">
        <v>5557</v>
      </c>
      <c r="F676" s="53" t="s">
        <v>86</v>
      </c>
      <c r="G676" s="522" t="s">
        <v>5556</v>
      </c>
      <c r="H676" s="55">
        <v>15.99</v>
      </c>
      <c r="I676" s="55">
        <v>18.510000000000002</v>
      </c>
      <c r="J676" s="55">
        <v>2.1800000000000002</v>
      </c>
      <c r="K676" s="55">
        <v>2.5299999999999998</v>
      </c>
      <c r="M676" s="277">
        <v>19.27</v>
      </c>
      <c r="N676" s="277">
        <v>22.3</v>
      </c>
      <c r="O676" s="276">
        <v>2.64</v>
      </c>
      <c r="P676" s="280">
        <v>3.05</v>
      </c>
    </row>
    <row r="677" spans="1:16" x14ac:dyDescent="0.25">
      <c r="A677" s="42" t="s">
        <v>3770</v>
      </c>
      <c r="B677" s="497"/>
      <c r="C677" s="520" t="s">
        <v>5285</v>
      </c>
      <c r="D677" s="534">
        <v>21</v>
      </c>
      <c r="E677" s="521" t="s">
        <v>5559</v>
      </c>
      <c r="F677" s="53" t="s">
        <v>86</v>
      </c>
      <c r="G677" s="522" t="s">
        <v>5304</v>
      </c>
      <c r="H677" s="55">
        <v>15.99</v>
      </c>
      <c r="I677" s="55">
        <v>18.510000000000002</v>
      </c>
      <c r="J677" s="55">
        <v>1.43</v>
      </c>
      <c r="K677" s="55">
        <v>1.66</v>
      </c>
      <c r="M677" s="277">
        <v>19.27</v>
      </c>
      <c r="N677" s="277">
        <v>22.3</v>
      </c>
      <c r="O677" s="276">
        <v>1.73</v>
      </c>
      <c r="P677" s="280">
        <v>2.0099999999999998</v>
      </c>
    </row>
    <row r="678" spans="1:16" x14ac:dyDescent="0.25">
      <c r="A678" s="42" t="s">
        <v>3771</v>
      </c>
      <c r="B678" s="497"/>
      <c r="C678" s="544" t="s">
        <v>5290</v>
      </c>
      <c r="D678" s="551"/>
      <c r="E678" s="551"/>
      <c r="F678" s="551"/>
      <c r="G678" s="551"/>
      <c r="H678" s="565"/>
      <c r="I678" s="551"/>
      <c r="J678" s="575">
        <v>10.209999999999999</v>
      </c>
      <c r="K678" s="575">
        <v>11.83</v>
      </c>
      <c r="O678" s="287">
        <v>12.33</v>
      </c>
      <c r="P678" s="285">
        <v>14.27</v>
      </c>
    </row>
    <row r="679" spans="1:16" ht="24" x14ac:dyDescent="0.25">
      <c r="A679" s="42" t="s">
        <v>3772</v>
      </c>
      <c r="B679" s="497"/>
      <c r="C679" s="520" t="s">
        <v>5285</v>
      </c>
      <c r="D679" s="51">
        <v>1326</v>
      </c>
      <c r="E679" s="521" t="s">
        <v>5560</v>
      </c>
      <c r="F679" s="53" t="s">
        <v>5298</v>
      </c>
      <c r="G679" s="522" t="s">
        <v>5578</v>
      </c>
      <c r="H679" s="55">
        <v>12.89</v>
      </c>
      <c r="I679" s="55">
        <v>12.940778787878781</v>
      </c>
      <c r="J679" s="55">
        <v>33.46</v>
      </c>
      <c r="K679" s="55">
        <v>33.590000000000003</v>
      </c>
      <c r="M679" s="277">
        <v>15.54</v>
      </c>
      <c r="N679" s="277">
        <v>15.54</v>
      </c>
      <c r="O679" s="276">
        <v>40.340000000000003</v>
      </c>
      <c r="P679" s="280">
        <v>40.340000000000003</v>
      </c>
    </row>
    <row r="680" spans="1:16" ht="24" x14ac:dyDescent="0.25">
      <c r="A680" s="42" t="s">
        <v>3773</v>
      </c>
      <c r="B680" s="497"/>
      <c r="C680" s="520" t="s">
        <v>5342</v>
      </c>
      <c r="D680" s="57" t="s">
        <v>5562</v>
      </c>
      <c r="E680" s="521" t="s">
        <v>5563</v>
      </c>
      <c r="F680" s="53" t="s">
        <v>5300</v>
      </c>
      <c r="G680" s="522" t="s">
        <v>5579</v>
      </c>
      <c r="H680" s="55">
        <v>121.07</v>
      </c>
      <c r="I680" s="55">
        <v>121.07</v>
      </c>
      <c r="J680" s="55">
        <v>16.940000000000001</v>
      </c>
      <c r="K680" s="55">
        <v>16.940000000000001</v>
      </c>
      <c r="M680" s="277">
        <v>145.85</v>
      </c>
      <c r="N680" s="277">
        <v>145.85</v>
      </c>
      <c r="O680" s="276">
        <v>20.420000000000002</v>
      </c>
      <c r="P680" s="280">
        <v>20.420000000000002</v>
      </c>
    </row>
    <row r="681" spans="1:16" x14ac:dyDescent="0.25">
      <c r="A681" s="42" t="s">
        <v>3774</v>
      </c>
      <c r="B681" s="497"/>
      <c r="C681" s="520" t="s">
        <v>5285</v>
      </c>
      <c r="D681" s="51">
        <v>2212</v>
      </c>
      <c r="E681" s="521" t="s">
        <v>5565</v>
      </c>
      <c r="F681" s="53" t="s">
        <v>5566</v>
      </c>
      <c r="G681" s="522" t="s">
        <v>5580</v>
      </c>
      <c r="H681" s="55">
        <v>36.26</v>
      </c>
      <c r="I681" s="55">
        <v>36.26</v>
      </c>
      <c r="J681" s="55">
        <v>1.82</v>
      </c>
      <c r="K681" s="55">
        <v>1.82</v>
      </c>
      <c r="M681" s="277">
        <v>43.69</v>
      </c>
      <c r="N681" s="277">
        <v>43.69</v>
      </c>
      <c r="O681" s="276">
        <v>2.19</v>
      </c>
      <c r="P681" s="280">
        <v>2.19</v>
      </c>
    </row>
    <row r="682" spans="1:16" ht="24" x14ac:dyDescent="0.25">
      <c r="A682" s="42" t="s">
        <v>3775</v>
      </c>
      <c r="B682" s="497"/>
      <c r="C682" s="520" t="s">
        <v>5285</v>
      </c>
      <c r="D682" s="51">
        <v>2977</v>
      </c>
      <c r="E682" s="521" t="s">
        <v>5581</v>
      </c>
      <c r="F682" s="53" t="s">
        <v>5305</v>
      </c>
      <c r="G682" s="522" t="s">
        <v>5458</v>
      </c>
      <c r="H682" s="55">
        <v>0.4</v>
      </c>
      <c r="I682" s="55">
        <v>0.4</v>
      </c>
      <c r="J682" s="55">
        <v>1.6</v>
      </c>
      <c r="K682" s="55">
        <v>1.6</v>
      </c>
      <c r="M682" s="277">
        <v>0.49</v>
      </c>
      <c r="N682" s="277">
        <v>0.49</v>
      </c>
      <c r="O682" s="276">
        <v>1.96</v>
      </c>
      <c r="P682" s="280">
        <v>1.96</v>
      </c>
    </row>
    <row r="683" spans="1:16" x14ac:dyDescent="0.25">
      <c r="A683" s="42" t="s">
        <v>3776</v>
      </c>
      <c r="B683" s="497"/>
      <c r="C683" s="520" t="s">
        <v>5285</v>
      </c>
      <c r="D683" s="51">
        <v>2055</v>
      </c>
      <c r="E683" s="521" t="s">
        <v>5570</v>
      </c>
      <c r="F683" s="53" t="s">
        <v>5566</v>
      </c>
      <c r="G683" s="522" t="s">
        <v>5582</v>
      </c>
      <c r="H683" s="55">
        <v>28.73</v>
      </c>
      <c r="I683" s="55">
        <v>28.73</v>
      </c>
      <c r="J683" s="55">
        <v>1.22</v>
      </c>
      <c r="K683" s="55">
        <v>1.22</v>
      </c>
      <c r="M683" s="277">
        <v>34.619999999999997</v>
      </c>
      <c r="N683" s="277">
        <v>34.619999999999997</v>
      </c>
      <c r="O683" s="276">
        <v>1.47</v>
      </c>
      <c r="P683" s="280">
        <v>1.47</v>
      </c>
    </row>
    <row r="684" spans="1:16" x14ac:dyDescent="0.25">
      <c r="A684" s="42" t="s">
        <v>3777</v>
      </c>
      <c r="B684" s="497"/>
      <c r="C684" s="520" t="s">
        <v>5285</v>
      </c>
      <c r="D684" s="51">
        <v>3071</v>
      </c>
      <c r="E684" s="521" t="s">
        <v>5568</v>
      </c>
      <c r="F684" s="53" t="s">
        <v>5305</v>
      </c>
      <c r="G684" s="522" t="s">
        <v>5458</v>
      </c>
      <c r="H684" s="55">
        <v>0.21</v>
      </c>
      <c r="I684" s="55">
        <v>0.21</v>
      </c>
      <c r="J684" s="55">
        <v>0.84</v>
      </c>
      <c r="K684" s="55">
        <v>0.84</v>
      </c>
      <c r="M684" s="277">
        <v>0.26</v>
      </c>
      <c r="N684" s="277">
        <v>0.26</v>
      </c>
      <c r="O684" s="276">
        <v>1.04</v>
      </c>
      <c r="P684" s="280">
        <v>1.04</v>
      </c>
    </row>
    <row r="685" spans="1:16" x14ac:dyDescent="0.25">
      <c r="A685" s="42" t="s">
        <v>3778</v>
      </c>
      <c r="B685" s="497"/>
      <c r="C685" s="520" t="s">
        <v>5285</v>
      </c>
      <c r="D685" s="51">
        <v>3394</v>
      </c>
      <c r="E685" s="521" t="s">
        <v>5569</v>
      </c>
      <c r="F685" s="53" t="s">
        <v>5305</v>
      </c>
      <c r="G685" s="522" t="s">
        <v>5458</v>
      </c>
      <c r="H685" s="55">
        <v>0.21</v>
      </c>
      <c r="I685" s="55">
        <v>0.21</v>
      </c>
      <c r="J685" s="55">
        <v>0.84</v>
      </c>
      <c r="K685" s="55">
        <v>0.84</v>
      </c>
      <c r="M685" s="277">
        <v>0.26</v>
      </c>
      <c r="N685" s="277">
        <v>0.26</v>
      </c>
      <c r="O685" s="276">
        <v>1.04</v>
      </c>
      <c r="P685" s="280">
        <v>1.04</v>
      </c>
    </row>
    <row r="686" spans="1:16" x14ac:dyDescent="0.25">
      <c r="A686" s="42" t="s">
        <v>3779</v>
      </c>
      <c r="B686" s="497"/>
      <c r="C686" s="520" t="s">
        <v>5285</v>
      </c>
      <c r="D686" s="51">
        <v>1970</v>
      </c>
      <c r="E686" s="521" t="s">
        <v>5572</v>
      </c>
      <c r="F686" s="53" t="s">
        <v>5566</v>
      </c>
      <c r="G686" s="522" t="s">
        <v>5583</v>
      </c>
      <c r="H686" s="55">
        <v>16.899999999999999</v>
      </c>
      <c r="I686" s="55">
        <v>16.899999999999999</v>
      </c>
      <c r="J686" s="55">
        <v>0.47</v>
      </c>
      <c r="K686" s="55">
        <v>0.47</v>
      </c>
      <c r="M686" s="277">
        <v>20.37</v>
      </c>
      <c r="N686" s="277">
        <v>20.37</v>
      </c>
      <c r="O686" s="276">
        <v>0.56999999999999995</v>
      </c>
      <c r="P686" s="280">
        <v>0.56999999999999995</v>
      </c>
    </row>
    <row r="687" spans="1:16" x14ac:dyDescent="0.25">
      <c r="A687" s="42" t="s">
        <v>3780</v>
      </c>
      <c r="B687" s="497"/>
      <c r="C687" s="520" t="s">
        <v>5285</v>
      </c>
      <c r="D687" s="51">
        <v>1672</v>
      </c>
      <c r="E687" s="521" t="s">
        <v>5411</v>
      </c>
      <c r="F687" s="53" t="s">
        <v>5305</v>
      </c>
      <c r="G687" s="522" t="s">
        <v>5584</v>
      </c>
      <c r="H687" s="55">
        <v>2.2400000000000002</v>
      </c>
      <c r="I687" s="55">
        <v>2.2400000000000002</v>
      </c>
      <c r="J687" s="55">
        <v>0.15</v>
      </c>
      <c r="K687" s="55">
        <v>0.15</v>
      </c>
      <c r="M687" s="277">
        <v>2.71</v>
      </c>
      <c r="N687" s="277">
        <v>2.71</v>
      </c>
      <c r="O687" s="276">
        <v>0.19</v>
      </c>
      <c r="P687" s="280">
        <v>0.19</v>
      </c>
    </row>
    <row r="688" spans="1:16" ht="48" x14ac:dyDescent="0.25">
      <c r="A688" s="42" t="s">
        <v>3781</v>
      </c>
      <c r="B688" s="497"/>
      <c r="C688" s="524" t="s">
        <v>5285</v>
      </c>
      <c r="D688" s="533">
        <v>2788</v>
      </c>
      <c r="E688" s="523" t="s">
        <v>5732</v>
      </c>
      <c r="F688" s="525" t="s">
        <v>5305</v>
      </c>
      <c r="G688" s="522" t="s">
        <v>5585</v>
      </c>
      <c r="H688" s="55">
        <v>2.2599999999999998</v>
      </c>
      <c r="I688" s="55">
        <v>2.2599999999999998</v>
      </c>
      <c r="J688" s="55">
        <v>0</v>
      </c>
      <c r="K688" s="55">
        <v>0</v>
      </c>
      <c r="M688" s="277">
        <v>2.73</v>
      </c>
      <c r="N688" s="277">
        <v>2.73</v>
      </c>
      <c r="O688" s="276">
        <v>0.01</v>
      </c>
      <c r="P688" s="280">
        <v>0.01</v>
      </c>
    </row>
    <row r="689" spans="1:16" x14ac:dyDescent="0.25">
      <c r="A689" s="42" t="s">
        <v>3782</v>
      </c>
      <c r="B689" s="251"/>
      <c r="C689" s="500" t="s">
        <v>5291</v>
      </c>
      <c r="D689" s="504"/>
      <c r="E689" s="504"/>
      <c r="F689" s="504"/>
      <c r="G689" s="504"/>
      <c r="H689" s="530"/>
      <c r="I689" s="504"/>
      <c r="J689" s="591">
        <v>57.340000000000011</v>
      </c>
      <c r="K689" s="591">
        <v>57.470000000000006</v>
      </c>
      <c r="O689" s="287">
        <v>69.23</v>
      </c>
      <c r="P689" s="285">
        <v>69.23</v>
      </c>
    </row>
    <row r="690" spans="1:16" x14ac:dyDescent="0.2">
      <c r="A690" s="42" t="s">
        <v>3783</v>
      </c>
      <c r="B690" s="310"/>
      <c r="C690" s="319"/>
      <c r="D690" s="327"/>
      <c r="E690" s="327"/>
      <c r="F690" s="327"/>
      <c r="G690" s="327"/>
      <c r="H690" s="344"/>
      <c r="I690" s="348"/>
      <c r="J690" s="319"/>
      <c r="K690" s="350"/>
      <c r="O690" s="272"/>
      <c r="P690" s="282"/>
    </row>
    <row r="691" spans="1:16" x14ac:dyDescent="0.25">
      <c r="A691" s="42" t="s">
        <v>3784</v>
      </c>
      <c r="B691" s="309">
        <v>500</v>
      </c>
      <c r="C691" s="317" t="s">
        <v>5278</v>
      </c>
      <c r="D691" s="323" t="s">
        <v>132</v>
      </c>
      <c r="E691" s="323" t="s">
        <v>134</v>
      </c>
      <c r="F691" s="323" t="s">
        <v>5279</v>
      </c>
      <c r="G691" s="323" t="s">
        <v>5280</v>
      </c>
      <c r="H691" s="342" t="s">
        <v>5281</v>
      </c>
      <c r="I691" s="323"/>
      <c r="J691" s="342" t="s">
        <v>5282</v>
      </c>
      <c r="K691" s="323"/>
    </row>
    <row r="692" spans="1:16" x14ac:dyDescent="0.25">
      <c r="A692" s="42" t="s">
        <v>3785</v>
      </c>
      <c r="B692" s="257"/>
      <c r="C692" s="264"/>
      <c r="D692" s="245"/>
      <c r="E692" s="245"/>
      <c r="F692" s="245"/>
      <c r="G692" s="245"/>
      <c r="H692" s="589" t="s">
        <v>5283</v>
      </c>
      <c r="I692" s="590" t="s">
        <v>5284</v>
      </c>
      <c r="J692" s="580" t="s">
        <v>5283</v>
      </c>
      <c r="K692" s="581" t="s">
        <v>5284</v>
      </c>
      <c r="O692" s="282"/>
      <c r="P692" s="283"/>
    </row>
    <row r="693" spans="1:16" ht="60" x14ac:dyDescent="0.25">
      <c r="A693" s="42" t="s">
        <v>3786</v>
      </c>
      <c r="B693" s="517"/>
      <c r="C693" s="543" t="s">
        <v>197</v>
      </c>
      <c r="D693" s="550" t="s">
        <v>1761</v>
      </c>
      <c r="E693" s="555" t="s">
        <v>5734</v>
      </c>
      <c r="F693" s="557" t="s">
        <v>164</v>
      </c>
      <c r="G693" s="561"/>
      <c r="H693" s="568"/>
      <c r="I693" s="561"/>
      <c r="J693" s="567">
        <v>121.33999999999999</v>
      </c>
      <c r="K693" s="567">
        <v>125.32000000000001</v>
      </c>
      <c r="L693" s="279"/>
      <c r="O693" s="278">
        <v>146.25</v>
      </c>
      <c r="P693" s="281">
        <v>150.97999999999999</v>
      </c>
    </row>
    <row r="694" spans="1:16" x14ac:dyDescent="0.25">
      <c r="A694" s="42" t="s">
        <v>3787</v>
      </c>
      <c r="B694" s="518"/>
      <c r="C694" s="520" t="s">
        <v>5285</v>
      </c>
      <c r="D694" s="534">
        <v>5</v>
      </c>
      <c r="E694" s="521" t="s">
        <v>5286</v>
      </c>
      <c r="F694" s="53" t="s">
        <v>86</v>
      </c>
      <c r="G694" s="522" t="s">
        <v>5586</v>
      </c>
      <c r="H694" s="55">
        <v>9.57</v>
      </c>
      <c r="I694" s="55">
        <v>11.07</v>
      </c>
      <c r="J694" s="55">
        <v>17.989999999999998</v>
      </c>
      <c r="K694" s="55">
        <v>20.81</v>
      </c>
      <c r="M694" s="277">
        <v>11.53</v>
      </c>
      <c r="N694" s="277">
        <v>13.34</v>
      </c>
      <c r="O694" s="276">
        <v>21.68</v>
      </c>
      <c r="P694" s="280">
        <v>25.08</v>
      </c>
    </row>
    <row r="695" spans="1:16" x14ac:dyDescent="0.25">
      <c r="A695" s="42" t="s">
        <v>3788</v>
      </c>
      <c r="B695" s="497"/>
      <c r="C695" s="520" t="s">
        <v>5285</v>
      </c>
      <c r="D695" s="534">
        <v>25</v>
      </c>
      <c r="E695" s="521" t="s">
        <v>5402</v>
      </c>
      <c r="F695" s="53" t="s">
        <v>86</v>
      </c>
      <c r="G695" s="522" t="s">
        <v>5427</v>
      </c>
      <c r="H695" s="55">
        <v>15.99</v>
      </c>
      <c r="I695" s="55">
        <v>18.510000000000002</v>
      </c>
      <c r="J695" s="55">
        <v>7.03</v>
      </c>
      <c r="K695" s="55">
        <v>8.14</v>
      </c>
      <c r="M695" s="277">
        <v>19.27</v>
      </c>
      <c r="N695" s="277">
        <v>22.3</v>
      </c>
      <c r="O695" s="276">
        <v>8.48</v>
      </c>
      <c r="P695" s="280">
        <v>9.81</v>
      </c>
    </row>
    <row r="696" spans="1:16" x14ac:dyDescent="0.25">
      <c r="A696" s="42" t="s">
        <v>3789</v>
      </c>
      <c r="B696" s="497"/>
      <c r="C696" s="544" t="s">
        <v>5290</v>
      </c>
      <c r="D696" s="551"/>
      <c r="E696" s="551"/>
      <c r="F696" s="551"/>
      <c r="G696" s="551"/>
      <c r="H696" s="565"/>
      <c r="I696" s="551"/>
      <c r="J696" s="575">
        <v>25.02</v>
      </c>
      <c r="K696" s="575">
        <v>28.95</v>
      </c>
      <c r="O696" s="287">
        <v>30.16</v>
      </c>
      <c r="P696" s="285">
        <v>34.89</v>
      </c>
    </row>
    <row r="697" spans="1:16" ht="24" x14ac:dyDescent="0.25">
      <c r="A697" s="42" t="s">
        <v>3790</v>
      </c>
      <c r="B697" s="497"/>
      <c r="C697" s="520" t="s">
        <v>5342</v>
      </c>
      <c r="D697" s="57" t="s">
        <v>5587</v>
      </c>
      <c r="E697" s="521" t="s">
        <v>5588</v>
      </c>
      <c r="F697" s="53" t="s">
        <v>164</v>
      </c>
      <c r="G697" s="522" t="s">
        <v>5301</v>
      </c>
      <c r="H697" s="55">
        <v>38.26</v>
      </c>
      <c r="I697" s="55">
        <v>38.26</v>
      </c>
      <c r="J697" s="55">
        <v>38.26</v>
      </c>
      <c r="K697" s="55">
        <v>38.26</v>
      </c>
      <c r="M697" s="277">
        <v>46.1</v>
      </c>
      <c r="N697" s="277">
        <v>46.1</v>
      </c>
      <c r="O697" s="276">
        <v>46.1</v>
      </c>
      <c r="P697" s="280">
        <v>46.1</v>
      </c>
    </row>
    <row r="698" spans="1:16" x14ac:dyDescent="0.25">
      <c r="A698" s="42" t="s">
        <v>3791</v>
      </c>
      <c r="B698" s="497"/>
      <c r="C698" s="520" t="s">
        <v>5285</v>
      </c>
      <c r="D698" s="51">
        <v>2023</v>
      </c>
      <c r="E698" s="521" t="s">
        <v>5384</v>
      </c>
      <c r="F698" s="53" t="s">
        <v>5385</v>
      </c>
      <c r="G698" s="522" t="s">
        <v>5589</v>
      </c>
      <c r="H698" s="55">
        <v>11.87</v>
      </c>
      <c r="I698" s="55">
        <v>11.87</v>
      </c>
      <c r="J698" s="55">
        <v>6.64</v>
      </c>
      <c r="K698" s="55">
        <v>6.64</v>
      </c>
      <c r="M698" s="277">
        <v>14.3</v>
      </c>
      <c r="N698" s="277">
        <v>14.3</v>
      </c>
      <c r="O698" s="276">
        <v>8.01</v>
      </c>
      <c r="P698" s="280">
        <v>8.01</v>
      </c>
    </row>
    <row r="699" spans="1:16" x14ac:dyDescent="0.25">
      <c r="A699" s="42" t="s">
        <v>3792</v>
      </c>
      <c r="B699" s="497"/>
      <c r="C699" s="520" t="s">
        <v>5285</v>
      </c>
      <c r="D699" s="51">
        <v>1968</v>
      </c>
      <c r="E699" s="521" t="s">
        <v>5590</v>
      </c>
      <c r="F699" s="53" t="s">
        <v>5385</v>
      </c>
      <c r="G699" s="522" t="s">
        <v>5591</v>
      </c>
      <c r="H699" s="55">
        <v>6.93</v>
      </c>
      <c r="I699" s="55">
        <v>6.93</v>
      </c>
      <c r="J699" s="55">
        <v>6.72</v>
      </c>
      <c r="K699" s="55">
        <v>6.72</v>
      </c>
      <c r="M699" s="277">
        <v>8.35</v>
      </c>
      <c r="N699" s="277">
        <v>8.35</v>
      </c>
      <c r="O699" s="276">
        <v>8.1</v>
      </c>
      <c r="P699" s="280">
        <v>8.1</v>
      </c>
    </row>
    <row r="700" spans="1:16" x14ac:dyDescent="0.25">
      <c r="A700" s="42" t="s">
        <v>3793</v>
      </c>
      <c r="B700" s="497"/>
      <c r="C700" s="520" t="s">
        <v>5285</v>
      </c>
      <c r="D700" s="51">
        <v>1862</v>
      </c>
      <c r="E700" s="521" t="s">
        <v>5592</v>
      </c>
      <c r="F700" s="53" t="s">
        <v>5298</v>
      </c>
      <c r="G700" s="522" t="s">
        <v>5593</v>
      </c>
      <c r="H700" s="55">
        <v>22.67</v>
      </c>
      <c r="I700" s="55">
        <v>22.67</v>
      </c>
      <c r="J700" s="55">
        <v>0.68</v>
      </c>
      <c r="K700" s="55">
        <v>0.68</v>
      </c>
      <c r="M700" s="277">
        <v>27.31</v>
      </c>
      <c r="N700" s="277">
        <v>27.31</v>
      </c>
      <c r="O700" s="276">
        <v>0.82</v>
      </c>
      <c r="P700" s="280">
        <v>0.82</v>
      </c>
    </row>
    <row r="701" spans="1:16" x14ac:dyDescent="0.25">
      <c r="A701" s="42" t="s">
        <v>3794</v>
      </c>
      <c r="B701" s="497"/>
      <c r="C701" s="520" t="s">
        <v>5285</v>
      </c>
      <c r="D701" s="51">
        <v>2380</v>
      </c>
      <c r="E701" s="521" t="s">
        <v>5594</v>
      </c>
      <c r="F701" s="53" t="s">
        <v>5385</v>
      </c>
      <c r="G701" s="522" t="s">
        <v>5595</v>
      </c>
      <c r="H701" s="55">
        <v>2.86</v>
      </c>
      <c r="I701" s="55">
        <v>2.86</v>
      </c>
      <c r="J701" s="55">
        <v>4.8899999999999997</v>
      </c>
      <c r="K701" s="55">
        <v>4.8899999999999997</v>
      </c>
      <c r="M701" s="277">
        <v>3.45</v>
      </c>
      <c r="N701" s="277">
        <v>3.45</v>
      </c>
      <c r="O701" s="276">
        <v>5.9</v>
      </c>
      <c r="P701" s="280">
        <v>5.9</v>
      </c>
    </row>
    <row r="702" spans="1:16" x14ac:dyDescent="0.25">
      <c r="A702" s="42" t="s">
        <v>3795</v>
      </c>
      <c r="B702" s="497"/>
      <c r="C702" s="520" t="s">
        <v>5285</v>
      </c>
      <c r="D702" s="51">
        <v>2438</v>
      </c>
      <c r="E702" s="521" t="s">
        <v>5373</v>
      </c>
      <c r="F702" s="53" t="s">
        <v>5298</v>
      </c>
      <c r="G702" s="522" t="s">
        <v>5287</v>
      </c>
      <c r="H702" s="55">
        <v>6.54</v>
      </c>
      <c r="I702" s="55">
        <v>6.5604374999999973</v>
      </c>
      <c r="J702" s="55">
        <v>16.350000000000001</v>
      </c>
      <c r="K702" s="55">
        <v>16.399999999999999</v>
      </c>
      <c r="M702" s="277">
        <v>7.88</v>
      </c>
      <c r="N702" s="277">
        <v>7.88</v>
      </c>
      <c r="O702" s="276">
        <v>19.7</v>
      </c>
      <c r="P702" s="280">
        <v>19.7</v>
      </c>
    </row>
    <row r="703" spans="1:16" x14ac:dyDescent="0.25">
      <c r="A703" s="42" t="s">
        <v>3796</v>
      </c>
      <c r="B703" s="497"/>
      <c r="C703" s="520" t="s">
        <v>5285</v>
      </c>
      <c r="D703" s="51">
        <v>2666</v>
      </c>
      <c r="E703" s="521" t="s">
        <v>5596</v>
      </c>
      <c r="F703" s="53" t="s">
        <v>5308</v>
      </c>
      <c r="G703" s="522" t="s">
        <v>5597</v>
      </c>
      <c r="H703" s="55">
        <v>453.92</v>
      </c>
      <c r="I703" s="55">
        <v>453.92</v>
      </c>
      <c r="J703" s="55">
        <v>22.69</v>
      </c>
      <c r="K703" s="55">
        <v>22.69</v>
      </c>
      <c r="M703" s="277">
        <v>546.83000000000004</v>
      </c>
      <c r="N703" s="277">
        <v>546.83000000000004</v>
      </c>
      <c r="O703" s="276">
        <v>27.34</v>
      </c>
      <c r="P703" s="280">
        <v>27.34</v>
      </c>
    </row>
    <row r="704" spans="1:16" ht="36" x14ac:dyDescent="0.25">
      <c r="A704" s="42" t="s">
        <v>3797</v>
      </c>
      <c r="B704" s="38"/>
      <c r="C704" s="524" t="s">
        <v>5285</v>
      </c>
      <c r="D704" s="533">
        <v>2149</v>
      </c>
      <c r="E704" s="521" t="s">
        <v>5598</v>
      </c>
      <c r="F704" s="525" t="s">
        <v>5305</v>
      </c>
      <c r="G704" s="522" t="s">
        <v>5599</v>
      </c>
      <c r="H704" s="55">
        <v>2.0699999999999998</v>
      </c>
      <c r="I704" s="55">
        <v>2.0699999999999998</v>
      </c>
      <c r="J704" s="55">
        <v>0.09</v>
      </c>
      <c r="K704" s="55">
        <v>0.09</v>
      </c>
      <c r="M704" s="277">
        <v>2.5</v>
      </c>
      <c r="N704" s="277">
        <v>2.5</v>
      </c>
      <c r="O704" s="276">
        <v>0.12</v>
      </c>
      <c r="P704" s="280">
        <v>0.12</v>
      </c>
    </row>
    <row r="705" spans="1:16" x14ac:dyDescent="0.2">
      <c r="A705" s="42" t="s">
        <v>3798</v>
      </c>
      <c r="B705" s="37"/>
      <c r="C705" s="544" t="s">
        <v>5291</v>
      </c>
      <c r="D705" s="551"/>
      <c r="E705" s="551"/>
      <c r="F705" s="551"/>
      <c r="G705" s="551"/>
      <c r="H705" s="565"/>
      <c r="I705" s="551"/>
      <c r="J705" s="575">
        <v>96.32</v>
      </c>
      <c r="K705" s="575">
        <v>96.37</v>
      </c>
      <c r="O705" s="287">
        <v>116.09</v>
      </c>
      <c r="P705" s="285">
        <v>116.09</v>
      </c>
    </row>
    <row r="706" spans="1:16" x14ac:dyDescent="0.2">
      <c r="A706" s="42" t="s">
        <v>3799</v>
      </c>
      <c r="B706" s="37"/>
      <c r="C706" s="592"/>
      <c r="D706" s="528"/>
      <c r="E706" s="528"/>
      <c r="F706" s="528"/>
      <c r="G706" s="528"/>
      <c r="H706" s="266"/>
      <c r="I706" s="513"/>
      <c r="J706" s="592"/>
      <c r="K706" s="527"/>
      <c r="O706" s="272"/>
      <c r="P706" s="282"/>
    </row>
    <row r="707" spans="1:16" x14ac:dyDescent="0.25">
      <c r="A707" s="42" t="s">
        <v>3800</v>
      </c>
      <c r="B707" s="309">
        <v>501</v>
      </c>
      <c r="C707" s="317" t="s">
        <v>5278</v>
      </c>
      <c r="D707" s="323" t="s">
        <v>132</v>
      </c>
      <c r="E707" s="323" t="s">
        <v>134</v>
      </c>
      <c r="F707" s="323" t="s">
        <v>5279</v>
      </c>
      <c r="G707" s="323" t="s">
        <v>5280</v>
      </c>
      <c r="H707" s="342" t="s">
        <v>5281</v>
      </c>
      <c r="I707" s="323"/>
      <c r="J707" s="342" t="s">
        <v>5282</v>
      </c>
      <c r="K707" s="323"/>
    </row>
    <row r="708" spans="1:16" x14ac:dyDescent="0.25">
      <c r="A708" s="42" t="s">
        <v>3801</v>
      </c>
      <c r="B708" s="257"/>
      <c r="C708" s="264"/>
      <c r="D708" s="245"/>
      <c r="E708" s="245"/>
      <c r="F708" s="245"/>
      <c r="G708" s="245"/>
      <c r="H708" s="346" t="s">
        <v>5283</v>
      </c>
      <c r="I708" s="349" t="s">
        <v>5284</v>
      </c>
      <c r="J708" s="510" t="s">
        <v>5283</v>
      </c>
      <c r="K708" s="351" t="s">
        <v>5284</v>
      </c>
      <c r="O708" s="282"/>
      <c r="P708" s="283"/>
    </row>
    <row r="709" spans="1:16" x14ac:dyDescent="0.25">
      <c r="A709" s="42" t="s">
        <v>3802</v>
      </c>
      <c r="B709" s="311"/>
      <c r="C709" s="320" t="s">
        <v>197</v>
      </c>
      <c r="D709" s="329" t="s">
        <v>1307</v>
      </c>
      <c r="E709" s="331" t="s">
        <v>1308</v>
      </c>
      <c r="F709" s="335" t="s">
        <v>160</v>
      </c>
      <c r="G709" s="338"/>
      <c r="H709" s="271"/>
      <c r="I709" s="218"/>
      <c r="J709" s="281">
        <v>19.899999999999999</v>
      </c>
      <c r="K709" s="281">
        <v>21.59</v>
      </c>
      <c r="L709" s="279"/>
      <c r="O709" s="279">
        <v>24</v>
      </c>
      <c r="P709" s="279">
        <v>26.02</v>
      </c>
    </row>
    <row r="710" spans="1:16" x14ac:dyDescent="0.25">
      <c r="A710" s="42" t="s">
        <v>3803</v>
      </c>
      <c r="B710" s="250"/>
      <c r="C710" s="262" t="s">
        <v>5285</v>
      </c>
      <c r="D710" s="210">
        <v>8</v>
      </c>
      <c r="E710" s="211" t="s">
        <v>5302</v>
      </c>
      <c r="F710" s="212" t="s">
        <v>86</v>
      </c>
      <c r="G710" s="273" t="s">
        <v>5395</v>
      </c>
      <c r="H710" s="276">
        <v>10.8</v>
      </c>
      <c r="I710" s="276">
        <v>12.5</v>
      </c>
      <c r="J710" s="280">
        <v>4.32</v>
      </c>
      <c r="K710" s="280">
        <v>5</v>
      </c>
      <c r="M710" s="277">
        <v>13.02</v>
      </c>
      <c r="N710" s="277">
        <v>15.06</v>
      </c>
      <c r="O710" s="277">
        <v>5.21</v>
      </c>
      <c r="P710" s="277">
        <v>6.02</v>
      </c>
    </row>
    <row r="711" spans="1:16" x14ac:dyDescent="0.25">
      <c r="A711" s="42" t="s">
        <v>5252</v>
      </c>
      <c r="B711" s="251"/>
      <c r="C711" s="262" t="s">
        <v>5285</v>
      </c>
      <c r="D711" s="210">
        <v>12</v>
      </c>
      <c r="E711" s="211" t="s">
        <v>5341</v>
      </c>
      <c r="F711" s="212" t="s">
        <v>86</v>
      </c>
      <c r="G711" s="273" t="s">
        <v>5395</v>
      </c>
      <c r="H711" s="276">
        <v>15.99</v>
      </c>
      <c r="I711" s="276">
        <v>18.510000000000002</v>
      </c>
      <c r="J711" s="280">
        <v>6.39</v>
      </c>
      <c r="K711" s="280">
        <v>7.4</v>
      </c>
      <c r="M711" s="277">
        <v>19.27</v>
      </c>
      <c r="N711" s="277">
        <v>22.3</v>
      </c>
      <c r="O711" s="277">
        <v>7.71</v>
      </c>
      <c r="P711" s="277">
        <v>8.92</v>
      </c>
    </row>
    <row r="712" spans="1:16" x14ac:dyDescent="0.25">
      <c r="A712" s="42" t="s">
        <v>3804</v>
      </c>
      <c r="B712" s="251"/>
      <c r="C712" s="499" t="s">
        <v>5290</v>
      </c>
      <c r="D712" s="503"/>
      <c r="E712" s="503"/>
      <c r="F712" s="503"/>
      <c r="G712" s="503"/>
      <c r="H712" s="535"/>
      <c r="I712" s="503"/>
      <c r="J712" s="594">
        <v>10.71</v>
      </c>
      <c r="K712" s="594">
        <v>12.4</v>
      </c>
      <c r="O712" s="286">
        <v>12.92</v>
      </c>
      <c r="P712" s="286">
        <v>14.94</v>
      </c>
    </row>
    <row r="713" spans="1:16" x14ac:dyDescent="0.25">
      <c r="A713" s="42" t="s">
        <v>3805</v>
      </c>
      <c r="B713" s="497"/>
      <c r="C713" s="520" t="s">
        <v>5342</v>
      </c>
      <c r="D713" s="57" t="s">
        <v>5600</v>
      </c>
      <c r="E713" s="521" t="s">
        <v>5601</v>
      </c>
      <c r="F713" s="53" t="s">
        <v>160</v>
      </c>
      <c r="G713" s="522" t="s">
        <v>5301</v>
      </c>
      <c r="H713" s="55">
        <v>9.19</v>
      </c>
      <c r="I713" s="55">
        <v>9.19</v>
      </c>
      <c r="J713" s="55">
        <v>9.19</v>
      </c>
      <c r="K713" s="55">
        <v>9.19</v>
      </c>
      <c r="M713" s="277">
        <v>11.08</v>
      </c>
      <c r="N713" s="277">
        <v>11.08</v>
      </c>
      <c r="O713" s="277">
        <v>11.08</v>
      </c>
      <c r="P713" s="277">
        <v>11.08</v>
      </c>
    </row>
    <row r="714" spans="1:16" x14ac:dyDescent="0.25">
      <c r="A714" s="42" t="s">
        <v>3806</v>
      </c>
      <c r="B714" s="251"/>
      <c r="C714" s="500" t="s">
        <v>5291</v>
      </c>
      <c r="D714" s="504"/>
      <c r="E714" s="504"/>
      <c r="F714" s="504"/>
      <c r="G714" s="504"/>
      <c r="H714" s="530"/>
      <c r="I714" s="504"/>
      <c r="J714" s="591">
        <v>9.19</v>
      </c>
      <c r="K714" s="591">
        <v>9.19</v>
      </c>
      <c r="O714" s="286">
        <v>11.08</v>
      </c>
      <c r="P714" s="286">
        <v>11.08</v>
      </c>
    </row>
    <row r="715" spans="1:16" x14ac:dyDescent="0.2">
      <c r="A715" s="42" t="s">
        <v>3807</v>
      </c>
      <c r="B715" s="310"/>
      <c r="C715" s="319"/>
      <c r="D715" s="327"/>
      <c r="E715" s="327"/>
      <c r="F715" s="327"/>
      <c r="G715" s="327"/>
      <c r="H715" s="344"/>
      <c r="I715" s="348"/>
      <c r="J715" s="319"/>
      <c r="K715" s="350"/>
    </row>
    <row r="716" spans="1:16" x14ac:dyDescent="0.25">
      <c r="A716" s="42" t="s">
        <v>3808</v>
      </c>
      <c r="B716" s="309">
        <v>542</v>
      </c>
      <c r="C716" s="317" t="s">
        <v>5278</v>
      </c>
      <c r="D716" s="323" t="s">
        <v>132</v>
      </c>
      <c r="E716" s="323" t="s">
        <v>134</v>
      </c>
      <c r="F716" s="323" t="s">
        <v>5279</v>
      </c>
      <c r="G716" s="323" t="s">
        <v>5280</v>
      </c>
      <c r="H716" s="342" t="s">
        <v>5281</v>
      </c>
      <c r="I716" s="323"/>
      <c r="J716" s="342" t="s">
        <v>5282</v>
      </c>
      <c r="K716" s="323"/>
    </row>
    <row r="717" spans="1:16" x14ac:dyDescent="0.25">
      <c r="A717" s="42" t="s">
        <v>3809</v>
      </c>
      <c r="B717" s="257"/>
      <c r="C717" s="264"/>
      <c r="D717" s="245"/>
      <c r="E717" s="245"/>
      <c r="F717" s="245"/>
      <c r="G717" s="245"/>
      <c r="H717" s="346" t="s">
        <v>5283</v>
      </c>
      <c r="I717" s="349" t="s">
        <v>5284</v>
      </c>
      <c r="J717" s="510" t="s">
        <v>5283</v>
      </c>
      <c r="K717" s="351" t="s">
        <v>5284</v>
      </c>
    </row>
    <row r="718" spans="1:16" x14ac:dyDescent="0.25">
      <c r="A718" s="42" t="s">
        <v>3810</v>
      </c>
      <c r="B718" s="311"/>
      <c r="C718" s="320" t="s">
        <v>197</v>
      </c>
      <c r="D718" s="329" t="s">
        <v>2825</v>
      </c>
      <c r="E718" s="331" t="s">
        <v>2826</v>
      </c>
      <c r="F718" s="335" t="s">
        <v>160</v>
      </c>
      <c r="G718" s="338"/>
      <c r="H718" s="271"/>
      <c r="I718" s="218"/>
      <c r="J718" s="281">
        <v>52.5</v>
      </c>
      <c r="K718" s="281">
        <v>54.33</v>
      </c>
      <c r="L718" s="279"/>
      <c r="O718" s="279">
        <v>63.26</v>
      </c>
      <c r="P718" s="279">
        <v>65.459999999999994</v>
      </c>
    </row>
    <row r="719" spans="1:16" x14ac:dyDescent="0.25">
      <c r="A719" s="42" t="s">
        <v>3811</v>
      </c>
      <c r="B719" s="250"/>
      <c r="C719" s="262" t="s">
        <v>5285</v>
      </c>
      <c r="D719" s="210">
        <v>8</v>
      </c>
      <c r="E719" s="211" t="s">
        <v>5302</v>
      </c>
      <c r="F719" s="212" t="s">
        <v>86</v>
      </c>
      <c r="G719" s="273" t="s">
        <v>5602</v>
      </c>
      <c r="H719" s="276">
        <v>10.8</v>
      </c>
      <c r="I719" s="276">
        <v>12.5</v>
      </c>
      <c r="J719" s="280">
        <v>4.66</v>
      </c>
      <c r="K719" s="280">
        <v>5.4</v>
      </c>
      <c r="M719" s="277">
        <v>13.02</v>
      </c>
      <c r="N719" s="277">
        <v>15.06</v>
      </c>
      <c r="O719" s="277">
        <v>5.62</v>
      </c>
      <c r="P719" s="277">
        <v>6.51</v>
      </c>
    </row>
    <row r="720" spans="1:16" x14ac:dyDescent="0.25">
      <c r="A720" s="42" t="s">
        <v>3812</v>
      </c>
      <c r="B720" s="251"/>
      <c r="C720" s="262" t="s">
        <v>5285</v>
      </c>
      <c r="D720" s="210">
        <v>11</v>
      </c>
      <c r="E720" s="211" t="s">
        <v>5350</v>
      </c>
      <c r="F720" s="212" t="s">
        <v>86</v>
      </c>
      <c r="G720" s="273" t="s">
        <v>5602</v>
      </c>
      <c r="H720" s="276">
        <v>15.99</v>
      </c>
      <c r="I720" s="276">
        <v>18.510000000000002</v>
      </c>
      <c r="J720" s="280">
        <v>6.9</v>
      </c>
      <c r="K720" s="280">
        <v>7.99</v>
      </c>
      <c r="M720" s="277">
        <v>19.27</v>
      </c>
      <c r="N720" s="277">
        <v>22.3</v>
      </c>
      <c r="O720" s="277">
        <v>8.32</v>
      </c>
      <c r="P720" s="277">
        <v>9.6300000000000008</v>
      </c>
    </row>
    <row r="721" spans="1:16" x14ac:dyDescent="0.25">
      <c r="A721" s="42" t="s">
        <v>3813</v>
      </c>
      <c r="B721" s="251"/>
      <c r="C721" s="499" t="s">
        <v>5290</v>
      </c>
      <c r="D721" s="503"/>
      <c r="E721" s="503"/>
      <c r="F721" s="503"/>
      <c r="G721" s="503"/>
      <c r="H721" s="535"/>
      <c r="I721" s="503"/>
      <c r="J721" s="594">
        <v>11.56</v>
      </c>
      <c r="K721" s="594">
        <v>13.39</v>
      </c>
      <c r="O721" s="286">
        <v>13.94</v>
      </c>
      <c r="P721" s="286">
        <v>16.14</v>
      </c>
    </row>
    <row r="722" spans="1:16" x14ac:dyDescent="0.25">
      <c r="A722" s="42" t="s">
        <v>3814</v>
      </c>
      <c r="B722" s="497"/>
      <c r="C722" s="520" t="s">
        <v>5342</v>
      </c>
      <c r="D722" s="57" t="s">
        <v>5603</v>
      </c>
      <c r="E722" s="521" t="s">
        <v>5604</v>
      </c>
      <c r="F722" s="53" t="s">
        <v>160</v>
      </c>
      <c r="G722" s="522" t="s">
        <v>5301</v>
      </c>
      <c r="H722" s="55">
        <v>40.94</v>
      </c>
      <c r="I722" s="55">
        <v>40.94</v>
      </c>
      <c r="J722" s="55">
        <v>40.94</v>
      </c>
      <c r="K722" s="55">
        <v>40.94</v>
      </c>
      <c r="M722" s="277">
        <v>49.32</v>
      </c>
      <c r="N722" s="277">
        <v>49.32</v>
      </c>
      <c r="O722" s="277">
        <v>49.32</v>
      </c>
      <c r="P722" s="277">
        <v>49.32</v>
      </c>
    </row>
    <row r="723" spans="1:16" x14ac:dyDescent="0.25">
      <c r="A723" s="42" t="s">
        <v>3815</v>
      </c>
      <c r="B723" s="251"/>
      <c r="C723" s="500" t="s">
        <v>5291</v>
      </c>
      <c r="D723" s="504"/>
      <c r="E723" s="504"/>
      <c r="F723" s="504"/>
      <c r="G723" s="504"/>
      <c r="H723" s="530"/>
      <c r="I723" s="504"/>
      <c r="J723" s="591">
        <v>40.94</v>
      </c>
      <c r="K723" s="591">
        <v>40.94</v>
      </c>
      <c r="O723" s="286">
        <v>49.32</v>
      </c>
      <c r="P723" s="286">
        <v>49.32</v>
      </c>
    </row>
    <row r="724" spans="1:16" x14ac:dyDescent="0.2">
      <c r="A724" s="42" t="s">
        <v>3816</v>
      </c>
      <c r="B724" s="310"/>
      <c r="C724" s="319"/>
      <c r="D724" s="327"/>
      <c r="E724" s="327"/>
      <c r="F724" s="327"/>
      <c r="G724" s="327"/>
      <c r="H724" s="344"/>
      <c r="I724" s="348"/>
      <c r="J724" s="319"/>
      <c r="K724" s="350"/>
    </row>
    <row r="725" spans="1:16" x14ac:dyDescent="0.25">
      <c r="A725" s="42" t="s">
        <v>3817</v>
      </c>
      <c r="B725" s="309">
        <v>543</v>
      </c>
      <c r="C725" s="317" t="s">
        <v>5278</v>
      </c>
      <c r="D725" s="323" t="s">
        <v>132</v>
      </c>
      <c r="E725" s="323" t="s">
        <v>134</v>
      </c>
      <c r="F725" s="323" t="s">
        <v>5279</v>
      </c>
      <c r="G725" s="323" t="s">
        <v>5280</v>
      </c>
      <c r="H725" s="342" t="s">
        <v>5281</v>
      </c>
      <c r="I725" s="323"/>
      <c r="J725" s="342" t="s">
        <v>5282</v>
      </c>
      <c r="K725" s="323"/>
    </row>
    <row r="726" spans="1:16" x14ac:dyDescent="0.25">
      <c r="A726" s="42" t="s">
        <v>3818</v>
      </c>
      <c r="B726" s="257"/>
      <c r="C726" s="264"/>
      <c r="D726" s="245"/>
      <c r="E726" s="245"/>
      <c r="F726" s="245"/>
      <c r="G726" s="245"/>
      <c r="H726" s="346" t="s">
        <v>5283</v>
      </c>
      <c r="I726" s="349" t="s">
        <v>5284</v>
      </c>
      <c r="J726" s="510" t="s">
        <v>5283</v>
      </c>
      <c r="K726" s="351" t="s">
        <v>5284</v>
      </c>
    </row>
    <row r="727" spans="1:16" x14ac:dyDescent="0.25">
      <c r="A727" s="42" t="s">
        <v>3819</v>
      </c>
      <c r="B727" s="311"/>
      <c r="C727" s="320" t="s">
        <v>197</v>
      </c>
      <c r="D727" s="329" t="s">
        <v>2828</v>
      </c>
      <c r="E727" s="331" t="s">
        <v>2829</v>
      </c>
      <c r="F727" s="335" t="s">
        <v>160</v>
      </c>
      <c r="G727" s="338"/>
      <c r="H727" s="271"/>
      <c r="I727" s="218"/>
      <c r="J727" s="281">
        <v>36.119999999999997</v>
      </c>
      <c r="K727" s="281">
        <v>37.950000000000003</v>
      </c>
      <c r="L727" s="279"/>
      <c r="O727" s="279">
        <v>43.53</v>
      </c>
      <c r="P727" s="279">
        <v>45.73</v>
      </c>
    </row>
    <row r="728" spans="1:16" x14ac:dyDescent="0.25">
      <c r="A728" s="42" t="s">
        <v>3820</v>
      </c>
      <c r="B728" s="250"/>
      <c r="C728" s="262" t="s">
        <v>5285</v>
      </c>
      <c r="D728" s="210">
        <v>8</v>
      </c>
      <c r="E728" s="211" t="s">
        <v>5302</v>
      </c>
      <c r="F728" s="212" t="s">
        <v>86</v>
      </c>
      <c r="G728" s="273" t="s">
        <v>5602</v>
      </c>
      <c r="H728" s="276">
        <v>10.8</v>
      </c>
      <c r="I728" s="276">
        <v>12.5</v>
      </c>
      <c r="J728" s="280">
        <v>4.66</v>
      </c>
      <c r="K728" s="280">
        <v>5.4</v>
      </c>
      <c r="M728" s="277">
        <v>13.02</v>
      </c>
      <c r="N728" s="277">
        <v>15.06</v>
      </c>
      <c r="O728" s="277">
        <v>5.62</v>
      </c>
      <c r="P728" s="277">
        <v>6.51</v>
      </c>
    </row>
    <row r="729" spans="1:16" x14ac:dyDescent="0.25">
      <c r="A729" s="42" t="s">
        <v>3821</v>
      </c>
      <c r="B729" s="251"/>
      <c r="C729" s="262" t="s">
        <v>5285</v>
      </c>
      <c r="D729" s="210">
        <v>11</v>
      </c>
      <c r="E729" s="211" t="s">
        <v>5350</v>
      </c>
      <c r="F729" s="212" t="s">
        <v>86</v>
      </c>
      <c r="G729" s="273" t="s">
        <v>5602</v>
      </c>
      <c r="H729" s="276">
        <v>15.99</v>
      </c>
      <c r="I729" s="276">
        <v>18.510000000000002</v>
      </c>
      <c r="J729" s="280">
        <v>6.9</v>
      </c>
      <c r="K729" s="280">
        <v>7.99</v>
      </c>
      <c r="M729" s="277">
        <v>19.27</v>
      </c>
      <c r="N729" s="277">
        <v>22.3</v>
      </c>
      <c r="O729" s="277">
        <v>8.32</v>
      </c>
      <c r="P729" s="277">
        <v>9.6300000000000008</v>
      </c>
    </row>
    <row r="730" spans="1:16" x14ac:dyDescent="0.25">
      <c r="A730" s="42" t="s">
        <v>3822</v>
      </c>
      <c r="B730" s="251"/>
      <c r="C730" s="499" t="s">
        <v>5290</v>
      </c>
      <c r="D730" s="503"/>
      <c r="E730" s="503"/>
      <c r="F730" s="503"/>
      <c r="G730" s="503"/>
      <c r="H730" s="535"/>
      <c r="I730" s="503"/>
      <c r="J730" s="594">
        <v>11.56</v>
      </c>
      <c r="K730" s="594">
        <v>13.39</v>
      </c>
      <c r="O730" s="286">
        <v>13.94</v>
      </c>
      <c r="P730" s="286">
        <v>16.14</v>
      </c>
    </row>
    <row r="731" spans="1:16" x14ac:dyDescent="0.25">
      <c r="A731" s="42" t="s">
        <v>3823</v>
      </c>
      <c r="B731" s="497"/>
      <c r="C731" s="520" t="s">
        <v>5342</v>
      </c>
      <c r="D731" s="57" t="s">
        <v>5605</v>
      </c>
      <c r="E731" s="521" t="s">
        <v>5606</v>
      </c>
      <c r="F731" s="53" t="s">
        <v>160</v>
      </c>
      <c r="G731" s="522" t="s">
        <v>5301</v>
      </c>
      <c r="H731" s="55">
        <v>24.56</v>
      </c>
      <c r="I731" s="55">
        <v>24.56</v>
      </c>
      <c r="J731" s="55">
        <v>24.56</v>
      </c>
      <c r="K731" s="55">
        <v>24.56</v>
      </c>
      <c r="M731" s="277">
        <v>29.59</v>
      </c>
      <c r="N731" s="277">
        <v>29.59</v>
      </c>
      <c r="O731" s="277">
        <v>29.59</v>
      </c>
      <c r="P731" s="277">
        <v>29.59</v>
      </c>
    </row>
    <row r="732" spans="1:16" x14ac:dyDescent="0.25">
      <c r="A732" s="42" t="s">
        <v>3824</v>
      </c>
      <c r="B732" s="251"/>
      <c r="C732" s="500" t="s">
        <v>5291</v>
      </c>
      <c r="D732" s="504"/>
      <c r="E732" s="504"/>
      <c r="F732" s="504"/>
      <c r="G732" s="504"/>
      <c r="H732" s="530"/>
      <c r="I732" s="504"/>
      <c r="J732" s="591">
        <v>24.56</v>
      </c>
      <c r="K732" s="591">
        <v>24.56</v>
      </c>
      <c r="O732" s="286">
        <v>29.59</v>
      </c>
      <c r="P732" s="286">
        <v>29.59</v>
      </c>
    </row>
    <row r="733" spans="1:16" x14ac:dyDescent="0.2">
      <c r="A733" s="42" t="s">
        <v>3825</v>
      </c>
      <c r="B733" s="310"/>
      <c r="C733" s="319"/>
      <c r="D733" s="327"/>
      <c r="E733" s="327"/>
      <c r="F733" s="327"/>
      <c r="G733" s="327"/>
      <c r="H733" s="344"/>
      <c r="I733" s="348"/>
      <c r="J733" s="319"/>
      <c r="K733" s="350"/>
    </row>
    <row r="734" spans="1:16" x14ac:dyDescent="0.25">
      <c r="A734" s="42" t="s">
        <v>3826</v>
      </c>
      <c r="B734" s="309">
        <v>554</v>
      </c>
      <c r="C734" s="317" t="s">
        <v>5278</v>
      </c>
      <c r="D734" s="323" t="s">
        <v>132</v>
      </c>
      <c r="E734" s="323" t="s">
        <v>134</v>
      </c>
      <c r="F734" s="323" t="s">
        <v>135</v>
      </c>
      <c r="G734" s="323" t="s">
        <v>5280</v>
      </c>
      <c r="H734" s="342" t="s">
        <v>5281</v>
      </c>
      <c r="I734" s="323"/>
      <c r="J734" s="342" t="s">
        <v>5282</v>
      </c>
      <c r="K734" s="323"/>
    </row>
    <row r="735" spans="1:16" x14ac:dyDescent="0.25">
      <c r="A735" s="42" t="s">
        <v>3827</v>
      </c>
      <c r="B735" s="257"/>
      <c r="C735" s="264"/>
      <c r="D735" s="245"/>
      <c r="E735" s="245"/>
      <c r="F735" s="245"/>
      <c r="G735" s="245"/>
      <c r="H735" s="346" t="s">
        <v>5283</v>
      </c>
      <c r="I735" s="349" t="s">
        <v>5284</v>
      </c>
      <c r="J735" s="576" t="s">
        <v>5283</v>
      </c>
      <c r="K735" s="349" t="s">
        <v>5284</v>
      </c>
    </row>
    <row r="736" spans="1:16" x14ac:dyDescent="0.25">
      <c r="A736" s="42" t="s">
        <v>3828</v>
      </c>
      <c r="B736" s="311"/>
      <c r="C736" s="320" t="s">
        <v>197</v>
      </c>
      <c r="D736" s="329" t="s">
        <v>1605</v>
      </c>
      <c r="E736" s="331" t="s">
        <v>1606</v>
      </c>
      <c r="F736" s="335" t="s">
        <v>160</v>
      </c>
      <c r="G736" s="337" t="s">
        <v>56</v>
      </c>
      <c r="H736" s="278">
        <v>0</v>
      </c>
      <c r="I736" s="278">
        <v>0</v>
      </c>
      <c r="J736" s="278">
        <v>864.36</v>
      </c>
      <c r="K736" s="278">
        <v>915.31</v>
      </c>
      <c r="L736" s="279"/>
      <c r="M736" s="279"/>
      <c r="N736" s="279"/>
      <c r="O736" s="279">
        <v>1041.32</v>
      </c>
      <c r="P736" s="279">
        <v>1102.6600000000001</v>
      </c>
    </row>
    <row r="737" spans="1:16" x14ac:dyDescent="0.25">
      <c r="A737" s="42" t="s">
        <v>3829</v>
      </c>
      <c r="B737" s="250"/>
      <c r="C737" s="262" t="s">
        <v>163</v>
      </c>
      <c r="D737" s="219">
        <v>81840</v>
      </c>
      <c r="E737" s="211" t="s">
        <v>1999</v>
      </c>
      <c r="F737" s="212" t="s">
        <v>5607</v>
      </c>
      <c r="G737" s="273" t="s">
        <v>5301</v>
      </c>
      <c r="H737" s="276">
        <v>168.5</v>
      </c>
      <c r="I737" s="276">
        <v>171.26</v>
      </c>
      <c r="J737" s="276">
        <v>168.5</v>
      </c>
      <c r="K737" s="276">
        <v>171.26</v>
      </c>
      <c r="M737" s="277">
        <v>202.99</v>
      </c>
      <c r="N737" s="277">
        <v>206.32</v>
      </c>
      <c r="O737" s="277">
        <v>202.99</v>
      </c>
      <c r="P737" s="277">
        <v>206.32</v>
      </c>
    </row>
    <row r="738" spans="1:16" x14ac:dyDescent="0.25">
      <c r="A738" s="42" t="s">
        <v>3830</v>
      </c>
      <c r="B738" s="251"/>
      <c r="C738" s="262" t="s">
        <v>163</v>
      </c>
      <c r="D738" s="219">
        <v>81938</v>
      </c>
      <c r="E738" s="211" t="s">
        <v>1537</v>
      </c>
      <c r="F738" s="212" t="s">
        <v>5607</v>
      </c>
      <c r="G738" s="273" t="s">
        <v>5301</v>
      </c>
      <c r="H738" s="276">
        <v>20.149999999999999</v>
      </c>
      <c r="I738" s="276">
        <v>22.05</v>
      </c>
      <c r="J738" s="276">
        <v>20.149999999999999</v>
      </c>
      <c r="K738" s="276">
        <v>22.05</v>
      </c>
      <c r="M738" s="277">
        <v>24.28</v>
      </c>
      <c r="N738" s="277">
        <v>26.57</v>
      </c>
      <c r="O738" s="277">
        <v>24.28</v>
      </c>
      <c r="P738" s="277">
        <v>26.57</v>
      </c>
    </row>
    <row r="739" spans="1:16" x14ac:dyDescent="0.25">
      <c r="A739" s="42" t="s">
        <v>3831</v>
      </c>
      <c r="B739" s="251"/>
      <c r="C739" s="262" t="s">
        <v>163</v>
      </c>
      <c r="D739" s="219">
        <v>82235</v>
      </c>
      <c r="E739" s="211" t="s">
        <v>5608</v>
      </c>
      <c r="F739" s="212" t="s">
        <v>5607</v>
      </c>
      <c r="G739" s="273" t="s">
        <v>5301</v>
      </c>
      <c r="H739" s="276">
        <v>23.48</v>
      </c>
      <c r="I739" s="276">
        <v>25.42</v>
      </c>
      <c r="J739" s="276">
        <v>23.48</v>
      </c>
      <c r="K739" s="276">
        <v>25.42</v>
      </c>
      <c r="M739" s="277">
        <v>28.29</v>
      </c>
      <c r="N739" s="277">
        <v>30.63</v>
      </c>
      <c r="O739" s="277">
        <v>28.29</v>
      </c>
      <c r="P739" s="277">
        <v>30.63</v>
      </c>
    </row>
    <row r="740" spans="1:16" x14ac:dyDescent="0.25">
      <c r="A740" s="42" t="s">
        <v>3832</v>
      </c>
      <c r="B740" s="251"/>
      <c r="C740" s="262" t="s">
        <v>163</v>
      </c>
      <c r="D740" s="219">
        <v>82304</v>
      </c>
      <c r="E740" s="211" t="s">
        <v>5609</v>
      </c>
      <c r="F740" s="212" t="s">
        <v>5385</v>
      </c>
      <c r="G740" s="273" t="s">
        <v>5307</v>
      </c>
      <c r="H740" s="276">
        <v>27.21</v>
      </c>
      <c r="I740" s="276">
        <v>29.41</v>
      </c>
      <c r="J740" s="276">
        <v>81.63</v>
      </c>
      <c r="K740" s="276">
        <v>88.23</v>
      </c>
      <c r="M740" s="277">
        <v>32.79</v>
      </c>
      <c r="N740" s="277">
        <v>35.43</v>
      </c>
      <c r="O740" s="277">
        <v>98.37</v>
      </c>
      <c r="P740" s="277">
        <v>106.29</v>
      </c>
    </row>
    <row r="741" spans="1:16" x14ac:dyDescent="0.25">
      <c r="A741" s="42" t="s">
        <v>3833</v>
      </c>
      <c r="B741" s="251"/>
      <c r="C741" s="262" t="s">
        <v>163</v>
      </c>
      <c r="D741" s="219">
        <v>100102</v>
      </c>
      <c r="E741" s="211" t="s">
        <v>2424</v>
      </c>
      <c r="F741" s="212" t="s">
        <v>5300</v>
      </c>
      <c r="G741" s="273" t="s">
        <v>5446</v>
      </c>
      <c r="H741" s="276">
        <v>68.400000000000006</v>
      </c>
      <c r="I741" s="276">
        <v>72.976258147512851</v>
      </c>
      <c r="J741" s="276">
        <v>547.20000000000005</v>
      </c>
      <c r="K741" s="276">
        <v>583.80999999999995</v>
      </c>
      <c r="M741" s="277">
        <v>82.4</v>
      </c>
      <c r="N741" s="277">
        <v>87.91</v>
      </c>
      <c r="O741" s="277">
        <v>659.2</v>
      </c>
      <c r="P741" s="277">
        <v>703.28</v>
      </c>
    </row>
    <row r="742" spans="1:16" ht="24" x14ac:dyDescent="0.25">
      <c r="A742" s="42" t="s">
        <v>3834</v>
      </c>
      <c r="B742" s="251"/>
      <c r="C742" s="262" t="s">
        <v>163</v>
      </c>
      <c r="D742" s="219">
        <v>220050</v>
      </c>
      <c r="E742" s="211" t="s">
        <v>5610</v>
      </c>
      <c r="F742" s="212" t="s">
        <v>5300</v>
      </c>
      <c r="G742" s="273" t="s">
        <v>5301</v>
      </c>
      <c r="H742" s="276">
        <v>23.4</v>
      </c>
      <c r="I742" s="276">
        <v>24.54</v>
      </c>
      <c r="J742" s="276">
        <v>23.4</v>
      </c>
      <c r="K742" s="276">
        <v>24.54</v>
      </c>
      <c r="M742" s="277">
        <v>28.19</v>
      </c>
      <c r="N742" s="277">
        <v>29.57</v>
      </c>
      <c r="O742" s="277">
        <v>28.19</v>
      </c>
      <c r="P742" s="277">
        <v>29.57</v>
      </c>
    </row>
    <row r="743" spans="1:16" x14ac:dyDescent="0.25">
      <c r="A743" s="42" t="s">
        <v>3835</v>
      </c>
      <c r="B743" s="251"/>
      <c r="C743" s="315" t="s">
        <v>5290</v>
      </c>
      <c r="D743" s="321"/>
      <c r="E743" s="321"/>
      <c r="F743" s="321"/>
      <c r="G743" s="321"/>
      <c r="H743" s="339"/>
      <c r="I743" s="321"/>
      <c r="J743" s="287">
        <v>864.36</v>
      </c>
      <c r="K743" s="287">
        <v>915.31</v>
      </c>
      <c r="O743" s="286">
        <v>1041.32</v>
      </c>
      <c r="P743" s="286">
        <v>1102.6600000000001</v>
      </c>
    </row>
    <row r="744" spans="1:16" x14ac:dyDescent="0.25">
      <c r="A744" s="42" t="s">
        <v>3836</v>
      </c>
      <c r="B744" s="251"/>
      <c r="C744" s="263" t="s">
        <v>5291</v>
      </c>
      <c r="D744" s="252"/>
      <c r="E744" s="252"/>
      <c r="F744" s="252"/>
      <c r="G744" s="252"/>
      <c r="H744" s="269"/>
      <c r="I744" s="253"/>
      <c r="J744" s="287">
        <v>0</v>
      </c>
      <c r="K744" s="287">
        <v>0</v>
      </c>
      <c r="O744" s="286">
        <v>0</v>
      </c>
      <c r="P744" s="286">
        <v>0</v>
      </c>
    </row>
    <row r="745" spans="1:16" x14ac:dyDescent="0.2">
      <c r="A745" s="42" t="s">
        <v>3837</v>
      </c>
      <c r="B745" s="310"/>
      <c r="C745" s="319"/>
      <c r="D745" s="327"/>
      <c r="E745" s="327"/>
      <c r="F745" s="327"/>
      <c r="G745" s="327"/>
      <c r="H745" s="344"/>
      <c r="I745" s="348"/>
      <c r="J745" s="270"/>
      <c r="K745" s="217"/>
    </row>
    <row r="746" spans="1:16" x14ac:dyDescent="0.25">
      <c r="A746" s="42" t="s">
        <v>3838</v>
      </c>
      <c r="B746" s="309">
        <v>567</v>
      </c>
      <c r="C746" s="317" t="s">
        <v>5278</v>
      </c>
      <c r="D746" s="323" t="s">
        <v>132</v>
      </c>
      <c r="E746" s="323" t="s">
        <v>134</v>
      </c>
      <c r="F746" s="323" t="s">
        <v>135</v>
      </c>
      <c r="G746" s="323" t="s">
        <v>5280</v>
      </c>
      <c r="H746" s="342" t="s">
        <v>5281</v>
      </c>
      <c r="I746" s="323"/>
      <c r="J746" s="342" t="s">
        <v>5282</v>
      </c>
      <c r="K746" s="323"/>
    </row>
    <row r="747" spans="1:16" x14ac:dyDescent="0.25">
      <c r="A747" s="42" t="s">
        <v>3839</v>
      </c>
      <c r="B747" s="257"/>
      <c r="C747" s="264"/>
      <c r="D747" s="245"/>
      <c r="E747" s="245"/>
      <c r="F747" s="245"/>
      <c r="G747" s="245"/>
      <c r="H747" s="346" t="s">
        <v>5283</v>
      </c>
      <c r="I747" s="349" t="s">
        <v>5284</v>
      </c>
      <c r="J747" s="576" t="s">
        <v>5283</v>
      </c>
      <c r="K747" s="349" t="s">
        <v>5284</v>
      </c>
    </row>
    <row r="748" spans="1:16" ht="24" x14ac:dyDescent="0.25">
      <c r="A748" s="42" t="s">
        <v>3840</v>
      </c>
      <c r="B748" s="311"/>
      <c r="C748" s="320" t="s">
        <v>197</v>
      </c>
      <c r="D748" s="329" t="s">
        <v>1311</v>
      </c>
      <c r="E748" s="332" t="s">
        <v>5735</v>
      </c>
      <c r="F748" s="335" t="s">
        <v>160</v>
      </c>
      <c r="G748" s="337" t="s">
        <v>56</v>
      </c>
      <c r="H748" s="278">
        <v>0</v>
      </c>
      <c r="I748" s="278">
        <v>0</v>
      </c>
      <c r="J748" s="278">
        <v>135.26999999999998</v>
      </c>
      <c r="K748" s="278">
        <v>136.88999999999999</v>
      </c>
      <c r="L748" s="279"/>
      <c r="M748" s="279"/>
      <c r="N748" s="279"/>
      <c r="O748" s="279">
        <v>162.97999999999999</v>
      </c>
      <c r="P748" s="279">
        <v>164.92</v>
      </c>
    </row>
    <row r="749" spans="1:16" x14ac:dyDescent="0.25">
      <c r="A749" s="42" t="s">
        <v>3841</v>
      </c>
      <c r="B749" s="250"/>
      <c r="C749" s="498" t="s">
        <v>5285</v>
      </c>
      <c r="D749" s="501">
        <v>8</v>
      </c>
      <c r="E749" s="505" t="s">
        <v>5302</v>
      </c>
      <c r="F749" s="507" t="s">
        <v>86</v>
      </c>
      <c r="G749" s="508" t="s">
        <v>5611</v>
      </c>
      <c r="H749" s="571">
        <v>10.8</v>
      </c>
      <c r="I749" s="571">
        <v>12.5</v>
      </c>
      <c r="J749" s="571">
        <v>10.25</v>
      </c>
      <c r="K749" s="571">
        <v>11.86</v>
      </c>
      <c r="M749" s="277">
        <v>13.02</v>
      </c>
      <c r="N749" s="277">
        <v>15.06</v>
      </c>
      <c r="O749" s="277">
        <v>12.36</v>
      </c>
      <c r="P749" s="277">
        <v>14.3</v>
      </c>
    </row>
    <row r="750" spans="1:16" x14ac:dyDescent="0.25">
      <c r="A750" s="42" t="s">
        <v>3842</v>
      </c>
      <c r="B750" s="497"/>
      <c r="C750" s="544" t="s">
        <v>5290</v>
      </c>
      <c r="D750" s="551"/>
      <c r="E750" s="551"/>
      <c r="F750" s="551"/>
      <c r="G750" s="551"/>
      <c r="H750" s="565"/>
      <c r="I750" s="551"/>
      <c r="J750" s="575">
        <v>10.25</v>
      </c>
      <c r="K750" s="575">
        <v>11.86</v>
      </c>
      <c r="O750" s="286">
        <v>12.36</v>
      </c>
      <c r="P750" s="286">
        <v>14.3</v>
      </c>
    </row>
    <row r="751" spans="1:16" ht="36" x14ac:dyDescent="0.25">
      <c r="A751" s="42" t="s">
        <v>3843</v>
      </c>
      <c r="B751" s="497"/>
      <c r="C751" s="520" t="s">
        <v>5295</v>
      </c>
      <c r="D751" s="51">
        <v>11315</v>
      </c>
      <c r="E751" s="523" t="s">
        <v>5736</v>
      </c>
      <c r="F751" s="53" t="s">
        <v>160</v>
      </c>
      <c r="G751" s="522" t="s">
        <v>5301</v>
      </c>
      <c r="H751" s="55">
        <v>125.02</v>
      </c>
      <c r="I751" s="55">
        <v>125.03000159999999</v>
      </c>
      <c r="J751" s="55">
        <v>125.02</v>
      </c>
      <c r="K751" s="55">
        <v>125.03</v>
      </c>
      <c r="M751" s="277">
        <v>150.62</v>
      </c>
      <c r="N751" s="277">
        <v>150.62</v>
      </c>
      <c r="O751" s="277">
        <v>150.62</v>
      </c>
      <c r="P751" s="277">
        <v>150.62</v>
      </c>
    </row>
    <row r="752" spans="1:16" x14ac:dyDescent="0.25">
      <c r="A752" s="42" t="s">
        <v>3844</v>
      </c>
      <c r="B752" s="497"/>
      <c r="C752" s="544" t="s">
        <v>5291</v>
      </c>
      <c r="D752" s="551"/>
      <c r="E752" s="551"/>
      <c r="F752" s="551"/>
      <c r="G752" s="551"/>
      <c r="H752" s="565"/>
      <c r="I752" s="551"/>
      <c r="J752" s="575">
        <v>125.02</v>
      </c>
      <c r="K752" s="575">
        <v>125.03</v>
      </c>
      <c r="O752" s="286">
        <v>150.62</v>
      </c>
      <c r="P752" s="286">
        <v>150.62</v>
      </c>
    </row>
    <row r="753" spans="1:16" x14ac:dyDescent="0.2">
      <c r="A753" s="42" t="s">
        <v>3845</v>
      </c>
      <c r="B753" s="37"/>
      <c r="C753" s="545"/>
      <c r="D753" s="552"/>
      <c r="E753" s="552"/>
      <c r="F753" s="552"/>
      <c r="G753" s="552"/>
      <c r="H753" s="545"/>
      <c r="I753" s="552"/>
      <c r="J753" s="545"/>
      <c r="K753" s="552"/>
    </row>
    <row r="754" spans="1:16" x14ac:dyDescent="0.25">
      <c r="A754" s="42" t="s">
        <v>3846</v>
      </c>
      <c r="B754" s="309">
        <v>582</v>
      </c>
      <c r="C754" s="542" t="s">
        <v>5278</v>
      </c>
      <c r="D754" s="549" t="s">
        <v>132</v>
      </c>
      <c r="E754" s="549" t="s">
        <v>134</v>
      </c>
      <c r="F754" s="549" t="s">
        <v>135</v>
      </c>
      <c r="G754" s="549" t="s">
        <v>5280</v>
      </c>
      <c r="H754" s="566" t="s">
        <v>5281</v>
      </c>
      <c r="I754" s="549"/>
      <c r="J754" s="566" t="s">
        <v>5282</v>
      </c>
      <c r="K754" s="549"/>
    </row>
    <row r="755" spans="1:16" x14ac:dyDescent="0.25">
      <c r="A755" s="42" t="s">
        <v>3847</v>
      </c>
      <c r="B755" s="538"/>
      <c r="C755" s="542"/>
      <c r="D755" s="549"/>
      <c r="E755" s="549"/>
      <c r="F755" s="549"/>
      <c r="G755" s="549"/>
      <c r="H755" s="563" t="s">
        <v>5283</v>
      </c>
      <c r="I755" s="574" t="s">
        <v>5284</v>
      </c>
      <c r="J755" s="563" t="s">
        <v>5283</v>
      </c>
      <c r="K755" s="574" t="s">
        <v>5284</v>
      </c>
    </row>
    <row r="756" spans="1:16" ht="48" x14ac:dyDescent="0.25">
      <c r="A756" s="42" t="s">
        <v>3848</v>
      </c>
      <c r="B756" s="517"/>
      <c r="C756" s="546" t="s">
        <v>197</v>
      </c>
      <c r="D756" s="553" t="s">
        <v>518</v>
      </c>
      <c r="E756" s="555" t="s">
        <v>5737</v>
      </c>
      <c r="F756" s="558" t="s">
        <v>160</v>
      </c>
      <c r="G756" s="560" t="s">
        <v>56</v>
      </c>
      <c r="H756" s="567">
        <v>0</v>
      </c>
      <c r="I756" s="567">
        <v>0</v>
      </c>
      <c r="J756" s="567">
        <v>1537.48</v>
      </c>
      <c r="K756" s="567">
        <v>1637.25</v>
      </c>
      <c r="L756" s="279"/>
      <c r="M756" s="279"/>
      <c r="N756" s="279"/>
      <c r="O756" s="279">
        <v>1852.64</v>
      </c>
      <c r="P756" s="279">
        <v>1972.37</v>
      </c>
    </row>
    <row r="757" spans="1:16" x14ac:dyDescent="0.25">
      <c r="A757" s="42" t="s">
        <v>3849</v>
      </c>
      <c r="B757" s="518"/>
      <c r="C757" s="520" t="s">
        <v>5285</v>
      </c>
      <c r="D757" s="534">
        <v>5</v>
      </c>
      <c r="E757" s="521" t="s">
        <v>5286</v>
      </c>
      <c r="F757" s="53" t="s">
        <v>86</v>
      </c>
      <c r="G757" s="522" t="s">
        <v>5612</v>
      </c>
      <c r="H757" s="55">
        <v>9.57</v>
      </c>
      <c r="I757" s="55">
        <v>11.07</v>
      </c>
      <c r="J757" s="55">
        <v>209.22</v>
      </c>
      <c r="K757" s="55">
        <v>242.01</v>
      </c>
      <c r="M757" s="277">
        <v>11.53</v>
      </c>
      <c r="N757" s="277">
        <v>13.34</v>
      </c>
      <c r="O757" s="277">
        <v>252.07</v>
      </c>
      <c r="P757" s="277">
        <v>291.64999999999998</v>
      </c>
    </row>
    <row r="758" spans="1:16" x14ac:dyDescent="0.25">
      <c r="A758" s="42" t="s">
        <v>3850</v>
      </c>
      <c r="B758" s="497"/>
      <c r="C758" s="520" t="s">
        <v>5285</v>
      </c>
      <c r="D758" s="534">
        <v>4</v>
      </c>
      <c r="E758" s="521" t="s">
        <v>5288</v>
      </c>
      <c r="F758" s="53" t="s">
        <v>86</v>
      </c>
      <c r="G758" s="522" t="s">
        <v>5613</v>
      </c>
      <c r="H758" s="55">
        <v>15.99</v>
      </c>
      <c r="I758" s="55">
        <v>18.510000000000002</v>
      </c>
      <c r="J758" s="55">
        <v>118.08</v>
      </c>
      <c r="K758" s="55">
        <v>136.69</v>
      </c>
      <c r="M758" s="277">
        <v>19.27</v>
      </c>
      <c r="N758" s="277">
        <v>22.3</v>
      </c>
      <c r="O758" s="277">
        <v>142.31</v>
      </c>
      <c r="P758" s="277">
        <v>164.69</v>
      </c>
    </row>
    <row r="759" spans="1:16" x14ac:dyDescent="0.25">
      <c r="A759" s="42" t="s">
        <v>3851</v>
      </c>
      <c r="B759" s="497"/>
      <c r="C759" s="520" t="s">
        <v>5285</v>
      </c>
      <c r="D759" s="534">
        <v>18</v>
      </c>
      <c r="E759" s="521" t="s">
        <v>5557</v>
      </c>
      <c r="F759" s="53" t="s">
        <v>86</v>
      </c>
      <c r="G759" s="522" t="s">
        <v>5614</v>
      </c>
      <c r="H759" s="55">
        <v>15.99</v>
      </c>
      <c r="I759" s="55">
        <v>18.510000000000002</v>
      </c>
      <c r="J759" s="55">
        <v>6.75</v>
      </c>
      <c r="K759" s="55">
        <v>7.81</v>
      </c>
      <c r="M759" s="277">
        <v>19.27</v>
      </c>
      <c r="N759" s="277">
        <v>22.3</v>
      </c>
      <c r="O759" s="277">
        <v>8.14</v>
      </c>
      <c r="P759" s="277">
        <v>9.42</v>
      </c>
    </row>
    <row r="760" spans="1:16" x14ac:dyDescent="0.25">
      <c r="A760" s="42" t="s">
        <v>3852</v>
      </c>
      <c r="B760" s="497"/>
      <c r="C760" s="520" t="s">
        <v>5285</v>
      </c>
      <c r="D760" s="534">
        <v>24</v>
      </c>
      <c r="E760" s="521" t="s">
        <v>5615</v>
      </c>
      <c r="F760" s="53" t="s">
        <v>86</v>
      </c>
      <c r="G760" s="522" t="s">
        <v>5616</v>
      </c>
      <c r="H760" s="55">
        <v>15.99</v>
      </c>
      <c r="I760" s="55">
        <v>18.510000000000002</v>
      </c>
      <c r="J760" s="55">
        <v>298.08999999999997</v>
      </c>
      <c r="K760" s="55">
        <v>345.07</v>
      </c>
      <c r="M760" s="277">
        <v>19.27</v>
      </c>
      <c r="N760" s="277">
        <v>22.3</v>
      </c>
      <c r="O760" s="277">
        <v>359.24</v>
      </c>
      <c r="P760" s="277">
        <v>415.73</v>
      </c>
    </row>
    <row r="761" spans="1:16" x14ac:dyDescent="0.25">
      <c r="A761" s="42" t="s">
        <v>3853</v>
      </c>
      <c r="B761" s="497"/>
      <c r="C761" s="544" t="s">
        <v>5290</v>
      </c>
      <c r="D761" s="551"/>
      <c r="E761" s="551"/>
      <c r="F761" s="551"/>
      <c r="G761" s="551"/>
      <c r="H761" s="565"/>
      <c r="I761" s="551"/>
      <c r="J761" s="575">
        <v>632.14</v>
      </c>
      <c r="K761" s="575">
        <v>731.57999999999993</v>
      </c>
      <c r="O761" s="286">
        <v>761.76</v>
      </c>
      <c r="P761" s="286">
        <v>881.49</v>
      </c>
    </row>
    <row r="762" spans="1:16" ht="36" x14ac:dyDescent="0.25">
      <c r="A762" s="42" t="s">
        <v>3854</v>
      </c>
      <c r="B762" s="497"/>
      <c r="C762" s="520" t="s">
        <v>5285</v>
      </c>
      <c r="D762" s="51">
        <v>2249</v>
      </c>
      <c r="E762" s="523" t="s">
        <v>5738</v>
      </c>
      <c r="F762" s="53" t="s">
        <v>5300</v>
      </c>
      <c r="G762" s="522" t="s">
        <v>5617</v>
      </c>
      <c r="H762" s="55">
        <v>47.61</v>
      </c>
      <c r="I762" s="55">
        <v>47.61</v>
      </c>
      <c r="J762" s="55">
        <v>247.57</v>
      </c>
      <c r="K762" s="55">
        <v>247.57</v>
      </c>
      <c r="M762" s="277">
        <v>57.36</v>
      </c>
      <c r="N762" s="277">
        <v>57.36</v>
      </c>
      <c r="O762" s="277">
        <v>298.27</v>
      </c>
      <c r="P762" s="277">
        <v>298.27</v>
      </c>
    </row>
    <row r="763" spans="1:16" x14ac:dyDescent="0.25">
      <c r="A763" s="42" t="s">
        <v>3855</v>
      </c>
      <c r="B763" s="497"/>
      <c r="C763" s="520" t="s">
        <v>5285</v>
      </c>
      <c r="D763" s="51">
        <v>1243</v>
      </c>
      <c r="E763" s="521" t="s">
        <v>5618</v>
      </c>
      <c r="F763" s="53" t="s">
        <v>5566</v>
      </c>
      <c r="G763" s="522" t="s">
        <v>5619</v>
      </c>
      <c r="H763" s="55">
        <v>34.049999999999997</v>
      </c>
      <c r="I763" s="55">
        <v>34.049999999999997</v>
      </c>
      <c r="J763" s="55">
        <v>152.31</v>
      </c>
      <c r="K763" s="55">
        <v>152.31</v>
      </c>
      <c r="M763" s="277">
        <v>41.02</v>
      </c>
      <c r="N763" s="277">
        <v>41.02</v>
      </c>
      <c r="O763" s="277">
        <v>183.49</v>
      </c>
      <c r="P763" s="277">
        <v>183.49</v>
      </c>
    </row>
    <row r="764" spans="1:16" x14ac:dyDescent="0.25">
      <c r="A764" s="42" t="s">
        <v>3856</v>
      </c>
      <c r="B764" s="497"/>
      <c r="C764" s="520" t="s">
        <v>5285</v>
      </c>
      <c r="D764" s="51">
        <v>1674</v>
      </c>
      <c r="E764" s="521" t="s">
        <v>5620</v>
      </c>
      <c r="F764" s="53" t="s">
        <v>5305</v>
      </c>
      <c r="G764" s="522" t="s">
        <v>5621</v>
      </c>
      <c r="H764" s="55">
        <v>0.94</v>
      </c>
      <c r="I764" s="55">
        <v>0.94</v>
      </c>
      <c r="J764" s="55">
        <v>3.62</v>
      </c>
      <c r="K764" s="55">
        <v>3.62</v>
      </c>
      <c r="M764" s="277">
        <v>1.1399999999999999</v>
      </c>
      <c r="N764" s="277">
        <v>1.1399999999999999</v>
      </c>
      <c r="O764" s="277">
        <v>4.3899999999999997</v>
      </c>
      <c r="P764" s="277">
        <v>4.3899999999999997</v>
      </c>
    </row>
    <row r="765" spans="1:16" ht="36" x14ac:dyDescent="0.25">
      <c r="A765" s="42" t="s">
        <v>3857</v>
      </c>
      <c r="B765" s="497"/>
      <c r="C765" s="520" t="s">
        <v>5295</v>
      </c>
      <c r="D765" s="51">
        <v>1338</v>
      </c>
      <c r="E765" s="523" t="s">
        <v>5739</v>
      </c>
      <c r="F765" s="53" t="s">
        <v>164</v>
      </c>
      <c r="G765" s="522" t="s">
        <v>5301</v>
      </c>
      <c r="H765" s="55">
        <v>51.58</v>
      </c>
      <c r="I765" s="55">
        <v>51.58</v>
      </c>
      <c r="J765" s="55">
        <v>51.58</v>
      </c>
      <c r="K765" s="55">
        <v>51.58</v>
      </c>
      <c r="M765" s="277">
        <v>62.14</v>
      </c>
      <c r="N765" s="277">
        <v>62.14</v>
      </c>
      <c r="O765" s="277">
        <v>62.14</v>
      </c>
      <c r="P765" s="277">
        <v>62.14</v>
      </c>
    </row>
    <row r="766" spans="1:16" x14ac:dyDescent="0.25">
      <c r="A766" s="42" t="s">
        <v>3858</v>
      </c>
      <c r="B766" s="497"/>
      <c r="C766" s="520" t="s">
        <v>5285</v>
      </c>
      <c r="D766" s="51">
        <v>2381</v>
      </c>
      <c r="E766" s="521" t="s">
        <v>5622</v>
      </c>
      <c r="F766" s="53" t="s">
        <v>5305</v>
      </c>
      <c r="G766" s="522" t="s">
        <v>5623</v>
      </c>
      <c r="H766" s="55">
        <v>97.42</v>
      </c>
      <c r="I766" s="55">
        <v>97.42</v>
      </c>
      <c r="J766" s="55">
        <v>236.77</v>
      </c>
      <c r="K766" s="55">
        <v>236.77</v>
      </c>
      <c r="M766" s="277">
        <v>117.36</v>
      </c>
      <c r="N766" s="277">
        <v>117.36</v>
      </c>
      <c r="O766" s="277">
        <v>285.24</v>
      </c>
      <c r="P766" s="277">
        <v>285.24</v>
      </c>
    </row>
    <row r="767" spans="1:16" x14ac:dyDescent="0.25">
      <c r="A767" s="42" t="s">
        <v>3859</v>
      </c>
      <c r="B767" s="497"/>
      <c r="C767" s="520" t="s">
        <v>5285</v>
      </c>
      <c r="D767" s="51">
        <v>2303</v>
      </c>
      <c r="E767" s="521" t="s">
        <v>5624</v>
      </c>
      <c r="F767" s="53" t="s">
        <v>5300</v>
      </c>
      <c r="G767" s="522" t="s">
        <v>5625</v>
      </c>
      <c r="H767" s="55">
        <v>8.64</v>
      </c>
      <c r="I767" s="55">
        <v>8.64</v>
      </c>
      <c r="J767" s="55">
        <v>11.31</v>
      </c>
      <c r="K767" s="55">
        <v>11.31</v>
      </c>
      <c r="M767" s="277">
        <v>10.42</v>
      </c>
      <c r="N767" s="277">
        <v>10.42</v>
      </c>
      <c r="O767" s="277">
        <v>13.65</v>
      </c>
      <c r="P767" s="277">
        <v>13.65</v>
      </c>
    </row>
    <row r="768" spans="1:16" x14ac:dyDescent="0.25">
      <c r="A768" s="42" t="s">
        <v>3860</v>
      </c>
      <c r="B768" s="497"/>
      <c r="C768" s="520" t="s">
        <v>5285</v>
      </c>
      <c r="D768" s="51">
        <v>1704</v>
      </c>
      <c r="E768" s="521" t="s">
        <v>5626</v>
      </c>
      <c r="F768" s="53" t="s">
        <v>5308</v>
      </c>
      <c r="G768" s="522" t="s">
        <v>5627</v>
      </c>
      <c r="H768" s="55">
        <v>3745.68</v>
      </c>
      <c r="I768" s="55">
        <v>3745.68</v>
      </c>
      <c r="J768" s="55">
        <v>94.76</v>
      </c>
      <c r="K768" s="55">
        <v>94.76</v>
      </c>
      <c r="M768" s="277">
        <v>4512.33</v>
      </c>
      <c r="N768" s="277">
        <v>4512.33</v>
      </c>
      <c r="O768" s="277">
        <v>114.16</v>
      </c>
      <c r="P768" s="277">
        <v>114.16</v>
      </c>
    </row>
    <row r="769" spans="1:16" x14ac:dyDescent="0.25">
      <c r="A769" s="42" t="s">
        <v>3861</v>
      </c>
      <c r="B769" s="497"/>
      <c r="C769" s="520" t="s">
        <v>5285</v>
      </c>
      <c r="D769" s="51">
        <v>2221</v>
      </c>
      <c r="E769" s="521" t="s">
        <v>5476</v>
      </c>
      <c r="F769" s="53" t="s">
        <v>5305</v>
      </c>
      <c r="G769" s="522" t="s">
        <v>5628</v>
      </c>
      <c r="H769" s="55">
        <v>0.57999999999999996</v>
      </c>
      <c r="I769" s="55">
        <v>0.58445116279069842</v>
      </c>
      <c r="J769" s="55">
        <v>43.5</v>
      </c>
      <c r="K769" s="55">
        <v>43.83</v>
      </c>
      <c r="M769" s="277">
        <v>0.7</v>
      </c>
      <c r="N769" s="277">
        <v>0.7</v>
      </c>
      <c r="O769" s="277">
        <v>52.5</v>
      </c>
      <c r="P769" s="277">
        <v>52.5</v>
      </c>
    </row>
    <row r="770" spans="1:16" x14ac:dyDescent="0.25">
      <c r="A770" s="42" t="s">
        <v>3862</v>
      </c>
      <c r="B770" s="497"/>
      <c r="C770" s="520" t="s">
        <v>5285</v>
      </c>
      <c r="D770" s="51">
        <v>1708</v>
      </c>
      <c r="E770" s="521" t="s">
        <v>5629</v>
      </c>
      <c r="F770" s="53" t="s">
        <v>5298</v>
      </c>
      <c r="G770" s="522" t="s">
        <v>5630</v>
      </c>
      <c r="H770" s="55">
        <v>12.47</v>
      </c>
      <c r="I770" s="55">
        <v>12.47</v>
      </c>
      <c r="J770" s="55">
        <v>39.28</v>
      </c>
      <c r="K770" s="55">
        <v>39.28</v>
      </c>
      <c r="M770" s="277">
        <v>15.03</v>
      </c>
      <c r="N770" s="277">
        <v>15.03</v>
      </c>
      <c r="O770" s="277">
        <v>47.34</v>
      </c>
      <c r="P770" s="277">
        <v>47.34</v>
      </c>
    </row>
    <row r="771" spans="1:16" x14ac:dyDescent="0.25">
      <c r="A771" s="42" t="s">
        <v>3863</v>
      </c>
      <c r="B771" s="497"/>
      <c r="C771" s="520" t="s">
        <v>5285</v>
      </c>
      <c r="D771" s="51">
        <v>1970</v>
      </c>
      <c r="E771" s="521" t="s">
        <v>5572</v>
      </c>
      <c r="F771" s="53" t="s">
        <v>5566</v>
      </c>
      <c r="G771" s="522" t="s">
        <v>5631</v>
      </c>
      <c r="H771" s="55">
        <v>16.899999999999999</v>
      </c>
      <c r="I771" s="55">
        <v>16.899999999999999</v>
      </c>
      <c r="J771" s="55">
        <v>1.57</v>
      </c>
      <c r="K771" s="55">
        <v>1.57</v>
      </c>
      <c r="M771" s="277">
        <v>20.37</v>
      </c>
      <c r="N771" s="277">
        <v>20.37</v>
      </c>
      <c r="O771" s="277">
        <v>1.89</v>
      </c>
      <c r="P771" s="277">
        <v>1.89</v>
      </c>
    </row>
    <row r="772" spans="1:16" x14ac:dyDescent="0.25">
      <c r="A772" s="42" t="s">
        <v>3864</v>
      </c>
      <c r="B772" s="497"/>
      <c r="C772" s="520" t="s">
        <v>5285</v>
      </c>
      <c r="D772" s="51">
        <v>1970</v>
      </c>
      <c r="E772" s="521" t="s">
        <v>5572</v>
      </c>
      <c r="F772" s="53" t="s">
        <v>5566</v>
      </c>
      <c r="G772" s="522" t="s">
        <v>5632</v>
      </c>
      <c r="H772" s="55">
        <v>16.899999999999999</v>
      </c>
      <c r="I772" s="55">
        <v>16.899999999999999</v>
      </c>
      <c r="J772" s="55">
        <v>6.73</v>
      </c>
      <c r="K772" s="55">
        <v>6.73</v>
      </c>
      <c r="M772" s="277">
        <v>20.37</v>
      </c>
      <c r="N772" s="277">
        <v>20.37</v>
      </c>
      <c r="O772" s="277">
        <v>8.1199999999999992</v>
      </c>
      <c r="P772" s="277">
        <v>8.1199999999999992</v>
      </c>
    </row>
    <row r="773" spans="1:16" x14ac:dyDescent="0.25">
      <c r="A773" s="42" t="s">
        <v>3865</v>
      </c>
      <c r="B773" s="497"/>
      <c r="C773" s="520" t="s">
        <v>5285</v>
      </c>
      <c r="D773" s="51">
        <v>2237</v>
      </c>
      <c r="E773" s="521" t="s">
        <v>5633</v>
      </c>
      <c r="F773" s="53" t="s">
        <v>5566</v>
      </c>
      <c r="G773" s="522" t="s">
        <v>5634</v>
      </c>
      <c r="H773" s="55">
        <v>23.62</v>
      </c>
      <c r="I773" s="55">
        <v>23.62</v>
      </c>
      <c r="J773" s="55">
        <v>16.34</v>
      </c>
      <c r="K773" s="55">
        <v>16.34</v>
      </c>
      <c r="M773" s="277">
        <v>28.46</v>
      </c>
      <c r="N773" s="277">
        <v>28.46</v>
      </c>
      <c r="O773" s="277">
        <v>19.690000000000001</v>
      </c>
      <c r="P773" s="277">
        <v>19.690000000000001</v>
      </c>
    </row>
    <row r="774" spans="1:16" x14ac:dyDescent="0.25">
      <c r="A774" s="42" t="s">
        <v>3866</v>
      </c>
      <c r="B774" s="497"/>
      <c r="C774" s="544" t="s">
        <v>5291</v>
      </c>
      <c r="D774" s="551"/>
      <c r="E774" s="551"/>
      <c r="F774" s="551"/>
      <c r="G774" s="551"/>
      <c r="H774" s="565"/>
      <c r="I774" s="551"/>
      <c r="J774" s="575">
        <v>905.34</v>
      </c>
      <c r="K774" s="575">
        <v>905.67000000000007</v>
      </c>
      <c r="O774" s="286">
        <v>1090.8800000000001</v>
      </c>
      <c r="P774" s="286">
        <v>1090.8800000000001</v>
      </c>
    </row>
    <row r="775" spans="1:16" x14ac:dyDescent="0.25">
      <c r="A775" s="42" t="s">
        <v>3867</v>
      </c>
      <c r="B775" s="309">
        <v>584</v>
      </c>
      <c r="C775" s="542" t="s">
        <v>5278</v>
      </c>
      <c r="D775" s="549" t="s">
        <v>132</v>
      </c>
      <c r="E775" s="549" t="s">
        <v>134</v>
      </c>
      <c r="F775" s="549" t="s">
        <v>135</v>
      </c>
      <c r="G775" s="549" t="s">
        <v>5280</v>
      </c>
      <c r="H775" s="566" t="s">
        <v>5281</v>
      </c>
      <c r="I775" s="549"/>
      <c r="J775" s="566" t="s">
        <v>5282</v>
      </c>
      <c r="K775" s="549"/>
    </row>
    <row r="776" spans="1:16" x14ac:dyDescent="0.25">
      <c r="A776" s="42" t="s">
        <v>3868</v>
      </c>
      <c r="B776" s="538"/>
      <c r="C776" s="542"/>
      <c r="D776" s="549"/>
      <c r="E776" s="549"/>
      <c r="F776" s="549"/>
      <c r="G776" s="549"/>
      <c r="H776" s="563" t="s">
        <v>5283</v>
      </c>
      <c r="I776" s="574" t="s">
        <v>5284</v>
      </c>
      <c r="J776" s="563" t="s">
        <v>5283</v>
      </c>
      <c r="K776" s="574" t="s">
        <v>5284</v>
      </c>
    </row>
    <row r="777" spans="1:16" ht="24" x14ac:dyDescent="0.25">
      <c r="A777" s="42" t="s">
        <v>3869</v>
      </c>
      <c r="B777" s="517"/>
      <c r="C777" s="543" t="s">
        <v>197</v>
      </c>
      <c r="D777" s="550" t="s">
        <v>1889</v>
      </c>
      <c r="E777" s="556" t="s">
        <v>1890</v>
      </c>
      <c r="F777" s="557" t="s">
        <v>160</v>
      </c>
      <c r="G777" s="560" t="s">
        <v>56</v>
      </c>
      <c r="H777" s="567">
        <v>0</v>
      </c>
      <c r="I777" s="567">
        <v>0</v>
      </c>
      <c r="J777" s="567">
        <v>43.98</v>
      </c>
      <c r="K777" s="567">
        <v>44.709999999999994</v>
      </c>
      <c r="L777" s="279"/>
      <c r="M777" s="279"/>
      <c r="N777" s="279"/>
      <c r="O777" s="279">
        <v>53.01</v>
      </c>
      <c r="P777" s="279">
        <v>53.88</v>
      </c>
    </row>
    <row r="778" spans="1:16" x14ac:dyDescent="0.25">
      <c r="A778" s="42" t="s">
        <v>3870</v>
      </c>
      <c r="B778" s="518"/>
      <c r="C778" s="520" t="s">
        <v>5285</v>
      </c>
      <c r="D778" s="534">
        <v>5</v>
      </c>
      <c r="E778" s="521" t="s">
        <v>5286</v>
      </c>
      <c r="F778" s="53" t="s">
        <v>86</v>
      </c>
      <c r="G778" s="522" t="s">
        <v>5635</v>
      </c>
      <c r="H778" s="55">
        <v>9.57</v>
      </c>
      <c r="I778" s="55">
        <v>11.07</v>
      </c>
      <c r="J778" s="55">
        <v>3.02</v>
      </c>
      <c r="K778" s="55">
        <v>3.5</v>
      </c>
      <c r="M778" s="277">
        <v>11.53</v>
      </c>
      <c r="N778" s="277">
        <v>13.34</v>
      </c>
      <c r="O778" s="277">
        <v>3.65</v>
      </c>
      <c r="P778" s="277">
        <v>4.22</v>
      </c>
    </row>
    <row r="779" spans="1:16" x14ac:dyDescent="0.25">
      <c r="A779" s="42" t="s">
        <v>3871</v>
      </c>
      <c r="B779" s="497"/>
      <c r="C779" s="520" t="s">
        <v>5285</v>
      </c>
      <c r="D779" s="534">
        <v>11</v>
      </c>
      <c r="E779" s="521" t="s">
        <v>5350</v>
      </c>
      <c r="F779" s="53" t="s">
        <v>86</v>
      </c>
      <c r="G779" s="522" t="s">
        <v>5636</v>
      </c>
      <c r="H779" s="55">
        <v>15.99</v>
      </c>
      <c r="I779" s="55">
        <v>18.510000000000002</v>
      </c>
      <c r="J779" s="55">
        <v>1.59</v>
      </c>
      <c r="K779" s="55">
        <v>1.84</v>
      </c>
      <c r="M779" s="277">
        <v>19.27</v>
      </c>
      <c r="N779" s="277">
        <v>22.3</v>
      </c>
      <c r="O779" s="277">
        <v>1.92</v>
      </c>
      <c r="P779" s="277">
        <v>2.2200000000000002</v>
      </c>
    </row>
    <row r="780" spans="1:16" x14ac:dyDescent="0.25">
      <c r="A780" s="42" t="s">
        <v>3872</v>
      </c>
      <c r="B780" s="497"/>
      <c r="C780" s="544" t="s">
        <v>5290</v>
      </c>
      <c r="D780" s="551"/>
      <c r="E780" s="551"/>
      <c r="F780" s="551"/>
      <c r="G780" s="551"/>
      <c r="H780" s="565"/>
      <c r="I780" s="551"/>
      <c r="J780" s="575">
        <v>4.6100000000000003</v>
      </c>
      <c r="K780" s="575">
        <v>5.34</v>
      </c>
      <c r="O780" s="286">
        <v>5.57</v>
      </c>
      <c r="P780" s="286">
        <v>6.44</v>
      </c>
    </row>
    <row r="781" spans="1:16" x14ac:dyDescent="0.25">
      <c r="A781" s="42" t="s">
        <v>3873</v>
      </c>
      <c r="B781" s="497"/>
      <c r="C781" s="520" t="s">
        <v>5285</v>
      </c>
      <c r="D781" s="51">
        <v>2860</v>
      </c>
      <c r="E781" s="521" t="s">
        <v>5637</v>
      </c>
      <c r="F781" s="53" t="s">
        <v>5305</v>
      </c>
      <c r="G781" s="522" t="s">
        <v>5301</v>
      </c>
      <c r="H781" s="55">
        <v>38.14</v>
      </c>
      <c r="I781" s="55">
        <v>38.14</v>
      </c>
      <c r="J781" s="55">
        <v>38.14</v>
      </c>
      <c r="K781" s="55">
        <v>38.14</v>
      </c>
      <c r="M781" s="277">
        <v>45.95</v>
      </c>
      <c r="N781" s="277">
        <v>45.95</v>
      </c>
      <c r="O781" s="277">
        <v>45.95</v>
      </c>
      <c r="P781" s="277">
        <v>45.95</v>
      </c>
    </row>
    <row r="782" spans="1:16" x14ac:dyDescent="0.25">
      <c r="A782" s="42" t="s">
        <v>5253</v>
      </c>
      <c r="B782" s="497"/>
      <c r="C782" s="520" t="s">
        <v>5285</v>
      </c>
      <c r="D782" s="51">
        <v>2862</v>
      </c>
      <c r="E782" s="521" t="s">
        <v>5638</v>
      </c>
      <c r="F782" s="53" t="s">
        <v>5298</v>
      </c>
      <c r="G782" s="522" t="s">
        <v>5639</v>
      </c>
      <c r="H782" s="55">
        <v>5.43</v>
      </c>
      <c r="I782" s="55">
        <v>5.43</v>
      </c>
      <c r="J782" s="55">
        <v>1.23</v>
      </c>
      <c r="K782" s="55">
        <v>1.23</v>
      </c>
      <c r="M782" s="277">
        <v>6.55</v>
      </c>
      <c r="N782" s="277">
        <v>6.55</v>
      </c>
      <c r="O782" s="277">
        <v>1.49</v>
      </c>
      <c r="P782" s="277">
        <v>1.49</v>
      </c>
    </row>
    <row r="783" spans="1:16" x14ac:dyDescent="0.25">
      <c r="A783" s="42" t="s">
        <v>3874</v>
      </c>
      <c r="B783" s="497"/>
      <c r="C783" s="544" t="s">
        <v>5291</v>
      </c>
      <c r="D783" s="551"/>
      <c r="E783" s="551"/>
      <c r="F783" s="551"/>
      <c r="G783" s="551"/>
      <c r="H783" s="565"/>
      <c r="I783" s="551"/>
      <c r="J783" s="575">
        <v>39.369999999999997</v>
      </c>
      <c r="K783" s="575">
        <v>39.369999999999997</v>
      </c>
      <c r="O783" s="286">
        <v>47.44</v>
      </c>
      <c r="P783" s="286">
        <v>47.44</v>
      </c>
    </row>
    <row r="784" spans="1:16" x14ac:dyDescent="0.2">
      <c r="A784" s="42" t="s">
        <v>3875</v>
      </c>
      <c r="B784" s="37"/>
      <c r="C784" s="545"/>
      <c r="D784" s="552"/>
      <c r="E784" s="552"/>
      <c r="F784" s="552"/>
      <c r="G784" s="552"/>
      <c r="H784" s="545"/>
      <c r="I784" s="552"/>
      <c r="J784" s="545"/>
      <c r="K784" s="552"/>
    </row>
    <row r="785" spans="1:16" x14ac:dyDescent="0.25">
      <c r="A785" s="42" t="s">
        <v>3876</v>
      </c>
      <c r="B785" s="309">
        <v>586</v>
      </c>
      <c r="C785" s="542" t="s">
        <v>5278</v>
      </c>
      <c r="D785" s="549" t="s">
        <v>132</v>
      </c>
      <c r="E785" s="549" t="s">
        <v>134</v>
      </c>
      <c r="F785" s="549" t="s">
        <v>135</v>
      </c>
      <c r="G785" s="549" t="s">
        <v>5280</v>
      </c>
      <c r="H785" s="566" t="s">
        <v>5281</v>
      </c>
      <c r="I785" s="549"/>
      <c r="J785" s="566" t="s">
        <v>5282</v>
      </c>
      <c r="K785" s="549"/>
    </row>
    <row r="786" spans="1:16" x14ac:dyDescent="0.25">
      <c r="A786" s="42" t="s">
        <v>3877</v>
      </c>
      <c r="B786" s="538"/>
      <c r="C786" s="542"/>
      <c r="D786" s="549"/>
      <c r="E786" s="549"/>
      <c r="F786" s="549"/>
      <c r="G786" s="549"/>
      <c r="H786" s="563" t="s">
        <v>5283</v>
      </c>
      <c r="I786" s="574" t="s">
        <v>5284</v>
      </c>
      <c r="J786" s="563" t="s">
        <v>5283</v>
      </c>
      <c r="K786" s="574" t="s">
        <v>5284</v>
      </c>
    </row>
    <row r="787" spans="1:16" ht="36" x14ac:dyDescent="0.25">
      <c r="A787" s="42" t="s">
        <v>3878</v>
      </c>
      <c r="B787" s="311"/>
      <c r="C787" s="320" t="s">
        <v>197</v>
      </c>
      <c r="D787" s="329" t="s">
        <v>1873</v>
      </c>
      <c r="E787" s="332" t="s">
        <v>5740</v>
      </c>
      <c r="F787" s="335" t="s">
        <v>160</v>
      </c>
      <c r="G787" s="337" t="s">
        <v>56</v>
      </c>
      <c r="H787" s="570">
        <v>0</v>
      </c>
      <c r="I787" s="570">
        <v>0</v>
      </c>
      <c r="J787" s="570">
        <v>58.13</v>
      </c>
      <c r="K787" s="570">
        <v>58.860000000000007</v>
      </c>
      <c r="L787" s="279"/>
      <c r="M787" s="279"/>
      <c r="N787" s="279"/>
      <c r="O787" s="279">
        <v>70.06</v>
      </c>
      <c r="P787" s="279">
        <v>70.92</v>
      </c>
    </row>
    <row r="788" spans="1:16" x14ac:dyDescent="0.25">
      <c r="A788" s="42" t="s">
        <v>3879</v>
      </c>
      <c r="B788" s="250"/>
      <c r="C788" s="262" t="s">
        <v>5285</v>
      </c>
      <c r="D788" s="210">
        <v>5</v>
      </c>
      <c r="E788" s="211" t="s">
        <v>5286</v>
      </c>
      <c r="F788" s="212" t="s">
        <v>86</v>
      </c>
      <c r="G788" s="273" t="s">
        <v>5635</v>
      </c>
      <c r="H788" s="276">
        <v>9.57</v>
      </c>
      <c r="I788" s="276">
        <v>11.07</v>
      </c>
      <c r="J788" s="276">
        <v>3.02</v>
      </c>
      <c r="K788" s="276">
        <v>3.5</v>
      </c>
      <c r="M788" s="277">
        <v>11.53</v>
      </c>
      <c r="N788" s="277">
        <v>13.34</v>
      </c>
      <c r="O788" s="277">
        <v>3.65</v>
      </c>
      <c r="P788" s="277">
        <v>4.22</v>
      </c>
    </row>
    <row r="789" spans="1:16" x14ac:dyDescent="0.25">
      <c r="A789" s="42" t="s">
        <v>3880</v>
      </c>
      <c r="B789" s="251"/>
      <c r="C789" s="262" t="s">
        <v>5285</v>
      </c>
      <c r="D789" s="210">
        <v>11</v>
      </c>
      <c r="E789" s="211" t="s">
        <v>5350</v>
      </c>
      <c r="F789" s="212" t="s">
        <v>86</v>
      </c>
      <c r="G789" s="273" t="s">
        <v>5640</v>
      </c>
      <c r="H789" s="276">
        <v>15.99</v>
      </c>
      <c r="I789" s="276">
        <v>18.510000000000002</v>
      </c>
      <c r="J789" s="276">
        <v>1.54</v>
      </c>
      <c r="K789" s="276">
        <v>1.78</v>
      </c>
      <c r="M789" s="277">
        <v>19.27</v>
      </c>
      <c r="N789" s="277">
        <v>22.3</v>
      </c>
      <c r="O789" s="277">
        <v>1.86</v>
      </c>
      <c r="P789" s="277">
        <v>2.15</v>
      </c>
    </row>
    <row r="790" spans="1:16" x14ac:dyDescent="0.25">
      <c r="A790" s="42" t="s">
        <v>3881</v>
      </c>
      <c r="B790" s="251"/>
      <c r="C790" s="315" t="s">
        <v>5290</v>
      </c>
      <c r="D790" s="321"/>
      <c r="E790" s="321"/>
      <c r="F790" s="321"/>
      <c r="G790" s="321"/>
      <c r="H790" s="339"/>
      <c r="I790" s="321"/>
      <c r="J790" s="287">
        <v>4.5600000000000005</v>
      </c>
      <c r="K790" s="287">
        <v>5.28</v>
      </c>
      <c r="O790" s="286">
        <v>5.51</v>
      </c>
      <c r="P790" s="286">
        <v>6.37</v>
      </c>
    </row>
    <row r="791" spans="1:16" x14ac:dyDescent="0.25">
      <c r="A791" s="42" t="s">
        <v>3882</v>
      </c>
      <c r="B791" s="251"/>
      <c r="C791" s="318" t="s">
        <v>5285</v>
      </c>
      <c r="D791" s="326">
        <v>2853</v>
      </c>
      <c r="E791" s="330" t="s">
        <v>5641</v>
      </c>
      <c r="F791" s="334" t="s">
        <v>5305</v>
      </c>
      <c r="G791" s="336" t="s">
        <v>5301</v>
      </c>
      <c r="H791" s="343">
        <v>44.33</v>
      </c>
      <c r="I791" s="347">
        <v>44.340074999999999</v>
      </c>
      <c r="J791" s="276">
        <v>44.33</v>
      </c>
      <c r="K791" s="276">
        <v>44.34</v>
      </c>
      <c r="M791" s="277">
        <v>53.41</v>
      </c>
      <c r="N791" s="277">
        <v>53.41</v>
      </c>
      <c r="O791" s="277">
        <v>53.41</v>
      </c>
      <c r="P791" s="277">
        <v>53.41</v>
      </c>
    </row>
    <row r="792" spans="1:16" x14ac:dyDescent="0.25">
      <c r="A792" s="42" t="s">
        <v>3883</v>
      </c>
      <c r="B792" s="251"/>
      <c r="C792" s="262" t="s">
        <v>5285</v>
      </c>
      <c r="D792" s="219">
        <v>2854</v>
      </c>
      <c r="E792" s="211" t="s">
        <v>5642</v>
      </c>
      <c r="F792" s="212" t="s">
        <v>5643</v>
      </c>
      <c r="G792" s="273" t="s">
        <v>5301</v>
      </c>
      <c r="H792" s="276">
        <v>9.24</v>
      </c>
      <c r="I792" s="276">
        <v>9.24</v>
      </c>
      <c r="J792" s="276">
        <v>9.24</v>
      </c>
      <c r="K792" s="276">
        <v>9.24</v>
      </c>
      <c r="M792" s="277">
        <v>11.14</v>
      </c>
      <c r="N792" s="277">
        <v>11.14</v>
      </c>
      <c r="O792" s="277">
        <v>11.14</v>
      </c>
      <c r="P792" s="277">
        <v>11.14</v>
      </c>
    </row>
    <row r="793" spans="1:16" x14ac:dyDescent="0.25">
      <c r="A793" s="42" t="s">
        <v>3884</v>
      </c>
      <c r="B793" s="251"/>
      <c r="C793" s="315" t="s">
        <v>5291</v>
      </c>
      <c r="D793" s="321"/>
      <c r="E793" s="321"/>
      <c r="F793" s="321"/>
      <c r="G793" s="321"/>
      <c r="H793" s="339"/>
      <c r="I793" s="321"/>
      <c r="J793" s="287">
        <v>53.57</v>
      </c>
      <c r="K793" s="287">
        <v>53.580000000000005</v>
      </c>
      <c r="O793" s="286">
        <v>64.55</v>
      </c>
      <c r="P793" s="286">
        <v>64.55</v>
      </c>
    </row>
    <row r="794" spans="1:16" x14ac:dyDescent="0.2">
      <c r="A794" s="42" t="s">
        <v>3885</v>
      </c>
      <c r="B794" s="310"/>
      <c r="C794" s="319"/>
      <c r="D794" s="327"/>
      <c r="E794" s="327"/>
      <c r="F794" s="327"/>
      <c r="G794" s="327"/>
      <c r="H794" s="344"/>
      <c r="I794" s="348"/>
      <c r="J794" s="270"/>
      <c r="K794" s="217"/>
    </row>
    <row r="795" spans="1:16" x14ac:dyDescent="0.25">
      <c r="A795" s="42" t="s">
        <v>3886</v>
      </c>
      <c r="B795" s="309">
        <v>635</v>
      </c>
      <c r="C795" s="317" t="s">
        <v>5278</v>
      </c>
      <c r="D795" s="323" t="s">
        <v>132</v>
      </c>
      <c r="E795" s="323" t="s">
        <v>134</v>
      </c>
      <c r="F795" s="323" t="s">
        <v>135</v>
      </c>
      <c r="G795" s="323" t="s">
        <v>5280</v>
      </c>
      <c r="H795" s="342" t="s">
        <v>5281</v>
      </c>
      <c r="I795" s="323"/>
      <c r="J795" s="342" t="s">
        <v>5282</v>
      </c>
      <c r="K795" s="323"/>
    </row>
    <row r="796" spans="1:16" x14ac:dyDescent="0.25">
      <c r="A796" s="42" t="s">
        <v>3887</v>
      </c>
      <c r="B796" s="257"/>
      <c r="C796" s="264"/>
      <c r="D796" s="245"/>
      <c r="E796" s="245"/>
      <c r="F796" s="245"/>
      <c r="G796" s="245"/>
      <c r="H796" s="346" t="s">
        <v>5283</v>
      </c>
      <c r="I796" s="349" t="s">
        <v>5284</v>
      </c>
      <c r="J796" s="346" t="s">
        <v>5283</v>
      </c>
      <c r="K796" s="349" t="s">
        <v>5284</v>
      </c>
    </row>
    <row r="797" spans="1:16" ht="24" x14ac:dyDescent="0.25">
      <c r="A797" s="42" t="s">
        <v>3888</v>
      </c>
      <c r="B797" s="311"/>
      <c r="C797" s="320" t="s">
        <v>197</v>
      </c>
      <c r="D797" s="329" t="s">
        <v>2121</v>
      </c>
      <c r="E797" s="331" t="s">
        <v>16104</v>
      </c>
      <c r="F797" s="335" t="s">
        <v>160</v>
      </c>
      <c r="G797" s="337" t="s">
        <v>56</v>
      </c>
      <c r="H797" s="278">
        <v>0</v>
      </c>
      <c r="I797" s="278">
        <v>0</v>
      </c>
      <c r="J797" s="278">
        <v>147.44</v>
      </c>
      <c r="K797" s="278">
        <v>149.55000000000001</v>
      </c>
      <c r="L797" s="279"/>
      <c r="M797" s="279"/>
      <c r="N797" s="279"/>
      <c r="O797" s="279">
        <v>177.64</v>
      </c>
      <c r="P797" s="279">
        <v>180.17</v>
      </c>
    </row>
    <row r="798" spans="1:16" x14ac:dyDescent="0.25">
      <c r="A798" s="42" t="s">
        <v>3889</v>
      </c>
      <c r="B798" s="250"/>
      <c r="C798" s="262" t="s">
        <v>5285</v>
      </c>
      <c r="D798" s="210">
        <v>12</v>
      </c>
      <c r="E798" s="211" t="s">
        <v>5341</v>
      </c>
      <c r="F798" s="212" t="s">
        <v>86</v>
      </c>
      <c r="G798" s="273" t="s">
        <v>5644</v>
      </c>
      <c r="H798" s="276">
        <v>15.99</v>
      </c>
      <c r="I798" s="276">
        <v>18.510000000000002</v>
      </c>
      <c r="J798" s="276">
        <v>7.99</v>
      </c>
      <c r="K798" s="276">
        <v>9.25</v>
      </c>
      <c r="M798" s="277">
        <v>19.27</v>
      </c>
      <c r="N798" s="277">
        <v>22.3</v>
      </c>
      <c r="O798" s="277">
        <v>9.64</v>
      </c>
      <c r="P798" s="277">
        <v>11.15</v>
      </c>
    </row>
    <row r="799" spans="1:16" x14ac:dyDescent="0.25">
      <c r="A799" s="42" t="s">
        <v>3890</v>
      </c>
      <c r="B799" s="251"/>
      <c r="C799" s="262" t="s">
        <v>5285</v>
      </c>
      <c r="D799" s="210">
        <v>8</v>
      </c>
      <c r="E799" s="211" t="s">
        <v>5302</v>
      </c>
      <c r="F799" s="212" t="s">
        <v>86</v>
      </c>
      <c r="G799" s="273" t="s">
        <v>5644</v>
      </c>
      <c r="H799" s="276">
        <v>10.8</v>
      </c>
      <c r="I799" s="276">
        <v>12.5</v>
      </c>
      <c r="J799" s="276">
        <v>5.4</v>
      </c>
      <c r="K799" s="276">
        <v>6.25</v>
      </c>
      <c r="M799" s="277">
        <v>13.02</v>
      </c>
      <c r="N799" s="277">
        <v>15.06</v>
      </c>
      <c r="O799" s="277">
        <v>6.51</v>
      </c>
      <c r="P799" s="277">
        <v>7.53</v>
      </c>
    </row>
    <row r="800" spans="1:16" x14ac:dyDescent="0.25">
      <c r="A800" s="42" t="s">
        <v>3891</v>
      </c>
      <c r="B800" s="251"/>
      <c r="C800" s="315" t="s">
        <v>5290</v>
      </c>
      <c r="D800" s="321"/>
      <c r="E800" s="321"/>
      <c r="F800" s="321"/>
      <c r="G800" s="321"/>
      <c r="H800" s="339"/>
      <c r="I800" s="321"/>
      <c r="J800" s="287">
        <v>13.39</v>
      </c>
      <c r="K800" s="287">
        <v>15.5</v>
      </c>
      <c r="O800" s="286">
        <v>16.149999999999999</v>
      </c>
      <c r="P800" s="286">
        <v>18.68</v>
      </c>
    </row>
    <row r="801" spans="1:16" ht="24" x14ac:dyDescent="0.25">
      <c r="A801" s="42" t="s">
        <v>3893</v>
      </c>
      <c r="B801" s="251"/>
      <c r="C801" s="262" t="s">
        <v>5342</v>
      </c>
      <c r="D801" s="209" t="s">
        <v>5645</v>
      </c>
      <c r="E801" s="211" t="s">
        <v>16103</v>
      </c>
      <c r="F801" s="212" t="s">
        <v>160</v>
      </c>
      <c r="G801" s="273" t="s">
        <v>5301</v>
      </c>
      <c r="H801" s="276">
        <v>134.05000000000001</v>
      </c>
      <c r="I801" s="276">
        <v>134.05000000000001</v>
      </c>
      <c r="J801" s="276">
        <v>134.05000000000001</v>
      </c>
      <c r="K801" s="276">
        <v>134.05000000000001</v>
      </c>
      <c r="M801" s="277">
        <v>161.49</v>
      </c>
      <c r="N801" s="277">
        <v>161.49</v>
      </c>
      <c r="O801" s="277">
        <v>161.49</v>
      </c>
      <c r="P801" s="277">
        <v>161.49</v>
      </c>
    </row>
    <row r="802" spans="1:16" x14ac:dyDescent="0.25">
      <c r="A802" s="42" t="s">
        <v>3894</v>
      </c>
      <c r="B802" s="251"/>
      <c r="C802" s="315" t="s">
        <v>5291</v>
      </c>
      <c r="D802" s="321"/>
      <c r="E802" s="321"/>
      <c r="F802" s="321"/>
      <c r="G802" s="321"/>
      <c r="H802" s="339"/>
      <c r="I802" s="321"/>
      <c r="J802" s="287">
        <v>134.05000000000001</v>
      </c>
      <c r="K802" s="287">
        <v>134.05000000000001</v>
      </c>
      <c r="O802" s="286">
        <v>161.49</v>
      </c>
      <c r="P802" s="286">
        <v>161.49</v>
      </c>
    </row>
    <row r="803" spans="1:16" x14ac:dyDescent="0.2">
      <c r="A803" s="42" t="s">
        <v>3895</v>
      </c>
      <c r="B803" s="310"/>
      <c r="C803" s="319"/>
      <c r="D803" s="327"/>
      <c r="E803" s="327"/>
      <c r="F803" s="327"/>
      <c r="G803" s="327"/>
      <c r="H803" s="344"/>
      <c r="I803" s="348"/>
      <c r="J803" s="270"/>
      <c r="K803" s="217"/>
    </row>
    <row r="804" spans="1:16" x14ac:dyDescent="0.25">
      <c r="A804" s="42" t="s">
        <v>3896</v>
      </c>
      <c r="B804" s="309">
        <v>641</v>
      </c>
      <c r="C804" s="317" t="s">
        <v>5278</v>
      </c>
      <c r="D804" s="323" t="s">
        <v>132</v>
      </c>
      <c r="E804" s="323" t="s">
        <v>134</v>
      </c>
      <c r="F804" s="323" t="s">
        <v>135</v>
      </c>
      <c r="G804" s="323" t="s">
        <v>5280</v>
      </c>
      <c r="H804" s="342" t="s">
        <v>5281</v>
      </c>
      <c r="I804" s="323"/>
      <c r="J804" s="342" t="s">
        <v>5282</v>
      </c>
      <c r="K804" s="323"/>
    </row>
    <row r="805" spans="1:16" x14ac:dyDescent="0.25">
      <c r="A805" s="42" t="s">
        <v>3897</v>
      </c>
      <c r="B805" s="257"/>
      <c r="C805" s="264"/>
      <c r="D805" s="245"/>
      <c r="E805" s="245"/>
      <c r="F805" s="245"/>
      <c r="G805" s="245"/>
      <c r="H805" s="346" t="s">
        <v>5283</v>
      </c>
      <c r="I805" s="349" t="s">
        <v>5284</v>
      </c>
      <c r="J805" s="346" t="s">
        <v>5283</v>
      </c>
      <c r="K805" s="349" t="s">
        <v>5284</v>
      </c>
    </row>
    <row r="806" spans="1:16" ht="36" x14ac:dyDescent="0.25">
      <c r="A806" s="42" t="s">
        <v>3898</v>
      </c>
      <c r="B806" s="311"/>
      <c r="C806" s="320" t="s">
        <v>197</v>
      </c>
      <c r="D806" s="329" t="s">
        <v>2124</v>
      </c>
      <c r="E806" s="332" t="s">
        <v>5741</v>
      </c>
      <c r="F806" s="335" t="s">
        <v>160</v>
      </c>
      <c r="G806" s="337" t="s">
        <v>56</v>
      </c>
      <c r="H806" s="278">
        <v>0</v>
      </c>
      <c r="I806" s="278">
        <v>0</v>
      </c>
      <c r="J806" s="278">
        <v>3.74</v>
      </c>
      <c r="K806" s="278">
        <v>3.94</v>
      </c>
      <c r="L806" s="279"/>
      <c r="M806" s="279"/>
      <c r="N806" s="279"/>
      <c r="O806" s="279">
        <v>4.5199999999999996</v>
      </c>
      <c r="P806" s="279">
        <v>4.76</v>
      </c>
    </row>
    <row r="807" spans="1:16" x14ac:dyDescent="0.25">
      <c r="A807" s="42" t="s">
        <v>3899</v>
      </c>
      <c r="B807" s="250"/>
      <c r="C807" s="262" t="s">
        <v>5285</v>
      </c>
      <c r="D807" s="210">
        <v>18</v>
      </c>
      <c r="E807" s="211" t="s">
        <v>5557</v>
      </c>
      <c r="F807" s="212" t="s">
        <v>86</v>
      </c>
      <c r="G807" s="273" t="s">
        <v>5564</v>
      </c>
      <c r="H807" s="276">
        <v>15.99</v>
      </c>
      <c r="I807" s="276">
        <v>18.510000000000002</v>
      </c>
      <c r="J807" s="276">
        <v>1.27</v>
      </c>
      <c r="K807" s="276">
        <v>1.48</v>
      </c>
      <c r="M807" s="277">
        <v>19.27</v>
      </c>
      <c r="N807" s="277">
        <v>22.3</v>
      </c>
      <c r="O807" s="277">
        <v>1.54</v>
      </c>
      <c r="P807" s="277">
        <v>1.78</v>
      </c>
    </row>
    <row r="808" spans="1:16" x14ac:dyDescent="0.25">
      <c r="A808" s="42" t="s">
        <v>3900</v>
      </c>
      <c r="B808" s="251"/>
      <c r="C808" s="315" t="s">
        <v>5290</v>
      </c>
      <c r="D808" s="321"/>
      <c r="E808" s="321"/>
      <c r="F808" s="321"/>
      <c r="G808" s="321"/>
      <c r="H808" s="339"/>
      <c r="I808" s="321"/>
      <c r="J808" s="287">
        <v>1.27</v>
      </c>
      <c r="K808" s="287">
        <v>1.48</v>
      </c>
      <c r="O808" s="286">
        <v>1.54</v>
      </c>
      <c r="P808" s="286">
        <v>1.78</v>
      </c>
    </row>
    <row r="809" spans="1:16" x14ac:dyDescent="0.25">
      <c r="A809" s="42" t="s">
        <v>3901</v>
      </c>
      <c r="B809" s="251"/>
      <c r="C809" s="318" t="s">
        <v>5342</v>
      </c>
      <c r="D809" s="324" t="s">
        <v>5646</v>
      </c>
      <c r="E809" s="330" t="s">
        <v>5647</v>
      </c>
      <c r="F809" s="334" t="s">
        <v>172</v>
      </c>
      <c r="G809" s="336" t="s">
        <v>5648</v>
      </c>
      <c r="H809" s="343">
        <v>34.880000000000003</v>
      </c>
      <c r="I809" s="347">
        <v>34.705599999999997</v>
      </c>
      <c r="J809" s="276">
        <v>2.4700000000000002</v>
      </c>
      <c r="K809" s="276">
        <v>2.46</v>
      </c>
      <c r="M809" s="277">
        <v>42.03</v>
      </c>
      <c r="N809" s="277">
        <v>42.03</v>
      </c>
      <c r="O809" s="277">
        <v>2.98</v>
      </c>
      <c r="P809" s="277">
        <v>2.98</v>
      </c>
    </row>
    <row r="810" spans="1:16" x14ac:dyDescent="0.25">
      <c r="A810" s="42" t="s">
        <v>3902</v>
      </c>
      <c r="B810" s="251"/>
      <c r="C810" s="315" t="s">
        <v>5291</v>
      </c>
      <c r="D810" s="321"/>
      <c r="E810" s="321"/>
      <c r="F810" s="321"/>
      <c r="G810" s="321"/>
      <c r="H810" s="339"/>
      <c r="I810" s="321"/>
      <c r="J810" s="287">
        <v>2.4700000000000002</v>
      </c>
      <c r="K810" s="287">
        <v>2.46</v>
      </c>
      <c r="O810" s="286">
        <v>2.98</v>
      </c>
      <c r="P810" s="286">
        <v>2.98</v>
      </c>
    </row>
    <row r="811" spans="1:16" x14ac:dyDescent="0.2">
      <c r="A811" s="42" t="s">
        <v>3903</v>
      </c>
      <c r="B811" s="310"/>
      <c r="C811" s="319"/>
      <c r="D811" s="327"/>
      <c r="E811" s="327"/>
      <c r="F811" s="327"/>
      <c r="G811" s="327"/>
      <c r="H811" s="344"/>
      <c r="I811" s="348"/>
      <c r="J811" s="545"/>
      <c r="K811" s="217"/>
    </row>
    <row r="812" spans="1:16" x14ac:dyDescent="0.25">
      <c r="A812" s="42" t="s">
        <v>3904</v>
      </c>
      <c r="B812" s="309">
        <v>663</v>
      </c>
      <c r="C812" s="317" t="s">
        <v>5278</v>
      </c>
      <c r="D812" s="323" t="s">
        <v>132</v>
      </c>
      <c r="E812" s="323" t="s">
        <v>134</v>
      </c>
      <c r="F812" s="323" t="s">
        <v>135</v>
      </c>
      <c r="G812" s="323" t="s">
        <v>5280</v>
      </c>
      <c r="H812" s="342" t="s">
        <v>5281</v>
      </c>
      <c r="I812" s="323"/>
      <c r="J812" s="342" t="s">
        <v>5282</v>
      </c>
      <c r="K812" s="323"/>
    </row>
    <row r="813" spans="1:16" x14ac:dyDescent="0.25">
      <c r="A813" s="42" t="s">
        <v>3905</v>
      </c>
      <c r="B813" s="257"/>
      <c r="C813" s="264"/>
      <c r="D813" s="245"/>
      <c r="E813" s="245"/>
      <c r="F813" s="245"/>
      <c r="G813" s="245"/>
      <c r="H813" s="346" t="s">
        <v>5283</v>
      </c>
      <c r="I813" s="349" t="s">
        <v>5284</v>
      </c>
      <c r="J813" s="346" t="s">
        <v>5283</v>
      </c>
      <c r="K813" s="349" t="s">
        <v>5284</v>
      </c>
    </row>
    <row r="814" spans="1:16" x14ac:dyDescent="0.25">
      <c r="A814" s="42" t="s">
        <v>3906</v>
      </c>
      <c r="B814" s="311"/>
      <c r="C814" s="320" t="s">
        <v>197</v>
      </c>
      <c r="D814" s="329" t="s">
        <v>1254</v>
      </c>
      <c r="E814" s="331" t="s">
        <v>1255</v>
      </c>
      <c r="F814" s="335" t="s">
        <v>160</v>
      </c>
      <c r="G814" s="337" t="s">
        <v>56</v>
      </c>
      <c r="H814" s="278">
        <v>0</v>
      </c>
      <c r="I814" s="278">
        <v>0</v>
      </c>
      <c r="J814" s="278">
        <v>22.830000000000002</v>
      </c>
      <c r="K814" s="278">
        <v>23.9</v>
      </c>
      <c r="L814" s="279"/>
      <c r="M814" s="279"/>
      <c r="N814" s="279"/>
      <c r="O814" s="279">
        <v>27.53</v>
      </c>
      <c r="P814" s="279">
        <v>28.8</v>
      </c>
    </row>
    <row r="815" spans="1:16" x14ac:dyDescent="0.25">
      <c r="A815" s="42" t="s">
        <v>3907</v>
      </c>
      <c r="B815" s="250"/>
      <c r="C815" s="262" t="s">
        <v>5285</v>
      </c>
      <c r="D815" s="210">
        <v>8</v>
      </c>
      <c r="E815" s="211" t="s">
        <v>5302</v>
      </c>
      <c r="F815" s="212" t="s">
        <v>86</v>
      </c>
      <c r="G815" s="273" t="s">
        <v>5420</v>
      </c>
      <c r="H815" s="276">
        <v>10.8</v>
      </c>
      <c r="I815" s="276">
        <v>12.5</v>
      </c>
      <c r="J815" s="276">
        <v>2.7</v>
      </c>
      <c r="K815" s="276">
        <v>3.12</v>
      </c>
      <c r="M815" s="277">
        <v>13.02</v>
      </c>
      <c r="N815" s="277">
        <v>15.06</v>
      </c>
      <c r="O815" s="277">
        <v>3.26</v>
      </c>
      <c r="P815" s="277">
        <v>3.77</v>
      </c>
    </row>
    <row r="816" spans="1:16" x14ac:dyDescent="0.25">
      <c r="A816" s="42" t="s">
        <v>3908</v>
      </c>
      <c r="B816" s="251"/>
      <c r="C816" s="262" t="s">
        <v>5285</v>
      </c>
      <c r="D816" s="210">
        <v>12</v>
      </c>
      <c r="E816" s="211" t="s">
        <v>5341</v>
      </c>
      <c r="F816" s="212" t="s">
        <v>86</v>
      </c>
      <c r="G816" s="273" t="s">
        <v>5420</v>
      </c>
      <c r="H816" s="276">
        <v>15.99</v>
      </c>
      <c r="I816" s="276">
        <v>18.510000000000002</v>
      </c>
      <c r="J816" s="276">
        <v>3.99</v>
      </c>
      <c r="K816" s="276">
        <v>4.62</v>
      </c>
      <c r="M816" s="277">
        <v>19.27</v>
      </c>
      <c r="N816" s="277">
        <v>22.3</v>
      </c>
      <c r="O816" s="277">
        <v>4.82</v>
      </c>
      <c r="P816" s="277">
        <v>5.58</v>
      </c>
    </row>
    <row r="817" spans="1:16" x14ac:dyDescent="0.25">
      <c r="A817" s="42" t="s">
        <v>3909</v>
      </c>
      <c r="B817" s="251"/>
      <c r="C817" s="315" t="s">
        <v>5290</v>
      </c>
      <c r="D817" s="321"/>
      <c r="E817" s="321"/>
      <c r="F817" s="321"/>
      <c r="G817" s="321"/>
      <c r="H817" s="339"/>
      <c r="I817" s="321"/>
      <c r="J817" s="287">
        <v>6.69</v>
      </c>
      <c r="K817" s="287">
        <v>7.74</v>
      </c>
      <c r="O817" s="286">
        <v>8.08</v>
      </c>
      <c r="P817" s="286">
        <v>9.35</v>
      </c>
    </row>
    <row r="818" spans="1:16" ht="24" x14ac:dyDescent="0.25">
      <c r="A818" s="42" t="s">
        <v>3910</v>
      </c>
      <c r="B818" s="251"/>
      <c r="C818" s="318" t="s">
        <v>5295</v>
      </c>
      <c r="D818" s="325">
        <v>402</v>
      </c>
      <c r="E818" s="330" t="s">
        <v>5649</v>
      </c>
      <c r="F818" s="334" t="s">
        <v>160</v>
      </c>
      <c r="G818" s="336" t="s">
        <v>5301</v>
      </c>
      <c r="H818" s="343">
        <v>16.14</v>
      </c>
      <c r="I818" s="347">
        <v>16.160174999999995</v>
      </c>
      <c r="J818" s="276">
        <v>16.14</v>
      </c>
      <c r="K818" s="276">
        <v>16.16</v>
      </c>
      <c r="M818" s="277">
        <v>19.45</v>
      </c>
      <c r="N818" s="277">
        <v>19.45</v>
      </c>
      <c r="O818" s="277">
        <v>19.45</v>
      </c>
      <c r="P818" s="277">
        <v>19.45</v>
      </c>
    </row>
    <row r="819" spans="1:16" x14ac:dyDescent="0.25">
      <c r="A819" s="42" t="s">
        <v>3911</v>
      </c>
      <c r="B819" s="251"/>
      <c r="C819" s="315" t="s">
        <v>5291</v>
      </c>
      <c r="D819" s="321"/>
      <c r="E819" s="321"/>
      <c r="F819" s="321"/>
      <c r="G819" s="321"/>
      <c r="H819" s="339"/>
      <c r="I819" s="321"/>
      <c r="J819" s="287">
        <v>16.14</v>
      </c>
      <c r="K819" s="287">
        <v>16.16</v>
      </c>
      <c r="O819" s="286">
        <v>19.45</v>
      </c>
      <c r="P819" s="286">
        <v>19.45</v>
      </c>
    </row>
    <row r="820" spans="1:16" x14ac:dyDescent="0.2">
      <c r="A820" s="42" t="s">
        <v>3912</v>
      </c>
      <c r="B820" s="310"/>
      <c r="C820" s="319"/>
      <c r="D820" s="327"/>
      <c r="E820" s="327"/>
      <c r="F820" s="327"/>
      <c r="G820" s="327"/>
      <c r="H820" s="344"/>
      <c r="I820" s="348"/>
      <c r="J820" s="270"/>
      <c r="K820" s="217"/>
    </row>
    <row r="821" spans="1:16" x14ac:dyDescent="0.25">
      <c r="A821" s="42" t="s">
        <v>3913</v>
      </c>
      <c r="B821" s="309">
        <v>693</v>
      </c>
      <c r="C821" s="317" t="s">
        <v>5278</v>
      </c>
      <c r="D821" s="323" t="s">
        <v>132</v>
      </c>
      <c r="E821" s="323" t="s">
        <v>134</v>
      </c>
      <c r="F821" s="323" t="s">
        <v>135</v>
      </c>
      <c r="G821" s="323" t="s">
        <v>5280</v>
      </c>
      <c r="H821" s="342" t="s">
        <v>5281</v>
      </c>
      <c r="I821" s="323"/>
      <c r="J821" s="342" t="s">
        <v>5282</v>
      </c>
      <c r="K821" s="323"/>
    </row>
    <row r="822" spans="1:16" x14ac:dyDescent="0.25">
      <c r="A822" s="42" t="s">
        <v>3914</v>
      </c>
      <c r="B822" s="257"/>
      <c r="C822" s="264"/>
      <c r="D822" s="245"/>
      <c r="E822" s="245"/>
      <c r="F822" s="245"/>
      <c r="G822" s="245"/>
      <c r="H822" s="346" t="s">
        <v>5283</v>
      </c>
      <c r="I822" s="349" t="s">
        <v>5284</v>
      </c>
      <c r="J822" s="346" t="s">
        <v>5283</v>
      </c>
      <c r="K822" s="349" t="s">
        <v>5284</v>
      </c>
    </row>
    <row r="823" spans="1:16" ht="36" x14ac:dyDescent="0.25">
      <c r="A823" s="42" t="s">
        <v>3915</v>
      </c>
      <c r="B823" s="311"/>
      <c r="C823" s="320" t="s">
        <v>197</v>
      </c>
      <c r="D823" s="329" t="s">
        <v>387</v>
      </c>
      <c r="E823" s="332" t="s">
        <v>5742</v>
      </c>
      <c r="F823" s="335" t="s">
        <v>160</v>
      </c>
      <c r="G823" s="337" t="s">
        <v>56</v>
      </c>
      <c r="H823" s="278">
        <v>0</v>
      </c>
      <c r="I823" s="278">
        <v>0</v>
      </c>
      <c r="J823" s="278">
        <v>86.11999999999999</v>
      </c>
      <c r="K823" s="278">
        <v>87.75</v>
      </c>
      <c r="L823" s="279"/>
      <c r="M823" s="279"/>
      <c r="N823" s="279"/>
      <c r="O823" s="279">
        <v>103.76</v>
      </c>
      <c r="P823" s="279">
        <v>105.72</v>
      </c>
    </row>
    <row r="824" spans="1:16" x14ac:dyDescent="0.25">
      <c r="A824" s="42" t="s">
        <v>3916</v>
      </c>
      <c r="B824" s="250"/>
      <c r="C824" s="262" t="s">
        <v>5285</v>
      </c>
      <c r="D824" s="210">
        <v>8</v>
      </c>
      <c r="E824" s="211" t="s">
        <v>5302</v>
      </c>
      <c r="F824" s="212" t="s">
        <v>86</v>
      </c>
      <c r="G824" s="273" t="s">
        <v>5650</v>
      </c>
      <c r="H824" s="276">
        <v>10.8</v>
      </c>
      <c r="I824" s="276">
        <v>12.5</v>
      </c>
      <c r="J824" s="276">
        <v>4.17</v>
      </c>
      <c r="K824" s="276">
        <v>4.83</v>
      </c>
      <c r="M824" s="277">
        <v>13.02</v>
      </c>
      <c r="N824" s="277">
        <v>15.06</v>
      </c>
      <c r="O824" s="277">
        <v>5.03</v>
      </c>
      <c r="P824" s="277">
        <v>5.82</v>
      </c>
    </row>
    <row r="825" spans="1:16" x14ac:dyDescent="0.25">
      <c r="A825" s="42" t="s">
        <v>3917</v>
      </c>
      <c r="B825" s="251"/>
      <c r="C825" s="262" t="s">
        <v>5285</v>
      </c>
      <c r="D825" s="210">
        <v>12</v>
      </c>
      <c r="E825" s="211" t="s">
        <v>5341</v>
      </c>
      <c r="F825" s="212" t="s">
        <v>86</v>
      </c>
      <c r="G825" s="273" t="s">
        <v>5650</v>
      </c>
      <c r="H825" s="276">
        <v>15.99</v>
      </c>
      <c r="I825" s="276">
        <v>18.510000000000002</v>
      </c>
      <c r="J825" s="276">
        <v>6.18</v>
      </c>
      <c r="K825" s="276">
        <v>7.15</v>
      </c>
      <c r="M825" s="277">
        <v>19.27</v>
      </c>
      <c r="N825" s="277">
        <v>22.3</v>
      </c>
      <c r="O825" s="277">
        <v>7.45</v>
      </c>
      <c r="P825" s="277">
        <v>8.6199999999999992</v>
      </c>
    </row>
    <row r="826" spans="1:16" x14ac:dyDescent="0.25">
      <c r="A826" s="42" t="s">
        <v>3918</v>
      </c>
      <c r="B826" s="251"/>
      <c r="C826" s="315" t="s">
        <v>5290</v>
      </c>
      <c r="D826" s="321"/>
      <c r="E826" s="321"/>
      <c r="F826" s="321"/>
      <c r="G826" s="321"/>
      <c r="H826" s="339"/>
      <c r="I826" s="321"/>
      <c r="J826" s="287">
        <v>10.35</v>
      </c>
      <c r="K826" s="287">
        <v>11.98</v>
      </c>
      <c r="O826" s="286">
        <v>12.48</v>
      </c>
      <c r="P826" s="286">
        <v>14.44</v>
      </c>
    </row>
    <row r="827" spans="1:16" ht="36" x14ac:dyDescent="0.25">
      <c r="A827" s="42" t="s">
        <v>3919</v>
      </c>
      <c r="B827" s="251"/>
      <c r="C827" s="318" t="s">
        <v>5342</v>
      </c>
      <c r="D827" s="324" t="s">
        <v>5651</v>
      </c>
      <c r="E827" s="333" t="s">
        <v>5743</v>
      </c>
      <c r="F827" s="334" t="s">
        <v>160</v>
      </c>
      <c r="G827" s="336" t="s">
        <v>5301</v>
      </c>
      <c r="H827" s="343">
        <v>75.77</v>
      </c>
      <c r="I827" s="347">
        <v>75.77</v>
      </c>
      <c r="J827" s="276">
        <v>75.77</v>
      </c>
      <c r="K827" s="276">
        <v>75.77</v>
      </c>
      <c r="M827" s="277">
        <v>91.28</v>
      </c>
      <c r="N827" s="277">
        <v>91.28</v>
      </c>
      <c r="O827" s="277">
        <v>91.28</v>
      </c>
      <c r="P827" s="277">
        <v>91.28</v>
      </c>
    </row>
    <row r="828" spans="1:16" x14ac:dyDescent="0.25">
      <c r="A828" s="42" t="s">
        <v>3920</v>
      </c>
      <c r="B828" s="251"/>
      <c r="C828" s="315" t="s">
        <v>5291</v>
      </c>
      <c r="D828" s="321"/>
      <c r="E828" s="321"/>
      <c r="F828" s="321"/>
      <c r="G828" s="321"/>
      <c r="H828" s="339"/>
      <c r="I828" s="321"/>
      <c r="J828" s="287">
        <v>75.77</v>
      </c>
      <c r="K828" s="287">
        <v>75.77</v>
      </c>
      <c r="O828" s="286">
        <v>91.28</v>
      </c>
      <c r="P828" s="286">
        <v>91.28</v>
      </c>
    </row>
    <row r="829" spans="1:16" x14ac:dyDescent="0.2">
      <c r="A829" s="42" t="s">
        <v>3921</v>
      </c>
      <c r="B829" s="310"/>
      <c r="C829" s="319"/>
      <c r="D829" s="327"/>
      <c r="E829" s="327"/>
      <c r="F829" s="327"/>
      <c r="G829" s="327"/>
      <c r="H829" s="344"/>
      <c r="I829" s="348"/>
      <c r="J829" s="270"/>
      <c r="K829" s="217"/>
    </row>
    <row r="830" spans="1:16" x14ac:dyDescent="0.25">
      <c r="A830" s="42" t="s">
        <v>3922</v>
      </c>
      <c r="B830" s="309">
        <v>699</v>
      </c>
      <c r="C830" s="317" t="s">
        <v>5278</v>
      </c>
      <c r="D830" s="323" t="s">
        <v>132</v>
      </c>
      <c r="E830" s="323" t="s">
        <v>134</v>
      </c>
      <c r="F830" s="323" t="s">
        <v>135</v>
      </c>
      <c r="G830" s="323" t="s">
        <v>5280</v>
      </c>
      <c r="H830" s="342" t="s">
        <v>5281</v>
      </c>
      <c r="I830" s="323"/>
      <c r="J830" s="342" t="s">
        <v>5282</v>
      </c>
      <c r="K830" s="323"/>
    </row>
    <row r="831" spans="1:16" x14ac:dyDescent="0.25">
      <c r="A831" s="42" t="s">
        <v>3923</v>
      </c>
      <c r="B831" s="257"/>
      <c r="C831" s="264"/>
      <c r="D831" s="245"/>
      <c r="E831" s="245"/>
      <c r="F831" s="245"/>
      <c r="G831" s="245"/>
      <c r="H831" s="346" t="s">
        <v>5283</v>
      </c>
      <c r="I831" s="349" t="s">
        <v>5284</v>
      </c>
      <c r="J831" s="346" t="s">
        <v>5283</v>
      </c>
      <c r="K831" s="349" t="s">
        <v>5284</v>
      </c>
    </row>
    <row r="832" spans="1:16" ht="48" x14ac:dyDescent="0.25">
      <c r="A832" s="42" t="s">
        <v>3924</v>
      </c>
      <c r="B832" s="311"/>
      <c r="C832" s="352" t="s">
        <v>197</v>
      </c>
      <c r="D832" s="353" t="s">
        <v>2884</v>
      </c>
      <c r="E832" s="332" t="s">
        <v>5744</v>
      </c>
      <c r="F832" s="354" t="s">
        <v>160</v>
      </c>
      <c r="G832" s="337" t="s">
        <v>56</v>
      </c>
      <c r="H832" s="278">
        <v>0</v>
      </c>
      <c r="I832" s="278">
        <v>0</v>
      </c>
      <c r="J832" s="278">
        <v>972.31000000000006</v>
      </c>
      <c r="K832" s="278">
        <v>985.30000000000007</v>
      </c>
      <c r="L832" s="279"/>
      <c r="M832" s="279"/>
      <c r="N832" s="279"/>
      <c r="O832" s="279">
        <v>1171.57</v>
      </c>
      <c r="P832" s="279">
        <v>1186.98</v>
      </c>
    </row>
    <row r="833" spans="1:16" x14ac:dyDescent="0.25">
      <c r="A833" s="42" t="s">
        <v>3925</v>
      </c>
      <c r="B833" s="250"/>
      <c r="C833" s="262" t="s">
        <v>5285</v>
      </c>
      <c r="D833" s="210">
        <v>8</v>
      </c>
      <c r="E833" s="211" t="s">
        <v>5302</v>
      </c>
      <c r="F833" s="212" t="s">
        <v>86</v>
      </c>
      <c r="G833" s="273" t="s">
        <v>5652</v>
      </c>
      <c r="H833" s="276">
        <v>10.8</v>
      </c>
      <c r="I833" s="276">
        <v>12.5</v>
      </c>
      <c r="J833" s="276">
        <v>13.68</v>
      </c>
      <c r="K833" s="276">
        <v>15.84</v>
      </c>
      <c r="M833" s="277">
        <v>13.02</v>
      </c>
      <c r="N833" s="277">
        <v>15.06</v>
      </c>
      <c r="O833" s="277">
        <v>16.5</v>
      </c>
      <c r="P833" s="277">
        <v>19.079999999999998</v>
      </c>
    </row>
    <row r="834" spans="1:16" x14ac:dyDescent="0.25">
      <c r="A834" s="42" t="s">
        <v>3926</v>
      </c>
      <c r="B834" s="251"/>
      <c r="C834" s="262" t="s">
        <v>5285</v>
      </c>
      <c r="D834" s="210">
        <v>10</v>
      </c>
      <c r="E834" s="211" t="s">
        <v>5362</v>
      </c>
      <c r="F834" s="212" t="s">
        <v>86</v>
      </c>
      <c r="G834" s="273" t="s">
        <v>5653</v>
      </c>
      <c r="H834" s="276">
        <v>15.99</v>
      </c>
      <c r="I834" s="276">
        <v>18.510000000000002</v>
      </c>
      <c r="J834" s="276">
        <v>1.43</v>
      </c>
      <c r="K834" s="276">
        <v>1.66</v>
      </c>
      <c r="M834" s="277">
        <v>19.27</v>
      </c>
      <c r="N834" s="277">
        <v>22.3</v>
      </c>
      <c r="O834" s="277">
        <v>1.73</v>
      </c>
      <c r="P834" s="277">
        <v>2</v>
      </c>
    </row>
    <row r="835" spans="1:16" x14ac:dyDescent="0.25">
      <c r="A835" s="42" t="s">
        <v>3927</v>
      </c>
      <c r="B835" s="251"/>
      <c r="C835" s="262" t="s">
        <v>5285</v>
      </c>
      <c r="D835" s="210">
        <v>6</v>
      </c>
      <c r="E835" s="211" t="s">
        <v>5293</v>
      </c>
      <c r="F835" s="212" t="s">
        <v>86</v>
      </c>
      <c r="G835" s="273" t="s">
        <v>5654</v>
      </c>
      <c r="H835" s="276">
        <v>15.99</v>
      </c>
      <c r="I835" s="276">
        <v>18.510000000000002</v>
      </c>
      <c r="J835" s="276">
        <v>4.45</v>
      </c>
      <c r="K835" s="276">
        <v>5.15</v>
      </c>
      <c r="M835" s="277">
        <v>19.27</v>
      </c>
      <c r="N835" s="277">
        <v>22.3</v>
      </c>
      <c r="O835" s="277">
        <v>5.36</v>
      </c>
      <c r="P835" s="277">
        <v>6.21</v>
      </c>
    </row>
    <row r="836" spans="1:16" x14ac:dyDescent="0.25">
      <c r="A836" s="42" t="s">
        <v>3928</v>
      </c>
      <c r="B836" s="251"/>
      <c r="C836" s="262" t="s">
        <v>5285</v>
      </c>
      <c r="D836" s="210">
        <v>12</v>
      </c>
      <c r="E836" s="211" t="s">
        <v>5341</v>
      </c>
      <c r="F836" s="212" t="s">
        <v>86</v>
      </c>
      <c r="G836" s="273" t="s">
        <v>5655</v>
      </c>
      <c r="H836" s="276">
        <v>15.99</v>
      </c>
      <c r="I836" s="276">
        <v>18.510000000000002</v>
      </c>
      <c r="J836" s="276">
        <v>14.31</v>
      </c>
      <c r="K836" s="276">
        <v>16.57</v>
      </c>
      <c r="M836" s="277">
        <v>19.27</v>
      </c>
      <c r="N836" s="277">
        <v>22.3</v>
      </c>
      <c r="O836" s="277">
        <v>17.25</v>
      </c>
      <c r="P836" s="277">
        <v>19.96</v>
      </c>
    </row>
    <row r="837" spans="1:16" x14ac:dyDescent="0.25">
      <c r="A837" s="42" t="s">
        <v>3929</v>
      </c>
      <c r="B837" s="251"/>
      <c r="C837" s="262" t="s">
        <v>5285</v>
      </c>
      <c r="D837" s="210">
        <v>5</v>
      </c>
      <c r="E837" s="211" t="s">
        <v>5286</v>
      </c>
      <c r="F837" s="212" t="s">
        <v>86</v>
      </c>
      <c r="G837" s="273" t="s">
        <v>5656</v>
      </c>
      <c r="H837" s="276">
        <v>9.57</v>
      </c>
      <c r="I837" s="276">
        <v>11.07</v>
      </c>
      <c r="J837" s="276">
        <v>33.14</v>
      </c>
      <c r="K837" s="276">
        <v>38.33</v>
      </c>
      <c r="M837" s="277">
        <v>11.53</v>
      </c>
      <c r="N837" s="277">
        <v>13.34</v>
      </c>
      <c r="O837" s="277">
        <v>39.93</v>
      </c>
      <c r="P837" s="277">
        <v>46.2</v>
      </c>
    </row>
    <row r="838" spans="1:16" x14ac:dyDescent="0.25">
      <c r="A838" s="42" t="s">
        <v>3930</v>
      </c>
      <c r="B838" s="251"/>
      <c r="C838" s="262" t="s">
        <v>5285</v>
      </c>
      <c r="D838" s="210">
        <v>32</v>
      </c>
      <c r="E838" s="211" t="s">
        <v>5358</v>
      </c>
      <c r="F838" s="212" t="s">
        <v>86</v>
      </c>
      <c r="G838" s="273" t="s">
        <v>5657</v>
      </c>
      <c r="H838" s="276">
        <v>11.48</v>
      </c>
      <c r="I838" s="276">
        <v>13.28</v>
      </c>
      <c r="J838" s="276">
        <v>1.01</v>
      </c>
      <c r="K838" s="276">
        <v>1.17</v>
      </c>
      <c r="M838" s="277">
        <v>13.83</v>
      </c>
      <c r="N838" s="277">
        <v>16</v>
      </c>
      <c r="O838" s="277">
        <v>1.22</v>
      </c>
      <c r="P838" s="277">
        <v>1.41</v>
      </c>
    </row>
    <row r="839" spans="1:16" x14ac:dyDescent="0.25">
      <c r="A839" s="42" t="s">
        <v>3931</v>
      </c>
      <c r="B839" s="251"/>
      <c r="C839" s="262" t="s">
        <v>5285</v>
      </c>
      <c r="D839" s="210">
        <v>4</v>
      </c>
      <c r="E839" s="211" t="s">
        <v>5288</v>
      </c>
      <c r="F839" s="212" t="s">
        <v>86</v>
      </c>
      <c r="G839" s="273" t="s">
        <v>5658</v>
      </c>
      <c r="H839" s="276">
        <v>15.99</v>
      </c>
      <c r="I839" s="276">
        <v>18.510000000000002</v>
      </c>
      <c r="J839" s="276">
        <v>13.35</v>
      </c>
      <c r="K839" s="276">
        <v>15.45</v>
      </c>
      <c r="M839" s="277">
        <v>19.27</v>
      </c>
      <c r="N839" s="277">
        <v>22.3</v>
      </c>
      <c r="O839" s="277">
        <v>16.09</v>
      </c>
      <c r="P839" s="277">
        <v>18.62</v>
      </c>
    </row>
    <row r="840" spans="1:16" x14ac:dyDescent="0.25">
      <c r="A840" s="42" t="s">
        <v>3932</v>
      </c>
      <c r="B840" s="251"/>
      <c r="C840" s="262" t="s">
        <v>5285</v>
      </c>
      <c r="D840" s="210">
        <v>25</v>
      </c>
      <c r="E840" s="211" t="s">
        <v>5402</v>
      </c>
      <c r="F840" s="212" t="s">
        <v>86</v>
      </c>
      <c r="G840" s="273" t="s">
        <v>5659</v>
      </c>
      <c r="H840" s="276">
        <v>15.99</v>
      </c>
      <c r="I840" s="276">
        <v>18.510000000000002</v>
      </c>
      <c r="J840" s="276">
        <v>0.06</v>
      </c>
      <c r="K840" s="276">
        <v>7.0000000000000007E-2</v>
      </c>
      <c r="M840" s="277">
        <v>19.27</v>
      </c>
      <c r="N840" s="277">
        <v>22.3</v>
      </c>
      <c r="O840" s="277">
        <v>0.08</v>
      </c>
      <c r="P840" s="277">
        <v>0.09</v>
      </c>
    </row>
    <row r="841" spans="1:16" x14ac:dyDescent="0.25">
      <c r="A841" s="42" t="s">
        <v>3933</v>
      </c>
      <c r="B841" s="251"/>
      <c r="C841" s="315" t="s">
        <v>5290</v>
      </c>
      <c r="D841" s="321"/>
      <c r="E841" s="321"/>
      <c r="F841" s="321"/>
      <c r="G841" s="321"/>
      <c r="H841" s="339"/>
      <c r="I841" s="321"/>
      <c r="J841" s="287">
        <v>81.429999999999993</v>
      </c>
      <c r="K841" s="287">
        <v>94.24</v>
      </c>
      <c r="O841" s="286">
        <v>98.16</v>
      </c>
      <c r="P841" s="286">
        <v>113.57</v>
      </c>
    </row>
    <row r="842" spans="1:16" ht="36" x14ac:dyDescent="0.25">
      <c r="A842" s="42" t="s">
        <v>3934</v>
      </c>
      <c r="B842" s="251"/>
      <c r="C842" s="318" t="s">
        <v>5295</v>
      </c>
      <c r="D842" s="326">
        <v>5050</v>
      </c>
      <c r="E842" s="333" t="s">
        <v>5745</v>
      </c>
      <c r="F842" s="334" t="s">
        <v>160</v>
      </c>
      <c r="G842" s="336" t="s">
        <v>5301</v>
      </c>
      <c r="H842" s="343">
        <v>414.9</v>
      </c>
      <c r="I842" s="347">
        <v>414.9</v>
      </c>
      <c r="J842" s="276">
        <v>414.9</v>
      </c>
      <c r="K842" s="276">
        <v>414.9</v>
      </c>
      <c r="M842" s="277">
        <v>499.82</v>
      </c>
      <c r="N842" s="277">
        <v>499.82</v>
      </c>
      <c r="O842" s="277">
        <v>499.82</v>
      </c>
      <c r="P842" s="277">
        <v>499.82</v>
      </c>
    </row>
    <row r="843" spans="1:16" x14ac:dyDescent="0.25">
      <c r="A843" s="42" t="s">
        <v>3935</v>
      </c>
      <c r="B843" s="251"/>
      <c r="C843" s="262" t="s">
        <v>5285</v>
      </c>
      <c r="D843" s="219">
        <v>3894</v>
      </c>
      <c r="E843" s="211" t="s">
        <v>5660</v>
      </c>
      <c r="F843" s="212" t="s">
        <v>5305</v>
      </c>
      <c r="G843" s="273" t="s">
        <v>5301</v>
      </c>
      <c r="H843" s="276">
        <v>117.87</v>
      </c>
      <c r="I843" s="276">
        <v>117.87</v>
      </c>
      <c r="J843" s="276">
        <v>117.87</v>
      </c>
      <c r="K843" s="276">
        <v>117.87</v>
      </c>
      <c r="M843" s="277">
        <v>142</v>
      </c>
      <c r="N843" s="277">
        <v>142</v>
      </c>
      <c r="O843" s="277">
        <v>142</v>
      </c>
      <c r="P843" s="277">
        <v>142</v>
      </c>
    </row>
    <row r="844" spans="1:16" ht="24" x14ac:dyDescent="0.25">
      <c r="A844" s="42" t="s">
        <v>3936</v>
      </c>
      <c r="B844" s="251"/>
      <c r="C844" s="262" t="s">
        <v>5295</v>
      </c>
      <c r="D844" s="219">
        <v>42244</v>
      </c>
      <c r="E844" s="211" t="s">
        <v>5778</v>
      </c>
      <c r="F844" s="212" t="s">
        <v>160</v>
      </c>
      <c r="G844" s="273" t="s">
        <v>5289</v>
      </c>
      <c r="H844" s="276">
        <v>149.52000000000001</v>
      </c>
      <c r="I844" s="276">
        <v>149.52000000000001</v>
      </c>
      <c r="J844" s="276">
        <v>299.04000000000002</v>
      </c>
      <c r="K844" s="276">
        <v>299.04000000000002</v>
      </c>
      <c r="M844" s="277">
        <v>180.13</v>
      </c>
      <c r="N844" s="277">
        <v>180.13</v>
      </c>
      <c r="O844" s="277">
        <v>360.26</v>
      </c>
      <c r="P844" s="277">
        <v>360.26</v>
      </c>
    </row>
    <row r="845" spans="1:16" ht="24" x14ac:dyDescent="0.25">
      <c r="A845" s="42" t="s">
        <v>3937</v>
      </c>
      <c r="B845" s="251"/>
      <c r="C845" s="262" t="s">
        <v>5295</v>
      </c>
      <c r="D845" s="219">
        <v>21127</v>
      </c>
      <c r="E845" s="211" t="s">
        <v>5661</v>
      </c>
      <c r="F845" s="212" t="s">
        <v>160</v>
      </c>
      <c r="G845" s="273" t="s">
        <v>5662</v>
      </c>
      <c r="H845" s="276">
        <v>2.82</v>
      </c>
      <c r="I845" s="276">
        <v>2.82</v>
      </c>
      <c r="J845" s="276">
        <v>7.0000000000000007E-2</v>
      </c>
      <c r="K845" s="276">
        <v>7.0000000000000007E-2</v>
      </c>
      <c r="M845" s="277">
        <v>3.4</v>
      </c>
      <c r="N845" s="277">
        <v>3.4</v>
      </c>
      <c r="O845" s="277">
        <v>0.1</v>
      </c>
      <c r="P845" s="277">
        <v>0.1</v>
      </c>
    </row>
    <row r="846" spans="1:16" x14ac:dyDescent="0.2">
      <c r="A846" s="42" t="s">
        <v>3938</v>
      </c>
      <c r="B846" s="310"/>
      <c r="C846" s="262" t="s">
        <v>5285</v>
      </c>
      <c r="D846" s="219">
        <v>1215</v>
      </c>
      <c r="E846" s="211" t="s">
        <v>5380</v>
      </c>
      <c r="F846" s="212" t="s">
        <v>5298</v>
      </c>
      <c r="G846" s="273" t="s">
        <v>5663</v>
      </c>
      <c r="H846" s="276">
        <v>0.52</v>
      </c>
      <c r="I846" s="276">
        <v>0.52935999999999994</v>
      </c>
      <c r="J846" s="276">
        <v>10.07</v>
      </c>
      <c r="K846" s="276">
        <v>10.25</v>
      </c>
      <c r="L846" s="37"/>
      <c r="M846" s="277">
        <v>0.63</v>
      </c>
      <c r="N846" s="277">
        <v>0.63</v>
      </c>
      <c r="O846" s="277">
        <v>12.21</v>
      </c>
      <c r="P846" s="277">
        <v>12.21</v>
      </c>
    </row>
    <row r="847" spans="1:16" x14ac:dyDescent="0.2">
      <c r="A847" s="42" t="s">
        <v>3939</v>
      </c>
      <c r="B847" s="37"/>
      <c r="C847" s="262" t="s">
        <v>5285</v>
      </c>
      <c r="D847" s="219">
        <v>2497</v>
      </c>
      <c r="E847" s="211" t="s">
        <v>5377</v>
      </c>
      <c r="F847" s="212" t="s">
        <v>5308</v>
      </c>
      <c r="G847" s="273" t="s">
        <v>5664</v>
      </c>
      <c r="H847" s="276">
        <v>117.49</v>
      </c>
      <c r="I847" s="276">
        <v>117.49</v>
      </c>
      <c r="J847" s="276">
        <v>2.84</v>
      </c>
      <c r="K847" s="276">
        <v>2.84</v>
      </c>
      <c r="L847" s="37"/>
      <c r="M847" s="277">
        <v>141.54</v>
      </c>
      <c r="N847" s="277">
        <v>141.54</v>
      </c>
      <c r="O847" s="277">
        <v>3.43</v>
      </c>
      <c r="P847" s="277">
        <v>3.43</v>
      </c>
    </row>
    <row r="848" spans="1:16" x14ac:dyDescent="0.2">
      <c r="A848" s="42" t="s">
        <v>3940</v>
      </c>
      <c r="B848" s="37"/>
      <c r="C848" s="262" t="s">
        <v>5285</v>
      </c>
      <c r="D848" s="219">
        <v>2386</v>
      </c>
      <c r="E848" s="211" t="s">
        <v>5375</v>
      </c>
      <c r="F848" s="212" t="s">
        <v>5308</v>
      </c>
      <c r="G848" s="273" t="s">
        <v>5665</v>
      </c>
      <c r="H848" s="276">
        <v>118.26</v>
      </c>
      <c r="I848" s="276">
        <v>118.26</v>
      </c>
      <c r="J848" s="276">
        <v>2.57</v>
      </c>
      <c r="K848" s="276">
        <v>2.57</v>
      </c>
      <c r="L848" s="37"/>
      <c r="M848" s="277">
        <v>142.47</v>
      </c>
      <c r="N848" s="277">
        <v>142.47</v>
      </c>
      <c r="O848" s="277">
        <v>3.11</v>
      </c>
      <c r="P848" s="277">
        <v>3.11</v>
      </c>
    </row>
    <row r="849" spans="1:16" x14ac:dyDescent="0.2">
      <c r="A849" s="42" t="s">
        <v>3941</v>
      </c>
      <c r="B849" s="37"/>
      <c r="C849" s="262" t="s">
        <v>5285</v>
      </c>
      <c r="D849" s="219">
        <v>2438</v>
      </c>
      <c r="E849" s="211" t="s">
        <v>5373</v>
      </c>
      <c r="F849" s="212" t="s">
        <v>5298</v>
      </c>
      <c r="G849" s="273" t="s">
        <v>5666</v>
      </c>
      <c r="H849" s="276">
        <v>6.54</v>
      </c>
      <c r="I849" s="276">
        <v>6.54</v>
      </c>
      <c r="J849" s="276">
        <v>21.43</v>
      </c>
      <c r="K849" s="276">
        <v>21.43</v>
      </c>
      <c r="L849" s="37"/>
      <c r="M849" s="277">
        <v>7.88</v>
      </c>
      <c r="N849" s="277">
        <v>7.88</v>
      </c>
      <c r="O849" s="277">
        <v>25.83</v>
      </c>
      <c r="P849" s="277">
        <v>25.83</v>
      </c>
    </row>
    <row r="850" spans="1:16" x14ac:dyDescent="0.2">
      <c r="A850" s="42" t="s">
        <v>3942</v>
      </c>
      <c r="B850" s="37"/>
      <c r="C850" s="262" t="s">
        <v>5285</v>
      </c>
      <c r="D850" s="219">
        <v>2448</v>
      </c>
      <c r="E850" s="211" t="s">
        <v>5369</v>
      </c>
      <c r="F850" s="212" t="s">
        <v>5298</v>
      </c>
      <c r="G850" s="273" t="s">
        <v>5667</v>
      </c>
      <c r="H850" s="276">
        <v>9.3000000000000007</v>
      </c>
      <c r="I850" s="276">
        <v>9.3000000000000007</v>
      </c>
      <c r="J850" s="276">
        <v>5.83</v>
      </c>
      <c r="K850" s="276">
        <v>5.83</v>
      </c>
      <c r="L850" s="37"/>
      <c r="M850" s="277">
        <v>11.21</v>
      </c>
      <c r="N850" s="277">
        <v>11.21</v>
      </c>
      <c r="O850" s="277">
        <v>7.03</v>
      </c>
      <c r="P850" s="277">
        <v>7.03</v>
      </c>
    </row>
    <row r="851" spans="1:16" x14ac:dyDescent="0.2">
      <c r="A851" s="42" t="s">
        <v>3943</v>
      </c>
      <c r="B851" s="37"/>
      <c r="C851" s="262" t="s">
        <v>5285</v>
      </c>
      <c r="D851" s="210">
        <v>102</v>
      </c>
      <c r="E851" s="211" t="s">
        <v>5297</v>
      </c>
      <c r="F851" s="212" t="s">
        <v>5298</v>
      </c>
      <c r="G851" s="273" t="s">
        <v>5648</v>
      </c>
      <c r="H851" s="276">
        <v>20.12</v>
      </c>
      <c r="I851" s="276">
        <v>20.12</v>
      </c>
      <c r="J851" s="276">
        <v>1.42</v>
      </c>
      <c r="K851" s="276">
        <v>1.42</v>
      </c>
      <c r="L851" s="37"/>
      <c r="M851" s="277">
        <v>24.25</v>
      </c>
      <c r="N851" s="277">
        <v>24.25</v>
      </c>
      <c r="O851" s="277">
        <v>1.72</v>
      </c>
      <c r="P851" s="277">
        <v>1.72</v>
      </c>
    </row>
    <row r="852" spans="1:16" x14ac:dyDescent="0.2">
      <c r="A852" s="42" t="s">
        <v>3944</v>
      </c>
      <c r="B852" s="37"/>
      <c r="C852" s="262" t="s">
        <v>5285</v>
      </c>
      <c r="D852" s="210">
        <v>104</v>
      </c>
      <c r="E852" s="211" t="s">
        <v>5364</v>
      </c>
      <c r="F852" s="212" t="s">
        <v>5308</v>
      </c>
      <c r="G852" s="273" t="s">
        <v>5668</v>
      </c>
      <c r="H852" s="276">
        <v>154.26</v>
      </c>
      <c r="I852" s="276">
        <v>154.26</v>
      </c>
      <c r="J852" s="276">
        <v>2.4500000000000002</v>
      </c>
      <c r="K852" s="276">
        <v>2.4500000000000002</v>
      </c>
      <c r="L852" s="37"/>
      <c r="M852" s="277">
        <v>185.84</v>
      </c>
      <c r="N852" s="277">
        <v>185.84</v>
      </c>
      <c r="O852" s="277">
        <v>2.95</v>
      </c>
      <c r="P852" s="277">
        <v>2.95</v>
      </c>
    </row>
    <row r="853" spans="1:16" x14ac:dyDescent="0.2">
      <c r="A853" s="42" t="s">
        <v>3945</v>
      </c>
      <c r="B853" s="37"/>
      <c r="C853" s="262" t="s">
        <v>5285</v>
      </c>
      <c r="D853" s="219">
        <v>2023</v>
      </c>
      <c r="E853" s="211" t="s">
        <v>5384</v>
      </c>
      <c r="F853" s="212" t="s">
        <v>5385</v>
      </c>
      <c r="G853" s="273" t="s">
        <v>5669</v>
      </c>
      <c r="H853" s="276">
        <v>11.87</v>
      </c>
      <c r="I853" s="276">
        <v>11.87</v>
      </c>
      <c r="J853" s="276">
        <v>2.54</v>
      </c>
      <c r="K853" s="276">
        <v>2.54</v>
      </c>
      <c r="L853" s="37"/>
      <c r="M853" s="277">
        <v>14.3</v>
      </c>
      <c r="N853" s="277">
        <v>14.3</v>
      </c>
      <c r="O853" s="277">
        <v>3.06</v>
      </c>
      <c r="P853" s="277">
        <v>3.06</v>
      </c>
    </row>
    <row r="854" spans="1:16" x14ac:dyDescent="0.2">
      <c r="A854" s="42" t="s">
        <v>3946</v>
      </c>
      <c r="B854" s="37"/>
      <c r="C854" s="262" t="s">
        <v>5285</v>
      </c>
      <c r="D854" s="219">
        <v>1861</v>
      </c>
      <c r="E854" s="211" t="s">
        <v>5387</v>
      </c>
      <c r="F854" s="212" t="s">
        <v>5298</v>
      </c>
      <c r="G854" s="273" t="s">
        <v>5670</v>
      </c>
      <c r="H854" s="276">
        <v>20.66</v>
      </c>
      <c r="I854" s="276">
        <v>20.66</v>
      </c>
      <c r="J854" s="276">
        <v>0.54</v>
      </c>
      <c r="K854" s="276">
        <v>0.54</v>
      </c>
      <c r="L854" s="37"/>
      <c r="M854" s="277">
        <v>24.9</v>
      </c>
      <c r="N854" s="277">
        <v>24.9</v>
      </c>
      <c r="O854" s="277">
        <v>0.65</v>
      </c>
      <c r="P854" s="277">
        <v>0.65</v>
      </c>
    </row>
    <row r="855" spans="1:16" x14ac:dyDescent="0.2">
      <c r="A855" s="42" t="s">
        <v>3947</v>
      </c>
      <c r="B855" s="37"/>
      <c r="C855" s="262" t="s">
        <v>5285</v>
      </c>
      <c r="D855" s="219">
        <v>1858</v>
      </c>
      <c r="E855" s="211" t="s">
        <v>5389</v>
      </c>
      <c r="F855" s="212" t="s">
        <v>5385</v>
      </c>
      <c r="G855" s="273" t="s">
        <v>5671</v>
      </c>
      <c r="H855" s="276">
        <v>7.07</v>
      </c>
      <c r="I855" s="276">
        <v>7.07</v>
      </c>
      <c r="J855" s="276">
        <v>2.99</v>
      </c>
      <c r="K855" s="276">
        <v>2.99</v>
      </c>
      <c r="L855" s="37"/>
      <c r="M855" s="277">
        <v>8.52</v>
      </c>
      <c r="N855" s="277">
        <v>8.52</v>
      </c>
      <c r="O855" s="277">
        <v>3.61</v>
      </c>
      <c r="P855" s="277">
        <v>3.61</v>
      </c>
    </row>
    <row r="856" spans="1:16" x14ac:dyDescent="0.2">
      <c r="A856" s="42" t="s">
        <v>3948</v>
      </c>
      <c r="B856" s="37"/>
      <c r="C856" s="262" t="s">
        <v>5285</v>
      </c>
      <c r="D856" s="219">
        <v>2804</v>
      </c>
      <c r="E856" s="211" t="s">
        <v>5538</v>
      </c>
      <c r="F856" s="212" t="s">
        <v>5308</v>
      </c>
      <c r="G856" s="273" t="s">
        <v>5672</v>
      </c>
      <c r="H856" s="276">
        <v>146.86000000000001</v>
      </c>
      <c r="I856" s="276">
        <v>146.86000000000001</v>
      </c>
      <c r="J856" s="276">
        <v>6.32</v>
      </c>
      <c r="K856" s="276">
        <v>6.32</v>
      </c>
      <c r="L856" s="37"/>
      <c r="M856" s="277">
        <v>176.93</v>
      </c>
      <c r="N856" s="277">
        <v>176.93</v>
      </c>
      <c r="O856" s="277">
        <v>7.63</v>
      </c>
      <c r="P856" s="277">
        <v>7.63</v>
      </c>
    </row>
    <row r="857" spans="1:16" x14ac:dyDescent="0.2">
      <c r="A857" s="42" t="s">
        <v>3949</v>
      </c>
      <c r="B857" s="37"/>
      <c r="C857" s="315" t="s">
        <v>5291</v>
      </c>
      <c r="D857" s="321"/>
      <c r="E857" s="321"/>
      <c r="F857" s="321"/>
      <c r="G857" s="321"/>
      <c r="H857" s="339"/>
      <c r="I857" s="321"/>
      <c r="J857" s="287">
        <v>890.88000000000011</v>
      </c>
      <c r="K857" s="287">
        <v>891.06000000000006</v>
      </c>
      <c r="L857" s="37"/>
      <c r="O857" s="286">
        <v>1073.4100000000001</v>
      </c>
      <c r="P857" s="286">
        <v>1073.4100000000001</v>
      </c>
    </row>
    <row r="858" spans="1:16" x14ac:dyDescent="0.2">
      <c r="A858" s="42" t="s">
        <v>3950</v>
      </c>
      <c r="B858" s="37"/>
      <c r="C858" s="319"/>
      <c r="D858" s="327"/>
      <c r="E858" s="327"/>
      <c r="F858" s="327"/>
      <c r="G858" s="327"/>
      <c r="H858" s="344"/>
      <c r="I858" s="348"/>
      <c r="J858" s="270"/>
      <c r="K858" s="217"/>
      <c r="L858" s="37"/>
    </row>
    <row r="859" spans="1:16" x14ac:dyDescent="0.2">
      <c r="A859" s="42" t="s">
        <v>3951</v>
      </c>
      <c r="B859" s="309">
        <v>718</v>
      </c>
      <c r="C859" s="317" t="s">
        <v>5278</v>
      </c>
      <c r="D859" s="323" t="s">
        <v>132</v>
      </c>
      <c r="E859" s="323" t="s">
        <v>134</v>
      </c>
      <c r="F859" s="323" t="s">
        <v>135</v>
      </c>
      <c r="G859" s="323" t="s">
        <v>5280</v>
      </c>
      <c r="H859" s="342" t="s">
        <v>5281</v>
      </c>
      <c r="I859" s="323"/>
      <c r="J859" s="342" t="s">
        <v>5282</v>
      </c>
      <c r="K859" s="323"/>
      <c r="L859" s="37"/>
    </row>
    <row r="860" spans="1:16" x14ac:dyDescent="0.2">
      <c r="A860" s="42" t="s">
        <v>3952</v>
      </c>
      <c r="B860" s="257"/>
      <c r="C860" s="264"/>
      <c r="D860" s="245"/>
      <c r="E860" s="245"/>
      <c r="F860" s="245"/>
      <c r="G860" s="245"/>
      <c r="H860" s="346" t="s">
        <v>5283</v>
      </c>
      <c r="I860" s="349" t="s">
        <v>5284</v>
      </c>
      <c r="J860" s="346" t="s">
        <v>5283</v>
      </c>
      <c r="K860" s="349" t="s">
        <v>5284</v>
      </c>
      <c r="L860" s="37"/>
    </row>
    <row r="861" spans="1:16" ht="24" x14ac:dyDescent="0.25">
      <c r="A861" s="42" t="s">
        <v>3953</v>
      </c>
      <c r="B861" s="311"/>
      <c r="C861" s="320" t="s">
        <v>197</v>
      </c>
      <c r="D861" s="329" t="s">
        <v>1191</v>
      </c>
      <c r="E861" s="332" t="s">
        <v>5746</v>
      </c>
      <c r="F861" s="335" t="s">
        <v>172</v>
      </c>
      <c r="G861" s="337" t="s">
        <v>56</v>
      </c>
      <c r="H861" s="278">
        <v>0</v>
      </c>
      <c r="I861" s="278">
        <v>0</v>
      </c>
      <c r="J861" s="278">
        <v>35.870000000000005</v>
      </c>
      <c r="K861" s="278">
        <v>36.300000000000004</v>
      </c>
      <c r="L861" s="279"/>
      <c r="M861" s="279"/>
      <c r="N861" s="279"/>
      <c r="O861" s="279">
        <v>43.23</v>
      </c>
      <c r="P861" s="279">
        <v>43.74</v>
      </c>
    </row>
    <row r="862" spans="1:16" x14ac:dyDescent="0.2">
      <c r="A862" s="42" t="s">
        <v>3954</v>
      </c>
      <c r="B862" s="250"/>
      <c r="C862" s="262" t="s">
        <v>5285</v>
      </c>
      <c r="D862" s="210">
        <v>12</v>
      </c>
      <c r="E862" s="211" t="s">
        <v>5341</v>
      </c>
      <c r="F862" s="212" t="s">
        <v>86</v>
      </c>
      <c r="G862" s="273" t="s">
        <v>5673</v>
      </c>
      <c r="H862" s="276">
        <v>15.99</v>
      </c>
      <c r="I862" s="276">
        <v>18.510000000000002</v>
      </c>
      <c r="J862" s="276">
        <v>1.59</v>
      </c>
      <c r="K862" s="276">
        <v>1.85</v>
      </c>
      <c r="L862" s="37"/>
      <c r="M862" s="277">
        <v>19.27</v>
      </c>
      <c r="N862" s="277">
        <v>22.3</v>
      </c>
      <c r="O862" s="277">
        <v>1.93</v>
      </c>
      <c r="P862" s="277">
        <v>2.23</v>
      </c>
    </row>
    <row r="863" spans="1:16" x14ac:dyDescent="0.2">
      <c r="A863" s="42" t="s">
        <v>3955</v>
      </c>
      <c r="B863" s="251"/>
      <c r="C863" s="262" t="s">
        <v>5285</v>
      </c>
      <c r="D863" s="210">
        <v>8</v>
      </c>
      <c r="E863" s="211" t="s">
        <v>5302</v>
      </c>
      <c r="F863" s="212" t="s">
        <v>86</v>
      </c>
      <c r="G863" s="273" t="s">
        <v>5673</v>
      </c>
      <c r="H863" s="276">
        <v>10.8</v>
      </c>
      <c r="I863" s="276">
        <v>12.5</v>
      </c>
      <c r="J863" s="276">
        <v>1.08</v>
      </c>
      <c r="K863" s="276">
        <v>1.25</v>
      </c>
      <c r="L863" s="37"/>
      <c r="M863" s="277">
        <v>13.02</v>
      </c>
      <c r="N863" s="277">
        <v>15.06</v>
      </c>
      <c r="O863" s="277">
        <v>1.3</v>
      </c>
      <c r="P863" s="277">
        <v>1.51</v>
      </c>
    </row>
    <row r="864" spans="1:16" x14ac:dyDescent="0.2">
      <c r="A864" s="42" t="s">
        <v>3956</v>
      </c>
      <c r="B864" s="251"/>
      <c r="C864" s="315" t="s">
        <v>5290</v>
      </c>
      <c r="D864" s="321"/>
      <c r="E864" s="321"/>
      <c r="F864" s="321"/>
      <c r="G864" s="321"/>
      <c r="H864" s="339"/>
      <c r="I864" s="321"/>
      <c r="J864" s="287">
        <v>2.67</v>
      </c>
      <c r="K864" s="287">
        <v>3.1</v>
      </c>
      <c r="L864" s="37"/>
      <c r="O864" s="286">
        <v>3.23</v>
      </c>
      <c r="P864" s="286">
        <v>3.74</v>
      </c>
    </row>
    <row r="865" spans="1:16" x14ac:dyDescent="0.2">
      <c r="A865" s="42" t="s">
        <v>3957</v>
      </c>
      <c r="B865" s="251"/>
      <c r="C865" s="318" t="s">
        <v>5342</v>
      </c>
      <c r="D865" s="324" t="s">
        <v>5674</v>
      </c>
      <c r="E865" s="330" t="s">
        <v>5675</v>
      </c>
      <c r="F865" s="334" t="s">
        <v>172</v>
      </c>
      <c r="G865" s="336" t="s">
        <v>5301</v>
      </c>
      <c r="H865" s="343">
        <v>33.200000000000003</v>
      </c>
      <c r="I865" s="347">
        <v>33.200000000000003</v>
      </c>
      <c r="J865" s="276">
        <v>33.200000000000003</v>
      </c>
      <c r="K865" s="276">
        <v>33.200000000000003</v>
      </c>
      <c r="L865" s="37"/>
      <c r="M865" s="277">
        <v>40</v>
      </c>
      <c r="N865" s="277">
        <v>40</v>
      </c>
      <c r="O865" s="277">
        <v>40</v>
      </c>
      <c r="P865" s="277">
        <v>40</v>
      </c>
    </row>
    <row r="866" spans="1:16" x14ac:dyDescent="0.2">
      <c r="A866" s="42" t="s">
        <v>3958</v>
      </c>
      <c r="B866" s="251"/>
      <c r="C866" s="315" t="s">
        <v>5291</v>
      </c>
      <c r="D866" s="321"/>
      <c r="E866" s="321"/>
      <c r="F866" s="321"/>
      <c r="G866" s="321"/>
      <c r="H866" s="339"/>
      <c r="I866" s="321"/>
      <c r="J866" s="287">
        <v>33.200000000000003</v>
      </c>
      <c r="K866" s="287">
        <v>33.200000000000003</v>
      </c>
      <c r="L866" s="37"/>
      <c r="O866" s="286">
        <v>40</v>
      </c>
      <c r="P866" s="286">
        <v>40</v>
      </c>
    </row>
    <row r="867" spans="1:16" x14ac:dyDescent="0.2">
      <c r="A867" s="42" t="s">
        <v>3959</v>
      </c>
      <c r="B867" s="310"/>
      <c r="C867" s="319"/>
      <c r="D867" s="327"/>
      <c r="E867" s="327"/>
      <c r="F867" s="327"/>
      <c r="G867" s="327"/>
      <c r="H867" s="344"/>
      <c r="I867" s="348"/>
      <c r="J867" s="270"/>
      <c r="K867" s="217"/>
      <c r="L867" s="37"/>
    </row>
    <row r="868" spans="1:16" x14ac:dyDescent="0.2">
      <c r="A868" s="42" t="s">
        <v>3960</v>
      </c>
      <c r="B868" s="309">
        <v>719</v>
      </c>
      <c r="C868" s="317" t="s">
        <v>5278</v>
      </c>
      <c r="D868" s="323" t="s">
        <v>132</v>
      </c>
      <c r="E868" s="323" t="s">
        <v>134</v>
      </c>
      <c r="F868" s="323" t="s">
        <v>135</v>
      </c>
      <c r="G868" s="323" t="s">
        <v>5280</v>
      </c>
      <c r="H868" s="342" t="s">
        <v>5281</v>
      </c>
      <c r="I868" s="323"/>
      <c r="J868" s="342" t="s">
        <v>5282</v>
      </c>
      <c r="K868" s="323"/>
      <c r="L868" s="37"/>
    </row>
    <row r="869" spans="1:16" x14ac:dyDescent="0.2">
      <c r="A869" s="42" t="s">
        <v>3961</v>
      </c>
      <c r="B869" s="257"/>
      <c r="C869" s="264"/>
      <c r="D869" s="245"/>
      <c r="E869" s="245"/>
      <c r="F869" s="245"/>
      <c r="G869" s="245"/>
      <c r="H869" s="346" t="s">
        <v>5283</v>
      </c>
      <c r="I869" s="349" t="s">
        <v>5284</v>
      </c>
      <c r="J869" s="346" t="s">
        <v>5283</v>
      </c>
      <c r="K869" s="349" t="s">
        <v>5284</v>
      </c>
      <c r="L869" s="37"/>
    </row>
    <row r="870" spans="1:16" ht="24" x14ac:dyDescent="0.25">
      <c r="A870" s="42" t="s">
        <v>3962</v>
      </c>
      <c r="B870" s="311"/>
      <c r="C870" s="320" t="s">
        <v>197</v>
      </c>
      <c r="D870" s="329" t="s">
        <v>1197</v>
      </c>
      <c r="E870" s="332" t="s">
        <v>5747</v>
      </c>
      <c r="F870" s="335" t="s">
        <v>164</v>
      </c>
      <c r="G870" s="337" t="s">
        <v>56</v>
      </c>
      <c r="H870" s="278">
        <v>0</v>
      </c>
      <c r="I870" s="278">
        <v>0</v>
      </c>
      <c r="J870" s="278">
        <v>183.28</v>
      </c>
      <c r="K870" s="278">
        <v>186.70000000000002</v>
      </c>
      <c r="L870" s="279"/>
      <c r="M870" s="279"/>
      <c r="N870" s="279"/>
      <c r="O870" s="279">
        <v>220.87</v>
      </c>
      <c r="P870" s="279">
        <v>224.92</v>
      </c>
    </row>
    <row r="871" spans="1:16" x14ac:dyDescent="0.2">
      <c r="A871" s="42" t="s">
        <v>3963</v>
      </c>
      <c r="B871" s="250"/>
      <c r="C871" s="262" t="s">
        <v>5285</v>
      </c>
      <c r="D871" s="210">
        <v>12</v>
      </c>
      <c r="E871" s="211" t="s">
        <v>5341</v>
      </c>
      <c r="F871" s="212" t="s">
        <v>86</v>
      </c>
      <c r="G871" s="273" t="s">
        <v>5462</v>
      </c>
      <c r="H871" s="276">
        <v>15.99</v>
      </c>
      <c r="I871" s="276">
        <v>18.510000000000002</v>
      </c>
      <c r="J871" s="276">
        <v>12.79</v>
      </c>
      <c r="K871" s="276">
        <v>14.8</v>
      </c>
      <c r="L871" s="37"/>
      <c r="M871" s="277">
        <v>19.27</v>
      </c>
      <c r="N871" s="277">
        <v>22.3</v>
      </c>
      <c r="O871" s="277">
        <v>15.42</v>
      </c>
      <c r="P871" s="277">
        <v>17.84</v>
      </c>
    </row>
    <row r="872" spans="1:16" x14ac:dyDescent="0.2">
      <c r="A872" s="42" t="s">
        <v>3964</v>
      </c>
      <c r="B872" s="251"/>
      <c r="C872" s="262" t="s">
        <v>5285</v>
      </c>
      <c r="D872" s="210">
        <v>8</v>
      </c>
      <c r="E872" s="211" t="s">
        <v>5302</v>
      </c>
      <c r="F872" s="212" t="s">
        <v>86</v>
      </c>
      <c r="G872" s="273" t="s">
        <v>5462</v>
      </c>
      <c r="H872" s="276">
        <v>10.8</v>
      </c>
      <c r="I872" s="276">
        <v>12.5</v>
      </c>
      <c r="J872" s="276">
        <v>8.64</v>
      </c>
      <c r="K872" s="276">
        <v>10</v>
      </c>
      <c r="L872" s="37"/>
      <c r="M872" s="277">
        <v>13.02</v>
      </c>
      <c r="N872" s="277">
        <v>15.06</v>
      </c>
      <c r="O872" s="277">
        <v>10.42</v>
      </c>
      <c r="P872" s="277">
        <v>12.05</v>
      </c>
    </row>
    <row r="873" spans="1:16" x14ac:dyDescent="0.2">
      <c r="A873" s="42" t="s">
        <v>3965</v>
      </c>
      <c r="B873" s="251"/>
      <c r="C873" s="315" t="s">
        <v>5290</v>
      </c>
      <c r="D873" s="321"/>
      <c r="E873" s="321"/>
      <c r="F873" s="321"/>
      <c r="G873" s="321"/>
      <c r="H873" s="339"/>
      <c r="I873" s="321"/>
      <c r="J873" s="287">
        <v>21.43</v>
      </c>
      <c r="K873" s="287">
        <v>24.8</v>
      </c>
      <c r="L873" s="37"/>
      <c r="O873" s="286">
        <v>25.84</v>
      </c>
      <c r="P873" s="286">
        <v>29.89</v>
      </c>
    </row>
    <row r="874" spans="1:16" x14ac:dyDescent="0.2">
      <c r="A874" s="42" t="s">
        <v>3966</v>
      </c>
      <c r="B874" s="251"/>
      <c r="C874" s="318" t="s">
        <v>5342</v>
      </c>
      <c r="D874" s="324" t="s">
        <v>5676</v>
      </c>
      <c r="E874" s="330" t="s">
        <v>5677</v>
      </c>
      <c r="F874" s="334" t="s">
        <v>164</v>
      </c>
      <c r="G874" s="336" t="s">
        <v>5301</v>
      </c>
      <c r="H874" s="343">
        <v>159.44999999999999</v>
      </c>
      <c r="I874" s="347">
        <v>159.50014150943394</v>
      </c>
      <c r="J874" s="276">
        <v>159.44999999999999</v>
      </c>
      <c r="K874" s="276">
        <v>159.5</v>
      </c>
      <c r="L874" s="37"/>
      <c r="M874" s="277">
        <v>192.09</v>
      </c>
      <c r="N874" s="277">
        <v>192.09</v>
      </c>
      <c r="O874" s="277">
        <v>192.09</v>
      </c>
      <c r="P874" s="277">
        <v>192.09</v>
      </c>
    </row>
    <row r="875" spans="1:16" ht="24" x14ac:dyDescent="0.25">
      <c r="A875" s="42" t="s">
        <v>3967</v>
      </c>
      <c r="B875" s="251"/>
      <c r="C875" s="262" t="s">
        <v>5285</v>
      </c>
      <c r="D875" s="219">
        <v>2977</v>
      </c>
      <c r="E875" s="211" t="s">
        <v>5777</v>
      </c>
      <c r="F875" s="212" t="s">
        <v>5305</v>
      </c>
      <c r="G875" s="273" t="s">
        <v>5678</v>
      </c>
      <c r="H875" s="276">
        <v>0.4</v>
      </c>
      <c r="I875" s="276">
        <v>0.4</v>
      </c>
      <c r="J875" s="276">
        <v>2.4</v>
      </c>
      <c r="K875" s="276">
        <v>2.4</v>
      </c>
      <c r="L875" s="38"/>
      <c r="M875" s="277">
        <v>0.49</v>
      </c>
      <c r="N875" s="277">
        <v>0.49</v>
      </c>
      <c r="O875" s="277">
        <v>2.94</v>
      </c>
      <c r="P875" s="277">
        <v>2.94</v>
      </c>
    </row>
    <row r="876" spans="1:16" x14ac:dyDescent="0.2">
      <c r="A876" s="42" t="s">
        <v>3968</v>
      </c>
      <c r="B876" s="251"/>
      <c r="C876" s="315" t="s">
        <v>5291</v>
      </c>
      <c r="D876" s="321"/>
      <c r="E876" s="321"/>
      <c r="F876" s="321"/>
      <c r="G876" s="321"/>
      <c r="H876" s="339"/>
      <c r="I876" s="321"/>
      <c r="J876" s="287">
        <v>161.85</v>
      </c>
      <c r="K876" s="287">
        <v>161.9</v>
      </c>
      <c r="L876" s="37"/>
      <c r="O876" s="286">
        <v>195.03</v>
      </c>
      <c r="P876" s="286">
        <v>195.03</v>
      </c>
    </row>
    <row r="877" spans="1:16" x14ac:dyDescent="0.2">
      <c r="A877" s="42" t="s">
        <v>3969</v>
      </c>
      <c r="B877" s="310"/>
      <c r="C877" s="319"/>
      <c r="D877" s="327"/>
      <c r="E877" s="327"/>
      <c r="F877" s="327"/>
      <c r="G877" s="327"/>
      <c r="H877" s="344"/>
      <c r="I877" s="348"/>
      <c r="J877" s="270"/>
      <c r="K877" s="217"/>
      <c r="L877" s="37"/>
    </row>
    <row r="878" spans="1:16" x14ac:dyDescent="0.2">
      <c r="A878" s="42" t="s">
        <v>3970</v>
      </c>
      <c r="B878" s="309">
        <v>727</v>
      </c>
      <c r="C878" s="317" t="s">
        <v>5278</v>
      </c>
      <c r="D878" s="323" t="s">
        <v>132</v>
      </c>
      <c r="E878" s="323" t="s">
        <v>134</v>
      </c>
      <c r="F878" s="323" t="s">
        <v>135</v>
      </c>
      <c r="G878" s="323" t="s">
        <v>5280</v>
      </c>
      <c r="H878" s="342" t="s">
        <v>5281</v>
      </c>
      <c r="I878" s="323"/>
      <c r="J878" s="342" t="s">
        <v>5282</v>
      </c>
      <c r="K878" s="323"/>
      <c r="L878" s="37"/>
    </row>
    <row r="879" spans="1:16" x14ac:dyDescent="0.2">
      <c r="A879" s="42" t="s">
        <v>3971</v>
      </c>
      <c r="B879" s="257"/>
      <c r="C879" s="264"/>
      <c r="D879" s="245"/>
      <c r="E879" s="245"/>
      <c r="F879" s="245"/>
      <c r="G879" s="245"/>
      <c r="H879" s="346" t="s">
        <v>5283</v>
      </c>
      <c r="I879" s="349" t="s">
        <v>5284</v>
      </c>
      <c r="J879" s="346" t="s">
        <v>5283</v>
      </c>
      <c r="K879" s="349" t="s">
        <v>5284</v>
      </c>
      <c r="L879" s="37"/>
    </row>
    <row r="880" spans="1:16" ht="60" x14ac:dyDescent="0.25">
      <c r="A880" s="42" t="s">
        <v>3972</v>
      </c>
      <c r="B880" s="311"/>
      <c r="C880" s="320" t="s">
        <v>197</v>
      </c>
      <c r="D880" s="329" t="s">
        <v>347</v>
      </c>
      <c r="E880" s="332" t="s">
        <v>5748</v>
      </c>
      <c r="F880" s="335" t="s">
        <v>164</v>
      </c>
      <c r="G880" s="337" t="s">
        <v>56</v>
      </c>
      <c r="H880" s="278">
        <v>0</v>
      </c>
      <c r="I880" s="278">
        <v>0</v>
      </c>
      <c r="J880" s="278">
        <v>135.60999999999999</v>
      </c>
      <c r="K880" s="278">
        <v>140.22999999999999</v>
      </c>
      <c r="L880" s="279"/>
      <c r="M880" s="279"/>
      <c r="N880" s="279"/>
      <c r="O880" s="279">
        <v>163.44</v>
      </c>
      <c r="P880" s="279">
        <v>168.94</v>
      </c>
    </row>
    <row r="881" spans="1:16" x14ac:dyDescent="0.2">
      <c r="A881" s="42" t="s">
        <v>3973</v>
      </c>
      <c r="B881" s="250"/>
      <c r="C881" s="262" t="s">
        <v>5285</v>
      </c>
      <c r="D881" s="210">
        <v>5</v>
      </c>
      <c r="E881" s="211" t="s">
        <v>5286</v>
      </c>
      <c r="F881" s="212" t="s">
        <v>86</v>
      </c>
      <c r="G881" s="273" t="s">
        <v>5679</v>
      </c>
      <c r="H881" s="276">
        <v>9.57</v>
      </c>
      <c r="I881" s="276">
        <v>11.07</v>
      </c>
      <c r="J881" s="276">
        <v>20.95</v>
      </c>
      <c r="K881" s="276">
        <v>24.24</v>
      </c>
      <c r="L881" s="37"/>
      <c r="M881" s="277">
        <v>11.53</v>
      </c>
      <c r="N881" s="277">
        <v>13.34</v>
      </c>
      <c r="O881" s="277">
        <v>25.25</v>
      </c>
      <c r="P881" s="277">
        <v>29.21</v>
      </c>
    </row>
    <row r="882" spans="1:16" x14ac:dyDescent="0.2">
      <c r="A882" s="42" t="s">
        <v>3974</v>
      </c>
      <c r="B882" s="251"/>
      <c r="C882" s="262" t="s">
        <v>5285</v>
      </c>
      <c r="D882" s="210">
        <v>25</v>
      </c>
      <c r="E882" s="211" t="s">
        <v>5402</v>
      </c>
      <c r="F882" s="212" t="s">
        <v>86</v>
      </c>
      <c r="G882" s="273" t="s">
        <v>5680</v>
      </c>
      <c r="H882" s="276">
        <v>15.99</v>
      </c>
      <c r="I882" s="276">
        <v>18.510000000000002</v>
      </c>
      <c r="J882" s="276">
        <v>8.15</v>
      </c>
      <c r="K882" s="276">
        <v>9.44</v>
      </c>
      <c r="L882" s="37"/>
      <c r="M882" s="277">
        <v>19.27</v>
      </c>
      <c r="N882" s="277">
        <v>22.3</v>
      </c>
      <c r="O882" s="277">
        <v>9.83</v>
      </c>
      <c r="P882" s="277">
        <v>11.37</v>
      </c>
    </row>
    <row r="883" spans="1:16" x14ac:dyDescent="0.2">
      <c r="A883" s="42" t="s">
        <v>3975</v>
      </c>
      <c r="B883" s="251"/>
      <c r="C883" s="315" t="s">
        <v>5290</v>
      </c>
      <c r="D883" s="321"/>
      <c r="E883" s="321"/>
      <c r="F883" s="321"/>
      <c r="G883" s="321"/>
      <c r="H883" s="339"/>
      <c r="I883" s="321"/>
      <c r="J883" s="287">
        <v>29.1</v>
      </c>
      <c r="K883" s="287">
        <v>33.68</v>
      </c>
      <c r="L883" s="37"/>
      <c r="O883" s="286">
        <v>35.08</v>
      </c>
      <c r="P883" s="286">
        <v>40.58</v>
      </c>
    </row>
    <row r="884" spans="1:16" ht="36" x14ac:dyDescent="0.25">
      <c r="A884" s="42" t="s">
        <v>3976</v>
      </c>
      <c r="B884" s="251"/>
      <c r="C884" s="318" t="s">
        <v>5342</v>
      </c>
      <c r="D884" s="324" t="s">
        <v>5587</v>
      </c>
      <c r="E884" s="333" t="s">
        <v>5749</v>
      </c>
      <c r="F884" s="334" t="s">
        <v>164</v>
      </c>
      <c r="G884" s="336" t="s">
        <v>5301</v>
      </c>
      <c r="H884" s="343">
        <v>38.26</v>
      </c>
      <c r="I884" s="347">
        <v>38.26</v>
      </c>
      <c r="J884" s="276">
        <v>38.26</v>
      </c>
      <c r="K884" s="276">
        <v>38.26</v>
      </c>
      <c r="L884" s="38"/>
      <c r="M884" s="277">
        <v>46.1</v>
      </c>
      <c r="N884" s="277">
        <v>46.1</v>
      </c>
      <c r="O884" s="277">
        <v>46.1</v>
      </c>
      <c r="P884" s="277">
        <v>46.1</v>
      </c>
    </row>
    <row r="885" spans="1:16" x14ac:dyDescent="0.2">
      <c r="A885" s="42" t="s">
        <v>3977</v>
      </c>
      <c r="B885" s="251"/>
      <c r="C885" s="262" t="s">
        <v>5285</v>
      </c>
      <c r="D885" s="219">
        <v>2023</v>
      </c>
      <c r="E885" s="211" t="s">
        <v>5384</v>
      </c>
      <c r="F885" s="212" t="s">
        <v>5385</v>
      </c>
      <c r="G885" s="273" t="s">
        <v>5681</v>
      </c>
      <c r="H885" s="276">
        <v>11.87</v>
      </c>
      <c r="I885" s="276">
        <v>11.87</v>
      </c>
      <c r="J885" s="276">
        <v>7.71</v>
      </c>
      <c r="K885" s="276">
        <v>7.71</v>
      </c>
      <c r="L885" s="37"/>
      <c r="M885" s="277">
        <v>14.3</v>
      </c>
      <c r="N885" s="277">
        <v>14.3</v>
      </c>
      <c r="O885" s="277">
        <v>9.3000000000000007</v>
      </c>
      <c r="P885" s="277">
        <v>9.3000000000000007</v>
      </c>
    </row>
    <row r="886" spans="1:16" x14ac:dyDescent="0.2">
      <c r="A886" s="42" t="s">
        <v>3978</v>
      </c>
      <c r="B886" s="251"/>
      <c r="C886" s="262" t="s">
        <v>5285</v>
      </c>
      <c r="D886" s="219">
        <v>1968</v>
      </c>
      <c r="E886" s="211" t="s">
        <v>5590</v>
      </c>
      <c r="F886" s="212" t="s">
        <v>5385</v>
      </c>
      <c r="G886" s="273" t="s">
        <v>5591</v>
      </c>
      <c r="H886" s="276">
        <v>6.93</v>
      </c>
      <c r="I886" s="276">
        <v>6.93</v>
      </c>
      <c r="J886" s="276">
        <v>6.72</v>
      </c>
      <c r="K886" s="276">
        <v>6.72</v>
      </c>
      <c r="L886" s="37"/>
      <c r="M886" s="277">
        <v>8.35</v>
      </c>
      <c r="N886" s="277">
        <v>8.35</v>
      </c>
      <c r="O886" s="277">
        <v>8.1</v>
      </c>
      <c r="P886" s="277">
        <v>8.1</v>
      </c>
    </row>
    <row r="887" spans="1:16" x14ac:dyDescent="0.2">
      <c r="A887" s="42" t="s">
        <v>3979</v>
      </c>
      <c r="B887" s="251"/>
      <c r="C887" s="262" t="s">
        <v>5285</v>
      </c>
      <c r="D887" s="219">
        <v>1862</v>
      </c>
      <c r="E887" s="211" t="s">
        <v>5592</v>
      </c>
      <c r="F887" s="212" t="s">
        <v>5298</v>
      </c>
      <c r="G887" s="273" t="s">
        <v>5593</v>
      </c>
      <c r="H887" s="276">
        <v>22.67</v>
      </c>
      <c r="I887" s="276">
        <v>22.67</v>
      </c>
      <c r="J887" s="276">
        <v>0.68</v>
      </c>
      <c r="K887" s="276">
        <v>0.68</v>
      </c>
      <c r="L887" s="37"/>
      <c r="M887" s="277">
        <v>27.31</v>
      </c>
      <c r="N887" s="277">
        <v>27.31</v>
      </c>
      <c r="O887" s="277">
        <v>0.82</v>
      </c>
      <c r="P887" s="277">
        <v>0.82</v>
      </c>
    </row>
    <row r="888" spans="1:16" x14ac:dyDescent="0.2">
      <c r="A888" s="42" t="s">
        <v>3980</v>
      </c>
      <c r="B888" s="251"/>
      <c r="C888" s="262" t="s">
        <v>5285</v>
      </c>
      <c r="D888" s="219">
        <v>2380</v>
      </c>
      <c r="E888" s="211" t="s">
        <v>5594</v>
      </c>
      <c r="F888" s="212" t="s">
        <v>5385</v>
      </c>
      <c r="G888" s="273" t="s">
        <v>5595</v>
      </c>
      <c r="H888" s="276">
        <v>2.86</v>
      </c>
      <c r="I888" s="276">
        <v>2.86</v>
      </c>
      <c r="J888" s="276">
        <v>4.8899999999999997</v>
      </c>
      <c r="K888" s="276">
        <v>4.8899999999999997</v>
      </c>
      <c r="L888" s="37"/>
      <c r="M888" s="277">
        <v>3.45</v>
      </c>
      <c r="N888" s="277">
        <v>3.45</v>
      </c>
      <c r="O888" s="277">
        <v>5.9</v>
      </c>
      <c r="P888" s="277">
        <v>5.9</v>
      </c>
    </row>
    <row r="889" spans="1:16" x14ac:dyDescent="0.2">
      <c r="A889" s="42" t="s">
        <v>3981</v>
      </c>
      <c r="B889" s="251"/>
      <c r="C889" s="262" t="s">
        <v>5285</v>
      </c>
      <c r="D889" s="219">
        <v>2438</v>
      </c>
      <c r="E889" s="211" t="s">
        <v>5373</v>
      </c>
      <c r="F889" s="212" t="s">
        <v>5298</v>
      </c>
      <c r="G889" s="273" t="s">
        <v>5287</v>
      </c>
      <c r="H889" s="276">
        <v>6.54</v>
      </c>
      <c r="I889" s="276">
        <v>6.5563499999999975</v>
      </c>
      <c r="J889" s="276">
        <v>16.350000000000001</v>
      </c>
      <c r="K889" s="276">
        <v>16.39</v>
      </c>
      <c r="L889" s="37"/>
      <c r="M889" s="277">
        <v>7.88</v>
      </c>
      <c r="N889" s="277">
        <v>7.88</v>
      </c>
      <c r="O889" s="277">
        <v>19.7</v>
      </c>
      <c r="P889" s="277">
        <v>19.7</v>
      </c>
    </row>
    <row r="890" spans="1:16" x14ac:dyDescent="0.2">
      <c r="A890" s="42" t="s">
        <v>3982</v>
      </c>
      <c r="B890" s="251"/>
      <c r="C890" s="262" t="s">
        <v>5285</v>
      </c>
      <c r="D890" s="219">
        <v>2666</v>
      </c>
      <c r="E890" s="211" t="s">
        <v>5596</v>
      </c>
      <c r="F890" s="212" t="s">
        <v>5308</v>
      </c>
      <c r="G890" s="273" t="s">
        <v>5537</v>
      </c>
      <c r="H890" s="276">
        <v>453.92</v>
      </c>
      <c r="I890" s="276">
        <v>453.92</v>
      </c>
      <c r="J890" s="276">
        <v>31.77</v>
      </c>
      <c r="K890" s="276">
        <v>31.77</v>
      </c>
      <c r="L890" s="37"/>
      <c r="M890" s="277">
        <v>546.83000000000004</v>
      </c>
      <c r="N890" s="277">
        <v>546.83000000000004</v>
      </c>
      <c r="O890" s="277">
        <v>38.28</v>
      </c>
      <c r="P890" s="277">
        <v>38.28</v>
      </c>
    </row>
    <row r="891" spans="1:16" ht="36" x14ac:dyDescent="0.25">
      <c r="A891" s="42" t="s">
        <v>3983</v>
      </c>
      <c r="B891" s="251"/>
      <c r="C891" s="265" t="s">
        <v>5285</v>
      </c>
      <c r="D891" s="214">
        <v>2149</v>
      </c>
      <c r="E891" s="211" t="s">
        <v>5598</v>
      </c>
      <c r="F891" s="216" t="s">
        <v>5305</v>
      </c>
      <c r="G891" s="273" t="s">
        <v>5682</v>
      </c>
      <c r="H891" s="276">
        <v>2.0699999999999998</v>
      </c>
      <c r="I891" s="276">
        <v>2.0699999999999998</v>
      </c>
      <c r="J891" s="276">
        <v>0.13</v>
      </c>
      <c r="K891" s="276">
        <v>0.13</v>
      </c>
      <c r="L891" s="38"/>
      <c r="M891" s="277">
        <v>2.5</v>
      </c>
      <c r="N891" s="277">
        <v>2.5</v>
      </c>
      <c r="O891" s="277">
        <v>0.16</v>
      </c>
      <c r="P891" s="277">
        <v>0.16</v>
      </c>
    </row>
    <row r="892" spans="1:16" x14ac:dyDescent="0.2">
      <c r="A892" s="42" t="s">
        <v>3984</v>
      </c>
      <c r="B892" s="251"/>
      <c r="C892" s="315" t="s">
        <v>5291</v>
      </c>
      <c r="D892" s="321"/>
      <c r="E892" s="321"/>
      <c r="F892" s="321"/>
      <c r="G892" s="321"/>
      <c r="H892" s="339"/>
      <c r="I892" s="321"/>
      <c r="J892" s="287">
        <v>106.50999999999999</v>
      </c>
      <c r="K892" s="287">
        <v>106.55</v>
      </c>
      <c r="L892" s="37"/>
      <c r="O892" s="286">
        <v>128.36000000000001</v>
      </c>
      <c r="P892" s="286">
        <v>128.36000000000001</v>
      </c>
    </row>
    <row r="893" spans="1:16" x14ac:dyDescent="0.2">
      <c r="A893" s="42" t="s">
        <v>3985</v>
      </c>
      <c r="B893" s="310"/>
      <c r="C893" s="319"/>
      <c r="D893" s="327"/>
      <c r="E893" s="327"/>
      <c r="F893" s="327"/>
      <c r="G893" s="327"/>
      <c r="H893" s="344"/>
      <c r="I893" s="348"/>
      <c r="J893" s="270"/>
      <c r="K893" s="217"/>
      <c r="L893" s="37"/>
    </row>
    <row r="894" spans="1:16" x14ac:dyDescent="0.2">
      <c r="A894" s="42" t="s">
        <v>3986</v>
      </c>
      <c r="B894" s="309">
        <v>728</v>
      </c>
      <c r="C894" s="317" t="s">
        <v>5278</v>
      </c>
      <c r="D894" s="323" t="s">
        <v>132</v>
      </c>
      <c r="E894" s="323" t="s">
        <v>134</v>
      </c>
      <c r="F894" s="323" t="s">
        <v>135</v>
      </c>
      <c r="G894" s="323" t="s">
        <v>5280</v>
      </c>
      <c r="H894" s="342" t="s">
        <v>5281</v>
      </c>
      <c r="I894" s="323"/>
      <c r="J894" s="342" t="s">
        <v>5282</v>
      </c>
      <c r="K894" s="323"/>
      <c r="L894" s="37"/>
    </row>
    <row r="895" spans="1:16" x14ac:dyDescent="0.2">
      <c r="A895" s="42" t="s">
        <v>3987</v>
      </c>
      <c r="B895" s="257"/>
      <c r="C895" s="264"/>
      <c r="D895" s="245"/>
      <c r="E895" s="245"/>
      <c r="F895" s="245"/>
      <c r="G895" s="245"/>
      <c r="H895" s="346" t="s">
        <v>5283</v>
      </c>
      <c r="I895" s="349" t="s">
        <v>5284</v>
      </c>
      <c r="J895" s="346" t="s">
        <v>5283</v>
      </c>
      <c r="K895" s="349" t="s">
        <v>5284</v>
      </c>
      <c r="L895" s="37"/>
    </row>
    <row r="896" spans="1:16" ht="60" x14ac:dyDescent="0.25">
      <c r="A896" s="42" t="s">
        <v>3988</v>
      </c>
      <c r="B896" s="311"/>
      <c r="C896" s="320" t="s">
        <v>197</v>
      </c>
      <c r="D896" s="329" t="s">
        <v>1766</v>
      </c>
      <c r="E896" s="332" t="s">
        <v>5750</v>
      </c>
      <c r="F896" s="335" t="s">
        <v>164</v>
      </c>
      <c r="G896" s="337" t="s">
        <v>56</v>
      </c>
      <c r="H896" s="278">
        <v>0</v>
      </c>
      <c r="I896" s="278">
        <v>0</v>
      </c>
      <c r="J896" s="278">
        <v>160.61000000000001</v>
      </c>
      <c r="K896" s="278">
        <v>165.86</v>
      </c>
      <c r="L896" s="279"/>
      <c r="M896" s="279"/>
      <c r="N896" s="279"/>
      <c r="O896" s="279">
        <v>193.55</v>
      </c>
      <c r="P896" s="279">
        <v>199.82</v>
      </c>
    </row>
    <row r="897" spans="1:16" x14ac:dyDescent="0.2">
      <c r="A897" s="42" t="s">
        <v>3989</v>
      </c>
      <c r="B897" s="250"/>
      <c r="C897" s="262" t="s">
        <v>5285</v>
      </c>
      <c r="D897" s="210">
        <v>5</v>
      </c>
      <c r="E897" s="211" t="s">
        <v>5286</v>
      </c>
      <c r="F897" s="212" t="s">
        <v>86</v>
      </c>
      <c r="G897" s="273" t="s">
        <v>5287</v>
      </c>
      <c r="H897" s="276">
        <v>9.57</v>
      </c>
      <c r="I897" s="276">
        <v>11.07</v>
      </c>
      <c r="J897" s="276">
        <v>23.92</v>
      </c>
      <c r="K897" s="276">
        <v>27.67</v>
      </c>
      <c r="L897" s="37"/>
      <c r="M897" s="277">
        <v>11.53</v>
      </c>
      <c r="N897" s="277">
        <v>13.34</v>
      </c>
      <c r="O897" s="277">
        <v>28.83</v>
      </c>
      <c r="P897" s="277">
        <v>33.35</v>
      </c>
    </row>
    <row r="898" spans="1:16" x14ac:dyDescent="0.2">
      <c r="A898" s="42" t="s">
        <v>3990</v>
      </c>
      <c r="B898" s="251"/>
      <c r="C898" s="262" t="s">
        <v>5285</v>
      </c>
      <c r="D898" s="210">
        <v>25</v>
      </c>
      <c r="E898" s="211" t="s">
        <v>5402</v>
      </c>
      <c r="F898" s="212" t="s">
        <v>86</v>
      </c>
      <c r="G898" s="273" t="s">
        <v>5683</v>
      </c>
      <c r="H898" s="276">
        <v>15.99</v>
      </c>
      <c r="I898" s="276">
        <v>18.510000000000002</v>
      </c>
      <c r="J898" s="276">
        <v>9.27</v>
      </c>
      <c r="K898" s="276">
        <v>10.73</v>
      </c>
      <c r="L898" s="37"/>
      <c r="M898" s="277">
        <v>19.27</v>
      </c>
      <c r="N898" s="277">
        <v>22.3</v>
      </c>
      <c r="O898" s="277">
        <v>11.18</v>
      </c>
      <c r="P898" s="277">
        <v>12.93</v>
      </c>
    </row>
    <row r="899" spans="1:16" x14ac:dyDescent="0.2">
      <c r="A899" s="42" t="s">
        <v>3991</v>
      </c>
      <c r="B899" s="251"/>
      <c r="C899" s="315" t="s">
        <v>5290</v>
      </c>
      <c r="D899" s="321"/>
      <c r="E899" s="321"/>
      <c r="F899" s="321"/>
      <c r="G899" s="321"/>
      <c r="H899" s="339"/>
      <c r="I899" s="321"/>
      <c r="J899" s="287">
        <v>33.19</v>
      </c>
      <c r="K899" s="287">
        <v>38.400000000000006</v>
      </c>
      <c r="L899" s="37"/>
      <c r="O899" s="286">
        <v>40.01</v>
      </c>
      <c r="P899" s="286">
        <v>46.28</v>
      </c>
    </row>
    <row r="900" spans="1:16" ht="24" x14ac:dyDescent="0.25">
      <c r="A900" s="42" t="s">
        <v>3992</v>
      </c>
      <c r="B900" s="251"/>
      <c r="C900" s="318" t="s">
        <v>5342</v>
      </c>
      <c r="D900" s="324" t="s">
        <v>5684</v>
      </c>
      <c r="E900" s="330" t="s">
        <v>5776</v>
      </c>
      <c r="F900" s="334" t="s">
        <v>164</v>
      </c>
      <c r="G900" s="336" t="s">
        <v>5301</v>
      </c>
      <c r="H900" s="343">
        <v>58.1</v>
      </c>
      <c r="I900" s="347">
        <v>58.140068965517266</v>
      </c>
      <c r="J900" s="276">
        <v>58.1</v>
      </c>
      <c r="K900" s="276">
        <v>58.14</v>
      </c>
      <c r="L900" s="38"/>
      <c r="M900" s="277">
        <v>70</v>
      </c>
      <c r="N900" s="277">
        <v>70</v>
      </c>
      <c r="O900" s="277">
        <v>70</v>
      </c>
      <c r="P900" s="277">
        <v>70</v>
      </c>
    </row>
    <row r="901" spans="1:16" x14ac:dyDescent="0.2">
      <c r="A901" s="42" t="s">
        <v>3993</v>
      </c>
      <c r="B901" s="251"/>
      <c r="C901" s="262" t="s">
        <v>5285</v>
      </c>
      <c r="D901" s="219">
        <v>2023</v>
      </c>
      <c r="E901" s="211" t="s">
        <v>5384</v>
      </c>
      <c r="F901" s="212" t="s">
        <v>5385</v>
      </c>
      <c r="G901" s="273" t="s">
        <v>5685</v>
      </c>
      <c r="H901" s="276">
        <v>11.87</v>
      </c>
      <c r="I901" s="276">
        <v>11.87</v>
      </c>
      <c r="J901" s="276">
        <v>8.7799999999999994</v>
      </c>
      <c r="K901" s="276">
        <v>8.7799999999999994</v>
      </c>
      <c r="L901" s="37"/>
      <c r="M901" s="277">
        <v>14.3</v>
      </c>
      <c r="N901" s="277">
        <v>14.3</v>
      </c>
      <c r="O901" s="277">
        <v>10.58</v>
      </c>
      <c r="P901" s="277">
        <v>10.58</v>
      </c>
    </row>
    <row r="902" spans="1:16" x14ac:dyDescent="0.2">
      <c r="A902" s="42" t="s">
        <v>3994</v>
      </c>
      <c r="B902" s="251"/>
      <c r="C902" s="262" t="s">
        <v>5285</v>
      </c>
      <c r="D902" s="219">
        <v>1968</v>
      </c>
      <c r="E902" s="211" t="s">
        <v>5590</v>
      </c>
      <c r="F902" s="212" t="s">
        <v>5385</v>
      </c>
      <c r="G902" s="273" t="s">
        <v>5591</v>
      </c>
      <c r="H902" s="276">
        <v>6.93</v>
      </c>
      <c r="I902" s="276">
        <v>6.93</v>
      </c>
      <c r="J902" s="276">
        <v>6.72</v>
      </c>
      <c r="K902" s="276">
        <v>6.72</v>
      </c>
      <c r="L902" s="37"/>
      <c r="M902" s="277">
        <v>8.35</v>
      </c>
      <c r="N902" s="277">
        <v>8.35</v>
      </c>
      <c r="O902" s="277">
        <v>8.1</v>
      </c>
      <c r="P902" s="277">
        <v>8.1</v>
      </c>
    </row>
    <row r="903" spans="1:16" x14ac:dyDescent="0.2">
      <c r="A903" s="42" t="s">
        <v>3995</v>
      </c>
      <c r="B903" s="251"/>
      <c r="C903" s="262" t="s">
        <v>5285</v>
      </c>
      <c r="D903" s="219">
        <v>1862</v>
      </c>
      <c r="E903" s="211" t="s">
        <v>5592</v>
      </c>
      <c r="F903" s="212" t="s">
        <v>5298</v>
      </c>
      <c r="G903" s="273" t="s">
        <v>5593</v>
      </c>
      <c r="H903" s="276">
        <v>22.67</v>
      </c>
      <c r="I903" s="276">
        <v>22.67</v>
      </c>
      <c r="J903" s="276">
        <v>0.68</v>
      </c>
      <c r="K903" s="276">
        <v>0.68</v>
      </c>
      <c r="L903" s="37"/>
      <c r="M903" s="277">
        <v>27.31</v>
      </c>
      <c r="N903" s="277">
        <v>27.31</v>
      </c>
      <c r="O903" s="277">
        <v>0.82</v>
      </c>
      <c r="P903" s="277">
        <v>0.82</v>
      </c>
    </row>
    <row r="904" spans="1:16" x14ac:dyDescent="0.2">
      <c r="A904" s="42" t="s">
        <v>3996</v>
      </c>
      <c r="B904" s="251"/>
      <c r="C904" s="262" t="s">
        <v>5285</v>
      </c>
      <c r="D904" s="219">
        <v>2380</v>
      </c>
      <c r="E904" s="211" t="s">
        <v>5594</v>
      </c>
      <c r="F904" s="212" t="s">
        <v>5385</v>
      </c>
      <c r="G904" s="273" t="s">
        <v>5595</v>
      </c>
      <c r="H904" s="276">
        <v>2.86</v>
      </c>
      <c r="I904" s="276">
        <v>2.86</v>
      </c>
      <c r="J904" s="276">
        <v>4.8899999999999997</v>
      </c>
      <c r="K904" s="276">
        <v>4.8899999999999997</v>
      </c>
      <c r="L904" s="37"/>
      <c r="M904" s="277">
        <v>3.45</v>
      </c>
      <c r="N904" s="277">
        <v>3.45</v>
      </c>
      <c r="O904" s="277">
        <v>5.9</v>
      </c>
      <c r="P904" s="277">
        <v>5.9</v>
      </c>
    </row>
    <row r="905" spans="1:16" x14ac:dyDescent="0.2">
      <c r="A905" s="42" t="s">
        <v>3997</v>
      </c>
      <c r="B905" s="251"/>
      <c r="C905" s="262" t="s">
        <v>5285</v>
      </c>
      <c r="D905" s="219">
        <v>2438</v>
      </c>
      <c r="E905" s="211" t="s">
        <v>5373</v>
      </c>
      <c r="F905" s="212" t="s">
        <v>5298</v>
      </c>
      <c r="G905" s="273" t="s">
        <v>5287</v>
      </c>
      <c r="H905" s="276">
        <v>6.54</v>
      </c>
      <c r="I905" s="276">
        <v>6.54</v>
      </c>
      <c r="J905" s="276">
        <v>16.350000000000001</v>
      </c>
      <c r="K905" s="276">
        <v>16.350000000000001</v>
      </c>
      <c r="L905" s="37"/>
      <c r="M905" s="277">
        <v>7.88</v>
      </c>
      <c r="N905" s="277">
        <v>7.88</v>
      </c>
      <c r="O905" s="277">
        <v>19.7</v>
      </c>
      <c r="P905" s="277">
        <v>19.7</v>
      </c>
    </row>
    <row r="906" spans="1:16" x14ac:dyDescent="0.2">
      <c r="A906" s="42" t="s">
        <v>3998</v>
      </c>
      <c r="B906" s="251"/>
      <c r="C906" s="262" t="s">
        <v>5285</v>
      </c>
      <c r="D906" s="219">
        <v>2666</v>
      </c>
      <c r="E906" s="211" t="s">
        <v>5596</v>
      </c>
      <c r="F906" s="212" t="s">
        <v>5308</v>
      </c>
      <c r="G906" s="273" t="s">
        <v>5537</v>
      </c>
      <c r="H906" s="276">
        <v>453.92</v>
      </c>
      <c r="I906" s="276">
        <v>453.92</v>
      </c>
      <c r="J906" s="276">
        <v>31.77</v>
      </c>
      <c r="K906" s="276">
        <v>31.77</v>
      </c>
      <c r="L906" s="37"/>
      <c r="M906" s="277">
        <v>546.83000000000004</v>
      </c>
      <c r="N906" s="277">
        <v>546.83000000000004</v>
      </c>
      <c r="O906" s="277">
        <v>38.28</v>
      </c>
      <c r="P906" s="277">
        <v>38.28</v>
      </c>
    </row>
    <row r="907" spans="1:16" ht="36" x14ac:dyDescent="0.25">
      <c r="A907" s="42" t="s">
        <v>3999</v>
      </c>
      <c r="B907" s="251"/>
      <c r="C907" s="265" t="s">
        <v>5285</v>
      </c>
      <c r="D907" s="214">
        <v>2149</v>
      </c>
      <c r="E907" s="211" t="s">
        <v>5598</v>
      </c>
      <c r="F907" s="216" t="s">
        <v>5305</v>
      </c>
      <c r="G907" s="273" t="s">
        <v>5682</v>
      </c>
      <c r="H907" s="276">
        <v>2.0699999999999998</v>
      </c>
      <c r="I907" s="276">
        <v>2.0699999999999998</v>
      </c>
      <c r="J907" s="276">
        <v>0.13</v>
      </c>
      <c r="K907" s="276">
        <v>0.13</v>
      </c>
      <c r="L907" s="38"/>
      <c r="M907" s="277">
        <v>2.5</v>
      </c>
      <c r="N907" s="277">
        <v>2.5</v>
      </c>
      <c r="O907" s="277">
        <v>0.16</v>
      </c>
      <c r="P907" s="277">
        <v>0.16</v>
      </c>
    </row>
    <row r="908" spans="1:16" x14ac:dyDescent="0.2">
      <c r="A908" s="42" t="s">
        <v>4000</v>
      </c>
      <c r="B908" s="251"/>
      <c r="C908" s="315" t="s">
        <v>5291</v>
      </c>
      <c r="D908" s="321"/>
      <c r="E908" s="321"/>
      <c r="F908" s="321"/>
      <c r="G908" s="321"/>
      <c r="H908" s="339"/>
      <c r="I908" s="321"/>
      <c r="J908" s="287">
        <v>127.42</v>
      </c>
      <c r="K908" s="287">
        <v>127.46</v>
      </c>
      <c r="L908" s="37"/>
      <c r="O908" s="286">
        <v>153.54</v>
      </c>
      <c r="P908" s="286">
        <v>153.54</v>
      </c>
    </row>
    <row r="909" spans="1:16" x14ac:dyDescent="0.2">
      <c r="A909" s="42" t="s">
        <v>4001</v>
      </c>
      <c r="B909" s="310"/>
      <c r="C909" s="319"/>
      <c r="D909" s="327"/>
      <c r="E909" s="327"/>
      <c r="F909" s="327"/>
      <c r="G909" s="327"/>
      <c r="H909" s="344"/>
      <c r="I909" s="348"/>
      <c r="J909" s="270"/>
      <c r="K909" s="217"/>
      <c r="L909" s="37"/>
    </row>
    <row r="910" spans="1:16" x14ac:dyDescent="0.2">
      <c r="A910" s="42" t="s">
        <v>4002</v>
      </c>
      <c r="B910" s="309">
        <v>735</v>
      </c>
      <c r="C910" s="317" t="s">
        <v>5278</v>
      </c>
      <c r="D910" s="323" t="s">
        <v>132</v>
      </c>
      <c r="E910" s="323" t="s">
        <v>134</v>
      </c>
      <c r="F910" s="323" t="s">
        <v>135</v>
      </c>
      <c r="G910" s="323" t="s">
        <v>5280</v>
      </c>
      <c r="H910" s="342" t="s">
        <v>5281</v>
      </c>
      <c r="I910" s="323"/>
      <c r="J910" s="342" t="s">
        <v>5282</v>
      </c>
      <c r="K910" s="323"/>
      <c r="L910" s="37"/>
    </row>
    <row r="911" spans="1:16" x14ac:dyDescent="0.2">
      <c r="A911" s="42" t="s">
        <v>4003</v>
      </c>
      <c r="B911" s="257"/>
      <c r="C911" s="264"/>
      <c r="D911" s="245"/>
      <c r="E911" s="245"/>
      <c r="F911" s="245"/>
      <c r="G911" s="245"/>
      <c r="H911" s="346" t="s">
        <v>5283</v>
      </c>
      <c r="I911" s="349" t="s">
        <v>5284</v>
      </c>
      <c r="J911" s="346" t="s">
        <v>5283</v>
      </c>
      <c r="K911" s="349" t="s">
        <v>5284</v>
      </c>
      <c r="L911" s="37"/>
    </row>
    <row r="912" spans="1:16" ht="24" x14ac:dyDescent="0.25">
      <c r="A912" s="42" t="s">
        <v>4004</v>
      </c>
      <c r="B912" s="311"/>
      <c r="C912" s="320" t="s">
        <v>197</v>
      </c>
      <c r="D912" s="329" t="s">
        <v>1374</v>
      </c>
      <c r="E912" s="331" t="s">
        <v>1375</v>
      </c>
      <c r="F912" s="335" t="s">
        <v>160</v>
      </c>
      <c r="G912" s="337" t="s">
        <v>56</v>
      </c>
      <c r="H912" s="278">
        <v>0</v>
      </c>
      <c r="I912" s="278">
        <v>0</v>
      </c>
      <c r="J912" s="278">
        <v>139.95999999999998</v>
      </c>
      <c r="K912" s="278">
        <v>140.82</v>
      </c>
      <c r="L912" s="279"/>
      <c r="M912" s="279"/>
      <c r="N912" s="279"/>
      <c r="O912" s="279">
        <v>168.63</v>
      </c>
      <c r="P912" s="279">
        <v>169.65</v>
      </c>
    </row>
    <row r="913" spans="1:16" x14ac:dyDescent="0.2">
      <c r="A913" s="42" t="s">
        <v>4005</v>
      </c>
      <c r="B913" s="250"/>
      <c r="C913" s="262" t="s">
        <v>5285</v>
      </c>
      <c r="D913" s="210">
        <v>11</v>
      </c>
      <c r="E913" s="211" t="s">
        <v>5350</v>
      </c>
      <c r="F913" s="212" t="s">
        <v>86</v>
      </c>
      <c r="G913" s="273" t="s">
        <v>5397</v>
      </c>
      <c r="H913" s="276">
        <v>15.99</v>
      </c>
      <c r="I913" s="276">
        <v>18.510000000000002</v>
      </c>
      <c r="J913" s="276">
        <v>3.19</v>
      </c>
      <c r="K913" s="276">
        <v>3.7</v>
      </c>
      <c r="L913" s="37"/>
      <c r="M913" s="277">
        <v>19.27</v>
      </c>
      <c r="N913" s="277">
        <v>22.3</v>
      </c>
      <c r="O913" s="277">
        <v>3.85</v>
      </c>
      <c r="P913" s="277">
        <v>4.46</v>
      </c>
    </row>
    <row r="914" spans="1:16" x14ac:dyDescent="0.2">
      <c r="A914" s="42" t="s">
        <v>4006</v>
      </c>
      <c r="B914" s="251"/>
      <c r="C914" s="262" t="s">
        <v>5285</v>
      </c>
      <c r="D914" s="210">
        <v>8</v>
      </c>
      <c r="E914" s="211" t="s">
        <v>5302</v>
      </c>
      <c r="F914" s="212" t="s">
        <v>86</v>
      </c>
      <c r="G914" s="273" t="s">
        <v>5397</v>
      </c>
      <c r="H914" s="276">
        <v>10.8</v>
      </c>
      <c r="I914" s="276">
        <v>12.5</v>
      </c>
      <c r="J914" s="276">
        <v>2.16</v>
      </c>
      <c r="K914" s="276">
        <v>2.5</v>
      </c>
      <c r="L914" s="37"/>
      <c r="M914" s="277">
        <v>13.02</v>
      </c>
      <c r="N914" s="277">
        <v>15.06</v>
      </c>
      <c r="O914" s="277">
        <v>2.6</v>
      </c>
      <c r="P914" s="277">
        <v>3.01</v>
      </c>
    </row>
    <row r="915" spans="1:16" x14ac:dyDescent="0.2">
      <c r="A915" s="42" t="s">
        <v>4007</v>
      </c>
      <c r="B915" s="251"/>
      <c r="C915" s="315" t="s">
        <v>5290</v>
      </c>
      <c r="D915" s="321"/>
      <c r="E915" s="321"/>
      <c r="F915" s="321"/>
      <c r="G915" s="321"/>
      <c r="H915" s="339"/>
      <c r="I915" s="321"/>
      <c r="J915" s="287">
        <v>5.35</v>
      </c>
      <c r="K915" s="287">
        <v>6.2</v>
      </c>
      <c r="L915" s="37"/>
      <c r="O915" s="286">
        <v>6.45</v>
      </c>
      <c r="P915" s="286">
        <v>7.47</v>
      </c>
    </row>
    <row r="916" spans="1:16" x14ac:dyDescent="0.2">
      <c r="A916" s="42" t="s">
        <v>4008</v>
      </c>
      <c r="B916" s="310"/>
      <c r="C916" s="318" t="s">
        <v>5285</v>
      </c>
      <c r="D916" s="324" t="s">
        <v>5393</v>
      </c>
      <c r="E916" s="330" t="s">
        <v>5394</v>
      </c>
      <c r="F916" s="334" t="s">
        <v>5385</v>
      </c>
      <c r="G916" s="336" t="s">
        <v>5686</v>
      </c>
      <c r="H916" s="343">
        <v>0.38</v>
      </c>
      <c r="I916" s="347">
        <v>0.38</v>
      </c>
      <c r="J916" s="276">
        <v>0.1</v>
      </c>
      <c r="K916" s="276">
        <v>0.1</v>
      </c>
      <c r="M916" s="277">
        <v>0.46</v>
      </c>
      <c r="N916" s="277">
        <v>0.46</v>
      </c>
      <c r="O916" s="277">
        <v>0.13</v>
      </c>
      <c r="P916" s="277">
        <v>0.13</v>
      </c>
    </row>
    <row r="917" spans="1:16" ht="36" x14ac:dyDescent="0.25">
      <c r="A917" s="42" t="s">
        <v>4009</v>
      </c>
      <c r="B917" s="38"/>
      <c r="C917" s="262" t="s">
        <v>5295</v>
      </c>
      <c r="D917" s="219">
        <v>36791</v>
      </c>
      <c r="E917" s="215" t="s">
        <v>5751</v>
      </c>
      <c r="F917" s="212" t="s">
        <v>160</v>
      </c>
      <c r="G917" s="273" t="s">
        <v>5301</v>
      </c>
      <c r="H917" s="276">
        <v>134.51</v>
      </c>
      <c r="I917" s="276">
        <v>134.52003805970151</v>
      </c>
      <c r="J917" s="276">
        <v>134.51</v>
      </c>
      <c r="K917" s="276">
        <v>134.52000000000001</v>
      </c>
      <c r="M917" s="277">
        <v>162.05000000000001</v>
      </c>
      <c r="N917" s="277">
        <v>162.05000000000001</v>
      </c>
      <c r="O917" s="277">
        <v>162.05000000000001</v>
      </c>
      <c r="P917" s="277">
        <v>162.05000000000001</v>
      </c>
    </row>
    <row r="918" spans="1:16" x14ac:dyDescent="0.2">
      <c r="A918" s="42" t="s">
        <v>4010</v>
      </c>
      <c r="B918" s="37"/>
      <c r="C918" s="315" t="s">
        <v>5291</v>
      </c>
      <c r="D918" s="321"/>
      <c r="E918" s="321"/>
      <c r="F918" s="321"/>
      <c r="G918" s="321"/>
      <c r="H918" s="339"/>
      <c r="I918" s="321"/>
      <c r="J918" s="287">
        <v>134.60999999999999</v>
      </c>
      <c r="K918" s="287">
        <v>134.62</v>
      </c>
      <c r="O918" s="286">
        <v>162.18</v>
      </c>
      <c r="P918" s="286">
        <v>162.18</v>
      </c>
    </row>
    <row r="919" spans="1:16" x14ac:dyDescent="0.2">
      <c r="A919" s="42" t="s">
        <v>4011</v>
      </c>
      <c r="B919" s="37"/>
      <c r="C919" s="319"/>
      <c r="D919" s="327"/>
      <c r="E919" s="327"/>
      <c r="F919" s="327"/>
      <c r="G919" s="327"/>
      <c r="H919" s="344"/>
      <c r="I919" s="348"/>
      <c r="J919" s="270"/>
      <c r="K919" s="217"/>
    </row>
    <row r="920" spans="1:16" x14ac:dyDescent="0.25">
      <c r="A920" s="42" t="s">
        <v>4012</v>
      </c>
      <c r="B920" s="309">
        <v>754</v>
      </c>
      <c r="C920" s="317" t="s">
        <v>5278</v>
      </c>
      <c r="D920" s="323" t="s">
        <v>132</v>
      </c>
      <c r="E920" s="323" t="s">
        <v>134</v>
      </c>
      <c r="F920" s="323" t="s">
        <v>135</v>
      </c>
      <c r="G920" s="323" t="s">
        <v>5280</v>
      </c>
      <c r="H920" s="342" t="s">
        <v>5281</v>
      </c>
      <c r="I920" s="323"/>
      <c r="J920" s="342" t="s">
        <v>5282</v>
      </c>
      <c r="K920" s="323"/>
    </row>
    <row r="921" spans="1:16" x14ac:dyDescent="0.25">
      <c r="A921" s="42" t="s">
        <v>4013</v>
      </c>
      <c r="B921" s="257"/>
      <c r="C921" s="264"/>
      <c r="D921" s="245"/>
      <c r="E921" s="245"/>
      <c r="F921" s="245"/>
      <c r="G921" s="245"/>
      <c r="H921" s="346" t="s">
        <v>5283</v>
      </c>
      <c r="I921" s="349" t="s">
        <v>5284</v>
      </c>
      <c r="J921" s="346" t="s">
        <v>5283</v>
      </c>
      <c r="K921" s="349" t="s">
        <v>5284</v>
      </c>
    </row>
    <row r="922" spans="1:16" ht="24" x14ac:dyDescent="0.25">
      <c r="A922" s="42" t="s">
        <v>4014</v>
      </c>
      <c r="B922" s="311"/>
      <c r="C922" s="320" t="s">
        <v>197</v>
      </c>
      <c r="D922" s="329" t="s">
        <v>465</v>
      </c>
      <c r="E922" s="332" t="s">
        <v>5752</v>
      </c>
      <c r="F922" s="335" t="s">
        <v>164</v>
      </c>
      <c r="G922" s="337" t="s">
        <v>56</v>
      </c>
      <c r="H922" s="278">
        <v>0</v>
      </c>
      <c r="I922" s="278">
        <v>0</v>
      </c>
      <c r="J922" s="278">
        <v>76.540000000000006</v>
      </c>
      <c r="K922" s="278">
        <v>77.710000000000008</v>
      </c>
      <c r="L922" s="279"/>
      <c r="M922" s="279"/>
      <c r="N922" s="279"/>
      <c r="O922" s="279">
        <v>90.65</v>
      </c>
      <c r="P922" s="279">
        <v>93.62</v>
      </c>
    </row>
    <row r="923" spans="1:16" x14ac:dyDescent="0.25">
      <c r="A923" s="42" t="s">
        <v>4015</v>
      </c>
      <c r="B923" s="250"/>
      <c r="C923" s="262" t="s">
        <v>5285</v>
      </c>
      <c r="D923" s="210">
        <v>4</v>
      </c>
      <c r="E923" s="211" t="s">
        <v>5288</v>
      </c>
      <c r="F923" s="212" t="s">
        <v>86</v>
      </c>
      <c r="G923" s="273" t="s">
        <v>5687</v>
      </c>
      <c r="H923" s="276">
        <v>15.99</v>
      </c>
      <c r="I923" s="276">
        <v>18.510000000000002</v>
      </c>
      <c r="J923" s="276">
        <v>8.9</v>
      </c>
      <c r="K923" s="276">
        <v>10.3</v>
      </c>
      <c r="M923" s="277">
        <v>19.27</v>
      </c>
      <c r="N923" s="277">
        <v>22.3</v>
      </c>
      <c r="O923" s="277">
        <v>10.73</v>
      </c>
      <c r="P923" s="277">
        <v>12.42</v>
      </c>
    </row>
    <row r="924" spans="1:16" x14ac:dyDescent="0.25">
      <c r="A924" s="42" t="s">
        <v>4016</v>
      </c>
      <c r="B924" s="251"/>
      <c r="C924" s="262" t="s">
        <v>5285</v>
      </c>
      <c r="D924" s="210">
        <v>5</v>
      </c>
      <c r="E924" s="211" t="s">
        <v>5286</v>
      </c>
      <c r="F924" s="212" t="s">
        <v>86</v>
      </c>
      <c r="G924" s="273" t="s">
        <v>5688</v>
      </c>
      <c r="H924" s="276">
        <v>9.57</v>
      </c>
      <c r="I924" s="276">
        <v>11.07</v>
      </c>
      <c r="J924" s="276">
        <v>6.78</v>
      </c>
      <c r="K924" s="276">
        <v>7.84</v>
      </c>
      <c r="M924" s="277">
        <v>11.53</v>
      </c>
      <c r="N924" s="277">
        <v>13.34</v>
      </c>
      <c r="O924" s="277">
        <v>8.18</v>
      </c>
      <c r="P924" s="277">
        <v>9.4600000000000009</v>
      </c>
    </row>
    <row r="925" spans="1:16" x14ac:dyDescent="0.25">
      <c r="A925" s="42" t="s">
        <v>4017</v>
      </c>
      <c r="B925" s="251"/>
      <c r="C925" s="315" t="s">
        <v>5290</v>
      </c>
      <c r="D925" s="321"/>
      <c r="E925" s="321"/>
      <c r="F925" s="321"/>
      <c r="G925" s="321"/>
      <c r="H925" s="339"/>
      <c r="I925" s="321"/>
      <c r="J925" s="287">
        <v>15.68</v>
      </c>
      <c r="K925" s="287">
        <v>18.14</v>
      </c>
      <c r="O925" s="286">
        <v>18.91</v>
      </c>
      <c r="P925" s="286">
        <v>21.88</v>
      </c>
    </row>
    <row r="926" spans="1:16" ht="24" x14ac:dyDescent="0.25">
      <c r="A926" s="42" t="s">
        <v>4018</v>
      </c>
      <c r="B926" s="251"/>
      <c r="C926" s="318" t="s">
        <v>5285</v>
      </c>
      <c r="D926" s="326">
        <v>2223</v>
      </c>
      <c r="E926" s="330" t="s">
        <v>16102</v>
      </c>
      <c r="F926" s="334" t="s">
        <v>5300</v>
      </c>
      <c r="G926" s="336" t="s">
        <v>5301</v>
      </c>
      <c r="H926" s="343">
        <v>46.53</v>
      </c>
      <c r="I926" s="347">
        <v>46.53</v>
      </c>
      <c r="J926" s="276">
        <v>46.53</v>
      </c>
      <c r="K926" s="276">
        <v>46.53</v>
      </c>
      <c r="M926" s="277">
        <v>56.06</v>
      </c>
      <c r="N926" s="277">
        <v>56.06</v>
      </c>
      <c r="O926" s="277">
        <v>56.06</v>
      </c>
      <c r="P926" s="277">
        <v>56.06</v>
      </c>
    </row>
    <row r="927" spans="1:16" x14ac:dyDescent="0.25">
      <c r="A927" s="42" t="s">
        <v>4019</v>
      </c>
      <c r="B927" s="251"/>
      <c r="C927" s="262" t="s">
        <v>5285</v>
      </c>
      <c r="D927" s="219">
        <v>1215</v>
      </c>
      <c r="E927" s="211" t="s">
        <v>5380</v>
      </c>
      <c r="F927" s="212" t="s">
        <v>5298</v>
      </c>
      <c r="G927" s="273" t="s">
        <v>5689</v>
      </c>
      <c r="H927" s="276">
        <v>0.52</v>
      </c>
      <c r="I927" s="276">
        <v>0.44697391304347722</v>
      </c>
      <c r="J927" s="276">
        <v>9.2100000000000009</v>
      </c>
      <c r="K927" s="276">
        <v>7.92</v>
      </c>
      <c r="M927" s="277">
        <v>0.63</v>
      </c>
      <c r="N927" s="277">
        <v>0.63</v>
      </c>
      <c r="O927" s="277">
        <v>11.16</v>
      </c>
      <c r="P927" s="277">
        <v>11.16</v>
      </c>
    </row>
    <row r="928" spans="1:16" x14ac:dyDescent="0.25">
      <c r="A928" s="42" t="s">
        <v>4020</v>
      </c>
      <c r="B928" s="251"/>
      <c r="C928" s="262" t="s">
        <v>5285</v>
      </c>
      <c r="D928" s="210">
        <v>104</v>
      </c>
      <c r="E928" s="211" t="s">
        <v>5364</v>
      </c>
      <c r="F928" s="212" t="s">
        <v>5308</v>
      </c>
      <c r="G928" s="273" t="s">
        <v>5690</v>
      </c>
      <c r="H928" s="276">
        <v>154.26</v>
      </c>
      <c r="I928" s="276">
        <v>154.26</v>
      </c>
      <c r="J928" s="276">
        <v>3.74</v>
      </c>
      <c r="K928" s="276">
        <v>3.74</v>
      </c>
      <c r="M928" s="277">
        <v>185.84</v>
      </c>
      <c r="N928" s="277">
        <v>185.84</v>
      </c>
      <c r="O928" s="277">
        <v>4.5199999999999996</v>
      </c>
      <c r="P928" s="277">
        <v>4.5199999999999996</v>
      </c>
    </row>
    <row r="929" spans="1:16" x14ac:dyDescent="0.25">
      <c r="A929" s="42" t="s">
        <v>4021</v>
      </c>
      <c r="B929" s="251"/>
      <c r="C929" s="262" t="s">
        <v>5295</v>
      </c>
      <c r="D929" s="219">
        <v>7350</v>
      </c>
      <c r="E929" s="211" t="s">
        <v>5691</v>
      </c>
      <c r="F929" s="212" t="s">
        <v>5692</v>
      </c>
      <c r="G929" s="273" t="s">
        <v>5543</v>
      </c>
      <c r="H929" s="276">
        <v>34.729999999999997</v>
      </c>
      <c r="I929" s="276">
        <v>34.729999999999997</v>
      </c>
      <c r="J929" s="276">
        <v>1.38</v>
      </c>
      <c r="K929" s="276">
        <v>1.38</v>
      </c>
      <c r="M929" s="277">
        <v>41.84</v>
      </c>
      <c r="N929" s="277">
        <v>41.84</v>
      </c>
      <c r="O929" s="277">
        <v>1.67</v>
      </c>
      <c r="P929" s="277">
        <v>1.67</v>
      </c>
    </row>
    <row r="930" spans="1:16" x14ac:dyDescent="0.25">
      <c r="A930" s="42" t="s">
        <v>4022</v>
      </c>
      <c r="B930" s="251"/>
      <c r="C930" s="315" t="s">
        <v>5291</v>
      </c>
      <c r="D930" s="321"/>
      <c r="E930" s="321"/>
      <c r="F930" s="321"/>
      <c r="G930" s="321"/>
      <c r="H930" s="339"/>
      <c r="I930" s="321"/>
      <c r="J930" s="287">
        <v>60.860000000000007</v>
      </c>
      <c r="K930" s="287">
        <v>59.570000000000007</v>
      </c>
      <c r="O930" s="286">
        <v>71.739999999999995</v>
      </c>
      <c r="P930" s="286">
        <v>71.739999999999995</v>
      </c>
    </row>
    <row r="931" spans="1:16" x14ac:dyDescent="0.25">
      <c r="A931" s="42" t="s">
        <v>4023</v>
      </c>
      <c r="B931" s="314">
        <v>757</v>
      </c>
      <c r="C931" s="316" t="s">
        <v>5278</v>
      </c>
      <c r="D931" s="247" t="s">
        <v>132</v>
      </c>
      <c r="E931" s="247" t="s">
        <v>134</v>
      </c>
      <c r="F931" s="247" t="s">
        <v>135</v>
      </c>
      <c r="G931" s="247" t="s">
        <v>5280</v>
      </c>
      <c r="H931" s="340" t="s">
        <v>5281</v>
      </c>
      <c r="I931" s="246"/>
      <c r="J931" s="341" t="s">
        <v>5282</v>
      </c>
      <c r="K931" s="322"/>
    </row>
    <row r="932" spans="1:16" x14ac:dyDescent="0.25">
      <c r="A932" s="42" t="s">
        <v>4024</v>
      </c>
      <c r="B932" s="257"/>
      <c r="C932" s="264"/>
      <c r="D932" s="245"/>
      <c r="E932" s="245"/>
      <c r="F932" s="245"/>
      <c r="G932" s="245"/>
      <c r="H932" s="346" t="s">
        <v>5283</v>
      </c>
      <c r="I932" s="349" t="s">
        <v>5284</v>
      </c>
      <c r="J932" s="346" t="s">
        <v>5283</v>
      </c>
      <c r="K932" s="349" t="s">
        <v>5284</v>
      </c>
    </row>
    <row r="933" spans="1:16" ht="24" x14ac:dyDescent="0.25">
      <c r="A933" s="42" t="s">
        <v>4025</v>
      </c>
      <c r="B933" s="311"/>
      <c r="C933" s="320" t="s">
        <v>197</v>
      </c>
      <c r="D933" s="329" t="s">
        <v>468</v>
      </c>
      <c r="E933" s="331" t="s">
        <v>469</v>
      </c>
      <c r="F933" s="335" t="s">
        <v>172</v>
      </c>
      <c r="G933" s="337" t="s">
        <v>56</v>
      </c>
      <c r="H933" s="278">
        <v>0</v>
      </c>
      <c r="I933" s="278">
        <v>0</v>
      </c>
      <c r="J933" s="278">
        <v>17.029999999999998</v>
      </c>
      <c r="K933" s="278">
        <v>17.09</v>
      </c>
      <c r="L933" s="279"/>
      <c r="M933" s="279"/>
      <c r="N933" s="279"/>
      <c r="O933" s="279">
        <v>20.56</v>
      </c>
      <c r="P933" s="279">
        <v>20.6</v>
      </c>
    </row>
    <row r="934" spans="1:16" x14ac:dyDescent="0.25">
      <c r="A934" s="42" t="s">
        <v>4026</v>
      </c>
      <c r="B934" s="250"/>
      <c r="C934" s="262" t="s">
        <v>5285</v>
      </c>
      <c r="D934" s="210">
        <v>4</v>
      </c>
      <c r="E934" s="211" t="s">
        <v>5288</v>
      </c>
      <c r="F934" s="212" t="s">
        <v>86</v>
      </c>
      <c r="G934" s="273" t="s">
        <v>5693</v>
      </c>
      <c r="H934" s="276">
        <v>15.99</v>
      </c>
      <c r="I934" s="276">
        <v>18.510000000000002</v>
      </c>
      <c r="J934" s="276">
        <v>0.15</v>
      </c>
      <c r="K934" s="276">
        <v>0.18</v>
      </c>
      <c r="M934" s="277">
        <v>19.27</v>
      </c>
      <c r="N934" s="277">
        <v>22.3</v>
      </c>
      <c r="O934" s="277">
        <v>0.19</v>
      </c>
      <c r="P934" s="277">
        <v>0.22</v>
      </c>
    </row>
    <row r="935" spans="1:16" x14ac:dyDescent="0.25">
      <c r="A935" s="42" t="s">
        <v>4027</v>
      </c>
      <c r="B935" s="251"/>
      <c r="C935" s="262" t="s">
        <v>5285</v>
      </c>
      <c r="D935" s="210">
        <v>5</v>
      </c>
      <c r="E935" s="211" t="s">
        <v>5286</v>
      </c>
      <c r="F935" s="212" t="s">
        <v>86</v>
      </c>
      <c r="G935" s="273" t="s">
        <v>5693</v>
      </c>
      <c r="H935" s="276">
        <v>9.57</v>
      </c>
      <c r="I935" s="276">
        <v>11.07</v>
      </c>
      <c r="J935" s="276">
        <v>0.09</v>
      </c>
      <c r="K935" s="276">
        <v>0.11</v>
      </c>
      <c r="M935" s="277">
        <v>11.53</v>
      </c>
      <c r="N935" s="277">
        <v>13.34</v>
      </c>
      <c r="O935" s="277">
        <v>0.12</v>
      </c>
      <c r="P935" s="277">
        <v>0.13</v>
      </c>
    </row>
    <row r="936" spans="1:16" x14ac:dyDescent="0.25">
      <c r="A936" s="42" t="s">
        <v>4028</v>
      </c>
      <c r="B936" s="251"/>
      <c r="C936" s="315" t="s">
        <v>5290</v>
      </c>
      <c r="D936" s="321"/>
      <c r="E936" s="321"/>
      <c r="F936" s="321"/>
      <c r="G936" s="321"/>
      <c r="H936" s="339"/>
      <c r="I936" s="321"/>
      <c r="J936" s="287">
        <v>0.24</v>
      </c>
      <c r="K936" s="287">
        <v>0.28999999999999998</v>
      </c>
      <c r="O936" s="286">
        <v>0.31</v>
      </c>
      <c r="P936" s="286">
        <v>0.35</v>
      </c>
    </row>
    <row r="937" spans="1:16" x14ac:dyDescent="0.25">
      <c r="A937" s="42" t="s">
        <v>4029</v>
      </c>
      <c r="B937" s="251"/>
      <c r="C937" s="318" t="s">
        <v>5285</v>
      </c>
      <c r="D937" s="326">
        <v>2224</v>
      </c>
      <c r="E937" s="330" t="s">
        <v>5694</v>
      </c>
      <c r="F937" s="334" t="s">
        <v>5385</v>
      </c>
      <c r="G937" s="336" t="s">
        <v>5301</v>
      </c>
      <c r="H937" s="343">
        <v>16.66</v>
      </c>
      <c r="I937" s="347">
        <v>16.670412500000001</v>
      </c>
      <c r="J937" s="276">
        <v>16.66</v>
      </c>
      <c r="K937" s="276">
        <v>16.670000000000002</v>
      </c>
      <c r="M937" s="277">
        <v>20.079999999999998</v>
      </c>
      <c r="N937" s="277">
        <v>20.079999999999998</v>
      </c>
      <c r="O937" s="277">
        <v>20.079999999999998</v>
      </c>
      <c r="P937" s="277">
        <v>20.079999999999998</v>
      </c>
    </row>
    <row r="938" spans="1:16" x14ac:dyDescent="0.25">
      <c r="A938" s="42" t="s">
        <v>4030</v>
      </c>
      <c r="B938" s="251"/>
      <c r="C938" s="262" t="s">
        <v>5295</v>
      </c>
      <c r="D938" s="219">
        <v>7350</v>
      </c>
      <c r="E938" s="211" t="s">
        <v>5691</v>
      </c>
      <c r="F938" s="212" t="s">
        <v>5692</v>
      </c>
      <c r="G938" s="273" t="s">
        <v>5695</v>
      </c>
      <c r="H938" s="276">
        <v>34.729999999999997</v>
      </c>
      <c r="I938" s="276">
        <v>34.729999999999997</v>
      </c>
      <c r="J938" s="276">
        <v>0.13</v>
      </c>
      <c r="K938" s="276">
        <v>0.13</v>
      </c>
      <c r="M938" s="277">
        <v>41.84</v>
      </c>
      <c r="N938" s="277">
        <v>41.84</v>
      </c>
      <c r="O938" s="277">
        <v>0.17</v>
      </c>
      <c r="P938" s="277">
        <v>0.17</v>
      </c>
    </row>
    <row r="939" spans="1:16" x14ac:dyDescent="0.25">
      <c r="A939" s="42" t="s">
        <v>4031</v>
      </c>
      <c r="B939" s="251"/>
      <c r="C939" s="315" t="s">
        <v>5291</v>
      </c>
      <c r="D939" s="321"/>
      <c r="E939" s="321"/>
      <c r="F939" s="321"/>
      <c r="G939" s="321"/>
      <c r="H939" s="339"/>
      <c r="I939" s="321"/>
      <c r="J939" s="287">
        <v>16.79</v>
      </c>
      <c r="K939" s="287">
        <v>16.8</v>
      </c>
      <c r="O939" s="286">
        <v>20.25</v>
      </c>
      <c r="P939" s="286">
        <v>20.25</v>
      </c>
    </row>
    <row r="940" spans="1:16" x14ac:dyDescent="0.2">
      <c r="A940" s="42"/>
      <c r="B940" s="313"/>
      <c r="C940" s="319"/>
      <c r="D940" s="256"/>
      <c r="E940" s="256"/>
      <c r="F940" s="256"/>
      <c r="G940" s="256"/>
      <c r="H940" s="355"/>
      <c r="I940" s="356"/>
      <c r="J940" s="345"/>
      <c r="K940" s="328"/>
      <c r="L940" s="222"/>
    </row>
  </sheetData>
  <sortState ref="A11:Q940">
    <sortCondition ref="A11:A940"/>
  </sortState>
  <mergeCells count="3">
    <mergeCell ref="B9:C9"/>
    <mergeCell ref="B10:K10"/>
    <mergeCell ref="M10:P10"/>
  </mergeCells>
  <printOptions horizontalCentered="1"/>
  <pageMargins left="0.39370078740157483" right="0.39370078740157483" top="0.39370078740157483" bottom="0.78740157480314965" header="0.31496062992125984" footer="0.39370078740157483"/>
  <pageSetup paperSize="9" scale="58" fitToHeight="0" orientation="portrait" horizontalDpi="0" verticalDpi="0" r:id="rId1"/>
  <headerFooter>
    <oddFooter>&amp;L&amp;8Rua Sandoval Xavier Nunes, Qd. B Lt. 10,
Sala 01 A, SN, Nerópolis - GO, CEP: 75.460-000
/engenharia@larsconstrutora.com.br&amp;C&amp;8página &amp;P de &amp;N&amp;R&amp;8LARS LOCAÇÕES ENGENHARIA 
Engº Civil Wenceslau G. R. Alves Filho
Crea 1020105984D-GO</oddFooter>
  </headerFooter>
  <drawing r:id="rId2"/>
  <legacyDrawing r:id="rId3"/>
  <oleObjects>
    <mc:AlternateContent xmlns:mc="http://schemas.openxmlformats.org/markup-compatibility/2006">
      <mc:Choice Requires="x14">
        <oleObject progId="CorelDraw.Graphic.17" shapeId="5122" r:id="rId4">
          <objectPr defaultSize="0" autoPict="0" r:id="rId5">
            <anchor moveWithCells="1" sizeWithCells="1">
              <from>
                <xdr:col>10</xdr:col>
                <xdr:colOff>409575</xdr:colOff>
                <xdr:row>0</xdr:row>
                <xdr:rowOff>85725</xdr:rowOff>
              </from>
              <to>
                <xdr:col>10</xdr:col>
                <xdr:colOff>819150</xdr:colOff>
                <xdr:row>0</xdr:row>
                <xdr:rowOff>666750</xdr:rowOff>
              </to>
            </anchor>
          </objectPr>
        </oleObject>
      </mc:Choice>
      <mc:Fallback>
        <oleObject progId="CorelDraw.Graphic.17" shapeId="5122"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9027"/>
  <sheetViews>
    <sheetView showGridLines="0" showOutlineSymbols="0" showWhiteSpace="0" view="pageBreakPreview" zoomScaleNormal="100" zoomScaleSheetLayoutView="100" workbookViewId="0">
      <selection activeCell="J19" sqref="J19"/>
    </sheetView>
  </sheetViews>
  <sheetFormatPr defaultRowHeight="12" x14ac:dyDescent="0.2"/>
  <cols>
    <col min="1" max="1" width="9.140625" style="357"/>
    <col min="2" max="2" width="14.85546875" style="357" customWidth="1"/>
    <col min="3" max="3" width="13.7109375" style="357" bestFit="1" customWidth="1"/>
    <col min="4" max="4" width="14.85546875" style="357" customWidth="1"/>
    <col min="5" max="5" width="68.5703125" style="357" bestFit="1" customWidth="1"/>
    <col min="6" max="6" width="29.85546875" style="357" customWidth="1"/>
    <col min="7" max="9" width="13.7109375" style="357" bestFit="1" customWidth="1"/>
    <col min="10" max="10" width="16" style="357" bestFit="1" customWidth="1"/>
    <col min="11" max="11" width="3.28515625" style="358" customWidth="1"/>
    <col min="12" max="13" width="9.140625" style="487"/>
    <col min="14" max="16384" width="9.140625" style="357"/>
  </cols>
  <sheetData>
    <row r="1" spans="1:13" s="223" customFormat="1" ht="57" customHeight="1" thickBot="1" x14ac:dyDescent="0.25">
      <c r="B1" s="224" t="s">
        <v>5753</v>
      </c>
      <c r="C1" s="225"/>
      <c r="D1" s="225"/>
      <c r="E1" s="225"/>
      <c r="F1" s="226"/>
      <c r="G1" s="226"/>
      <c r="H1" s="226"/>
      <c r="I1" s="226"/>
      <c r="J1" s="227"/>
      <c r="L1" s="228"/>
      <c r="M1" s="228"/>
    </row>
    <row r="2" spans="1:13" s="223" customFormat="1" ht="12" customHeight="1" x14ac:dyDescent="0.2">
      <c r="B2" s="14" t="s">
        <v>5239</v>
      </c>
      <c r="C2" s="229"/>
      <c r="D2" s="229"/>
      <c r="E2" s="229"/>
      <c r="F2" s="22" t="s">
        <v>141</v>
      </c>
      <c r="G2" s="85"/>
      <c r="H2" s="229"/>
      <c r="I2" s="229"/>
      <c r="J2" s="230"/>
      <c r="L2" s="228"/>
      <c r="M2" s="228"/>
    </row>
    <row r="3" spans="1:13" s="223" customFormat="1" ht="12" customHeight="1" thickBot="1" x14ac:dyDescent="0.3">
      <c r="B3" s="18" t="s">
        <v>152</v>
      </c>
      <c r="C3" s="231"/>
      <c r="D3" s="231"/>
      <c r="E3" s="231"/>
      <c r="F3" s="21">
        <v>52039927</v>
      </c>
      <c r="G3" s="89"/>
      <c r="H3" s="231"/>
      <c r="I3" s="231"/>
      <c r="J3" s="232"/>
      <c r="L3" s="228"/>
      <c r="M3" s="228"/>
    </row>
    <row r="4" spans="1:13" s="223" customFormat="1" ht="12" customHeight="1" x14ac:dyDescent="0.25">
      <c r="B4" s="22" t="s">
        <v>5240</v>
      </c>
      <c r="C4" s="233"/>
      <c r="D4" s="233"/>
      <c r="E4" s="234"/>
      <c r="F4" s="22" t="s">
        <v>143</v>
      </c>
      <c r="G4" s="79"/>
      <c r="H4" s="235"/>
      <c r="I4" s="235"/>
      <c r="J4" s="236"/>
      <c r="L4" s="228"/>
      <c r="M4" s="228"/>
    </row>
    <row r="5" spans="1:13" s="223" customFormat="1" ht="12" customHeight="1" thickBot="1" x14ac:dyDescent="0.3">
      <c r="B5" s="26" t="s">
        <v>144</v>
      </c>
      <c r="C5" s="231"/>
      <c r="D5" s="231"/>
      <c r="E5" s="232"/>
      <c r="F5" s="26" t="s">
        <v>69</v>
      </c>
      <c r="G5" s="111"/>
      <c r="H5" s="237"/>
      <c r="I5" s="237"/>
      <c r="J5" s="238"/>
      <c r="L5" s="228"/>
      <c r="M5" s="228"/>
    </row>
    <row r="6" spans="1:13" s="223" customFormat="1" ht="12" customHeight="1" x14ac:dyDescent="0.25">
      <c r="B6" s="22" t="s">
        <v>146</v>
      </c>
      <c r="C6" s="229"/>
      <c r="D6" s="22" t="s">
        <v>145</v>
      </c>
      <c r="E6" s="230"/>
      <c r="F6" s="102" t="s">
        <v>5241</v>
      </c>
      <c r="G6" s="85"/>
      <c r="H6" s="233"/>
      <c r="I6" s="233"/>
      <c r="J6" s="234"/>
      <c r="L6" s="228"/>
      <c r="M6" s="228"/>
    </row>
    <row r="7" spans="1:13" s="223" customFormat="1" ht="12" customHeight="1" thickBot="1" x14ac:dyDescent="0.3">
      <c r="B7" s="26" t="s">
        <v>71</v>
      </c>
      <c r="C7" s="239"/>
      <c r="D7" s="26" t="s">
        <v>70</v>
      </c>
      <c r="E7" s="240"/>
      <c r="F7" s="110">
        <v>45108</v>
      </c>
      <c r="G7" s="241" t="s">
        <v>5243</v>
      </c>
      <c r="H7" s="242"/>
      <c r="I7" s="242"/>
      <c r="J7" s="243"/>
      <c r="L7" s="228"/>
      <c r="M7" s="228"/>
    </row>
    <row r="8" spans="1:13" s="223" customFormat="1" ht="12" customHeight="1" x14ac:dyDescent="0.25">
      <c r="B8" s="22" t="s">
        <v>148</v>
      </c>
      <c r="C8" s="233"/>
      <c r="D8" s="116" t="s">
        <v>149</v>
      </c>
      <c r="E8" s="234"/>
      <c r="F8" s="102" t="s">
        <v>5242</v>
      </c>
      <c r="G8" s="100"/>
      <c r="H8" s="233"/>
      <c r="I8" s="233"/>
      <c r="J8" s="234"/>
      <c r="L8" s="228"/>
      <c r="M8" s="228"/>
    </row>
    <row r="9" spans="1:13" s="223" customFormat="1" ht="12" customHeight="1" thickBot="1" x14ac:dyDescent="0.3">
      <c r="B9" s="481">
        <v>45307</v>
      </c>
      <c r="C9" s="482"/>
      <c r="D9" s="30">
        <v>1416.33</v>
      </c>
      <c r="E9" s="232"/>
      <c r="F9" s="110">
        <v>45139</v>
      </c>
      <c r="G9" s="111" t="s">
        <v>5244</v>
      </c>
      <c r="H9" s="237"/>
      <c r="I9" s="237"/>
      <c r="J9" s="238"/>
      <c r="L9" s="228"/>
      <c r="M9" s="228"/>
    </row>
    <row r="10" spans="1:13" s="223" customFormat="1" ht="14.45" customHeight="1" thickBot="1" x14ac:dyDescent="0.25">
      <c r="B10" s="483" t="s">
        <v>16095</v>
      </c>
      <c r="C10" s="484"/>
      <c r="D10" s="484"/>
      <c r="E10" s="484"/>
      <c r="F10" s="484"/>
      <c r="G10" s="484"/>
      <c r="H10" s="484"/>
      <c r="I10" s="484"/>
      <c r="J10" s="485"/>
      <c r="L10" s="228"/>
      <c r="M10" s="228"/>
    </row>
    <row r="11" spans="1:13" x14ac:dyDescent="0.2">
      <c r="A11" s="359" t="s">
        <v>3107</v>
      </c>
      <c r="B11" s="360" t="s">
        <v>5780</v>
      </c>
      <c r="C11" s="361" t="s">
        <v>5781</v>
      </c>
      <c r="D11" s="360" t="s">
        <v>5782</v>
      </c>
      <c r="E11" s="360" t="s">
        <v>5783</v>
      </c>
      <c r="F11" s="362" t="s">
        <v>5784</v>
      </c>
      <c r="G11" s="363" t="s">
        <v>5785</v>
      </c>
      <c r="H11" s="361" t="s">
        <v>5786</v>
      </c>
      <c r="I11" s="361" t="s">
        <v>5787</v>
      </c>
      <c r="J11" s="361" t="s">
        <v>5788</v>
      </c>
      <c r="K11" s="364"/>
    </row>
    <row r="12" spans="1:13" ht="24" x14ac:dyDescent="0.2">
      <c r="A12" s="359" t="s">
        <v>3108</v>
      </c>
      <c r="B12" s="365" t="s">
        <v>5789</v>
      </c>
      <c r="C12" s="366" t="s">
        <v>5790</v>
      </c>
      <c r="D12" s="365" t="s">
        <v>5791</v>
      </c>
      <c r="E12" s="365" t="s">
        <v>5792</v>
      </c>
      <c r="F12" s="367">
        <v>2</v>
      </c>
      <c r="G12" s="368" t="s">
        <v>5793</v>
      </c>
      <c r="H12" s="369">
        <v>1</v>
      </c>
      <c r="I12" s="370">
        <v>338.31</v>
      </c>
      <c r="J12" s="370">
        <v>338.31000000000006</v>
      </c>
      <c r="K12" s="371"/>
      <c r="L12" s="488">
        <v>407.53</v>
      </c>
      <c r="M12" s="488">
        <v>407.53</v>
      </c>
    </row>
    <row r="13" spans="1:13" x14ac:dyDescent="0.2">
      <c r="A13" s="359" t="s">
        <v>3109</v>
      </c>
      <c r="B13" s="373" t="s">
        <v>5794</v>
      </c>
      <c r="C13" s="374" t="s">
        <v>5795</v>
      </c>
      <c r="D13" s="373" t="s">
        <v>5791</v>
      </c>
      <c r="E13" s="373" t="s">
        <v>5302</v>
      </c>
      <c r="F13" s="375" t="s">
        <v>5796</v>
      </c>
      <c r="G13" s="376" t="s">
        <v>86</v>
      </c>
      <c r="H13" s="377">
        <v>0.16919999999999999</v>
      </c>
      <c r="I13" s="378">
        <v>12.5</v>
      </c>
      <c r="J13" s="378">
        <v>2.11</v>
      </c>
      <c r="K13" s="379"/>
      <c r="L13" s="489">
        <v>15.06</v>
      </c>
    </row>
    <row r="14" spans="1:13" x14ac:dyDescent="0.2">
      <c r="A14" s="359" t="s">
        <v>3110</v>
      </c>
      <c r="B14" s="373" t="s">
        <v>5794</v>
      </c>
      <c r="C14" s="374" t="s">
        <v>5797</v>
      </c>
      <c r="D14" s="373" t="s">
        <v>5791</v>
      </c>
      <c r="E14" s="373" t="s">
        <v>5380</v>
      </c>
      <c r="F14" s="375" t="s">
        <v>5798</v>
      </c>
      <c r="G14" s="376" t="s">
        <v>5298</v>
      </c>
      <c r="H14" s="377">
        <v>2.6608000000000001</v>
      </c>
      <c r="I14" s="378">
        <v>0.52</v>
      </c>
      <c r="J14" s="378">
        <v>1.38</v>
      </c>
      <c r="K14" s="379"/>
      <c r="L14" s="489">
        <v>0.63</v>
      </c>
    </row>
    <row r="15" spans="1:13" x14ac:dyDescent="0.2">
      <c r="A15" s="359" t="s">
        <v>3111</v>
      </c>
      <c r="B15" s="373" t="s">
        <v>5794</v>
      </c>
      <c r="C15" s="374" t="s">
        <v>5799</v>
      </c>
      <c r="D15" s="373" t="s">
        <v>5791</v>
      </c>
      <c r="E15" s="373" t="s">
        <v>5800</v>
      </c>
      <c r="F15" s="375" t="s">
        <v>5798</v>
      </c>
      <c r="G15" s="376" t="s">
        <v>5793</v>
      </c>
      <c r="H15" s="377">
        <v>1</v>
      </c>
      <c r="I15" s="378">
        <v>264.10000606060601</v>
      </c>
      <c r="J15" s="378">
        <v>264.10000000000002</v>
      </c>
      <c r="K15" s="379"/>
      <c r="L15" s="489">
        <v>318.06</v>
      </c>
    </row>
    <row r="16" spans="1:13" x14ac:dyDescent="0.2">
      <c r="A16" s="359" t="s">
        <v>3112</v>
      </c>
      <c r="B16" s="373" t="s">
        <v>5794</v>
      </c>
      <c r="C16" s="374" t="s">
        <v>5801</v>
      </c>
      <c r="D16" s="373" t="s">
        <v>5791</v>
      </c>
      <c r="E16" s="373" t="s">
        <v>5362</v>
      </c>
      <c r="F16" s="375" t="s">
        <v>5796</v>
      </c>
      <c r="G16" s="376" t="s">
        <v>86</v>
      </c>
      <c r="H16" s="377">
        <v>2.47E-2</v>
      </c>
      <c r="I16" s="378">
        <v>18.510000000000002</v>
      </c>
      <c r="J16" s="378">
        <v>0.45</v>
      </c>
      <c r="K16" s="379"/>
      <c r="L16" s="489">
        <v>22.3</v>
      </c>
    </row>
    <row r="17" spans="1:13" x14ac:dyDescent="0.2">
      <c r="A17" s="359" t="s">
        <v>3113</v>
      </c>
      <c r="B17" s="373" t="s">
        <v>5794</v>
      </c>
      <c r="C17" s="374" t="s">
        <v>5802</v>
      </c>
      <c r="D17" s="373" t="s">
        <v>5791</v>
      </c>
      <c r="E17" s="373" t="s">
        <v>5803</v>
      </c>
      <c r="F17" s="375" t="s">
        <v>5798</v>
      </c>
      <c r="G17" s="376" t="s">
        <v>5298</v>
      </c>
      <c r="H17" s="377">
        <v>5.1400000000000001E-2</v>
      </c>
      <c r="I17" s="378">
        <v>17.12</v>
      </c>
      <c r="J17" s="378">
        <v>0.87</v>
      </c>
      <c r="K17" s="379"/>
      <c r="L17" s="489">
        <v>20.63</v>
      </c>
    </row>
    <row r="18" spans="1:13" x14ac:dyDescent="0.2">
      <c r="A18" s="359" t="s">
        <v>3114</v>
      </c>
      <c r="B18" s="373" t="s">
        <v>5794</v>
      </c>
      <c r="C18" s="374" t="s">
        <v>5804</v>
      </c>
      <c r="D18" s="373" t="s">
        <v>5791</v>
      </c>
      <c r="E18" s="373" t="s">
        <v>5805</v>
      </c>
      <c r="F18" s="375" t="s">
        <v>5798</v>
      </c>
      <c r="G18" s="376" t="s">
        <v>5305</v>
      </c>
      <c r="H18" s="377">
        <v>1.3332999999999999</v>
      </c>
      <c r="I18" s="378">
        <v>1.93</v>
      </c>
      <c r="J18" s="378">
        <v>2.57</v>
      </c>
      <c r="K18" s="379"/>
      <c r="L18" s="489">
        <v>2.33</v>
      </c>
    </row>
    <row r="19" spans="1:13" x14ac:dyDescent="0.2">
      <c r="A19" s="359" t="s">
        <v>3115</v>
      </c>
      <c r="B19" s="373" t="s">
        <v>5794</v>
      </c>
      <c r="C19" s="374" t="s">
        <v>5806</v>
      </c>
      <c r="D19" s="373" t="s">
        <v>5791</v>
      </c>
      <c r="E19" s="373" t="s">
        <v>5807</v>
      </c>
      <c r="F19" s="375" t="s">
        <v>5798</v>
      </c>
      <c r="G19" s="376" t="s">
        <v>5305</v>
      </c>
      <c r="H19" s="377">
        <v>1.1852</v>
      </c>
      <c r="I19" s="378">
        <v>0.99</v>
      </c>
      <c r="J19" s="378">
        <v>1.17</v>
      </c>
      <c r="K19" s="379"/>
      <c r="L19" s="489">
        <v>1.2</v>
      </c>
    </row>
    <row r="20" spans="1:13" x14ac:dyDescent="0.2">
      <c r="A20" s="359" t="s">
        <v>3116</v>
      </c>
      <c r="B20" s="373" t="s">
        <v>5794</v>
      </c>
      <c r="C20" s="374" t="s">
        <v>5808</v>
      </c>
      <c r="D20" s="373" t="s">
        <v>5791</v>
      </c>
      <c r="E20" s="373" t="s">
        <v>5592</v>
      </c>
      <c r="F20" s="375" t="s">
        <v>5798</v>
      </c>
      <c r="G20" s="376" t="s">
        <v>5298</v>
      </c>
      <c r="H20" s="377">
        <v>1.15E-2</v>
      </c>
      <c r="I20" s="378">
        <v>22.67</v>
      </c>
      <c r="J20" s="378">
        <v>0.26</v>
      </c>
      <c r="K20" s="379"/>
      <c r="L20" s="489">
        <v>27.31</v>
      </c>
    </row>
    <row r="21" spans="1:13" x14ac:dyDescent="0.2">
      <c r="A21" s="359" t="s">
        <v>3117</v>
      </c>
      <c r="B21" s="373" t="s">
        <v>5794</v>
      </c>
      <c r="C21" s="374" t="s">
        <v>5809</v>
      </c>
      <c r="D21" s="373" t="s">
        <v>5791</v>
      </c>
      <c r="E21" s="373" t="s">
        <v>5810</v>
      </c>
      <c r="F21" s="375" t="s">
        <v>5798</v>
      </c>
      <c r="G21" s="376" t="s">
        <v>5385</v>
      </c>
      <c r="H21" s="377">
        <v>2.4022000000000001</v>
      </c>
      <c r="I21" s="378">
        <v>23.59</v>
      </c>
      <c r="J21" s="378">
        <v>56.66</v>
      </c>
      <c r="K21" s="379"/>
      <c r="L21" s="489">
        <v>28.43</v>
      </c>
    </row>
    <row r="22" spans="1:13" x14ac:dyDescent="0.2">
      <c r="A22" s="359" t="s">
        <v>3118</v>
      </c>
      <c r="B22" s="373" t="s">
        <v>5794</v>
      </c>
      <c r="C22" s="374" t="s">
        <v>5811</v>
      </c>
      <c r="D22" s="373" t="s">
        <v>5791</v>
      </c>
      <c r="E22" s="373" t="s">
        <v>5590</v>
      </c>
      <c r="F22" s="375" t="s">
        <v>5798</v>
      </c>
      <c r="G22" s="376" t="s">
        <v>5385</v>
      </c>
      <c r="H22" s="377">
        <v>1.2613000000000001</v>
      </c>
      <c r="I22" s="378">
        <v>6.93</v>
      </c>
      <c r="J22" s="378">
        <v>8.74</v>
      </c>
      <c r="K22" s="379"/>
      <c r="L22" s="489">
        <v>8.35</v>
      </c>
    </row>
    <row r="23" spans="1:13" x14ac:dyDescent="0.2">
      <c r="A23" s="359" t="s">
        <v>3119</v>
      </c>
      <c r="B23" s="381" t="s">
        <v>5812</v>
      </c>
      <c r="C23" s="382" t="s">
        <v>5781</v>
      </c>
      <c r="D23" s="381" t="s">
        <v>5782</v>
      </c>
      <c r="E23" s="381" t="s">
        <v>5783</v>
      </c>
      <c r="F23" s="383" t="s">
        <v>5784</v>
      </c>
      <c r="G23" s="384" t="s">
        <v>5785</v>
      </c>
      <c r="H23" s="382" t="s">
        <v>5786</v>
      </c>
      <c r="I23" s="382" t="s">
        <v>5787</v>
      </c>
      <c r="J23" s="382" t="s">
        <v>5788</v>
      </c>
      <c r="K23" s="364"/>
    </row>
    <row r="24" spans="1:13" ht="24.75" thickBot="1" x14ac:dyDescent="0.25">
      <c r="A24" s="359" t="s">
        <v>3120</v>
      </c>
      <c r="B24" s="385" t="s">
        <v>5789</v>
      </c>
      <c r="C24" s="386" t="s">
        <v>5813</v>
      </c>
      <c r="D24" s="385" t="s">
        <v>5791</v>
      </c>
      <c r="E24" s="385" t="s">
        <v>5814</v>
      </c>
      <c r="F24" s="387">
        <v>3</v>
      </c>
      <c r="G24" s="388" t="s">
        <v>5305</v>
      </c>
      <c r="H24" s="389">
        <v>1</v>
      </c>
      <c r="I24" s="372">
        <v>267.27</v>
      </c>
      <c r="J24" s="372">
        <v>267.27</v>
      </c>
      <c r="K24" s="371"/>
      <c r="L24" s="488">
        <v>321.95999999999998</v>
      </c>
      <c r="M24" s="488">
        <v>321.95999999999998</v>
      </c>
    </row>
    <row r="25" spans="1:13" ht="12.75" thickTop="1" x14ac:dyDescent="0.2">
      <c r="A25" s="359" t="s">
        <v>3121</v>
      </c>
      <c r="B25" s="390" t="s">
        <v>5794</v>
      </c>
      <c r="C25" s="391" t="s">
        <v>5815</v>
      </c>
      <c r="D25" s="390" t="s">
        <v>5791</v>
      </c>
      <c r="E25" s="390" t="s">
        <v>5286</v>
      </c>
      <c r="F25" s="392" t="s">
        <v>5796</v>
      </c>
      <c r="G25" s="393" t="s">
        <v>86</v>
      </c>
      <c r="H25" s="394">
        <v>12.283200000000001</v>
      </c>
      <c r="I25" s="395">
        <v>11.07</v>
      </c>
      <c r="J25" s="395">
        <v>135.97</v>
      </c>
      <c r="K25" s="379"/>
      <c r="L25" s="489">
        <v>13.34</v>
      </c>
    </row>
    <row r="26" spans="1:13" x14ac:dyDescent="0.2">
      <c r="A26" s="359" t="s">
        <v>3122</v>
      </c>
      <c r="B26" s="373" t="s">
        <v>5794</v>
      </c>
      <c r="C26" s="374" t="s">
        <v>5816</v>
      </c>
      <c r="D26" s="373" t="s">
        <v>5791</v>
      </c>
      <c r="E26" s="373" t="s">
        <v>5817</v>
      </c>
      <c r="F26" s="375" t="s">
        <v>5798</v>
      </c>
      <c r="G26" s="376" t="s">
        <v>86</v>
      </c>
      <c r="H26" s="377">
        <v>3.0708000000000002</v>
      </c>
      <c r="I26" s="378">
        <v>42.759575572519068</v>
      </c>
      <c r="J26" s="378">
        <v>131.30000000000001</v>
      </c>
      <c r="K26" s="379"/>
      <c r="L26" s="489">
        <v>51.49</v>
      </c>
    </row>
    <row r="27" spans="1:13" x14ac:dyDescent="0.2">
      <c r="A27" s="359" t="s">
        <v>3123</v>
      </c>
      <c r="B27" s="360" t="s">
        <v>5818</v>
      </c>
      <c r="C27" s="361" t="s">
        <v>5781</v>
      </c>
      <c r="D27" s="360" t="s">
        <v>5782</v>
      </c>
      <c r="E27" s="360" t="s">
        <v>5783</v>
      </c>
      <c r="F27" s="362" t="s">
        <v>5784</v>
      </c>
      <c r="G27" s="363" t="s">
        <v>5785</v>
      </c>
      <c r="H27" s="361" t="s">
        <v>5786</v>
      </c>
      <c r="I27" s="361" t="s">
        <v>5787</v>
      </c>
      <c r="J27" s="361" t="s">
        <v>5788</v>
      </c>
      <c r="K27" s="364"/>
    </row>
    <row r="28" spans="1:13" ht="24" x14ac:dyDescent="0.2">
      <c r="A28" s="359" t="s">
        <v>3124</v>
      </c>
      <c r="B28" s="365" t="s">
        <v>5789</v>
      </c>
      <c r="C28" s="366" t="s">
        <v>5819</v>
      </c>
      <c r="D28" s="365" t="s">
        <v>5791</v>
      </c>
      <c r="E28" s="365" t="s">
        <v>168</v>
      </c>
      <c r="F28" s="367">
        <v>3</v>
      </c>
      <c r="G28" s="368" t="s">
        <v>5305</v>
      </c>
      <c r="H28" s="369">
        <v>1</v>
      </c>
      <c r="I28" s="370">
        <v>267.27</v>
      </c>
      <c r="J28" s="370">
        <v>267.27</v>
      </c>
      <c r="K28" s="371"/>
      <c r="L28" s="488">
        <v>321.95999999999998</v>
      </c>
      <c r="M28" s="488">
        <v>321.95999999999998</v>
      </c>
    </row>
    <row r="29" spans="1:13" x14ac:dyDescent="0.2">
      <c r="A29" s="359" t="s">
        <v>3125</v>
      </c>
      <c r="B29" s="373" t="s">
        <v>5794</v>
      </c>
      <c r="C29" s="374" t="s">
        <v>5815</v>
      </c>
      <c r="D29" s="373" t="s">
        <v>5791</v>
      </c>
      <c r="E29" s="373" t="s">
        <v>5286</v>
      </c>
      <c r="F29" s="375" t="s">
        <v>5796</v>
      </c>
      <c r="G29" s="376" t="s">
        <v>86</v>
      </c>
      <c r="H29" s="377">
        <v>12.283200000000001</v>
      </c>
      <c r="I29" s="378">
        <v>11.07</v>
      </c>
      <c r="J29" s="378">
        <v>135.97</v>
      </c>
      <c r="K29" s="379"/>
      <c r="L29" s="489">
        <v>13.34</v>
      </c>
    </row>
    <row r="30" spans="1:13" x14ac:dyDescent="0.2">
      <c r="A30" s="359" t="s">
        <v>3126</v>
      </c>
      <c r="B30" s="396" t="s">
        <v>5794</v>
      </c>
      <c r="C30" s="397" t="s">
        <v>5816</v>
      </c>
      <c r="D30" s="396" t="s">
        <v>5791</v>
      </c>
      <c r="E30" s="396" t="s">
        <v>5817</v>
      </c>
      <c r="F30" s="398" t="s">
        <v>5798</v>
      </c>
      <c r="G30" s="399" t="s">
        <v>86</v>
      </c>
      <c r="H30" s="400">
        <v>3.0708000000000002</v>
      </c>
      <c r="I30" s="380">
        <v>42.759575572519068</v>
      </c>
      <c r="J30" s="380">
        <v>131.30000000000001</v>
      </c>
      <c r="K30" s="379"/>
      <c r="L30" s="489">
        <v>51.49</v>
      </c>
    </row>
    <row r="31" spans="1:13" ht="12.75" thickBot="1" x14ac:dyDescent="0.25">
      <c r="A31" s="359" t="s">
        <v>3127</v>
      </c>
      <c r="B31" s="381" t="s">
        <v>5820</v>
      </c>
      <c r="C31" s="382" t="s">
        <v>5781</v>
      </c>
      <c r="D31" s="381" t="s">
        <v>5782</v>
      </c>
      <c r="E31" s="381" t="s">
        <v>5783</v>
      </c>
      <c r="F31" s="383" t="s">
        <v>5784</v>
      </c>
      <c r="G31" s="384" t="s">
        <v>5785</v>
      </c>
      <c r="H31" s="382" t="s">
        <v>5786</v>
      </c>
      <c r="I31" s="382" t="s">
        <v>5787</v>
      </c>
      <c r="J31" s="382" t="s">
        <v>5788</v>
      </c>
      <c r="K31" s="364"/>
    </row>
    <row r="32" spans="1:13" ht="12.75" thickTop="1" x14ac:dyDescent="0.2">
      <c r="A32" s="359" t="s">
        <v>3128</v>
      </c>
      <c r="B32" s="401" t="s">
        <v>5789</v>
      </c>
      <c r="C32" s="402" t="s">
        <v>5821</v>
      </c>
      <c r="D32" s="401" t="s">
        <v>5791</v>
      </c>
      <c r="E32" s="401" t="s">
        <v>171</v>
      </c>
      <c r="F32" s="403">
        <v>5</v>
      </c>
      <c r="G32" s="404" t="s">
        <v>5385</v>
      </c>
      <c r="H32" s="405">
        <v>1</v>
      </c>
      <c r="I32" s="406">
        <v>75.7</v>
      </c>
      <c r="J32" s="406">
        <v>75.7</v>
      </c>
      <c r="K32" s="371"/>
      <c r="L32" s="488">
        <v>91.18</v>
      </c>
      <c r="M32" s="488">
        <v>91.18</v>
      </c>
    </row>
    <row r="33" spans="1:13" x14ac:dyDescent="0.2">
      <c r="A33" s="359" t="s">
        <v>3129</v>
      </c>
      <c r="B33" s="373" t="s">
        <v>5794</v>
      </c>
      <c r="C33" s="374" t="s">
        <v>5822</v>
      </c>
      <c r="D33" s="373" t="s">
        <v>5791</v>
      </c>
      <c r="E33" s="373" t="s">
        <v>5823</v>
      </c>
      <c r="F33" s="375" t="s">
        <v>5798</v>
      </c>
      <c r="G33" s="376" t="s">
        <v>5305</v>
      </c>
      <c r="H33" s="377">
        <v>0.1429</v>
      </c>
      <c r="I33" s="378">
        <v>2.54</v>
      </c>
      <c r="J33" s="378">
        <v>0.36</v>
      </c>
      <c r="K33" s="379"/>
      <c r="L33" s="489">
        <v>3.06</v>
      </c>
    </row>
    <row r="34" spans="1:13" x14ac:dyDescent="0.2">
      <c r="A34" s="359" t="s">
        <v>3130</v>
      </c>
      <c r="B34" s="373" t="s">
        <v>5794</v>
      </c>
      <c r="C34" s="374" t="s">
        <v>5824</v>
      </c>
      <c r="D34" s="373" t="s">
        <v>5791</v>
      </c>
      <c r="E34" s="373" t="s">
        <v>5825</v>
      </c>
      <c r="F34" s="375" t="s">
        <v>5798</v>
      </c>
      <c r="G34" s="376" t="s">
        <v>5305</v>
      </c>
      <c r="H34" s="377">
        <v>0.1429</v>
      </c>
      <c r="I34" s="378">
        <v>106.72</v>
      </c>
      <c r="J34" s="378">
        <v>15.25</v>
      </c>
      <c r="K34" s="379"/>
      <c r="L34" s="489">
        <v>128.57</v>
      </c>
    </row>
    <row r="35" spans="1:13" x14ac:dyDescent="0.2">
      <c r="A35" s="359" t="s">
        <v>3131</v>
      </c>
      <c r="B35" s="373" t="s">
        <v>5794</v>
      </c>
      <c r="C35" s="374" t="s">
        <v>5826</v>
      </c>
      <c r="D35" s="373" t="s">
        <v>5791</v>
      </c>
      <c r="E35" s="373" t="s">
        <v>5827</v>
      </c>
      <c r="F35" s="375" t="s">
        <v>5798</v>
      </c>
      <c r="G35" s="376" t="s">
        <v>5385</v>
      </c>
      <c r="H35" s="377">
        <v>1</v>
      </c>
      <c r="I35" s="378">
        <v>55.350061818181828</v>
      </c>
      <c r="J35" s="378">
        <v>55.35</v>
      </c>
      <c r="K35" s="379"/>
      <c r="L35" s="489">
        <v>66.67</v>
      </c>
    </row>
    <row r="36" spans="1:13" x14ac:dyDescent="0.2">
      <c r="A36" s="359" t="s">
        <v>3132</v>
      </c>
      <c r="B36" s="373" t="s">
        <v>5794</v>
      </c>
      <c r="C36" s="374" t="s">
        <v>5828</v>
      </c>
      <c r="D36" s="373" t="s">
        <v>5791</v>
      </c>
      <c r="E36" s="373" t="s">
        <v>5829</v>
      </c>
      <c r="F36" s="375" t="s">
        <v>5798</v>
      </c>
      <c r="G36" s="376" t="s">
        <v>5305</v>
      </c>
      <c r="H36" s="377">
        <v>0.2858</v>
      </c>
      <c r="I36" s="378">
        <v>16.600000000000001</v>
      </c>
      <c r="J36" s="378">
        <v>4.74</v>
      </c>
      <c r="K36" s="379"/>
      <c r="L36" s="489">
        <v>20</v>
      </c>
    </row>
    <row r="37" spans="1:13" x14ac:dyDescent="0.2">
      <c r="A37" s="359" t="s">
        <v>3133</v>
      </c>
      <c r="B37" s="381" t="s">
        <v>5830</v>
      </c>
      <c r="C37" s="382" t="s">
        <v>5781</v>
      </c>
      <c r="D37" s="381" t="s">
        <v>5782</v>
      </c>
      <c r="E37" s="381" t="s">
        <v>5783</v>
      </c>
      <c r="F37" s="383" t="s">
        <v>5784</v>
      </c>
      <c r="G37" s="384" t="s">
        <v>5785</v>
      </c>
      <c r="H37" s="382" t="s">
        <v>5786</v>
      </c>
      <c r="I37" s="382" t="s">
        <v>5787</v>
      </c>
      <c r="J37" s="382" t="s">
        <v>5788</v>
      </c>
      <c r="K37" s="364"/>
    </row>
    <row r="38" spans="1:13" ht="12.75" thickBot="1" x14ac:dyDescent="0.25">
      <c r="A38" s="359" t="s">
        <v>3134</v>
      </c>
      <c r="B38" s="385" t="s">
        <v>5789</v>
      </c>
      <c r="C38" s="386" t="s">
        <v>5831</v>
      </c>
      <c r="D38" s="385" t="s">
        <v>5791</v>
      </c>
      <c r="E38" s="385" t="s">
        <v>175</v>
      </c>
      <c r="F38" s="387">
        <v>27</v>
      </c>
      <c r="G38" s="388" t="s">
        <v>5793</v>
      </c>
      <c r="H38" s="389">
        <v>1</v>
      </c>
      <c r="I38" s="372">
        <v>3.0300000000000002</v>
      </c>
      <c r="J38" s="372">
        <v>3.0300000000000002</v>
      </c>
      <c r="K38" s="371"/>
      <c r="L38" s="488">
        <v>3.64</v>
      </c>
      <c r="M38" s="488">
        <v>3.64</v>
      </c>
    </row>
    <row r="39" spans="1:13" ht="12.75" thickTop="1" x14ac:dyDescent="0.2">
      <c r="A39" s="359" t="s">
        <v>3135</v>
      </c>
      <c r="B39" s="390" t="s">
        <v>5794</v>
      </c>
      <c r="C39" s="391" t="s">
        <v>5832</v>
      </c>
      <c r="D39" s="390" t="s">
        <v>5791</v>
      </c>
      <c r="E39" s="390" t="s">
        <v>5833</v>
      </c>
      <c r="F39" s="392" t="s">
        <v>5798</v>
      </c>
      <c r="G39" s="393" t="s">
        <v>5566</v>
      </c>
      <c r="H39" s="394">
        <v>0.05</v>
      </c>
      <c r="I39" s="395">
        <v>7.81</v>
      </c>
      <c r="J39" s="395">
        <v>0.39</v>
      </c>
      <c r="K39" s="379"/>
      <c r="L39" s="489">
        <v>9.42</v>
      </c>
    </row>
    <row r="40" spans="1:13" x14ac:dyDescent="0.2">
      <c r="A40" s="359" t="s">
        <v>3136</v>
      </c>
      <c r="B40" s="373" t="s">
        <v>5794</v>
      </c>
      <c r="C40" s="374" t="s">
        <v>5815</v>
      </c>
      <c r="D40" s="373" t="s">
        <v>5791</v>
      </c>
      <c r="E40" s="373" t="s">
        <v>5286</v>
      </c>
      <c r="F40" s="375" t="s">
        <v>5796</v>
      </c>
      <c r="G40" s="376" t="s">
        <v>86</v>
      </c>
      <c r="H40" s="377">
        <v>0.15</v>
      </c>
      <c r="I40" s="378">
        <v>11.1807</v>
      </c>
      <c r="J40" s="378">
        <v>1.67</v>
      </c>
      <c r="K40" s="379"/>
      <c r="L40" s="489">
        <v>13.34</v>
      </c>
    </row>
    <row r="41" spans="1:13" x14ac:dyDescent="0.2">
      <c r="A41" s="359" t="s">
        <v>3137</v>
      </c>
      <c r="B41" s="373" t="s">
        <v>5794</v>
      </c>
      <c r="C41" s="374" t="s">
        <v>5834</v>
      </c>
      <c r="D41" s="373" t="s">
        <v>5791</v>
      </c>
      <c r="E41" s="373" t="s">
        <v>5835</v>
      </c>
      <c r="F41" s="375" t="s">
        <v>5798</v>
      </c>
      <c r="G41" s="376" t="s">
        <v>5566</v>
      </c>
      <c r="H41" s="377">
        <v>0.1084</v>
      </c>
      <c r="I41" s="378">
        <v>8.25</v>
      </c>
      <c r="J41" s="378">
        <v>0.89</v>
      </c>
      <c r="K41" s="379"/>
      <c r="L41" s="489">
        <v>9.9499999999999993</v>
      </c>
    </row>
    <row r="42" spans="1:13" x14ac:dyDescent="0.2">
      <c r="A42" s="359" t="s">
        <v>3138</v>
      </c>
      <c r="B42" s="373" t="s">
        <v>5794</v>
      </c>
      <c r="C42" s="374" t="s">
        <v>5836</v>
      </c>
      <c r="D42" s="373" t="s">
        <v>5791</v>
      </c>
      <c r="E42" s="373" t="s">
        <v>5837</v>
      </c>
      <c r="F42" s="375" t="s">
        <v>5798</v>
      </c>
      <c r="G42" s="376" t="s">
        <v>5298</v>
      </c>
      <c r="H42" s="377">
        <v>0.01</v>
      </c>
      <c r="I42" s="378">
        <v>8.83</v>
      </c>
      <c r="J42" s="378">
        <v>0.08</v>
      </c>
      <c r="K42" s="379"/>
      <c r="L42" s="489">
        <v>10.64</v>
      </c>
    </row>
    <row r="43" spans="1:13" x14ac:dyDescent="0.2">
      <c r="A43" s="359" t="s">
        <v>3139</v>
      </c>
      <c r="B43" s="360" t="s">
        <v>5838</v>
      </c>
      <c r="C43" s="361" t="s">
        <v>5781</v>
      </c>
      <c r="D43" s="360" t="s">
        <v>5782</v>
      </c>
      <c r="E43" s="360" t="s">
        <v>5783</v>
      </c>
      <c r="F43" s="362" t="s">
        <v>5784</v>
      </c>
      <c r="G43" s="363" t="s">
        <v>5785</v>
      </c>
      <c r="H43" s="361" t="s">
        <v>5786</v>
      </c>
      <c r="I43" s="361" t="s">
        <v>5787</v>
      </c>
      <c r="J43" s="361" t="s">
        <v>5788</v>
      </c>
      <c r="K43" s="364"/>
    </row>
    <row r="44" spans="1:13" x14ac:dyDescent="0.2">
      <c r="A44" s="359" t="s">
        <v>3140</v>
      </c>
      <c r="B44" s="365" t="s">
        <v>5789</v>
      </c>
      <c r="C44" s="366" t="s">
        <v>5839</v>
      </c>
      <c r="D44" s="365" t="s">
        <v>5791</v>
      </c>
      <c r="E44" s="365" t="s">
        <v>177</v>
      </c>
      <c r="F44" s="367">
        <v>27</v>
      </c>
      <c r="G44" s="368" t="s">
        <v>5305</v>
      </c>
      <c r="H44" s="369">
        <v>1</v>
      </c>
      <c r="I44" s="370">
        <v>1330.63</v>
      </c>
      <c r="J44" s="370">
        <v>1330.63</v>
      </c>
      <c r="K44" s="371"/>
      <c r="L44" s="488">
        <v>1602.97</v>
      </c>
      <c r="M44" s="488">
        <v>1602.97</v>
      </c>
    </row>
    <row r="45" spans="1:13" x14ac:dyDescent="0.2">
      <c r="A45" s="359" t="s">
        <v>3141</v>
      </c>
      <c r="B45" s="373" t="s">
        <v>5794</v>
      </c>
      <c r="C45" s="374" t="s">
        <v>5840</v>
      </c>
      <c r="D45" s="373" t="s">
        <v>5791</v>
      </c>
      <c r="E45" s="373" t="s">
        <v>5288</v>
      </c>
      <c r="F45" s="375" t="s">
        <v>5796</v>
      </c>
      <c r="G45" s="376" t="s">
        <v>86</v>
      </c>
      <c r="H45" s="377">
        <v>0.25</v>
      </c>
      <c r="I45" s="378">
        <v>18.510000000000002</v>
      </c>
      <c r="J45" s="378">
        <v>4.62</v>
      </c>
      <c r="K45" s="379"/>
      <c r="L45" s="489">
        <v>22.3</v>
      </c>
    </row>
    <row r="46" spans="1:13" x14ac:dyDescent="0.2">
      <c r="A46" s="359" t="s">
        <v>3142</v>
      </c>
      <c r="B46" s="396" t="s">
        <v>5794</v>
      </c>
      <c r="C46" s="397" t="s">
        <v>5841</v>
      </c>
      <c r="D46" s="396" t="s">
        <v>5791</v>
      </c>
      <c r="E46" s="396" t="s">
        <v>5842</v>
      </c>
      <c r="F46" s="398" t="s">
        <v>5798</v>
      </c>
      <c r="G46" s="399" t="s">
        <v>5305</v>
      </c>
      <c r="H46" s="400">
        <v>4</v>
      </c>
      <c r="I46" s="380">
        <v>0.34</v>
      </c>
      <c r="J46" s="380">
        <v>1.36</v>
      </c>
      <c r="K46" s="379"/>
      <c r="L46" s="489">
        <v>0.42</v>
      </c>
    </row>
    <row r="47" spans="1:13" ht="12.75" thickBot="1" x14ac:dyDescent="0.25">
      <c r="A47" s="359" t="s">
        <v>3143</v>
      </c>
      <c r="B47" s="396" t="s">
        <v>5794</v>
      </c>
      <c r="C47" s="397" t="s">
        <v>5843</v>
      </c>
      <c r="D47" s="396" t="s">
        <v>5791</v>
      </c>
      <c r="E47" s="396" t="s">
        <v>5844</v>
      </c>
      <c r="F47" s="398" t="s">
        <v>5798</v>
      </c>
      <c r="G47" s="399" t="s">
        <v>5305</v>
      </c>
      <c r="H47" s="400">
        <v>1</v>
      </c>
      <c r="I47" s="380">
        <v>1324.6500226586104</v>
      </c>
      <c r="J47" s="380">
        <v>1324.65</v>
      </c>
      <c r="K47" s="379"/>
      <c r="L47" s="489">
        <v>1595.72</v>
      </c>
    </row>
    <row r="48" spans="1:13" ht="12.75" thickTop="1" x14ac:dyDescent="0.2">
      <c r="A48" s="359" t="s">
        <v>3144</v>
      </c>
      <c r="B48" s="407" t="s">
        <v>5845</v>
      </c>
      <c r="C48" s="408" t="s">
        <v>5781</v>
      </c>
      <c r="D48" s="407" t="s">
        <v>5782</v>
      </c>
      <c r="E48" s="407" t="s">
        <v>5783</v>
      </c>
      <c r="F48" s="409" t="s">
        <v>5784</v>
      </c>
      <c r="G48" s="410" t="s">
        <v>5785</v>
      </c>
      <c r="H48" s="408" t="s">
        <v>5786</v>
      </c>
      <c r="I48" s="408" t="s">
        <v>5787</v>
      </c>
      <c r="J48" s="408" t="s">
        <v>5788</v>
      </c>
      <c r="K48" s="364"/>
    </row>
    <row r="49" spans="1:13" ht="24" x14ac:dyDescent="0.2">
      <c r="A49" s="359" t="s">
        <v>3145</v>
      </c>
      <c r="B49" s="365" t="s">
        <v>5789</v>
      </c>
      <c r="C49" s="366" t="s">
        <v>5846</v>
      </c>
      <c r="D49" s="365" t="s">
        <v>5791</v>
      </c>
      <c r="E49" s="365" t="s">
        <v>5847</v>
      </c>
      <c r="F49" s="367">
        <v>2</v>
      </c>
      <c r="G49" s="368" t="s">
        <v>5793</v>
      </c>
      <c r="H49" s="369">
        <v>1</v>
      </c>
      <c r="I49" s="370">
        <v>6.03</v>
      </c>
      <c r="J49" s="370">
        <v>6.03</v>
      </c>
      <c r="K49" s="371"/>
      <c r="L49" s="488">
        <v>7.27</v>
      </c>
      <c r="M49" s="488">
        <v>7.27</v>
      </c>
    </row>
    <row r="50" spans="1:13" ht="24" x14ac:dyDescent="0.2">
      <c r="A50" s="359" t="s">
        <v>3146</v>
      </c>
      <c r="B50" s="373" t="s">
        <v>5794</v>
      </c>
      <c r="C50" s="374" t="s">
        <v>5848</v>
      </c>
      <c r="D50" s="373" t="s">
        <v>5791</v>
      </c>
      <c r="E50" s="373" t="s">
        <v>5849</v>
      </c>
      <c r="F50" s="375" t="s">
        <v>5798</v>
      </c>
      <c r="G50" s="376" t="s">
        <v>5793</v>
      </c>
      <c r="H50" s="377">
        <v>1</v>
      </c>
      <c r="I50" s="378">
        <v>6.03</v>
      </c>
      <c r="J50" s="378">
        <v>6.03</v>
      </c>
      <c r="K50" s="379"/>
      <c r="L50" s="489">
        <v>7.27</v>
      </c>
    </row>
    <row r="51" spans="1:13" x14ac:dyDescent="0.2">
      <c r="A51" s="359" t="s">
        <v>3147</v>
      </c>
      <c r="B51" s="360" t="s">
        <v>5850</v>
      </c>
      <c r="C51" s="361" t="s">
        <v>5781</v>
      </c>
      <c r="D51" s="360" t="s">
        <v>5782</v>
      </c>
      <c r="E51" s="360" t="s">
        <v>5783</v>
      </c>
      <c r="F51" s="362" t="s">
        <v>5784</v>
      </c>
      <c r="G51" s="363" t="s">
        <v>5785</v>
      </c>
      <c r="H51" s="361" t="s">
        <v>5786</v>
      </c>
      <c r="I51" s="361" t="s">
        <v>5787</v>
      </c>
      <c r="J51" s="361" t="s">
        <v>5788</v>
      </c>
      <c r="K51" s="364"/>
    </row>
    <row r="52" spans="1:13" ht="24" x14ac:dyDescent="0.2">
      <c r="A52" s="359" t="s">
        <v>3148</v>
      </c>
      <c r="B52" s="365" t="s">
        <v>5789</v>
      </c>
      <c r="C52" s="366" t="s">
        <v>5851</v>
      </c>
      <c r="D52" s="365" t="s">
        <v>5791</v>
      </c>
      <c r="E52" s="365" t="s">
        <v>181</v>
      </c>
      <c r="F52" s="367">
        <v>2</v>
      </c>
      <c r="G52" s="368" t="s">
        <v>5793</v>
      </c>
      <c r="H52" s="369">
        <v>1</v>
      </c>
      <c r="I52" s="370">
        <v>39.79</v>
      </c>
      <c r="J52" s="370">
        <v>39.79</v>
      </c>
      <c r="K52" s="371"/>
      <c r="L52" s="488">
        <v>47.94</v>
      </c>
      <c r="M52" s="488">
        <v>47.94</v>
      </c>
    </row>
    <row r="53" spans="1:13" x14ac:dyDescent="0.2">
      <c r="A53" s="359" t="s">
        <v>3149</v>
      </c>
      <c r="B53" s="373" t="s">
        <v>5794</v>
      </c>
      <c r="C53" s="374" t="s">
        <v>5852</v>
      </c>
      <c r="D53" s="373" t="s">
        <v>5791</v>
      </c>
      <c r="E53" s="373" t="s">
        <v>5853</v>
      </c>
      <c r="F53" s="375" t="s">
        <v>5798</v>
      </c>
      <c r="G53" s="376" t="s">
        <v>5793</v>
      </c>
      <c r="H53" s="377">
        <v>1</v>
      </c>
      <c r="I53" s="378">
        <v>39.79</v>
      </c>
      <c r="J53" s="378">
        <v>39.79</v>
      </c>
      <c r="K53" s="379"/>
      <c r="L53" s="489">
        <v>47.94</v>
      </c>
    </row>
    <row r="54" spans="1:13" x14ac:dyDescent="0.2">
      <c r="A54" s="359" t="s">
        <v>3150</v>
      </c>
      <c r="B54" s="360" t="s">
        <v>5854</v>
      </c>
      <c r="C54" s="361" t="s">
        <v>5781</v>
      </c>
      <c r="D54" s="360" t="s">
        <v>5782</v>
      </c>
      <c r="E54" s="360" t="s">
        <v>5783</v>
      </c>
      <c r="F54" s="362" t="s">
        <v>5784</v>
      </c>
      <c r="G54" s="363" t="s">
        <v>5785</v>
      </c>
      <c r="H54" s="361" t="s">
        <v>5786</v>
      </c>
      <c r="I54" s="361" t="s">
        <v>5787</v>
      </c>
      <c r="J54" s="361" t="s">
        <v>5788</v>
      </c>
      <c r="K54" s="364"/>
    </row>
    <row r="55" spans="1:13" x14ac:dyDescent="0.2">
      <c r="A55" s="359" t="s">
        <v>3151</v>
      </c>
      <c r="B55" s="385" t="s">
        <v>5789</v>
      </c>
      <c r="C55" s="386" t="s">
        <v>5855</v>
      </c>
      <c r="D55" s="385" t="s">
        <v>5791</v>
      </c>
      <c r="E55" s="385" t="s">
        <v>184</v>
      </c>
      <c r="F55" s="387">
        <v>25</v>
      </c>
      <c r="G55" s="388" t="s">
        <v>185</v>
      </c>
      <c r="H55" s="389">
        <v>1</v>
      </c>
      <c r="I55" s="372">
        <v>75.09</v>
      </c>
      <c r="J55" s="372">
        <v>75.09</v>
      </c>
      <c r="K55" s="371"/>
      <c r="L55" s="488">
        <v>90.47</v>
      </c>
      <c r="M55" s="488">
        <v>90.47</v>
      </c>
    </row>
    <row r="56" spans="1:13" ht="12.75" thickBot="1" x14ac:dyDescent="0.25">
      <c r="A56" s="359" t="s">
        <v>3152</v>
      </c>
      <c r="B56" s="396" t="s">
        <v>5794</v>
      </c>
      <c r="C56" s="397" t="s">
        <v>5856</v>
      </c>
      <c r="D56" s="396" t="s">
        <v>5791</v>
      </c>
      <c r="E56" s="396" t="s">
        <v>5857</v>
      </c>
      <c r="F56" s="398" t="s">
        <v>5796</v>
      </c>
      <c r="G56" s="399" t="s">
        <v>86</v>
      </c>
      <c r="H56" s="400">
        <v>1</v>
      </c>
      <c r="I56" s="380">
        <v>75.09</v>
      </c>
      <c r="J56" s="380">
        <v>75.09</v>
      </c>
      <c r="K56" s="379"/>
      <c r="L56" s="489">
        <v>90.47</v>
      </c>
    </row>
    <row r="57" spans="1:13" ht="12.75" thickTop="1" x14ac:dyDescent="0.2">
      <c r="A57" s="359" t="s">
        <v>3153</v>
      </c>
      <c r="B57" s="407" t="s">
        <v>5858</v>
      </c>
      <c r="C57" s="408" t="s">
        <v>5781</v>
      </c>
      <c r="D57" s="407" t="s">
        <v>5782</v>
      </c>
      <c r="E57" s="407" t="s">
        <v>5783</v>
      </c>
      <c r="F57" s="409" t="s">
        <v>5784</v>
      </c>
      <c r="G57" s="410" t="s">
        <v>5785</v>
      </c>
      <c r="H57" s="408" t="s">
        <v>5786</v>
      </c>
      <c r="I57" s="408" t="s">
        <v>5787</v>
      </c>
      <c r="J57" s="408" t="s">
        <v>5788</v>
      </c>
      <c r="K57" s="364"/>
    </row>
    <row r="58" spans="1:13" x14ac:dyDescent="0.2">
      <c r="A58" s="359" t="s">
        <v>3154</v>
      </c>
      <c r="B58" s="365" t="s">
        <v>5789</v>
      </c>
      <c r="C58" s="366" t="s">
        <v>5859</v>
      </c>
      <c r="D58" s="365" t="s">
        <v>5791</v>
      </c>
      <c r="E58" s="365" t="s">
        <v>187</v>
      </c>
      <c r="F58" s="367">
        <v>25</v>
      </c>
      <c r="G58" s="368" t="s">
        <v>185</v>
      </c>
      <c r="H58" s="369">
        <v>1</v>
      </c>
      <c r="I58" s="370">
        <v>20.63</v>
      </c>
      <c r="J58" s="370">
        <v>20.63</v>
      </c>
      <c r="K58" s="371"/>
      <c r="L58" s="488">
        <v>24.86</v>
      </c>
      <c r="M58" s="488">
        <v>24.86</v>
      </c>
    </row>
    <row r="59" spans="1:13" x14ac:dyDescent="0.2">
      <c r="A59" s="359" t="s">
        <v>3155</v>
      </c>
      <c r="B59" s="373" t="s">
        <v>5794</v>
      </c>
      <c r="C59" s="374" t="s">
        <v>5860</v>
      </c>
      <c r="D59" s="373" t="s">
        <v>5791</v>
      </c>
      <c r="E59" s="373" t="s">
        <v>5861</v>
      </c>
      <c r="F59" s="375" t="s">
        <v>5796</v>
      </c>
      <c r="G59" s="376" t="s">
        <v>86</v>
      </c>
      <c r="H59" s="377">
        <v>1</v>
      </c>
      <c r="I59" s="378">
        <v>20.63</v>
      </c>
      <c r="J59" s="378">
        <v>20.63</v>
      </c>
      <c r="K59" s="379"/>
      <c r="L59" s="489">
        <v>24.86</v>
      </c>
    </row>
    <row r="60" spans="1:13" x14ac:dyDescent="0.2">
      <c r="A60" s="359" t="s">
        <v>3156</v>
      </c>
      <c r="B60" s="360" t="s">
        <v>5862</v>
      </c>
      <c r="C60" s="361" t="s">
        <v>5781</v>
      </c>
      <c r="D60" s="360" t="s">
        <v>5782</v>
      </c>
      <c r="E60" s="360" t="s">
        <v>5783</v>
      </c>
      <c r="F60" s="362" t="s">
        <v>5784</v>
      </c>
      <c r="G60" s="363" t="s">
        <v>5785</v>
      </c>
      <c r="H60" s="361" t="s">
        <v>5786</v>
      </c>
      <c r="I60" s="361" t="s">
        <v>5787</v>
      </c>
      <c r="J60" s="361" t="s">
        <v>5788</v>
      </c>
      <c r="K60" s="364"/>
    </row>
    <row r="61" spans="1:13" x14ac:dyDescent="0.2">
      <c r="A61" s="359" t="s">
        <v>3157</v>
      </c>
      <c r="B61" s="365" t="s">
        <v>5789</v>
      </c>
      <c r="C61" s="366" t="s">
        <v>5863</v>
      </c>
      <c r="D61" s="365" t="s">
        <v>5791</v>
      </c>
      <c r="E61" s="365" t="s">
        <v>189</v>
      </c>
      <c r="F61" s="367">
        <v>25</v>
      </c>
      <c r="G61" s="368" t="s">
        <v>185</v>
      </c>
      <c r="H61" s="369">
        <v>1</v>
      </c>
      <c r="I61" s="370">
        <v>14.81</v>
      </c>
      <c r="J61" s="370">
        <v>14.81</v>
      </c>
      <c r="K61" s="371"/>
      <c r="L61" s="488">
        <v>17.850000000000001</v>
      </c>
      <c r="M61" s="488">
        <v>17.850000000000001</v>
      </c>
    </row>
    <row r="62" spans="1:13" x14ac:dyDescent="0.2">
      <c r="A62" s="359" t="s">
        <v>3158</v>
      </c>
      <c r="B62" s="373" t="s">
        <v>5794</v>
      </c>
      <c r="C62" s="374" t="s">
        <v>5864</v>
      </c>
      <c r="D62" s="373" t="s">
        <v>5791</v>
      </c>
      <c r="E62" s="373" t="s">
        <v>5865</v>
      </c>
      <c r="F62" s="375" t="s">
        <v>5796</v>
      </c>
      <c r="G62" s="376" t="s">
        <v>86</v>
      </c>
      <c r="H62" s="377">
        <v>1</v>
      </c>
      <c r="I62" s="378">
        <v>14.81</v>
      </c>
      <c r="J62" s="378">
        <v>14.81</v>
      </c>
      <c r="K62" s="379"/>
      <c r="L62" s="489">
        <v>17.850000000000001</v>
      </c>
    </row>
    <row r="63" spans="1:13" x14ac:dyDescent="0.2">
      <c r="A63" s="359" t="s">
        <v>3159</v>
      </c>
      <c r="B63" s="381" t="s">
        <v>5866</v>
      </c>
      <c r="C63" s="382" t="s">
        <v>5781</v>
      </c>
      <c r="D63" s="381" t="s">
        <v>5782</v>
      </c>
      <c r="E63" s="381" t="s">
        <v>5783</v>
      </c>
      <c r="F63" s="383" t="s">
        <v>5784</v>
      </c>
      <c r="G63" s="384" t="s">
        <v>5785</v>
      </c>
      <c r="H63" s="382" t="s">
        <v>5786</v>
      </c>
      <c r="I63" s="382" t="s">
        <v>5787</v>
      </c>
      <c r="J63" s="382" t="s">
        <v>5788</v>
      </c>
      <c r="K63" s="364"/>
    </row>
    <row r="64" spans="1:13" ht="12.75" thickBot="1" x14ac:dyDescent="0.25">
      <c r="A64" s="359" t="s">
        <v>3160</v>
      </c>
      <c r="B64" s="385" t="s">
        <v>5789</v>
      </c>
      <c r="C64" s="386" t="s">
        <v>5867</v>
      </c>
      <c r="D64" s="385" t="s">
        <v>5791</v>
      </c>
      <c r="E64" s="385" t="s">
        <v>192</v>
      </c>
      <c r="F64" s="387">
        <v>27</v>
      </c>
      <c r="G64" s="388" t="s">
        <v>193</v>
      </c>
      <c r="H64" s="389">
        <v>1</v>
      </c>
      <c r="I64" s="372">
        <v>2.54</v>
      </c>
      <c r="J64" s="372">
        <v>2.54</v>
      </c>
      <c r="K64" s="371"/>
      <c r="L64" s="488">
        <v>3.06</v>
      </c>
      <c r="M64" s="488">
        <v>3.06</v>
      </c>
    </row>
    <row r="65" spans="1:13" ht="12.75" thickTop="1" x14ac:dyDescent="0.2">
      <c r="A65" s="359" t="s">
        <v>3161</v>
      </c>
      <c r="B65" s="390" t="s">
        <v>5794</v>
      </c>
      <c r="C65" s="391" t="s">
        <v>5822</v>
      </c>
      <c r="D65" s="390" t="s">
        <v>5791</v>
      </c>
      <c r="E65" s="390" t="s">
        <v>5823</v>
      </c>
      <c r="F65" s="392" t="s">
        <v>5798</v>
      </c>
      <c r="G65" s="393" t="s">
        <v>5305</v>
      </c>
      <c r="H65" s="394">
        <v>1</v>
      </c>
      <c r="I65" s="395">
        <v>2.54</v>
      </c>
      <c r="J65" s="395">
        <v>2.54</v>
      </c>
      <c r="K65" s="379"/>
      <c r="L65" s="489">
        <v>3.06</v>
      </c>
    </row>
    <row r="66" spans="1:13" x14ac:dyDescent="0.2">
      <c r="A66" s="359" t="s">
        <v>3162</v>
      </c>
      <c r="B66" s="360" t="s">
        <v>5868</v>
      </c>
      <c r="C66" s="361" t="s">
        <v>5781</v>
      </c>
      <c r="D66" s="360" t="s">
        <v>5782</v>
      </c>
      <c r="E66" s="360" t="s">
        <v>5783</v>
      </c>
      <c r="F66" s="362" t="s">
        <v>5784</v>
      </c>
      <c r="G66" s="363" t="s">
        <v>5785</v>
      </c>
      <c r="H66" s="361" t="s">
        <v>5786</v>
      </c>
      <c r="I66" s="361" t="s">
        <v>5787</v>
      </c>
      <c r="J66" s="361" t="s">
        <v>5788</v>
      </c>
      <c r="K66" s="364"/>
    </row>
    <row r="67" spans="1:13" x14ac:dyDescent="0.2">
      <c r="A67" s="359" t="s">
        <v>3163</v>
      </c>
      <c r="B67" s="365" t="s">
        <v>5789</v>
      </c>
      <c r="C67" s="366" t="s">
        <v>5869</v>
      </c>
      <c r="D67" s="365" t="s">
        <v>5791</v>
      </c>
      <c r="E67" s="365" t="s">
        <v>195</v>
      </c>
      <c r="F67" s="367">
        <v>27</v>
      </c>
      <c r="G67" s="368" t="s">
        <v>193</v>
      </c>
      <c r="H67" s="369">
        <v>1</v>
      </c>
      <c r="I67" s="370">
        <v>16.600000000000001</v>
      </c>
      <c r="J67" s="370">
        <v>16.600000000000001</v>
      </c>
      <c r="K67" s="371"/>
      <c r="L67" s="488">
        <v>20</v>
      </c>
      <c r="M67" s="488">
        <v>20</v>
      </c>
    </row>
    <row r="68" spans="1:13" x14ac:dyDescent="0.2">
      <c r="A68" s="359" t="s">
        <v>3164</v>
      </c>
      <c r="B68" s="373" t="s">
        <v>5794</v>
      </c>
      <c r="C68" s="374" t="s">
        <v>5828</v>
      </c>
      <c r="D68" s="373" t="s">
        <v>5791</v>
      </c>
      <c r="E68" s="373" t="s">
        <v>5829</v>
      </c>
      <c r="F68" s="375" t="s">
        <v>5798</v>
      </c>
      <c r="G68" s="376" t="s">
        <v>5305</v>
      </c>
      <c r="H68" s="377">
        <v>1</v>
      </c>
      <c r="I68" s="378">
        <v>16.600000000000001</v>
      </c>
      <c r="J68" s="378">
        <v>16.600000000000001</v>
      </c>
      <c r="K68" s="379"/>
      <c r="L68" s="489">
        <v>20</v>
      </c>
    </row>
    <row r="69" spans="1:13" x14ac:dyDescent="0.2">
      <c r="A69" s="359" t="s">
        <v>3165</v>
      </c>
      <c r="B69" s="381" t="s">
        <v>5870</v>
      </c>
      <c r="C69" s="382" t="s">
        <v>5781</v>
      </c>
      <c r="D69" s="381" t="s">
        <v>5782</v>
      </c>
      <c r="E69" s="381" t="s">
        <v>5783</v>
      </c>
      <c r="F69" s="383" t="s">
        <v>5784</v>
      </c>
      <c r="G69" s="384" t="s">
        <v>5785</v>
      </c>
      <c r="H69" s="382" t="s">
        <v>5786</v>
      </c>
      <c r="I69" s="382" t="s">
        <v>5787</v>
      </c>
      <c r="J69" s="382" t="s">
        <v>5788</v>
      </c>
      <c r="K69" s="364"/>
    </row>
    <row r="70" spans="1:13" ht="24.75" thickBot="1" x14ac:dyDescent="0.25">
      <c r="A70" s="359" t="s">
        <v>3166</v>
      </c>
      <c r="B70" s="385" t="s">
        <v>5789</v>
      </c>
      <c r="C70" s="386" t="s">
        <v>5871</v>
      </c>
      <c r="D70" s="385" t="s">
        <v>5791</v>
      </c>
      <c r="E70" s="385" t="s">
        <v>5872</v>
      </c>
      <c r="F70" s="387">
        <v>2</v>
      </c>
      <c r="G70" s="388" t="s">
        <v>5793</v>
      </c>
      <c r="H70" s="389">
        <v>1</v>
      </c>
      <c r="I70" s="372">
        <v>13.43</v>
      </c>
      <c r="J70" s="372">
        <v>13.43</v>
      </c>
      <c r="K70" s="371"/>
      <c r="L70" s="488">
        <v>16.18</v>
      </c>
      <c r="M70" s="488">
        <v>16.18</v>
      </c>
    </row>
    <row r="71" spans="1:13" ht="12.75" thickTop="1" x14ac:dyDescent="0.2">
      <c r="A71" s="359" t="s">
        <v>3167</v>
      </c>
      <c r="B71" s="390" t="s">
        <v>5794</v>
      </c>
      <c r="C71" s="391" t="s">
        <v>5815</v>
      </c>
      <c r="D71" s="390" t="s">
        <v>5791</v>
      </c>
      <c r="E71" s="390" t="s">
        <v>5286</v>
      </c>
      <c r="F71" s="392" t="s">
        <v>5796</v>
      </c>
      <c r="G71" s="393" t="s">
        <v>86</v>
      </c>
      <c r="H71" s="394">
        <v>1.04</v>
      </c>
      <c r="I71" s="395">
        <v>11.07</v>
      </c>
      <c r="J71" s="395">
        <v>11.51</v>
      </c>
      <c r="K71" s="379"/>
      <c r="L71" s="489">
        <v>13.34</v>
      </c>
    </row>
    <row r="72" spans="1:13" x14ac:dyDescent="0.2">
      <c r="A72" s="359" t="s">
        <v>3168</v>
      </c>
      <c r="B72" s="373" t="s">
        <v>5794</v>
      </c>
      <c r="C72" s="374" t="s">
        <v>5801</v>
      </c>
      <c r="D72" s="373" t="s">
        <v>5791</v>
      </c>
      <c r="E72" s="373" t="s">
        <v>5362</v>
      </c>
      <c r="F72" s="375" t="s">
        <v>5796</v>
      </c>
      <c r="G72" s="376" t="s">
        <v>86</v>
      </c>
      <c r="H72" s="377">
        <v>0.104</v>
      </c>
      <c r="I72" s="378">
        <v>18.510000000000002</v>
      </c>
      <c r="J72" s="378">
        <v>1.92</v>
      </c>
      <c r="K72" s="379"/>
      <c r="L72" s="489">
        <v>22.3</v>
      </c>
    </row>
    <row r="73" spans="1:13" x14ac:dyDescent="0.2">
      <c r="A73" s="359" t="s">
        <v>3169</v>
      </c>
      <c r="B73" s="360" t="s">
        <v>5873</v>
      </c>
      <c r="C73" s="361" t="s">
        <v>5781</v>
      </c>
      <c r="D73" s="360" t="s">
        <v>5782</v>
      </c>
      <c r="E73" s="360" t="s">
        <v>5783</v>
      </c>
      <c r="F73" s="362" t="s">
        <v>5784</v>
      </c>
      <c r="G73" s="363" t="s">
        <v>5785</v>
      </c>
      <c r="H73" s="361" t="s">
        <v>5786</v>
      </c>
      <c r="I73" s="361" t="s">
        <v>5787</v>
      </c>
      <c r="J73" s="361" t="s">
        <v>5788</v>
      </c>
      <c r="K73" s="364"/>
    </row>
    <row r="74" spans="1:13" ht="24" x14ac:dyDescent="0.2">
      <c r="A74" s="359" t="s">
        <v>3170</v>
      </c>
      <c r="B74" s="365" t="s">
        <v>5789</v>
      </c>
      <c r="C74" s="366" t="s">
        <v>5874</v>
      </c>
      <c r="D74" s="365" t="s">
        <v>5791</v>
      </c>
      <c r="E74" s="365" t="s">
        <v>203</v>
      </c>
      <c r="F74" s="367">
        <v>2</v>
      </c>
      <c r="G74" s="368" t="s">
        <v>5793</v>
      </c>
      <c r="H74" s="369">
        <v>1</v>
      </c>
      <c r="I74" s="370">
        <v>2.58</v>
      </c>
      <c r="J74" s="370">
        <v>2.58</v>
      </c>
      <c r="K74" s="371"/>
      <c r="L74" s="488">
        <v>3.1</v>
      </c>
      <c r="M74" s="488">
        <v>3.1</v>
      </c>
    </row>
    <row r="75" spans="1:13" x14ac:dyDescent="0.2">
      <c r="A75" s="359" t="s">
        <v>3171</v>
      </c>
      <c r="B75" s="396" t="s">
        <v>5794</v>
      </c>
      <c r="C75" s="397" t="s">
        <v>5840</v>
      </c>
      <c r="D75" s="396" t="s">
        <v>5791</v>
      </c>
      <c r="E75" s="396" t="s">
        <v>5288</v>
      </c>
      <c r="F75" s="398" t="s">
        <v>5796</v>
      </c>
      <c r="G75" s="399" t="s">
        <v>86</v>
      </c>
      <c r="H75" s="400">
        <v>0.02</v>
      </c>
      <c r="I75" s="380">
        <v>18.510000000000002</v>
      </c>
      <c r="J75" s="380">
        <v>0.37</v>
      </c>
      <c r="K75" s="379"/>
      <c r="L75" s="489">
        <v>22.3</v>
      </c>
    </row>
    <row r="76" spans="1:13" ht="12.75" thickBot="1" x14ac:dyDescent="0.25">
      <c r="A76" s="359" t="s">
        <v>3172</v>
      </c>
      <c r="B76" s="396" t="s">
        <v>5794</v>
      </c>
      <c r="C76" s="397" t="s">
        <v>5815</v>
      </c>
      <c r="D76" s="396" t="s">
        <v>5791</v>
      </c>
      <c r="E76" s="396" t="s">
        <v>5286</v>
      </c>
      <c r="F76" s="398" t="s">
        <v>5796</v>
      </c>
      <c r="G76" s="399" t="s">
        <v>86</v>
      </c>
      <c r="H76" s="400">
        <v>0.2</v>
      </c>
      <c r="I76" s="380">
        <v>11.07</v>
      </c>
      <c r="J76" s="380">
        <v>2.21</v>
      </c>
      <c r="K76" s="379"/>
      <c r="L76" s="489">
        <v>13.34</v>
      </c>
    </row>
    <row r="77" spans="1:13" ht="12.75" thickTop="1" x14ac:dyDescent="0.2">
      <c r="A77" s="359" t="s">
        <v>3173</v>
      </c>
      <c r="B77" s="407" t="s">
        <v>5875</v>
      </c>
      <c r="C77" s="408" t="s">
        <v>5781</v>
      </c>
      <c r="D77" s="407" t="s">
        <v>5782</v>
      </c>
      <c r="E77" s="407" t="s">
        <v>5783</v>
      </c>
      <c r="F77" s="409" t="s">
        <v>5784</v>
      </c>
      <c r="G77" s="410" t="s">
        <v>5785</v>
      </c>
      <c r="H77" s="408" t="s">
        <v>5786</v>
      </c>
      <c r="I77" s="408" t="s">
        <v>5787</v>
      </c>
      <c r="J77" s="408" t="s">
        <v>5788</v>
      </c>
      <c r="K77" s="364"/>
    </row>
    <row r="78" spans="1:13" ht="24" x14ac:dyDescent="0.2">
      <c r="A78" s="359" t="s">
        <v>3174</v>
      </c>
      <c r="B78" s="365" t="s">
        <v>5789</v>
      </c>
      <c r="C78" s="366" t="s">
        <v>5876</v>
      </c>
      <c r="D78" s="365" t="s">
        <v>5791</v>
      </c>
      <c r="E78" s="365" t="s">
        <v>205</v>
      </c>
      <c r="F78" s="367">
        <v>2</v>
      </c>
      <c r="G78" s="368" t="s">
        <v>5793</v>
      </c>
      <c r="H78" s="369">
        <v>1</v>
      </c>
      <c r="I78" s="370">
        <v>2.9</v>
      </c>
      <c r="J78" s="370">
        <v>2.9000000000000004</v>
      </c>
      <c r="K78" s="371"/>
      <c r="L78" s="488">
        <v>3.5</v>
      </c>
      <c r="M78" s="488">
        <v>3.5</v>
      </c>
    </row>
    <row r="79" spans="1:13" x14ac:dyDescent="0.2">
      <c r="A79" s="359" t="s">
        <v>3175</v>
      </c>
      <c r="B79" s="373" t="s">
        <v>5794</v>
      </c>
      <c r="C79" s="374" t="s">
        <v>5840</v>
      </c>
      <c r="D79" s="373" t="s">
        <v>5791</v>
      </c>
      <c r="E79" s="373" t="s">
        <v>5288</v>
      </c>
      <c r="F79" s="375" t="s">
        <v>5796</v>
      </c>
      <c r="G79" s="376" t="s">
        <v>86</v>
      </c>
      <c r="H79" s="377">
        <v>2.2499999999999999E-2</v>
      </c>
      <c r="I79" s="378">
        <v>18.510000000000002</v>
      </c>
      <c r="J79" s="378">
        <v>0.41</v>
      </c>
      <c r="K79" s="379"/>
      <c r="L79" s="489">
        <v>22.3</v>
      </c>
    </row>
    <row r="80" spans="1:13" x14ac:dyDescent="0.2">
      <c r="A80" s="359" t="s">
        <v>3176</v>
      </c>
      <c r="B80" s="373" t="s">
        <v>5794</v>
      </c>
      <c r="C80" s="374" t="s">
        <v>5815</v>
      </c>
      <c r="D80" s="373" t="s">
        <v>5791</v>
      </c>
      <c r="E80" s="373" t="s">
        <v>5286</v>
      </c>
      <c r="F80" s="375" t="s">
        <v>5796</v>
      </c>
      <c r="G80" s="376" t="s">
        <v>86</v>
      </c>
      <c r="H80" s="377">
        <v>0.22500000000000001</v>
      </c>
      <c r="I80" s="378">
        <v>11.07</v>
      </c>
      <c r="J80" s="378">
        <v>2.4900000000000002</v>
      </c>
      <c r="K80" s="379"/>
      <c r="L80" s="489">
        <v>13.34</v>
      </c>
    </row>
    <row r="81" spans="1:13" x14ac:dyDescent="0.2">
      <c r="A81" s="359" t="s">
        <v>3177</v>
      </c>
      <c r="B81" s="381" t="s">
        <v>5877</v>
      </c>
      <c r="C81" s="382" t="s">
        <v>5781</v>
      </c>
      <c r="D81" s="381" t="s">
        <v>5782</v>
      </c>
      <c r="E81" s="381" t="s">
        <v>5783</v>
      </c>
      <c r="F81" s="383" t="s">
        <v>5784</v>
      </c>
      <c r="G81" s="384" t="s">
        <v>5785</v>
      </c>
      <c r="H81" s="382" t="s">
        <v>5786</v>
      </c>
      <c r="I81" s="382" t="s">
        <v>5787</v>
      </c>
      <c r="J81" s="382" t="s">
        <v>5788</v>
      </c>
      <c r="K81" s="364"/>
    </row>
    <row r="82" spans="1:13" ht="24.75" thickBot="1" x14ac:dyDescent="0.25">
      <c r="A82" s="359" t="s">
        <v>3178</v>
      </c>
      <c r="B82" s="385" t="s">
        <v>5789</v>
      </c>
      <c r="C82" s="386" t="s">
        <v>5878</v>
      </c>
      <c r="D82" s="385" t="s">
        <v>5791</v>
      </c>
      <c r="E82" s="385" t="s">
        <v>5879</v>
      </c>
      <c r="F82" s="387">
        <v>2</v>
      </c>
      <c r="G82" s="388" t="s">
        <v>5793</v>
      </c>
      <c r="H82" s="389">
        <v>1</v>
      </c>
      <c r="I82" s="372">
        <v>3.89</v>
      </c>
      <c r="J82" s="372">
        <v>3.89</v>
      </c>
      <c r="K82" s="371"/>
      <c r="L82" s="488">
        <v>4.68</v>
      </c>
      <c r="M82" s="488">
        <v>4.68</v>
      </c>
    </row>
    <row r="83" spans="1:13" ht="12.75" thickTop="1" x14ac:dyDescent="0.2">
      <c r="A83" s="359" t="s">
        <v>3179</v>
      </c>
      <c r="B83" s="390" t="s">
        <v>5794</v>
      </c>
      <c r="C83" s="391" t="s">
        <v>5840</v>
      </c>
      <c r="D83" s="390" t="s">
        <v>5791</v>
      </c>
      <c r="E83" s="390" t="s">
        <v>5288</v>
      </c>
      <c r="F83" s="392" t="s">
        <v>5796</v>
      </c>
      <c r="G83" s="393" t="s">
        <v>86</v>
      </c>
      <c r="H83" s="394">
        <v>3.0099999999999998E-2</v>
      </c>
      <c r="I83" s="395">
        <v>18.6951</v>
      </c>
      <c r="J83" s="395">
        <v>0.56000000000000005</v>
      </c>
      <c r="K83" s="379"/>
      <c r="L83" s="489">
        <v>22.3</v>
      </c>
    </row>
    <row r="84" spans="1:13" x14ac:dyDescent="0.2">
      <c r="A84" s="359" t="s">
        <v>3180</v>
      </c>
      <c r="B84" s="373" t="s">
        <v>5794</v>
      </c>
      <c r="C84" s="374" t="s">
        <v>5815</v>
      </c>
      <c r="D84" s="373" t="s">
        <v>5791</v>
      </c>
      <c r="E84" s="373" t="s">
        <v>5286</v>
      </c>
      <c r="F84" s="375" t="s">
        <v>5796</v>
      </c>
      <c r="G84" s="376" t="s">
        <v>86</v>
      </c>
      <c r="H84" s="377">
        <v>0.30099999999999999</v>
      </c>
      <c r="I84" s="378">
        <v>11.07</v>
      </c>
      <c r="J84" s="378">
        <v>3.33</v>
      </c>
      <c r="K84" s="379"/>
      <c r="L84" s="489">
        <v>13.34</v>
      </c>
    </row>
    <row r="85" spans="1:13" x14ac:dyDescent="0.2">
      <c r="A85" s="359" t="s">
        <v>3181</v>
      </c>
      <c r="B85" s="360" t="s">
        <v>5880</v>
      </c>
      <c r="C85" s="361" t="s">
        <v>5781</v>
      </c>
      <c r="D85" s="360" t="s">
        <v>5782</v>
      </c>
      <c r="E85" s="360" t="s">
        <v>5783</v>
      </c>
      <c r="F85" s="362" t="s">
        <v>5784</v>
      </c>
      <c r="G85" s="363" t="s">
        <v>5785</v>
      </c>
      <c r="H85" s="361" t="s">
        <v>5786</v>
      </c>
      <c r="I85" s="361" t="s">
        <v>5787</v>
      </c>
      <c r="J85" s="361" t="s">
        <v>5788</v>
      </c>
      <c r="K85" s="364"/>
    </row>
    <row r="86" spans="1:13" ht="24" x14ac:dyDescent="0.2">
      <c r="A86" s="359" t="s">
        <v>3182</v>
      </c>
      <c r="B86" s="365" t="s">
        <v>5789</v>
      </c>
      <c r="C86" s="366" t="s">
        <v>5881</v>
      </c>
      <c r="D86" s="365" t="s">
        <v>5791</v>
      </c>
      <c r="E86" s="365" t="s">
        <v>208</v>
      </c>
      <c r="F86" s="367">
        <v>2</v>
      </c>
      <c r="G86" s="368" t="s">
        <v>5793</v>
      </c>
      <c r="H86" s="369">
        <v>1</v>
      </c>
      <c r="I86" s="370">
        <v>3.75</v>
      </c>
      <c r="J86" s="370">
        <v>3.75</v>
      </c>
      <c r="K86" s="371"/>
      <c r="L86" s="488">
        <v>4.5</v>
      </c>
      <c r="M86" s="488">
        <v>4.5</v>
      </c>
    </row>
    <row r="87" spans="1:13" x14ac:dyDescent="0.2">
      <c r="A87" s="359" t="s">
        <v>3183</v>
      </c>
      <c r="B87" s="396" t="s">
        <v>5794</v>
      </c>
      <c r="C87" s="397" t="s">
        <v>5882</v>
      </c>
      <c r="D87" s="396" t="s">
        <v>5791</v>
      </c>
      <c r="E87" s="396" t="s">
        <v>5402</v>
      </c>
      <c r="F87" s="398" t="s">
        <v>5796</v>
      </c>
      <c r="G87" s="399" t="s">
        <v>86</v>
      </c>
      <c r="H87" s="400">
        <v>2.9000000000000001E-2</v>
      </c>
      <c r="I87" s="380">
        <v>18.510000000000002</v>
      </c>
      <c r="J87" s="380">
        <v>0.53</v>
      </c>
      <c r="K87" s="379"/>
      <c r="L87" s="489">
        <v>22.3</v>
      </c>
    </row>
    <row r="88" spans="1:13" ht="12.75" thickBot="1" x14ac:dyDescent="0.25">
      <c r="A88" s="359" t="s">
        <v>3184</v>
      </c>
      <c r="B88" s="396" t="s">
        <v>5794</v>
      </c>
      <c r="C88" s="397" t="s">
        <v>5815</v>
      </c>
      <c r="D88" s="396" t="s">
        <v>5791</v>
      </c>
      <c r="E88" s="396" t="s">
        <v>5286</v>
      </c>
      <c r="F88" s="398" t="s">
        <v>5796</v>
      </c>
      <c r="G88" s="399" t="s">
        <v>86</v>
      </c>
      <c r="H88" s="400">
        <v>0.28999999999999998</v>
      </c>
      <c r="I88" s="380">
        <v>11.1069</v>
      </c>
      <c r="J88" s="380">
        <v>3.22</v>
      </c>
      <c r="K88" s="379"/>
      <c r="L88" s="489">
        <v>13.34</v>
      </c>
    </row>
    <row r="89" spans="1:13" ht="12.75" thickTop="1" x14ac:dyDescent="0.2">
      <c r="A89" s="359" t="s">
        <v>3185</v>
      </c>
      <c r="B89" s="407" t="s">
        <v>5883</v>
      </c>
      <c r="C89" s="408" t="s">
        <v>5781</v>
      </c>
      <c r="D89" s="407" t="s">
        <v>5782</v>
      </c>
      <c r="E89" s="407" t="s">
        <v>5783</v>
      </c>
      <c r="F89" s="409" t="s">
        <v>5784</v>
      </c>
      <c r="G89" s="410" t="s">
        <v>5785</v>
      </c>
      <c r="H89" s="408" t="s">
        <v>5786</v>
      </c>
      <c r="I89" s="408" t="s">
        <v>5787</v>
      </c>
      <c r="J89" s="408" t="s">
        <v>5788</v>
      </c>
      <c r="K89" s="364"/>
    </row>
    <row r="90" spans="1:13" ht="24" x14ac:dyDescent="0.2">
      <c r="A90" s="359" t="s">
        <v>3186</v>
      </c>
      <c r="B90" s="365" t="s">
        <v>5789</v>
      </c>
      <c r="C90" s="366" t="s">
        <v>5884</v>
      </c>
      <c r="D90" s="365" t="s">
        <v>5791</v>
      </c>
      <c r="E90" s="365" t="s">
        <v>210</v>
      </c>
      <c r="F90" s="367">
        <v>2</v>
      </c>
      <c r="G90" s="368" t="s">
        <v>5885</v>
      </c>
      <c r="H90" s="369">
        <v>1</v>
      </c>
      <c r="I90" s="370">
        <v>32.31</v>
      </c>
      <c r="J90" s="370">
        <v>32.31</v>
      </c>
      <c r="K90" s="371"/>
      <c r="L90" s="488">
        <v>38.92</v>
      </c>
      <c r="M90" s="488">
        <v>38.92</v>
      </c>
    </row>
    <row r="91" spans="1:13" x14ac:dyDescent="0.2">
      <c r="A91" s="359" t="s">
        <v>3187</v>
      </c>
      <c r="B91" s="373" t="s">
        <v>5794</v>
      </c>
      <c r="C91" s="374" t="s">
        <v>5840</v>
      </c>
      <c r="D91" s="373" t="s">
        <v>5791</v>
      </c>
      <c r="E91" s="373" t="s">
        <v>5288</v>
      </c>
      <c r="F91" s="375" t="s">
        <v>5796</v>
      </c>
      <c r="G91" s="376" t="s">
        <v>86</v>
      </c>
      <c r="H91" s="377">
        <v>0.25</v>
      </c>
      <c r="I91" s="378">
        <v>18.510000000000002</v>
      </c>
      <c r="J91" s="378">
        <v>4.62</v>
      </c>
      <c r="K91" s="379"/>
      <c r="L91" s="489">
        <v>22.3</v>
      </c>
    </row>
    <row r="92" spans="1:13" x14ac:dyDescent="0.2">
      <c r="A92" s="359" t="s">
        <v>3188</v>
      </c>
      <c r="B92" s="373" t="s">
        <v>5794</v>
      </c>
      <c r="C92" s="374" t="s">
        <v>5815</v>
      </c>
      <c r="D92" s="373" t="s">
        <v>5791</v>
      </c>
      <c r="E92" s="373" t="s">
        <v>5286</v>
      </c>
      <c r="F92" s="375" t="s">
        <v>5796</v>
      </c>
      <c r="G92" s="376" t="s">
        <v>86</v>
      </c>
      <c r="H92" s="377">
        <v>2.5</v>
      </c>
      <c r="I92" s="378">
        <v>11.077907142857145</v>
      </c>
      <c r="J92" s="378">
        <v>27.69</v>
      </c>
      <c r="K92" s="379"/>
      <c r="L92" s="489">
        <v>13.34</v>
      </c>
    </row>
    <row r="93" spans="1:13" x14ac:dyDescent="0.2">
      <c r="A93" s="359" t="s">
        <v>3189</v>
      </c>
      <c r="B93" s="381" t="s">
        <v>5886</v>
      </c>
      <c r="C93" s="382" t="s">
        <v>5781</v>
      </c>
      <c r="D93" s="381" t="s">
        <v>5782</v>
      </c>
      <c r="E93" s="381" t="s">
        <v>5783</v>
      </c>
      <c r="F93" s="383" t="s">
        <v>5784</v>
      </c>
      <c r="G93" s="384" t="s">
        <v>5785</v>
      </c>
      <c r="H93" s="382" t="s">
        <v>5786</v>
      </c>
      <c r="I93" s="382" t="s">
        <v>5787</v>
      </c>
      <c r="J93" s="382" t="s">
        <v>5788</v>
      </c>
      <c r="K93" s="364"/>
    </row>
    <row r="94" spans="1:13" ht="24.75" thickBot="1" x14ac:dyDescent="0.25">
      <c r="A94" s="359" t="s">
        <v>3190</v>
      </c>
      <c r="B94" s="385" t="s">
        <v>5789</v>
      </c>
      <c r="C94" s="386" t="s">
        <v>5887</v>
      </c>
      <c r="D94" s="385" t="s">
        <v>5791</v>
      </c>
      <c r="E94" s="385" t="s">
        <v>5888</v>
      </c>
      <c r="F94" s="387">
        <v>2</v>
      </c>
      <c r="G94" s="388" t="s">
        <v>5793</v>
      </c>
      <c r="H94" s="389">
        <v>1</v>
      </c>
      <c r="I94" s="372">
        <v>5.42</v>
      </c>
      <c r="J94" s="372">
        <v>5.42</v>
      </c>
      <c r="K94" s="371"/>
      <c r="L94" s="488">
        <v>6.53</v>
      </c>
      <c r="M94" s="488">
        <v>6.53</v>
      </c>
    </row>
    <row r="95" spans="1:13" ht="12.75" thickTop="1" x14ac:dyDescent="0.2">
      <c r="A95" s="359" t="s">
        <v>3191</v>
      </c>
      <c r="B95" s="390" t="s">
        <v>5794</v>
      </c>
      <c r="C95" s="391" t="s">
        <v>5840</v>
      </c>
      <c r="D95" s="390" t="s">
        <v>5791</v>
      </c>
      <c r="E95" s="390" t="s">
        <v>5288</v>
      </c>
      <c r="F95" s="392" t="s">
        <v>5796</v>
      </c>
      <c r="G95" s="393" t="s">
        <v>86</v>
      </c>
      <c r="H95" s="394">
        <v>4.2000000000000003E-2</v>
      </c>
      <c r="I95" s="395">
        <v>18.510000000000002</v>
      </c>
      <c r="J95" s="395">
        <v>0.77</v>
      </c>
      <c r="K95" s="379"/>
      <c r="L95" s="489">
        <v>22.3</v>
      </c>
    </row>
    <row r="96" spans="1:13" x14ac:dyDescent="0.2">
      <c r="A96" s="359" t="s">
        <v>3192</v>
      </c>
      <c r="B96" s="373" t="s">
        <v>5794</v>
      </c>
      <c r="C96" s="374" t="s">
        <v>5815</v>
      </c>
      <c r="D96" s="373" t="s">
        <v>5791</v>
      </c>
      <c r="E96" s="373" t="s">
        <v>5286</v>
      </c>
      <c r="F96" s="375" t="s">
        <v>5796</v>
      </c>
      <c r="G96" s="376" t="s">
        <v>86</v>
      </c>
      <c r="H96" s="377">
        <v>0.42</v>
      </c>
      <c r="I96" s="378">
        <v>11.092139999999999</v>
      </c>
      <c r="J96" s="378">
        <v>4.6500000000000004</v>
      </c>
      <c r="K96" s="379"/>
      <c r="L96" s="489">
        <v>13.34</v>
      </c>
    </row>
    <row r="97" spans="1:13" x14ac:dyDescent="0.2">
      <c r="A97" s="359" t="s">
        <v>3193</v>
      </c>
      <c r="B97" s="360" t="s">
        <v>5889</v>
      </c>
      <c r="C97" s="361" t="s">
        <v>5781</v>
      </c>
      <c r="D97" s="360" t="s">
        <v>5782</v>
      </c>
      <c r="E97" s="360" t="s">
        <v>5783</v>
      </c>
      <c r="F97" s="362" t="s">
        <v>5784</v>
      </c>
      <c r="G97" s="363" t="s">
        <v>5785</v>
      </c>
      <c r="H97" s="361" t="s">
        <v>5786</v>
      </c>
      <c r="I97" s="361" t="s">
        <v>5787</v>
      </c>
      <c r="J97" s="361" t="s">
        <v>5788</v>
      </c>
      <c r="K97" s="364"/>
    </row>
    <row r="98" spans="1:13" ht="24" x14ac:dyDescent="0.2">
      <c r="A98" s="359" t="s">
        <v>3194</v>
      </c>
      <c r="B98" s="365" t="s">
        <v>5789</v>
      </c>
      <c r="C98" s="366" t="s">
        <v>5890</v>
      </c>
      <c r="D98" s="365" t="s">
        <v>5791</v>
      </c>
      <c r="E98" s="365" t="s">
        <v>5891</v>
      </c>
      <c r="F98" s="367">
        <v>2</v>
      </c>
      <c r="G98" s="368" t="s">
        <v>5885</v>
      </c>
      <c r="H98" s="369">
        <v>1</v>
      </c>
      <c r="I98" s="370">
        <v>232.64</v>
      </c>
      <c r="J98" s="370">
        <v>232.64000000000001</v>
      </c>
      <c r="K98" s="371"/>
      <c r="L98" s="488">
        <v>280.26</v>
      </c>
      <c r="M98" s="488">
        <v>280.26</v>
      </c>
    </row>
    <row r="99" spans="1:13" x14ac:dyDescent="0.2">
      <c r="A99" s="359" t="s">
        <v>3195</v>
      </c>
      <c r="B99" s="396" t="s">
        <v>5794</v>
      </c>
      <c r="C99" s="397" t="s">
        <v>5840</v>
      </c>
      <c r="D99" s="396" t="s">
        <v>5791</v>
      </c>
      <c r="E99" s="396" t="s">
        <v>5288</v>
      </c>
      <c r="F99" s="398" t="s">
        <v>5796</v>
      </c>
      <c r="G99" s="399" t="s">
        <v>86</v>
      </c>
      <c r="H99" s="400">
        <v>1.8</v>
      </c>
      <c r="I99" s="380">
        <v>18.510000000000002</v>
      </c>
      <c r="J99" s="380">
        <v>33.31</v>
      </c>
      <c r="K99" s="379"/>
      <c r="L99" s="489">
        <v>22.3</v>
      </c>
    </row>
    <row r="100" spans="1:13" ht="12.75" thickBot="1" x14ac:dyDescent="0.25">
      <c r="A100" s="359" t="s">
        <v>3196</v>
      </c>
      <c r="B100" s="396" t="s">
        <v>5794</v>
      </c>
      <c r="C100" s="397" t="s">
        <v>5815</v>
      </c>
      <c r="D100" s="396" t="s">
        <v>5791</v>
      </c>
      <c r="E100" s="396" t="s">
        <v>5286</v>
      </c>
      <c r="F100" s="398" t="s">
        <v>5796</v>
      </c>
      <c r="G100" s="399" t="s">
        <v>86</v>
      </c>
      <c r="H100" s="400">
        <v>18</v>
      </c>
      <c r="I100" s="380">
        <v>11.073893969849246</v>
      </c>
      <c r="J100" s="380">
        <v>199.33</v>
      </c>
      <c r="K100" s="379"/>
      <c r="L100" s="489">
        <v>13.34</v>
      </c>
    </row>
    <row r="101" spans="1:13" ht="12.75" thickTop="1" x14ac:dyDescent="0.2">
      <c r="A101" s="359" t="s">
        <v>3197</v>
      </c>
      <c r="B101" s="407" t="s">
        <v>5892</v>
      </c>
      <c r="C101" s="408" t="s">
        <v>5781</v>
      </c>
      <c r="D101" s="407" t="s">
        <v>5782</v>
      </c>
      <c r="E101" s="407" t="s">
        <v>5783</v>
      </c>
      <c r="F101" s="409" t="s">
        <v>5784</v>
      </c>
      <c r="G101" s="410" t="s">
        <v>5785</v>
      </c>
      <c r="H101" s="408" t="s">
        <v>5786</v>
      </c>
      <c r="I101" s="408" t="s">
        <v>5787</v>
      </c>
      <c r="J101" s="408" t="s">
        <v>5788</v>
      </c>
      <c r="K101" s="364"/>
    </row>
    <row r="102" spans="1:13" x14ac:dyDescent="0.2">
      <c r="A102" s="359" t="s">
        <v>3198</v>
      </c>
      <c r="B102" s="365" t="s">
        <v>5789</v>
      </c>
      <c r="C102" s="366" t="s">
        <v>5893</v>
      </c>
      <c r="D102" s="365" t="s">
        <v>5791</v>
      </c>
      <c r="E102" s="365" t="s">
        <v>215</v>
      </c>
      <c r="F102" s="367">
        <v>2</v>
      </c>
      <c r="G102" s="368" t="s">
        <v>5885</v>
      </c>
      <c r="H102" s="369">
        <v>1</v>
      </c>
      <c r="I102" s="370">
        <v>134.41</v>
      </c>
      <c r="J102" s="370">
        <v>134.41</v>
      </c>
      <c r="K102" s="371"/>
      <c r="L102" s="488">
        <v>161.91999999999999</v>
      </c>
      <c r="M102" s="488">
        <v>161.91999999999999</v>
      </c>
    </row>
    <row r="103" spans="1:13" x14ac:dyDescent="0.2">
      <c r="A103" s="359" t="s">
        <v>3199</v>
      </c>
      <c r="B103" s="373" t="s">
        <v>5794</v>
      </c>
      <c r="C103" s="374" t="s">
        <v>5840</v>
      </c>
      <c r="D103" s="373" t="s">
        <v>5791</v>
      </c>
      <c r="E103" s="373" t="s">
        <v>5288</v>
      </c>
      <c r="F103" s="375" t="s">
        <v>5796</v>
      </c>
      <c r="G103" s="376" t="s">
        <v>86</v>
      </c>
      <c r="H103" s="377">
        <v>1.04</v>
      </c>
      <c r="I103" s="378">
        <v>18.510000000000002</v>
      </c>
      <c r="J103" s="378">
        <v>19.25</v>
      </c>
      <c r="K103" s="379"/>
      <c r="L103" s="489">
        <v>22.3</v>
      </c>
    </row>
    <row r="104" spans="1:13" x14ac:dyDescent="0.2">
      <c r="A104" s="359" t="s">
        <v>3200</v>
      </c>
      <c r="B104" s="373" t="s">
        <v>5794</v>
      </c>
      <c r="C104" s="374" t="s">
        <v>5815</v>
      </c>
      <c r="D104" s="373" t="s">
        <v>5791</v>
      </c>
      <c r="E104" s="373" t="s">
        <v>5286</v>
      </c>
      <c r="F104" s="375" t="s">
        <v>5796</v>
      </c>
      <c r="G104" s="376" t="s">
        <v>86</v>
      </c>
      <c r="H104" s="377">
        <v>10.4</v>
      </c>
      <c r="I104" s="378">
        <v>11.073850434782608</v>
      </c>
      <c r="J104" s="378">
        <v>115.16</v>
      </c>
      <c r="K104" s="379"/>
      <c r="L104" s="489">
        <v>13.34</v>
      </c>
    </row>
    <row r="105" spans="1:13" x14ac:dyDescent="0.2">
      <c r="A105" s="359" t="s">
        <v>3201</v>
      </c>
      <c r="B105" s="381" t="s">
        <v>5894</v>
      </c>
      <c r="C105" s="382" t="s">
        <v>5781</v>
      </c>
      <c r="D105" s="381" t="s">
        <v>5782</v>
      </c>
      <c r="E105" s="381" t="s">
        <v>5783</v>
      </c>
      <c r="F105" s="383" t="s">
        <v>5784</v>
      </c>
      <c r="G105" s="384" t="s">
        <v>5785</v>
      </c>
      <c r="H105" s="382" t="s">
        <v>5786</v>
      </c>
      <c r="I105" s="382" t="s">
        <v>5787</v>
      </c>
      <c r="J105" s="382" t="s">
        <v>5788</v>
      </c>
      <c r="K105" s="364"/>
    </row>
    <row r="106" spans="1:13" ht="24.75" thickBot="1" x14ac:dyDescent="0.25">
      <c r="A106" s="359" t="s">
        <v>3202</v>
      </c>
      <c r="B106" s="385" t="s">
        <v>5789</v>
      </c>
      <c r="C106" s="386" t="s">
        <v>5895</v>
      </c>
      <c r="D106" s="385" t="s">
        <v>217</v>
      </c>
      <c r="E106" s="385" t="s">
        <v>5896</v>
      </c>
      <c r="F106" s="387" t="s">
        <v>5897</v>
      </c>
      <c r="G106" s="388" t="s">
        <v>5885</v>
      </c>
      <c r="H106" s="389">
        <v>1</v>
      </c>
      <c r="I106" s="372">
        <v>210.10000000000002</v>
      </c>
      <c r="J106" s="372">
        <v>210.1</v>
      </c>
      <c r="K106" s="371"/>
      <c r="L106" s="488">
        <v>253.12</v>
      </c>
      <c r="M106" s="488">
        <v>253.12</v>
      </c>
    </row>
    <row r="107" spans="1:13" ht="24.75" thickTop="1" x14ac:dyDescent="0.2">
      <c r="A107" s="359" t="s">
        <v>3203</v>
      </c>
      <c r="B107" s="411" t="s">
        <v>5898</v>
      </c>
      <c r="C107" s="412" t="s">
        <v>5899</v>
      </c>
      <c r="D107" s="411" t="s">
        <v>217</v>
      </c>
      <c r="E107" s="411" t="s">
        <v>5900</v>
      </c>
      <c r="F107" s="413" t="s">
        <v>5901</v>
      </c>
      <c r="G107" s="414" t="s">
        <v>5902</v>
      </c>
      <c r="H107" s="415">
        <v>3.2467999999999999</v>
      </c>
      <c r="I107" s="416">
        <v>16.91</v>
      </c>
      <c r="J107" s="416">
        <v>54.9</v>
      </c>
      <c r="K107" s="379"/>
      <c r="L107" s="489">
        <v>20.38</v>
      </c>
      <c r="M107" s="490"/>
    </row>
    <row r="108" spans="1:13" ht="24" x14ac:dyDescent="0.2">
      <c r="A108" s="359" t="s">
        <v>3204</v>
      </c>
      <c r="B108" s="418" t="s">
        <v>5898</v>
      </c>
      <c r="C108" s="419" t="s">
        <v>5903</v>
      </c>
      <c r="D108" s="418" t="s">
        <v>217</v>
      </c>
      <c r="E108" s="418" t="s">
        <v>5904</v>
      </c>
      <c r="F108" s="420" t="s">
        <v>5901</v>
      </c>
      <c r="G108" s="421" t="s">
        <v>5905</v>
      </c>
      <c r="H108" s="422">
        <v>0.92020000000000002</v>
      </c>
      <c r="I108" s="423">
        <v>15.5</v>
      </c>
      <c r="J108" s="423">
        <v>14.26</v>
      </c>
      <c r="K108" s="379"/>
      <c r="L108" s="489">
        <v>18.68</v>
      </c>
      <c r="M108" s="490"/>
    </row>
    <row r="109" spans="1:13" ht="24" x14ac:dyDescent="0.2">
      <c r="A109" s="359" t="s">
        <v>3205</v>
      </c>
      <c r="B109" s="418" t="s">
        <v>5898</v>
      </c>
      <c r="C109" s="419" t="s">
        <v>5906</v>
      </c>
      <c r="D109" s="418" t="s">
        <v>217</v>
      </c>
      <c r="E109" s="418" t="s">
        <v>5907</v>
      </c>
      <c r="F109" s="420" t="s">
        <v>5908</v>
      </c>
      <c r="G109" s="421" t="s">
        <v>185</v>
      </c>
      <c r="H109" s="422">
        <v>0.63660000000000005</v>
      </c>
      <c r="I109" s="423">
        <v>23.82</v>
      </c>
      <c r="J109" s="423">
        <v>15.16</v>
      </c>
      <c r="K109" s="379"/>
      <c r="L109" s="489">
        <v>28.7</v>
      </c>
    </row>
    <row r="110" spans="1:13" ht="24" x14ac:dyDescent="0.2">
      <c r="A110" s="359" t="s">
        <v>3206</v>
      </c>
      <c r="B110" s="418" t="s">
        <v>5898</v>
      </c>
      <c r="C110" s="419" t="s">
        <v>5909</v>
      </c>
      <c r="D110" s="418" t="s">
        <v>217</v>
      </c>
      <c r="E110" s="418" t="s">
        <v>5455</v>
      </c>
      <c r="F110" s="420" t="s">
        <v>5908</v>
      </c>
      <c r="G110" s="421" t="s">
        <v>185</v>
      </c>
      <c r="H110" s="422">
        <v>6.5785</v>
      </c>
      <c r="I110" s="423">
        <v>16.123041509433961</v>
      </c>
      <c r="J110" s="423">
        <v>106.06</v>
      </c>
      <c r="K110" s="379"/>
      <c r="L110" s="489">
        <v>19.420000000000002</v>
      </c>
    </row>
    <row r="111" spans="1:13" x14ac:dyDescent="0.2">
      <c r="A111" s="359" t="s">
        <v>3207</v>
      </c>
      <c r="B111" s="373" t="s">
        <v>5794</v>
      </c>
      <c r="C111" s="374" t="s">
        <v>5910</v>
      </c>
      <c r="D111" s="373" t="s">
        <v>217</v>
      </c>
      <c r="E111" s="373" t="s">
        <v>5911</v>
      </c>
      <c r="F111" s="375" t="s">
        <v>5798</v>
      </c>
      <c r="G111" s="376" t="s">
        <v>280</v>
      </c>
      <c r="H111" s="377">
        <v>0.28349999999999997</v>
      </c>
      <c r="I111" s="378">
        <v>69.58</v>
      </c>
      <c r="J111" s="378">
        <v>19.72</v>
      </c>
      <c r="K111" s="379"/>
      <c r="L111" s="489">
        <v>83.83</v>
      </c>
    </row>
    <row r="112" spans="1:13" x14ac:dyDescent="0.2">
      <c r="A112" s="359" t="s">
        <v>3208</v>
      </c>
      <c r="B112" s="381" t="s">
        <v>5912</v>
      </c>
      <c r="C112" s="382" t="s">
        <v>5781</v>
      </c>
      <c r="D112" s="381" t="s">
        <v>5782</v>
      </c>
      <c r="E112" s="381" t="s">
        <v>5783</v>
      </c>
      <c r="F112" s="383" t="s">
        <v>5784</v>
      </c>
      <c r="G112" s="384" t="s">
        <v>5785</v>
      </c>
      <c r="H112" s="382" t="s">
        <v>5786</v>
      </c>
      <c r="I112" s="382" t="s">
        <v>5787</v>
      </c>
      <c r="J112" s="382" t="s">
        <v>5788</v>
      </c>
      <c r="K112" s="364"/>
    </row>
    <row r="113" spans="1:13" ht="12.75" thickBot="1" x14ac:dyDescent="0.25">
      <c r="A113" s="359" t="s">
        <v>3209</v>
      </c>
      <c r="B113" s="385" t="s">
        <v>5789</v>
      </c>
      <c r="C113" s="386" t="s">
        <v>5913</v>
      </c>
      <c r="D113" s="385" t="s">
        <v>5791</v>
      </c>
      <c r="E113" s="385" t="s">
        <v>222</v>
      </c>
      <c r="F113" s="387">
        <v>2</v>
      </c>
      <c r="G113" s="388" t="s">
        <v>5793</v>
      </c>
      <c r="H113" s="389">
        <v>1</v>
      </c>
      <c r="I113" s="372">
        <v>5.17</v>
      </c>
      <c r="J113" s="372">
        <v>5.17</v>
      </c>
      <c r="K113" s="371"/>
      <c r="L113" s="488">
        <v>6.22</v>
      </c>
      <c r="M113" s="488">
        <v>6.22</v>
      </c>
    </row>
    <row r="114" spans="1:13" ht="12.75" thickTop="1" x14ac:dyDescent="0.2">
      <c r="A114" s="359" t="s">
        <v>3210</v>
      </c>
      <c r="B114" s="390" t="s">
        <v>5794</v>
      </c>
      <c r="C114" s="391" t="s">
        <v>5840</v>
      </c>
      <c r="D114" s="390" t="s">
        <v>5791</v>
      </c>
      <c r="E114" s="390" t="s">
        <v>5288</v>
      </c>
      <c r="F114" s="392" t="s">
        <v>5796</v>
      </c>
      <c r="G114" s="393" t="s">
        <v>86</v>
      </c>
      <c r="H114" s="394">
        <v>0.04</v>
      </c>
      <c r="I114" s="395">
        <v>18.510000000000002</v>
      </c>
      <c r="J114" s="395">
        <v>0.74</v>
      </c>
      <c r="K114" s="379"/>
      <c r="L114" s="489">
        <v>22.3</v>
      </c>
    </row>
    <row r="115" spans="1:13" x14ac:dyDescent="0.2">
      <c r="A115" s="359" t="s">
        <v>3211</v>
      </c>
      <c r="B115" s="373" t="s">
        <v>5794</v>
      </c>
      <c r="C115" s="374" t="s">
        <v>5815</v>
      </c>
      <c r="D115" s="373" t="s">
        <v>5791</v>
      </c>
      <c r="E115" s="373" t="s">
        <v>5286</v>
      </c>
      <c r="F115" s="375" t="s">
        <v>5796</v>
      </c>
      <c r="G115" s="376" t="s">
        <v>86</v>
      </c>
      <c r="H115" s="377">
        <v>0.4</v>
      </c>
      <c r="I115" s="378">
        <v>11.092140000000001</v>
      </c>
      <c r="J115" s="378">
        <v>4.43</v>
      </c>
      <c r="K115" s="379"/>
      <c r="L115" s="489">
        <v>13.34</v>
      </c>
    </row>
    <row r="116" spans="1:13" x14ac:dyDescent="0.2">
      <c r="A116" s="359" t="s">
        <v>3212</v>
      </c>
      <c r="B116" s="360" t="s">
        <v>5914</v>
      </c>
      <c r="C116" s="361" t="s">
        <v>5781</v>
      </c>
      <c r="D116" s="360" t="s">
        <v>5782</v>
      </c>
      <c r="E116" s="360" t="s">
        <v>5783</v>
      </c>
      <c r="F116" s="362" t="s">
        <v>5784</v>
      </c>
      <c r="G116" s="363" t="s">
        <v>5785</v>
      </c>
      <c r="H116" s="361" t="s">
        <v>5786</v>
      </c>
      <c r="I116" s="361" t="s">
        <v>5787</v>
      </c>
      <c r="J116" s="361" t="s">
        <v>5788</v>
      </c>
      <c r="K116" s="364"/>
    </row>
    <row r="117" spans="1:13" x14ac:dyDescent="0.2">
      <c r="A117" s="359" t="s">
        <v>3213</v>
      </c>
      <c r="B117" s="365" t="s">
        <v>5789</v>
      </c>
      <c r="C117" s="366" t="s">
        <v>5915</v>
      </c>
      <c r="D117" s="365" t="s">
        <v>5791</v>
      </c>
      <c r="E117" s="365" t="s">
        <v>224</v>
      </c>
      <c r="F117" s="367">
        <v>2</v>
      </c>
      <c r="G117" s="368" t="s">
        <v>5607</v>
      </c>
      <c r="H117" s="369">
        <v>1</v>
      </c>
      <c r="I117" s="370">
        <v>3.23</v>
      </c>
      <c r="J117" s="370">
        <v>3.23</v>
      </c>
      <c r="K117" s="371"/>
      <c r="L117" s="488">
        <v>3.88</v>
      </c>
      <c r="M117" s="488">
        <v>3.88</v>
      </c>
    </row>
    <row r="118" spans="1:13" x14ac:dyDescent="0.2">
      <c r="A118" s="359" t="s">
        <v>3214</v>
      </c>
      <c r="B118" s="373" t="s">
        <v>5794</v>
      </c>
      <c r="C118" s="374" t="s">
        <v>5916</v>
      </c>
      <c r="D118" s="373" t="s">
        <v>5791</v>
      </c>
      <c r="E118" s="373" t="s">
        <v>5350</v>
      </c>
      <c r="F118" s="375" t="s">
        <v>5796</v>
      </c>
      <c r="G118" s="376" t="s">
        <v>86</v>
      </c>
      <c r="H118" s="377">
        <v>2.5000000000000001E-2</v>
      </c>
      <c r="I118" s="378">
        <v>18.510000000000002</v>
      </c>
      <c r="J118" s="378">
        <v>0.46</v>
      </c>
      <c r="K118" s="379"/>
      <c r="L118" s="489">
        <v>22.3</v>
      </c>
    </row>
    <row r="119" spans="1:13" x14ac:dyDescent="0.2">
      <c r="A119" s="359" t="s">
        <v>3215</v>
      </c>
      <c r="B119" s="396" t="s">
        <v>5794</v>
      </c>
      <c r="C119" s="397" t="s">
        <v>5815</v>
      </c>
      <c r="D119" s="396" t="s">
        <v>5791</v>
      </c>
      <c r="E119" s="396" t="s">
        <v>5286</v>
      </c>
      <c r="F119" s="398" t="s">
        <v>5796</v>
      </c>
      <c r="G119" s="399" t="s">
        <v>86</v>
      </c>
      <c r="H119" s="400">
        <v>0.25</v>
      </c>
      <c r="I119" s="380">
        <v>11.106900000000001</v>
      </c>
      <c r="J119" s="380">
        <v>2.77</v>
      </c>
      <c r="K119" s="379"/>
      <c r="L119" s="489">
        <v>13.34</v>
      </c>
    </row>
    <row r="120" spans="1:13" ht="12.75" thickBot="1" x14ac:dyDescent="0.25">
      <c r="A120" s="359" t="s">
        <v>3216</v>
      </c>
      <c r="B120" s="381" t="s">
        <v>5917</v>
      </c>
      <c r="C120" s="382" t="s">
        <v>5781</v>
      </c>
      <c r="D120" s="381" t="s">
        <v>5782</v>
      </c>
      <c r="E120" s="381" t="s">
        <v>5783</v>
      </c>
      <c r="F120" s="383" t="s">
        <v>5784</v>
      </c>
      <c r="G120" s="384" t="s">
        <v>5785</v>
      </c>
      <c r="H120" s="382" t="s">
        <v>5786</v>
      </c>
      <c r="I120" s="382" t="s">
        <v>5787</v>
      </c>
      <c r="J120" s="382" t="s">
        <v>5788</v>
      </c>
      <c r="K120" s="364"/>
    </row>
    <row r="121" spans="1:13" ht="36.75" thickTop="1" x14ac:dyDescent="0.2">
      <c r="A121" s="359" t="s">
        <v>3217</v>
      </c>
      <c r="B121" s="401" t="s">
        <v>5789</v>
      </c>
      <c r="C121" s="402" t="s">
        <v>5918</v>
      </c>
      <c r="D121" s="401" t="s">
        <v>5791</v>
      </c>
      <c r="E121" s="401" t="s">
        <v>5919</v>
      </c>
      <c r="F121" s="403">
        <v>2</v>
      </c>
      <c r="G121" s="404" t="s">
        <v>5607</v>
      </c>
      <c r="H121" s="405">
        <v>1</v>
      </c>
      <c r="I121" s="406">
        <v>3.8</v>
      </c>
      <c r="J121" s="406">
        <v>3.8</v>
      </c>
      <c r="K121" s="371"/>
      <c r="L121" s="488">
        <v>4.57</v>
      </c>
      <c r="M121" s="488">
        <v>4.57</v>
      </c>
    </row>
    <row r="122" spans="1:13" x14ac:dyDescent="0.2">
      <c r="A122" s="359" t="s">
        <v>3218</v>
      </c>
      <c r="B122" s="373" t="s">
        <v>5794</v>
      </c>
      <c r="C122" s="374" t="s">
        <v>5815</v>
      </c>
      <c r="D122" s="373" t="s">
        <v>5791</v>
      </c>
      <c r="E122" s="373" t="s">
        <v>5286</v>
      </c>
      <c r="F122" s="375" t="s">
        <v>5796</v>
      </c>
      <c r="G122" s="376" t="s">
        <v>86</v>
      </c>
      <c r="H122" s="377">
        <v>0.29420000000000002</v>
      </c>
      <c r="I122" s="378">
        <v>11.1069</v>
      </c>
      <c r="J122" s="378">
        <v>3.26</v>
      </c>
      <c r="K122" s="379"/>
      <c r="L122" s="489">
        <v>13.34</v>
      </c>
    </row>
    <row r="123" spans="1:13" x14ac:dyDescent="0.2">
      <c r="A123" s="359" t="s">
        <v>3219</v>
      </c>
      <c r="B123" s="373" t="s">
        <v>5794</v>
      </c>
      <c r="C123" s="374" t="s">
        <v>5916</v>
      </c>
      <c r="D123" s="373" t="s">
        <v>5791</v>
      </c>
      <c r="E123" s="373" t="s">
        <v>5350</v>
      </c>
      <c r="F123" s="375" t="s">
        <v>5796</v>
      </c>
      <c r="G123" s="376" t="s">
        <v>86</v>
      </c>
      <c r="H123" s="377">
        <v>2.9399999999999999E-2</v>
      </c>
      <c r="I123" s="378">
        <v>18.510000000000002</v>
      </c>
      <c r="J123" s="378">
        <v>0.54</v>
      </c>
      <c r="K123" s="379"/>
      <c r="L123" s="489">
        <v>22.3</v>
      </c>
    </row>
    <row r="124" spans="1:13" x14ac:dyDescent="0.2">
      <c r="A124" s="359" t="s">
        <v>3220</v>
      </c>
      <c r="B124" s="360" t="s">
        <v>5920</v>
      </c>
      <c r="C124" s="361" t="s">
        <v>5781</v>
      </c>
      <c r="D124" s="360" t="s">
        <v>5782</v>
      </c>
      <c r="E124" s="360" t="s">
        <v>5783</v>
      </c>
      <c r="F124" s="362" t="s">
        <v>5784</v>
      </c>
      <c r="G124" s="363" t="s">
        <v>5785</v>
      </c>
      <c r="H124" s="361" t="s">
        <v>5786</v>
      </c>
      <c r="I124" s="361" t="s">
        <v>5787</v>
      </c>
      <c r="J124" s="361" t="s">
        <v>5788</v>
      </c>
      <c r="K124" s="364"/>
    </row>
    <row r="125" spans="1:13" x14ac:dyDescent="0.2">
      <c r="A125" s="359" t="s">
        <v>3221</v>
      </c>
      <c r="B125" s="365" t="s">
        <v>5789</v>
      </c>
      <c r="C125" s="366" t="s">
        <v>5921</v>
      </c>
      <c r="D125" s="365" t="s">
        <v>5791</v>
      </c>
      <c r="E125" s="365" t="s">
        <v>227</v>
      </c>
      <c r="F125" s="367">
        <v>2</v>
      </c>
      <c r="G125" s="368" t="s">
        <v>5607</v>
      </c>
      <c r="H125" s="369">
        <v>1</v>
      </c>
      <c r="I125" s="370">
        <v>4.3</v>
      </c>
      <c r="J125" s="370">
        <v>4.3</v>
      </c>
      <c r="K125" s="371"/>
      <c r="L125" s="488">
        <v>5.18</v>
      </c>
      <c r="M125" s="488">
        <v>5.18</v>
      </c>
    </row>
    <row r="126" spans="1:13" x14ac:dyDescent="0.2">
      <c r="A126" s="359" t="s">
        <v>3222</v>
      </c>
      <c r="B126" s="396" t="s">
        <v>5794</v>
      </c>
      <c r="C126" s="397" t="s">
        <v>5916</v>
      </c>
      <c r="D126" s="396" t="s">
        <v>5791</v>
      </c>
      <c r="E126" s="396" t="s">
        <v>5350</v>
      </c>
      <c r="F126" s="398" t="s">
        <v>5796</v>
      </c>
      <c r="G126" s="399" t="s">
        <v>86</v>
      </c>
      <c r="H126" s="400">
        <v>3.3300000000000003E-2</v>
      </c>
      <c r="I126" s="380">
        <v>18.510000000000002</v>
      </c>
      <c r="J126" s="380">
        <v>0.61</v>
      </c>
      <c r="K126" s="379"/>
      <c r="L126" s="489">
        <v>22.3</v>
      </c>
    </row>
    <row r="127" spans="1:13" ht="12.75" thickBot="1" x14ac:dyDescent="0.25">
      <c r="A127" s="359" t="s">
        <v>3223</v>
      </c>
      <c r="B127" s="396" t="s">
        <v>5794</v>
      </c>
      <c r="C127" s="397" t="s">
        <v>5815</v>
      </c>
      <c r="D127" s="396" t="s">
        <v>5791</v>
      </c>
      <c r="E127" s="396" t="s">
        <v>5286</v>
      </c>
      <c r="F127" s="398" t="s">
        <v>5796</v>
      </c>
      <c r="G127" s="399" t="s">
        <v>86</v>
      </c>
      <c r="H127" s="400">
        <v>0.33329999999999999</v>
      </c>
      <c r="I127" s="380">
        <v>11.097674999999999</v>
      </c>
      <c r="J127" s="380">
        <v>3.69</v>
      </c>
      <c r="K127" s="379"/>
      <c r="L127" s="489">
        <v>13.34</v>
      </c>
    </row>
    <row r="128" spans="1:13" ht="12.75" thickTop="1" x14ac:dyDescent="0.2">
      <c r="A128" s="359" t="s">
        <v>3224</v>
      </c>
      <c r="B128" s="407" t="s">
        <v>5922</v>
      </c>
      <c r="C128" s="408" t="s">
        <v>5781</v>
      </c>
      <c r="D128" s="407" t="s">
        <v>5782</v>
      </c>
      <c r="E128" s="407" t="s">
        <v>5783</v>
      </c>
      <c r="F128" s="409" t="s">
        <v>5784</v>
      </c>
      <c r="G128" s="410" t="s">
        <v>5785</v>
      </c>
      <c r="H128" s="408" t="s">
        <v>5786</v>
      </c>
      <c r="I128" s="408" t="s">
        <v>5787</v>
      </c>
      <c r="J128" s="408" t="s">
        <v>5788</v>
      </c>
      <c r="K128" s="364"/>
    </row>
    <row r="129" spans="1:13" x14ac:dyDescent="0.2">
      <c r="A129" s="359" t="s">
        <v>3225</v>
      </c>
      <c r="B129" s="365" t="s">
        <v>5789</v>
      </c>
      <c r="C129" s="366" t="s">
        <v>5923</v>
      </c>
      <c r="D129" s="365" t="s">
        <v>5791</v>
      </c>
      <c r="E129" s="365" t="s">
        <v>230</v>
      </c>
      <c r="F129" s="367">
        <v>3</v>
      </c>
      <c r="G129" s="368" t="s">
        <v>5885</v>
      </c>
      <c r="H129" s="369">
        <v>1</v>
      </c>
      <c r="I129" s="370">
        <v>36.269999999999996</v>
      </c>
      <c r="J129" s="370">
        <v>36.269999999999996</v>
      </c>
      <c r="K129" s="371"/>
      <c r="L129" s="488">
        <v>43.7</v>
      </c>
      <c r="M129" s="488">
        <v>43.7</v>
      </c>
    </row>
    <row r="130" spans="1:13" x14ac:dyDescent="0.2">
      <c r="A130" s="359" t="s">
        <v>3226</v>
      </c>
      <c r="B130" s="373" t="s">
        <v>5794</v>
      </c>
      <c r="C130" s="374" t="s">
        <v>5815</v>
      </c>
      <c r="D130" s="373" t="s">
        <v>5791</v>
      </c>
      <c r="E130" s="373" t="s">
        <v>5286</v>
      </c>
      <c r="F130" s="375" t="s">
        <v>5796</v>
      </c>
      <c r="G130" s="376" t="s">
        <v>86</v>
      </c>
      <c r="H130" s="377">
        <v>0.72</v>
      </c>
      <c r="I130" s="378">
        <v>11.056162500000005</v>
      </c>
      <c r="J130" s="378">
        <v>7.96</v>
      </c>
      <c r="K130" s="379"/>
      <c r="L130" s="489">
        <v>13.34</v>
      </c>
    </row>
    <row r="131" spans="1:13" x14ac:dyDescent="0.2">
      <c r="A131" s="359" t="s">
        <v>3227</v>
      </c>
      <c r="B131" s="373" t="s">
        <v>5794</v>
      </c>
      <c r="C131" s="374" t="s">
        <v>5924</v>
      </c>
      <c r="D131" s="373" t="s">
        <v>5791</v>
      </c>
      <c r="E131" s="373" t="s">
        <v>5925</v>
      </c>
      <c r="F131" s="375" t="s">
        <v>5798</v>
      </c>
      <c r="G131" s="376" t="s">
        <v>86</v>
      </c>
      <c r="H131" s="377">
        <v>0.4</v>
      </c>
      <c r="I131" s="378">
        <v>70.78</v>
      </c>
      <c r="J131" s="378">
        <v>28.31</v>
      </c>
      <c r="K131" s="379"/>
      <c r="L131" s="489">
        <v>85.27</v>
      </c>
    </row>
    <row r="132" spans="1:13" x14ac:dyDescent="0.2">
      <c r="A132" s="359" t="s">
        <v>3228</v>
      </c>
      <c r="B132" s="360" t="s">
        <v>5926</v>
      </c>
      <c r="C132" s="361" t="s">
        <v>5781</v>
      </c>
      <c r="D132" s="360" t="s">
        <v>5782</v>
      </c>
      <c r="E132" s="360" t="s">
        <v>5783</v>
      </c>
      <c r="F132" s="362" t="s">
        <v>5784</v>
      </c>
      <c r="G132" s="363" t="s">
        <v>5785</v>
      </c>
      <c r="H132" s="361" t="s">
        <v>5786</v>
      </c>
      <c r="I132" s="361" t="s">
        <v>5787</v>
      </c>
      <c r="J132" s="361" t="s">
        <v>5788</v>
      </c>
      <c r="K132" s="364"/>
    </row>
    <row r="133" spans="1:13" x14ac:dyDescent="0.2">
      <c r="A133" s="359" t="s">
        <v>3229</v>
      </c>
      <c r="B133" s="385" t="s">
        <v>5789</v>
      </c>
      <c r="C133" s="386" t="s">
        <v>5893</v>
      </c>
      <c r="D133" s="385" t="s">
        <v>5791</v>
      </c>
      <c r="E133" s="385" t="s">
        <v>215</v>
      </c>
      <c r="F133" s="387">
        <v>2</v>
      </c>
      <c r="G133" s="388" t="s">
        <v>5885</v>
      </c>
      <c r="H133" s="389">
        <v>1</v>
      </c>
      <c r="I133" s="372">
        <v>134.41</v>
      </c>
      <c r="J133" s="372">
        <v>134.41</v>
      </c>
      <c r="K133" s="371"/>
      <c r="L133" s="488">
        <v>161.91999999999999</v>
      </c>
      <c r="M133" s="488">
        <v>161.91999999999999</v>
      </c>
    </row>
    <row r="134" spans="1:13" ht="12.75" thickBot="1" x14ac:dyDescent="0.25">
      <c r="A134" s="359" t="s">
        <v>3230</v>
      </c>
      <c r="B134" s="396" t="s">
        <v>5794</v>
      </c>
      <c r="C134" s="397" t="s">
        <v>5840</v>
      </c>
      <c r="D134" s="396" t="s">
        <v>5791</v>
      </c>
      <c r="E134" s="396" t="s">
        <v>5288</v>
      </c>
      <c r="F134" s="398" t="s">
        <v>5796</v>
      </c>
      <c r="G134" s="399" t="s">
        <v>86</v>
      </c>
      <c r="H134" s="400">
        <v>1.04</v>
      </c>
      <c r="I134" s="380">
        <v>18.510000000000002</v>
      </c>
      <c r="J134" s="380">
        <v>19.25</v>
      </c>
      <c r="K134" s="379"/>
      <c r="L134" s="489">
        <v>22.3</v>
      </c>
    </row>
    <row r="135" spans="1:13" ht="12.75" thickTop="1" x14ac:dyDescent="0.2">
      <c r="A135" s="359" t="s">
        <v>3231</v>
      </c>
      <c r="B135" s="390" t="s">
        <v>5794</v>
      </c>
      <c r="C135" s="391" t="s">
        <v>5815</v>
      </c>
      <c r="D135" s="390" t="s">
        <v>5791</v>
      </c>
      <c r="E135" s="390" t="s">
        <v>5286</v>
      </c>
      <c r="F135" s="392" t="s">
        <v>5796</v>
      </c>
      <c r="G135" s="393" t="s">
        <v>86</v>
      </c>
      <c r="H135" s="394">
        <v>10.4</v>
      </c>
      <c r="I135" s="395">
        <v>11.073850434782608</v>
      </c>
      <c r="J135" s="395">
        <v>115.16</v>
      </c>
      <c r="K135" s="379"/>
      <c r="L135" s="489">
        <v>13.34</v>
      </c>
    </row>
    <row r="136" spans="1:13" x14ac:dyDescent="0.2">
      <c r="A136" s="359" t="s">
        <v>3232</v>
      </c>
      <c r="B136" s="360" t="s">
        <v>5927</v>
      </c>
      <c r="C136" s="361" t="s">
        <v>5781</v>
      </c>
      <c r="D136" s="360" t="s">
        <v>5782</v>
      </c>
      <c r="E136" s="360" t="s">
        <v>5783</v>
      </c>
      <c r="F136" s="362" t="s">
        <v>5784</v>
      </c>
      <c r="G136" s="363" t="s">
        <v>5785</v>
      </c>
      <c r="H136" s="361" t="s">
        <v>5786</v>
      </c>
      <c r="I136" s="361" t="s">
        <v>5787</v>
      </c>
      <c r="J136" s="361" t="s">
        <v>5788</v>
      </c>
      <c r="K136" s="364"/>
    </row>
    <row r="137" spans="1:13" ht="24" x14ac:dyDescent="0.2">
      <c r="A137" s="359" t="s">
        <v>3233</v>
      </c>
      <c r="B137" s="365" t="s">
        <v>5789</v>
      </c>
      <c r="C137" s="366" t="s">
        <v>5928</v>
      </c>
      <c r="D137" s="365" t="s">
        <v>5791</v>
      </c>
      <c r="E137" s="365" t="s">
        <v>234</v>
      </c>
      <c r="F137" s="367">
        <v>2</v>
      </c>
      <c r="G137" s="368" t="s">
        <v>5385</v>
      </c>
      <c r="H137" s="369">
        <v>1</v>
      </c>
      <c r="I137" s="370">
        <v>5.17</v>
      </c>
      <c r="J137" s="370">
        <v>5.17</v>
      </c>
      <c r="K137" s="371"/>
      <c r="L137" s="488">
        <v>6.22</v>
      </c>
      <c r="M137" s="488">
        <v>6.22</v>
      </c>
    </row>
    <row r="138" spans="1:13" x14ac:dyDescent="0.2">
      <c r="A138" s="359" t="s">
        <v>3234</v>
      </c>
      <c r="B138" s="373" t="s">
        <v>5794</v>
      </c>
      <c r="C138" s="374" t="s">
        <v>5840</v>
      </c>
      <c r="D138" s="373" t="s">
        <v>5791</v>
      </c>
      <c r="E138" s="373" t="s">
        <v>5288</v>
      </c>
      <c r="F138" s="375" t="s">
        <v>5796</v>
      </c>
      <c r="G138" s="376" t="s">
        <v>86</v>
      </c>
      <c r="H138" s="377">
        <v>0.04</v>
      </c>
      <c r="I138" s="378">
        <v>18.510000000000002</v>
      </c>
      <c r="J138" s="378">
        <v>0.74</v>
      </c>
      <c r="K138" s="379"/>
      <c r="L138" s="489">
        <v>22.3</v>
      </c>
    </row>
    <row r="139" spans="1:13" x14ac:dyDescent="0.2">
      <c r="A139" s="359" t="s">
        <v>3235</v>
      </c>
      <c r="B139" s="373" t="s">
        <v>5794</v>
      </c>
      <c r="C139" s="374" t="s">
        <v>5815</v>
      </c>
      <c r="D139" s="373" t="s">
        <v>5791</v>
      </c>
      <c r="E139" s="373" t="s">
        <v>5286</v>
      </c>
      <c r="F139" s="375" t="s">
        <v>5796</v>
      </c>
      <c r="G139" s="376" t="s">
        <v>86</v>
      </c>
      <c r="H139" s="377">
        <v>0.4</v>
      </c>
      <c r="I139" s="378">
        <v>11.092140000000001</v>
      </c>
      <c r="J139" s="378">
        <v>4.43</v>
      </c>
      <c r="K139" s="379"/>
      <c r="L139" s="489">
        <v>13.34</v>
      </c>
    </row>
    <row r="140" spans="1:13" x14ac:dyDescent="0.2">
      <c r="A140" s="359" t="s">
        <v>3236</v>
      </c>
      <c r="B140" s="381" t="s">
        <v>5929</v>
      </c>
      <c r="C140" s="382" t="s">
        <v>5781</v>
      </c>
      <c r="D140" s="381" t="s">
        <v>5782</v>
      </c>
      <c r="E140" s="381" t="s">
        <v>5783</v>
      </c>
      <c r="F140" s="383" t="s">
        <v>5784</v>
      </c>
      <c r="G140" s="384" t="s">
        <v>5785</v>
      </c>
      <c r="H140" s="382" t="s">
        <v>5786</v>
      </c>
      <c r="I140" s="382" t="s">
        <v>5787</v>
      </c>
      <c r="J140" s="382" t="s">
        <v>5788</v>
      </c>
      <c r="K140" s="364"/>
    </row>
    <row r="141" spans="1:13" ht="12.75" thickBot="1" x14ac:dyDescent="0.25">
      <c r="A141" s="359" t="s">
        <v>3237</v>
      </c>
      <c r="B141" s="385" t="s">
        <v>5789</v>
      </c>
      <c r="C141" s="386" t="s">
        <v>5930</v>
      </c>
      <c r="D141" s="385" t="s">
        <v>5791</v>
      </c>
      <c r="E141" s="385" t="s">
        <v>236</v>
      </c>
      <c r="F141" s="387">
        <v>2</v>
      </c>
      <c r="G141" s="388" t="s">
        <v>5793</v>
      </c>
      <c r="H141" s="389">
        <v>1</v>
      </c>
      <c r="I141" s="372">
        <v>2.21</v>
      </c>
      <c r="J141" s="372">
        <v>2.21</v>
      </c>
      <c r="K141" s="371"/>
      <c r="L141" s="488">
        <v>2.66</v>
      </c>
      <c r="M141" s="488">
        <v>2.66</v>
      </c>
    </row>
    <row r="142" spans="1:13" ht="12.75" thickTop="1" x14ac:dyDescent="0.2">
      <c r="A142" s="359" t="s">
        <v>3238</v>
      </c>
      <c r="B142" s="390" t="s">
        <v>5794</v>
      </c>
      <c r="C142" s="391" t="s">
        <v>5815</v>
      </c>
      <c r="D142" s="390" t="s">
        <v>5791</v>
      </c>
      <c r="E142" s="390" t="s">
        <v>5286</v>
      </c>
      <c r="F142" s="392" t="s">
        <v>5796</v>
      </c>
      <c r="G142" s="393" t="s">
        <v>86</v>
      </c>
      <c r="H142" s="394">
        <v>0.2</v>
      </c>
      <c r="I142" s="395">
        <v>11.07</v>
      </c>
      <c r="J142" s="395">
        <v>2.21</v>
      </c>
      <c r="K142" s="379"/>
      <c r="L142" s="489">
        <v>13.34</v>
      </c>
    </row>
    <row r="143" spans="1:13" x14ac:dyDescent="0.2">
      <c r="A143" s="359" t="s">
        <v>3239</v>
      </c>
      <c r="B143" s="360" t="s">
        <v>5931</v>
      </c>
      <c r="C143" s="361" t="s">
        <v>5781</v>
      </c>
      <c r="D143" s="360" t="s">
        <v>5782</v>
      </c>
      <c r="E143" s="360" t="s">
        <v>5783</v>
      </c>
      <c r="F143" s="362" t="s">
        <v>5784</v>
      </c>
      <c r="G143" s="363" t="s">
        <v>5785</v>
      </c>
      <c r="H143" s="361" t="s">
        <v>5786</v>
      </c>
      <c r="I143" s="361" t="s">
        <v>5787</v>
      </c>
      <c r="J143" s="361" t="s">
        <v>5788</v>
      </c>
      <c r="K143" s="364"/>
    </row>
    <row r="144" spans="1:13" x14ac:dyDescent="0.2">
      <c r="A144" s="359" t="s">
        <v>3240</v>
      </c>
      <c r="B144" s="365" t="s">
        <v>5789</v>
      </c>
      <c r="C144" s="366" t="s">
        <v>5923</v>
      </c>
      <c r="D144" s="365" t="s">
        <v>5791</v>
      </c>
      <c r="E144" s="365" t="s">
        <v>230</v>
      </c>
      <c r="F144" s="367">
        <v>3</v>
      </c>
      <c r="G144" s="368" t="s">
        <v>5885</v>
      </c>
      <c r="H144" s="369">
        <v>1</v>
      </c>
      <c r="I144" s="370">
        <v>36.269999999999996</v>
      </c>
      <c r="J144" s="370">
        <v>36.269999999999996</v>
      </c>
      <c r="K144" s="371"/>
      <c r="L144" s="488">
        <v>43.7</v>
      </c>
      <c r="M144" s="488">
        <v>43.7</v>
      </c>
    </row>
    <row r="145" spans="1:13" x14ac:dyDescent="0.2">
      <c r="A145" s="359" t="s">
        <v>3241</v>
      </c>
      <c r="B145" s="373" t="s">
        <v>5794</v>
      </c>
      <c r="C145" s="374" t="s">
        <v>5815</v>
      </c>
      <c r="D145" s="373" t="s">
        <v>5791</v>
      </c>
      <c r="E145" s="373" t="s">
        <v>5286</v>
      </c>
      <c r="F145" s="375" t="s">
        <v>5796</v>
      </c>
      <c r="G145" s="376" t="s">
        <v>86</v>
      </c>
      <c r="H145" s="377">
        <v>0.72</v>
      </c>
      <c r="I145" s="378">
        <v>11.056162500000005</v>
      </c>
      <c r="J145" s="378">
        <v>7.96</v>
      </c>
      <c r="K145" s="379"/>
      <c r="L145" s="489">
        <v>13.34</v>
      </c>
    </row>
    <row r="146" spans="1:13" x14ac:dyDescent="0.2">
      <c r="A146" s="359" t="s">
        <v>3242</v>
      </c>
      <c r="B146" s="373" t="s">
        <v>5794</v>
      </c>
      <c r="C146" s="374" t="s">
        <v>5924</v>
      </c>
      <c r="D146" s="373" t="s">
        <v>5791</v>
      </c>
      <c r="E146" s="373" t="s">
        <v>5925</v>
      </c>
      <c r="F146" s="375" t="s">
        <v>5798</v>
      </c>
      <c r="G146" s="376" t="s">
        <v>86</v>
      </c>
      <c r="H146" s="377">
        <v>0.4</v>
      </c>
      <c r="I146" s="378">
        <v>70.78</v>
      </c>
      <c r="J146" s="378">
        <v>28.31</v>
      </c>
      <c r="K146" s="379"/>
      <c r="L146" s="489">
        <v>85.27</v>
      </c>
    </row>
    <row r="147" spans="1:13" x14ac:dyDescent="0.2">
      <c r="A147" s="359" t="s">
        <v>3243</v>
      </c>
      <c r="B147" s="381" t="s">
        <v>5932</v>
      </c>
      <c r="C147" s="382" t="s">
        <v>5781</v>
      </c>
      <c r="D147" s="381" t="s">
        <v>5782</v>
      </c>
      <c r="E147" s="381" t="s">
        <v>5783</v>
      </c>
      <c r="F147" s="383" t="s">
        <v>5784</v>
      </c>
      <c r="G147" s="384" t="s">
        <v>5785</v>
      </c>
      <c r="H147" s="382" t="s">
        <v>5786</v>
      </c>
      <c r="I147" s="382" t="s">
        <v>5787</v>
      </c>
      <c r="J147" s="382" t="s">
        <v>5788</v>
      </c>
      <c r="K147" s="364"/>
    </row>
    <row r="148" spans="1:13" ht="24.75" thickBot="1" x14ac:dyDescent="0.25">
      <c r="A148" s="359" t="s">
        <v>3244</v>
      </c>
      <c r="B148" s="385" t="s">
        <v>5789</v>
      </c>
      <c r="C148" s="386" t="s">
        <v>5933</v>
      </c>
      <c r="D148" s="385" t="s">
        <v>5791</v>
      </c>
      <c r="E148" s="385" t="s">
        <v>241</v>
      </c>
      <c r="F148" s="387">
        <v>4</v>
      </c>
      <c r="G148" s="388" t="s">
        <v>5793</v>
      </c>
      <c r="H148" s="389">
        <v>1</v>
      </c>
      <c r="I148" s="372">
        <v>2.25</v>
      </c>
      <c r="J148" s="372">
        <v>2.25</v>
      </c>
      <c r="K148" s="371"/>
      <c r="L148" s="488">
        <v>2.71</v>
      </c>
      <c r="M148" s="488">
        <v>2.71</v>
      </c>
    </row>
    <row r="149" spans="1:13" ht="12.75" thickTop="1" x14ac:dyDescent="0.2">
      <c r="A149" s="359" t="s">
        <v>3245</v>
      </c>
      <c r="B149" s="390" t="s">
        <v>5794</v>
      </c>
      <c r="C149" s="391" t="s">
        <v>5840</v>
      </c>
      <c r="D149" s="390" t="s">
        <v>5791</v>
      </c>
      <c r="E149" s="390" t="s">
        <v>5288</v>
      </c>
      <c r="F149" s="392" t="s">
        <v>5796</v>
      </c>
      <c r="G149" s="393" t="s">
        <v>86</v>
      </c>
      <c r="H149" s="394">
        <v>6.7400000000000002E-2</v>
      </c>
      <c r="I149" s="395">
        <v>18.510000000000002</v>
      </c>
      <c r="J149" s="395">
        <v>1.24</v>
      </c>
      <c r="K149" s="379"/>
      <c r="L149" s="489">
        <v>22.3</v>
      </c>
    </row>
    <row r="150" spans="1:13" x14ac:dyDescent="0.2">
      <c r="A150" s="359" t="s">
        <v>3246</v>
      </c>
      <c r="B150" s="373" t="s">
        <v>5794</v>
      </c>
      <c r="C150" s="374" t="s">
        <v>5815</v>
      </c>
      <c r="D150" s="373" t="s">
        <v>5791</v>
      </c>
      <c r="E150" s="373" t="s">
        <v>5286</v>
      </c>
      <c r="F150" s="375" t="s">
        <v>5796</v>
      </c>
      <c r="G150" s="376" t="s">
        <v>86</v>
      </c>
      <c r="H150" s="377">
        <v>9.1300000000000006E-2</v>
      </c>
      <c r="I150" s="378">
        <v>11.07</v>
      </c>
      <c r="J150" s="378">
        <v>1.01</v>
      </c>
      <c r="K150" s="379"/>
      <c r="L150" s="489">
        <v>13.34</v>
      </c>
    </row>
    <row r="151" spans="1:13" x14ac:dyDescent="0.2">
      <c r="A151" s="359" t="s">
        <v>3247</v>
      </c>
      <c r="B151" s="360" t="s">
        <v>5934</v>
      </c>
      <c r="C151" s="361" t="s">
        <v>5781</v>
      </c>
      <c r="D151" s="360" t="s">
        <v>5782</v>
      </c>
      <c r="E151" s="360" t="s">
        <v>5783</v>
      </c>
      <c r="F151" s="362" t="s">
        <v>5784</v>
      </c>
      <c r="G151" s="363" t="s">
        <v>5785</v>
      </c>
      <c r="H151" s="361" t="s">
        <v>5786</v>
      </c>
      <c r="I151" s="361" t="s">
        <v>5787</v>
      </c>
      <c r="J151" s="361" t="s">
        <v>5788</v>
      </c>
      <c r="K151" s="364"/>
    </row>
    <row r="152" spans="1:13" ht="24" x14ac:dyDescent="0.2">
      <c r="A152" s="359" t="s">
        <v>3248</v>
      </c>
      <c r="B152" s="365" t="s">
        <v>5789</v>
      </c>
      <c r="C152" s="366" t="s">
        <v>5935</v>
      </c>
      <c r="D152" s="365" t="s">
        <v>217</v>
      </c>
      <c r="E152" s="365" t="s">
        <v>243</v>
      </c>
      <c r="F152" s="367" t="s">
        <v>5936</v>
      </c>
      <c r="G152" s="368" t="s">
        <v>5793</v>
      </c>
      <c r="H152" s="369">
        <v>1</v>
      </c>
      <c r="I152" s="370">
        <v>2.65</v>
      </c>
      <c r="J152" s="370">
        <v>2.65</v>
      </c>
      <c r="K152" s="371"/>
      <c r="L152" s="488">
        <v>3.2</v>
      </c>
      <c r="M152" s="488">
        <v>3.2</v>
      </c>
    </row>
    <row r="153" spans="1:13" ht="24" x14ac:dyDescent="0.2">
      <c r="A153" s="359" t="s">
        <v>3249</v>
      </c>
      <c r="B153" s="418" t="s">
        <v>5898</v>
      </c>
      <c r="C153" s="419" t="s">
        <v>5906</v>
      </c>
      <c r="D153" s="418" t="s">
        <v>217</v>
      </c>
      <c r="E153" s="418" t="s">
        <v>5907</v>
      </c>
      <c r="F153" s="420" t="s">
        <v>5908</v>
      </c>
      <c r="G153" s="421" t="s">
        <v>185</v>
      </c>
      <c r="H153" s="422">
        <v>4.4999999999999998E-2</v>
      </c>
      <c r="I153" s="423">
        <v>23.82</v>
      </c>
      <c r="J153" s="423">
        <v>1.07</v>
      </c>
      <c r="K153" s="379"/>
      <c r="L153" s="489">
        <v>28.7</v>
      </c>
    </row>
    <row r="154" spans="1:13" ht="24" x14ac:dyDescent="0.2">
      <c r="A154" s="359" t="s">
        <v>3250</v>
      </c>
      <c r="B154" s="424" t="s">
        <v>5898</v>
      </c>
      <c r="C154" s="425" t="s">
        <v>5909</v>
      </c>
      <c r="D154" s="424" t="s">
        <v>217</v>
      </c>
      <c r="E154" s="424" t="s">
        <v>5455</v>
      </c>
      <c r="F154" s="426" t="s">
        <v>5908</v>
      </c>
      <c r="G154" s="427" t="s">
        <v>185</v>
      </c>
      <c r="H154" s="428">
        <v>8.8999999999999996E-2</v>
      </c>
      <c r="I154" s="417">
        <v>16.12</v>
      </c>
      <c r="J154" s="417">
        <v>1.43</v>
      </c>
      <c r="K154" s="379"/>
      <c r="L154" s="489">
        <v>19.420000000000002</v>
      </c>
    </row>
    <row r="155" spans="1:13" ht="24.75" thickBot="1" x14ac:dyDescent="0.25">
      <c r="A155" s="359" t="s">
        <v>3251</v>
      </c>
      <c r="B155" s="424" t="s">
        <v>5898</v>
      </c>
      <c r="C155" s="425" t="s">
        <v>5937</v>
      </c>
      <c r="D155" s="424" t="s">
        <v>217</v>
      </c>
      <c r="E155" s="424" t="s">
        <v>5938</v>
      </c>
      <c r="F155" s="426" t="s">
        <v>5901</v>
      </c>
      <c r="G155" s="427" t="s">
        <v>5902</v>
      </c>
      <c r="H155" s="428">
        <v>2.5000000000000001E-2</v>
      </c>
      <c r="I155" s="417">
        <v>5.37</v>
      </c>
      <c r="J155" s="417">
        <v>0.13</v>
      </c>
      <c r="K155" s="379"/>
      <c r="L155" s="489">
        <v>6.48</v>
      </c>
    </row>
    <row r="156" spans="1:13" ht="24.75" thickTop="1" x14ac:dyDescent="0.2">
      <c r="A156" s="359" t="s">
        <v>3252</v>
      </c>
      <c r="B156" s="411" t="s">
        <v>5898</v>
      </c>
      <c r="C156" s="412" t="s">
        <v>5939</v>
      </c>
      <c r="D156" s="411" t="s">
        <v>217</v>
      </c>
      <c r="E156" s="411" t="s">
        <v>5940</v>
      </c>
      <c r="F156" s="413" t="s">
        <v>5901</v>
      </c>
      <c r="G156" s="414" t="s">
        <v>5905</v>
      </c>
      <c r="H156" s="415">
        <v>4.2000000000000003E-2</v>
      </c>
      <c r="I156" s="416">
        <v>0.69</v>
      </c>
      <c r="J156" s="416">
        <v>0.02</v>
      </c>
      <c r="K156" s="379"/>
      <c r="L156" s="489">
        <v>0.84</v>
      </c>
    </row>
    <row r="157" spans="1:13" x14ac:dyDescent="0.2">
      <c r="A157" s="359" t="s">
        <v>3253</v>
      </c>
      <c r="B157" s="360" t="s">
        <v>5941</v>
      </c>
      <c r="C157" s="361" t="s">
        <v>5781</v>
      </c>
      <c r="D157" s="360" t="s">
        <v>5782</v>
      </c>
      <c r="E157" s="360" t="s">
        <v>5783</v>
      </c>
      <c r="F157" s="362" t="s">
        <v>5784</v>
      </c>
      <c r="G157" s="363" t="s">
        <v>5785</v>
      </c>
      <c r="H157" s="361" t="s">
        <v>5786</v>
      </c>
      <c r="I157" s="361" t="s">
        <v>5787</v>
      </c>
      <c r="J157" s="361" t="s">
        <v>5788</v>
      </c>
      <c r="K157" s="364"/>
    </row>
    <row r="158" spans="1:13" x14ac:dyDescent="0.2">
      <c r="A158" s="359" t="s">
        <v>3254</v>
      </c>
      <c r="B158" s="365" t="s">
        <v>5789</v>
      </c>
      <c r="C158" s="366" t="s">
        <v>5930</v>
      </c>
      <c r="D158" s="365" t="s">
        <v>5791</v>
      </c>
      <c r="E158" s="365" t="s">
        <v>236</v>
      </c>
      <c r="F158" s="367">
        <v>2</v>
      </c>
      <c r="G158" s="368" t="s">
        <v>5793</v>
      </c>
      <c r="H158" s="369">
        <v>1</v>
      </c>
      <c r="I158" s="370">
        <v>2.21</v>
      </c>
      <c r="J158" s="370">
        <v>2.21</v>
      </c>
      <c r="K158" s="371"/>
      <c r="L158" s="488">
        <v>2.66</v>
      </c>
      <c r="M158" s="488">
        <v>2.66</v>
      </c>
    </row>
    <row r="159" spans="1:13" x14ac:dyDescent="0.2">
      <c r="A159" s="359" t="s">
        <v>3255</v>
      </c>
      <c r="B159" s="373" t="s">
        <v>5794</v>
      </c>
      <c r="C159" s="374" t="s">
        <v>5815</v>
      </c>
      <c r="D159" s="373" t="s">
        <v>5791</v>
      </c>
      <c r="E159" s="373" t="s">
        <v>5286</v>
      </c>
      <c r="F159" s="375" t="s">
        <v>5796</v>
      </c>
      <c r="G159" s="376" t="s">
        <v>86</v>
      </c>
      <c r="H159" s="377">
        <v>0.2</v>
      </c>
      <c r="I159" s="378">
        <v>11.07</v>
      </c>
      <c r="J159" s="378">
        <v>2.21</v>
      </c>
      <c r="K159" s="379"/>
      <c r="L159" s="489">
        <v>13.34</v>
      </c>
    </row>
    <row r="160" spans="1:13" x14ac:dyDescent="0.2">
      <c r="A160" s="359" t="s">
        <v>3256</v>
      </c>
      <c r="B160" s="360" t="s">
        <v>5942</v>
      </c>
      <c r="C160" s="361" t="s">
        <v>5781</v>
      </c>
      <c r="D160" s="360" t="s">
        <v>5782</v>
      </c>
      <c r="E160" s="360" t="s">
        <v>5783</v>
      </c>
      <c r="F160" s="362" t="s">
        <v>5784</v>
      </c>
      <c r="G160" s="363" t="s">
        <v>5785</v>
      </c>
      <c r="H160" s="361" t="s">
        <v>5786</v>
      </c>
      <c r="I160" s="361" t="s">
        <v>5787</v>
      </c>
      <c r="J160" s="361" t="s">
        <v>5788</v>
      </c>
      <c r="K160" s="364"/>
    </row>
    <row r="161" spans="1:13" x14ac:dyDescent="0.2">
      <c r="A161" s="359" t="s">
        <v>3257</v>
      </c>
      <c r="B161" s="385" t="s">
        <v>5789</v>
      </c>
      <c r="C161" s="386" t="s">
        <v>5923</v>
      </c>
      <c r="D161" s="385" t="s">
        <v>5791</v>
      </c>
      <c r="E161" s="385" t="s">
        <v>230</v>
      </c>
      <c r="F161" s="387">
        <v>3</v>
      </c>
      <c r="G161" s="388" t="s">
        <v>5885</v>
      </c>
      <c r="H161" s="389">
        <v>1</v>
      </c>
      <c r="I161" s="372">
        <v>36.269999999999996</v>
      </c>
      <c r="J161" s="372">
        <v>36.269999999999996</v>
      </c>
      <c r="K161" s="371"/>
      <c r="L161" s="488">
        <v>43.7</v>
      </c>
      <c r="M161" s="488">
        <v>43.7</v>
      </c>
    </row>
    <row r="162" spans="1:13" ht="12.75" thickBot="1" x14ac:dyDescent="0.25">
      <c r="A162" s="359" t="s">
        <v>3258</v>
      </c>
      <c r="B162" s="396" t="s">
        <v>5794</v>
      </c>
      <c r="C162" s="397" t="s">
        <v>5815</v>
      </c>
      <c r="D162" s="396" t="s">
        <v>5791</v>
      </c>
      <c r="E162" s="396" t="s">
        <v>5286</v>
      </c>
      <c r="F162" s="398" t="s">
        <v>5796</v>
      </c>
      <c r="G162" s="399" t="s">
        <v>86</v>
      </c>
      <c r="H162" s="400">
        <v>0.72</v>
      </c>
      <c r="I162" s="380">
        <v>11.056162500000005</v>
      </c>
      <c r="J162" s="380">
        <v>7.96</v>
      </c>
      <c r="K162" s="379"/>
      <c r="L162" s="489">
        <v>13.34</v>
      </c>
    </row>
    <row r="163" spans="1:13" ht="12.75" thickTop="1" x14ac:dyDescent="0.2">
      <c r="A163" s="359" t="s">
        <v>3259</v>
      </c>
      <c r="B163" s="390" t="s">
        <v>5794</v>
      </c>
      <c r="C163" s="391" t="s">
        <v>5924</v>
      </c>
      <c r="D163" s="390" t="s">
        <v>5791</v>
      </c>
      <c r="E163" s="390" t="s">
        <v>5925</v>
      </c>
      <c r="F163" s="392" t="s">
        <v>5798</v>
      </c>
      <c r="G163" s="393" t="s">
        <v>86</v>
      </c>
      <c r="H163" s="394">
        <v>0.4</v>
      </c>
      <c r="I163" s="395">
        <v>70.78</v>
      </c>
      <c r="J163" s="395">
        <v>28.31</v>
      </c>
      <c r="K163" s="379"/>
      <c r="L163" s="489">
        <v>85.27</v>
      </c>
    </row>
    <row r="164" spans="1:13" x14ac:dyDescent="0.2">
      <c r="A164" s="359" t="s">
        <v>3260</v>
      </c>
      <c r="B164" s="360" t="s">
        <v>5943</v>
      </c>
      <c r="C164" s="361" t="s">
        <v>5781</v>
      </c>
      <c r="D164" s="360" t="s">
        <v>5782</v>
      </c>
      <c r="E164" s="360" t="s">
        <v>5783</v>
      </c>
      <c r="F164" s="362" t="s">
        <v>5784</v>
      </c>
      <c r="G164" s="363" t="s">
        <v>5785</v>
      </c>
      <c r="H164" s="361" t="s">
        <v>5786</v>
      </c>
      <c r="I164" s="361" t="s">
        <v>5787</v>
      </c>
      <c r="J164" s="361" t="s">
        <v>5788</v>
      </c>
      <c r="K164" s="364"/>
    </row>
    <row r="165" spans="1:13" ht="24" x14ac:dyDescent="0.2">
      <c r="A165" s="359" t="s">
        <v>3261</v>
      </c>
      <c r="B165" s="365" t="s">
        <v>5789</v>
      </c>
      <c r="C165" s="366" t="s">
        <v>5933</v>
      </c>
      <c r="D165" s="365" t="s">
        <v>5791</v>
      </c>
      <c r="E165" s="365" t="s">
        <v>241</v>
      </c>
      <c r="F165" s="367">
        <v>4</v>
      </c>
      <c r="G165" s="368" t="s">
        <v>5793</v>
      </c>
      <c r="H165" s="369">
        <v>1</v>
      </c>
      <c r="I165" s="370">
        <v>2.25</v>
      </c>
      <c r="J165" s="370">
        <v>2.25</v>
      </c>
      <c r="K165" s="371"/>
      <c r="L165" s="488">
        <v>2.71</v>
      </c>
      <c r="M165" s="488">
        <v>2.71</v>
      </c>
    </row>
    <row r="166" spans="1:13" x14ac:dyDescent="0.2">
      <c r="A166" s="359" t="s">
        <v>3262</v>
      </c>
      <c r="B166" s="373" t="s">
        <v>5794</v>
      </c>
      <c r="C166" s="374" t="s">
        <v>5840</v>
      </c>
      <c r="D166" s="373" t="s">
        <v>5791</v>
      </c>
      <c r="E166" s="373" t="s">
        <v>5288</v>
      </c>
      <c r="F166" s="375" t="s">
        <v>5796</v>
      </c>
      <c r="G166" s="376" t="s">
        <v>86</v>
      </c>
      <c r="H166" s="377">
        <v>6.7400000000000002E-2</v>
      </c>
      <c r="I166" s="378">
        <v>18.510000000000002</v>
      </c>
      <c r="J166" s="378">
        <v>1.24</v>
      </c>
      <c r="K166" s="379"/>
      <c r="L166" s="489">
        <v>22.3</v>
      </c>
    </row>
    <row r="167" spans="1:13" x14ac:dyDescent="0.2">
      <c r="A167" s="359" t="s">
        <v>3263</v>
      </c>
      <c r="B167" s="373" t="s">
        <v>5794</v>
      </c>
      <c r="C167" s="374" t="s">
        <v>5815</v>
      </c>
      <c r="D167" s="373" t="s">
        <v>5791</v>
      </c>
      <c r="E167" s="373" t="s">
        <v>5286</v>
      </c>
      <c r="F167" s="375" t="s">
        <v>5796</v>
      </c>
      <c r="G167" s="376" t="s">
        <v>86</v>
      </c>
      <c r="H167" s="377">
        <v>9.1300000000000006E-2</v>
      </c>
      <c r="I167" s="378">
        <v>11.07</v>
      </c>
      <c r="J167" s="378">
        <v>1.01</v>
      </c>
      <c r="K167" s="379"/>
      <c r="L167" s="489">
        <v>13.34</v>
      </c>
    </row>
    <row r="168" spans="1:13" x14ac:dyDescent="0.2">
      <c r="A168" s="359" t="s">
        <v>3264</v>
      </c>
      <c r="B168" s="381" t="s">
        <v>5944</v>
      </c>
      <c r="C168" s="382" t="s">
        <v>5781</v>
      </c>
      <c r="D168" s="381" t="s">
        <v>5782</v>
      </c>
      <c r="E168" s="381" t="s">
        <v>5783</v>
      </c>
      <c r="F168" s="383" t="s">
        <v>5784</v>
      </c>
      <c r="G168" s="384" t="s">
        <v>5785</v>
      </c>
      <c r="H168" s="382" t="s">
        <v>5786</v>
      </c>
      <c r="I168" s="382" t="s">
        <v>5787</v>
      </c>
      <c r="J168" s="382" t="s">
        <v>5788</v>
      </c>
      <c r="K168" s="364"/>
    </row>
    <row r="169" spans="1:13" ht="24.75" thickBot="1" x14ac:dyDescent="0.25">
      <c r="A169" s="359" t="s">
        <v>3265</v>
      </c>
      <c r="B169" s="385" t="s">
        <v>5789</v>
      </c>
      <c r="C169" s="386" t="s">
        <v>5935</v>
      </c>
      <c r="D169" s="385" t="s">
        <v>217</v>
      </c>
      <c r="E169" s="385" t="s">
        <v>243</v>
      </c>
      <c r="F169" s="387" t="s">
        <v>5936</v>
      </c>
      <c r="G169" s="388" t="s">
        <v>5793</v>
      </c>
      <c r="H169" s="389">
        <v>1</v>
      </c>
      <c r="I169" s="372">
        <v>2.65</v>
      </c>
      <c r="J169" s="372">
        <v>2.65</v>
      </c>
      <c r="K169" s="371"/>
      <c r="L169" s="488">
        <v>3.2</v>
      </c>
      <c r="M169" s="488">
        <v>3.2</v>
      </c>
    </row>
    <row r="170" spans="1:13" ht="24.75" thickTop="1" x14ac:dyDescent="0.2">
      <c r="A170" s="359" t="s">
        <v>3266</v>
      </c>
      <c r="B170" s="411" t="s">
        <v>5898</v>
      </c>
      <c r="C170" s="412" t="s">
        <v>5906</v>
      </c>
      <c r="D170" s="411" t="s">
        <v>217</v>
      </c>
      <c r="E170" s="411" t="s">
        <v>5907</v>
      </c>
      <c r="F170" s="413" t="s">
        <v>5908</v>
      </c>
      <c r="G170" s="414" t="s">
        <v>185</v>
      </c>
      <c r="H170" s="415">
        <v>4.4999999999999998E-2</v>
      </c>
      <c r="I170" s="416">
        <v>23.82</v>
      </c>
      <c r="J170" s="416">
        <v>1.07</v>
      </c>
      <c r="K170" s="379"/>
      <c r="L170" s="489">
        <v>28.7</v>
      </c>
    </row>
    <row r="171" spans="1:13" ht="24" x14ac:dyDescent="0.2">
      <c r="A171" s="359" t="s">
        <v>3267</v>
      </c>
      <c r="B171" s="418" t="s">
        <v>5898</v>
      </c>
      <c r="C171" s="419" t="s">
        <v>5909</v>
      </c>
      <c r="D171" s="418" t="s">
        <v>217</v>
      </c>
      <c r="E171" s="418" t="s">
        <v>5455</v>
      </c>
      <c r="F171" s="420" t="s">
        <v>5908</v>
      </c>
      <c r="G171" s="421" t="s">
        <v>185</v>
      </c>
      <c r="H171" s="422">
        <v>8.8999999999999996E-2</v>
      </c>
      <c r="I171" s="423">
        <v>16.12</v>
      </c>
      <c r="J171" s="423">
        <v>1.43</v>
      </c>
      <c r="K171" s="379"/>
      <c r="L171" s="489">
        <v>19.420000000000002</v>
      </c>
    </row>
    <row r="172" spans="1:13" ht="24" x14ac:dyDescent="0.2">
      <c r="A172" s="359" t="s">
        <v>3268</v>
      </c>
      <c r="B172" s="418" t="s">
        <v>5898</v>
      </c>
      <c r="C172" s="419" t="s">
        <v>5937</v>
      </c>
      <c r="D172" s="418" t="s">
        <v>217</v>
      </c>
      <c r="E172" s="418" t="s">
        <v>5938</v>
      </c>
      <c r="F172" s="420" t="s">
        <v>5901</v>
      </c>
      <c r="G172" s="421" t="s">
        <v>5902</v>
      </c>
      <c r="H172" s="422">
        <v>2.5000000000000001E-2</v>
      </c>
      <c r="I172" s="423">
        <v>5.37</v>
      </c>
      <c r="J172" s="423">
        <v>0.13</v>
      </c>
      <c r="K172" s="379"/>
      <c r="L172" s="489">
        <v>6.48</v>
      </c>
    </row>
    <row r="173" spans="1:13" ht="24" x14ac:dyDescent="0.2">
      <c r="A173" s="359" t="s">
        <v>3269</v>
      </c>
      <c r="B173" s="418" t="s">
        <v>5898</v>
      </c>
      <c r="C173" s="419" t="s">
        <v>5939</v>
      </c>
      <c r="D173" s="418" t="s">
        <v>217</v>
      </c>
      <c r="E173" s="418" t="s">
        <v>5940</v>
      </c>
      <c r="F173" s="420" t="s">
        <v>5901</v>
      </c>
      <c r="G173" s="421" t="s">
        <v>5905</v>
      </c>
      <c r="H173" s="422">
        <v>4.2000000000000003E-2</v>
      </c>
      <c r="I173" s="423">
        <v>0.69</v>
      </c>
      <c r="J173" s="423">
        <v>0.02</v>
      </c>
      <c r="K173" s="379"/>
      <c r="L173" s="489">
        <v>0.84</v>
      </c>
    </row>
    <row r="174" spans="1:13" x14ac:dyDescent="0.2">
      <c r="A174" s="359" t="s">
        <v>3270</v>
      </c>
      <c r="B174" s="360" t="s">
        <v>5945</v>
      </c>
      <c r="C174" s="361" t="s">
        <v>5781</v>
      </c>
      <c r="D174" s="360" t="s">
        <v>5782</v>
      </c>
      <c r="E174" s="360" t="s">
        <v>5783</v>
      </c>
      <c r="F174" s="362" t="s">
        <v>5784</v>
      </c>
      <c r="G174" s="363" t="s">
        <v>5785</v>
      </c>
      <c r="H174" s="361" t="s">
        <v>5786</v>
      </c>
      <c r="I174" s="361" t="s">
        <v>5787</v>
      </c>
      <c r="J174" s="361" t="s">
        <v>5788</v>
      </c>
      <c r="K174" s="364"/>
    </row>
    <row r="175" spans="1:13" x14ac:dyDescent="0.2">
      <c r="A175" s="359" t="s">
        <v>3271</v>
      </c>
      <c r="B175" s="365" t="s">
        <v>5789</v>
      </c>
      <c r="C175" s="366" t="s">
        <v>5946</v>
      </c>
      <c r="D175" s="365" t="s">
        <v>5791</v>
      </c>
      <c r="E175" s="365" t="s">
        <v>261</v>
      </c>
      <c r="F175" s="367">
        <v>16</v>
      </c>
      <c r="G175" s="368" t="s">
        <v>5385</v>
      </c>
      <c r="H175" s="369">
        <v>1</v>
      </c>
      <c r="I175" s="370">
        <v>51.76</v>
      </c>
      <c r="J175" s="370">
        <v>51.760000000000005</v>
      </c>
      <c r="K175" s="371"/>
      <c r="L175" s="488">
        <v>62.37</v>
      </c>
      <c r="M175" s="488">
        <v>62.37</v>
      </c>
    </row>
    <row r="176" spans="1:13" x14ac:dyDescent="0.2">
      <c r="A176" s="359" t="s">
        <v>3272</v>
      </c>
      <c r="B176" s="373" t="s">
        <v>5794</v>
      </c>
      <c r="C176" s="374" t="s">
        <v>5947</v>
      </c>
      <c r="D176" s="373" t="s">
        <v>5791</v>
      </c>
      <c r="E176" s="373" t="s">
        <v>5948</v>
      </c>
      <c r="F176" s="375" t="s">
        <v>5796</v>
      </c>
      <c r="G176" s="376" t="s">
        <v>86</v>
      </c>
      <c r="H176" s="377">
        <v>1.7</v>
      </c>
      <c r="I176" s="378">
        <v>16.7</v>
      </c>
      <c r="J176" s="378">
        <v>28.39</v>
      </c>
      <c r="K176" s="379"/>
      <c r="L176" s="489">
        <v>20.12</v>
      </c>
    </row>
    <row r="177" spans="1:13" x14ac:dyDescent="0.2">
      <c r="A177" s="359" t="s">
        <v>3273</v>
      </c>
      <c r="B177" s="373" t="s">
        <v>5794</v>
      </c>
      <c r="C177" s="374" t="s">
        <v>5949</v>
      </c>
      <c r="D177" s="373" t="s">
        <v>5791</v>
      </c>
      <c r="E177" s="373" t="s">
        <v>5950</v>
      </c>
      <c r="F177" s="375" t="s">
        <v>5798</v>
      </c>
      <c r="G177" s="376" t="s">
        <v>5385</v>
      </c>
      <c r="H177" s="377">
        <v>1</v>
      </c>
      <c r="I177" s="378">
        <v>23.370258333333336</v>
      </c>
      <c r="J177" s="378">
        <v>23.37</v>
      </c>
      <c r="K177" s="379"/>
      <c r="L177" s="489">
        <v>28.17</v>
      </c>
    </row>
    <row r="178" spans="1:13" x14ac:dyDescent="0.2">
      <c r="A178" s="359" t="s">
        <v>3274</v>
      </c>
      <c r="B178" s="381" t="s">
        <v>5951</v>
      </c>
      <c r="C178" s="382" t="s">
        <v>5781</v>
      </c>
      <c r="D178" s="381" t="s">
        <v>5782</v>
      </c>
      <c r="E178" s="381" t="s">
        <v>5783</v>
      </c>
      <c r="F178" s="383" t="s">
        <v>5784</v>
      </c>
      <c r="G178" s="384" t="s">
        <v>5785</v>
      </c>
      <c r="H178" s="382" t="s">
        <v>5786</v>
      </c>
      <c r="I178" s="382" t="s">
        <v>5787</v>
      </c>
      <c r="J178" s="382" t="s">
        <v>5788</v>
      </c>
      <c r="K178" s="364"/>
    </row>
    <row r="179" spans="1:13" ht="24.75" thickBot="1" x14ac:dyDescent="0.25">
      <c r="A179" s="359" t="s">
        <v>3275</v>
      </c>
      <c r="B179" s="385" t="s">
        <v>5789</v>
      </c>
      <c r="C179" s="386" t="s">
        <v>5952</v>
      </c>
      <c r="D179" s="385" t="s">
        <v>5791</v>
      </c>
      <c r="E179" s="385" t="s">
        <v>265</v>
      </c>
      <c r="F179" s="387">
        <v>2</v>
      </c>
      <c r="G179" s="388" t="s">
        <v>5793</v>
      </c>
      <c r="H179" s="389">
        <v>1</v>
      </c>
      <c r="I179" s="372">
        <v>4.5</v>
      </c>
      <c r="J179" s="372">
        <v>4.5</v>
      </c>
      <c r="K179" s="371"/>
      <c r="L179" s="488">
        <v>5.39</v>
      </c>
      <c r="M179" s="488">
        <v>5.39</v>
      </c>
    </row>
    <row r="180" spans="1:13" ht="12.75" thickTop="1" x14ac:dyDescent="0.2">
      <c r="A180" s="359" t="s">
        <v>3276</v>
      </c>
      <c r="B180" s="390" t="s">
        <v>5794</v>
      </c>
      <c r="C180" s="391" t="s">
        <v>5882</v>
      </c>
      <c r="D180" s="390" t="s">
        <v>5791</v>
      </c>
      <c r="E180" s="390" t="s">
        <v>5402</v>
      </c>
      <c r="F180" s="392" t="s">
        <v>5796</v>
      </c>
      <c r="G180" s="393" t="s">
        <v>86</v>
      </c>
      <c r="H180" s="394">
        <v>3.73E-2</v>
      </c>
      <c r="I180" s="395">
        <v>18.510000000000002</v>
      </c>
      <c r="J180" s="395">
        <v>0.69</v>
      </c>
      <c r="K180" s="379"/>
      <c r="L180" s="489">
        <v>22.3</v>
      </c>
    </row>
    <row r="181" spans="1:13" x14ac:dyDescent="0.2">
      <c r="A181" s="359" t="s">
        <v>3277</v>
      </c>
      <c r="B181" s="373" t="s">
        <v>5794</v>
      </c>
      <c r="C181" s="374" t="s">
        <v>5815</v>
      </c>
      <c r="D181" s="373" t="s">
        <v>5791</v>
      </c>
      <c r="E181" s="373" t="s">
        <v>5286</v>
      </c>
      <c r="F181" s="375" t="s">
        <v>5796</v>
      </c>
      <c r="G181" s="376" t="s">
        <v>86</v>
      </c>
      <c r="H181" s="377">
        <v>5.8299999999999998E-2</v>
      </c>
      <c r="I181" s="378">
        <v>11.07</v>
      </c>
      <c r="J181" s="378">
        <v>0.64</v>
      </c>
      <c r="K181" s="379"/>
      <c r="L181" s="489">
        <v>13.34</v>
      </c>
    </row>
    <row r="182" spans="1:13" x14ac:dyDescent="0.2">
      <c r="A182" s="359" t="s">
        <v>3278</v>
      </c>
      <c r="B182" s="373" t="s">
        <v>5794</v>
      </c>
      <c r="C182" s="374" t="s">
        <v>5953</v>
      </c>
      <c r="D182" s="373" t="s">
        <v>5791</v>
      </c>
      <c r="E182" s="373" t="s">
        <v>5297</v>
      </c>
      <c r="F182" s="375" t="s">
        <v>5798</v>
      </c>
      <c r="G182" s="376" t="s">
        <v>5298</v>
      </c>
      <c r="H182" s="377">
        <v>2.3999999999999998E-3</v>
      </c>
      <c r="I182" s="378">
        <v>20.12</v>
      </c>
      <c r="J182" s="378">
        <v>0.04</v>
      </c>
      <c r="K182" s="379"/>
      <c r="L182" s="489">
        <v>24.25</v>
      </c>
    </row>
    <row r="183" spans="1:13" x14ac:dyDescent="0.2">
      <c r="A183" s="359" t="s">
        <v>3279</v>
      </c>
      <c r="B183" s="373" t="s">
        <v>5794</v>
      </c>
      <c r="C183" s="374" t="s">
        <v>5954</v>
      </c>
      <c r="D183" s="373" t="s">
        <v>5791</v>
      </c>
      <c r="E183" s="373" t="s">
        <v>5389</v>
      </c>
      <c r="F183" s="375" t="s">
        <v>5798</v>
      </c>
      <c r="G183" s="376" t="s">
        <v>5385</v>
      </c>
      <c r="H183" s="377">
        <v>0.21160000000000001</v>
      </c>
      <c r="I183" s="378">
        <v>7.2467500000000111</v>
      </c>
      <c r="J183" s="378">
        <v>1.53</v>
      </c>
      <c r="K183" s="379"/>
      <c r="L183" s="489">
        <v>8.52</v>
      </c>
    </row>
    <row r="184" spans="1:13" x14ac:dyDescent="0.2">
      <c r="A184" s="359" t="s">
        <v>3280</v>
      </c>
      <c r="B184" s="373" t="s">
        <v>5794</v>
      </c>
      <c r="C184" s="374" t="s">
        <v>5955</v>
      </c>
      <c r="D184" s="373" t="s">
        <v>5791</v>
      </c>
      <c r="E184" s="373" t="s">
        <v>5387</v>
      </c>
      <c r="F184" s="375" t="s">
        <v>5798</v>
      </c>
      <c r="G184" s="376" t="s">
        <v>5298</v>
      </c>
      <c r="H184" s="377">
        <v>5.7999999999999996E-3</v>
      </c>
      <c r="I184" s="378">
        <v>20.66</v>
      </c>
      <c r="J184" s="378">
        <v>0.11</v>
      </c>
      <c r="K184" s="379"/>
      <c r="L184" s="489">
        <v>24.9</v>
      </c>
    </row>
    <row r="185" spans="1:13" x14ac:dyDescent="0.2">
      <c r="A185" s="359" t="s">
        <v>3281</v>
      </c>
      <c r="B185" s="396" t="s">
        <v>5794</v>
      </c>
      <c r="C185" s="397" t="s">
        <v>5956</v>
      </c>
      <c r="D185" s="396" t="s">
        <v>5791</v>
      </c>
      <c r="E185" s="396" t="s">
        <v>5957</v>
      </c>
      <c r="F185" s="398" t="s">
        <v>5798</v>
      </c>
      <c r="G185" s="399" t="s">
        <v>5385</v>
      </c>
      <c r="H185" s="400">
        <v>0.21160000000000001</v>
      </c>
      <c r="I185" s="380">
        <v>6.84</v>
      </c>
      <c r="J185" s="380">
        <v>1.44</v>
      </c>
      <c r="K185" s="379"/>
      <c r="L185" s="489">
        <v>8.25</v>
      </c>
    </row>
    <row r="186" spans="1:13" ht="12.75" thickBot="1" x14ac:dyDescent="0.25">
      <c r="A186" s="359" t="s">
        <v>3282</v>
      </c>
      <c r="B186" s="396" t="s">
        <v>5794</v>
      </c>
      <c r="C186" s="397" t="s">
        <v>5958</v>
      </c>
      <c r="D186" s="396" t="s">
        <v>5791</v>
      </c>
      <c r="E186" s="396" t="s">
        <v>5959</v>
      </c>
      <c r="F186" s="398" t="s">
        <v>5798</v>
      </c>
      <c r="G186" s="399" t="s">
        <v>5566</v>
      </c>
      <c r="H186" s="400">
        <v>5.1999999999999998E-3</v>
      </c>
      <c r="I186" s="380">
        <v>10.69</v>
      </c>
      <c r="J186" s="380">
        <v>0.05</v>
      </c>
      <c r="K186" s="379"/>
      <c r="L186" s="489">
        <v>12.89</v>
      </c>
    </row>
    <row r="187" spans="1:13" ht="12.75" thickTop="1" x14ac:dyDescent="0.2">
      <c r="A187" s="359" t="s">
        <v>3283</v>
      </c>
      <c r="B187" s="407" t="s">
        <v>5960</v>
      </c>
      <c r="C187" s="408" t="s">
        <v>5781</v>
      </c>
      <c r="D187" s="407" t="s">
        <v>5782</v>
      </c>
      <c r="E187" s="407" t="s">
        <v>5783</v>
      </c>
      <c r="F187" s="409" t="s">
        <v>5784</v>
      </c>
      <c r="G187" s="410" t="s">
        <v>5785</v>
      </c>
      <c r="H187" s="408" t="s">
        <v>5786</v>
      </c>
      <c r="I187" s="408" t="s">
        <v>5787</v>
      </c>
      <c r="J187" s="408" t="s">
        <v>5788</v>
      </c>
      <c r="K187" s="364"/>
    </row>
    <row r="188" spans="1:13" x14ac:dyDescent="0.2">
      <c r="A188" s="359" t="s">
        <v>3284</v>
      </c>
      <c r="B188" s="365" t="s">
        <v>5789</v>
      </c>
      <c r="C188" s="366" t="s">
        <v>5923</v>
      </c>
      <c r="D188" s="365" t="s">
        <v>5791</v>
      </c>
      <c r="E188" s="365" t="s">
        <v>230</v>
      </c>
      <c r="F188" s="367">
        <v>3</v>
      </c>
      <c r="G188" s="368" t="s">
        <v>5885</v>
      </c>
      <c r="H188" s="369">
        <v>1</v>
      </c>
      <c r="I188" s="370">
        <v>36.269999999999996</v>
      </c>
      <c r="J188" s="370">
        <v>36.269999999999996</v>
      </c>
      <c r="K188" s="371"/>
      <c r="L188" s="488">
        <v>43.7</v>
      </c>
      <c r="M188" s="488">
        <v>43.7</v>
      </c>
    </row>
    <row r="189" spans="1:13" x14ac:dyDescent="0.2">
      <c r="A189" s="359" t="s">
        <v>3285</v>
      </c>
      <c r="B189" s="373" t="s">
        <v>5794</v>
      </c>
      <c r="C189" s="374" t="s">
        <v>5815</v>
      </c>
      <c r="D189" s="373" t="s">
        <v>5791</v>
      </c>
      <c r="E189" s="373" t="s">
        <v>5286</v>
      </c>
      <c r="F189" s="375" t="s">
        <v>5796</v>
      </c>
      <c r="G189" s="376" t="s">
        <v>86</v>
      </c>
      <c r="H189" s="377">
        <v>0.72</v>
      </c>
      <c r="I189" s="378">
        <v>11.056162500000005</v>
      </c>
      <c r="J189" s="378">
        <v>7.96</v>
      </c>
      <c r="K189" s="379"/>
      <c r="L189" s="489">
        <v>13.34</v>
      </c>
    </row>
    <row r="190" spans="1:13" x14ac:dyDescent="0.2">
      <c r="A190" s="359" t="s">
        <v>3286</v>
      </c>
      <c r="B190" s="373" t="s">
        <v>5794</v>
      </c>
      <c r="C190" s="374" t="s">
        <v>5924</v>
      </c>
      <c r="D190" s="373" t="s">
        <v>5791</v>
      </c>
      <c r="E190" s="373" t="s">
        <v>5925</v>
      </c>
      <c r="F190" s="375" t="s">
        <v>5798</v>
      </c>
      <c r="G190" s="376" t="s">
        <v>86</v>
      </c>
      <c r="H190" s="377">
        <v>0.4</v>
      </c>
      <c r="I190" s="378">
        <v>70.78</v>
      </c>
      <c r="J190" s="378">
        <v>28.31</v>
      </c>
      <c r="K190" s="379"/>
      <c r="L190" s="489">
        <v>85.27</v>
      </c>
    </row>
    <row r="191" spans="1:13" x14ac:dyDescent="0.2">
      <c r="A191" s="359" t="s">
        <v>3287</v>
      </c>
      <c r="B191" s="360" t="s">
        <v>5961</v>
      </c>
      <c r="C191" s="361" t="s">
        <v>5781</v>
      </c>
      <c r="D191" s="360" t="s">
        <v>5782</v>
      </c>
      <c r="E191" s="360" t="s">
        <v>5783</v>
      </c>
      <c r="F191" s="362" t="s">
        <v>5784</v>
      </c>
      <c r="G191" s="363" t="s">
        <v>5785</v>
      </c>
      <c r="H191" s="361" t="s">
        <v>5786</v>
      </c>
      <c r="I191" s="361" t="s">
        <v>5787</v>
      </c>
      <c r="J191" s="361" t="s">
        <v>5788</v>
      </c>
      <c r="K191" s="364"/>
    </row>
    <row r="192" spans="1:13" ht="24" x14ac:dyDescent="0.2">
      <c r="A192" s="359" t="s">
        <v>3288</v>
      </c>
      <c r="B192" s="385" t="s">
        <v>5789</v>
      </c>
      <c r="C192" s="386" t="s">
        <v>5933</v>
      </c>
      <c r="D192" s="385" t="s">
        <v>5791</v>
      </c>
      <c r="E192" s="385" t="s">
        <v>241</v>
      </c>
      <c r="F192" s="387">
        <v>4</v>
      </c>
      <c r="G192" s="388" t="s">
        <v>5793</v>
      </c>
      <c r="H192" s="389">
        <v>1</v>
      </c>
      <c r="I192" s="372">
        <v>2.25</v>
      </c>
      <c r="J192" s="372">
        <v>2.25</v>
      </c>
      <c r="K192" s="371"/>
      <c r="L192" s="488">
        <v>2.71</v>
      </c>
      <c r="M192" s="488">
        <v>2.71</v>
      </c>
    </row>
    <row r="193" spans="1:13" ht="12.75" thickBot="1" x14ac:dyDescent="0.25">
      <c r="A193" s="359" t="s">
        <v>3289</v>
      </c>
      <c r="B193" s="396" t="s">
        <v>5794</v>
      </c>
      <c r="C193" s="397" t="s">
        <v>5840</v>
      </c>
      <c r="D193" s="396" t="s">
        <v>5791</v>
      </c>
      <c r="E193" s="396" t="s">
        <v>5288</v>
      </c>
      <c r="F193" s="398" t="s">
        <v>5796</v>
      </c>
      <c r="G193" s="399" t="s">
        <v>86</v>
      </c>
      <c r="H193" s="400">
        <v>6.7400000000000002E-2</v>
      </c>
      <c r="I193" s="380">
        <v>18.510000000000002</v>
      </c>
      <c r="J193" s="380">
        <v>1.24</v>
      </c>
      <c r="K193" s="379"/>
      <c r="L193" s="489">
        <v>22.3</v>
      </c>
    </row>
    <row r="194" spans="1:13" ht="12.75" thickTop="1" x14ac:dyDescent="0.2">
      <c r="A194" s="359" t="s">
        <v>3290</v>
      </c>
      <c r="B194" s="390" t="s">
        <v>5794</v>
      </c>
      <c r="C194" s="391" t="s">
        <v>5815</v>
      </c>
      <c r="D194" s="390" t="s">
        <v>5791</v>
      </c>
      <c r="E194" s="390" t="s">
        <v>5286</v>
      </c>
      <c r="F194" s="392" t="s">
        <v>5796</v>
      </c>
      <c r="G194" s="393" t="s">
        <v>86</v>
      </c>
      <c r="H194" s="394">
        <v>9.1300000000000006E-2</v>
      </c>
      <c r="I194" s="395">
        <v>11.07</v>
      </c>
      <c r="J194" s="395">
        <v>1.01</v>
      </c>
      <c r="K194" s="379"/>
      <c r="L194" s="489">
        <v>13.34</v>
      </c>
    </row>
    <row r="195" spans="1:13" x14ac:dyDescent="0.2">
      <c r="A195" s="359" t="s">
        <v>3291</v>
      </c>
      <c r="B195" s="360" t="s">
        <v>5962</v>
      </c>
      <c r="C195" s="361" t="s">
        <v>5781</v>
      </c>
      <c r="D195" s="360" t="s">
        <v>5782</v>
      </c>
      <c r="E195" s="360" t="s">
        <v>5783</v>
      </c>
      <c r="F195" s="362" t="s">
        <v>5784</v>
      </c>
      <c r="G195" s="363" t="s">
        <v>5785</v>
      </c>
      <c r="H195" s="361" t="s">
        <v>5786</v>
      </c>
      <c r="I195" s="361" t="s">
        <v>5787</v>
      </c>
      <c r="J195" s="361" t="s">
        <v>5788</v>
      </c>
      <c r="K195" s="364"/>
    </row>
    <row r="196" spans="1:13" ht="24" x14ac:dyDescent="0.2">
      <c r="A196" s="359" t="s">
        <v>3292</v>
      </c>
      <c r="B196" s="365" t="s">
        <v>5789</v>
      </c>
      <c r="C196" s="366" t="s">
        <v>5935</v>
      </c>
      <c r="D196" s="365" t="s">
        <v>217</v>
      </c>
      <c r="E196" s="365" t="s">
        <v>243</v>
      </c>
      <c r="F196" s="367" t="s">
        <v>5936</v>
      </c>
      <c r="G196" s="368" t="s">
        <v>5793</v>
      </c>
      <c r="H196" s="369">
        <v>1</v>
      </c>
      <c r="I196" s="370">
        <v>2.65</v>
      </c>
      <c r="J196" s="370">
        <v>2.65</v>
      </c>
      <c r="K196" s="371"/>
      <c r="L196" s="488">
        <v>3.2</v>
      </c>
      <c r="M196" s="488">
        <v>3.2</v>
      </c>
    </row>
    <row r="197" spans="1:13" ht="24" x14ac:dyDescent="0.2">
      <c r="A197" s="359" t="s">
        <v>3293</v>
      </c>
      <c r="B197" s="418" t="s">
        <v>5898</v>
      </c>
      <c r="C197" s="419" t="s">
        <v>5906</v>
      </c>
      <c r="D197" s="418" t="s">
        <v>217</v>
      </c>
      <c r="E197" s="418" t="s">
        <v>5907</v>
      </c>
      <c r="F197" s="420" t="s">
        <v>5908</v>
      </c>
      <c r="G197" s="421" t="s">
        <v>185</v>
      </c>
      <c r="H197" s="422">
        <v>4.4999999999999998E-2</v>
      </c>
      <c r="I197" s="423">
        <v>23.82</v>
      </c>
      <c r="J197" s="423">
        <v>1.07</v>
      </c>
      <c r="K197" s="379"/>
      <c r="L197" s="489">
        <v>28.7</v>
      </c>
    </row>
    <row r="198" spans="1:13" ht="24" x14ac:dyDescent="0.2">
      <c r="A198" s="359" t="s">
        <v>3294</v>
      </c>
      <c r="B198" s="418" t="s">
        <v>5898</v>
      </c>
      <c r="C198" s="419" t="s">
        <v>5909</v>
      </c>
      <c r="D198" s="418" t="s">
        <v>217</v>
      </c>
      <c r="E198" s="418" t="s">
        <v>5455</v>
      </c>
      <c r="F198" s="420" t="s">
        <v>5908</v>
      </c>
      <c r="G198" s="421" t="s">
        <v>185</v>
      </c>
      <c r="H198" s="422">
        <v>8.8999999999999996E-2</v>
      </c>
      <c r="I198" s="423">
        <v>16.12</v>
      </c>
      <c r="J198" s="423">
        <v>1.43</v>
      </c>
      <c r="K198" s="379"/>
      <c r="L198" s="489">
        <v>19.420000000000002</v>
      </c>
    </row>
    <row r="199" spans="1:13" ht="24" x14ac:dyDescent="0.2">
      <c r="A199" s="359" t="s">
        <v>3295</v>
      </c>
      <c r="B199" s="424" t="s">
        <v>5898</v>
      </c>
      <c r="C199" s="425" t="s">
        <v>5937</v>
      </c>
      <c r="D199" s="424" t="s">
        <v>217</v>
      </c>
      <c r="E199" s="424" t="s">
        <v>5938</v>
      </c>
      <c r="F199" s="426" t="s">
        <v>5901</v>
      </c>
      <c r="G199" s="427" t="s">
        <v>5902</v>
      </c>
      <c r="H199" s="428">
        <v>2.5000000000000001E-2</v>
      </c>
      <c r="I199" s="417">
        <v>5.37</v>
      </c>
      <c r="J199" s="417">
        <v>0.13</v>
      </c>
      <c r="K199" s="379"/>
      <c r="L199" s="489">
        <v>6.48</v>
      </c>
    </row>
    <row r="200" spans="1:13" ht="24.75" thickBot="1" x14ac:dyDescent="0.25">
      <c r="A200" s="359" t="s">
        <v>3296</v>
      </c>
      <c r="B200" s="424" t="s">
        <v>5898</v>
      </c>
      <c r="C200" s="425" t="s">
        <v>5939</v>
      </c>
      <c r="D200" s="424" t="s">
        <v>217</v>
      </c>
      <c r="E200" s="424" t="s">
        <v>5940</v>
      </c>
      <c r="F200" s="426" t="s">
        <v>5901</v>
      </c>
      <c r="G200" s="427" t="s">
        <v>5905</v>
      </c>
      <c r="H200" s="428">
        <v>4.2000000000000003E-2</v>
      </c>
      <c r="I200" s="417">
        <v>0.69</v>
      </c>
      <c r="J200" s="417">
        <v>0.02</v>
      </c>
      <c r="K200" s="379"/>
      <c r="L200" s="489">
        <v>0.84</v>
      </c>
    </row>
    <row r="201" spans="1:13" ht="12.75" thickTop="1" x14ac:dyDescent="0.2">
      <c r="A201" s="359" t="s">
        <v>3297</v>
      </c>
      <c r="B201" s="407" t="s">
        <v>5963</v>
      </c>
      <c r="C201" s="408" t="s">
        <v>5781</v>
      </c>
      <c r="D201" s="407" t="s">
        <v>5782</v>
      </c>
      <c r="E201" s="407" t="s">
        <v>5783</v>
      </c>
      <c r="F201" s="409" t="s">
        <v>5784</v>
      </c>
      <c r="G201" s="410" t="s">
        <v>5785</v>
      </c>
      <c r="H201" s="408" t="s">
        <v>5786</v>
      </c>
      <c r="I201" s="408" t="s">
        <v>5787</v>
      </c>
      <c r="J201" s="408" t="s">
        <v>5788</v>
      </c>
      <c r="K201" s="364"/>
    </row>
    <row r="202" spans="1:13" x14ac:dyDescent="0.2">
      <c r="A202" s="359" t="s">
        <v>3298</v>
      </c>
      <c r="B202" s="365" t="s">
        <v>5789</v>
      </c>
      <c r="C202" s="366" t="s">
        <v>5964</v>
      </c>
      <c r="D202" s="365" t="s">
        <v>5791</v>
      </c>
      <c r="E202" s="365" t="s">
        <v>277</v>
      </c>
      <c r="F202" s="367">
        <v>5</v>
      </c>
      <c r="G202" s="368" t="s">
        <v>172</v>
      </c>
      <c r="H202" s="369">
        <v>1</v>
      </c>
      <c r="I202" s="370">
        <v>57.83</v>
      </c>
      <c r="J202" s="370">
        <v>57.83</v>
      </c>
      <c r="K202" s="371"/>
      <c r="L202" s="488">
        <v>69.62</v>
      </c>
      <c r="M202" s="488">
        <v>69.62</v>
      </c>
    </row>
    <row r="203" spans="1:13" x14ac:dyDescent="0.2">
      <c r="A203" s="359" t="s">
        <v>3299</v>
      </c>
      <c r="B203" s="373" t="s">
        <v>5794</v>
      </c>
      <c r="C203" s="374" t="s">
        <v>5965</v>
      </c>
      <c r="D203" s="373" t="s">
        <v>5791</v>
      </c>
      <c r="E203" s="373" t="s">
        <v>5358</v>
      </c>
      <c r="F203" s="375" t="s">
        <v>5796</v>
      </c>
      <c r="G203" s="376" t="s">
        <v>86</v>
      </c>
      <c r="H203" s="377">
        <v>0.12959999999999999</v>
      </c>
      <c r="I203" s="378">
        <v>13.28</v>
      </c>
      <c r="J203" s="378">
        <v>1.72</v>
      </c>
      <c r="K203" s="379"/>
      <c r="L203" s="489">
        <v>16</v>
      </c>
    </row>
    <row r="204" spans="1:13" x14ac:dyDescent="0.2">
      <c r="A204" s="359" t="s">
        <v>3300</v>
      </c>
      <c r="B204" s="373" t="s">
        <v>5794</v>
      </c>
      <c r="C204" s="374" t="s">
        <v>5840</v>
      </c>
      <c r="D204" s="373" t="s">
        <v>5791</v>
      </c>
      <c r="E204" s="373" t="s">
        <v>5288</v>
      </c>
      <c r="F204" s="375" t="s">
        <v>5796</v>
      </c>
      <c r="G204" s="376" t="s">
        <v>86</v>
      </c>
      <c r="H204" s="377">
        <v>0.2828</v>
      </c>
      <c r="I204" s="378">
        <v>18.510000000000002</v>
      </c>
      <c r="J204" s="378">
        <v>5.23</v>
      </c>
      <c r="K204" s="379"/>
      <c r="L204" s="489">
        <v>22.3</v>
      </c>
    </row>
    <row r="205" spans="1:13" x14ac:dyDescent="0.2">
      <c r="A205" s="359" t="s">
        <v>3301</v>
      </c>
      <c r="B205" s="373" t="s">
        <v>5794</v>
      </c>
      <c r="C205" s="374" t="s">
        <v>5815</v>
      </c>
      <c r="D205" s="373" t="s">
        <v>5791</v>
      </c>
      <c r="E205" s="373" t="s">
        <v>5286</v>
      </c>
      <c r="F205" s="375" t="s">
        <v>5796</v>
      </c>
      <c r="G205" s="376" t="s">
        <v>86</v>
      </c>
      <c r="H205" s="377">
        <v>2.1814</v>
      </c>
      <c r="I205" s="378">
        <v>11.07</v>
      </c>
      <c r="J205" s="378">
        <v>24.14</v>
      </c>
      <c r="K205" s="379"/>
      <c r="L205" s="489">
        <v>13.34</v>
      </c>
    </row>
    <row r="206" spans="1:13" x14ac:dyDescent="0.2">
      <c r="A206" s="359" t="s">
        <v>3302</v>
      </c>
      <c r="B206" s="396" t="s">
        <v>5794</v>
      </c>
      <c r="C206" s="397" t="s">
        <v>5966</v>
      </c>
      <c r="D206" s="396" t="s">
        <v>5791</v>
      </c>
      <c r="E206" s="396" t="s">
        <v>5538</v>
      </c>
      <c r="F206" s="398" t="s">
        <v>5798</v>
      </c>
      <c r="G206" s="399" t="s">
        <v>5885</v>
      </c>
      <c r="H206" s="400">
        <v>6.3399999999999998E-2</v>
      </c>
      <c r="I206" s="380">
        <v>146.86000000000001</v>
      </c>
      <c r="J206" s="380">
        <v>9.31</v>
      </c>
      <c r="K206" s="379"/>
      <c r="L206" s="489">
        <v>176.93</v>
      </c>
    </row>
    <row r="207" spans="1:13" ht="12.75" thickBot="1" x14ac:dyDescent="0.25">
      <c r="A207" s="359" t="s">
        <v>3303</v>
      </c>
      <c r="B207" s="396" t="s">
        <v>5794</v>
      </c>
      <c r="C207" s="397" t="s">
        <v>5967</v>
      </c>
      <c r="D207" s="396" t="s">
        <v>5791</v>
      </c>
      <c r="E207" s="396" t="s">
        <v>5375</v>
      </c>
      <c r="F207" s="398" t="s">
        <v>5798</v>
      </c>
      <c r="G207" s="399" t="s">
        <v>5885</v>
      </c>
      <c r="H207" s="400">
        <v>2.9600000000000001E-2</v>
      </c>
      <c r="I207" s="380">
        <v>118.26</v>
      </c>
      <c r="J207" s="380">
        <v>3.5</v>
      </c>
      <c r="K207" s="379"/>
      <c r="L207" s="489">
        <v>142.47</v>
      </c>
    </row>
    <row r="208" spans="1:13" ht="12.75" thickTop="1" x14ac:dyDescent="0.2">
      <c r="A208" s="359" t="s">
        <v>3304</v>
      </c>
      <c r="B208" s="390" t="s">
        <v>5794</v>
      </c>
      <c r="C208" s="391" t="s">
        <v>5968</v>
      </c>
      <c r="D208" s="390" t="s">
        <v>5791</v>
      </c>
      <c r="E208" s="390" t="s">
        <v>5377</v>
      </c>
      <c r="F208" s="392" t="s">
        <v>5798</v>
      </c>
      <c r="G208" s="393" t="s">
        <v>5885</v>
      </c>
      <c r="H208" s="394">
        <v>2.9600000000000001E-2</v>
      </c>
      <c r="I208" s="395">
        <v>117.49</v>
      </c>
      <c r="J208" s="395">
        <v>3.47</v>
      </c>
      <c r="K208" s="379"/>
      <c r="L208" s="489">
        <v>141.54</v>
      </c>
    </row>
    <row r="209" spans="1:13" x14ac:dyDescent="0.2">
      <c r="A209" s="359" t="s">
        <v>3305</v>
      </c>
      <c r="B209" s="373" t="s">
        <v>5794</v>
      </c>
      <c r="C209" s="374" t="s">
        <v>5797</v>
      </c>
      <c r="D209" s="373" t="s">
        <v>5791</v>
      </c>
      <c r="E209" s="373" t="s">
        <v>5380</v>
      </c>
      <c r="F209" s="375" t="s">
        <v>5798</v>
      </c>
      <c r="G209" s="376" t="s">
        <v>5298</v>
      </c>
      <c r="H209" s="377">
        <v>19.9374</v>
      </c>
      <c r="I209" s="378">
        <v>0.52472727272727282</v>
      </c>
      <c r="J209" s="378">
        <v>10.46</v>
      </c>
      <c r="K209" s="379"/>
      <c r="L209" s="489">
        <v>0.63</v>
      </c>
    </row>
    <row r="210" spans="1:13" x14ac:dyDescent="0.2">
      <c r="A210" s="359" t="s">
        <v>3306</v>
      </c>
      <c r="B210" s="360" t="s">
        <v>5969</v>
      </c>
      <c r="C210" s="361" t="s">
        <v>5781</v>
      </c>
      <c r="D210" s="360" t="s">
        <v>5782</v>
      </c>
      <c r="E210" s="360" t="s">
        <v>5783</v>
      </c>
      <c r="F210" s="362" t="s">
        <v>5784</v>
      </c>
      <c r="G210" s="363" t="s">
        <v>5785</v>
      </c>
      <c r="H210" s="361" t="s">
        <v>5786</v>
      </c>
      <c r="I210" s="361" t="s">
        <v>5787</v>
      </c>
      <c r="J210" s="361" t="s">
        <v>5788</v>
      </c>
      <c r="K210" s="364"/>
    </row>
    <row r="211" spans="1:13" x14ac:dyDescent="0.2">
      <c r="A211" s="359" t="s">
        <v>3307</v>
      </c>
      <c r="B211" s="365" t="s">
        <v>5789</v>
      </c>
      <c r="C211" s="366" t="s">
        <v>5970</v>
      </c>
      <c r="D211" s="365" t="s">
        <v>5791</v>
      </c>
      <c r="E211" s="365" t="s">
        <v>279</v>
      </c>
      <c r="F211" s="367">
        <v>5</v>
      </c>
      <c r="G211" s="368" t="s">
        <v>5298</v>
      </c>
      <c r="H211" s="369">
        <v>1</v>
      </c>
      <c r="I211" s="370">
        <v>9.84</v>
      </c>
      <c r="J211" s="370">
        <v>9.84</v>
      </c>
      <c r="K211" s="371"/>
      <c r="L211" s="488">
        <v>11.85</v>
      </c>
      <c r="M211" s="488">
        <v>11.85</v>
      </c>
    </row>
    <row r="212" spans="1:13" x14ac:dyDescent="0.2">
      <c r="A212" s="359" t="s">
        <v>3308</v>
      </c>
      <c r="B212" s="373" t="s">
        <v>5794</v>
      </c>
      <c r="C212" s="374" t="s">
        <v>5795</v>
      </c>
      <c r="D212" s="373" t="s">
        <v>5791</v>
      </c>
      <c r="E212" s="373" t="s">
        <v>5302</v>
      </c>
      <c r="F212" s="375" t="s">
        <v>5796</v>
      </c>
      <c r="G212" s="376" t="s">
        <v>86</v>
      </c>
      <c r="H212" s="377">
        <v>0.08</v>
      </c>
      <c r="I212" s="378">
        <v>12.5</v>
      </c>
      <c r="J212" s="378">
        <v>1</v>
      </c>
      <c r="K212" s="379"/>
      <c r="L212" s="489">
        <v>15.06</v>
      </c>
    </row>
    <row r="213" spans="1:13" x14ac:dyDescent="0.2">
      <c r="A213" s="359" t="s">
        <v>3309</v>
      </c>
      <c r="B213" s="396" t="s">
        <v>5794</v>
      </c>
      <c r="C213" s="397" t="s">
        <v>5971</v>
      </c>
      <c r="D213" s="396" t="s">
        <v>5791</v>
      </c>
      <c r="E213" s="396" t="s">
        <v>5293</v>
      </c>
      <c r="F213" s="398" t="s">
        <v>5796</v>
      </c>
      <c r="G213" s="399" t="s">
        <v>86</v>
      </c>
      <c r="H213" s="400">
        <v>0.08</v>
      </c>
      <c r="I213" s="380">
        <v>18.510000000000002</v>
      </c>
      <c r="J213" s="380">
        <v>1.48</v>
      </c>
      <c r="K213" s="379"/>
      <c r="L213" s="489">
        <v>22.3</v>
      </c>
    </row>
    <row r="214" spans="1:13" ht="12.75" thickBot="1" x14ac:dyDescent="0.25">
      <c r="A214" s="359" t="s">
        <v>3310</v>
      </c>
      <c r="B214" s="396" t="s">
        <v>5794</v>
      </c>
      <c r="C214" s="397" t="s">
        <v>5953</v>
      </c>
      <c r="D214" s="396" t="s">
        <v>5791</v>
      </c>
      <c r="E214" s="396" t="s">
        <v>5297</v>
      </c>
      <c r="F214" s="398" t="s">
        <v>5798</v>
      </c>
      <c r="G214" s="399" t="s">
        <v>5298</v>
      </c>
      <c r="H214" s="400">
        <v>0.02</v>
      </c>
      <c r="I214" s="380">
        <v>20.12</v>
      </c>
      <c r="J214" s="380">
        <v>0.4</v>
      </c>
      <c r="K214" s="379"/>
      <c r="L214" s="489">
        <v>24.25</v>
      </c>
    </row>
    <row r="215" spans="1:13" ht="12.75" thickTop="1" x14ac:dyDescent="0.2">
      <c r="A215" s="359" t="s">
        <v>3311</v>
      </c>
      <c r="B215" s="390" t="s">
        <v>5794</v>
      </c>
      <c r="C215" s="391" t="s">
        <v>5972</v>
      </c>
      <c r="D215" s="390" t="s">
        <v>5791</v>
      </c>
      <c r="E215" s="390" t="s">
        <v>5973</v>
      </c>
      <c r="F215" s="392" t="s">
        <v>5798</v>
      </c>
      <c r="G215" s="393" t="s">
        <v>5298</v>
      </c>
      <c r="H215" s="394">
        <v>1.1000000000000001</v>
      </c>
      <c r="I215" s="395">
        <v>6.33</v>
      </c>
      <c r="J215" s="395">
        <v>6.96</v>
      </c>
      <c r="K215" s="379"/>
      <c r="L215" s="489">
        <v>7.63</v>
      </c>
    </row>
    <row r="216" spans="1:13" x14ac:dyDescent="0.2">
      <c r="A216" s="359" t="s">
        <v>3312</v>
      </c>
      <c r="B216" s="360" t="s">
        <v>5974</v>
      </c>
      <c r="C216" s="361" t="s">
        <v>5781</v>
      </c>
      <c r="D216" s="360" t="s">
        <v>5782</v>
      </c>
      <c r="E216" s="360" t="s">
        <v>5783</v>
      </c>
      <c r="F216" s="362" t="s">
        <v>5784</v>
      </c>
      <c r="G216" s="363" t="s">
        <v>5785</v>
      </c>
      <c r="H216" s="361" t="s">
        <v>5786</v>
      </c>
      <c r="I216" s="361" t="s">
        <v>5787</v>
      </c>
      <c r="J216" s="361" t="s">
        <v>5788</v>
      </c>
      <c r="K216" s="364"/>
    </row>
    <row r="217" spans="1:13" x14ac:dyDescent="0.2">
      <c r="A217" s="359" t="s">
        <v>3313</v>
      </c>
      <c r="B217" s="365" t="s">
        <v>5789</v>
      </c>
      <c r="C217" s="366" t="s">
        <v>5975</v>
      </c>
      <c r="D217" s="365" t="s">
        <v>5791</v>
      </c>
      <c r="E217" s="365" t="s">
        <v>282</v>
      </c>
      <c r="F217" s="367">
        <v>5</v>
      </c>
      <c r="G217" s="368" t="s">
        <v>5298</v>
      </c>
      <c r="H217" s="369">
        <v>1</v>
      </c>
      <c r="I217" s="370">
        <v>12.8</v>
      </c>
      <c r="J217" s="370">
        <v>12.8</v>
      </c>
      <c r="K217" s="371"/>
      <c r="L217" s="488">
        <v>15.42</v>
      </c>
      <c r="M217" s="488">
        <v>15.42</v>
      </c>
    </row>
    <row r="218" spans="1:13" x14ac:dyDescent="0.2">
      <c r="A218" s="359" t="s">
        <v>3314</v>
      </c>
      <c r="B218" s="373" t="s">
        <v>5794</v>
      </c>
      <c r="C218" s="374" t="s">
        <v>5795</v>
      </c>
      <c r="D218" s="373" t="s">
        <v>5791</v>
      </c>
      <c r="E218" s="373" t="s">
        <v>5302</v>
      </c>
      <c r="F218" s="375" t="s">
        <v>5796</v>
      </c>
      <c r="G218" s="376" t="s">
        <v>86</v>
      </c>
      <c r="H218" s="377">
        <v>7.0000000000000007E-2</v>
      </c>
      <c r="I218" s="378">
        <v>12.5</v>
      </c>
      <c r="J218" s="378">
        <v>0.87</v>
      </c>
      <c r="K218" s="379"/>
      <c r="L218" s="489">
        <v>15.06</v>
      </c>
    </row>
    <row r="219" spans="1:13" x14ac:dyDescent="0.2">
      <c r="A219" s="359" t="s">
        <v>3315</v>
      </c>
      <c r="B219" s="373" t="s">
        <v>5794</v>
      </c>
      <c r="C219" s="374" t="s">
        <v>5971</v>
      </c>
      <c r="D219" s="373" t="s">
        <v>5791</v>
      </c>
      <c r="E219" s="373" t="s">
        <v>5293</v>
      </c>
      <c r="F219" s="375" t="s">
        <v>5796</v>
      </c>
      <c r="G219" s="376" t="s">
        <v>86</v>
      </c>
      <c r="H219" s="377">
        <v>7.0000000000000007E-2</v>
      </c>
      <c r="I219" s="378">
        <v>18.510000000000002</v>
      </c>
      <c r="J219" s="378">
        <v>1.29</v>
      </c>
      <c r="K219" s="379"/>
      <c r="L219" s="489">
        <v>22.3</v>
      </c>
    </row>
    <row r="220" spans="1:13" x14ac:dyDescent="0.2">
      <c r="A220" s="359" t="s">
        <v>3316</v>
      </c>
      <c r="B220" s="396" t="s">
        <v>5794</v>
      </c>
      <c r="C220" s="397" t="s">
        <v>5976</v>
      </c>
      <c r="D220" s="396" t="s">
        <v>5791</v>
      </c>
      <c r="E220" s="396" t="s">
        <v>5369</v>
      </c>
      <c r="F220" s="398" t="s">
        <v>5798</v>
      </c>
      <c r="G220" s="399" t="s">
        <v>5298</v>
      </c>
      <c r="H220" s="400">
        <v>1.1000000000000001</v>
      </c>
      <c r="I220" s="380">
        <v>9.3093000000000004</v>
      </c>
      <c r="J220" s="380">
        <v>10.24</v>
      </c>
      <c r="K220" s="379"/>
      <c r="L220" s="489">
        <v>11.21</v>
      </c>
    </row>
    <row r="221" spans="1:13" ht="12.75" thickBot="1" x14ac:dyDescent="0.25">
      <c r="A221" s="359" t="s">
        <v>3317</v>
      </c>
      <c r="B221" s="396" t="s">
        <v>5794</v>
      </c>
      <c r="C221" s="397" t="s">
        <v>5953</v>
      </c>
      <c r="D221" s="396" t="s">
        <v>5791</v>
      </c>
      <c r="E221" s="396" t="s">
        <v>5297</v>
      </c>
      <c r="F221" s="398" t="s">
        <v>5798</v>
      </c>
      <c r="G221" s="399" t="s">
        <v>5298</v>
      </c>
      <c r="H221" s="400">
        <v>0.02</v>
      </c>
      <c r="I221" s="380">
        <v>20.12</v>
      </c>
      <c r="J221" s="380">
        <v>0.4</v>
      </c>
      <c r="K221" s="379"/>
      <c r="L221" s="489">
        <v>24.25</v>
      </c>
    </row>
    <row r="222" spans="1:13" ht="12.75" thickTop="1" x14ac:dyDescent="0.2">
      <c r="A222" s="359" t="s">
        <v>3318</v>
      </c>
      <c r="B222" s="407" t="s">
        <v>5977</v>
      </c>
      <c r="C222" s="408" t="s">
        <v>5781</v>
      </c>
      <c r="D222" s="407" t="s">
        <v>5782</v>
      </c>
      <c r="E222" s="407" t="s">
        <v>5783</v>
      </c>
      <c r="F222" s="409" t="s">
        <v>5784</v>
      </c>
      <c r="G222" s="410" t="s">
        <v>5785</v>
      </c>
      <c r="H222" s="408" t="s">
        <v>5786</v>
      </c>
      <c r="I222" s="408" t="s">
        <v>5787</v>
      </c>
      <c r="J222" s="408" t="s">
        <v>5788</v>
      </c>
      <c r="K222" s="364"/>
    </row>
    <row r="223" spans="1:13" x14ac:dyDescent="0.2">
      <c r="A223" s="359" t="s">
        <v>3319</v>
      </c>
      <c r="B223" s="365" t="s">
        <v>5789</v>
      </c>
      <c r="C223" s="366" t="s">
        <v>5978</v>
      </c>
      <c r="D223" s="365" t="s">
        <v>5791</v>
      </c>
      <c r="E223" s="365" t="s">
        <v>286</v>
      </c>
      <c r="F223" s="367">
        <v>5</v>
      </c>
      <c r="G223" s="368" t="s">
        <v>5885</v>
      </c>
      <c r="H223" s="369">
        <v>1</v>
      </c>
      <c r="I223" s="370">
        <v>35.97</v>
      </c>
      <c r="J223" s="370">
        <v>35.97</v>
      </c>
      <c r="K223" s="371"/>
      <c r="L223" s="488">
        <v>43.34</v>
      </c>
      <c r="M223" s="488">
        <v>43.34</v>
      </c>
    </row>
    <row r="224" spans="1:13" x14ac:dyDescent="0.2">
      <c r="A224" s="359" t="s">
        <v>3320</v>
      </c>
      <c r="B224" s="373" t="s">
        <v>5794</v>
      </c>
      <c r="C224" s="374" t="s">
        <v>5815</v>
      </c>
      <c r="D224" s="373" t="s">
        <v>5791</v>
      </c>
      <c r="E224" s="373" t="s">
        <v>5286</v>
      </c>
      <c r="F224" s="375" t="s">
        <v>5796</v>
      </c>
      <c r="G224" s="376" t="s">
        <v>86</v>
      </c>
      <c r="H224" s="377">
        <v>3.2490999999999999</v>
      </c>
      <c r="I224" s="378">
        <v>11.073074999999999</v>
      </c>
      <c r="J224" s="378">
        <v>35.97</v>
      </c>
      <c r="K224" s="379"/>
      <c r="L224" s="489">
        <v>13.34</v>
      </c>
    </row>
    <row r="225" spans="1:13" x14ac:dyDescent="0.2">
      <c r="A225" s="359" t="s">
        <v>3321</v>
      </c>
      <c r="B225" s="360" t="s">
        <v>5979</v>
      </c>
      <c r="C225" s="361" t="s">
        <v>5781</v>
      </c>
      <c r="D225" s="360" t="s">
        <v>5782</v>
      </c>
      <c r="E225" s="360" t="s">
        <v>5783</v>
      </c>
      <c r="F225" s="362" t="s">
        <v>5784</v>
      </c>
      <c r="G225" s="363" t="s">
        <v>5785</v>
      </c>
      <c r="H225" s="361" t="s">
        <v>5786</v>
      </c>
      <c r="I225" s="361" t="s">
        <v>5787</v>
      </c>
      <c r="J225" s="361" t="s">
        <v>5788</v>
      </c>
      <c r="K225" s="364"/>
    </row>
    <row r="226" spans="1:13" x14ac:dyDescent="0.2">
      <c r="A226" s="359" t="s">
        <v>3322</v>
      </c>
      <c r="B226" s="365" t="s">
        <v>5789</v>
      </c>
      <c r="C226" s="366" t="s">
        <v>5980</v>
      </c>
      <c r="D226" s="365" t="s">
        <v>5791</v>
      </c>
      <c r="E226" s="365" t="s">
        <v>288</v>
      </c>
      <c r="F226" s="367">
        <v>5</v>
      </c>
      <c r="G226" s="368" t="s">
        <v>5793</v>
      </c>
      <c r="H226" s="369">
        <v>1</v>
      </c>
      <c r="I226" s="370">
        <v>4.43</v>
      </c>
      <c r="J226" s="370">
        <v>4.43</v>
      </c>
      <c r="K226" s="371"/>
      <c r="L226" s="488">
        <v>5.33</v>
      </c>
      <c r="M226" s="488">
        <v>5.33</v>
      </c>
    </row>
    <row r="227" spans="1:13" x14ac:dyDescent="0.2">
      <c r="A227" s="359" t="s">
        <v>3323</v>
      </c>
      <c r="B227" s="396" t="s">
        <v>5794</v>
      </c>
      <c r="C227" s="397" t="s">
        <v>5815</v>
      </c>
      <c r="D227" s="396" t="s">
        <v>5791</v>
      </c>
      <c r="E227" s="396" t="s">
        <v>5286</v>
      </c>
      <c r="F227" s="398" t="s">
        <v>5796</v>
      </c>
      <c r="G227" s="399" t="s">
        <v>86</v>
      </c>
      <c r="H227" s="400">
        <v>0.4</v>
      </c>
      <c r="I227" s="380">
        <v>11.092140000000001</v>
      </c>
      <c r="J227" s="380">
        <v>4.43</v>
      </c>
      <c r="K227" s="379"/>
      <c r="L227" s="489">
        <v>13.34</v>
      </c>
    </row>
    <row r="228" spans="1:13" ht="12.75" thickBot="1" x14ac:dyDescent="0.25">
      <c r="A228" s="359" t="s">
        <v>3324</v>
      </c>
      <c r="B228" s="381" t="s">
        <v>5981</v>
      </c>
      <c r="C228" s="382" t="s">
        <v>5781</v>
      </c>
      <c r="D228" s="381" t="s">
        <v>5782</v>
      </c>
      <c r="E228" s="381" t="s">
        <v>5783</v>
      </c>
      <c r="F228" s="383" t="s">
        <v>5784</v>
      </c>
      <c r="G228" s="384" t="s">
        <v>5785</v>
      </c>
      <c r="H228" s="382" t="s">
        <v>5786</v>
      </c>
      <c r="I228" s="382" t="s">
        <v>5787</v>
      </c>
      <c r="J228" s="382" t="s">
        <v>5788</v>
      </c>
      <c r="K228" s="364"/>
    </row>
    <row r="229" spans="1:13" ht="24.75" thickTop="1" x14ac:dyDescent="0.2">
      <c r="A229" s="359" t="s">
        <v>3325</v>
      </c>
      <c r="B229" s="401" t="s">
        <v>5789</v>
      </c>
      <c r="C229" s="402" t="s">
        <v>5982</v>
      </c>
      <c r="D229" s="401" t="s">
        <v>217</v>
      </c>
      <c r="E229" s="401" t="s">
        <v>290</v>
      </c>
      <c r="F229" s="403" t="s">
        <v>5936</v>
      </c>
      <c r="G229" s="404" t="s">
        <v>5885</v>
      </c>
      <c r="H229" s="405">
        <v>1</v>
      </c>
      <c r="I229" s="406">
        <v>541.48</v>
      </c>
      <c r="J229" s="406">
        <v>541.48</v>
      </c>
      <c r="K229" s="371"/>
      <c r="L229" s="488">
        <v>652.30999999999995</v>
      </c>
      <c r="M229" s="488">
        <v>652.30999999999995</v>
      </c>
    </row>
    <row r="230" spans="1:13" ht="24" x14ac:dyDescent="0.2">
      <c r="A230" s="359" t="s">
        <v>3326</v>
      </c>
      <c r="B230" s="418" t="s">
        <v>5898</v>
      </c>
      <c r="C230" s="419" t="s">
        <v>5906</v>
      </c>
      <c r="D230" s="418" t="s">
        <v>217</v>
      </c>
      <c r="E230" s="418" t="s">
        <v>5907</v>
      </c>
      <c r="F230" s="420" t="s">
        <v>5908</v>
      </c>
      <c r="G230" s="421" t="s">
        <v>185</v>
      </c>
      <c r="H230" s="422">
        <v>6.2119999999999997</v>
      </c>
      <c r="I230" s="423">
        <v>23.82</v>
      </c>
      <c r="J230" s="423">
        <v>147.96</v>
      </c>
      <c r="K230" s="379"/>
      <c r="L230" s="489">
        <v>28.7</v>
      </c>
    </row>
    <row r="231" spans="1:13" ht="24" x14ac:dyDescent="0.2">
      <c r="A231" s="359" t="s">
        <v>3327</v>
      </c>
      <c r="B231" s="418" t="s">
        <v>5898</v>
      </c>
      <c r="C231" s="419" t="s">
        <v>5909</v>
      </c>
      <c r="D231" s="418" t="s">
        <v>217</v>
      </c>
      <c r="E231" s="418" t="s">
        <v>5455</v>
      </c>
      <c r="F231" s="420" t="s">
        <v>5908</v>
      </c>
      <c r="G231" s="421" t="s">
        <v>185</v>
      </c>
      <c r="H231" s="422">
        <v>1.694</v>
      </c>
      <c r="I231" s="423">
        <v>16.12</v>
      </c>
      <c r="J231" s="423">
        <v>27.3</v>
      </c>
      <c r="K231" s="379"/>
      <c r="L231" s="489">
        <v>19.420000000000002</v>
      </c>
    </row>
    <row r="232" spans="1:13" ht="24" x14ac:dyDescent="0.2">
      <c r="A232" s="359" t="s">
        <v>3328</v>
      </c>
      <c r="B232" s="418" t="s">
        <v>5898</v>
      </c>
      <c r="C232" s="419" t="s">
        <v>5983</v>
      </c>
      <c r="D232" s="418" t="s">
        <v>217</v>
      </c>
      <c r="E232" s="418" t="s">
        <v>5984</v>
      </c>
      <c r="F232" s="420" t="s">
        <v>5936</v>
      </c>
      <c r="G232" s="421" t="s">
        <v>5885</v>
      </c>
      <c r="H232" s="422">
        <v>1.1299999999999999</v>
      </c>
      <c r="I232" s="423">
        <v>324.09541639344258</v>
      </c>
      <c r="J232" s="423">
        <v>366.22</v>
      </c>
      <c r="K232" s="379"/>
      <c r="L232" s="489">
        <v>390.39</v>
      </c>
    </row>
    <row r="233" spans="1:13" x14ac:dyDescent="0.2">
      <c r="A233" s="359" t="s">
        <v>3329</v>
      </c>
      <c r="B233" s="381" t="s">
        <v>5985</v>
      </c>
      <c r="C233" s="382" t="s">
        <v>5781</v>
      </c>
      <c r="D233" s="381" t="s">
        <v>5782</v>
      </c>
      <c r="E233" s="381" t="s">
        <v>5783</v>
      </c>
      <c r="F233" s="383" t="s">
        <v>5784</v>
      </c>
      <c r="G233" s="384" t="s">
        <v>5785</v>
      </c>
      <c r="H233" s="382" t="s">
        <v>5786</v>
      </c>
      <c r="I233" s="382" t="s">
        <v>5787</v>
      </c>
      <c r="J233" s="382" t="s">
        <v>5788</v>
      </c>
      <c r="K233" s="364"/>
    </row>
    <row r="234" spans="1:13" ht="12.75" thickBot="1" x14ac:dyDescent="0.25">
      <c r="A234" s="359" t="s">
        <v>3330</v>
      </c>
      <c r="B234" s="385" t="s">
        <v>5789</v>
      </c>
      <c r="C234" s="386" t="s">
        <v>5986</v>
      </c>
      <c r="D234" s="385" t="s">
        <v>5791</v>
      </c>
      <c r="E234" s="385" t="s">
        <v>292</v>
      </c>
      <c r="F234" s="387">
        <v>5</v>
      </c>
      <c r="G234" s="388" t="s">
        <v>5885</v>
      </c>
      <c r="H234" s="389">
        <v>1</v>
      </c>
      <c r="I234" s="372">
        <v>463</v>
      </c>
      <c r="J234" s="372">
        <v>463</v>
      </c>
      <c r="K234" s="371"/>
      <c r="L234" s="488">
        <v>557.76</v>
      </c>
      <c r="M234" s="488">
        <v>557.76</v>
      </c>
    </row>
    <row r="235" spans="1:13" ht="12.75" thickTop="1" x14ac:dyDescent="0.2">
      <c r="A235" s="359" t="s">
        <v>3331</v>
      </c>
      <c r="B235" s="390" t="s">
        <v>5794</v>
      </c>
      <c r="C235" s="391" t="s">
        <v>5987</v>
      </c>
      <c r="D235" s="390" t="s">
        <v>5791</v>
      </c>
      <c r="E235" s="390" t="s">
        <v>5596</v>
      </c>
      <c r="F235" s="392" t="s">
        <v>5798</v>
      </c>
      <c r="G235" s="393" t="s">
        <v>5885</v>
      </c>
      <c r="H235" s="394">
        <v>1.02</v>
      </c>
      <c r="I235" s="395">
        <v>453.92980388768899</v>
      </c>
      <c r="J235" s="395">
        <v>463</v>
      </c>
      <c r="K235" s="379"/>
      <c r="L235" s="489">
        <v>546.83000000000004</v>
      </c>
    </row>
    <row r="236" spans="1:13" x14ac:dyDescent="0.2">
      <c r="A236" s="359" t="s">
        <v>3332</v>
      </c>
      <c r="B236" s="360" t="s">
        <v>5988</v>
      </c>
      <c r="C236" s="361" t="s">
        <v>5781</v>
      </c>
      <c r="D236" s="360" t="s">
        <v>5782</v>
      </c>
      <c r="E236" s="360" t="s">
        <v>5783</v>
      </c>
      <c r="F236" s="362" t="s">
        <v>5784</v>
      </c>
      <c r="G236" s="363" t="s">
        <v>5785</v>
      </c>
      <c r="H236" s="361" t="s">
        <v>5786</v>
      </c>
      <c r="I236" s="361" t="s">
        <v>5787</v>
      </c>
      <c r="J236" s="361" t="s">
        <v>5788</v>
      </c>
      <c r="K236" s="364"/>
    </row>
    <row r="237" spans="1:13" ht="24" x14ac:dyDescent="0.2">
      <c r="A237" s="359" t="s">
        <v>3333</v>
      </c>
      <c r="B237" s="365" t="s">
        <v>5789</v>
      </c>
      <c r="C237" s="366" t="s">
        <v>5989</v>
      </c>
      <c r="D237" s="365" t="s">
        <v>5791</v>
      </c>
      <c r="E237" s="365" t="s">
        <v>294</v>
      </c>
      <c r="F237" s="367">
        <v>5</v>
      </c>
      <c r="G237" s="368" t="s">
        <v>5885</v>
      </c>
      <c r="H237" s="369">
        <v>1</v>
      </c>
      <c r="I237" s="370">
        <v>33.440000000000005</v>
      </c>
      <c r="J237" s="370">
        <v>33.440000000000005</v>
      </c>
      <c r="K237" s="371"/>
      <c r="L237" s="488">
        <v>40.29</v>
      </c>
      <c r="M237" s="488">
        <v>40.29</v>
      </c>
    </row>
    <row r="238" spans="1:13" x14ac:dyDescent="0.2">
      <c r="A238" s="359" t="s">
        <v>3334</v>
      </c>
      <c r="B238" s="373" t="s">
        <v>5794</v>
      </c>
      <c r="C238" s="374" t="s">
        <v>5882</v>
      </c>
      <c r="D238" s="373" t="s">
        <v>5791</v>
      </c>
      <c r="E238" s="373" t="s">
        <v>5402</v>
      </c>
      <c r="F238" s="375" t="s">
        <v>5796</v>
      </c>
      <c r="G238" s="376" t="s">
        <v>86</v>
      </c>
      <c r="H238" s="377">
        <v>0.64459999999999995</v>
      </c>
      <c r="I238" s="378">
        <v>18.510000000000002</v>
      </c>
      <c r="J238" s="378">
        <v>11.93</v>
      </c>
      <c r="K238" s="379"/>
      <c r="L238" s="489">
        <v>22.3</v>
      </c>
    </row>
    <row r="239" spans="1:13" x14ac:dyDescent="0.2">
      <c r="A239" s="359" t="s">
        <v>3335</v>
      </c>
      <c r="B239" s="373" t="s">
        <v>5794</v>
      </c>
      <c r="C239" s="374" t="s">
        <v>5815</v>
      </c>
      <c r="D239" s="373" t="s">
        <v>5791</v>
      </c>
      <c r="E239" s="373" t="s">
        <v>5286</v>
      </c>
      <c r="F239" s="375" t="s">
        <v>5796</v>
      </c>
      <c r="G239" s="376" t="s">
        <v>86</v>
      </c>
      <c r="H239" s="377">
        <v>1.9348000000000001</v>
      </c>
      <c r="I239" s="378">
        <v>11.075031818181813</v>
      </c>
      <c r="J239" s="378">
        <v>21.42</v>
      </c>
      <c r="K239" s="379"/>
      <c r="L239" s="489">
        <v>13.34</v>
      </c>
    </row>
    <row r="240" spans="1:13" ht="24" x14ac:dyDescent="0.2">
      <c r="A240" s="359" t="s">
        <v>3336</v>
      </c>
      <c r="B240" s="396" t="s">
        <v>5794</v>
      </c>
      <c r="C240" s="397" t="s">
        <v>5990</v>
      </c>
      <c r="D240" s="396" t="s">
        <v>5791</v>
      </c>
      <c r="E240" s="396" t="s">
        <v>5598</v>
      </c>
      <c r="F240" s="398" t="s">
        <v>5798</v>
      </c>
      <c r="G240" s="399" t="s">
        <v>5305</v>
      </c>
      <c r="H240" s="400">
        <v>4.6800000000000001E-2</v>
      </c>
      <c r="I240" s="380">
        <v>2.0699999999999998</v>
      </c>
      <c r="J240" s="380">
        <v>0.09</v>
      </c>
      <c r="K240" s="379"/>
      <c r="L240" s="489">
        <v>2.5</v>
      </c>
    </row>
    <row r="241" spans="1:13" ht="12.75" thickBot="1" x14ac:dyDescent="0.25">
      <c r="A241" s="359" t="s">
        <v>3337</v>
      </c>
      <c r="B241" s="381" t="s">
        <v>5991</v>
      </c>
      <c r="C241" s="382" t="s">
        <v>5781</v>
      </c>
      <c r="D241" s="381" t="s">
        <v>5782</v>
      </c>
      <c r="E241" s="381" t="s">
        <v>5783</v>
      </c>
      <c r="F241" s="383" t="s">
        <v>5784</v>
      </c>
      <c r="G241" s="384" t="s">
        <v>5785</v>
      </c>
      <c r="H241" s="382" t="s">
        <v>5786</v>
      </c>
      <c r="I241" s="382" t="s">
        <v>5787</v>
      </c>
      <c r="J241" s="382" t="s">
        <v>5788</v>
      </c>
      <c r="K241" s="364"/>
    </row>
    <row r="242" spans="1:13" ht="12.75" thickTop="1" x14ac:dyDescent="0.2">
      <c r="A242" s="359" t="s">
        <v>3338</v>
      </c>
      <c r="B242" s="401" t="s">
        <v>5789</v>
      </c>
      <c r="C242" s="402" t="s">
        <v>5992</v>
      </c>
      <c r="D242" s="401" t="s">
        <v>5791</v>
      </c>
      <c r="E242" s="401" t="s">
        <v>296</v>
      </c>
      <c r="F242" s="403">
        <v>5</v>
      </c>
      <c r="G242" s="404" t="s">
        <v>5298</v>
      </c>
      <c r="H242" s="405">
        <v>1</v>
      </c>
      <c r="I242" s="406">
        <v>10.07</v>
      </c>
      <c r="J242" s="406">
        <v>10.07</v>
      </c>
      <c r="K242" s="371"/>
      <c r="L242" s="488">
        <v>12.12</v>
      </c>
      <c r="M242" s="488">
        <v>12.12</v>
      </c>
    </row>
    <row r="243" spans="1:13" x14ac:dyDescent="0.2">
      <c r="A243" s="359" t="s">
        <v>3339</v>
      </c>
      <c r="B243" s="373" t="s">
        <v>5794</v>
      </c>
      <c r="C243" s="374" t="s">
        <v>5795</v>
      </c>
      <c r="D243" s="373" t="s">
        <v>5791</v>
      </c>
      <c r="E243" s="373" t="s">
        <v>5302</v>
      </c>
      <c r="F243" s="375" t="s">
        <v>5796</v>
      </c>
      <c r="G243" s="376" t="s">
        <v>86</v>
      </c>
      <c r="H243" s="377">
        <v>0.08</v>
      </c>
      <c r="I243" s="378">
        <v>12.5</v>
      </c>
      <c r="J243" s="378">
        <v>1</v>
      </c>
      <c r="K243" s="379"/>
      <c r="L243" s="489">
        <v>15.06</v>
      </c>
    </row>
    <row r="244" spans="1:13" x14ac:dyDescent="0.2">
      <c r="A244" s="359" t="s">
        <v>3340</v>
      </c>
      <c r="B244" s="373" t="s">
        <v>5794</v>
      </c>
      <c r="C244" s="374" t="s">
        <v>5971</v>
      </c>
      <c r="D244" s="373" t="s">
        <v>5791</v>
      </c>
      <c r="E244" s="373" t="s">
        <v>5293</v>
      </c>
      <c r="F244" s="375" t="s">
        <v>5796</v>
      </c>
      <c r="G244" s="376" t="s">
        <v>86</v>
      </c>
      <c r="H244" s="377">
        <v>0.08</v>
      </c>
      <c r="I244" s="378">
        <v>18.510000000000002</v>
      </c>
      <c r="J244" s="378">
        <v>1.48</v>
      </c>
      <c r="K244" s="379"/>
      <c r="L244" s="489">
        <v>22.3</v>
      </c>
    </row>
    <row r="245" spans="1:13" x14ac:dyDescent="0.2">
      <c r="A245" s="359" t="s">
        <v>3341</v>
      </c>
      <c r="B245" s="373" t="s">
        <v>5794</v>
      </c>
      <c r="C245" s="374" t="s">
        <v>5993</v>
      </c>
      <c r="D245" s="373" t="s">
        <v>5791</v>
      </c>
      <c r="E245" s="373" t="s">
        <v>5373</v>
      </c>
      <c r="F245" s="375" t="s">
        <v>5798</v>
      </c>
      <c r="G245" s="376" t="s">
        <v>5298</v>
      </c>
      <c r="H245" s="377">
        <v>1.1000000000000001</v>
      </c>
      <c r="I245" s="378">
        <v>6.54</v>
      </c>
      <c r="J245" s="378">
        <v>7.19</v>
      </c>
      <c r="K245" s="379"/>
      <c r="L245" s="489">
        <v>7.88</v>
      </c>
    </row>
    <row r="246" spans="1:13" x14ac:dyDescent="0.2">
      <c r="A246" s="359" t="s">
        <v>3342</v>
      </c>
      <c r="B246" s="373" t="s">
        <v>5794</v>
      </c>
      <c r="C246" s="374" t="s">
        <v>5953</v>
      </c>
      <c r="D246" s="373" t="s">
        <v>5791</v>
      </c>
      <c r="E246" s="373" t="s">
        <v>5297</v>
      </c>
      <c r="F246" s="375" t="s">
        <v>5798</v>
      </c>
      <c r="G246" s="376" t="s">
        <v>5298</v>
      </c>
      <c r="H246" s="377">
        <v>0.02</v>
      </c>
      <c r="I246" s="378">
        <v>20.12</v>
      </c>
      <c r="J246" s="378">
        <v>0.4</v>
      </c>
      <c r="K246" s="379"/>
      <c r="L246" s="489">
        <v>24.25</v>
      </c>
    </row>
    <row r="247" spans="1:13" x14ac:dyDescent="0.2">
      <c r="A247" s="359" t="s">
        <v>3343</v>
      </c>
      <c r="B247" s="381" t="s">
        <v>5994</v>
      </c>
      <c r="C247" s="382" t="s">
        <v>5781</v>
      </c>
      <c r="D247" s="381" t="s">
        <v>5782</v>
      </c>
      <c r="E247" s="381" t="s">
        <v>5783</v>
      </c>
      <c r="F247" s="383" t="s">
        <v>5784</v>
      </c>
      <c r="G247" s="384" t="s">
        <v>5785</v>
      </c>
      <c r="H247" s="382" t="s">
        <v>5786</v>
      </c>
      <c r="I247" s="382" t="s">
        <v>5787</v>
      </c>
      <c r="J247" s="382" t="s">
        <v>5788</v>
      </c>
      <c r="K247" s="364"/>
    </row>
    <row r="248" spans="1:13" ht="12.75" thickBot="1" x14ac:dyDescent="0.25">
      <c r="A248" s="359" t="s">
        <v>3344</v>
      </c>
      <c r="B248" s="385" t="s">
        <v>5789</v>
      </c>
      <c r="C248" s="386" t="s">
        <v>5970</v>
      </c>
      <c r="D248" s="385" t="s">
        <v>5791</v>
      </c>
      <c r="E248" s="385" t="s">
        <v>279</v>
      </c>
      <c r="F248" s="387">
        <v>5</v>
      </c>
      <c r="G248" s="388" t="s">
        <v>5298</v>
      </c>
      <c r="H248" s="389">
        <v>1</v>
      </c>
      <c r="I248" s="372">
        <v>9.84</v>
      </c>
      <c r="J248" s="372">
        <v>9.84</v>
      </c>
      <c r="K248" s="371"/>
      <c r="L248" s="488">
        <v>11.85</v>
      </c>
      <c r="M248" s="488">
        <v>11.85</v>
      </c>
    </row>
    <row r="249" spans="1:13" ht="12.75" thickTop="1" x14ac:dyDescent="0.2">
      <c r="A249" s="359" t="s">
        <v>3345</v>
      </c>
      <c r="B249" s="390" t="s">
        <v>5794</v>
      </c>
      <c r="C249" s="391" t="s">
        <v>5795</v>
      </c>
      <c r="D249" s="390" t="s">
        <v>5791</v>
      </c>
      <c r="E249" s="390" t="s">
        <v>5302</v>
      </c>
      <c r="F249" s="392" t="s">
        <v>5796</v>
      </c>
      <c r="G249" s="393" t="s">
        <v>86</v>
      </c>
      <c r="H249" s="394">
        <v>0.08</v>
      </c>
      <c r="I249" s="395">
        <v>12.5</v>
      </c>
      <c r="J249" s="395">
        <v>1</v>
      </c>
      <c r="K249" s="379"/>
      <c r="L249" s="489">
        <v>15.06</v>
      </c>
    </row>
    <row r="250" spans="1:13" x14ac:dyDescent="0.2">
      <c r="A250" s="359" t="s">
        <v>3346</v>
      </c>
      <c r="B250" s="373" t="s">
        <v>5794</v>
      </c>
      <c r="C250" s="374" t="s">
        <v>5971</v>
      </c>
      <c r="D250" s="373" t="s">
        <v>5791</v>
      </c>
      <c r="E250" s="373" t="s">
        <v>5293</v>
      </c>
      <c r="F250" s="375" t="s">
        <v>5796</v>
      </c>
      <c r="G250" s="376" t="s">
        <v>86</v>
      </c>
      <c r="H250" s="377">
        <v>0.08</v>
      </c>
      <c r="I250" s="378">
        <v>18.510000000000002</v>
      </c>
      <c r="J250" s="378">
        <v>1.48</v>
      </c>
      <c r="K250" s="379"/>
      <c r="L250" s="489">
        <v>22.3</v>
      </c>
    </row>
    <row r="251" spans="1:13" x14ac:dyDescent="0.2">
      <c r="A251" s="359" t="s">
        <v>3347</v>
      </c>
      <c r="B251" s="373" t="s">
        <v>5794</v>
      </c>
      <c r="C251" s="374" t="s">
        <v>5953</v>
      </c>
      <c r="D251" s="373" t="s">
        <v>5791</v>
      </c>
      <c r="E251" s="373" t="s">
        <v>5297</v>
      </c>
      <c r="F251" s="375" t="s">
        <v>5798</v>
      </c>
      <c r="G251" s="376" t="s">
        <v>5298</v>
      </c>
      <c r="H251" s="377">
        <v>0.02</v>
      </c>
      <c r="I251" s="378">
        <v>20.12</v>
      </c>
      <c r="J251" s="378">
        <v>0.4</v>
      </c>
      <c r="K251" s="379"/>
      <c r="L251" s="489">
        <v>24.25</v>
      </c>
    </row>
    <row r="252" spans="1:13" x14ac:dyDescent="0.2">
      <c r="A252" s="359" t="s">
        <v>3348</v>
      </c>
      <c r="B252" s="373" t="s">
        <v>5794</v>
      </c>
      <c r="C252" s="374" t="s">
        <v>5972</v>
      </c>
      <c r="D252" s="373" t="s">
        <v>5791</v>
      </c>
      <c r="E252" s="373" t="s">
        <v>5973</v>
      </c>
      <c r="F252" s="375" t="s">
        <v>5798</v>
      </c>
      <c r="G252" s="376" t="s">
        <v>5298</v>
      </c>
      <c r="H252" s="377">
        <v>1.1000000000000001</v>
      </c>
      <c r="I252" s="378">
        <v>6.33</v>
      </c>
      <c r="J252" s="378">
        <v>6.96</v>
      </c>
      <c r="K252" s="379"/>
      <c r="L252" s="489">
        <v>7.63</v>
      </c>
    </row>
    <row r="253" spans="1:13" x14ac:dyDescent="0.2">
      <c r="A253" s="359" t="s">
        <v>3349</v>
      </c>
      <c r="B253" s="360" t="s">
        <v>5995</v>
      </c>
      <c r="C253" s="361" t="s">
        <v>5781</v>
      </c>
      <c r="D253" s="360" t="s">
        <v>5782</v>
      </c>
      <c r="E253" s="360" t="s">
        <v>5783</v>
      </c>
      <c r="F253" s="362" t="s">
        <v>5784</v>
      </c>
      <c r="G253" s="363" t="s">
        <v>5785</v>
      </c>
      <c r="H253" s="361" t="s">
        <v>5786</v>
      </c>
      <c r="I253" s="361" t="s">
        <v>5787</v>
      </c>
      <c r="J253" s="361" t="s">
        <v>5788</v>
      </c>
      <c r="K253" s="364"/>
    </row>
    <row r="254" spans="1:13" x14ac:dyDescent="0.2">
      <c r="A254" s="359" t="s">
        <v>3350</v>
      </c>
      <c r="B254" s="365" t="s">
        <v>5789</v>
      </c>
      <c r="C254" s="366" t="s">
        <v>5975</v>
      </c>
      <c r="D254" s="365" t="s">
        <v>5791</v>
      </c>
      <c r="E254" s="365" t="s">
        <v>282</v>
      </c>
      <c r="F254" s="367">
        <v>5</v>
      </c>
      <c r="G254" s="368" t="s">
        <v>5298</v>
      </c>
      <c r="H254" s="369">
        <v>1</v>
      </c>
      <c r="I254" s="370">
        <v>12.8</v>
      </c>
      <c r="J254" s="370">
        <v>12.8</v>
      </c>
      <c r="K254" s="371"/>
      <c r="L254" s="488">
        <v>15.42</v>
      </c>
      <c r="M254" s="488">
        <v>15.42</v>
      </c>
    </row>
    <row r="255" spans="1:13" x14ac:dyDescent="0.2">
      <c r="A255" s="359" t="s">
        <v>3351</v>
      </c>
      <c r="B255" s="373" t="s">
        <v>5794</v>
      </c>
      <c r="C255" s="374" t="s">
        <v>5795</v>
      </c>
      <c r="D255" s="373" t="s">
        <v>5791</v>
      </c>
      <c r="E255" s="373" t="s">
        <v>5302</v>
      </c>
      <c r="F255" s="375" t="s">
        <v>5796</v>
      </c>
      <c r="G255" s="376" t="s">
        <v>86</v>
      </c>
      <c r="H255" s="377">
        <v>7.0000000000000007E-2</v>
      </c>
      <c r="I255" s="378">
        <v>12.5</v>
      </c>
      <c r="J255" s="378">
        <v>0.87</v>
      </c>
      <c r="K255" s="379"/>
      <c r="L255" s="489">
        <v>15.06</v>
      </c>
    </row>
    <row r="256" spans="1:13" x14ac:dyDescent="0.2">
      <c r="A256" s="359" t="s">
        <v>3352</v>
      </c>
      <c r="B256" s="396" t="s">
        <v>5794</v>
      </c>
      <c r="C256" s="397" t="s">
        <v>5971</v>
      </c>
      <c r="D256" s="396" t="s">
        <v>5791</v>
      </c>
      <c r="E256" s="396" t="s">
        <v>5293</v>
      </c>
      <c r="F256" s="398" t="s">
        <v>5796</v>
      </c>
      <c r="G256" s="399" t="s">
        <v>86</v>
      </c>
      <c r="H256" s="400">
        <v>7.0000000000000007E-2</v>
      </c>
      <c r="I256" s="380">
        <v>18.510000000000002</v>
      </c>
      <c r="J256" s="380">
        <v>1.29</v>
      </c>
      <c r="K256" s="379"/>
      <c r="L256" s="489">
        <v>22.3</v>
      </c>
    </row>
    <row r="257" spans="1:13" ht="12.75" thickBot="1" x14ac:dyDescent="0.25">
      <c r="A257" s="359" t="s">
        <v>3353</v>
      </c>
      <c r="B257" s="396" t="s">
        <v>5794</v>
      </c>
      <c r="C257" s="397" t="s">
        <v>5976</v>
      </c>
      <c r="D257" s="396" t="s">
        <v>5791</v>
      </c>
      <c r="E257" s="396" t="s">
        <v>5369</v>
      </c>
      <c r="F257" s="398" t="s">
        <v>5798</v>
      </c>
      <c r="G257" s="399" t="s">
        <v>5298</v>
      </c>
      <c r="H257" s="400">
        <v>1.1000000000000001</v>
      </c>
      <c r="I257" s="380">
        <v>9.3093000000000004</v>
      </c>
      <c r="J257" s="380">
        <v>10.24</v>
      </c>
      <c r="K257" s="379"/>
      <c r="L257" s="489">
        <v>11.21</v>
      </c>
    </row>
    <row r="258" spans="1:13" ht="12.75" thickTop="1" x14ac:dyDescent="0.2">
      <c r="A258" s="359" t="s">
        <v>3354</v>
      </c>
      <c r="B258" s="390" t="s">
        <v>5794</v>
      </c>
      <c r="C258" s="391" t="s">
        <v>5953</v>
      </c>
      <c r="D258" s="390" t="s">
        <v>5791</v>
      </c>
      <c r="E258" s="390" t="s">
        <v>5297</v>
      </c>
      <c r="F258" s="392" t="s">
        <v>5798</v>
      </c>
      <c r="G258" s="393" t="s">
        <v>5298</v>
      </c>
      <c r="H258" s="394">
        <v>0.02</v>
      </c>
      <c r="I258" s="395">
        <v>20.12</v>
      </c>
      <c r="J258" s="395">
        <v>0.4</v>
      </c>
      <c r="K258" s="379"/>
      <c r="L258" s="489">
        <v>24.25</v>
      </c>
    </row>
    <row r="259" spans="1:13" x14ac:dyDescent="0.2">
      <c r="A259" s="359" t="s">
        <v>3355</v>
      </c>
      <c r="B259" s="360" t="s">
        <v>5996</v>
      </c>
      <c r="C259" s="361" t="s">
        <v>5781</v>
      </c>
      <c r="D259" s="360" t="s">
        <v>5782</v>
      </c>
      <c r="E259" s="360" t="s">
        <v>5783</v>
      </c>
      <c r="F259" s="362" t="s">
        <v>5784</v>
      </c>
      <c r="G259" s="363" t="s">
        <v>5785</v>
      </c>
      <c r="H259" s="361" t="s">
        <v>5786</v>
      </c>
      <c r="I259" s="361" t="s">
        <v>5787</v>
      </c>
      <c r="J259" s="361" t="s">
        <v>5788</v>
      </c>
      <c r="K259" s="364"/>
    </row>
    <row r="260" spans="1:13" x14ac:dyDescent="0.2">
      <c r="A260" s="359" t="s">
        <v>3356</v>
      </c>
      <c r="B260" s="365" t="s">
        <v>5789</v>
      </c>
      <c r="C260" s="366" t="s">
        <v>5997</v>
      </c>
      <c r="D260" s="365" t="s">
        <v>5791</v>
      </c>
      <c r="E260" s="365" t="s">
        <v>302</v>
      </c>
      <c r="F260" s="367">
        <v>5</v>
      </c>
      <c r="G260" s="368" t="s">
        <v>5607</v>
      </c>
      <c r="H260" s="369">
        <v>1</v>
      </c>
      <c r="I260" s="370">
        <v>12.45</v>
      </c>
      <c r="J260" s="370">
        <v>12.45</v>
      </c>
      <c r="K260" s="371"/>
      <c r="L260" s="488">
        <v>15</v>
      </c>
      <c r="M260" s="488">
        <v>15</v>
      </c>
    </row>
    <row r="261" spans="1:13" x14ac:dyDescent="0.2">
      <c r="A261" s="359" t="s">
        <v>3357</v>
      </c>
      <c r="B261" s="373" t="s">
        <v>5794</v>
      </c>
      <c r="C261" s="374" t="s">
        <v>5998</v>
      </c>
      <c r="D261" s="373" t="s">
        <v>5791</v>
      </c>
      <c r="E261" s="373" t="s">
        <v>302</v>
      </c>
      <c r="F261" s="375" t="s">
        <v>5798</v>
      </c>
      <c r="G261" s="376" t="s">
        <v>5305</v>
      </c>
      <c r="H261" s="377">
        <v>1</v>
      </c>
      <c r="I261" s="378">
        <v>12.45</v>
      </c>
      <c r="J261" s="378">
        <v>12.45</v>
      </c>
      <c r="K261" s="379"/>
      <c r="L261" s="489">
        <v>15</v>
      </c>
    </row>
    <row r="262" spans="1:13" x14ac:dyDescent="0.2">
      <c r="A262" s="359" t="s">
        <v>3358</v>
      </c>
      <c r="B262" s="381" t="s">
        <v>5999</v>
      </c>
      <c r="C262" s="382" t="s">
        <v>5781</v>
      </c>
      <c r="D262" s="381" t="s">
        <v>5782</v>
      </c>
      <c r="E262" s="381" t="s">
        <v>5783</v>
      </c>
      <c r="F262" s="383" t="s">
        <v>5784</v>
      </c>
      <c r="G262" s="384" t="s">
        <v>5785</v>
      </c>
      <c r="H262" s="382" t="s">
        <v>5786</v>
      </c>
      <c r="I262" s="382" t="s">
        <v>5787</v>
      </c>
      <c r="J262" s="382" t="s">
        <v>5788</v>
      </c>
      <c r="K262" s="364"/>
    </row>
    <row r="263" spans="1:13" ht="12.75" thickBot="1" x14ac:dyDescent="0.25">
      <c r="A263" s="359" t="s">
        <v>3359</v>
      </c>
      <c r="B263" s="385" t="s">
        <v>5789</v>
      </c>
      <c r="C263" s="386" t="s">
        <v>6000</v>
      </c>
      <c r="D263" s="385" t="s">
        <v>5791</v>
      </c>
      <c r="E263" s="385" t="s">
        <v>307</v>
      </c>
      <c r="F263" s="387">
        <v>4</v>
      </c>
      <c r="G263" s="388" t="s">
        <v>5885</v>
      </c>
      <c r="H263" s="389">
        <v>1</v>
      </c>
      <c r="I263" s="372">
        <v>28.41</v>
      </c>
      <c r="J263" s="372">
        <v>28.41</v>
      </c>
      <c r="K263" s="371"/>
      <c r="L263" s="488">
        <v>34.229999999999997</v>
      </c>
      <c r="M263" s="488">
        <v>34.229999999999997</v>
      </c>
    </row>
    <row r="264" spans="1:13" ht="12.75" thickTop="1" x14ac:dyDescent="0.2">
      <c r="A264" s="359" t="s">
        <v>3360</v>
      </c>
      <c r="B264" s="390" t="s">
        <v>5794</v>
      </c>
      <c r="C264" s="391" t="s">
        <v>5815</v>
      </c>
      <c r="D264" s="390" t="s">
        <v>5791</v>
      </c>
      <c r="E264" s="390" t="s">
        <v>5286</v>
      </c>
      <c r="F264" s="392" t="s">
        <v>5796</v>
      </c>
      <c r="G264" s="393" t="s">
        <v>86</v>
      </c>
      <c r="H264" s="394">
        <v>2.5659999999999998</v>
      </c>
      <c r="I264" s="395">
        <v>11.073953571428572</v>
      </c>
      <c r="J264" s="395">
        <v>28.41</v>
      </c>
      <c r="K264" s="379"/>
      <c r="L264" s="489">
        <v>13.34</v>
      </c>
    </row>
    <row r="265" spans="1:13" x14ac:dyDescent="0.2">
      <c r="A265" s="359" t="s">
        <v>3361</v>
      </c>
      <c r="B265" s="360" t="s">
        <v>6001</v>
      </c>
      <c r="C265" s="361" t="s">
        <v>5781</v>
      </c>
      <c r="D265" s="360" t="s">
        <v>5782</v>
      </c>
      <c r="E265" s="360" t="s">
        <v>5783</v>
      </c>
      <c r="F265" s="362" t="s">
        <v>5784</v>
      </c>
      <c r="G265" s="363" t="s">
        <v>5785</v>
      </c>
      <c r="H265" s="361" t="s">
        <v>5786</v>
      </c>
      <c r="I265" s="361" t="s">
        <v>5787</v>
      </c>
      <c r="J265" s="361" t="s">
        <v>5788</v>
      </c>
      <c r="K265" s="364"/>
    </row>
    <row r="266" spans="1:13" x14ac:dyDescent="0.2">
      <c r="A266" s="359" t="s">
        <v>3362</v>
      </c>
      <c r="B266" s="365" t="s">
        <v>5789</v>
      </c>
      <c r="C266" s="366" t="s">
        <v>5980</v>
      </c>
      <c r="D266" s="365" t="s">
        <v>5791</v>
      </c>
      <c r="E266" s="365" t="s">
        <v>288</v>
      </c>
      <c r="F266" s="367">
        <v>5</v>
      </c>
      <c r="G266" s="368" t="s">
        <v>5793</v>
      </c>
      <c r="H266" s="369">
        <v>1</v>
      </c>
      <c r="I266" s="370">
        <v>4.43</v>
      </c>
      <c r="J266" s="370">
        <v>4.43</v>
      </c>
      <c r="K266" s="371"/>
      <c r="L266" s="488">
        <v>5.33</v>
      </c>
      <c r="M266" s="488">
        <v>5.33</v>
      </c>
    </row>
    <row r="267" spans="1:13" x14ac:dyDescent="0.2">
      <c r="A267" s="359" t="s">
        <v>3363</v>
      </c>
      <c r="B267" s="373" t="s">
        <v>5794</v>
      </c>
      <c r="C267" s="374" t="s">
        <v>5815</v>
      </c>
      <c r="D267" s="373" t="s">
        <v>5791</v>
      </c>
      <c r="E267" s="373" t="s">
        <v>5286</v>
      </c>
      <c r="F267" s="375" t="s">
        <v>5796</v>
      </c>
      <c r="G267" s="376" t="s">
        <v>86</v>
      </c>
      <c r="H267" s="377">
        <v>0.4</v>
      </c>
      <c r="I267" s="378">
        <v>11.092140000000001</v>
      </c>
      <c r="J267" s="378">
        <v>4.43</v>
      </c>
      <c r="K267" s="379"/>
      <c r="L267" s="489">
        <v>13.34</v>
      </c>
    </row>
    <row r="268" spans="1:13" x14ac:dyDescent="0.2">
      <c r="A268" s="359" t="s">
        <v>3364</v>
      </c>
      <c r="B268" s="360" t="s">
        <v>6002</v>
      </c>
      <c r="C268" s="361" t="s">
        <v>5781</v>
      </c>
      <c r="D268" s="360" t="s">
        <v>5782</v>
      </c>
      <c r="E268" s="360" t="s">
        <v>5783</v>
      </c>
      <c r="F268" s="362" t="s">
        <v>5784</v>
      </c>
      <c r="G268" s="363" t="s">
        <v>5785</v>
      </c>
      <c r="H268" s="361" t="s">
        <v>5786</v>
      </c>
      <c r="I268" s="361" t="s">
        <v>5787</v>
      </c>
      <c r="J268" s="361" t="s">
        <v>5788</v>
      </c>
      <c r="K268" s="364"/>
    </row>
    <row r="269" spans="1:13" ht="24" x14ac:dyDescent="0.2">
      <c r="A269" s="359" t="s">
        <v>3365</v>
      </c>
      <c r="B269" s="385" t="s">
        <v>5789</v>
      </c>
      <c r="C269" s="386" t="s">
        <v>5982</v>
      </c>
      <c r="D269" s="385" t="s">
        <v>217</v>
      </c>
      <c r="E269" s="385" t="s">
        <v>6003</v>
      </c>
      <c r="F269" s="387" t="s">
        <v>5936</v>
      </c>
      <c r="G269" s="388" t="s">
        <v>5885</v>
      </c>
      <c r="H269" s="389">
        <v>1</v>
      </c>
      <c r="I269" s="372">
        <v>541.48</v>
      </c>
      <c r="J269" s="372">
        <v>541.48</v>
      </c>
      <c r="K269" s="371"/>
      <c r="L269" s="488">
        <v>652.30999999999995</v>
      </c>
      <c r="M269" s="488">
        <v>652.30999999999995</v>
      </c>
    </row>
    <row r="270" spans="1:13" ht="24.75" thickBot="1" x14ac:dyDescent="0.25">
      <c r="A270" s="359" t="s">
        <v>3366</v>
      </c>
      <c r="B270" s="424" t="s">
        <v>5898</v>
      </c>
      <c r="C270" s="425" t="s">
        <v>5906</v>
      </c>
      <c r="D270" s="424" t="s">
        <v>217</v>
      </c>
      <c r="E270" s="424" t="s">
        <v>5907</v>
      </c>
      <c r="F270" s="426" t="s">
        <v>5908</v>
      </c>
      <c r="G270" s="427" t="s">
        <v>185</v>
      </c>
      <c r="H270" s="428">
        <v>6.2119999999999997</v>
      </c>
      <c r="I270" s="417">
        <v>23.82</v>
      </c>
      <c r="J270" s="417">
        <v>147.96</v>
      </c>
      <c r="K270" s="379"/>
      <c r="L270" s="489">
        <v>28.7</v>
      </c>
    </row>
    <row r="271" spans="1:13" ht="24.75" thickTop="1" x14ac:dyDescent="0.2">
      <c r="A271" s="359" t="s">
        <v>3367</v>
      </c>
      <c r="B271" s="411" t="s">
        <v>5898</v>
      </c>
      <c r="C271" s="412" t="s">
        <v>5909</v>
      </c>
      <c r="D271" s="411" t="s">
        <v>217</v>
      </c>
      <c r="E271" s="411" t="s">
        <v>5455</v>
      </c>
      <c r="F271" s="413" t="s">
        <v>5908</v>
      </c>
      <c r="G271" s="414" t="s">
        <v>185</v>
      </c>
      <c r="H271" s="415">
        <v>1.694</v>
      </c>
      <c r="I271" s="416">
        <v>16.12</v>
      </c>
      <c r="J271" s="416">
        <v>27.3</v>
      </c>
      <c r="K271" s="379"/>
      <c r="L271" s="489">
        <v>19.420000000000002</v>
      </c>
    </row>
    <row r="272" spans="1:13" ht="24" x14ac:dyDescent="0.2">
      <c r="A272" s="359" t="s">
        <v>3368</v>
      </c>
      <c r="B272" s="418" t="s">
        <v>5898</v>
      </c>
      <c r="C272" s="419" t="s">
        <v>5983</v>
      </c>
      <c r="D272" s="418" t="s">
        <v>217</v>
      </c>
      <c r="E272" s="418" t="s">
        <v>5984</v>
      </c>
      <c r="F272" s="420" t="s">
        <v>5936</v>
      </c>
      <c r="G272" s="421" t="s">
        <v>5885</v>
      </c>
      <c r="H272" s="422">
        <v>1.1299999999999999</v>
      </c>
      <c r="I272" s="423">
        <v>324.09541639344258</v>
      </c>
      <c r="J272" s="423">
        <v>366.22</v>
      </c>
      <c r="K272" s="379"/>
      <c r="L272" s="489">
        <v>390.39</v>
      </c>
    </row>
    <row r="273" spans="1:13" x14ac:dyDescent="0.2">
      <c r="A273" s="359" t="s">
        <v>3369</v>
      </c>
      <c r="B273" s="360" t="s">
        <v>6004</v>
      </c>
      <c r="C273" s="361" t="s">
        <v>5781</v>
      </c>
      <c r="D273" s="360" t="s">
        <v>5782</v>
      </c>
      <c r="E273" s="360" t="s">
        <v>5783</v>
      </c>
      <c r="F273" s="362" t="s">
        <v>5784</v>
      </c>
      <c r="G273" s="363" t="s">
        <v>5785</v>
      </c>
      <c r="H273" s="361" t="s">
        <v>5786</v>
      </c>
      <c r="I273" s="361" t="s">
        <v>5787</v>
      </c>
      <c r="J273" s="361" t="s">
        <v>5788</v>
      </c>
      <c r="K273" s="364"/>
    </row>
    <row r="274" spans="1:13" x14ac:dyDescent="0.2">
      <c r="A274" s="359" t="s">
        <v>3370</v>
      </c>
      <c r="B274" s="365" t="s">
        <v>5789</v>
      </c>
      <c r="C274" s="366" t="s">
        <v>6005</v>
      </c>
      <c r="D274" s="365" t="s">
        <v>5791</v>
      </c>
      <c r="E274" s="365" t="s">
        <v>311</v>
      </c>
      <c r="F274" s="367">
        <v>6</v>
      </c>
      <c r="G274" s="368" t="s">
        <v>5793</v>
      </c>
      <c r="H274" s="369">
        <v>1</v>
      </c>
      <c r="I274" s="370">
        <v>29.69</v>
      </c>
      <c r="J274" s="370">
        <v>29.69</v>
      </c>
      <c r="K274" s="371"/>
      <c r="L274" s="488">
        <v>35.78</v>
      </c>
      <c r="M274" s="488">
        <v>35.78</v>
      </c>
    </row>
    <row r="275" spans="1:13" x14ac:dyDescent="0.2">
      <c r="A275" s="359" t="s">
        <v>3371</v>
      </c>
      <c r="B275" s="373" t="s">
        <v>5794</v>
      </c>
      <c r="C275" s="374" t="s">
        <v>5795</v>
      </c>
      <c r="D275" s="373" t="s">
        <v>5791</v>
      </c>
      <c r="E275" s="373" t="s">
        <v>5302</v>
      </c>
      <c r="F275" s="375" t="s">
        <v>5796</v>
      </c>
      <c r="G275" s="376" t="s">
        <v>86</v>
      </c>
      <c r="H275" s="377">
        <v>0.31240000000000001</v>
      </c>
      <c r="I275" s="378">
        <v>12.5</v>
      </c>
      <c r="J275" s="378">
        <v>3.9</v>
      </c>
      <c r="K275" s="379"/>
      <c r="L275" s="489">
        <v>15.06</v>
      </c>
    </row>
    <row r="276" spans="1:13" x14ac:dyDescent="0.2">
      <c r="A276" s="359" t="s">
        <v>3372</v>
      </c>
      <c r="B276" s="396" t="s">
        <v>5794</v>
      </c>
      <c r="C276" s="397" t="s">
        <v>5801</v>
      </c>
      <c r="D276" s="396" t="s">
        <v>5791</v>
      </c>
      <c r="E276" s="396" t="s">
        <v>5362</v>
      </c>
      <c r="F276" s="398" t="s">
        <v>5796</v>
      </c>
      <c r="G276" s="399" t="s">
        <v>86</v>
      </c>
      <c r="H276" s="400">
        <v>0.29930000000000001</v>
      </c>
      <c r="I276" s="380">
        <v>18.510000000000002</v>
      </c>
      <c r="J276" s="380">
        <v>5.54</v>
      </c>
      <c r="K276" s="379"/>
      <c r="L276" s="489">
        <v>22.3</v>
      </c>
    </row>
    <row r="277" spans="1:13" ht="12.75" thickBot="1" x14ac:dyDescent="0.25">
      <c r="A277" s="359" t="s">
        <v>3373</v>
      </c>
      <c r="B277" s="396" t="s">
        <v>5794</v>
      </c>
      <c r="C277" s="397" t="s">
        <v>5954</v>
      </c>
      <c r="D277" s="396" t="s">
        <v>5791</v>
      </c>
      <c r="E277" s="396" t="s">
        <v>5389</v>
      </c>
      <c r="F277" s="398" t="s">
        <v>5798</v>
      </c>
      <c r="G277" s="399" t="s">
        <v>5385</v>
      </c>
      <c r="H277" s="400">
        <v>1.4124000000000001</v>
      </c>
      <c r="I277" s="380">
        <v>7.0770699999999991</v>
      </c>
      <c r="J277" s="380">
        <v>9.99</v>
      </c>
      <c r="K277" s="379"/>
      <c r="L277" s="489">
        <v>8.52</v>
      </c>
    </row>
    <row r="278" spans="1:13" ht="12.75" thickTop="1" x14ac:dyDescent="0.2">
      <c r="A278" s="359" t="s">
        <v>3374</v>
      </c>
      <c r="B278" s="390" t="s">
        <v>5794</v>
      </c>
      <c r="C278" s="391" t="s">
        <v>5955</v>
      </c>
      <c r="D278" s="390" t="s">
        <v>5791</v>
      </c>
      <c r="E278" s="390" t="s">
        <v>5387</v>
      </c>
      <c r="F278" s="392" t="s">
        <v>5798</v>
      </c>
      <c r="G278" s="393" t="s">
        <v>5298</v>
      </c>
      <c r="H278" s="394">
        <v>8.7599999999999997E-2</v>
      </c>
      <c r="I278" s="395">
        <v>20.66</v>
      </c>
      <c r="J278" s="395">
        <v>1.8</v>
      </c>
      <c r="K278" s="379"/>
      <c r="L278" s="489">
        <v>24.9</v>
      </c>
    </row>
    <row r="279" spans="1:13" x14ac:dyDescent="0.2">
      <c r="A279" s="359" t="s">
        <v>3375</v>
      </c>
      <c r="B279" s="373" t="s">
        <v>5794</v>
      </c>
      <c r="C279" s="374" t="s">
        <v>6006</v>
      </c>
      <c r="D279" s="373" t="s">
        <v>5791</v>
      </c>
      <c r="E279" s="373" t="s">
        <v>5384</v>
      </c>
      <c r="F279" s="375" t="s">
        <v>5798</v>
      </c>
      <c r="G279" s="376" t="s">
        <v>5385</v>
      </c>
      <c r="H279" s="377">
        <v>0.71340000000000003</v>
      </c>
      <c r="I279" s="378">
        <v>11.87</v>
      </c>
      <c r="J279" s="378">
        <v>8.4600000000000009</v>
      </c>
      <c r="K279" s="379"/>
      <c r="L279" s="489">
        <v>14.3</v>
      </c>
    </row>
    <row r="280" spans="1:13" x14ac:dyDescent="0.2">
      <c r="A280" s="359" t="s">
        <v>3376</v>
      </c>
      <c r="B280" s="360" t="s">
        <v>6007</v>
      </c>
      <c r="C280" s="361" t="s">
        <v>5781</v>
      </c>
      <c r="D280" s="360" t="s">
        <v>5782</v>
      </c>
      <c r="E280" s="360" t="s">
        <v>5783</v>
      </c>
      <c r="F280" s="362" t="s">
        <v>5784</v>
      </c>
      <c r="G280" s="363" t="s">
        <v>5785</v>
      </c>
      <c r="H280" s="361" t="s">
        <v>5786</v>
      </c>
      <c r="I280" s="361" t="s">
        <v>5787</v>
      </c>
      <c r="J280" s="361" t="s">
        <v>5788</v>
      </c>
      <c r="K280" s="364"/>
    </row>
    <row r="281" spans="1:13" x14ac:dyDescent="0.2">
      <c r="A281" s="359" t="s">
        <v>3377</v>
      </c>
      <c r="B281" s="365" t="s">
        <v>5789</v>
      </c>
      <c r="C281" s="366" t="s">
        <v>6008</v>
      </c>
      <c r="D281" s="365" t="s">
        <v>5791</v>
      </c>
      <c r="E281" s="365" t="s">
        <v>292</v>
      </c>
      <c r="F281" s="367">
        <v>6</v>
      </c>
      <c r="G281" s="368" t="s">
        <v>5885</v>
      </c>
      <c r="H281" s="369">
        <v>1</v>
      </c>
      <c r="I281" s="370">
        <v>463</v>
      </c>
      <c r="J281" s="370">
        <v>463</v>
      </c>
      <c r="K281" s="371"/>
      <c r="L281" s="488">
        <v>557.76</v>
      </c>
      <c r="M281" s="488">
        <v>557.76</v>
      </c>
    </row>
    <row r="282" spans="1:13" x14ac:dyDescent="0.2">
      <c r="A282" s="359" t="s">
        <v>3378</v>
      </c>
      <c r="B282" s="373" t="s">
        <v>5794</v>
      </c>
      <c r="C282" s="374" t="s">
        <v>5987</v>
      </c>
      <c r="D282" s="373" t="s">
        <v>5791</v>
      </c>
      <c r="E282" s="373" t="s">
        <v>5596</v>
      </c>
      <c r="F282" s="375" t="s">
        <v>5798</v>
      </c>
      <c r="G282" s="376" t="s">
        <v>5885</v>
      </c>
      <c r="H282" s="377">
        <v>1.02</v>
      </c>
      <c r="I282" s="378">
        <v>453.92980388768899</v>
      </c>
      <c r="J282" s="378">
        <v>463</v>
      </c>
      <c r="K282" s="379"/>
      <c r="L282" s="489">
        <v>546.83000000000004</v>
      </c>
    </row>
    <row r="283" spans="1:13" x14ac:dyDescent="0.2">
      <c r="A283" s="359" t="s">
        <v>3379</v>
      </c>
      <c r="B283" s="360" t="s">
        <v>6009</v>
      </c>
      <c r="C283" s="361" t="s">
        <v>5781</v>
      </c>
      <c r="D283" s="360" t="s">
        <v>5782</v>
      </c>
      <c r="E283" s="360" t="s">
        <v>5783</v>
      </c>
      <c r="F283" s="362" t="s">
        <v>5784</v>
      </c>
      <c r="G283" s="363" t="s">
        <v>5785</v>
      </c>
      <c r="H283" s="361" t="s">
        <v>5786</v>
      </c>
      <c r="I283" s="361" t="s">
        <v>5787</v>
      </c>
      <c r="J283" s="361" t="s">
        <v>5788</v>
      </c>
      <c r="K283" s="364"/>
    </row>
    <row r="284" spans="1:13" ht="24" x14ac:dyDescent="0.2">
      <c r="A284" s="359" t="s">
        <v>3380</v>
      </c>
      <c r="B284" s="365" t="s">
        <v>5789</v>
      </c>
      <c r="C284" s="366" t="s">
        <v>6010</v>
      </c>
      <c r="D284" s="365" t="s">
        <v>5791</v>
      </c>
      <c r="E284" s="365" t="s">
        <v>314</v>
      </c>
      <c r="F284" s="367">
        <v>6</v>
      </c>
      <c r="G284" s="368" t="s">
        <v>5885</v>
      </c>
      <c r="H284" s="369">
        <v>1</v>
      </c>
      <c r="I284" s="370">
        <v>43.040000000000006</v>
      </c>
      <c r="J284" s="370">
        <v>43.040000000000006</v>
      </c>
      <c r="K284" s="371"/>
      <c r="L284" s="488">
        <v>51.84</v>
      </c>
      <c r="M284" s="488">
        <v>51.84</v>
      </c>
    </row>
    <row r="285" spans="1:13" x14ac:dyDescent="0.2">
      <c r="A285" s="359" t="s">
        <v>3381</v>
      </c>
      <c r="B285" s="396" t="s">
        <v>5794</v>
      </c>
      <c r="C285" s="397" t="s">
        <v>5882</v>
      </c>
      <c r="D285" s="396" t="s">
        <v>5791</v>
      </c>
      <c r="E285" s="396" t="s">
        <v>5402</v>
      </c>
      <c r="F285" s="398" t="s">
        <v>5796</v>
      </c>
      <c r="G285" s="399" t="s">
        <v>86</v>
      </c>
      <c r="H285" s="400">
        <v>1.9348000000000001</v>
      </c>
      <c r="I285" s="380">
        <v>18.515141666666665</v>
      </c>
      <c r="J285" s="380">
        <v>35.82</v>
      </c>
      <c r="K285" s="379"/>
      <c r="L285" s="489">
        <v>22.3</v>
      </c>
    </row>
    <row r="286" spans="1:13" ht="12.75" thickBot="1" x14ac:dyDescent="0.25">
      <c r="A286" s="359" t="s">
        <v>3382</v>
      </c>
      <c r="B286" s="396" t="s">
        <v>5794</v>
      </c>
      <c r="C286" s="397" t="s">
        <v>5815</v>
      </c>
      <c r="D286" s="396" t="s">
        <v>5791</v>
      </c>
      <c r="E286" s="396" t="s">
        <v>5286</v>
      </c>
      <c r="F286" s="398" t="s">
        <v>5796</v>
      </c>
      <c r="G286" s="399" t="s">
        <v>86</v>
      </c>
      <c r="H286" s="400">
        <v>0.64459999999999995</v>
      </c>
      <c r="I286" s="380">
        <v>11.07</v>
      </c>
      <c r="J286" s="380">
        <v>7.13</v>
      </c>
      <c r="K286" s="379"/>
      <c r="L286" s="489">
        <v>13.34</v>
      </c>
    </row>
    <row r="287" spans="1:13" ht="24.75" thickTop="1" x14ac:dyDescent="0.2">
      <c r="A287" s="359" t="s">
        <v>3383</v>
      </c>
      <c r="B287" s="390" t="s">
        <v>5794</v>
      </c>
      <c r="C287" s="391" t="s">
        <v>5990</v>
      </c>
      <c r="D287" s="390" t="s">
        <v>5791</v>
      </c>
      <c r="E287" s="390" t="s">
        <v>5598</v>
      </c>
      <c r="F287" s="392" t="s">
        <v>5798</v>
      </c>
      <c r="G287" s="393" t="s">
        <v>5305</v>
      </c>
      <c r="H287" s="394">
        <v>4.6800000000000001E-2</v>
      </c>
      <c r="I287" s="395">
        <v>2.0699999999999998</v>
      </c>
      <c r="J287" s="395">
        <v>0.09</v>
      </c>
      <c r="K287" s="379"/>
      <c r="L287" s="489">
        <v>2.5</v>
      </c>
    </row>
    <row r="288" spans="1:13" x14ac:dyDescent="0.2">
      <c r="A288" s="359" t="s">
        <v>3384</v>
      </c>
      <c r="B288" s="360" t="s">
        <v>6011</v>
      </c>
      <c r="C288" s="361" t="s">
        <v>5781</v>
      </c>
      <c r="D288" s="360" t="s">
        <v>5782</v>
      </c>
      <c r="E288" s="360" t="s">
        <v>5783</v>
      </c>
      <c r="F288" s="362" t="s">
        <v>5784</v>
      </c>
      <c r="G288" s="363" t="s">
        <v>5785</v>
      </c>
      <c r="H288" s="361" t="s">
        <v>5786</v>
      </c>
      <c r="I288" s="361" t="s">
        <v>5787</v>
      </c>
      <c r="J288" s="361" t="s">
        <v>5788</v>
      </c>
      <c r="K288" s="364"/>
    </row>
    <row r="289" spans="1:13" x14ac:dyDescent="0.2">
      <c r="A289" s="359" t="s">
        <v>3385</v>
      </c>
      <c r="B289" s="365" t="s">
        <v>5789</v>
      </c>
      <c r="C289" s="366" t="s">
        <v>6012</v>
      </c>
      <c r="D289" s="365" t="s">
        <v>5791</v>
      </c>
      <c r="E289" s="365" t="s">
        <v>316</v>
      </c>
      <c r="F289" s="367">
        <v>4</v>
      </c>
      <c r="G289" s="368" t="s">
        <v>5885</v>
      </c>
      <c r="H289" s="369">
        <v>1</v>
      </c>
      <c r="I289" s="370">
        <v>18.82</v>
      </c>
      <c r="J289" s="370">
        <v>18.82</v>
      </c>
      <c r="K289" s="371"/>
      <c r="L289" s="488">
        <v>22.67</v>
      </c>
      <c r="M289" s="488">
        <v>22.67</v>
      </c>
    </row>
    <row r="290" spans="1:13" x14ac:dyDescent="0.2">
      <c r="A290" s="359" t="s">
        <v>3386</v>
      </c>
      <c r="B290" s="373" t="s">
        <v>5794</v>
      </c>
      <c r="C290" s="374" t="s">
        <v>5815</v>
      </c>
      <c r="D290" s="373" t="s">
        <v>5791</v>
      </c>
      <c r="E290" s="373" t="s">
        <v>5286</v>
      </c>
      <c r="F290" s="375" t="s">
        <v>5796</v>
      </c>
      <c r="G290" s="376" t="s">
        <v>86</v>
      </c>
      <c r="H290" s="377">
        <v>1.7</v>
      </c>
      <c r="I290" s="378">
        <v>11.075826315789476</v>
      </c>
      <c r="J290" s="378">
        <v>18.82</v>
      </c>
      <c r="K290" s="379"/>
      <c r="L290" s="489">
        <v>13.34</v>
      </c>
    </row>
    <row r="291" spans="1:13" x14ac:dyDescent="0.2">
      <c r="A291" s="359" t="s">
        <v>3387</v>
      </c>
      <c r="B291" s="360" t="s">
        <v>6013</v>
      </c>
      <c r="C291" s="361" t="s">
        <v>5781</v>
      </c>
      <c r="D291" s="360" t="s">
        <v>5782</v>
      </c>
      <c r="E291" s="360" t="s">
        <v>5783</v>
      </c>
      <c r="F291" s="362" t="s">
        <v>5784</v>
      </c>
      <c r="G291" s="363" t="s">
        <v>5785</v>
      </c>
      <c r="H291" s="361" t="s">
        <v>5786</v>
      </c>
      <c r="I291" s="361" t="s">
        <v>5787</v>
      </c>
      <c r="J291" s="361" t="s">
        <v>5788</v>
      </c>
      <c r="K291" s="364"/>
    </row>
    <row r="292" spans="1:13" x14ac:dyDescent="0.2">
      <c r="A292" s="359" t="s">
        <v>3388</v>
      </c>
      <c r="B292" s="385" t="s">
        <v>5789</v>
      </c>
      <c r="C292" s="386" t="s">
        <v>6014</v>
      </c>
      <c r="D292" s="385" t="s">
        <v>5791</v>
      </c>
      <c r="E292" s="385" t="s">
        <v>318</v>
      </c>
      <c r="F292" s="387">
        <v>6</v>
      </c>
      <c r="G292" s="388" t="s">
        <v>5298</v>
      </c>
      <c r="H292" s="389">
        <v>1</v>
      </c>
      <c r="I292" s="372">
        <v>10.07</v>
      </c>
      <c r="J292" s="372">
        <v>10.07</v>
      </c>
      <c r="K292" s="371"/>
      <c r="L292" s="488">
        <v>12.12</v>
      </c>
      <c r="M292" s="488">
        <v>12.12</v>
      </c>
    </row>
    <row r="293" spans="1:13" ht="12.75" thickBot="1" x14ac:dyDescent="0.25">
      <c r="A293" s="359" t="s">
        <v>3389</v>
      </c>
      <c r="B293" s="396" t="s">
        <v>5794</v>
      </c>
      <c r="C293" s="397" t="s">
        <v>5795</v>
      </c>
      <c r="D293" s="396" t="s">
        <v>5791</v>
      </c>
      <c r="E293" s="396" t="s">
        <v>5302</v>
      </c>
      <c r="F293" s="398" t="s">
        <v>5796</v>
      </c>
      <c r="G293" s="399" t="s">
        <v>86</v>
      </c>
      <c r="H293" s="400">
        <v>0.08</v>
      </c>
      <c r="I293" s="380">
        <v>12.5</v>
      </c>
      <c r="J293" s="380">
        <v>1</v>
      </c>
      <c r="K293" s="379"/>
      <c r="L293" s="489">
        <v>15.06</v>
      </c>
    </row>
    <row r="294" spans="1:13" ht="12.75" thickTop="1" x14ac:dyDescent="0.2">
      <c r="A294" s="359" t="s">
        <v>3390</v>
      </c>
      <c r="B294" s="390" t="s">
        <v>5794</v>
      </c>
      <c r="C294" s="391" t="s">
        <v>5971</v>
      </c>
      <c r="D294" s="390" t="s">
        <v>5791</v>
      </c>
      <c r="E294" s="390" t="s">
        <v>5293</v>
      </c>
      <c r="F294" s="392" t="s">
        <v>5796</v>
      </c>
      <c r="G294" s="393" t="s">
        <v>86</v>
      </c>
      <c r="H294" s="394">
        <v>0.08</v>
      </c>
      <c r="I294" s="395">
        <v>18.510000000000002</v>
      </c>
      <c r="J294" s="395">
        <v>1.48</v>
      </c>
      <c r="K294" s="379"/>
      <c r="L294" s="489">
        <v>22.3</v>
      </c>
    </row>
    <row r="295" spans="1:13" x14ac:dyDescent="0.2">
      <c r="A295" s="359" t="s">
        <v>3391</v>
      </c>
      <c r="B295" s="373" t="s">
        <v>5794</v>
      </c>
      <c r="C295" s="374" t="s">
        <v>5953</v>
      </c>
      <c r="D295" s="373" t="s">
        <v>5791</v>
      </c>
      <c r="E295" s="373" t="s">
        <v>5297</v>
      </c>
      <c r="F295" s="375" t="s">
        <v>5798</v>
      </c>
      <c r="G295" s="376" t="s">
        <v>5298</v>
      </c>
      <c r="H295" s="377">
        <v>0.02</v>
      </c>
      <c r="I295" s="378">
        <v>20.12</v>
      </c>
      <c r="J295" s="378">
        <v>0.4</v>
      </c>
      <c r="K295" s="379"/>
      <c r="L295" s="489">
        <v>24.25</v>
      </c>
    </row>
    <row r="296" spans="1:13" x14ac:dyDescent="0.2">
      <c r="A296" s="359" t="s">
        <v>3392</v>
      </c>
      <c r="B296" s="373" t="s">
        <v>5794</v>
      </c>
      <c r="C296" s="374" t="s">
        <v>5993</v>
      </c>
      <c r="D296" s="373" t="s">
        <v>5791</v>
      </c>
      <c r="E296" s="373" t="s">
        <v>5373</v>
      </c>
      <c r="F296" s="375" t="s">
        <v>5798</v>
      </c>
      <c r="G296" s="376" t="s">
        <v>5298</v>
      </c>
      <c r="H296" s="377">
        <v>1.1000000000000001</v>
      </c>
      <c r="I296" s="378">
        <v>6.54</v>
      </c>
      <c r="J296" s="378">
        <v>7.19</v>
      </c>
      <c r="K296" s="379"/>
      <c r="L296" s="489">
        <v>7.88</v>
      </c>
    </row>
    <row r="297" spans="1:13" x14ac:dyDescent="0.2">
      <c r="A297" s="359" t="s">
        <v>3393</v>
      </c>
      <c r="B297" s="360" t="s">
        <v>6015</v>
      </c>
      <c r="C297" s="361" t="s">
        <v>5781</v>
      </c>
      <c r="D297" s="360" t="s">
        <v>5782</v>
      </c>
      <c r="E297" s="360" t="s">
        <v>5783</v>
      </c>
      <c r="F297" s="362" t="s">
        <v>5784</v>
      </c>
      <c r="G297" s="363" t="s">
        <v>5785</v>
      </c>
      <c r="H297" s="361" t="s">
        <v>5786</v>
      </c>
      <c r="I297" s="361" t="s">
        <v>5787</v>
      </c>
      <c r="J297" s="361" t="s">
        <v>5788</v>
      </c>
      <c r="K297" s="364"/>
    </row>
    <row r="298" spans="1:13" ht="24" x14ac:dyDescent="0.2">
      <c r="A298" s="359" t="s">
        <v>3394</v>
      </c>
      <c r="B298" s="365" t="s">
        <v>5789</v>
      </c>
      <c r="C298" s="366" t="s">
        <v>6016</v>
      </c>
      <c r="D298" s="365" t="s">
        <v>217</v>
      </c>
      <c r="E298" s="365" t="s">
        <v>320</v>
      </c>
      <c r="F298" s="367" t="s">
        <v>5936</v>
      </c>
      <c r="G298" s="368" t="s">
        <v>280</v>
      </c>
      <c r="H298" s="369">
        <v>1</v>
      </c>
      <c r="I298" s="370">
        <v>12.04</v>
      </c>
      <c r="J298" s="370">
        <v>12.040000000000003</v>
      </c>
      <c r="K298" s="371"/>
      <c r="L298" s="488">
        <v>14.52</v>
      </c>
      <c r="M298" s="488">
        <v>14.52</v>
      </c>
    </row>
    <row r="299" spans="1:13" ht="24" x14ac:dyDescent="0.2">
      <c r="A299" s="359" t="s">
        <v>3395</v>
      </c>
      <c r="B299" s="418" t="s">
        <v>5898</v>
      </c>
      <c r="C299" s="419" t="s">
        <v>6017</v>
      </c>
      <c r="D299" s="418" t="s">
        <v>217</v>
      </c>
      <c r="E299" s="418" t="s">
        <v>6018</v>
      </c>
      <c r="F299" s="420" t="s">
        <v>5908</v>
      </c>
      <c r="G299" s="421" t="s">
        <v>185</v>
      </c>
      <c r="H299" s="422">
        <v>1.7500000000000002E-2</v>
      </c>
      <c r="I299" s="423">
        <v>16.91</v>
      </c>
      <c r="J299" s="423">
        <v>0.28999999999999998</v>
      </c>
      <c r="K299" s="379"/>
      <c r="L299" s="489">
        <v>20.38</v>
      </c>
      <c r="M299" s="490"/>
    </row>
    <row r="300" spans="1:13" ht="24" x14ac:dyDescent="0.2">
      <c r="A300" s="359" t="s">
        <v>3396</v>
      </c>
      <c r="B300" s="418" t="s">
        <v>5898</v>
      </c>
      <c r="C300" s="419" t="s">
        <v>6019</v>
      </c>
      <c r="D300" s="418" t="s">
        <v>217</v>
      </c>
      <c r="E300" s="418" t="s">
        <v>6020</v>
      </c>
      <c r="F300" s="420" t="s">
        <v>5908</v>
      </c>
      <c r="G300" s="421" t="s">
        <v>185</v>
      </c>
      <c r="H300" s="422">
        <v>0.1069</v>
      </c>
      <c r="I300" s="423">
        <v>23.63</v>
      </c>
      <c r="J300" s="423">
        <v>2.52</v>
      </c>
      <c r="K300" s="379"/>
      <c r="L300" s="489">
        <v>28.47</v>
      </c>
    </row>
    <row r="301" spans="1:13" ht="24" x14ac:dyDescent="0.2">
      <c r="A301" s="359" t="s">
        <v>3397</v>
      </c>
      <c r="B301" s="418" t="s">
        <v>5898</v>
      </c>
      <c r="C301" s="419" t="s">
        <v>6021</v>
      </c>
      <c r="D301" s="418" t="s">
        <v>217</v>
      </c>
      <c r="E301" s="418" t="s">
        <v>6022</v>
      </c>
      <c r="F301" s="420" t="s">
        <v>5936</v>
      </c>
      <c r="G301" s="421" t="s">
        <v>280</v>
      </c>
      <c r="H301" s="422">
        <v>1</v>
      </c>
      <c r="I301" s="423">
        <v>8.4805874999999986</v>
      </c>
      <c r="J301" s="423">
        <v>8.48</v>
      </c>
      <c r="K301" s="379"/>
      <c r="L301" s="489">
        <v>10.210000000000001</v>
      </c>
    </row>
    <row r="302" spans="1:13" ht="24" x14ac:dyDescent="0.2">
      <c r="A302" s="359" t="s">
        <v>3398</v>
      </c>
      <c r="B302" s="373" t="s">
        <v>5794</v>
      </c>
      <c r="C302" s="374" t="s">
        <v>6023</v>
      </c>
      <c r="D302" s="373" t="s">
        <v>217</v>
      </c>
      <c r="E302" s="373" t="s">
        <v>6024</v>
      </c>
      <c r="F302" s="375" t="s">
        <v>5798</v>
      </c>
      <c r="G302" s="376" t="s">
        <v>160</v>
      </c>
      <c r="H302" s="377">
        <v>1.19</v>
      </c>
      <c r="I302" s="378">
        <v>0.18</v>
      </c>
      <c r="J302" s="378">
        <v>0.21</v>
      </c>
      <c r="K302" s="379"/>
      <c r="L302" s="489">
        <v>0.22</v>
      </c>
    </row>
    <row r="303" spans="1:13" ht="24" x14ac:dyDescent="0.2">
      <c r="A303" s="359" t="s">
        <v>3399</v>
      </c>
      <c r="B303" s="373" t="s">
        <v>5794</v>
      </c>
      <c r="C303" s="374" t="s">
        <v>6025</v>
      </c>
      <c r="D303" s="373" t="s">
        <v>217</v>
      </c>
      <c r="E303" s="373" t="s">
        <v>6026</v>
      </c>
      <c r="F303" s="375" t="s">
        <v>5798</v>
      </c>
      <c r="G303" s="376" t="s">
        <v>280</v>
      </c>
      <c r="H303" s="377">
        <v>2.5000000000000001E-2</v>
      </c>
      <c r="I303" s="378">
        <v>21.99</v>
      </c>
      <c r="J303" s="378">
        <v>0.54</v>
      </c>
      <c r="K303" s="379"/>
      <c r="L303" s="489">
        <v>26.5</v>
      </c>
    </row>
    <row r="304" spans="1:13" x14ac:dyDescent="0.2">
      <c r="A304" s="359" t="s">
        <v>3400</v>
      </c>
      <c r="B304" s="381" t="s">
        <v>6027</v>
      </c>
      <c r="C304" s="382" t="s">
        <v>5781</v>
      </c>
      <c r="D304" s="381" t="s">
        <v>5782</v>
      </c>
      <c r="E304" s="381" t="s">
        <v>5783</v>
      </c>
      <c r="F304" s="383" t="s">
        <v>5784</v>
      </c>
      <c r="G304" s="384" t="s">
        <v>5785</v>
      </c>
      <c r="H304" s="382" t="s">
        <v>5786</v>
      </c>
      <c r="I304" s="382" t="s">
        <v>5787</v>
      </c>
      <c r="J304" s="382" t="s">
        <v>5788</v>
      </c>
      <c r="K304" s="364"/>
    </row>
    <row r="305" spans="1:13" ht="12.75" thickBot="1" x14ac:dyDescent="0.25">
      <c r="A305" s="359" t="s">
        <v>3401</v>
      </c>
      <c r="B305" s="385" t="s">
        <v>5789</v>
      </c>
      <c r="C305" s="386" t="s">
        <v>6028</v>
      </c>
      <c r="D305" s="385" t="s">
        <v>5791</v>
      </c>
      <c r="E305" s="385" t="s">
        <v>324</v>
      </c>
      <c r="F305" s="387">
        <v>6</v>
      </c>
      <c r="G305" s="388" t="s">
        <v>5793</v>
      </c>
      <c r="H305" s="389">
        <v>1</v>
      </c>
      <c r="I305" s="372">
        <v>46.78</v>
      </c>
      <c r="J305" s="372">
        <v>46.779999999999994</v>
      </c>
      <c r="K305" s="371"/>
      <c r="L305" s="488">
        <v>56.34</v>
      </c>
      <c r="M305" s="488">
        <v>56.34</v>
      </c>
    </row>
    <row r="306" spans="1:13" ht="12.75" thickTop="1" x14ac:dyDescent="0.2">
      <c r="A306" s="359" t="s">
        <v>3402</v>
      </c>
      <c r="B306" s="390" t="s">
        <v>5794</v>
      </c>
      <c r="C306" s="391" t="s">
        <v>5815</v>
      </c>
      <c r="D306" s="390" t="s">
        <v>5791</v>
      </c>
      <c r="E306" s="390" t="s">
        <v>5286</v>
      </c>
      <c r="F306" s="392" t="s">
        <v>5796</v>
      </c>
      <c r="G306" s="393" t="s">
        <v>86</v>
      </c>
      <c r="H306" s="394">
        <v>0.66</v>
      </c>
      <c r="I306" s="395">
        <v>11.07</v>
      </c>
      <c r="J306" s="395">
        <v>7.3</v>
      </c>
      <c r="K306" s="379"/>
      <c r="L306" s="489">
        <v>13.34</v>
      </c>
    </row>
    <row r="307" spans="1:13" x14ac:dyDescent="0.2">
      <c r="A307" s="359" t="s">
        <v>3403</v>
      </c>
      <c r="B307" s="373" t="s">
        <v>5794</v>
      </c>
      <c r="C307" s="374" t="s">
        <v>6029</v>
      </c>
      <c r="D307" s="373" t="s">
        <v>5791</v>
      </c>
      <c r="E307" s="373" t="s">
        <v>5594</v>
      </c>
      <c r="F307" s="375" t="s">
        <v>5798</v>
      </c>
      <c r="G307" s="376" t="s">
        <v>5385</v>
      </c>
      <c r="H307" s="377">
        <v>0.8</v>
      </c>
      <c r="I307" s="378">
        <v>2.86</v>
      </c>
      <c r="J307" s="378">
        <v>2.2799999999999998</v>
      </c>
      <c r="K307" s="379"/>
      <c r="L307" s="489">
        <v>3.45</v>
      </c>
    </row>
    <row r="308" spans="1:13" x14ac:dyDescent="0.2">
      <c r="A308" s="359" t="s">
        <v>3404</v>
      </c>
      <c r="B308" s="373" t="s">
        <v>5794</v>
      </c>
      <c r="C308" s="374" t="s">
        <v>6030</v>
      </c>
      <c r="D308" s="373" t="s">
        <v>5791</v>
      </c>
      <c r="E308" s="373" t="s">
        <v>6031</v>
      </c>
      <c r="F308" s="375" t="s">
        <v>5798</v>
      </c>
      <c r="G308" s="376" t="s">
        <v>5793</v>
      </c>
      <c r="H308" s="377">
        <v>0.16</v>
      </c>
      <c r="I308" s="378">
        <v>67.95</v>
      </c>
      <c r="J308" s="378">
        <v>10.87</v>
      </c>
      <c r="K308" s="379"/>
      <c r="L308" s="489">
        <v>81.86</v>
      </c>
    </row>
    <row r="309" spans="1:13" x14ac:dyDescent="0.2">
      <c r="A309" s="359" t="s">
        <v>3405</v>
      </c>
      <c r="B309" s="373" t="s">
        <v>5794</v>
      </c>
      <c r="C309" s="374" t="s">
        <v>5801</v>
      </c>
      <c r="D309" s="373" t="s">
        <v>5791</v>
      </c>
      <c r="E309" s="373" t="s">
        <v>5362</v>
      </c>
      <c r="F309" s="375" t="s">
        <v>5796</v>
      </c>
      <c r="G309" s="376" t="s">
        <v>86</v>
      </c>
      <c r="H309" s="377">
        <v>0.66</v>
      </c>
      <c r="I309" s="378">
        <v>18.556275000000014</v>
      </c>
      <c r="J309" s="378">
        <v>12.24</v>
      </c>
      <c r="K309" s="379"/>
      <c r="L309" s="489">
        <v>22.3</v>
      </c>
    </row>
    <row r="310" spans="1:13" x14ac:dyDescent="0.2">
      <c r="A310" s="359" t="s">
        <v>3406</v>
      </c>
      <c r="B310" s="373" t="s">
        <v>5794</v>
      </c>
      <c r="C310" s="374" t="s">
        <v>5955</v>
      </c>
      <c r="D310" s="373" t="s">
        <v>5791</v>
      </c>
      <c r="E310" s="373" t="s">
        <v>5387</v>
      </c>
      <c r="F310" s="375" t="s">
        <v>5798</v>
      </c>
      <c r="G310" s="376" t="s">
        <v>5298</v>
      </c>
      <c r="H310" s="377">
        <v>0.17</v>
      </c>
      <c r="I310" s="378">
        <v>20.66</v>
      </c>
      <c r="J310" s="378">
        <v>3.51</v>
      </c>
      <c r="K310" s="379"/>
      <c r="L310" s="489">
        <v>24.9</v>
      </c>
    </row>
    <row r="311" spans="1:13" x14ac:dyDescent="0.2">
      <c r="A311" s="359" t="s">
        <v>3407</v>
      </c>
      <c r="B311" s="396" t="s">
        <v>5794</v>
      </c>
      <c r="C311" s="397" t="s">
        <v>5811</v>
      </c>
      <c r="D311" s="396" t="s">
        <v>5791</v>
      </c>
      <c r="E311" s="396" t="s">
        <v>5590</v>
      </c>
      <c r="F311" s="398" t="s">
        <v>5798</v>
      </c>
      <c r="G311" s="399" t="s">
        <v>5385</v>
      </c>
      <c r="H311" s="400">
        <v>0.5</v>
      </c>
      <c r="I311" s="380">
        <v>6.93</v>
      </c>
      <c r="J311" s="380">
        <v>3.46</v>
      </c>
      <c r="K311" s="379"/>
      <c r="L311" s="489">
        <v>8.35</v>
      </c>
    </row>
    <row r="312" spans="1:13" ht="12.75" thickBot="1" x14ac:dyDescent="0.25">
      <c r="A312" s="359" t="s">
        <v>3408</v>
      </c>
      <c r="B312" s="396" t="s">
        <v>5794</v>
      </c>
      <c r="C312" s="397" t="s">
        <v>6006</v>
      </c>
      <c r="D312" s="396" t="s">
        <v>5791</v>
      </c>
      <c r="E312" s="396" t="s">
        <v>5384</v>
      </c>
      <c r="F312" s="398" t="s">
        <v>5798</v>
      </c>
      <c r="G312" s="399" t="s">
        <v>5385</v>
      </c>
      <c r="H312" s="400">
        <v>0.6</v>
      </c>
      <c r="I312" s="380">
        <v>11.87</v>
      </c>
      <c r="J312" s="380">
        <v>7.12</v>
      </c>
      <c r="K312" s="379"/>
      <c r="L312" s="489">
        <v>14.3</v>
      </c>
    </row>
    <row r="313" spans="1:13" ht="12.75" thickTop="1" x14ac:dyDescent="0.2">
      <c r="A313" s="359" t="s">
        <v>3409</v>
      </c>
      <c r="B313" s="407" t="s">
        <v>6032</v>
      </c>
      <c r="C313" s="408" t="s">
        <v>5781</v>
      </c>
      <c r="D313" s="407" t="s">
        <v>5782</v>
      </c>
      <c r="E313" s="407" t="s">
        <v>5783</v>
      </c>
      <c r="F313" s="409" t="s">
        <v>5784</v>
      </c>
      <c r="G313" s="410" t="s">
        <v>5785</v>
      </c>
      <c r="H313" s="408" t="s">
        <v>5786</v>
      </c>
      <c r="I313" s="408" t="s">
        <v>5787</v>
      </c>
      <c r="J313" s="408" t="s">
        <v>5788</v>
      </c>
      <c r="K313" s="364"/>
    </row>
    <row r="314" spans="1:13" x14ac:dyDescent="0.2">
      <c r="A314" s="359" t="s">
        <v>3410</v>
      </c>
      <c r="B314" s="365" t="s">
        <v>5789</v>
      </c>
      <c r="C314" s="366" t="s">
        <v>6008</v>
      </c>
      <c r="D314" s="365" t="s">
        <v>5791</v>
      </c>
      <c r="E314" s="365" t="s">
        <v>292</v>
      </c>
      <c r="F314" s="367">
        <v>6</v>
      </c>
      <c r="G314" s="368" t="s">
        <v>5885</v>
      </c>
      <c r="H314" s="369">
        <v>1</v>
      </c>
      <c r="I314" s="370">
        <v>463</v>
      </c>
      <c r="J314" s="370">
        <v>463</v>
      </c>
      <c r="K314" s="371"/>
      <c r="L314" s="488">
        <v>557.76</v>
      </c>
      <c r="M314" s="488">
        <v>557.76</v>
      </c>
    </row>
    <row r="315" spans="1:13" x14ac:dyDescent="0.2">
      <c r="A315" s="359" t="s">
        <v>3411</v>
      </c>
      <c r="B315" s="373" t="s">
        <v>5794</v>
      </c>
      <c r="C315" s="374" t="s">
        <v>5987</v>
      </c>
      <c r="D315" s="373" t="s">
        <v>5791</v>
      </c>
      <c r="E315" s="373" t="s">
        <v>5596</v>
      </c>
      <c r="F315" s="375" t="s">
        <v>5798</v>
      </c>
      <c r="G315" s="376" t="s">
        <v>5885</v>
      </c>
      <c r="H315" s="377">
        <v>1.02</v>
      </c>
      <c r="I315" s="378">
        <v>453.92980388768899</v>
      </c>
      <c r="J315" s="378">
        <v>463</v>
      </c>
      <c r="K315" s="379"/>
      <c r="L315" s="489">
        <v>546.83000000000004</v>
      </c>
    </row>
    <row r="316" spans="1:13" x14ac:dyDescent="0.2">
      <c r="A316" s="359" t="s">
        <v>3412</v>
      </c>
      <c r="B316" s="360" t="s">
        <v>6033</v>
      </c>
      <c r="C316" s="361" t="s">
        <v>5781</v>
      </c>
      <c r="D316" s="360" t="s">
        <v>5782</v>
      </c>
      <c r="E316" s="360" t="s">
        <v>5783</v>
      </c>
      <c r="F316" s="362" t="s">
        <v>5784</v>
      </c>
      <c r="G316" s="363" t="s">
        <v>5785</v>
      </c>
      <c r="H316" s="361" t="s">
        <v>5786</v>
      </c>
      <c r="I316" s="361" t="s">
        <v>5787</v>
      </c>
      <c r="J316" s="361" t="s">
        <v>5788</v>
      </c>
      <c r="K316" s="364"/>
    </row>
    <row r="317" spans="1:13" ht="24" x14ac:dyDescent="0.2">
      <c r="A317" s="359" t="s">
        <v>3413</v>
      </c>
      <c r="B317" s="365" t="s">
        <v>5789</v>
      </c>
      <c r="C317" s="366" t="s">
        <v>6010</v>
      </c>
      <c r="D317" s="365" t="s">
        <v>5791</v>
      </c>
      <c r="E317" s="365" t="s">
        <v>314</v>
      </c>
      <c r="F317" s="367">
        <v>6</v>
      </c>
      <c r="G317" s="368" t="s">
        <v>5885</v>
      </c>
      <c r="H317" s="369">
        <v>1</v>
      </c>
      <c r="I317" s="370">
        <v>43.040000000000006</v>
      </c>
      <c r="J317" s="370">
        <v>43.040000000000006</v>
      </c>
      <c r="K317" s="371"/>
      <c r="L317" s="488">
        <v>51.84</v>
      </c>
      <c r="M317" s="488">
        <v>51.84</v>
      </c>
    </row>
    <row r="318" spans="1:13" x14ac:dyDescent="0.2">
      <c r="A318" s="359" t="s">
        <v>3414</v>
      </c>
      <c r="B318" s="396" t="s">
        <v>5794</v>
      </c>
      <c r="C318" s="397" t="s">
        <v>5882</v>
      </c>
      <c r="D318" s="396" t="s">
        <v>5791</v>
      </c>
      <c r="E318" s="396" t="s">
        <v>5402</v>
      </c>
      <c r="F318" s="398" t="s">
        <v>5796</v>
      </c>
      <c r="G318" s="399" t="s">
        <v>86</v>
      </c>
      <c r="H318" s="400">
        <v>1.9348000000000001</v>
      </c>
      <c r="I318" s="380">
        <v>18.515141666666665</v>
      </c>
      <c r="J318" s="380">
        <v>35.82</v>
      </c>
      <c r="K318" s="379"/>
      <c r="L318" s="489">
        <v>22.3</v>
      </c>
    </row>
    <row r="319" spans="1:13" ht="12.75" thickBot="1" x14ac:dyDescent="0.25">
      <c r="A319" s="359" t="s">
        <v>3415</v>
      </c>
      <c r="B319" s="396" t="s">
        <v>5794</v>
      </c>
      <c r="C319" s="397" t="s">
        <v>5815</v>
      </c>
      <c r="D319" s="396" t="s">
        <v>5791</v>
      </c>
      <c r="E319" s="396" t="s">
        <v>5286</v>
      </c>
      <c r="F319" s="398" t="s">
        <v>5796</v>
      </c>
      <c r="G319" s="399" t="s">
        <v>86</v>
      </c>
      <c r="H319" s="400">
        <v>0.64459999999999995</v>
      </c>
      <c r="I319" s="380">
        <v>11.07</v>
      </c>
      <c r="J319" s="380">
        <v>7.13</v>
      </c>
      <c r="K319" s="379"/>
      <c r="L319" s="489">
        <v>13.34</v>
      </c>
    </row>
    <row r="320" spans="1:13" ht="24.75" thickTop="1" x14ac:dyDescent="0.2">
      <c r="A320" s="359" t="s">
        <v>3416</v>
      </c>
      <c r="B320" s="390" t="s">
        <v>5794</v>
      </c>
      <c r="C320" s="391" t="s">
        <v>5990</v>
      </c>
      <c r="D320" s="390" t="s">
        <v>5791</v>
      </c>
      <c r="E320" s="390" t="s">
        <v>5598</v>
      </c>
      <c r="F320" s="392" t="s">
        <v>5798</v>
      </c>
      <c r="G320" s="393" t="s">
        <v>5305</v>
      </c>
      <c r="H320" s="394">
        <v>4.6800000000000001E-2</v>
      </c>
      <c r="I320" s="395">
        <v>2.0699999999999998</v>
      </c>
      <c r="J320" s="395">
        <v>0.09</v>
      </c>
      <c r="K320" s="379"/>
      <c r="L320" s="489">
        <v>2.5</v>
      </c>
    </row>
    <row r="321" spans="1:13" x14ac:dyDescent="0.2">
      <c r="A321" s="359" t="s">
        <v>3417</v>
      </c>
      <c r="B321" s="360" t="s">
        <v>6034</v>
      </c>
      <c r="C321" s="361" t="s">
        <v>5781</v>
      </c>
      <c r="D321" s="360" t="s">
        <v>5782</v>
      </c>
      <c r="E321" s="360" t="s">
        <v>5783</v>
      </c>
      <c r="F321" s="362" t="s">
        <v>5784</v>
      </c>
      <c r="G321" s="363" t="s">
        <v>5785</v>
      </c>
      <c r="H321" s="361" t="s">
        <v>5786</v>
      </c>
      <c r="I321" s="361" t="s">
        <v>5787</v>
      </c>
      <c r="J321" s="361" t="s">
        <v>5788</v>
      </c>
      <c r="K321" s="364"/>
    </row>
    <row r="322" spans="1:13" ht="24" x14ac:dyDescent="0.2">
      <c r="A322" s="359" t="s">
        <v>3418</v>
      </c>
      <c r="B322" s="365" t="s">
        <v>5789</v>
      </c>
      <c r="C322" s="366" t="s">
        <v>6035</v>
      </c>
      <c r="D322" s="365" t="s">
        <v>217</v>
      </c>
      <c r="E322" s="365" t="s">
        <v>6036</v>
      </c>
      <c r="F322" s="367" t="s">
        <v>5936</v>
      </c>
      <c r="G322" s="368" t="s">
        <v>280</v>
      </c>
      <c r="H322" s="369">
        <v>1</v>
      </c>
      <c r="I322" s="370">
        <v>9.5200000000000014</v>
      </c>
      <c r="J322" s="370">
        <v>9.52</v>
      </c>
      <c r="K322" s="371"/>
      <c r="L322" s="488">
        <v>11.47</v>
      </c>
      <c r="M322" s="488">
        <v>11.47</v>
      </c>
    </row>
    <row r="323" spans="1:13" ht="24" x14ac:dyDescent="0.2">
      <c r="A323" s="359" t="s">
        <v>3419</v>
      </c>
      <c r="B323" s="418" t="s">
        <v>5898</v>
      </c>
      <c r="C323" s="419" t="s">
        <v>6017</v>
      </c>
      <c r="D323" s="418" t="s">
        <v>217</v>
      </c>
      <c r="E323" s="418" t="s">
        <v>6018</v>
      </c>
      <c r="F323" s="420" t="s">
        <v>5908</v>
      </c>
      <c r="G323" s="421" t="s">
        <v>185</v>
      </c>
      <c r="H323" s="422">
        <v>6.4000000000000003E-3</v>
      </c>
      <c r="I323" s="423">
        <v>16.91</v>
      </c>
      <c r="J323" s="423">
        <v>0.1</v>
      </c>
      <c r="K323" s="379"/>
      <c r="L323" s="489">
        <v>20.38</v>
      </c>
      <c r="M323" s="490"/>
    </row>
    <row r="324" spans="1:13" ht="24" x14ac:dyDescent="0.2">
      <c r="A324" s="359" t="s">
        <v>3420</v>
      </c>
      <c r="B324" s="418" t="s">
        <v>5898</v>
      </c>
      <c r="C324" s="419" t="s">
        <v>6019</v>
      </c>
      <c r="D324" s="418" t="s">
        <v>217</v>
      </c>
      <c r="E324" s="418" t="s">
        <v>6020</v>
      </c>
      <c r="F324" s="420" t="s">
        <v>5908</v>
      </c>
      <c r="G324" s="421" t="s">
        <v>185</v>
      </c>
      <c r="H324" s="422">
        <v>3.9199999999999999E-2</v>
      </c>
      <c r="I324" s="423">
        <v>23.63</v>
      </c>
      <c r="J324" s="423">
        <v>0.92</v>
      </c>
      <c r="K324" s="379"/>
      <c r="L324" s="489">
        <v>28.47</v>
      </c>
      <c r="M324" s="490"/>
    </row>
    <row r="325" spans="1:13" ht="24" x14ac:dyDescent="0.2">
      <c r="A325" s="359" t="s">
        <v>3421</v>
      </c>
      <c r="B325" s="418" t="s">
        <v>5898</v>
      </c>
      <c r="C325" s="419" t="s">
        <v>6037</v>
      </c>
      <c r="D325" s="418" t="s">
        <v>217</v>
      </c>
      <c r="E325" s="418" t="s">
        <v>6038</v>
      </c>
      <c r="F325" s="420" t="s">
        <v>5936</v>
      </c>
      <c r="G325" s="421" t="s">
        <v>280</v>
      </c>
      <c r="H325" s="422">
        <v>1</v>
      </c>
      <c r="I325" s="423">
        <v>7.8724285714285704</v>
      </c>
      <c r="J325" s="423">
        <v>7.87</v>
      </c>
      <c r="K325" s="379"/>
      <c r="L325" s="489">
        <v>9.4600000000000009</v>
      </c>
    </row>
    <row r="326" spans="1:13" ht="24" x14ac:dyDescent="0.2">
      <c r="A326" s="359" t="s">
        <v>3422</v>
      </c>
      <c r="B326" s="373" t="s">
        <v>5794</v>
      </c>
      <c r="C326" s="374" t="s">
        <v>6023</v>
      </c>
      <c r="D326" s="373" t="s">
        <v>217</v>
      </c>
      <c r="E326" s="373" t="s">
        <v>6024</v>
      </c>
      <c r="F326" s="375" t="s">
        <v>5798</v>
      </c>
      <c r="G326" s="376" t="s">
        <v>160</v>
      </c>
      <c r="H326" s="377">
        <v>0.54300000000000004</v>
      </c>
      <c r="I326" s="378">
        <v>0.18</v>
      </c>
      <c r="J326" s="378">
        <v>0.09</v>
      </c>
      <c r="K326" s="379"/>
      <c r="L326" s="489">
        <v>0.22</v>
      </c>
    </row>
    <row r="327" spans="1:13" ht="24" x14ac:dyDescent="0.2">
      <c r="A327" s="359" t="s">
        <v>3423</v>
      </c>
      <c r="B327" s="396" t="s">
        <v>5794</v>
      </c>
      <c r="C327" s="397" t="s">
        <v>6025</v>
      </c>
      <c r="D327" s="396" t="s">
        <v>217</v>
      </c>
      <c r="E327" s="396" t="s">
        <v>6026</v>
      </c>
      <c r="F327" s="398" t="s">
        <v>5798</v>
      </c>
      <c r="G327" s="399" t="s">
        <v>280</v>
      </c>
      <c r="H327" s="400">
        <v>2.5000000000000001E-2</v>
      </c>
      <c r="I327" s="380">
        <v>21.99</v>
      </c>
      <c r="J327" s="380">
        <v>0.54</v>
      </c>
      <c r="K327" s="379"/>
      <c r="L327" s="489">
        <v>26.5</v>
      </c>
    </row>
    <row r="328" spans="1:13" ht="12.75" thickBot="1" x14ac:dyDescent="0.25">
      <c r="A328" s="359" t="s">
        <v>3424</v>
      </c>
      <c r="B328" s="381" t="s">
        <v>6039</v>
      </c>
      <c r="C328" s="382" t="s">
        <v>5781</v>
      </c>
      <c r="D328" s="381" t="s">
        <v>5782</v>
      </c>
      <c r="E328" s="381" t="s">
        <v>5783</v>
      </c>
      <c r="F328" s="383" t="s">
        <v>5784</v>
      </c>
      <c r="G328" s="384" t="s">
        <v>5785</v>
      </c>
      <c r="H328" s="382" t="s">
        <v>5786</v>
      </c>
      <c r="I328" s="382" t="s">
        <v>5787</v>
      </c>
      <c r="J328" s="382" t="s">
        <v>5788</v>
      </c>
      <c r="K328" s="364"/>
    </row>
    <row r="329" spans="1:13" ht="24.75" thickTop="1" x14ac:dyDescent="0.2">
      <c r="A329" s="359" t="s">
        <v>3425</v>
      </c>
      <c r="B329" s="401" t="s">
        <v>5789</v>
      </c>
      <c r="C329" s="402" t="s">
        <v>6016</v>
      </c>
      <c r="D329" s="401" t="s">
        <v>217</v>
      </c>
      <c r="E329" s="401" t="s">
        <v>6040</v>
      </c>
      <c r="F329" s="403" t="s">
        <v>5936</v>
      </c>
      <c r="G329" s="404" t="s">
        <v>280</v>
      </c>
      <c r="H329" s="405">
        <v>1</v>
      </c>
      <c r="I329" s="406">
        <v>12.04</v>
      </c>
      <c r="J329" s="406">
        <v>12.040000000000003</v>
      </c>
      <c r="K329" s="371"/>
      <c r="L329" s="488">
        <v>14.52</v>
      </c>
      <c r="M329" s="488">
        <v>14.52</v>
      </c>
    </row>
    <row r="330" spans="1:13" ht="24" x14ac:dyDescent="0.2">
      <c r="A330" s="359" t="s">
        <v>3426</v>
      </c>
      <c r="B330" s="418" t="s">
        <v>5898</v>
      </c>
      <c r="C330" s="419" t="s">
        <v>6017</v>
      </c>
      <c r="D330" s="418" t="s">
        <v>217</v>
      </c>
      <c r="E330" s="418" t="s">
        <v>6018</v>
      </c>
      <c r="F330" s="420" t="s">
        <v>5908</v>
      </c>
      <c r="G330" s="421" t="s">
        <v>185</v>
      </c>
      <c r="H330" s="422">
        <v>1.7500000000000002E-2</v>
      </c>
      <c r="I330" s="423">
        <v>16.91</v>
      </c>
      <c r="J330" s="423">
        <v>0.28999999999999998</v>
      </c>
      <c r="K330" s="379"/>
      <c r="L330" s="489">
        <v>20.38</v>
      </c>
      <c r="M330" s="490"/>
    </row>
    <row r="331" spans="1:13" ht="24" x14ac:dyDescent="0.2">
      <c r="A331" s="359" t="s">
        <v>3427</v>
      </c>
      <c r="B331" s="418" t="s">
        <v>5898</v>
      </c>
      <c r="C331" s="419" t="s">
        <v>6019</v>
      </c>
      <c r="D331" s="418" t="s">
        <v>217</v>
      </c>
      <c r="E331" s="418" t="s">
        <v>6020</v>
      </c>
      <c r="F331" s="420" t="s">
        <v>5908</v>
      </c>
      <c r="G331" s="421" t="s">
        <v>185</v>
      </c>
      <c r="H331" s="422">
        <v>0.1069</v>
      </c>
      <c r="I331" s="423">
        <v>23.63</v>
      </c>
      <c r="J331" s="423">
        <v>2.52</v>
      </c>
      <c r="K331" s="379"/>
      <c r="L331" s="489">
        <v>28.47</v>
      </c>
      <c r="M331" s="490"/>
    </row>
    <row r="332" spans="1:13" ht="24" x14ac:dyDescent="0.2">
      <c r="A332" s="359" t="s">
        <v>3428</v>
      </c>
      <c r="B332" s="418" t="s">
        <v>5898</v>
      </c>
      <c r="C332" s="419" t="s">
        <v>6021</v>
      </c>
      <c r="D332" s="418" t="s">
        <v>217</v>
      </c>
      <c r="E332" s="418" t="s">
        <v>6022</v>
      </c>
      <c r="F332" s="420" t="s">
        <v>5936</v>
      </c>
      <c r="G332" s="421" t="s">
        <v>280</v>
      </c>
      <c r="H332" s="422">
        <v>1</v>
      </c>
      <c r="I332" s="423">
        <v>8.4700000000000006</v>
      </c>
      <c r="J332" s="423">
        <v>8.4700000000000006</v>
      </c>
      <c r="K332" s="379"/>
      <c r="L332" s="489">
        <v>10.210000000000001</v>
      </c>
    </row>
    <row r="333" spans="1:13" ht="24" x14ac:dyDescent="0.2">
      <c r="A333" s="359" t="s">
        <v>3429</v>
      </c>
      <c r="B333" s="373" t="s">
        <v>5794</v>
      </c>
      <c r="C333" s="374" t="s">
        <v>6023</v>
      </c>
      <c r="D333" s="373" t="s">
        <v>217</v>
      </c>
      <c r="E333" s="373" t="s">
        <v>6024</v>
      </c>
      <c r="F333" s="375" t="s">
        <v>5798</v>
      </c>
      <c r="G333" s="376" t="s">
        <v>160</v>
      </c>
      <c r="H333" s="377">
        <v>1.19</v>
      </c>
      <c r="I333" s="378">
        <v>0.18720000000000001</v>
      </c>
      <c r="J333" s="378">
        <v>0.22</v>
      </c>
      <c r="K333" s="379"/>
      <c r="L333" s="489">
        <v>0.22</v>
      </c>
    </row>
    <row r="334" spans="1:13" ht="24" x14ac:dyDescent="0.2">
      <c r="A334" s="359" t="s">
        <v>3430</v>
      </c>
      <c r="B334" s="373" t="s">
        <v>5794</v>
      </c>
      <c r="C334" s="374" t="s">
        <v>6025</v>
      </c>
      <c r="D334" s="373" t="s">
        <v>217</v>
      </c>
      <c r="E334" s="373" t="s">
        <v>6026</v>
      </c>
      <c r="F334" s="375" t="s">
        <v>5798</v>
      </c>
      <c r="G334" s="376" t="s">
        <v>280</v>
      </c>
      <c r="H334" s="377">
        <v>2.5000000000000001E-2</v>
      </c>
      <c r="I334" s="378">
        <v>21.99</v>
      </c>
      <c r="J334" s="378">
        <v>0.54</v>
      </c>
      <c r="K334" s="379"/>
      <c r="L334" s="489">
        <v>26.5</v>
      </c>
    </row>
    <row r="335" spans="1:13" x14ac:dyDescent="0.2">
      <c r="A335" s="359" t="s">
        <v>3431</v>
      </c>
      <c r="B335" s="360" t="s">
        <v>6041</v>
      </c>
      <c r="C335" s="361" t="s">
        <v>5781</v>
      </c>
      <c r="D335" s="360" t="s">
        <v>5782</v>
      </c>
      <c r="E335" s="360" t="s">
        <v>5783</v>
      </c>
      <c r="F335" s="362" t="s">
        <v>5784</v>
      </c>
      <c r="G335" s="363" t="s">
        <v>5785</v>
      </c>
      <c r="H335" s="361" t="s">
        <v>5786</v>
      </c>
      <c r="I335" s="361" t="s">
        <v>5787</v>
      </c>
      <c r="J335" s="361" t="s">
        <v>5788</v>
      </c>
      <c r="K335" s="364"/>
    </row>
    <row r="336" spans="1:13" x14ac:dyDescent="0.2">
      <c r="A336" s="359" t="s">
        <v>3432</v>
      </c>
      <c r="B336" s="365" t="s">
        <v>5789</v>
      </c>
      <c r="C336" s="366" t="s">
        <v>6028</v>
      </c>
      <c r="D336" s="365" t="s">
        <v>5791</v>
      </c>
      <c r="E336" s="365" t="s">
        <v>324</v>
      </c>
      <c r="F336" s="367">
        <v>6</v>
      </c>
      <c r="G336" s="368" t="s">
        <v>5793</v>
      </c>
      <c r="H336" s="369">
        <v>1</v>
      </c>
      <c r="I336" s="370">
        <v>46.78</v>
      </c>
      <c r="J336" s="370">
        <v>46.779999999999994</v>
      </c>
      <c r="K336" s="371"/>
      <c r="L336" s="488">
        <v>56.34</v>
      </c>
      <c r="M336" s="488">
        <v>56.34</v>
      </c>
    </row>
    <row r="337" spans="1:13" x14ac:dyDescent="0.2">
      <c r="A337" s="359" t="s">
        <v>3433</v>
      </c>
      <c r="B337" s="373" t="s">
        <v>5794</v>
      </c>
      <c r="C337" s="374" t="s">
        <v>5815</v>
      </c>
      <c r="D337" s="373" t="s">
        <v>5791</v>
      </c>
      <c r="E337" s="373" t="s">
        <v>5286</v>
      </c>
      <c r="F337" s="375" t="s">
        <v>5796</v>
      </c>
      <c r="G337" s="376" t="s">
        <v>86</v>
      </c>
      <c r="H337" s="377">
        <v>0.66</v>
      </c>
      <c r="I337" s="378">
        <v>11.07</v>
      </c>
      <c r="J337" s="378">
        <v>7.3</v>
      </c>
      <c r="K337" s="379"/>
      <c r="L337" s="489">
        <v>13.34</v>
      </c>
    </row>
    <row r="338" spans="1:13" x14ac:dyDescent="0.2">
      <c r="A338" s="359" t="s">
        <v>3434</v>
      </c>
      <c r="B338" s="373" t="s">
        <v>5794</v>
      </c>
      <c r="C338" s="374" t="s">
        <v>6029</v>
      </c>
      <c r="D338" s="373" t="s">
        <v>5791</v>
      </c>
      <c r="E338" s="373" t="s">
        <v>5594</v>
      </c>
      <c r="F338" s="375" t="s">
        <v>5798</v>
      </c>
      <c r="G338" s="376" t="s">
        <v>5385</v>
      </c>
      <c r="H338" s="377">
        <v>0.8</v>
      </c>
      <c r="I338" s="378">
        <v>2.8885999999999998</v>
      </c>
      <c r="J338" s="378">
        <v>2.31</v>
      </c>
      <c r="K338" s="379"/>
      <c r="L338" s="489">
        <v>3.45</v>
      </c>
    </row>
    <row r="339" spans="1:13" x14ac:dyDescent="0.2">
      <c r="A339" s="359" t="s">
        <v>3435</v>
      </c>
      <c r="B339" s="396" t="s">
        <v>5794</v>
      </c>
      <c r="C339" s="397" t="s">
        <v>6030</v>
      </c>
      <c r="D339" s="396" t="s">
        <v>5791</v>
      </c>
      <c r="E339" s="396" t="s">
        <v>6031</v>
      </c>
      <c r="F339" s="398" t="s">
        <v>5798</v>
      </c>
      <c r="G339" s="399" t="s">
        <v>5793</v>
      </c>
      <c r="H339" s="400">
        <v>0.16</v>
      </c>
      <c r="I339" s="380">
        <v>67.95</v>
      </c>
      <c r="J339" s="380">
        <v>10.87</v>
      </c>
      <c r="K339" s="379"/>
      <c r="L339" s="489">
        <v>81.86</v>
      </c>
    </row>
    <row r="340" spans="1:13" ht="12.75" thickBot="1" x14ac:dyDescent="0.25">
      <c r="A340" s="359" t="s">
        <v>3436</v>
      </c>
      <c r="B340" s="396" t="s">
        <v>5794</v>
      </c>
      <c r="C340" s="397" t="s">
        <v>5801</v>
      </c>
      <c r="D340" s="396" t="s">
        <v>5791</v>
      </c>
      <c r="E340" s="396" t="s">
        <v>5362</v>
      </c>
      <c r="F340" s="398" t="s">
        <v>5796</v>
      </c>
      <c r="G340" s="399" t="s">
        <v>86</v>
      </c>
      <c r="H340" s="400">
        <v>0.66</v>
      </c>
      <c r="I340" s="380">
        <v>18.510000000000002</v>
      </c>
      <c r="J340" s="380">
        <v>12.21</v>
      </c>
      <c r="K340" s="379"/>
      <c r="L340" s="489">
        <v>22.3</v>
      </c>
    </row>
    <row r="341" spans="1:13" ht="12.75" thickTop="1" x14ac:dyDescent="0.2">
      <c r="A341" s="359" t="s">
        <v>3437</v>
      </c>
      <c r="B341" s="390" t="s">
        <v>5794</v>
      </c>
      <c r="C341" s="391" t="s">
        <v>5955</v>
      </c>
      <c r="D341" s="390" t="s">
        <v>5791</v>
      </c>
      <c r="E341" s="390" t="s">
        <v>5387</v>
      </c>
      <c r="F341" s="392" t="s">
        <v>5798</v>
      </c>
      <c r="G341" s="393" t="s">
        <v>5298</v>
      </c>
      <c r="H341" s="394">
        <v>0.17</v>
      </c>
      <c r="I341" s="395">
        <v>20.66</v>
      </c>
      <c r="J341" s="395">
        <v>3.51</v>
      </c>
      <c r="K341" s="379"/>
      <c r="L341" s="489">
        <v>24.9</v>
      </c>
    </row>
    <row r="342" spans="1:13" x14ac:dyDescent="0.2">
      <c r="A342" s="359" t="s">
        <v>3438</v>
      </c>
      <c r="B342" s="373" t="s">
        <v>5794</v>
      </c>
      <c r="C342" s="374" t="s">
        <v>5811</v>
      </c>
      <c r="D342" s="373" t="s">
        <v>5791</v>
      </c>
      <c r="E342" s="373" t="s">
        <v>5590</v>
      </c>
      <c r="F342" s="375" t="s">
        <v>5798</v>
      </c>
      <c r="G342" s="376" t="s">
        <v>5385</v>
      </c>
      <c r="H342" s="377">
        <v>0.5</v>
      </c>
      <c r="I342" s="378">
        <v>6.93</v>
      </c>
      <c r="J342" s="378">
        <v>3.46</v>
      </c>
      <c r="K342" s="379"/>
      <c r="L342" s="489">
        <v>8.35</v>
      </c>
    </row>
    <row r="343" spans="1:13" x14ac:dyDescent="0.2">
      <c r="A343" s="359" t="s">
        <v>3439</v>
      </c>
      <c r="B343" s="373" t="s">
        <v>5794</v>
      </c>
      <c r="C343" s="374" t="s">
        <v>6006</v>
      </c>
      <c r="D343" s="373" t="s">
        <v>5791</v>
      </c>
      <c r="E343" s="373" t="s">
        <v>5384</v>
      </c>
      <c r="F343" s="375" t="s">
        <v>5798</v>
      </c>
      <c r="G343" s="376" t="s">
        <v>5385</v>
      </c>
      <c r="H343" s="377">
        <v>0.6</v>
      </c>
      <c r="I343" s="378">
        <v>11.87</v>
      </c>
      <c r="J343" s="378">
        <v>7.12</v>
      </c>
      <c r="K343" s="379"/>
      <c r="L343" s="489">
        <v>14.3</v>
      </c>
    </row>
    <row r="344" spans="1:13" x14ac:dyDescent="0.2">
      <c r="A344" s="359" t="s">
        <v>3440</v>
      </c>
      <c r="B344" s="360" t="s">
        <v>6042</v>
      </c>
      <c r="C344" s="361" t="s">
        <v>5781</v>
      </c>
      <c r="D344" s="360" t="s">
        <v>5782</v>
      </c>
      <c r="E344" s="360" t="s">
        <v>5783</v>
      </c>
      <c r="F344" s="362" t="s">
        <v>5784</v>
      </c>
      <c r="G344" s="363" t="s">
        <v>5785</v>
      </c>
      <c r="H344" s="361" t="s">
        <v>5786</v>
      </c>
      <c r="I344" s="361" t="s">
        <v>5787</v>
      </c>
      <c r="J344" s="361" t="s">
        <v>5788</v>
      </c>
      <c r="K344" s="364"/>
    </row>
    <row r="345" spans="1:13" x14ac:dyDescent="0.2">
      <c r="A345" s="359" t="s">
        <v>3441</v>
      </c>
      <c r="B345" s="365" t="s">
        <v>5789</v>
      </c>
      <c r="C345" s="366" t="s">
        <v>6008</v>
      </c>
      <c r="D345" s="365" t="s">
        <v>5791</v>
      </c>
      <c r="E345" s="365" t="s">
        <v>292</v>
      </c>
      <c r="F345" s="367">
        <v>6</v>
      </c>
      <c r="G345" s="368" t="s">
        <v>5885</v>
      </c>
      <c r="H345" s="369">
        <v>1</v>
      </c>
      <c r="I345" s="370">
        <v>463</v>
      </c>
      <c r="J345" s="370">
        <v>463</v>
      </c>
      <c r="K345" s="371"/>
      <c r="L345" s="488">
        <v>557.76</v>
      </c>
      <c r="M345" s="488">
        <v>557.76</v>
      </c>
    </row>
    <row r="346" spans="1:13" x14ac:dyDescent="0.2">
      <c r="A346" s="359" t="s">
        <v>3442</v>
      </c>
      <c r="B346" s="373" t="s">
        <v>5794</v>
      </c>
      <c r="C346" s="374" t="s">
        <v>5987</v>
      </c>
      <c r="D346" s="373" t="s">
        <v>5791</v>
      </c>
      <c r="E346" s="373" t="s">
        <v>5596</v>
      </c>
      <c r="F346" s="375" t="s">
        <v>5798</v>
      </c>
      <c r="G346" s="376" t="s">
        <v>5885</v>
      </c>
      <c r="H346" s="377">
        <v>1.02</v>
      </c>
      <c r="I346" s="378">
        <v>453.92980388768899</v>
      </c>
      <c r="J346" s="378">
        <v>463</v>
      </c>
      <c r="K346" s="379"/>
      <c r="L346" s="489">
        <v>546.83000000000004</v>
      </c>
    </row>
    <row r="347" spans="1:13" x14ac:dyDescent="0.2">
      <c r="A347" s="359" t="s">
        <v>3443</v>
      </c>
      <c r="B347" s="360" t="s">
        <v>6043</v>
      </c>
      <c r="C347" s="361" t="s">
        <v>5781</v>
      </c>
      <c r="D347" s="360" t="s">
        <v>5782</v>
      </c>
      <c r="E347" s="360" t="s">
        <v>5783</v>
      </c>
      <c r="F347" s="362" t="s">
        <v>5784</v>
      </c>
      <c r="G347" s="363" t="s">
        <v>5785</v>
      </c>
      <c r="H347" s="361" t="s">
        <v>5786</v>
      </c>
      <c r="I347" s="361" t="s">
        <v>5787</v>
      </c>
      <c r="J347" s="361" t="s">
        <v>5788</v>
      </c>
      <c r="K347" s="364"/>
    </row>
    <row r="348" spans="1:13" ht="24" x14ac:dyDescent="0.2">
      <c r="A348" s="359" t="s">
        <v>3444</v>
      </c>
      <c r="B348" s="385" t="s">
        <v>5789</v>
      </c>
      <c r="C348" s="386" t="s">
        <v>6010</v>
      </c>
      <c r="D348" s="385" t="s">
        <v>5791</v>
      </c>
      <c r="E348" s="385" t="s">
        <v>6044</v>
      </c>
      <c r="F348" s="387">
        <v>6</v>
      </c>
      <c r="G348" s="388" t="s">
        <v>5885</v>
      </c>
      <c r="H348" s="389">
        <v>1</v>
      </c>
      <c r="I348" s="372">
        <v>43.040000000000006</v>
      </c>
      <c r="J348" s="372">
        <v>43.040000000000006</v>
      </c>
      <c r="K348" s="371"/>
      <c r="L348" s="488">
        <v>51.84</v>
      </c>
      <c r="M348" s="488">
        <v>51.84</v>
      </c>
    </row>
    <row r="349" spans="1:13" ht="12.75" thickBot="1" x14ac:dyDescent="0.25">
      <c r="A349" s="359" t="s">
        <v>3445</v>
      </c>
      <c r="B349" s="396" t="s">
        <v>5794</v>
      </c>
      <c r="C349" s="397" t="s">
        <v>5882</v>
      </c>
      <c r="D349" s="396" t="s">
        <v>5791</v>
      </c>
      <c r="E349" s="396" t="s">
        <v>5402</v>
      </c>
      <c r="F349" s="398" t="s">
        <v>5796</v>
      </c>
      <c r="G349" s="399" t="s">
        <v>86</v>
      </c>
      <c r="H349" s="400">
        <v>1.9348000000000001</v>
      </c>
      <c r="I349" s="380">
        <v>18.515141666666665</v>
      </c>
      <c r="J349" s="380">
        <v>35.82</v>
      </c>
      <c r="K349" s="379"/>
      <c r="L349" s="489">
        <v>22.3</v>
      </c>
    </row>
    <row r="350" spans="1:13" ht="12.75" thickTop="1" x14ac:dyDescent="0.2">
      <c r="A350" s="359" t="s">
        <v>3446</v>
      </c>
      <c r="B350" s="390" t="s">
        <v>5794</v>
      </c>
      <c r="C350" s="391" t="s">
        <v>5815</v>
      </c>
      <c r="D350" s="390" t="s">
        <v>5791</v>
      </c>
      <c r="E350" s="390" t="s">
        <v>5286</v>
      </c>
      <c r="F350" s="392" t="s">
        <v>5796</v>
      </c>
      <c r="G350" s="393" t="s">
        <v>86</v>
      </c>
      <c r="H350" s="394">
        <v>0.64459999999999995</v>
      </c>
      <c r="I350" s="395">
        <v>11.07</v>
      </c>
      <c r="J350" s="395">
        <v>7.13</v>
      </c>
      <c r="K350" s="379"/>
      <c r="L350" s="489">
        <v>13.34</v>
      </c>
    </row>
    <row r="351" spans="1:13" ht="24" x14ac:dyDescent="0.2">
      <c r="A351" s="359" t="s">
        <v>3447</v>
      </c>
      <c r="B351" s="373" t="s">
        <v>5794</v>
      </c>
      <c r="C351" s="374" t="s">
        <v>5990</v>
      </c>
      <c r="D351" s="373" t="s">
        <v>5791</v>
      </c>
      <c r="E351" s="373" t="s">
        <v>5598</v>
      </c>
      <c r="F351" s="375" t="s">
        <v>5798</v>
      </c>
      <c r="G351" s="376" t="s">
        <v>5305</v>
      </c>
      <c r="H351" s="377">
        <v>4.6800000000000001E-2</v>
      </c>
      <c r="I351" s="378">
        <v>2.0699999999999998</v>
      </c>
      <c r="J351" s="378">
        <v>0.09</v>
      </c>
      <c r="K351" s="379"/>
      <c r="L351" s="489">
        <v>2.5</v>
      </c>
    </row>
    <row r="352" spans="1:13" x14ac:dyDescent="0.2">
      <c r="A352" s="359" t="s">
        <v>3448</v>
      </c>
      <c r="B352" s="360" t="s">
        <v>6045</v>
      </c>
      <c r="C352" s="361" t="s">
        <v>5781</v>
      </c>
      <c r="D352" s="360" t="s">
        <v>5782</v>
      </c>
      <c r="E352" s="360" t="s">
        <v>5783</v>
      </c>
      <c r="F352" s="362" t="s">
        <v>5784</v>
      </c>
      <c r="G352" s="363" t="s">
        <v>5785</v>
      </c>
      <c r="H352" s="361" t="s">
        <v>5786</v>
      </c>
      <c r="I352" s="361" t="s">
        <v>5787</v>
      </c>
      <c r="J352" s="361" t="s">
        <v>5788</v>
      </c>
      <c r="K352" s="364"/>
    </row>
    <row r="353" spans="1:13" x14ac:dyDescent="0.2">
      <c r="A353" s="359" t="s">
        <v>3449</v>
      </c>
      <c r="B353" s="365" t="s">
        <v>5789</v>
      </c>
      <c r="C353" s="366" t="s">
        <v>6046</v>
      </c>
      <c r="D353" s="365" t="s">
        <v>5791</v>
      </c>
      <c r="E353" s="365" t="s">
        <v>335</v>
      </c>
      <c r="F353" s="367">
        <v>6</v>
      </c>
      <c r="G353" s="368" t="s">
        <v>5298</v>
      </c>
      <c r="H353" s="369">
        <v>1</v>
      </c>
      <c r="I353" s="370">
        <v>10.5</v>
      </c>
      <c r="J353" s="370">
        <v>10.5</v>
      </c>
      <c r="K353" s="371"/>
      <c r="L353" s="488">
        <v>12.64</v>
      </c>
      <c r="M353" s="488">
        <v>12.64</v>
      </c>
    </row>
    <row r="354" spans="1:13" x14ac:dyDescent="0.2">
      <c r="A354" s="359" t="s">
        <v>3450</v>
      </c>
      <c r="B354" s="373" t="s">
        <v>5794</v>
      </c>
      <c r="C354" s="374" t="s">
        <v>5795</v>
      </c>
      <c r="D354" s="373" t="s">
        <v>5791</v>
      </c>
      <c r="E354" s="373" t="s">
        <v>5302</v>
      </c>
      <c r="F354" s="375" t="s">
        <v>5796</v>
      </c>
      <c r="G354" s="376" t="s">
        <v>86</v>
      </c>
      <c r="H354" s="377">
        <v>0.08</v>
      </c>
      <c r="I354" s="378">
        <v>12.5</v>
      </c>
      <c r="J354" s="378">
        <v>1</v>
      </c>
      <c r="K354" s="379"/>
      <c r="L354" s="489">
        <v>15.06</v>
      </c>
    </row>
    <row r="355" spans="1:13" x14ac:dyDescent="0.2">
      <c r="A355" s="359" t="s">
        <v>3451</v>
      </c>
      <c r="B355" s="373" t="s">
        <v>5794</v>
      </c>
      <c r="C355" s="374" t="s">
        <v>5971</v>
      </c>
      <c r="D355" s="373" t="s">
        <v>5791</v>
      </c>
      <c r="E355" s="373" t="s">
        <v>5293</v>
      </c>
      <c r="F355" s="375" t="s">
        <v>5796</v>
      </c>
      <c r="G355" s="376" t="s">
        <v>86</v>
      </c>
      <c r="H355" s="377">
        <v>0.08</v>
      </c>
      <c r="I355" s="378">
        <v>18.510000000000002</v>
      </c>
      <c r="J355" s="378">
        <v>1.48</v>
      </c>
      <c r="K355" s="379"/>
      <c r="L355" s="489">
        <v>22.3</v>
      </c>
    </row>
    <row r="356" spans="1:13" x14ac:dyDescent="0.2">
      <c r="A356" s="359" t="s">
        <v>3452</v>
      </c>
      <c r="B356" s="373" t="s">
        <v>5794</v>
      </c>
      <c r="C356" s="374" t="s">
        <v>6047</v>
      </c>
      <c r="D356" s="373" t="s">
        <v>5791</v>
      </c>
      <c r="E356" s="373" t="s">
        <v>5371</v>
      </c>
      <c r="F356" s="375" t="s">
        <v>5798</v>
      </c>
      <c r="G356" s="376" t="s">
        <v>5298</v>
      </c>
      <c r="H356" s="377">
        <v>1.1000000000000001</v>
      </c>
      <c r="I356" s="378">
        <v>6.93</v>
      </c>
      <c r="J356" s="378">
        <v>7.62</v>
      </c>
      <c r="K356" s="379"/>
      <c r="L356" s="489">
        <v>8.35</v>
      </c>
    </row>
    <row r="357" spans="1:13" x14ac:dyDescent="0.2">
      <c r="A357" s="359" t="s">
        <v>3453</v>
      </c>
      <c r="B357" s="396" t="s">
        <v>5794</v>
      </c>
      <c r="C357" s="397" t="s">
        <v>5953</v>
      </c>
      <c r="D357" s="396" t="s">
        <v>5791</v>
      </c>
      <c r="E357" s="396" t="s">
        <v>5297</v>
      </c>
      <c r="F357" s="398" t="s">
        <v>5798</v>
      </c>
      <c r="G357" s="399" t="s">
        <v>5298</v>
      </c>
      <c r="H357" s="400">
        <v>0.02</v>
      </c>
      <c r="I357" s="380">
        <v>20.12</v>
      </c>
      <c r="J357" s="380">
        <v>0.4</v>
      </c>
      <c r="K357" s="379"/>
      <c r="L357" s="489">
        <v>24.25</v>
      </c>
    </row>
    <row r="358" spans="1:13" ht="12.75" thickBot="1" x14ac:dyDescent="0.25">
      <c r="A358" s="359" t="s">
        <v>3454</v>
      </c>
      <c r="B358" s="381" t="s">
        <v>6048</v>
      </c>
      <c r="C358" s="382" t="s">
        <v>5781</v>
      </c>
      <c r="D358" s="381" t="s">
        <v>5782</v>
      </c>
      <c r="E358" s="381" t="s">
        <v>5783</v>
      </c>
      <c r="F358" s="383" t="s">
        <v>5784</v>
      </c>
      <c r="G358" s="384" t="s">
        <v>5785</v>
      </c>
      <c r="H358" s="382" t="s">
        <v>5786</v>
      </c>
      <c r="I358" s="382" t="s">
        <v>5787</v>
      </c>
      <c r="J358" s="382" t="s">
        <v>5788</v>
      </c>
      <c r="K358" s="364"/>
    </row>
    <row r="359" spans="1:13" ht="12.75" thickTop="1" x14ac:dyDescent="0.2">
      <c r="A359" s="359" t="s">
        <v>3455</v>
      </c>
      <c r="B359" s="401" t="s">
        <v>5789</v>
      </c>
      <c r="C359" s="402" t="s">
        <v>6014</v>
      </c>
      <c r="D359" s="401" t="s">
        <v>5791</v>
      </c>
      <c r="E359" s="401" t="s">
        <v>318</v>
      </c>
      <c r="F359" s="403">
        <v>6</v>
      </c>
      <c r="G359" s="404" t="s">
        <v>5298</v>
      </c>
      <c r="H359" s="405">
        <v>1</v>
      </c>
      <c r="I359" s="406">
        <v>10.07</v>
      </c>
      <c r="J359" s="406">
        <v>10.07</v>
      </c>
      <c r="K359" s="371"/>
      <c r="L359" s="488">
        <v>12.12</v>
      </c>
      <c r="M359" s="488">
        <v>12.12</v>
      </c>
    </row>
    <row r="360" spans="1:13" x14ac:dyDescent="0.2">
      <c r="A360" s="359" t="s">
        <v>3456</v>
      </c>
      <c r="B360" s="373" t="s">
        <v>5794</v>
      </c>
      <c r="C360" s="374" t="s">
        <v>5795</v>
      </c>
      <c r="D360" s="373" t="s">
        <v>5791</v>
      </c>
      <c r="E360" s="373" t="s">
        <v>5302</v>
      </c>
      <c r="F360" s="375" t="s">
        <v>5796</v>
      </c>
      <c r="G360" s="376" t="s">
        <v>86</v>
      </c>
      <c r="H360" s="377">
        <v>0.08</v>
      </c>
      <c r="I360" s="378">
        <v>12.5</v>
      </c>
      <c r="J360" s="378">
        <v>1</v>
      </c>
      <c r="K360" s="379"/>
      <c r="L360" s="489">
        <v>15.06</v>
      </c>
    </row>
    <row r="361" spans="1:13" x14ac:dyDescent="0.2">
      <c r="A361" s="359" t="s">
        <v>3457</v>
      </c>
      <c r="B361" s="373" t="s">
        <v>5794</v>
      </c>
      <c r="C361" s="374" t="s">
        <v>5971</v>
      </c>
      <c r="D361" s="373" t="s">
        <v>5791</v>
      </c>
      <c r="E361" s="373" t="s">
        <v>5293</v>
      </c>
      <c r="F361" s="375" t="s">
        <v>5796</v>
      </c>
      <c r="G361" s="376" t="s">
        <v>86</v>
      </c>
      <c r="H361" s="377">
        <v>0.08</v>
      </c>
      <c r="I361" s="378">
        <v>18.510000000000002</v>
      </c>
      <c r="J361" s="378">
        <v>1.48</v>
      </c>
      <c r="K361" s="379"/>
      <c r="L361" s="489">
        <v>22.3</v>
      </c>
    </row>
    <row r="362" spans="1:13" x14ac:dyDescent="0.2">
      <c r="A362" s="359" t="s">
        <v>3458</v>
      </c>
      <c r="B362" s="373" t="s">
        <v>5794</v>
      </c>
      <c r="C362" s="374" t="s">
        <v>5953</v>
      </c>
      <c r="D362" s="373" t="s">
        <v>5791</v>
      </c>
      <c r="E362" s="373" t="s">
        <v>5297</v>
      </c>
      <c r="F362" s="375" t="s">
        <v>5798</v>
      </c>
      <c r="G362" s="376" t="s">
        <v>5298</v>
      </c>
      <c r="H362" s="377">
        <v>0.02</v>
      </c>
      <c r="I362" s="378">
        <v>20.12</v>
      </c>
      <c r="J362" s="378">
        <v>0.4</v>
      </c>
      <c r="K362" s="379"/>
      <c r="L362" s="489">
        <v>24.25</v>
      </c>
    </row>
    <row r="363" spans="1:13" x14ac:dyDescent="0.2">
      <c r="A363" s="359" t="s">
        <v>3459</v>
      </c>
      <c r="B363" s="396" t="s">
        <v>5794</v>
      </c>
      <c r="C363" s="397" t="s">
        <v>5993</v>
      </c>
      <c r="D363" s="396" t="s">
        <v>5791</v>
      </c>
      <c r="E363" s="396" t="s">
        <v>5373</v>
      </c>
      <c r="F363" s="398" t="s">
        <v>5798</v>
      </c>
      <c r="G363" s="399" t="s">
        <v>5298</v>
      </c>
      <c r="H363" s="400">
        <v>1.1000000000000001</v>
      </c>
      <c r="I363" s="380">
        <v>6.54</v>
      </c>
      <c r="J363" s="380">
        <v>7.19</v>
      </c>
      <c r="K363" s="379"/>
      <c r="L363" s="489">
        <v>7.88</v>
      </c>
    </row>
    <row r="364" spans="1:13" ht="12.75" thickBot="1" x14ac:dyDescent="0.25">
      <c r="A364" s="359" t="s">
        <v>3460</v>
      </c>
      <c r="B364" s="381" t="s">
        <v>6049</v>
      </c>
      <c r="C364" s="382" t="s">
        <v>5781</v>
      </c>
      <c r="D364" s="381" t="s">
        <v>5782</v>
      </c>
      <c r="E364" s="381" t="s">
        <v>5783</v>
      </c>
      <c r="F364" s="383" t="s">
        <v>5784</v>
      </c>
      <c r="G364" s="384" t="s">
        <v>5785</v>
      </c>
      <c r="H364" s="382" t="s">
        <v>5786</v>
      </c>
      <c r="I364" s="382" t="s">
        <v>5787</v>
      </c>
      <c r="J364" s="382" t="s">
        <v>5788</v>
      </c>
      <c r="K364" s="364"/>
    </row>
    <row r="365" spans="1:13" ht="24.75" thickTop="1" x14ac:dyDescent="0.2">
      <c r="A365" s="359" t="s">
        <v>3461</v>
      </c>
      <c r="B365" s="401" t="s">
        <v>5789</v>
      </c>
      <c r="C365" s="402" t="s">
        <v>6035</v>
      </c>
      <c r="D365" s="401" t="s">
        <v>217</v>
      </c>
      <c r="E365" s="401" t="s">
        <v>338</v>
      </c>
      <c r="F365" s="403" t="s">
        <v>5936</v>
      </c>
      <c r="G365" s="404" t="s">
        <v>280</v>
      </c>
      <c r="H365" s="405">
        <v>1</v>
      </c>
      <c r="I365" s="406">
        <v>9.5200000000000014</v>
      </c>
      <c r="J365" s="406">
        <v>9.52</v>
      </c>
      <c r="K365" s="371"/>
      <c r="L365" s="488">
        <v>11.47</v>
      </c>
      <c r="M365" s="488">
        <v>11.47</v>
      </c>
    </row>
    <row r="366" spans="1:13" ht="24" x14ac:dyDescent="0.2">
      <c r="A366" s="359" t="s">
        <v>3462</v>
      </c>
      <c r="B366" s="418" t="s">
        <v>5898</v>
      </c>
      <c r="C366" s="419" t="s">
        <v>6017</v>
      </c>
      <c r="D366" s="418" t="s">
        <v>217</v>
      </c>
      <c r="E366" s="418" t="s">
        <v>6018</v>
      </c>
      <c r="F366" s="420" t="s">
        <v>5908</v>
      </c>
      <c r="G366" s="421" t="s">
        <v>185</v>
      </c>
      <c r="H366" s="422">
        <v>6.4000000000000003E-3</v>
      </c>
      <c r="I366" s="423">
        <v>16.91</v>
      </c>
      <c r="J366" s="423">
        <v>0.1</v>
      </c>
      <c r="K366" s="379"/>
      <c r="L366" s="489">
        <v>20.38</v>
      </c>
      <c r="M366" s="490"/>
    </row>
    <row r="367" spans="1:13" ht="24" x14ac:dyDescent="0.2">
      <c r="A367" s="359" t="s">
        <v>3463</v>
      </c>
      <c r="B367" s="418" t="s">
        <v>5898</v>
      </c>
      <c r="C367" s="419" t="s">
        <v>6019</v>
      </c>
      <c r="D367" s="418" t="s">
        <v>217</v>
      </c>
      <c r="E367" s="418" t="s">
        <v>6020</v>
      </c>
      <c r="F367" s="420" t="s">
        <v>5908</v>
      </c>
      <c r="G367" s="421" t="s">
        <v>185</v>
      </c>
      <c r="H367" s="422">
        <v>3.9199999999999999E-2</v>
      </c>
      <c r="I367" s="423">
        <v>23.63</v>
      </c>
      <c r="J367" s="423">
        <v>0.92</v>
      </c>
      <c r="K367" s="379"/>
      <c r="L367" s="489">
        <v>28.47</v>
      </c>
      <c r="M367" s="490"/>
    </row>
    <row r="368" spans="1:13" ht="24" x14ac:dyDescent="0.2">
      <c r="A368" s="359" t="s">
        <v>3464</v>
      </c>
      <c r="B368" s="418" t="s">
        <v>5898</v>
      </c>
      <c r="C368" s="419" t="s">
        <v>6037</v>
      </c>
      <c r="D368" s="418" t="s">
        <v>217</v>
      </c>
      <c r="E368" s="418" t="s">
        <v>6038</v>
      </c>
      <c r="F368" s="420" t="s">
        <v>5936</v>
      </c>
      <c r="G368" s="421" t="s">
        <v>280</v>
      </c>
      <c r="H368" s="422">
        <v>1</v>
      </c>
      <c r="I368" s="423">
        <v>7.8724285714285704</v>
      </c>
      <c r="J368" s="423">
        <v>7.87</v>
      </c>
      <c r="K368" s="379"/>
      <c r="L368" s="489">
        <v>9.4600000000000009</v>
      </c>
    </row>
    <row r="369" spans="1:13" ht="24" x14ac:dyDescent="0.2">
      <c r="A369" s="359" t="s">
        <v>3465</v>
      </c>
      <c r="B369" s="396" t="s">
        <v>5794</v>
      </c>
      <c r="C369" s="397" t="s">
        <v>6023</v>
      </c>
      <c r="D369" s="396" t="s">
        <v>217</v>
      </c>
      <c r="E369" s="396" t="s">
        <v>6024</v>
      </c>
      <c r="F369" s="398" t="s">
        <v>5798</v>
      </c>
      <c r="G369" s="399" t="s">
        <v>160</v>
      </c>
      <c r="H369" s="400">
        <v>0.54300000000000004</v>
      </c>
      <c r="I369" s="380">
        <v>0.18</v>
      </c>
      <c r="J369" s="380">
        <v>0.09</v>
      </c>
      <c r="K369" s="379"/>
      <c r="L369" s="489">
        <v>0.22</v>
      </c>
    </row>
    <row r="370" spans="1:13" ht="24.75" thickBot="1" x14ac:dyDescent="0.25">
      <c r="A370" s="359" t="s">
        <v>3466</v>
      </c>
      <c r="B370" s="396" t="s">
        <v>5794</v>
      </c>
      <c r="C370" s="397" t="s">
        <v>6025</v>
      </c>
      <c r="D370" s="396" t="s">
        <v>217</v>
      </c>
      <c r="E370" s="396" t="s">
        <v>6026</v>
      </c>
      <c r="F370" s="398" t="s">
        <v>5798</v>
      </c>
      <c r="G370" s="399" t="s">
        <v>280</v>
      </c>
      <c r="H370" s="400">
        <v>2.5000000000000001E-2</v>
      </c>
      <c r="I370" s="380">
        <v>21.99</v>
      </c>
      <c r="J370" s="380">
        <v>0.54</v>
      </c>
      <c r="K370" s="379"/>
      <c r="L370" s="489">
        <v>26.5</v>
      </c>
    </row>
    <row r="371" spans="1:13" ht="12.75" thickTop="1" x14ac:dyDescent="0.2">
      <c r="A371" s="359" t="s">
        <v>3467</v>
      </c>
      <c r="B371" s="407" t="s">
        <v>6050</v>
      </c>
      <c r="C371" s="408" t="s">
        <v>5781</v>
      </c>
      <c r="D371" s="407" t="s">
        <v>5782</v>
      </c>
      <c r="E371" s="407" t="s">
        <v>5783</v>
      </c>
      <c r="F371" s="409" t="s">
        <v>5784</v>
      </c>
      <c r="G371" s="410" t="s">
        <v>5785</v>
      </c>
      <c r="H371" s="408" t="s">
        <v>5786</v>
      </c>
      <c r="I371" s="408" t="s">
        <v>5787</v>
      </c>
      <c r="J371" s="408" t="s">
        <v>5788</v>
      </c>
      <c r="K371" s="364"/>
    </row>
    <row r="372" spans="1:13" ht="24" x14ac:dyDescent="0.2">
      <c r="A372" s="359" t="s">
        <v>3468</v>
      </c>
      <c r="B372" s="365" t="s">
        <v>5789</v>
      </c>
      <c r="C372" s="366" t="s">
        <v>6051</v>
      </c>
      <c r="D372" s="365" t="s">
        <v>217</v>
      </c>
      <c r="E372" s="365" t="s">
        <v>340</v>
      </c>
      <c r="F372" s="367" t="s">
        <v>5936</v>
      </c>
      <c r="G372" s="368" t="s">
        <v>280</v>
      </c>
      <c r="H372" s="369">
        <v>1</v>
      </c>
      <c r="I372" s="370">
        <v>7.99</v>
      </c>
      <c r="J372" s="370">
        <v>7.9899999999999993</v>
      </c>
      <c r="K372" s="371"/>
      <c r="L372" s="488">
        <v>9.64</v>
      </c>
      <c r="M372" s="488">
        <v>9.64</v>
      </c>
    </row>
    <row r="373" spans="1:13" ht="24" x14ac:dyDescent="0.2">
      <c r="A373" s="359" t="s">
        <v>3469</v>
      </c>
      <c r="B373" s="418" t="s">
        <v>5898</v>
      </c>
      <c r="C373" s="419" t="s">
        <v>6017</v>
      </c>
      <c r="D373" s="418" t="s">
        <v>217</v>
      </c>
      <c r="E373" s="418" t="s">
        <v>6018</v>
      </c>
      <c r="F373" s="420" t="s">
        <v>5908</v>
      </c>
      <c r="G373" s="421" t="s">
        <v>185</v>
      </c>
      <c r="H373" s="422">
        <v>4.1999999999999997E-3</v>
      </c>
      <c r="I373" s="423">
        <v>16.91</v>
      </c>
      <c r="J373" s="423">
        <v>7.0000000000000007E-2</v>
      </c>
      <c r="K373" s="379"/>
      <c r="L373" s="489">
        <v>20.38</v>
      </c>
      <c r="M373" s="490"/>
    </row>
    <row r="374" spans="1:13" ht="24" x14ac:dyDescent="0.2">
      <c r="A374" s="359" t="s">
        <v>3470</v>
      </c>
      <c r="B374" s="418" t="s">
        <v>5898</v>
      </c>
      <c r="C374" s="419" t="s">
        <v>6019</v>
      </c>
      <c r="D374" s="418" t="s">
        <v>217</v>
      </c>
      <c r="E374" s="418" t="s">
        <v>6020</v>
      </c>
      <c r="F374" s="420" t="s">
        <v>5908</v>
      </c>
      <c r="G374" s="421" t="s">
        <v>185</v>
      </c>
      <c r="H374" s="422">
        <v>2.5700000000000001E-2</v>
      </c>
      <c r="I374" s="423">
        <v>23.63</v>
      </c>
      <c r="J374" s="423">
        <v>0.6</v>
      </c>
      <c r="K374" s="379"/>
      <c r="L374" s="489">
        <v>28.47</v>
      </c>
      <c r="M374" s="490"/>
    </row>
    <row r="375" spans="1:13" ht="24" x14ac:dyDescent="0.2">
      <c r="A375" s="359" t="s">
        <v>3471</v>
      </c>
      <c r="B375" s="418" t="s">
        <v>5898</v>
      </c>
      <c r="C375" s="419" t="s">
        <v>6052</v>
      </c>
      <c r="D375" s="418" t="s">
        <v>217</v>
      </c>
      <c r="E375" s="418" t="s">
        <v>6053</v>
      </c>
      <c r="F375" s="420" t="s">
        <v>5936</v>
      </c>
      <c r="G375" s="421" t="s">
        <v>280</v>
      </c>
      <c r="H375" s="422">
        <v>1</v>
      </c>
      <c r="I375" s="423">
        <v>6.7211833333333342</v>
      </c>
      <c r="J375" s="423">
        <v>6.72</v>
      </c>
      <c r="K375" s="379"/>
      <c r="L375" s="489">
        <v>8.09</v>
      </c>
    </row>
    <row r="376" spans="1:13" ht="24" x14ac:dyDescent="0.2">
      <c r="A376" s="359" t="s">
        <v>3472</v>
      </c>
      <c r="B376" s="373" t="s">
        <v>5794</v>
      </c>
      <c r="C376" s="374" t="s">
        <v>6023</v>
      </c>
      <c r="D376" s="373" t="s">
        <v>217</v>
      </c>
      <c r="E376" s="373" t="s">
        <v>6024</v>
      </c>
      <c r="F376" s="375" t="s">
        <v>5798</v>
      </c>
      <c r="G376" s="376" t="s">
        <v>160</v>
      </c>
      <c r="H376" s="377">
        <v>0.36699999999999999</v>
      </c>
      <c r="I376" s="378">
        <v>0.18</v>
      </c>
      <c r="J376" s="378">
        <v>0.06</v>
      </c>
      <c r="K376" s="379"/>
      <c r="L376" s="489">
        <v>0.22</v>
      </c>
    </row>
    <row r="377" spans="1:13" ht="24" x14ac:dyDescent="0.2">
      <c r="A377" s="359" t="s">
        <v>3473</v>
      </c>
      <c r="B377" s="396" t="s">
        <v>5794</v>
      </c>
      <c r="C377" s="397" t="s">
        <v>6025</v>
      </c>
      <c r="D377" s="396" t="s">
        <v>217</v>
      </c>
      <c r="E377" s="396" t="s">
        <v>6026</v>
      </c>
      <c r="F377" s="398" t="s">
        <v>5798</v>
      </c>
      <c r="G377" s="399" t="s">
        <v>280</v>
      </c>
      <c r="H377" s="400">
        <v>2.5000000000000001E-2</v>
      </c>
      <c r="I377" s="380">
        <v>21.99</v>
      </c>
      <c r="J377" s="380">
        <v>0.54</v>
      </c>
      <c r="K377" s="379"/>
      <c r="L377" s="489">
        <v>26.5</v>
      </c>
    </row>
    <row r="378" spans="1:13" ht="12.75" thickBot="1" x14ac:dyDescent="0.25">
      <c r="A378" s="359" t="s">
        <v>3474</v>
      </c>
      <c r="B378" s="381" t="s">
        <v>6054</v>
      </c>
      <c r="C378" s="382" t="s">
        <v>5781</v>
      </c>
      <c r="D378" s="381" t="s">
        <v>5782</v>
      </c>
      <c r="E378" s="381" t="s">
        <v>5783</v>
      </c>
      <c r="F378" s="383" t="s">
        <v>5784</v>
      </c>
      <c r="G378" s="384" t="s">
        <v>5785</v>
      </c>
      <c r="H378" s="382" t="s">
        <v>5786</v>
      </c>
      <c r="I378" s="382" t="s">
        <v>5787</v>
      </c>
      <c r="J378" s="382" t="s">
        <v>5788</v>
      </c>
      <c r="K378" s="364"/>
    </row>
    <row r="379" spans="1:13" ht="24.75" thickTop="1" x14ac:dyDescent="0.2">
      <c r="A379" s="359" t="s">
        <v>3475</v>
      </c>
      <c r="B379" s="401" t="s">
        <v>5789</v>
      </c>
      <c r="C379" s="402" t="s">
        <v>6016</v>
      </c>
      <c r="D379" s="401" t="s">
        <v>217</v>
      </c>
      <c r="E379" s="401" t="s">
        <v>6040</v>
      </c>
      <c r="F379" s="403" t="s">
        <v>5936</v>
      </c>
      <c r="G379" s="404" t="s">
        <v>280</v>
      </c>
      <c r="H379" s="405">
        <v>1</v>
      </c>
      <c r="I379" s="406">
        <v>12.04</v>
      </c>
      <c r="J379" s="406">
        <v>12.040000000000003</v>
      </c>
      <c r="K379" s="371"/>
      <c r="L379" s="488">
        <v>14.52</v>
      </c>
      <c r="M379" s="488">
        <v>14.52</v>
      </c>
    </row>
    <row r="380" spans="1:13" ht="24" x14ac:dyDescent="0.2">
      <c r="A380" s="359" t="s">
        <v>3476</v>
      </c>
      <c r="B380" s="418" t="s">
        <v>5898</v>
      </c>
      <c r="C380" s="419" t="s">
        <v>6017</v>
      </c>
      <c r="D380" s="418" t="s">
        <v>217</v>
      </c>
      <c r="E380" s="418" t="s">
        <v>6018</v>
      </c>
      <c r="F380" s="420" t="s">
        <v>5908</v>
      </c>
      <c r="G380" s="421" t="s">
        <v>185</v>
      </c>
      <c r="H380" s="422">
        <v>1.7500000000000002E-2</v>
      </c>
      <c r="I380" s="423">
        <v>16.91</v>
      </c>
      <c r="J380" s="423">
        <v>0.28999999999999998</v>
      </c>
      <c r="K380" s="379"/>
      <c r="L380" s="489">
        <v>20.38</v>
      </c>
      <c r="M380" s="490"/>
    </row>
    <row r="381" spans="1:13" ht="24" x14ac:dyDescent="0.2">
      <c r="A381" s="359" t="s">
        <v>3477</v>
      </c>
      <c r="B381" s="418" t="s">
        <v>5898</v>
      </c>
      <c r="C381" s="419" t="s">
        <v>6019</v>
      </c>
      <c r="D381" s="418" t="s">
        <v>217</v>
      </c>
      <c r="E381" s="418" t="s">
        <v>6020</v>
      </c>
      <c r="F381" s="420" t="s">
        <v>5908</v>
      </c>
      <c r="G381" s="421" t="s">
        <v>185</v>
      </c>
      <c r="H381" s="422">
        <v>0.1069</v>
      </c>
      <c r="I381" s="423">
        <v>23.63</v>
      </c>
      <c r="J381" s="423">
        <v>2.52</v>
      </c>
      <c r="K381" s="379"/>
      <c r="L381" s="489">
        <v>28.47</v>
      </c>
      <c r="M381" s="490"/>
    </row>
    <row r="382" spans="1:13" ht="24" x14ac:dyDescent="0.2">
      <c r="A382" s="359" t="s">
        <v>3478</v>
      </c>
      <c r="B382" s="418" t="s">
        <v>5898</v>
      </c>
      <c r="C382" s="419" t="s">
        <v>6021</v>
      </c>
      <c r="D382" s="418" t="s">
        <v>217</v>
      </c>
      <c r="E382" s="418" t="s">
        <v>6022</v>
      </c>
      <c r="F382" s="420" t="s">
        <v>5936</v>
      </c>
      <c r="G382" s="421" t="s">
        <v>280</v>
      </c>
      <c r="H382" s="422">
        <v>1</v>
      </c>
      <c r="I382" s="423">
        <v>8.4700000000000006</v>
      </c>
      <c r="J382" s="423">
        <v>8.4700000000000006</v>
      </c>
      <c r="K382" s="379"/>
      <c r="L382" s="489">
        <v>10.210000000000001</v>
      </c>
    </row>
    <row r="383" spans="1:13" ht="24" x14ac:dyDescent="0.2">
      <c r="A383" s="359" t="s">
        <v>3479</v>
      </c>
      <c r="B383" s="396" t="s">
        <v>5794</v>
      </c>
      <c r="C383" s="397" t="s">
        <v>6023</v>
      </c>
      <c r="D383" s="396" t="s">
        <v>217</v>
      </c>
      <c r="E383" s="396" t="s">
        <v>6024</v>
      </c>
      <c r="F383" s="398" t="s">
        <v>5798</v>
      </c>
      <c r="G383" s="399" t="s">
        <v>160</v>
      </c>
      <c r="H383" s="400">
        <v>1.19</v>
      </c>
      <c r="I383" s="380">
        <v>0.18720000000000001</v>
      </c>
      <c r="J383" s="380">
        <v>0.22</v>
      </c>
      <c r="K383" s="379"/>
      <c r="L383" s="489">
        <v>0.22</v>
      </c>
    </row>
    <row r="384" spans="1:13" ht="24.75" thickBot="1" x14ac:dyDescent="0.25">
      <c r="A384" s="359" t="s">
        <v>3480</v>
      </c>
      <c r="B384" s="396" t="s">
        <v>5794</v>
      </c>
      <c r="C384" s="397" t="s">
        <v>6025</v>
      </c>
      <c r="D384" s="396" t="s">
        <v>217</v>
      </c>
      <c r="E384" s="396" t="s">
        <v>6026</v>
      </c>
      <c r="F384" s="398" t="s">
        <v>5798</v>
      </c>
      <c r="G384" s="399" t="s">
        <v>280</v>
      </c>
      <c r="H384" s="400">
        <v>2.5000000000000001E-2</v>
      </c>
      <c r="I384" s="380">
        <v>21.99</v>
      </c>
      <c r="J384" s="380">
        <v>0.54</v>
      </c>
      <c r="K384" s="379"/>
      <c r="L384" s="489">
        <v>26.5</v>
      </c>
    </row>
    <row r="385" spans="1:13" ht="12.75" thickTop="1" x14ac:dyDescent="0.2">
      <c r="A385" s="359" t="s">
        <v>3481</v>
      </c>
      <c r="B385" s="407" t="s">
        <v>6055</v>
      </c>
      <c r="C385" s="408" t="s">
        <v>5781</v>
      </c>
      <c r="D385" s="407" t="s">
        <v>5782</v>
      </c>
      <c r="E385" s="407" t="s">
        <v>5783</v>
      </c>
      <c r="F385" s="409" t="s">
        <v>5784</v>
      </c>
      <c r="G385" s="410" t="s">
        <v>5785</v>
      </c>
      <c r="H385" s="408" t="s">
        <v>5786</v>
      </c>
      <c r="I385" s="408" t="s">
        <v>5787</v>
      </c>
      <c r="J385" s="408" t="s">
        <v>5788</v>
      </c>
      <c r="K385" s="364"/>
    </row>
    <row r="386" spans="1:13" x14ac:dyDescent="0.2">
      <c r="A386" s="359" t="s">
        <v>3482</v>
      </c>
      <c r="B386" s="365" t="s">
        <v>5789</v>
      </c>
      <c r="C386" s="366" t="s">
        <v>6056</v>
      </c>
      <c r="D386" s="365" t="s">
        <v>5791</v>
      </c>
      <c r="E386" s="365" t="s">
        <v>352</v>
      </c>
      <c r="F386" s="367">
        <v>6</v>
      </c>
      <c r="G386" s="368" t="s">
        <v>5885</v>
      </c>
      <c r="H386" s="369">
        <v>1</v>
      </c>
      <c r="I386" s="370">
        <v>2441.0700000000002</v>
      </c>
      <c r="J386" s="370">
        <v>2441.0699999999997</v>
      </c>
      <c r="K386" s="371"/>
      <c r="L386" s="488">
        <v>2940.63</v>
      </c>
      <c r="M386" s="488">
        <v>2940.63</v>
      </c>
    </row>
    <row r="387" spans="1:13" x14ac:dyDescent="0.2">
      <c r="A387" s="359" t="s">
        <v>3483</v>
      </c>
      <c r="B387" s="373" t="s">
        <v>5794</v>
      </c>
      <c r="C387" s="374" t="s">
        <v>5795</v>
      </c>
      <c r="D387" s="373" t="s">
        <v>5791</v>
      </c>
      <c r="E387" s="373" t="s">
        <v>5302</v>
      </c>
      <c r="F387" s="375" t="s">
        <v>5796</v>
      </c>
      <c r="G387" s="376" t="s">
        <v>86</v>
      </c>
      <c r="H387" s="377">
        <v>16.6907</v>
      </c>
      <c r="I387" s="378">
        <v>12.5</v>
      </c>
      <c r="J387" s="378">
        <v>208.63</v>
      </c>
      <c r="K387" s="379"/>
      <c r="L387" s="489">
        <v>15.06</v>
      </c>
    </row>
    <row r="388" spans="1:13" x14ac:dyDescent="0.2">
      <c r="A388" s="359" t="s">
        <v>3484</v>
      </c>
      <c r="B388" s="373" t="s">
        <v>5794</v>
      </c>
      <c r="C388" s="374" t="s">
        <v>6047</v>
      </c>
      <c r="D388" s="373" t="s">
        <v>5791</v>
      </c>
      <c r="E388" s="373" t="s">
        <v>5371</v>
      </c>
      <c r="F388" s="375" t="s">
        <v>5798</v>
      </c>
      <c r="G388" s="376" t="s">
        <v>5298</v>
      </c>
      <c r="H388" s="377">
        <v>121</v>
      </c>
      <c r="I388" s="378">
        <v>6.93</v>
      </c>
      <c r="J388" s="378">
        <v>838.53</v>
      </c>
      <c r="K388" s="379"/>
      <c r="L388" s="489">
        <v>8.35</v>
      </c>
    </row>
    <row r="389" spans="1:13" x14ac:dyDescent="0.2">
      <c r="A389" s="359" t="s">
        <v>3485</v>
      </c>
      <c r="B389" s="373" t="s">
        <v>5794</v>
      </c>
      <c r="C389" s="374" t="s">
        <v>5797</v>
      </c>
      <c r="D389" s="373" t="s">
        <v>5791</v>
      </c>
      <c r="E389" s="373" t="s">
        <v>5380</v>
      </c>
      <c r="F389" s="375" t="s">
        <v>5798</v>
      </c>
      <c r="G389" s="376" t="s">
        <v>5298</v>
      </c>
      <c r="H389" s="377">
        <v>320</v>
      </c>
      <c r="I389" s="378">
        <v>0.52451084337349452</v>
      </c>
      <c r="J389" s="378">
        <v>167.84</v>
      </c>
      <c r="K389" s="379"/>
      <c r="L389" s="489">
        <v>0.63</v>
      </c>
    </row>
    <row r="390" spans="1:13" x14ac:dyDescent="0.2">
      <c r="A390" s="359" t="s">
        <v>3486</v>
      </c>
      <c r="B390" s="373" t="s">
        <v>5794</v>
      </c>
      <c r="C390" s="374" t="s">
        <v>5971</v>
      </c>
      <c r="D390" s="373" t="s">
        <v>5791</v>
      </c>
      <c r="E390" s="373" t="s">
        <v>5293</v>
      </c>
      <c r="F390" s="375" t="s">
        <v>5796</v>
      </c>
      <c r="G390" s="376" t="s">
        <v>86</v>
      </c>
      <c r="H390" s="377">
        <v>10.4427</v>
      </c>
      <c r="I390" s="378">
        <v>18.510000000000002</v>
      </c>
      <c r="J390" s="378">
        <v>193.29</v>
      </c>
      <c r="K390" s="379"/>
      <c r="L390" s="489">
        <v>22.3</v>
      </c>
    </row>
    <row r="391" spans="1:13" x14ac:dyDescent="0.2">
      <c r="A391" s="359" t="s">
        <v>3487</v>
      </c>
      <c r="B391" s="396" t="s">
        <v>5794</v>
      </c>
      <c r="C391" s="397" t="s">
        <v>5815</v>
      </c>
      <c r="D391" s="396" t="s">
        <v>5791</v>
      </c>
      <c r="E391" s="396" t="s">
        <v>5286</v>
      </c>
      <c r="F391" s="398" t="s">
        <v>5796</v>
      </c>
      <c r="G391" s="399" t="s">
        <v>86</v>
      </c>
      <c r="H391" s="400">
        <v>5.8032000000000004</v>
      </c>
      <c r="I391" s="380">
        <v>11.07</v>
      </c>
      <c r="J391" s="380">
        <v>64.239999999999995</v>
      </c>
      <c r="K391" s="379"/>
      <c r="L391" s="489">
        <v>13.34</v>
      </c>
    </row>
    <row r="392" spans="1:13" ht="12.75" thickBot="1" x14ac:dyDescent="0.25">
      <c r="A392" s="359" t="s">
        <v>3488</v>
      </c>
      <c r="B392" s="396" t="s">
        <v>5794</v>
      </c>
      <c r="C392" s="397" t="s">
        <v>5882</v>
      </c>
      <c r="D392" s="396" t="s">
        <v>5791</v>
      </c>
      <c r="E392" s="396" t="s">
        <v>5402</v>
      </c>
      <c r="F392" s="398" t="s">
        <v>5796</v>
      </c>
      <c r="G392" s="399" t="s">
        <v>86</v>
      </c>
      <c r="H392" s="400">
        <v>1.9348000000000001</v>
      </c>
      <c r="I392" s="380">
        <v>18.510000000000002</v>
      </c>
      <c r="J392" s="380">
        <v>35.81</v>
      </c>
      <c r="K392" s="379"/>
      <c r="L392" s="489">
        <v>22.3</v>
      </c>
    </row>
    <row r="393" spans="1:13" ht="12.75" thickTop="1" x14ac:dyDescent="0.2">
      <c r="A393" s="359" t="s">
        <v>3489</v>
      </c>
      <c r="B393" s="390" t="s">
        <v>5794</v>
      </c>
      <c r="C393" s="391" t="s">
        <v>5976</v>
      </c>
      <c r="D393" s="390" t="s">
        <v>5791</v>
      </c>
      <c r="E393" s="390" t="s">
        <v>5369</v>
      </c>
      <c r="F393" s="392" t="s">
        <v>5798</v>
      </c>
      <c r="G393" s="393" t="s">
        <v>5298</v>
      </c>
      <c r="H393" s="394">
        <v>25.813700000000001</v>
      </c>
      <c r="I393" s="395">
        <v>9.3000000000000007</v>
      </c>
      <c r="J393" s="395">
        <v>240.06</v>
      </c>
      <c r="K393" s="379"/>
      <c r="L393" s="489">
        <v>11.21</v>
      </c>
    </row>
    <row r="394" spans="1:13" x14ac:dyDescent="0.2">
      <c r="A394" s="359" t="s">
        <v>3490</v>
      </c>
      <c r="B394" s="373" t="s">
        <v>5794</v>
      </c>
      <c r="C394" s="374" t="s">
        <v>6057</v>
      </c>
      <c r="D394" s="373" t="s">
        <v>5791</v>
      </c>
      <c r="E394" s="373" t="s">
        <v>5367</v>
      </c>
      <c r="F394" s="375" t="s">
        <v>5798</v>
      </c>
      <c r="G394" s="376" t="s">
        <v>5298</v>
      </c>
      <c r="H394" s="377">
        <v>0.49</v>
      </c>
      <c r="I394" s="378">
        <v>17.43</v>
      </c>
      <c r="J394" s="378">
        <v>8.5399999999999991</v>
      </c>
      <c r="K394" s="379"/>
      <c r="L394" s="489">
        <v>21</v>
      </c>
    </row>
    <row r="395" spans="1:13" x14ac:dyDescent="0.2">
      <c r="A395" s="359" t="s">
        <v>3491</v>
      </c>
      <c r="B395" s="373" t="s">
        <v>5794</v>
      </c>
      <c r="C395" s="374" t="s">
        <v>5953</v>
      </c>
      <c r="D395" s="373" t="s">
        <v>5791</v>
      </c>
      <c r="E395" s="373" t="s">
        <v>5297</v>
      </c>
      <c r="F395" s="375" t="s">
        <v>5798</v>
      </c>
      <c r="G395" s="376" t="s">
        <v>5298</v>
      </c>
      <c r="H395" s="377">
        <v>2.6692999999999998</v>
      </c>
      <c r="I395" s="378">
        <v>20.12</v>
      </c>
      <c r="J395" s="378">
        <v>53.7</v>
      </c>
      <c r="K395" s="379"/>
      <c r="L395" s="489">
        <v>24.25</v>
      </c>
    </row>
    <row r="396" spans="1:13" x14ac:dyDescent="0.2">
      <c r="A396" s="359" t="s">
        <v>3492</v>
      </c>
      <c r="B396" s="373" t="s">
        <v>5794</v>
      </c>
      <c r="C396" s="374" t="s">
        <v>5966</v>
      </c>
      <c r="D396" s="373" t="s">
        <v>5791</v>
      </c>
      <c r="E396" s="373" t="s">
        <v>5538</v>
      </c>
      <c r="F396" s="375" t="s">
        <v>5798</v>
      </c>
      <c r="G396" s="376" t="s">
        <v>5885</v>
      </c>
      <c r="H396" s="377">
        <v>0.80900000000000005</v>
      </c>
      <c r="I396" s="378">
        <v>146.86000000000001</v>
      </c>
      <c r="J396" s="378">
        <v>118.8</v>
      </c>
      <c r="K396" s="379"/>
      <c r="L396" s="489">
        <v>176.93</v>
      </c>
    </row>
    <row r="397" spans="1:13" x14ac:dyDescent="0.2">
      <c r="A397" s="359" t="s">
        <v>3493</v>
      </c>
      <c r="B397" s="373" t="s">
        <v>5794</v>
      </c>
      <c r="C397" s="374" t="s">
        <v>5968</v>
      </c>
      <c r="D397" s="373" t="s">
        <v>5791</v>
      </c>
      <c r="E397" s="373" t="s">
        <v>5377</v>
      </c>
      <c r="F397" s="375" t="s">
        <v>5798</v>
      </c>
      <c r="G397" s="376" t="s">
        <v>5885</v>
      </c>
      <c r="H397" s="377">
        <v>0.627</v>
      </c>
      <c r="I397" s="378">
        <v>117.49</v>
      </c>
      <c r="J397" s="378">
        <v>73.66</v>
      </c>
      <c r="K397" s="379"/>
      <c r="L397" s="489">
        <v>141.54</v>
      </c>
    </row>
    <row r="398" spans="1:13" x14ac:dyDescent="0.2">
      <c r="A398" s="359" t="s">
        <v>3494</v>
      </c>
      <c r="B398" s="373" t="s">
        <v>5794</v>
      </c>
      <c r="C398" s="374" t="s">
        <v>5801</v>
      </c>
      <c r="D398" s="373" t="s">
        <v>5791</v>
      </c>
      <c r="E398" s="373" t="s">
        <v>5362</v>
      </c>
      <c r="F398" s="375" t="s">
        <v>5796</v>
      </c>
      <c r="G398" s="376" t="s">
        <v>86</v>
      </c>
      <c r="H398" s="377">
        <v>5.9859999999999998</v>
      </c>
      <c r="I398" s="378">
        <v>18.510000000000002</v>
      </c>
      <c r="J398" s="378">
        <v>110.8</v>
      </c>
      <c r="K398" s="379"/>
      <c r="L398" s="489">
        <v>22.3</v>
      </c>
    </row>
    <row r="399" spans="1:13" x14ac:dyDescent="0.2">
      <c r="A399" s="359" t="s">
        <v>3495</v>
      </c>
      <c r="B399" s="373" t="s">
        <v>5794</v>
      </c>
      <c r="C399" s="374" t="s">
        <v>5965</v>
      </c>
      <c r="D399" s="373" t="s">
        <v>5791</v>
      </c>
      <c r="E399" s="373" t="s">
        <v>5358</v>
      </c>
      <c r="F399" s="375" t="s">
        <v>5796</v>
      </c>
      <c r="G399" s="376" t="s">
        <v>86</v>
      </c>
      <c r="H399" s="377">
        <v>0.64480000000000004</v>
      </c>
      <c r="I399" s="378">
        <v>13.28</v>
      </c>
      <c r="J399" s="378">
        <v>8.56</v>
      </c>
      <c r="K399" s="379"/>
      <c r="L399" s="489">
        <v>16</v>
      </c>
    </row>
    <row r="400" spans="1:13" x14ac:dyDescent="0.2">
      <c r="A400" s="359" t="s">
        <v>3496</v>
      </c>
      <c r="B400" s="396" t="s">
        <v>5794</v>
      </c>
      <c r="C400" s="397" t="s">
        <v>5967</v>
      </c>
      <c r="D400" s="396" t="s">
        <v>5791</v>
      </c>
      <c r="E400" s="396" t="s">
        <v>5375</v>
      </c>
      <c r="F400" s="398" t="s">
        <v>5798</v>
      </c>
      <c r="G400" s="399" t="s">
        <v>5885</v>
      </c>
      <c r="H400" s="400">
        <v>0.20899999999999999</v>
      </c>
      <c r="I400" s="380">
        <v>118.26</v>
      </c>
      <c r="J400" s="380">
        <v>24.71</v>
      </c>
      <c r="K400" s="379"/>
      <c r="L400" s="489">
        <v>142.47</v>
      </c>
    </row>
    <row r="401" spans="1:13" ht="12.75" thickBot="1" x14ac:dyDescent="0.25">
      <c r="A401" s="359" t="s">
        <v>3497</v>
      </c>
      <c r="B401" s="396" t="s">
        <v>5794</v>
      </c>
      <c r="C401" s="397" t="s">
        <v>5955</v>
      </c>
      <c r="D401" s="396" t="s">
        <v>5791</v>
      </c>
      <c r="E401" s="396" t="s">
        <v>5387</v>
      </c>
      <c r="F401" s="398" t="s">
        <v>5798</v>
      </c>
      <c r="G401" s="399" t="s">
        <v>5298</v>
      </c>
      <c r="H401" s="400">
        <v>1.1140000000000001</v>
      </c>
      <c r="I401" s="380">
        <v>20.66</v>
      </c>
      <c r="J401" s="380">
        <v>23.01</v>
      </c>
      <c r="K401" s="379"/>
      <c r="L401" s="489">
        <v>24.9</v>
      </c>
    </row>
    <row r="402" spans="1:13" ht="12.75" thickTop="1" x14ac:dyDescent="0.2">
      <c r="A402" s="359" t="s">
        <v>3498</v>
      </c>
      <c r="B402" s="390" t="s">
        <v>5794</v>
      </c>
      <c r="C402" s="391" t="s">
        <v>6006</v>
      </c>
      <c r="D402" s="390" t="s">
        <v>5791</v>
      </c>
      <c r="E402" s="390" t="s">
        <v>5384</v>
      </c>
      <c r="F402" s="392" t="s">
        <v>5798</v>
      </c>
      <c r="G402" s="393" t="s">
        <v>5385</v>
      </c>
      <c r="H402" s="394">
        <v>22.821999999999999</v>
      </c>
      <c r="I402" s="395">
        <v>11.87</v>
      </c>
      <c r="J402" s="395">
        <v>270.89</v>
      </c>
      <c r="K402" s="379"/>
      <c r="L402" s="489">
        <v>14.3</v>
      </c>
    </row>
    <row r="403" spans="1:13" x14ac:dyDescent="0.2">
      <c r="A403" s="359" t="s">
        <v>3499</v>
      </c>
      <c r="B403" s="360" t="s">
        <v>6058</v>
      </c>
      <c r="C403" s="361" t="s">
        <v>5781</v>
      </c>
      <c r="D403" s="360" t="s">
        <v>5782</v>
      </c>
      <c r="E403" s="360" t="s">
        <v>5783</v>
      </c>
      <c r="F403" s="362" t="s">
        <v>5784</v>
      </c>
      <c r="G403" s="363" t="s">
        <v>5785</v>
      </c>
      <c r="H403" s="361" t="s">
        <v>5786</v>
      </c>
      <c r="I403" s="361" t="s">
        <v>5787</v>
      </c>
      <c r="J403" s="361" t="s">
        <v>5788</v>
      </c>
      <c r="K403" s="364"/>
    </row>
    <row r="404" spans="1:13" x14ac:dyDescent="0.2">
      <c r="A404" s="359" t="s">
        <v>3500</v>
      </c>
      <c r="B404" s="365" t="s">
        <v>5789</v>
      </c>
      <c r="C404" s="366" t="s">
        <v>6059</v>
      </c>
      <c r="D404" s="365" t="s">
        <v>5791</v>
      </c>
      <c r="E404" s="365" t="s">
        <v>302</v>
      </c>
      <c r="F404" s="367">
        <v>6</v>
      </c>
      <c r="G404" s="368" t="s">
        <v>5607</v>
      </c>
      <c r="H404" s="369">
        <v>1</v>
      </c>
      <c r="I404" s="370">
        <v>12.45</v>
      </c>
      <c r="J404" s="370">
        <v>12.45</v>
      </c>
      <c r="K404" s="371"/>
      <c r="L404" s="488">
        <v>15</v>
      </c>
      <c r="M404" s="488">
        <v>15</v>
      </c>
    </row>
    <row r="405" spans="1:13" x14ac:dyDescent="0.2">
      <c r="A405" s="359" t="s">
        <v>3501</v>
      </c>
      <c r="B405" s="373" t="s">
        <v>5794</v>
      </c>
      <c r="C405" s="374" t="s">
        <v>5998</v>
      </c>
      <c r="D405" s="373" t="s">
        <v>5791</v>
      </c>
      <c r="E405" s="373" t="s">
        <v>302</v>
      </c>
      <c r="F405" s="375" t="s">
        <v>5798</v>
      </c>
      <c r="G405" s="376" t="s">
        <v>5305</v>
      </c>
      <c r="H405" s="377">
        <v>1</v>
      </c>
      <c r="I405" s="378">
        <v>12.45</v>
      </c>
      <c r="J405" s="378">
        <v>12.45</v>
      </c>
      <c r="K405" s="379"/>
      <c r="L405" s="489">
        <v>15</v>
      </c>
    </row>
    <row r="406" spans="1:13" x14ac:dyDescent="0.2">
      <c r="A406" s="359" t="s">
        <v>3502</v>
      </c>
      <c r="B406" s="360" t="s">
        <v>6060</v>
      </c>
      <c r="C406" s="361" t="s">
        <v>5781</v>
      </c>
      <c r="D406" s="360" t="s">
        <v>5782</v>
      </c>
      <c r="E406" s="360" t="s">
        <v>5783</v>
      </c>
      <c r="F406" s="362" t="s">
        <v>5784</v>
      </c>
      <c r="G406" s="363" t="s">
        <v>5785</v>
      </c>
      <c r="H406" s="361" t="s">
        <v>5786</v>
      </c>
      <c r="I406" s="361" t="s">
        <v>5787</v>
      </c>
      <c r="J406" s="361" t="s">
        <v>5788</v>
      </c>
      <c r="K406" s="364"/>
    </row>
    <row r="407" spans="1:13" x14ac:dyDescent="0.2">
      <c r="A407" s="359" t="s">
        <v>3503</v>
      </c>
      <c r="B407" s="365" t="s">
        <v>5789</v>
      </c>
      <c r="C407" s="366" t="s">
        <v>6061</v>
      </c>
      <c r="D407" s="365" t="s">
        <v>5791</v>
      </c>
      <c r="E407" s="365" t="s">
        <v>357</v>
      </c>
      <c r="F407" s="367">
        <v>7</v>
      </c>
      <c r="G407" s="368" t="s">
        <v>172</v>
      </c>
      <c r="H407" s="369">
        <v>1</v>
      </c>
      <c r="I407" s="370">
        <v>15.940000000000001</v>
      </c>
      <c r="J407" s="370">
        <v>15.940000000000001</v>
      </c>
      <c r="K407" s="371"/>
      <c r="L407" s="488">
        <v>19.21</v>
      </c>
      <c r="M407" s="488">
        <v>19.21</v>
      </c>
    </row>
    <row r="408" spans="1:13" x14ac:dyDescent="0.2">
      <c r="A408" s="359" t="s">
        <v>3504</v>
      </c>
      <c r="B408" s="373" t="s">
        <v>5794</v>
      </c>
      <c r="C408" s="374" t="s">
        <v>5795</v>
      </c>
      <c r="D408" s="373" t="s">
        <v>5791</v>
      </c>
      <c r="E408" s="373" t="s">
        <v>5302</v>
      </c>
      <c r="F408" s="375" t="s">
        <v>5796</v>
      </c>
      <c r="G408" s="376" t="s">
        <v>86</v>
      </c>
      <c r="H408" s="377">
        <v>0.3</v>
      </c>
      <c r="I408" s="378">
        <v>12.5</v>
      </c>
      <c r="J408" s="378">
        <v>3.75</v>
      </c>
      <c r="K408" s="379"/>
      <c r="L408" s="489">
        <v>15.06</v>
      </c>
    </row>
    <row r="409" spans="1:13" x14ac:dyDescent="0.2">
      <c r="A409" s="359" t="s">
        <v>3505</v>
      </c>
      <c r="B409" s="396" t="s">
        <v>5794</v>
      </c>
      <c r="C409" s="397" t="s">
        <v>6062</v>
      </c>
      <c r="D409" s="396" t="s">
        <v>5791</v>
      </c>
      <c r="E409" s="396" t="s">
        <v>5341</v>
      </c>
      <c r="F409" s="398" t="s">
        <v>5796</v>
      </c>
      <c r="G409" s="399" t="s">
        <v>86</v>
      </c>
      <c r="H409" s="400">
        <v>0.3</v>
      </c>
      <c r="I409" s="380">
        <v>18.510000000000002</v>
      </c>
      <c r="J409" s="380">
        <v>5.55</v>
      </c>
      <c r="K409" s="379"/>
      <c r="L409" s="489">
        <v>22.3</v>
      </c>
    </row>
    <row r="410" spans="1:13" ht="12.75" thickBot="1" x14ac:dyDescent="0.25">
      <c r="A410" s="359" t="s">
        <v>3506</v>
      </c>
      <c r="B410" s="396" t="s">
        <v>5794</v>
      </c>
      <c r="C410" s="397" t="s">
        <v>6063</v>
      </c>
      <c r="D410" s="396" t="s">
        <v>5791</v>
      </c>
      <c r="E410" s="396" t="s">
        <v>6064</v>
      </c>
      <c r="F410" s="398" t="s">
        <v>5798</v>
      </c>
      <c r="G410" s="399" t="s">
        <v>5385</v>
      </c>
      <c r="H410" s="400">
        <v>1</v>
      </c>
      <c r="I410" s="380">
        <v>6.64</v>
      </c>
      <c r="J410" s="380">
        <v>6.64</v>
      </c>
      <c r="K410" s="379"/>
      <c r="L410" s="489">
        <v>8.01</v>
      </c>
    </row>
    <row r="411" spans="1:13" ht="12.75" thickTop="1" x14ac:dyDescent="0.2">
      <c r="A411" s="359" t="s">
        <v>3507</v>
      </c>
      <c r="B411" s="407" t="s">
        <v>6065</v>
      </c>
      <c r="C411" s="408" t="s">
        <v>5781</v>
      </c>
      <c r="D411" s="407" t="s">
        <v>5782</v>
      </c>
      <c r="E411" s="407" t="s">
        <v>5783</v>
      </c>
      <c r="F411" s="409" t="s">
        <v>5784</v>
      </c>
      <c r="G411" s="410" t="s">
        <v>5785</v>
      </c>
      <c r="H411" s="408" t="s">
        <v>5786</v>
      </c>
      <c r="I411" s="408" t="s">
        <v>5787</v>
      </c>
      <c r="J411" s="408" t="s">
        <v>5788</v>
      </c>
      <c r="K411" s="364"/>
    </row>
    <row r="412" spans="1:13" x14ac:dyDescent="0.2">
      <c r="A412" s="359" t="s">
        <v>3508</v>
      </c>
      <c r="B412" s="365" t="s">
        <v>5789</v>
      </c>
      <c r="C412" s="366" t="s">
        <v>6066</v>
      </c>
      <c r="D412" s="365" t="s">
        <v>5791</v>
      </c>
      <c r="E412" s="365" t="s">
        <v>359</v>
      </c>
      <c r="F412" s="367">
        <v>7</v>
      </c>
      <c r="G412" s="368" t="s">
        <v>5607</v>
      </c>
      <c r="H412" s="369">
        <v>1</v>
      </c>
      <c r="I412" s="370">
        <v>7.8900000000000006</v>
      </c>
      <c r="J412" s="370">
        <v>7.89</v>
      </c>
      <c r="K412" s="371"/>
      <c r="L412" s="488">
        <v>9.5</v>
      </c>
      <c r="M412" s="488">
        <v>9.5</v>
      </c>
    </row>
    <row r="413" spans="1:13" x14ac:dyDescent="0.2">
      <c r="A413" s="359" t="s">
        <v>3509</v>
      </c>
      <c r="B413" s="373" t="s">
        <v>5794</v>
      </c>
      <c r="C413" s="374" t="s">
        <v>5795</v>
      </c>
      <c r="D413" s="373" t="s">
        <v>5791</v>
      </c>
      <c r="E413" s="373" t="s">
        <v>5302</v>
      </c>
      <c r="F413" s="375" t="s">
        <v>5796</v>
      </c>
      <c r="G413" s="376" t="s">
        <v>86</v>
      </c>
      <c r="H413" s="377">
        <v>0.13</v>
      </c>
      <c r="I413" s="378">
        <v>12.5</v>
      </c>
      <c r="J413" s="378">
        <v>1.62</v>
      </c>
      <c r="K413" s="379"/>
      <c r="L413" s="489">
        <v>15.06</v>
      </c>
    </row>
    <row r="414" spans="1:13" x14ac:dyDescent="0.2">
      <c r="A414" s="359" t="s">
        <v>3510</v>
      </c>
      <c r="B414" s="373" t="s">
        <v>5794</v>
      </c>
      <c r="C414" s="374" t="s">
        <v>6062</v>
      </c>
      <c r="D414" s="373" t="s">
        <v>5791</v>
      </c>
      <c r="E414" s="373" t="s">
        <v>5341</v>
      </c>
      <c r="F414" s="375" t="s">
        <v>5796</v>
      </c>
      <c r="G414" s="376" t="s">
        <v>86</v>
      </c>
      <c r="H414" s="377">
        <v>0.13</v>
      </c>
      <c r="I414" s="378">
        <v>18.510000000000002</v>
      </c>
      <c r="J414" s="378">
        <v>2.4</v>
      </c>
      <c r="K414" s="379"/>
      <c r="L414" s="489">
        <v>22.3</v>
      </c>
    </row>
    <row r="415" spans="1:13" x14ac:dyDescent="0.2">
      <c r="A415" s="359" t="s">
        <v>3511</v>
      </c>
      <c r="B415" s="373" t="s">
        <v>5794</v>
      </c>
      <c r="C415" s="374" t="s">
        <v>6067</v>
      </c>
      <c r="D415" s="373" t="s">
        <v>5791</v>
      </c>
      <c r="E415" s="373" t="s">
        <v>6068</v>
      </c>
      <c r="F415" s="375" t="s">
        <v>5798</v>
      </c>
      <c r="G415" s="376" t="s">
        <v>5305</v>
      </c>
      <c r="H415" s="377">
        <v>1</v>
      </c>
      <c r="I415" s="378">
        <v>3.8728666666666669</v>
      </c>
      <c r="J415" s="378">
        <v>3.87</v>
      </c>
      <c r="K415" s="379"/>
      <c r="L415" s="489">
        <v>4.66</v>
      </c>
    </row>
    <row r="416" spans="1:13" x14ac:dyDescent="0.2">
      <c r="A416" s="359" t="s">
        <v>3512</v>
      </c>
      <c r="B416" s="360" t="s">
        <v>6069</v>
      </c>
      <c r="C416" s="361" t="s">
        <v>5781</v>
      </c>
      <c r="D416" s="360" t="s">
        <v>5782</v>
      </c>
      <c r="E416" s="360" t="s">
        <v>5783</v>
      </c>
      <c r="F416" s="362" t="s">
        <v>5784</v>
      </c>
      <c r="G416" s="363" t="s">
        <v>5785</v>
      </c>
      <c r="H416" s="361" t="s">
        <v>5786</v>
      </c>
      <c r="I416" s="361" t="s">
        <v>5787</v>
      </c>
      <c r="J416" s="361" t="s">
        <v>5788</v>
      </c>
      <c r="K416" s="364"/>
    </row>
    <row r="417" spans="1:13" x14ac:dyDescent="0.2">
      <c r="A417" s="359" t="s">
        <v>3513</v>
      </c>
      <c r="B417" s="365" t="s">
        <v>5789</v>
      </c>
      <c r="C417" s="366" t="s">
        <v>6070</v>
      </c>
      <c r="D417" s="365" t="s">
        <v>5791</v>
      </c>
      <c r="E417" s="365" t="s">
        <v>361</v>
      </c>
      <c r="F417" s="367">
        <v>7</v>
      </c>
      <c r="G417" s="368" t="s">
        <v>5607</v>
      </c>
      <c r="H417" s="369">
        <v>1</v>
      </c>
      <c r="I417" s="370">
        <v>0.83000000000000007</v>
      </c>
      <c r="J417" s="370">
        <v>0.83000000000000007</v>
      </c>
      <c r="K417" s="371"/>
      <c r="L417" s="488">
        <v>1.02</v>
      </c>
      <c r="M417" s="488">
        <v>1.02</v>
      </c>
    </row>
    <row r="418" spans="1:13" x14ac:dyDescent="0.2">
      <c r="A418" s="359" t="s">
        <v>3514</v>
      </c>
      <c r="B418" s="396" t="s">
        <v>5794</v>
      </c>
      <c r="C418" s="397" t="s">
        <v>5795</v>
      </c>
      <c r="D418" s="396" t="s">
        <v>5791</v>
      </c>
      <c r="E418" s="396" t="s">
        <v>5302</v>
      </c>
      <c r="F418" s="398" t="s">
        <v>5796</v>
      </c>
      <c r="G418" s="399" t="s">
        <v>86</v>
      </c>
      <c r="H418" s="400">
        <v>0.01</v>
      </c>
      <c r="I418" s="380">
        <v>12.5</v>
      </c>
      <c r="J418" s="380">
        <v>0.12</v>
      </c>
      <c r="K418" s="379"/>
      <c r="L418" s="489">
        <v>15.06</v>
      </c>
    </row>
    <row r="419" spans="1:13" ht="12.75" thickBot="1" x14ac:dyDescent="0.25">
      <c r="A419" s="359" t="s">
        <v>3515</v>
      </c>
      <c r="B419" s="396" t="s">
        <v>5794</v>
      </c>
      <c r="C419" s="397" t="s">
        <v>6062</v>
      </c>
      <c r="D419" s="396" t="s">
        <v>5791</v>
      </c>
      <c r="E419" s="396" t="s">
        <v>5341</v>
      </c>
      <c r="F419" s="398" t="s">
        <v>5796</v>
      </c>
      <c r="G419" s="399" t="s">
        <v>86</v>
      </c>
      <c r="H419" s="400">
        <v>0.01</v>
      </c>
      <c r="I419" s="380">
        <v>18.510000000000002</v>
      </c>
      <c r="J419" s="380">
        <v>0.18</v>
      </c>
      <c r="K419" s="379"/>
      <c r="L419" s="489">
        <v>22.3</v>
      </c>
    </row>
    <row r="420" spans="1:13" ht="12.75" thickTop="1" x14ac:dyDescent="0.2">
      <c r="A420" s="359" t="s">
        <v>3516</v>
      </c>
      <c r="B420" s="390" t="s">
        <v>5794</v>
      </c>
      <c r="C420" s="391" t="s">
        <v>6071</v>
      </c>
      <c r="D420" s="390" t="s">
        <v>5791</v>
      </c>
      <c r="E420" s="390" t="s">
        <v>6072</v>
      </c>
      <c r="F420" s="392" t="s">
        <v>5798</v>
      </c>
      <c r="G420" s="393" t="s">
        <v>5305</v>
      </c>
      <c r="H420" s="394">
        <v>1</v>
      </c>
      <c r="I420" s="395">
        <v>0.53</v>
      </c>
      <c r="J420" s="395">
        <v>0.53</v>
      </c>
      <c r="K420" s="379"/>
      <c r="L420" s="489">
        <v>0.65</v>
      </c>
    </row>
    <row r="421" spans="1:13" x14ac:dyDescent="0.2">
      <c r="A421" s="359" t="s">
        <v>3517</v>
      </c>
      <c r="B421" s="360" t="s">
        <v>6073</v>
      </c>
      <c r="C421" s="361" t="s">
        <v>5781</v>
      </c>
      <c r="D421" s="360" t="s">
        <v>5782</v>
      </c>
      <c r="E421" s="360" t="s">
        <v>5783</v>
      </c>
      <c r="F421" s="362" t="s">
        <v>5784</v>
      </c>
      <c r="G421" s="363" t="s">
        <v>5785</v>
      </c>
      <c r="H421" s="361" t="s">
        <v>5786</v>
      </c>
      <c r="I421" s="361" t="s">
        <v>5787</v>
      </c>
      <c r="J421" s="361" t="s">
        <v>5788</v>
      </c>
      <c r="K421" s="364"/>
    </row>
    <row r="422" spans="1:13" x14ac:dyDescent="0.2">
      <c r="A422" s="359" t="s">
        <v>3518</v>
      </c>
      <c r="B422" s="365" t="s">
        <v>5789</v>
      </c>
      <c r="C422" s="366" t="s">
        <v>6074</v>
      </c>
      <c r="D422" s="365" t="s">
        <v>5791</v>
      </c>
      <c r="E422" s="365" t="s">
        <v>363</v>
      </c>
      <c r="F422" s="367">
        <v>7</v>
      </c>
      <c r="G422" s="368" t="s">
        <v>5607</v>
      </c>
      <c r="H422" s="369">
        <v>1</v>
      </c>
      <c r="I422" s="370">
        <v>0.63</v>
      </c>
      <c r="J422" s="370">
        <v>0.63</v>
      </c>
      <c r="K422" s="371"/>
      <c r="L422" s="488">
        <v>0.77</v>
      </c>
      <c r="M422" s="488">
        <v>0.77</v>
      </c>
    </row>
    <row r="423" spans="1:13" x14ac:dyDescent="0.2">
      <c r="A423" s="359" t="s">
        <v>3519</v>
      </c>
      <c r="B423" s="373" t="s">
        <v>5794</v>
      </c>
      <c r="C423" s="374" t="s">
        <v>5795</v>
      </c>
      <c r="D423" s="373" t="s">
        <v>5791</v>
      </c>
      <c r="E423" s="373" t="s">
        <v>5302</v>
      </c>
      <c r="F423" s="375" t="s">
        <v>5796</v>
      </c>
      <c r="G423" s="376" t="s">
        <v>86</v>
      </c>
      <c r="H423" s="377">
        <v>1.6E-2</v>
      </c>
      <c r="I423" s="378">
        <v>12.5</v>
      </c>
      <c r="J423" s="378">
        <v>0.2</v>
      </c>
      <c r="K423" s="379"/>
      <c r="L423" s="489">
        <v>15.06</v>
      </c>
    </row>
    <row r="424" spans="1:13" x14ac:dyDescent="0.2">
      <c r="A424" s="359" t="s">
        <v>3520</v>
      </c>
      <c r="B424" s="396" t="s">
        <v>5794</v>
      </c>
      <c r="C424" s="397" t="s">
        <v>6062</v>
      </c>
      <c r="D424" s="396" t="s">
        <v>5791</v>
      </c>
      <c r="E424" s="396" t="s">
        <v>5341</v>
      </c>
      <c r="F424" s="398" t="s">
        <v>5796</v>
      </c>
      <c r="G424" s="399" t="s">
        <v>86</v>
      </c>
      <c r="H424" s="400">
        <v>1.6E-2</v>
      </c>
      <c r="I424" s="380">
        <v>18.510000000000002</v>
      </c>
      <c r="J424" s="380">
        <v>0.28999999999999998</v>
      </c>
      <c r="K424" s="379"/>
      <c r="L424" s="489">
        <v>22.3</v>
      </c>
    </row>
    <row r="425" spans="1:13" ht="12.75" thickBot="1" x14ac:dyDescent="0.25">
      <c r="A425" s="359" t="s">
        <v>3521</v>
      </c>
      <c r="B425" s="396" t="s">
        <v>5794</v>
      </c>
      <c r="C425" s="397" t="s">
        <v>6075</v>
      </c>
      <c r="D425" s="396" t="s">
        <v>5791</v>
      </c>
      <c r="E425" s="396" t="s">
        <v>363</v>
      </c>
      <c r="F425" s="398" t="s">
        <v>5798</v>
      </c>
      <c r="G425" s="399" t="s">
        <v>5305</v>
      </c>
      <c r="H425" s="400">
        <v>1</v>
      </c>
      <c r="I425" s="380">
        <v>0.14000000000000001</v>
      </c>
      <c r="J425" s="380">
        <v>0.14000000000000001</v>
      </c>
      <c r="K425" s="379"/>
      <c r="L425" s="489">
        <v>0.18</v>
      </c>
    </row>
    <row r="426" spans="1:13" ht="12.75" thickTop="1" x14ac:dyDescent="0.2">
      <c r="A426" s="359" t="s">
        <v>3522</v>
      </c>
      <c r="B426" s="407" t="s">
        <v>6076</v>
      </c>
      <c r="C426" s="408" t="s">
        <v>5781</v>
      </c>
      <c r="D426" s="407" t="s">
        <v>5782</v>
      </c>
      <c r="E426" s="407" t="s">
        <v>5783</v>
      </c>
      <c r="F426" s="409" t="s">
        <v>5784</v>
      </c>
      <c r="G426" s="410" t="s">
        <v>5785</v>
      </c>
      <c r="H426" s="408" t="s">
        <v>5786</v>
      </c>
      <c r="I426" s="408" t="s">
        <v>5787</v>
      </c>
      <c r="J426" s="408" t="s">
        <v>5788</v>
      </c>
      <c r="K426" s="364"/>
    </row>
    <row r="427" spans="1:13" x14ac:dyDescent="0.2">
      <c r="A427" s="359" t="s">
        <v>3523</v>
      </c>
      <c r="B427" s="365" t="s">
        <v>5789</v>
      </c>
      <c r="C427" s="366" t="s">
        <v>6077</v>
      </c>
      <c r="D427" s="365" t="s">
        <v>5791</v>
      </c>
      <c r="E427" s="365" t="s">
        <v>365</v>
      </c>
      <c r="F427" s="367">
        <v>7</v>
      </c>
      <c r="G427" s="368" t="s">
        <v>5607</v>
      </c>
      <c r="H427" s="369">
        <v>1</v>
      </c>
      <c r="I427" s="370">
        <v>0.4</v>
      </c>
      <c r="J427" s="370">
        <v>0.4</v>
      </c>
      <c r="K427" s="371"/>
      <c r="L427" s="488">
        <v>0.49</v>
      </c>
      <c r="M427" s="488">
        <v>0.49</v>
      </c>
    </row>
    <row r="428" spans="1:13" x14ac:dyDescent="0.2">
      <c r="A428" s="359" t="s">
        <v>3524</v>
      </c>
      <c r="B428" s="373" t="s">
        <v>5794</v>
      </c>
      <c r="C428" s="374" t="s">
        <v>5795</v>
      </c>
      <c r="D428" s="373" t="s">
        <v>5791</v>
      </c>
      <c r="E428" s="373" t="s">
        <v>5302</v>
      </c>
      <c r="F428" s="375" t="s">
        <v>5796</v>
      </c>
      <c r="G428" s="376" t="s">
        <v>86</v>
      </c>
      <c r="H428" s="377">
        <v>1.01E-2</v>
      </c>
      <c r="I428" s="378">
        <v>12.5</v>
      </c>
      <c r="J428" s="378">
        <v>0.12</v>
      </c>
      <c r="K428" s="379"/>
      <c r="L428" s="489">
        <v>15.06</v>
      </c>
    </row>
    <row r="429" spans="1:13" x14ac:dyDescent="0.2">
      <c r="A429" s="359" t="s">
        <v>3525</v>
      </c>
      <c r="B429" s="373" t="s">
        <v>5794</v>
      </c>
      <c r="C429" s="374" t="s">
        <v>6062</v>
      </c>
      <c r="D429" s="373" t="s">
        <v>5791</v>
      </c>
      <c r="E429" s="373" t="s">
        <v>5341</v>
      </c>
      <c r="F429" s="375" t="s">
        <v>5796</v>
      </c>
      <c r="G429" s="376" t="s">
        <v>86</v>
      </c>
      <c r="H429" s="377">
        <v>1.01E-2</v>
      </c>
      <c r="I429" s="378">
        <v>18.510000000000002</v>
      </c>
      <c r="J429" s="378">
        <v>0.18</v>
      </c>
      <c r="K429" s="379"/>
      <c r="L429" s="489">
        <v>22.3</v>
      </c>
    </row>
    <row r="430" spans="1:13" x14ac:dyDescent="0.2">
      <c r="A430" s="359" t="s">
        <v>3526</v>
      </c>
      <c r="B430" s="396" t="s">
        <v>5794</v>
      </c>
      <c r="C430" s="397" t="s">
        <v>6078</v>
      </c>
      <c r="D430" s="396" t="s">
        <v>5791</v>
      </c>
      <c r="E430" s="396" t="s">
        <v>365</v>
      </c>
      <c r="F430" s="398" t="s">
        <v>5798</v>
      </c>
      <c r="G430" s="399" t="s">
        <v>5305</v>
      </c>
      <c r="H430" s="400">
        <v>1</v>
      </c>
      <c r="I430" s="380">
        <v>0.10439999999999999</v>
      </c>
      <c r="J430" s="380">
        <v>0.1</v>
      </c>
      <c r="K430" s="379"/>
      <c r="L430" s="489">
        <v>0.12</v>
      </c>
    </row>
    <row r="431" spans="1:13" ht="12.75" thickBot="1" x14ac:dyDescent="0.25">
      <c r="A431" s="359" t="s">
        <v>3527</v>
      </c>
      <c r="B431" s="381" t="s">
        <v>6079</v>
      </c>
      <c r="C431" s="382" t="s">
        <v>5781</v>
      </c>
      <c r="D431" s="381" t="s">
        <v>5782</v>
      </c>
      <c r="E431" s="381" t="s">
        <v>5783</v>
      </c>
      <c r="F431" s="383" t="s">
        <v>5784</v>
      </c>
      <c r="G431" s="384" t="s">
        <v>5785</v>
      </c>
      <c r="H431" s="382" t="s">
        <v>5786</v>
      </c>
      <c r="I431" s="382" t="s">
        <v>5787</v>
      </c>
      <c r="J431" s="382" t="s">
        <v>5788</v>
      </c>
      <c r="K431" s="364"/>
    </row>
    <row r="432" spans="1:13" ht="12.75" thickTop="1" x14ac:dyDescent="0.2">
      <c r="A432" s="359" t="s">
        <v>3528</v>
      </c>
      <c r="B432" s="401" t="s">
        <v>5789</v>
      </c>
      <c r="C432" s="402" t="s">
        <v>6080</v>
      </c>
      <c r="D432" s="401" t="s">
        <v>5791</v>
      </c>
      <c r="E432" s="401" t="s">
        <v>367</v>
      </c>
      <c r="F432" s="403">
        <v>7</v>
      </c>
      <c r="G432" s="404" t="s">
        <v>5607</v>
      </c>
      <c r="H432" s="405">
        <v>1</v>
      </c>
      <c r="I432" s="406">
        <v>3.4</v>
      </c>
      <c r="J432" s="406">
        <v>3.4000000000000004</v>
      </c>
      <c r="K432" s="371"/>
      <c r="L432" s="488">
        <v>4.1100000000000003</v>
      </c>
      <c r="M432" s="488">
        <v>4.1100000000000003</v>
      </c>
    </row>
    <row r="433" spans="1:13" x14ac:dyDescent="0.2">
      <c r="A433" s="359" t="s">
        <v>3529</v>
      </c>
      <c r="B433" s="373" t="s">
        <v>5794</v>
      </c>
      <c r="C433" s="374" t="s">
        <v>5795</v>
      </c>
      <c r="D433" s="373" t="s">
        <v>5791</v>
      </c>
      <c r="E433" s="373" t="s">
        <v>5302</v>
      </c>
      <c r="F433" s="375" t="s">
        <v>5796</v>
      </c>
      <c r="G433" s="376" t="s">
        <v>86</v>
      </c>
      <c r="H433" s="377">
        <v>0.04</v>
      </c>
      <c r="I433" s="378">
        <v>12.5</v>
      </c>
      <c r="J433" s="378">
        <v>0.5</v>
      </c>
      <c r="K433" s="379"/>
      <c r="L433" s="489">
        <v>15.06</v>
      </c>
    </row>
    <row r="434" spans="1:13" x14ac:dyDescent="0.2">
      <c r="A434" s="359" t="s">
        <v>3530</v>
      </c>
      <c r="B434" s="373" t="s">
        <v>5794</v>
      </c>
      <c r="C434" s="374" t="s">
        <v>6062</v>
      </c>
      <c r="D434" s="373" t="s">
        <v>5791</v>
      </c>
      <c r="E434" s="373" t="s">
        <v>5341</v>
      </c>
      <c r="F434" s="375" t="s">
        <v>5796</v>
      </c>
      <c r="G434" s="376" t="s">
        <v>86</v>
      </c>
      <c r="H434" s="377">
        <v>0.04</v>
      </c>
      <c r="I434" s="378">
        <v>18.510000000000002</v>
      </c>
      <c r="J434" s="378">
        <v>0.74</v>
      </c>
      <c r="K434" s="379"/>
      <c r="L434" s="489">
        <v>22.3</v>
      </c>
    </row>
    <row r="435" spans="1:13" x14ac:dyDescent="0.2">
      <c r="A435" s="359" t="s">
        <v>3531</v>
      </c>
      <c r="B435" s="373" t="s">
        <v>5794</v>
      </c>
      <c r="C435" s="374" t="s">
        <v>6081</v>
      </c>
      <c r="D435" s="373" t="s">
        <v>5791</v>
      </c>
      <c r="E435" s="373" t="s">
        <v>6082</v>
      </c>
      <c r="F435" s="375" t="s">
        <v>5798</v>
      </c>
      <c r="G435" s="376" t="s">
        <v>5305</v>
      </c>
      <c r="H435" s="377">
        <v>1</v>
      </c>
      <c r="I435" s="378">
        <v>2.1627666666666663</v>
      </c>
      <c r="J435" s="378">
        <v>2.16</v>
      </c>
      <c r="K435" s="379"/>
      <c r="L435" s="489">
        <v>2.62</v>
      </c>
    </row>
    <row r="436" spans="1:13" x14ac:dyDescent="0.2">
      <c r="A436" s="359" t="s">
        <v>3532</v>
      </c>
      <c r="B436" s="381" t="s">
        <v>6083</v>
      </c>
      <c r="C436" s="382" t="s">
        <v>5781</v>
      </c>
      <c r="D436" s="381" t="s">
        <v>5782</v>
      </c>
      <c r="E436" s="381" t="s">
        <v>5783</v>
      </c>
      <c r="F436" s="383" t="s">
        <v>5784</v>
      </c>
      <c r="G436" s="384" t="s">
        <v>5785</v>
      </c>
      <c r="H436" s="382" t="s">
        <v>5786</v>
      </c>
      <c r="I436" s="382" t="s">
        <v>5787</v>
      </c>
      <c r="J436" s="382" t="s">
        <v>5788</v>
      </c>
      <c r="K436" s="364"/>
    </row>
    <row r="437" spans="1:13" ht="12.75" thickBot="1" x14ac:dyDescent="0.25">
      <c r="A437" s="359" t="s">
        <v>3533</v>
      </c>
      <c r="B437" s="385" t="s">
        <v>5789</v>
      </c>
      <c r="C437" s="386" t="s">
        <v>6084</v>
      </c>
      <c r="D437" s="385" t="s">
        <v>5791</v>
      </c>
      <c r="E437" s="385" t="s">
        <v>369</v>
      </c>
      <c r="F437" s="387">
        <v>7</v>
      </c>
      <c r="G437" s="388" t="s">
        <v>370</v>
      </c>
      <c r="H437" s="389">
        <v>1</v>
      </c>
      <c r="I437" s="372">
        <v>1.76</v>
      </c>
      <c r="J437" s="372">
        <v>1.76</v>
      </c>
      <c r="K437" s="371"/>
      <c r="L437" s="488">
        <v>2.13</v>
      </c>
      <c r="M437" s="488">
        <v>2.13</v>
      </c>
    </row>
    <row r="438" spans="1:13" ht="12.75" thickTop="1" x14ac:dyDescent="0.2">
      <c r="A438" s="359" t="s">
        <v>3534</v>
      </c>
      <c r="B438" s="390" t="s">
        <v>5794</v>
      </c>
      <c r="C438" s="391" t="s">
        <v>5795</v>
      </c>
      <c r="D438" s="390" t="s">
        <v>5791</v>
      </c>
      <c r="E438" s="390" t="s">
        <v>5302</v>
      </c>
      <c r="F438" s="392" t="s">
        <v>5796</v>
      </c>
      <c r="G438" s="393" t="s">
        <v>86</v>
      </c>
      <c r="H438" s="394">
        <v>0.01</v>
      </c>
      <c r="I438" s="395">
        <v>12.5</v>
      </c>
      <c r="J438" s="395">
        <v>0.12</v>
      </c>
      <c r="K438" s="379"/>
      <c r="L438" s="489">
        <v>15.06</v>
      </c>
    </row>
    <row r="439" spans="1:13" x14ac:dyDescent="0.2">
      <c r="A439" s="359" t="s">
        <v>3535</v>
      </c>
      <c r="B439" s="373" t="s">
        <v>5794</v>
      </c>
      <c r="C439" s="374" t="s">
        <v>6062</v>
      </c>
      <c r="D439" s="373" t="s">
        <v>5791</v>
      </c>
      <c r="E439" s="373" t="s">
        <v>5341</v>
      </c>
      <c r="F439" s="375" t="s">
        <v>5796</v>
      </c>
      <c r="G439" s="376" t="s">
        <v>86</v>
      </c>
      <c r="H439" s="377">
        <v>0.01</v>
      </c>
      <c r="I439" s="378">
        <v>18.510000000000002</v>
      </c>
      <c r="J439" s="378">
        <v>0.18</v>
      </c>
      <c r="K439" s="379"/>
      <c r="L439" s="489">
        <v>22.3</v>
      </c>
    </row>
    <row r="440" spans="1:13" x14ac:dyDescent="0.2">
      <c r="A440" s="359" t="s">
        <v>3536</v>
      </c>
      <c r="B440" s="373" t="s">
        <v>5794</v>
      </c>
      <c r="C440" s="374" t="s">
        <v>6085</v>
      </c>
      <c r="D440" s="373" t="s">
        <v>5791</v>
      </c>
      <c r="E440" s="373" t="s">
        <v>369</v>
      </c>
      <c r="F440" s="375" t="s">
        <v>5798</v>
      </c>
      <c r="G440" s="376" t="s">
        <v>370</v>
      </c>
      <c r="H440" s="377">
        <v>1</v>
      </c>
      <c r="I440" s="378">
        <v>1.46</v>
      </c>
      <c r="J440" s="378">
        <v>1.46</v>
      </c>
      <c r="K440" s="379"/>
      <c r="L440" s="489">
        <v>1.76</v>
      </c>
    </row>
    <row r="441" spans="1:13" x14ac:dyDescent="0.2">
      <c r="A441" s="359" t="s">
        <v>3537</v>
      </c>
      <c r="B441" s="360" t="s">
        <v>6086</v>
      </c>
      <c r="C441" s="361" t="s">
        <v>5781</v>
      </c>
      <c r="D441" s="360" t="s">
        <v>5782</v>
      </c>
      <c r="E441" s="360" t="s">
        <v>5783</v>
      </c>
      <c r="F441" s="362" t="s">
        <v>5784</v>
      </c>
      <c r="G441" s="363" t="s">
        <v>5785</v>
      </c>
      <c r="H441" s="361" t="s">
        <v>5786</v>
      </c>
      <c r="I441" s="361" t="s">
        <v>5787</v>
      </c>
      <c r="J441" s="361" t="s">
        <v>5788</v>
      </c>
      <c r="K441" s="364"/>
    </row>
    <row r="442" spans="1:13" ht="36" x14ac:dyDescent="0.2">
      <c r="A442" s="359" t="s">
        <v>3538</v>
      </c>
      <c r="B442" s="365" t="s">
        <v>5789</v>
      </c>
      <c r="C442" s="366" t="s">
        <v>6087</v>
      </c>
      <c r="D442" s="365" t="s">
        <v>217</v>
      </c>
      <c r="E442" s="365" t="s">
        <v>372</v>
      </c>
      <c r="F442" s="367" t="s">
        <v>6088</v>
      </c>
      <c r="G442" s="368" t="s">
        <v>172</v>
      </c>
      <c r="H442" s="369">
        <v>1</v>
      </c>
      <c r="I442" s="370">
        <v>6.2799999999999994</v>
      </c>
      <c r="J442" s="370">
        <v>6.28</v>
      </c>
      <c r="K442" s="371"/>
      <c r="L442" s="488">
        <v>7.58</v>
      </c>
      <c r="M442" s="488">
        <v>7.58</v>
      </c>
    </row>
    <row r="443" spans="1:13" ht="24" x14ac:dyDescent="0.2">
      <c r="A443" s="359" t="s">
        <v>3539</v>
      </c>
      <c r="B443" s="418" t="s">
        <v>5898</v>
      </c>
      <c r="C443" s="419" t="s">
        <v>6089</v>
      </c>
      <c r="D443" s="418" t="s">
        <v>217</v>
      </c>
      <c r="E443" s="418" t="s">
        <v>6090</v>
      </c>
      <c r="F443" s="420" t="s">
        <v>5908</v>
      </c>
      <c r="G443" s="421" t="s">
        <v>185</v>
      </c>
      <c r="H443" s="422">
        <v>7.0999999999999994E-2</v>
      </c>
      <c r="I443" s="423">
        <v>17.43</v>
      </c>
      <c r="J443" s="423">
        <v>1.23</v>
      </c>
      <c r="K443" s="379"/>
      <c r="L443" s="489">
        <v>21</v>
      </c>
      <c r="M443" s="490"/>
    </row>
    <row r="444" spans="1:13" ht="24" x14ac:dyDescent="0.2">
      <c r="A444" s="359" t="s">
        <v>3540</v>
      </c>
      <c r="B444" s="424" t="s">
        <v>5898</v>
      </c>
      <c r="C444" s="425" t="s">
        <v>6091</v>
      </c>
      <c r="D444" s="424" t="s">
        <v>217</v>
      </c>
      <c r="E444" s="424" t="s">
        <v>6092</v>
      </c>
      <c r="F444" s="426" t="s">
        <v>5908</v>
      </c>
      <c r="G444" s="427" t="s">
        <v>185</v>
      </c>
      <c r="H444" s="428">
        <v>7.0999999999999994E-2</v>
      </c>
      <c r="I444" s="417">
        <v>24.12</v>
      </c>
      <c r="J444" s="417">
        <v>1.71</v>
      </c>
      <c r="K444" s="379"/>
      <c r="L444" s="489">
        <v>29.06</v>
      </c>
    </row>
    <row r="445" spans="1:13" ht="24.75" thickBot="1" x14ac:dyDescent="0.25">
      <c r="A445" s="359" t="s">
        <v>3541</v>
      </c>
      <c r="B445" s="396" t="s">
        <v>5794</v>
      </c>
      <c r="C445" s="397" t="s">
        <v>6093</v>
      </c>
      <c r="D445" s="396" t="s">
        <v>217</v>
      </c>
      <c r="E445" s="396" t="s">
        <v>6094</v>
      </c>
      <c r="F445" s="398" t="s">
        <v>5798</v>
      </c>
      <c r="G445" s="399" t="s">
        <v>172</v>
      </c>
      <c r="H445" s="400">
        <v>1.1000000000000001</v>
      </c>
      <c r="I445" s="380">
        <v>3.01</v>
      </c>
      <c r="J445" s="380">
        <v>3.31</v>
      </c>
      <c r="K445" s="379"/>
      <c r="L445" s="489">
        <v>3.63</v>
      </c>
    </row>
    <row r="446" spans="1:13" ht="24.75" thickTop="1" x14ac:dyDescent="0.2">
      <c r="A446" s="359" t="s">
        <v>3542</v>
      </c>
      <c r="B446" s="390" t="s">
        <v>5794</v>
      </c>
      <c r="C446" s="391" t="s">
        <v>6025</v>
      </c>
      <c r="D446" s="390" t="s">
        <v>217</v>
      </c>
      <c r="E446" s="390" t="s">
        <v>6026</v>
      </c>
      <c r="F446" s="392" t="s">
        <v>5798</v>
      </c>
      <c r="G446" s="393" t="s">
        <v>280</v>
      </c>
      <c r="H446" s="394">
        <v>1.8E-3</v>
      </c>
      <c r="I446" s="395">
        <v>21.99</v>
      </c>
      <c r="J446" s="395">
        <v>0.03</v>
      </c>
      <c r="K446" s="379"/>
      <c r="L446" s="489">
        <v>26.5</v>
      </c>
    </row>
    <row r="447" spans="1:13" x14ac:dyDescent="0.2">
      <c r="A447" s="359" t="s">
        <v>3543</v>
      </c>
      <c r="B447" s="360" t="s">
        <v>6095</v>
      </c>
      <c r="C447" s="361" t="s">
        <v>5781</v>
      </c>
      <c r="D447" s="360" t="s">
        <v>5782</v>
      </c>
      <c r="E447" s="360" t="s">
        <v>5783</v>
      </c>
      <c r="F447" s="362" t="s">
        <v>5784</v>
      </c>
      <c r="G447" s="363" t="s">
        <v>5785</v>
      </c>
      <c r="H447" s="361" t="s">
        <v>5786</v>
      </c>
      <c r="I447" s="361" t="s">
        <v>5787</v>
      </c>
      <c r="J447" s="361" t="s">
        <v>5788</v>
      </c>
      <c r="K447" s="364"/>
    </row>
    <row r="448" spans="1:13" ht="36" x14ac:dyDescent="0.2">
      <c r="A448" s="359" t="s">
        <v>3544</v>
      </c>
      <c r="B448" s="365" t="s">
        <v>5789</v>
      </c>
      <c r="C448" s="366" t="s">
        <v>6096</v>
      </c>
      <c r="D448" s="365" t="s">
        <v>217</v>
      </c>
      <c r="E448" s="365" t="s">
        <v>374</v>
      </c>
      <c r="F448" s="367" t="s">
        <v>6088</v>
      </c>
      <c r="G448" s="368" t="s">
        <v>172</v>
      </c>
      <c r="H448" s="369">
        <v>1</v>
      </c>
      <c r="I448" s="370">
        <v>7.5600000000000005</v>
      </c>
      <c r="J448" s="370">
        <v>7.5600000000000005</v>
      </c>
      <c r="K448" s="371"/>
      <c r="L448" s="488">
        <v>9.1199999999999992</v>
      </c>
      <c r="M448" s="488">
        <v>9.1199999999999992</v>
      </c>
    </row>
    <row r="449" spans="1:13" ht="24" x14ac:dyDescent="0.2">
      <c r="A449" s="359" t="s">
        <v>3545</v>
      </c>
      <c r="B449" s="418" t="s">
        <v>5898</v>
      </c>
      <c r="C449" s="419" t="s">
        <v>6089</v>
      </c>
      <c r="D449" s="418" t="s">
        <v>217</v>
      </c>
      <c r="E449" s="418" t="s">
        <v>6090</v>
      </c>
      <c r="F449" s="420" t="s">
        <v>5908</v>
      </c>
      <c r="G449" s="421" t="s">
        <v>185</v>
      </c>
      <c r="H449" s="422">
        <v>0.13400000000000001</v>
      </c>
      <c r="I449" s="423">
        <v>17.43</v>
      </c>
      <c r="J449" s="423">
        <v>2.33</v>
      </c>
      <c r="K449" s="379"/>
      <c r="L449" s="489">
        <v>21</v>
      </c>
      <c r="M449" s="490"/>
    </row>
    <row r="450" spans="1:13" ht="24" x14ac:dyDescent="0.2">
      <c r="A450" s="359" t="s">
        <v>3546</v>
      </c>
      <c r="B450" s="418" t="s">
        <v>5898</v>
      </c>
      <c r="C450" s="419" t="s">
        <v>6091</v>
      </c>
      <c r="D450" s="418" t="s">
        <v>217</v>
      </c>
      <c r="E450" s="418" t="s">
        <v>6092</v>
      </c>
      <c r="F450" s="420" t="s">
        <v>5908</v>
      </c>
      <c r="G450" s="421" t="s">
        <v>185</v>
      </c>
      <c r="H450" s="422">
        <v>0.13400000000000001</v>
      </c>
      <c r="I450" s="423">
        <v>24.12</v>
      </c>
      <c r="J450" s="423">
        <v>3.23</v>
      </c>
      <c r="K450" s="379"/>
      <c r="L450" s="489">
        <v>29.06</v>
      </c>
    </row>
    <row r="451" spans="1:13" x14ac:dyDescent="0.2">
      <c r="A451" s="359" t="s">
        <v>3547</v>
      </c>
      <c r="B451" s="373" t="s">
        <v>5794</v>
      </c>
      <c r="C451" s="374" t="s">
        <v>6097</v>
      </c>
      <c r="D451" s="373" t="s">
        <v>217</v>
      </c>
      <c r="E451" s="373" t="s">
        <v>6098</v>
      </c>
      <c r="F451" s="375" t="s">
        <v>5798</v>
      </c>
      <c r="G451" s="376" t="s">
        <v>172</v>
      </c>
      <c r="H451" s="377">
        <v>1.0169999999999999</v>
      </c>
      <c r="I451" s="378">
        <v>1.97</v>
      </c>
      <c r="J451" s="378">
        <v>2</v>
      </c>
      <c r="K451" s="379"/>
      <c r="L451" s="489">
        <v>2.38</v>
      </c>
    </row>
    <row r="452" spans="1:13" x14ac:dyDescent="0.2">
      <c r="A452" s="359" t="s">
        <v>3548</v>
      </c>
      <c r="B452" s="360" t="s">
        <v>6099</v>
      </c>
      <c r="C452" s="361" t="s">
        <v>5781</v>
      </c>
      <c r="D452" s="360" t="s">
        <v>5782</v>
      </c>
      <c r="E452" s="360" t="s">
        <v>5783</v>
      </c>
      <c r="F452" s="362" t="s">
        <v>5784</v>
      </c>
      <c r="G452" s="363" t="s">
        <v>5785</v>
      </c>
      <c r="H452" s="361" t="s">
        <v>5786</v>
      </c>
      <c r="I452" s="361" t="s">
        <v>5787</v>
      </c>
      <c r="J452" s="361" t="s">
        <v>5788</v>
      </c>
      <c r="K452" s="364"/>
    </row>
    <row r="453" spans="1:13" x14ac:dyDescent="0.2">
      <c r="A453" s="359" t="s">
        <v>3549</v>
      </c>
      <c r="B453" s="365" t="s">
        <v>5789</v>
      </c>
      <c r="C453" s="366" t="s">
        <v>6070</v>
      </c>
      <c r="D453" s="365" t="s">
        <v>5791</v>
      </c>
      <c r="E453" s="365" t="s">
        <v>361</v>
      </c>
      <c r="F453" s="367">
        <v>7</v>
      </c>
      <c r="G453" s="368" t="s">
        <v>5607</v>
      </c>
      <c r="H453" s="369">
        <v>1</v>
      </c>
      <c r="I453" s="370">
        <v>0.83000000000000007</v>
      </c>
      <c r="J453" s="370">
        <v>0.83000000000000007</v>
      </c>
      <c r="K453" s="371"/>
      <c r="L453" s="488">
        <v>1.02</v>
      </c>
      <c r="M453" s="488">
        <v>1.02</v>
      </c>
    </row>
    <row r="454" spans="1:13" x14ac:dyDescent="0.2">
      <c r="A454" s="359" t="s">
        <v>3550</v>
      </c>
      <c r="B454" s="396" t="s">
        <v>5794</v>
      </c>
      <c r="C454" s="397" t="s">
        <v>5795</v>
      </c>
      <c r="D454" s="396" t="s">
        <v>5791</v>
      </c>
      <c r="E454" s="396" t="s">
        <v>5302</v>
      </c>
      <c r="F454" s="398" t="s">
        <v>5796</v>
      </c>
      <c r="G454" s="399" t="s">
        <v>86</v>
      </c>
      <c r="H454" s="400">
        <v>0.01</v>
      </c>
      <c r="I454" s="380">
        <v>12.5</v>
      </c>
      <c r="J454" s="380">
        <v>0.12</v>
      </c>
      <c r="K454" s="379"/>
      <c r="L454" s="489">
        <v>15.06</v>
      </c>
    </row>
    <row r="455" spans="1:13" ht="12.75" thickBot="1" x14ac:dyDescent="0.25">
      <c r="A455" s="359" t="s">
        <v>3551</v>
      </c>
      <c r="B455" s="396" t="s">
        <v>5794</v>
      </c>
      <c r="C455" s="397" t="s">
        <v>6062</v>
      </c>
      <c r="D455" s="396" t="s">
        <v>5791</v>
      </c>
      <c r="E455" s="396" t="s">
        <v>5341</v>
      </c>
      <c r="F455" s="398" t="s">
        <v>5796</v>
      </c>
      <c r="G455" s="399" t="s">
        <v>86</v>
      </c>
      <c r="H455" s="400">
        <v>0.01</v>
      </c>
      <c r="I455" s="380">
        <v>18.510000000000002</v>
      </c>
      <c r="J455" s="380">
        <v>0.18</v>
      </c>
      <c r="K455" s="379"/>
      <c r="L455" s="489">
        <v>22.3</v>
      </c>
    </row>
    <row r="456" spans="1:13" ht="12.75" thickTop="1" x14ac:dyDescent="0.2">
      <c r="A456" s="359" t="s">
        <v>3552</v>
      </c>
      <c r="B456" s="390" t="s">
        <v>5794</v>
      </c>
      <c r="C456" s="391" t="s">
        <v>6071</v>
      </c>
      <c r="D456" s="390" t="s">
        <v>5791</v>
      </c>
      <c r="E456" s="390" t="s">
        <v>6072</v>
      </c>
      <c r="F456" s="392" t="s">
        <v>5798</v>
      </c>
      <c r="G456" s="393" t="s">
        <v>5305</v>
      </c>
      <c r="H456" s="394">
        <v>1</v>
      </c>
      <c r="I456" s="395">
        <v>0.53</v>
      </c>
      <c r="J456" s="395">
        <v>0.53</v>
      </c>
      <c r="K456" s="379"/>
      <c r="L456" s="489">
        <v>0.65</v>
      </c>
    </row>
    <row r="457" spans="1:13" x14ac:dyDescent="0.2">
      <c r="A457" s="359" t="s">
        <v>3553</v>
      </c>
      <c r="B457" s="360" t="s">
        <v>6100</v>
      </c>
      <c r="C457" s="361" t="s">
        <v>5781</v>
      </c>
      <c r="D457" s="360" t="s">
        <v>5782</v>
      </c>
      <c r="E457" s="360" t="s">
        <v>5783</v>
      </c>
      <c r="F457" s="362" t="s">
        <v>5784</v>
      </c>
      <c r="G457" s="363" t="s">
        <v>5785</v>
      </c>
      <c r="H457" s="361" t="s">
        <v>5786</v>
      </c>
      <c r="I457" s="361" t="s">
        <v>5787</v>
      </c>
      <c r="J457" s="361" t="s">
        <v>5788</v>
      </c>
      <c r="K457" s="364"/>
    </row>
    <row r="458" spans="1:13" x14ac:dyDescent="0.2">
      <c r="A458" s="359" t="s">
        <v>3554</v>
      </c>
      <c r="B458" s="365" t="s">
        <v>5789</v>
      </c>
      <c r="C458" s="366" t="s">
        <v>6077</v>
      </c>
      <c r="D458" s="365" t="s">
        <v>5791</v>
      </c>
      <c r="E458" s="365" t="s">
        <v>365</v>
      </c>
      <c r="F458" s="367">
        <v>7</v>
      </c>
      <c r="G458" s="368" t="s">
        <v>5607</v>
      </c>
      <c r="H458" s="369">
        <v>1</v>
      </c>
      <c r="I458" s="370">
        <v>0.4</v>
      </c>
      <c r="J458" s="370">
        <v>0.4</v>
      </c>
      <c r="K458" s="371"/>
      <c r="L458" s="488">
        <v>0.49</v>
      </c>
      <c r="M458" s="488">
        <v>0.49</v>
      </c>
    </row>
    <row r="459" spans="1:13" x14ac:dyDescent="0.2">
      <c r="A459" s="359" t="s">
        <v>3555</v>
      </c>
      <c r="B459" s="373" t="s">
        <v>5794</v>
      </c>
      <c r="C459" s="374" t="s">
        <v>5795</v>
      </c>
      <c r="D459" s="373" t="s">
        <v>5791</v>
      </c>
      <c r="E459" s="373" t="s">
        <v>5302</v>
      </c>
      <c r="F459" s="375" t="s">
        <v>5796</v>
      </c>
      <c r="G459" s="376" t="s">
        <v>86</v>
      </c>
      <c r="H459" s="377">
        <v>1.01E-2</v>
      </c>
      <c r="I459" s="378">
        <v>12.5</v>
      </c>
      <c r="J459" s="378">
        <v>0.12</v>
      </c>
      <c r="K459" s="379"/>
      <c r="L459" s="489">
        <v>15.06</v>
      </c>
    </row>
    <row r="460" spans="1:13" x14ac:dyDescent="0.2">
      <c r="A460" s="359" t="s">
        <v>3556</v>
      </c>
      <c r="B460" s="396" t="s">
        <v>5794</v>
      </c>
      <c r="C460" s="397" t="s">
        <v>6062</v>
      </c>
      <c r="D460" s="396" t="s">
        <v>5791</v>
      </c>
      <c r="E460" s="396" t="s">
        <v>5341</v>
      </c>
      <c r="F460" s="398" t="s">
        <v>5796</v>
      </c>
      <c r="G460" s="399" t="s">
        <v>86</v>
      </c>
      <c r="H460" s="400">
        <v>1.01E-2</v>
      </c>
      <c r="I460" s="380">
        <v>18.510000000000002</v>
      </c>
      <c r="J460" s="380">
        <v>0.18</v>
      </c>
      <c r="K460" s="379"/>
      <c r="L460" s="489">
        <v>22.3</v>
      </c>
    </row>
    <row r="461" spans="1:13" ht="12.75" thickBot="1" x14ac:dyDescent="0.25">
      <c r="A461" s="359" t="s">
        <v>3557</v>
      </c>
      <c r="B461" s="396" t="s">
        <v>5794</v>
      </c>
      <c r="C461" s="397" t="s">
        <v>6078</v>
      </c>
      <c r="D461" s="396" t="s">
        <v>5791</v>
      </c>
      <c r="E461" s="396" t="s">
        <v>365</v>
      </c>
      <c r="F461" s="398" t="s">
        <v>5798</v>
      </c>
      <c r="G461" s="399" t="s">
        <v>5305</v>
      </c>
      <c r="H461" s="400">
        <v>1</v>
      </c>
      <c r="I461" s="380">
        <v>0.10439999999999999</v>
      </c>
      <c r="J461" s="380">
        <v>0.1</v>
      </c>
      <c r="K461" s="379"/>
      <c r="L461" s="489">
        <v>0.12</v>
      </c>
    </row>
    <row r="462" spans="1:13" ht="12.75" thickTop="1" x14ac:dyDescent="0.2">
      <c r="A462" s="359" t="s">
        <v>3558</v>
      </c>
      <c r="B462" s="407" t="s">
        <v>6101</v>
      </c>
      <c r="C462" s="408" t="s">
        <v>5781</v>
      </c>
      <c r="D462" s="407" t="s">
        <v>5782</v>
      </c>
      <c r="E462" s="407" t="s">
        <v>5783</v>
      </c>
      <c r="F462" s="409" t="s">
        <v>5784</v>
      </c>
      <c r="G462" s="410" t="s">
        <v>5785</v>
      </c>
      <c r="H462" s="408" t="s">
        <v>5786</v>
      </c>
      <c r="I462" s="408" t="s">
        <v>5787</v>
      </c>
      <c r="J462" s="408" t="s">
        <v>5788</v>
      </c>
      <c r="K462" s="364"/>
    </row>
    <row r="463" spans="1:13" x14ac:dyDescent="0.2">
      <c r="A463" s="359" t="s">
        <v>3559</v>
      </c>
      <c r="B463" s="365" t="s">
        <v>5789</v>
      </c>
      <c r="C463" s="366" t="s">
        <v>6074</v>
      </c>
      <c r="D463" s="365" t="s">
        <v>5791</v>
      </c>
      <c r="E463" s="365" t="s">
        <v>363</v>
      </c>
      <c r="F463" s="367">
        <v>7</v>
      </c>
      <c r="G463" s="368" t="s">
        <v>5607</v>
      </c>
      <c r="H463" s="369">
        <v>1</v>
      </c>
      <c r="I463" s="370">
        <v>0.63</v>
      </c>
      <c r="J463" s="370">
        <v>0.63</v>
      </c>
      <c r="K463" s="371"/>
      <c r="L463" s="488">
        <v>0.77</v>
      </c>
      <c r="M463" s="488">
        <v>0.77</v>
      </c>
    </row>
    <row r="464" spans="1:13" x14ac:dyDescent="0.2">
      <c r="A464" s="359" t="s">
        <v>3560</v>
      </c>
      <c r="B464" s="373" t="s">
        <v>5794</v>
      </c>
      <c r="C464" s="374" t="s">
        <v>5795</v>
      </c>
      <c r="D464" s="373" t="s">
        <v>5791</v>
      </c>
      <c r="E464" s="373" t="s">
        <v>5302</v>
      </c>
      <c r="F464" s="375" t="s">
        <v>5796</v>
      </c>
      <c r="G464" s="376" t="s">
        <v>86</v>
      </c>
      <c r="H464" s="377">
        <v>1.6E-2</v>
      </c>
      <c r="I464" s="378">
        <v>12.5</v>
      </c>
      <c r="J464" s="378">
        <v>0.2</v>
      </c>
      <c r="K464" s="379"/>
      <c r="L464" s="489">
        <v>15.06</v>
      </c>
    </row>
    <row r="465" spans="1:13" x14ac:dyDescent="0.2">
      <c r="A465" s="359" t="s">
        <v>3561</v>
      </c>
      <c r="B465" s="373" t="s">
        <v>5794</v>
      </c>
      <c r="C465" s="374" t="s">
        <v>6062</v>
      </c>
      <c r="D465" s="373" t="s">
        <v>5791</v>
      </c>
      <c r="E465" s="373" t="s">
        <v>5341</v>
      </c>
      <c r="F465" s="375" t="s">
        <v>5796</v>
      </c>
      <c r="G465" s="376" t="s">
        <v>86</v>
      </c>
      <c r="H465" s="377">
        <v>1.6E-2</v>
      </c>
      <c r="I465" s="378">
        <v>18.510000000000002</v>
      </c>
      <c r="J465" s="378">
        <v>0.28999999999999998</v>
      </c>
      <c r="K465" s="379"/>
      <c r="L465" s="489">
        <v>22.3</v>
      </c>
    </row>
    <row r="466" spans="1:13" x14ac:dyDescent="0.2">
      <c r="A466" s="359" t="s">
        <v>3562</v>
      </c>
      <c r="B466" s="373" t="s">
        <v>5794</v>
      </c>
      <c r="C466" s="374" t="s">
        <v>6075</v>
      </c>
      <c r="D466" s="373" t="s">
        <v>5791</v>
      </c>
      <c r="E466" s="373" t="s">
        <v>363</v>
      </c>
      <c r="F466" s="375" t="s">
        <v>5798</v>
      </c>
      <c r="G466" s="376" t="s">
        <v>5305</v>
      </c>
      <c r="H466" s="377">
        <v>1</v>
      </c>
      <c r="I466" s="378">
        <v>0.14000000000000001</v>
      </c>
      <c r="J466" s="378">
        <v>0.14000000000000001</v>
      </c>
      <c r="K466" s="379"/>
      <c r="L466" s="489">
        <v>0.18</v>
      </c>
    </row>
    <row r="467" spans="1:13" x14ac:dyDescent="0.2">
      <c r="A467" s="359" t="s">
        <v>3563</v>
      </c>
      <c r="B467" s="360" t="s">
        <v>6102</v>
      </c>
      <c r="C467" s="361" t="s">
        <v>5781</v>
      </c>
      <c r="D467" s="360" t="s">
        <v>5782</v>
      </c>
      <c r="E467" s="360" t="s">
        <v>5783</v>
      </c>
      <c r="F467" s="362" t="s">
        <v>5784</v>
      </c>
      <c r="G467" s="363" t="s">
        <v>5785</v>
      </c>
      <c r="H467" s="361" t="s">
        <v>5786</v>
      </c>
      <c r="I467" s="361" t="s">
        <v>5787</v>
      </c>
      <c r="J467" s="361" t="s">
        <v>5788</v>
      </c>
      <c r="K467" s="364"/>
    </row>
    <row r="468" spans="1:13" x14ac:dyDescent="0.2">
      <c r="A468" s="359" t="s">
        <v>3564</v>
      </c>
      <c r="B468" s="385" t="s">
        <v>5789</v>
      </c>
      <c r="C468" s="386" t="s">
        <v>6103</v>
      </c>
      <c r="D468" s="385" t="s">
        <v>5791</v>
      </c>
      <c r="E468" s="385" t="s">
        <v>379</v>
      </c>
      <c r="F468" s="387">
        <v>7</v>
      </c>
      <c r="G468" s="388" t="s">
        <v>5305</v>
      </c>
      <c r="H468" s="389">
        <v>1</v>
      </c>
      <c r="I468" s="372">
        <v>17.549999999999997</v>
      </c>
      <c r="J468" s="372">
        <v>17.549999999999997</v>
      </c>
      <c r="K468" s="371"/>
      <c r="L468" s="488">
        <v>21.15</v>
      </c>
      <c r="M468" s="488">
        <v>21.15</v>
      </c>
    </row>
    <row r="469" spans="1:13" ht="12.75" thickBot="1" x14ac:dyDescent="0.25">
      <c r="A469" s="359" t="s">
        <v>3565</v>
      </c>
      <c r="B469" s="396" t="s">
        <v>5794</v>
      </c>
      <c r="C469" s="397" t="s">
        <v>5795</v>
      </c>
      <c r="D469" s="396" t="s">
        <v>5791</v>
      </c>
      <c r="E469" s="396" t="s">
        <v>5302</v>
      </c>
      <c r="F469" s="398" t="s">
        <v>5796</v>
      </c>
      <c r="G469" s="399" t="s">
        <v>86</v>
      </c>
      <c r="H469" s="400">
        <v>0.34</v>
      </c>
      <c r="I469" s="380">
        <v>12.5</v>
      </c>
      <c r="J469" s="380">
        <v>4.25</v>
      </c>
      <c r="K469" s="379"/>
      <c r="L469" s="489">
        <v>15.06</v>
      </c>
    </row>
    <row r="470" spans="1:13" ht="12.75" thickTop="1" x14ac:dyDescent="0.2">
      <c r="A470" s="359" t="s">
        <v>3566</v>
      </c>
      <c r="B470" s="390" t="s">
        <v>5794</v>
      </c>
      <c r="C470" s="391" t="s">
        <v>6062</v>
      </c>
      <c r="D470" s="390" t="s">
        <v>5791</v>
      </c>
      <c r="E470" s="390" t="s">
        <v>5341</v>
      </c>
      <c r="F470" s="392" t="s">
        <v>5796</v>
      </c>
      <c r="G470" s="393" t="s">
        <v>86</v>
      </c>
      <c r="H470" s="394">
        <v>0.34</v>
      </c>
      <c r="I470" s="395">
        <v>18.510000000000002</v>
      </c>
      <c r="J470" s="395">
        <v>6.29</v>
      </c>
      <c r="K470" s="379"/>
      <c r="L470" s="489">
        <v>22.3</v>
      </c>
    </row>
    <row r="471" spans="1:13" x14ac:dyDescent="0.2">
      <c r="A471" s="359" t="s">
        <v>3567</v>
      </c>
      <c r="B471" s="373" t="s">
        <v>5794</v>
      </c>
      <c r="C471" s="374" t="s">
        <v>6104</v>
      </c>
      <c r="D471" s="373" t="s">
        <v>5791</v>
      </c>
      <c r="E471" s="373" t="s">
        <v>379</v>
      </c>
      <c r="F471" s="375" t="s">
        <v>5798</v>
      </c>
      <c r="G471" s="376" t="s">
        <v>5305</v>
      </c>
      <c r="H471" s="377">
        <v>1</v>
      </c>
      <c r="I471" s="378">
        <v>7.01</v>
      </c>
      <c r="J471" s="378">
        <v>7.01</v>
      </c>
      <c r="K471" s="379"/>
      <c r="L471" s="489">
        <v>8.4499999999999993</v>
      </c>
    </row>
    <row r="472" spans="1:13" x14ac:dyDescent="0.2">
      <c r="A472" s="359" t="s">
        <v>3568</v>
      </c>
      <c r="B472" s="360" t="s">
        <v>6105</v>
      </c>
      <c r="C472" s="361" t="s">
        <v>5781</v>
      </c>
      <c r="D472" s="360" t="s">
        <v>5782</v>
      </c>
      <c r="E472" s="360" t="s">
        <v>5783</v>
      </c>
      <c r="F472" s="362" t="s">
        <v>5784</v>
      </c>
      <c r="G472" s="363" t="s">
        <v>5785</v>
      </c>
      <c r="H472" s="361" t="s">
        <v>5786</v>
      </c>
      <c r="I472" s="361" t="s">
        <v>5787</v>
      </c>
      <c r="J472" s="361" t="s">
        <v>5788</v>
      </c>
      <c r="K472" s="364"/>
    </row>
    <row r="473" spans="1:13" x14ac:dyDescent="0.2">
      <c r="A473" s="359" t="s">
        <v>3569</v>
      </c>
      <c r="B473" s="365" t="s">
        <v>5789</v>
      </c>
      <c r="C473" s="366" t="s">
        <v>6106</v>
      </c>
      <c r="D473" s="365" t="s">
        <v>5791</v>
      </c>
      <c r="E473" s="365" t="s">
        <v>381</v>
      </c>
      <c r="F473" s="367">
        <v>7</v>
      </c>
      <c r="G473" s="368" t="s">
        <v>5305</v>
      </c>
      <c r="H473" s="369">
        <v>1</v>
      </c>
      <c r="I473" s="370">
        <v>4.25</v>
      </c>
      <c r="J473" s="370">
        <v>4.25</v>
      </c>
      <c r="K473" s="371"/>
      <c r="L473" s="488">
        <v>5.13</v>
      </c>
      <c r="M473" s="488">
        <v>5.13</v>
      </c>
    </row>
    <row r="474" spans="1:13" x14ac:dyDescent="0.2">
      <c r="A474" s="359" t="s">
        <v>3570</v>
      </c>
      <c r="B474" s="396" t="s">
        <v>5794</v>
      </c>
      <c r="C474" s="397" t="s">
        <v>5795</v>
      </c>
      <c r="D474" s="396" t="s">
        <v>5791</v>
      </c>
      <c r="E474" s="396" t="s">
        <v>5302</v>
      </c>
      <c r="F474" s="398" t="s">
        <v>5796</v>
      </c>
      <c r="G474" s="399" t="s">
        <v>86</v>
      </c>
      <c r="H474" s="400">
        <v>0.08</v>
      </c>
      <c r="I474" s="380">
        <v>12.5</v>
      </c>
      <c r="J474" s="380">
        <v>1</v>
      </c>
      <c r="K474" s="379"/>
      <c r="L474" s="489">
        <v>15.06</v>
      </c>
    </row>
    <row r="475" spans="1:13" ht="12.75" thickBot="1" x14ac:dyDescent="0.25">
      <c r="A475" s="359" t="s">
        <v>3571</v>
      </c>
      <c r="B475" s="396" t="s">
        <v>5794</v>
      </c>
      <c r="C475" s="397" t="s">
        <v>6062</v>
      </c>
      <c r="D475" s="396" t="s">
        <v>5791</v>
      </c>
      <c r="E475" s="396" t="s">
        <v>5341</v>
      </c>
      <c r="F475" s="398" t="s">
        <v>5796</v>
      </c>
      <c r="G475" s="399" t="s">
        <v>86</v>
      </c>
      <c r="H475" s="400">
        <v>0.08</v>
      </c>
      <c r="I475" s="380">
        <v>18.510000000000002</v>
      </c>
      <c r="J475" s="380">
        <v>1.48</v>
      </c>
      <c r="K475" s="379"/>
      <c r="L475" s="489">
        <v>22.3</v>
      </c>
    </row>
    <row r="476" spans="1:13" ht="12.75" thickTop="1" x14ac:dyDescent="0.2">
      <c r="A476" s="359" t="s">
        <v>3572</v>
      </c>
      <c r="B476" s="390" t="s">
        <v>5794</v>
      </c>
      <c r="C476" s="391" t="s">
        <v>6107</v>
      </c>
      <c r="D476" s="390" t="s">
        <v>5791</v>
      </c>
      <c r="E476" s="390" t="s">
        <v>6108</v>
      </c>
      <c r="F476" s="392" t="s">
        <v>5798</v>
      </c>
      <c r="G476" s="393" t="s">
        <v>5305</v>
      </c>
      <c r="H476" s="394">
        <v>1</v>
      </c>
      <c r="I476" s="395">
        <v>1.7711000000000001</v>
      </c>
      <c r="J476" s="395">
        <v>1.77</v>
      </c>
      <c r="K476" s="379"/>
      <c r="L476" s="489">
        <v>2.15</v>
      </c>
    </row>
    <row r="477" spans="1:13" x14ac:dyDescent="0.2">
      <c r="A477" s="359" t="s">
        <v>3573</v>
      </c>
      <c r="B477" s="360" t="s">
        <v>6109</v>
      </c>
      <c r="C477" s="361" t="s">
        <v>5781</v>
      </c>
      <c r="D477" s="360" t="s">
        <v>5782</v>
      </c>
      <c r="E477" s="360" t="s">
        <v>5783</v>
      </c>
      <c r="F477" s="362" t="s">
        <v>5784</v>
      </c>
      <c r="G477" s="363" t="s">
        <v>5785</v>
      </c>
      <c r="H477" s="361" t="s">
        <v>5786</v>
      </c>
      <c r="I477" s="361" t="s">
        <v>5787</v>
      </c>
      <c r="J477" s="361" t="s">
        <v>5788</v>
      </c>
      <c r="K477" s="364"/>
    </row>
    <row r="478" spans="1:13" x14ac:dyDescent="0.2">
      <c r="A478" s="359" t="s">
        <v>3574</v>
      </c>
      <c r="B478" s="365" t="s">
        <v>5789</v>
      </c>
      <c r="C478" s="366" t="s">
        <v>6110</v>
      </c>
      <c r="D478" s="365" t="s">
        <v>5791</v>
      </c>
      <c r="E478" s="365" t="s">
        <v>383</v>
      </c>
      <c r="F478" s="367">
        <v>7</v>
      </c>
      <c r="G478" s="368" t="s">
        <v>5305</v>
      </c>
      <c r="H478" s="369">
        <v>1</v>
      </c>
      <c r="I478" s="370">
        <v>1.1200000000000001</v>
      </c>
      <c r="J478" s="370">
        <v>1.1200000000000001</v>
      </c>
      <c r="K478" s="371"/>
      <c r="L478" s="488">
        <v>1.36</v>
      </c>
      <c r="M478" s="488">
        <v>1.36</v>
      </c>
    </row>
    <row r="479" spans="1:13" x14ac:dyDescent="0.2">
      <c r="A479" s="359" t="s">
        <v>3575</v>
      </c>
      <c r="B479" s="373" t="s">
        <v>5794</v>
      </c>
      <c r="C479" s="374" t="s">
        <v>5795</v>
      </c>
      <c r="D479" s="373" t="s">
        <v>5791</v>
      </c>
      <c r="E479" s="373" t="s">
        <v>5302</v>
      </c>
      <c r="F479" s="375" t="s">
        <v>5796</v>
      </c>
      <c r="G479" s="376" t="s">
        <v>86</v>
      </c>
      <c r="H479" s="377">
        <v>0.03</v>
      </c>
      <c r="I479" s="378">
        <v>12.5</v>
      </c>
      <c r="J479" s="378">
        <v>0.37</v>
      </c>
      <c r="K479" s="379"/>
      <c r="L479" s="489">
        <v>15.06</v>
      </c>
    </row>
    <row r="480" spans="1:13" x14ac:dyDescent="0.2">
      <c r="A480" s="359" t="s">
        <v>3576</v>
      </c>
      <c r="B480" s="373" t="s">
        <v>5794</v>
      </c>
      <c r="C480" s="374" t="s">
        <v>6062</v>
      </c>
      <c r="D480" s="373" t="s">
        <v>5791</v>
      </c>
      <c r="E480" s="373" t="s">
        <v>5341</v>
      </c>
      <c r="F480" s="375" t="s">
        <v>5796</v>
      </c>
      <c r="G480" s="376" t="s">
        <v>86</v>
      </c>
      <c r="H480" s="377">
        <v>0.03</v>
      </c>
      <c r="I480" s="378">
        <v>18.510000000000002</v>
      </c>
      <c r="J480" s="378">
        <v>0.55000000000000004</v>
      </c>
      <c r="K480" s="379"/>
      <c r="L480" s="489">
        <v>22.3</v>
      </c>
    </row>
    <row r="481" spans="1:13" x14ac:dyDescent="0.2">
      <c r="A481" s="359" t="s">
        <v>3577</v>
      </c>
      <c r="B481" s="373" t="s">
        <v>5794</v>
      </c>
      <c r="C481" s="374" t="s">
        <v>6111</v>
      </c>
      <c r="D481" s="373" t="s">
        <v>5791</v>
      </c>
      <c r="E481" s="373" t="s">
        <v>6112</v>
      </c>
      <c r="F481" s="375" t="s">
        <v>5798</v>
      </c>
      <c r="G481" s="376" t="s">
        <v>5305</v>
      </c>
      <c r="H481" s="377">
        <v>1</v>
      </c>
      <c r="I481" s="378">
        <v>0.2</v>
      </c>
      <c r="J481" s="378">
        <v>0.2</v>
      </c>
      <c r="K481" s="379"/>
      <c r="L481" s="489">
        <v>0.25</v>
      </c>
    </row>
    <row r="482" spans="1:13" x14ac:dyDescent="0.2">
      <c r="A482" s="359" t="s">
        <v>3578</v>
      </c>
      <c r="B482" s="360" t="s">
        <v>6113</v>
      </c>
      <c r="C482" s="361" t="s">
        <v>5781</v>
      </c>
      <c r="D482" s="360" t="s">
        <v>5782</v>
      </c>
      <c r="E482" s="360" t="s">
        <v>5783</v>
      </c>
      <c r="F482" s="362" t="s">
        <v>5784</v>
      </c>
      <c r="G482" s="363" t="s">
        <v>5785</v>
      </c>
      <c r="H482" s="361" t="s">
        <v>5786</v>
      </c>
      <c r="I482" s="361" t="s">
        <v>5787</v>
      </c>
      <c r="J482" s="361" t="s">
        <v>5788</v>
      </c>
      <c r="K482" s="364"/>
    </row>
    <row r="483" spans="1:13" ht="36" x14ac:dyDescent="0.2">
      <c r="A483" s="359" t="s">
        <v>3579</v>
      </c>
      <c r="B483" s="385" t="s">
        <v>5789</v>
      </c>
      <c r="C483" s="386" t="s">
        <v>6114</v>
      </c>
      <c r="D483" s="385" t="s">
        <v>217</v>
      </c>
      <c r="E483" s="385" t="s">
        <v>385</v>
      </c>
      <c r="F483" s="387" t="s">
        <v>6088</v>
      </c>
      <c r="G483" s="388" t="s">
        <v>160</v>
      </c>
      <c r="H483" s="389">
        <v>1</v>
      </c>
      <c r="I483" s="372">
        <v>12.51</v>
      </c>
      <c r="J483" s="372">
        <v>12.509999999999998</v>
      </c>
      <c r="K483" s="371"/>
      <c r="L483" s="488">
        <v>15.08</v>
      </c>
      <c r="M483" s="488">
        <v>15.08</v>
      </c>
    </row>
    <row r="484" spans="1:13" ht="24.75" thickBot="1" x14ac:dyDescent="0.25">
      <c r="A484" s="359" t="s">
        <v>3580</v>
      </c>
      <c r="B484" s="424" t="s">
        <v>5898</v>
      </c>
      <c r="C484" s="425" t="s">
        <v>6089</v>
      </c>
      <c r="D484" s="424" t="s">
        <v>217</v>
      </c>
      <c r="E484" s="424" t="s">
        <v>6090</v>
      </c>
      <c r="F484" s="426" t="s">
        <v>5908</v>
      </c>
      <c r="G484" s="427" t="s">
        <v>185</v>
      </c>
      <c r="H484" s="428">
        <v>0.222</v>
      </c>
      <c r="I484" s="417">
        <v>17.43</v>
      </c>
      <c r="J484" s="417">
        <v>3.86</v>
      </c>
      <c r="K484" s="379"/>
      <c r="L484" s="489">
        <v>21</v>
      </c>
      <c r="M484" s="490"/>
    </row>
    <row r="485" spans="1:13" ht="24.75" thickTop="1" x14ac:dyDescent="0.2">
      <c r="A485" s="359" t="s">
        <v>3581</v>
      </c>
      <c r="B485" s="411" t="s">
        <v>5898</v>
      </c>
      <c r="C485" s="412" t="s">
        <v>6091</v>
      </c>
      <c r="D485" s="411" t="s">
        <v>217</v>
      </c>
      <c r="E485" s="411" t="s">
        <v>6092</v>
      </c>
      <c r="F485" s="413" t="s">
        <v>5908</v>
      </c>
      <c r="G485" s="414" t="s">
        <v>185</v>
      </c>
      <c r="H485" s="415">
        <v>0.222</v>
      </c>
      <c r="I485" s="416">
        <v>24.12</v>
      </c>
      <c r="J485" s="416">
        <v>5.35</v>
      </c>
      <c r="K485" s="379"/>
      <c r="L485" s="489">
        <v>29.06</v>
      </c>
    </row>
    <row r="486" spans="1:13" ht="24" x14ac:dyDescent="0.2">
      <c r="A486" s="359" t="s">
        <v>3582</v>
      </c>
      <c r="B486" s="373" t="s">
        <v>5794</v>
      </c>
      <c r="C486" s="374" t="s">
        <v>6115</v>
      </c>
      <c r="D486" s="373" t="s">
        <v>217</v>
      </c>
      <c r="E486" s="373" t="s">
        <v>6116</v>
      </c>
      <c r="F486" s="375" t="s">
        <v>5798</v>
      </c>
      <c r="G486" s="376" t="s">
        <v>160</v>
      </c>
      <c r="H486" s="377">
        <v>1</v>
      </c>
      <c r="I486" s="378">
        <v>3.3009666666666666</v>
      </c>
      <c r="J486" s="378">
        <v>3.3</v>
      </c>
      <c r="K486" s="379"/>
      <c r="L486" s="489">
        <v>3.97</v>
      </c>
    </row>
    <row r="487" spans="1:13" x14ac:dyDescent="0.2">
      <c r="A487" s="359" t="s">
        <v>3583</v>
      </c>
      <c r="B487" s="360" t="s">
        <v>6117</v>
      </c>
      <c r="C487" s="361" t="s">
        <v>5781</v>
      </c>
      <c r="D487" s="360" t="s">
        <v>5782</v>
      </c>
      <c r="E487" s="360" t="s">
        <v>5783</v>
      </c>
      <c r="F487" s="362" t="s">
        <v>5784</v>
      </c>
      <c r="G487" s="363" t="s">
        <v>5785</v>
      </c>
      <c r="H487" s="361" t="s">
        <v>5786</v>
      </c>
      <c r="I487" s="361" t="s">
        <v>5787</v>
      </c>
      <c r="J487" s="361" t="s">
        <v>5788</v>
      </c>
      <c r="K487" s="364"/>
    </row>
    <row r="488" spans="1:13" ht="36" x14ac:dyDescent="0.2">
      <c r="A488" s="359" t="s">
        <v>3584</v>
      </c>
      <c r="B488" s="365" t="s">
        <v>5789</v>
      </c>
      <c r="C488" s="366" t="s">
        <v>6118</v>
      </c>
      <c r="D488" s="365" t="s">
        <v>217</v>
      </c>
      <c r="E488" s="365" t="s">
        <v>6119</v>
      </c>
      <c r="F488" s="367" t="s">
        <v>6088</v>
      </c>
      <c r="G488" s="368" t="s">
        <v>160</v>
      </c>
      <c r="H488" s="369">
        <v>1</v>
      </c>
      <c r="I488" s="370">
        <v>22.700000000000003</v>
      </c>
      <c r="J488" s="370">
        <v>22.700000000000003</v>
      </c>
      <c r="K488" s="371"/>
      <c r="L488" s="488">
        <v>27.36</v>
      </c>
      <c r="M488" s="488">
        <v>27.36</v>
      </c>
    </row>
    <row r="489" spans="1:13" ht="24" x14ac:dyDescent="0.2">
      <c r="A489" s="359" t="s">
        <v>3585</v>
      </c>
      <c r="B489" s="418" t="s">
        <v>5898</v>
      </c>
      <c r="C489" s="419" t="s">
        <v>6089</v>
      </c>
      <c r="D489" s="418" t="s">
        <v>217</v>
      </c>
      <c r="E489" s="418" t="s">
        <v>6090</v>
      </c>
      <c r="F489" s="420" t="s">
        <v>5908</v>
      </c>
      <c r="G489" s="421" t="s">
        <v>185</v>
      </c>
      <c r="H489" s="422">
        <v>0.1033</v>
      </c>
      <c r="I489" s="423">
        <v>17.43</v>
      </c>
      <c r="J489" s="423">
        <v>1.8</v>
      </c>
      <c r="K489" s="379"/>
      <c r="L489" s="489">
        <v>21</v>
      </c>
    </row>
    <row r="490" spans="1:13" ht="24" x14ac:dyDescent="0.2">
      <c r="A490" s="359" t="s">
        <v>3586</v>
      </c>
      <c r="B490" s="418" t="s">
        <v>5898</v>
      </c>
      <c r="C490" s="419" t="s">
        <v>6091</v>
      </c>
      <c r="D490" s="418" t="s">
        <v>217</v>
      </c>
      <c r="E490" s="418" t="s">
        <v>6092</v>
      </c>
      <c r="F490" s="420" t="s">
        <v>5908</v>
      </c>
      <c r="G490" s="421" t="s">
        <v>185</v>
      </c>
      <c r="H490" s="422">
        <v>0.24779999999999999</v>
      </c>
      <c r="I490" s="423">
        <v>24.12</v>
      </c>
      <c r="J490" s="423">
        <v>5.97</v>
      </c>
      <c r="K490" s="379"/>
      <c r="L490" s="489">
        <v>29.06</v>
      </c>
    </row>
    <row r="491" spans="1:13" x14ac:dyDescent="0.2">
      <c r="A491" s="359" t="s">
        <v>3587</v>
      </c>
      <c r="B491" s="373" t="s">
        <v>5794</v>
      </c>
      <c r="C491" s="374" t="s">
        <v>6120</v>
      </c>
      <c r="D491" s="373" t="s">
        <v>217</v>
      </c>
      <c r="E491" s="373" t="s">
        <v>6121</v>
      </c>
      <c r="F491" s="375" t="s">
        <v>5798</v>
      </c>
      <c r="G491" s="376" t="s">
        <v>160</v>
      </c>
      <c r="H491" s="377">
        <v>2</v>
      </c>
      <c r="I491" s="378">
        <v>1.9</v>
      </c>
      <c r="J491" s="378">
        <v>3.8</v>
      </c>
      <c r="K491" s="379"/>
      <c r="L491" s="489">
        <v>2.2999999999999998</v>
      </c>
    </row>
    <row r="492" spans="1:13" x14ac:dyDescent="0.2">
      <c r="A492" s="359" t="s">
        <v>3588</v>
      </c>
      <c r="B492" s="373" t="s">
        <v>5794</v>
      </c>
      <c r="C492" s="374" t="s">
        <v>6122</v>
      </c>
      <c r="D492" s="373" t="s">
        <v>217</v>
      </c>
      <c r="E492" s="373" t="s">
        <v>6123</v>
      </c>
      <c r="F492" s="375" t="s">
        <v>5798</v>
      </c>
      <c r="G492" s="376" t="s">
        <v>160</v>
      </c>
      <c r="H492" s="377">
        <v>1</v>
      </c>
      <c r="I492" s="378">
        <v>11.130109090909091</v>
      </c>
      <c r="J492" s="378">
        <v>11.13</v>
      </c>
      <c r="K492" s="379"/>
      <c r="L492" s="489">
        <v>13.4</v>
      </c>
    </row>
    <row r="493" spans="1:13" x14ac:dyDescent="0.2">
      <c r="A493" s="359" t="s">
        <v>3589</v>
      </c>
      <c r="B493" s="381" t="s">
        <v>6124</v>
      </c>
      <c r="C493" s="382" t="s">
        <v>5781</v>
      </c>
      <c r="D493" s="381" t="s">
        <v>5782</v>
      </c>
      <c r="E493" s="381" t="s">
        <v>5783</v>
      </c>
      <c r="F493" s="383" t="s">
        <v>5784</v>
      </c>
      <c r="G493" s="384" t="s">
        <v>5785</v>
      </c>
      <c r="H493" s="382" t="s">
        <v>5786</v>
      </c>
      <c r="I493" s="382" t="s">
        <v>5787</v>
      </c>
      <c r="J493" s="382" t="s">
        <v>5788</v>
      </c>
      <c r="K493" s="364"/>
    </row>
    <row r="494" spans="1:13" ht="12.75" thickBot="1" x14ac:dyDescent="0.25">
      <c r="A494" s="359" t="s">
        <v>3590</v>
      </c>
      <c r="B494" s="385" t="s">
        <v>5789</v>
      </c>
      <c r="C494" s="386" t="s">
        <v>6125</v>
      </c>
      <c r="D494" s="385" t="s">
        <v>5791</v>
      </c>
      <c r="E494" s="385" t="s">
        <v>390</v>
      </c>
      <c r="F494" s="387">
        <v>7</v>
      </c>
      <c r="G494" s="388" t="s">
        <v>5607</v>
      </c>
      <c r="H494" s="389">
        <v>1</v>
      </c>
      <c r="I494" s="372">
        <v>13.09</v>
      </c>
      <c r="J494" s="372">
        <v>13.09</v>
      </c>
      <c r="K494" s="371"/>
      <c r="L494" s="488">
        <v>15.79</v>
      </c>
      <c r="M494" s="488">
        <v>15.79</v>
      </c>
    </row>
    <row r="495" spans="1:13" ht="12.75" thickTop="1" x14ac:dyDescent="0.2">
      <c r="A495" s="359" t="s">
        <v>3591</v>
      </c>
      <c r="B495" s="390" t="s">
        <v>5794</v>
      </c>
      <c r="C495" s="391" t="s">
        <v>5795</v>
      </c>
      <c r="D495" s="390" t="s">
        <v>5791</v>
      </c>
      <c r="E495" s="390" t="s">
        <v>5302</v>
      </c>
      <c r="F495" s="392" t="s">
        <v>5796</v>
      </c>
      <c r="G495" s="393" t="s">
        <v>86</v>
      </c>
      <c r="H495" s="394">
        <v>0.21</v>
      </c>
      <c r="I495" s="395">
        <v>12.5</v>
      </c>
      <c r="J495" s="395">
        <v>2.62</v>
      </c>
      <c r="K495" s="379"/>
      <c r="L495" s="489">
        <v>15.06</v>
      </c>
    </row>
    <row r="496" spans="1:13" x14ac:dyDescent="0.2">
      <c r="A496" s="359" t="s">
        <v>3592</v>
      </c>
      <c r="B496" s="373" t="s">
        <v>5794</v>
      </c>
      <c r="C496" s="374" t="s">
        <v>6062</v>
      </c>
      <c r="D496" s="373" t="s">
        <v>5791</v>
      </c>
      <c r="E496" s="373" t="s">
        <v>5341</v>
      </c>
      <c r="F496" s="375" t="s">
        <v>5796</v>
      </c>
      <c r="G496" s="376" t="s">
        <v>86</v>
      </c>
      <c r="H496" s="377">
        <v>0.21</v>
      </c>
      <c r="I496" s="378">
        <v>18.510000000000002</v>
      </c>
      <c r="J496" s="378">
        <v>3.88</v>
      </c>
      <c r="K496" s="379"/>
      <c r="L496" s="489">
        <v>22.3</v>
      </c>
    </row>
    <row r="497" spans="1:13" x14ac:dyDescent="0.2">
      <c r="A497" s="359" t="s">
        <v>3593</v>
      </c>
      <c r="B497" s="373" t="s">
        <v>5794</v>
      </c>
      <c r="C497" s="374" t="s">
        <v>6126</v>
      </c>
      <c r="D497" s="373" t="s">
        <v>5791</v>
      </c>
      <c r="E497" s="373" t="s">
        <v>6127</v>
      </c>
      <c r="F497" s="375" t="s">
        <v>5798</v>
      </c>
      <c r="G497" s="376" t="s">
        <v>5305</v>
      </c>
      <c r="H497" s="377">
        <v>1</v>
      </c>
      <c r="I497" s="378">
        <v>6.59</v>
      </c>
      <c r="J497" s="378">
        <v>6.59</v>
      </c>
      <c r="K497" s="379"/>
      <c r="L497" s="489">
        <v>7.95</v>
      </c>
    </row>
    <row r="498" spans="1:13" x14ac:dyDescent="0.2">
      <c r="A498" s="359" t="s">
        <v>3594</v>
      </c>
      <c r="B498" s="360" t="s">
        <v>6128</v>
      </c>
      <c r="C498" s="361" t="s">
        <v>5781</v>
      </c>
      <c r="D498" s="360" t="s">
        <v>5782</v>
      </c>
      <c r="E498" s="360" t="s">
        <v>5783</v>
      </c>
      <c r="F498" s="362" t="s">
        <v>5784</v>
      </c>
      <c r="G498" s="363" t="s">
        <v>5785</v>
      </c>
      <c r="H498" s="361" t="s">
        <v>5786</v>
      </c>
      <c r="I498" s="361" t="s">
        <v>5787</v>
      </c>
      <c r="J498" s="361" t="s">
        <v>5788</v>
      </c>
      <c r="K498" s="364"/>
    </row>
    <row r="499" spans="1:13" ht="36" x14ac:dyDescent="0.2">
      <c r="A499" s="359" t="s">
        <v>3595</v>
      </c>
      <c r="B499" s="365" t="s">
        <v>5789</v>
      </c>
      <c r="C499" s="366" t="s">
        <v>6129</v>
      </c>
      <c r="D499" s="365" t="s">
        <v>217</v>
      </c>
      <c r="E499" s="365" t="s">
        <v>392</v>
      </c>
      <c r="F499" s="367" t="s">
        <v>6088</v>
      </c>
      <c r="G499" s="368" t="s">
        <v>160</v>
      </c>
      <c r="H499" s="369">
        <v>1</v>
      </c>
      <c r="I499" s="370">
        <v>13.84</v>
      </c>
      <c r="J499" s="370">
        <v>13.84</v>
      </c>
      <c r="K499" s="371"/>
      <c r="L499" s="488">
        <v>16.68</v>
      </c>
      <c r="M499" s="488">
        <v>16.68</v>
      </c>
    </row>
    <row r="500" spans="1:13" ht="24" x14ac:dyDescent="0.2">
      <c r="A500" s="359" t="s">
        <v>5249</v>
      </c>
      <c r="B500" s="418" t="s">
        <v>5898</v>
      </c>
      <c r="C500" s="419" t="s">
        <v>6089</v>
      </c>
      <c r="D500" s="418" t="s">
        <v>217</v>
      </c>
      <c r="E500" s="418" t="s">
        <v>6090</v>
      </c>
      <c r="F500" s="420" t="s">
        <v>5908</v>
      </c>
      <c r="G500" s="421" t="s">
        <v>185</v>
      </c>
      <c r="H500" s="422">
        <v>0.29099999999999998</v>
      </c>
      <c r="I500" s="423">
        <v>17.43</v>
      </c>
      <c r="J500" s="423">
        <v>5.07</v>
      </c>
      <c r="K500" s="379"/>
      <c r="L500" s="489">
        <v>21</v>
      </c>
    </row>
    <row r="501" spans="1:13" ht="24" x14ac:dyDescent="0.2">
      <c r="A501" s="359" t="s">
        <v>3596</v>
      </c>
      <c r="B501" s="418" t="s">
        <v>5898</v>
      </c>
      <c r="C501" s="419" t="s">
        <v>6091</v>
      </c>
      <c r="D501" s="418" t="s">
        <v>217</v>
      </c>
      <c r="E501" s="418" t="s">
        <v>6092</v>
      </c>
      <c r="F501" s="420" t="s">
        <v>5908</v>
      </c>
      <c r="G501" s="421" t="s">
        <v>185</v>
      </c>
      <c r="H501" s="422">
        <v>0.29099999999999998</v>
      </c>
      <c r="I501" s="423">
        <v>24.12</v>
      </c>
      <c r="J501" s="423">
        <v>7.01</v>
      </c>
      <c r="K501" s="379"/>
      <c r="L501" s="489">
        <v>29.06</v>
      </c>
    </row>
    <row r="502" spans="1:13" ht="24" x14ac:dyDescent="0.2">
      <c r="A502" s="359" t="s">
        <v>3597</v>
      </c>
      <c r="B502" s="418" t="s">
        <v>5898</v>
      </c>
      <c r="C502" s="419" t="s">
        <v>6130</v>
      </c>
      <c r="D502" s="418" t="s">
        <v>217</v>
      </c>
      <c r="E502" s="418" t="s">
        <v>6131</v>
      </c>
      <c r="F502" s="420" t="s">
        <v>5908</v>
      </c>
      <c r="G502" s="421" t="s">
        <v>5885</v>
      </c>
      <c r="H502" s="422">
        <v>8.9999999999999998E-4</v>
      </c>
      <c r="I502" s="423">
        <v>537.34</v>
      </c>
      <c r="J502" s="423">
        <v>0.48</v>
      </c>
      <c r="K502" s="379"/>
      <c r="L502" s="489">
        <v>647.33000000000004</v>
      </c>
    </row>
    <row r="503" spans="1:13" x14ac:dyDescent="0.2">
      <c r="A503" s="359" t="s">
        <v>3598</v>
      </c>
      <c r="B503" s="373" t="s">
        <v>5794</v>
      </c>
      <c r="C503" s="374" t="s">
        <v>6132</v>
      </c>
      <c r="D503" s="373" t="s">
        <v>217</v>
      </c>
      <c r="E503" s="373" t="s">
        <v>6133</v>
      </c>
      <c r="F503" s="375" t="s">
        <v>5798</v>
      </c>
      <c r="G503" s="376" t="s">
        <v>160</v>
      </c>
      <c r="H503" s="377">
        <v>1</v>
      </c>
      <c r="I503" s="378">
        <v>1.2827</v>
      </c>
      <c r="J503" s="378">
        <v>1.28</v>
      </c>
      <c r="K503" s="379"/>
      <c r="L503" s="489">
        <v>1.54</v>
      </c>
    </row>
    <row r="504" spans="1:13" x14ac:dyDescent="0.2">
      <c r="A504" s="359" t="s">
        <v>3599</v>
      </c>
      <c r="B504" s="360" t="s">
        <v>6134</v>
      </c>
      <c r="C504" s="361" t="s">
        <v>5781</v>
      </c>
      <c r="D504" s="360" t="s">
        <v>5782</v>
      </c>
      <c r="E504" s="360" t="s">
        <v>5783</v>
      </c>
      <c r="F504" s="362" t="s">
        <v>5784</v>
      </c>
      <c r="G504" s="363" t="s">
        <v>5785</v>
      </c>
      <c r="H504" s="361" t="s">
        <v>5786</v>
      </c>
      <c r="I504" s="361" t="s">
        <v>5787</v>
      </c>
      <c r="J504" s="361" t="s">
        <v>5788</v>
      </c>
      <c r="K504" s="364"/>
    </row>
    <row r="505" spans="1:13" x14ac:dyDescent="0.2">
      <c r="A505" s="359" t="s">
        <v>3600</v>
      </c>
      <c r="B505" s="385" t="s">
        <v>5789</v>
      </c>
      <c r="C505" s="386" t="s">
        <v>6135</v>
      </c>
      <c r="D505" s="385" t="s">
        <v>5791</v>
      </c>
      <c r="E505" s="385" t="s">
        <v>394</v>
      </c>
      <c r="F505" s="387">
        <v>7</v>
      </c>
      <c r="G505" s="388" t="s">
        <v>5607</v>
      </c>
      <c r="H505" s="389">
        <v>1</v>
      </c>
      <c r="I505" s="372">
        <v>21.09</v>
      </c>
      <c r="J505" s="372">
        <v>21.090000000000003</v>
      </c>
      <c r="K505" s="371"/>
      <c r="L505" s="488">
        <v>25.41</v>
      </c>
      <c r="M505" s="488">
        <v>25.41</v>
      </c>
    </row>
    <row r="506" spans="1:13" ht="12.75" thickBot="1" x14ac:dyDescent="0.25">
      <c r="A506" s="359" t="s">
        <v>3601</v>
      </c>
      <c r="B506" s="396" t="s">
        <v>5794</v>
      </c>
      <c r="C506" s="397" t="s">
        <v>5795</v>
      </c>
      <c r="D506" s="396" t="s">
        <v>5791</v>
      </c>
      <c r="E506" s="396" t="s">
        <v>5302</v>
      </c>
      <c r="F506" s="398" t="s">
        <v>5796</v>
      </c>
      <c r="G506" s="399" t="s">
        <v>86</v>
      </c>
      <c r="H506" s="400">
        <v>0.37</v>
      </c>
      <c r="I506" s="380">
        <v>12.5</v>
      </c>
      <c r="J506" s="380">
        <v>4.62</v>
      </c>
      <c r="K506" s="379"/>
      <c r="L506" s="489">
        <v>15.06</v>
      </c>
    </row>
    <row r="507" spans="1:13" ht="12.75" thickTop="1" x14ac:dyDescent="0.2">
      <c r="A507" s="359" t="s">
        <v>3602</v>
      </c>
      <c r="B507" s="390" t="s">
        <v>5794</v>
      </c>
      <c r="C507" s="391" t="s">
        <v>6062</v>
      </c>
      <c r="D507" s="390" t="s">
        <v>5791</v>
      </c>
      <c r="E507" s="390" t="s">
        <v>5341</v>
      </c>
      <c r="F507" s="392" t="s">
        <v>5796</v>
      </c>
      <c r="G507" s="393" t="s">
        <v>86</v>
      </c>
      <c r="H507" s="394">
        <v>0.37</v>
      </c>
      <c r="I507" s="395">
        <v>18.510000000000002</v>
      </c>
      <c r="J507" s="395">
        <v>6.84</v>
      </c>
      <c r="K507" s="379"/>
      <c r="L507" s="489">
        <v>22.3</v>
      </c>
    </row>
    <row r="508" spans="1:13" x14ac:dyDescent="0.2">
      <c r="A508" s="359" t="s">
        <v>3603</v>
      </c>
      <c r="B508" s="373" t="s">
        <v>5794</v>
      </c>
      <c r="C508" s="374" t="s">
        <v>6136</v>
      </c>
      <c r="D508" s="373" t="s">
        <v>5791</v>
      </c>
      <c r="E508" s="373" t="s">
        <v>6137</v>
      </c>
      <c r="F508" s="375" t="s">
        <v>5798</v>
      </c>
      <c r="G508" s="376" t="s">
        <v>5305</v>
      </c>
      <c r="H508" s="377">
        <v>1</v>
      </c>
      <c r="I508" s="378">
        <v>9.6306888888888889</v>
      </c>
      <c r="J508" s="378">
        <v>9.6300000000000008</v>
      </c>
      <c r="K508" s="379"/>
      <c r="L508" s="489">
        <v>11.59</v>
      </c>
    </row>
    <row r="509" spans="1:13" x14ac:dyDescent="0.2">
      <c r="A509" s="359" t="s">
        <v>3604</v>
      </c>
      <c r="B509" s="360" t="s">
        <v>6138</v>
      </c>
      <c r="C509" s="361" t="s">
        <v>5781</v>
      </c>
      <c r="D509" s="360" t="s">
        <v>5782</v>
      </c>
      <c r="E509" s="360" t="s">
        <v>5783</v>
      </c>
      <c r="F509" s="362" t="s">
        <v>5784</v>
      </c>
      <c r="G509" s="363" t="s">
        <v>5785</v>
      </c>
      <c r="H509" s="361" t="s">
        <v>5786</v>
      </c>
      <c r="I509" s="361" t="s">
        <v>5787</v>
      </c>
      <c r="J509" s="361" t="s">
        <v>5788</v>
      </c>
      <c r="K509" s="364"/>
    </row>
    <row r="510" spans="1:13" ht="36" x14ac:dyDescent="0.2">
      <c r="A510" s="359" t="s">
        <v>3605</v>
      </c>
      <c r="B510" s="365" t="s">
        <v>5789</v>
      </c>
      <c r="C510" s="366" t="s">
        <v>6129</v>
      </c>
      <c r="D510" s="365" t="s">
        <v>217</v>
      </c>
      <c r="E510" s="365" t="s">
        <v>392</v>
      </c>
      <c r="F510" s="367" t="s">
        <v>6088</v>
      </c>
      <c r="G510" s="368" t="s">
        <v>160</v>
      </c>
      <c r="H510" s="369">
        <v>1</v>
      </c>
      <c r="I510" s="370">
        <v>13.84</v>
      </c>
      <c r="J510" s="370">
        <v>13.84</v>
      </c>
      <c r="K510" s="371"/>
      <c r="L510" s="488">
        <v>16.68</v>
      </c>
      <c r="M510" s="488">
        <v>16.68</v>
      </c>
    </row>
    <row r="511" spans="1:13" ht="24" x14ac:dyDescent="0.2">
      <c r="A511" s="359" t="s">
        <v>3606</v>
      </c>
      <c r="B511" s="424" t="s">
        <v>5898</v>
      </c>
      <c r="C511" s="425" t="s">
        <v>6089</v>
      </c>
      <c r="D511" s="424" t="s">
        <v>217</v>
      </c>
      <c r="E511" s="424" t="s">
        <v>6090</v>
      </c>
      <c r="F511" s="426" t="s">
        <v>5908</v>
      </c>
      <c r="G511" s="427" t="s">
        <v>185</v>
      </c>
      <c r="H511" s="428">
        <v>0.29099999999999998</v>
      </c>
      <c r="I511" s="417">
        <v>17.43</v>
      </c>
      <c r="J511" s="417">
        <v>5.07</v>
      </c>
      <c r="K511" s="379"/>
      <c r="L511" s="489">
        <v>21</v>
      </c>
      <c r="M511" s="490"/>
    </row>
    <row r="512" spans="1:13" ht="24.75" thickBot="1" x14ac:dyDescent="0.25">
      <c r="A512" s="359" t="s">
        <v>3607</v>
      </c>
      <c r="B512" s="424" t="s">
        <v>5898</v>
      </c>
      <c r="C512" s="425" t="s">
        <v>6091</v>
      </c>
      <c r="D512" s="424" t="s">
        <v>217</v>
      </c>
      <c r="E512" s="424" t="s">
        <v>6092</v>
      </c>
      <c r="F512" s="426" t="s">
        <v>5908</v>
      </c>
      <c r="G512" s="427" t="s">
        <v>185</v>
      </c>
      <c r="H512" s="428">
        <v>0.29099999999999998</v>
      </c>
      <c r="I512" s="417">
        <v>24.12</v>
      </c>
      <c r="J512" s="417">
        <v>7.01</v>
      </c>
      <c r="K512" s="379"/>
      <c r="L512" s="489">
        <v>29.06</v>
      </c>
    </row>
    <row r="513" spans="1:13" ht="24.75" thickTop="1" x14ac:dyDescent="0.2">
      <c r="A513" s="359" t="s">
        <v>3608</v>
      </c>
      <c r="B513" s="411" t="s">
        <v>5898</v>
      </c>
      <c r="C513" s="412" t="s">
        <v>6130</v>
      </c>
      <c r="D513" s="411" t="s">
        <v>217</v>
      </c>
      <c r="E513" s="411" t="s">
        <v>6131</v>
      </c>
      <c r="F513" s="413" t="s">
        <v>5908</v>
      </c>
      <c r="G513" s="414" t="s">
        <v>5885</v>
      </c>
      <c r="H513" s="415">
        <v>8.9999999999999998E-4</v>
      </c>
      <c r="I513" s="416">
        <v>537.34</v>
      </c>
      <c r="J513" s="416">
        <v>0.48</v>
      </c>
      <c r="K513" s="379"/>
      <c r="L513" s="489">
        <v>647.33000000000004</v>
      </c>
    </row>
    <row r="514" spans="1:13" x14ac:dyDescent="0.2">
      <c r="A514" s="359" t="s">
        <v>3609</v>
      </c>
      <c r="B514" s="373" t="s">
        <v>5794</v>
      </c>
      <c r="C514" s="374" t="s">
        <v>6132</v>
      </c>
      <c r="D514" s="373" t="s">
        <v>217</v>
      </c>
      <c r="E514" s="373" t="s">
        <v>6133</v>
      </c>
      <c r="F514" s="375" t="s">
        <v>5798</v>
      </c>
      <c r="G514" s="376" t="s">
        <v>160</v>
      </c>
      <c r="H514" s="377">
        <v>1</v>
      </c>
      <c r="I514" s="378">
        <v>1.2827</v>
      </c>
      <c r="J514" s="378">
        <v>1.28</v>
      </c>
      <c r="K514" s="379"/>
      <c r="L514" s="489">
        <v>1.54</v>
      </c>
    </row>
    <row r="515" spans="1:13" x14ac:dyDescent="0.2">
      <c r="A515" s="359" t="s">
        <v>3610</v>
      </c>
      <c r="B515" s="360" t="s">
        <v>6139</v>
      </c>
      <c r="C515" s="361" t="s">
        <v>5781</v>
      </c>
      <c r="D515" s="360" t="s">
        <v>5782</v>
      </c>
      <c r="E515" s="360" t="s">
        <v>5783</v>
      </c>
      <c r="F515" s="362" t="s">
        <v>5784</v>
      </c>
      <c r="G515" s="363" t="s">
        <v>5785</v>
      </c>
      <c r="H515" s="361" t="s">
        <v>5786</v>
      </c>
      <c r="I515" s="361" t="s">
        <v>5787</v>
      </c>
      <c r="J515" s="361" t="s">
        <v>5788</v>
      </c>
      <c r="K515" s="364"/>
    </row>
    <row r="516" spans="1:13" ht="36" x14ac:dyDescent="0.2">
      <c r="A516" s="359" t="s">
        <v>3611</v>
      </c>
      <c r="B516" s="365" t="s">
        <v>5789</v>
      </c>
      <c r="C516" s="366" t="s">
        <v>6140</v>
      </c>
      <c r="D516" s="365" t="s">
        <v>217</v>
      </c>
      <c r="E516" s="365" t="s">
        <v>6141</v>
      </c>
      <c r="F516" s="367" t="s">
        <v>6088</v>
      </c>
      <c r="G516" s="368" t="s">
        <v>160</v>
      </c>
      <c r="H516" s="369">
        <v>1</v>
      </c>
      <c r="I516" s="370">
        <v>37.21</v>
      </c>
      <c r="J516" s="370">
        <v>37.21</v>
      </c>
      <c r="K516" s="371"/>
      <c r="L516" s="488">
        <v>44.83</v>
      </c>
      <c r="M516" s="488">
        <v>44.83</v>
      </c>
    </row>
    <row r="517" spans="1:13" ht="36" x14ac:dyDescent="0.2">
      <c r="A517" s="359" t="s">
        <v>3612</v>
      </c>
      <c r="B517" s="418" t="s">
        <v>5898</v>
      </c>
      <c r="C517" s="419" t="s">
        <v>6142</v>
      </c>
      <c r="D517" s="418" t="s">
        <v>217</v>
      </c>
      <c r="E517" s="418" t="s">
        <v>6143</v>
      </c>
      <c r="F517" s="420" t="s">
        <v>6088</v>
      </c>
      <c r="G517" s="421" t="s">
        <v>160</v>
      </c>
      <c r="H517" s="422">
        <v>1</v>
      </c>
      <c r="I517" s="423">
        <v>8.48</v>
      </c>
      <c r="J517" s="423">
        <v>8.48</v>
      </c>
      <c r="K517" s="379"/>
      <c r="L517" s="489">
        <v>10.220000000000001</v>
      </c>
    </row>
    <row r="518" spans="1:13" ht="36" x14ac:dyDescent="0.2">
      <c r="A518" s="359" t="s">
        <v>3613</v>
      </c>
      <c r="B518" s="418" t="s">
        <v>5898</v>
      </c>
      <c r="C518" s="419" t="s">
        <v>6144</v>
      </c>
      <c r="D518" s="418" t="s">
        <v>217</v>
      </c>
      <c r="E518" s="418" t="s">
        <v>6145</v>
      </c>
      <c r="F518" s="420" t="s">
        <v>6088</v>
      </c>
      <c r="G518" s="421" t="s">
        <v>160</v>
      </c>
      <c r="H518" s="422">
        <v>1</v>
      </c>
      <c r="I518" s="423">
        <v>28.730257142857141</v>
      </c>
      <c r="J518" s="423">
        <v>28.73</v>
      </c>
      <c r="K518" s="379"/>
      <c r="L518" s="489">
        <v>34.61</v>
      </c>
    </row>
    <row r="519" spans="1:13" x14ac:dyDescent="0.2">
      <c r="A519" s="359" t="s">
        <v>3614</v>
      </c>
      <c r="B519" s="381" t="s">
        <v>6146</v>
      </c>
      <c r="C519" s="382" t="s">
        <v>5781</v>
      </c>
      <c r="D519" s="381" t="s">
        <v>5782</v>
      </c>
      <c r="E519" s="381" t="s">
        <v>5783</v>
      </c>
      <c r="F519" s="383" t="s">
        <v>5784</v>
      </c>
      <c r="G519" s="384" t="s">
        <v>5785</v>
      </c>
      <c r="H519" s="382" t="s">
        <v>5786</v>
      </c>
      <c r="I519" s="382" t="s">
        <v>5787</v>
      </c>
      <c r="J519" s="382" t="s">
        <v>5788</v>
      </c>
      <c r="K519" s="364"/>
    </row>
    <row r="520" spans="1:13" ht="36.75" thickBot="1" x14ac:dyDescent="0.25">
      <c r="A520" s="359" t="s">
        <v>3615</v>
      </c>
      <c r="B520" s="385" t="s">
        <v>5789</v>
      </c>
      <c r="C520" s="386" t="s">
        <v>6147</v>
      </c>
      <c r="D520" s="385" t="s">
        <v>217</v>
      </c>
      <c r="E520" s="385" t="s">
        <v>398</v>
      </c>
      <c r="F520" s="387" t="s">
        <v>6088</v>
      </c>
      <c r="G520" s="388" t="s">
        <v>160</v>
      </c>
      <c r="H520" s="389">
        <v>1</v>
      </c>
      <c r="I520" s="372">
        <v>8.5599999999999987</v>
      </c>
      <c r="J520" s="372">
        <v>8.56</v>
      </c>
      <c r="K520" s="371"/>
      <c r="L520" s="488">
        <v>10.32</v>
      </c>
      <c r="M520" s="488">
        <v>10.32</v>
      </c>
    </row>
    <row r="521" spans="1:13" ht="24.75" thickTop="1" x14ac:dyDescent="0.2">
      <c r="A521" s="359" t="s">
        <v>3616</v>
      </c>
      <c r="B521" s="411" t="s">
        <v>5898</v>
      </c>
      <c r="C521" s="412" t="s">
        <v>6089</v>
      </c>
      <c r="D521" s="411" t="s">
        <v>217</v>
      </c>
      <c r="E521" s="411" t="s">
        <v>6090</v>
      </c>
      <c r="F521" s="413" t="s">
        <v>5908</v>
      </c>
      <c r="G521" s="414" t="s">
        <v>185</v>
      </c>
      <c r="H521" s="415">
        <v>0.16400000000000001</v>
      </c>
      <c r="I521" s="416">
        <v>17.43</v>
      </c>
      <c r="J521" s="416">
        <v>2.85</v>
      </c>
      <c r="K521" s="379"/>
      <c r="L521" s="489">
        <v>21</v>
      </c>
      <c r="M521" s="490"/>
    </row>
    <row r="522" spans="1:13" ht="24" x14ac:dyDescent="0.2">
      <c r="A522" s="359" t="s">
        <v>3617</v>
      </c>
      <c r="B522" s="418" t="s">
        <v>5898</v>
      </c>
      <c r="C522" s="419" t="s">
        <v>6091</v>
      </c>
      <c r="D522" s="418" t="s">
        <v>217</v>
      </c>
      <c r="E522" s="418" t="s">
        <v>6092</v>
      </c>
      <c r="F522" s="420" t="s">
        <v>5908</v>
      </c>
      <c r="G522" s="421" t="s">
        <v>185</v>
      </c>
      <c r="H522" s="422">
        <v>0.16400000000000001</v>
      </c>
      <c r="I522" s="423">
        <v>24.12</v>
      </c>
      <c r="J522" s="423">
        <v>3.95</v>
      </c>
      <c r="K522" s="379"/>
      <c r="L522" s="489">
        <v>29.06</v>
      </c>
    </row>
    <row r="523" spans="1:13" ht="24" x14ac:dyDescent="0.2">
      <c r="A523" s="359" t="s">
        <v>3618</v>
      </c>
      <c r="B523" s="418" t="s">
        <v>5898</v>
      </c>
      <c r="C523" s="419" t="s">
        <v>6130</v>
      </c>
      <c r="D523" s="418" t="s">
        <v>217</v>
      </c>
      <c r="E523" s="418" t="s">
        <v>6131</v>
      </c>
      <c r="F523" s="420" t="s">
        <v>5908</v>
      </c>
      <c r="G523" s="421" t="s">
        <v>5885</v>
      </c>
      <c r="H523" s="422">
        <v>8.9999999999999998E-4</v>
      </c>
      <c r="I523" s="423">
        <v>537.34</v>
      </c>
      <c r="J523" s="423">
        <v>0.48</v>
      </c>
      <c r="K523" s="379"/>
      <c r="L523" s="489">
        <v>647.33000000000004</v>
      </c>
    </row>
    <row r="524" spans="1:13" x14ac:dyDescent="0.2">
      <c r="A524" s="359" t="s">
        <v>3619</v>
      </c>
      <c r="B524" s="373" t="s">
        <v>5794</v>
      </c>
      <c r="C524" s="374" t="s">
        <v>6132</v>
      </c>
      <c r="D524" s="373" t="s">
        <v>217</v>
      </c>
      <c r="E524" s="373" t="s">
        <v>6133</v>
      </c>
      <c r="F524" s="375" t="s">
        <v>5798</v>
      </c>
      <c r="G524" s="376" t="s">
        <v>160</v>
      </c>
      <c r="H524" s="377">
        <v>1</v>
      </c>
      <c r="I524" s="378">
        <v>1.2827</v>
      </c>
      <c r="J524" s="378">
        <v>1.28</v>
      </c>
      <c r="K524" s="379"/>
      <c r="L524" s="489">
        <v>1.54</v>
      </c>
    </row>
    <row r="525" spans="1:13" x14ac:dyDescent="0.2">
      <c r="A525" s="359" t="s">
        <v>3620</v>
      </c>
      <c r="B525" s="360" t="s">
        <v>6148</v>
      </c>
      <c r="C525" s="361" t="s">
        <v>5781</v>
      </c>
      <c r="D525" s="360" t="s">
        <v>5782</v>
      </c>
      <c r="E525" s="360" t="s">
        <v>5783</v>
      </c>
      <c r="F525" s="362" t="s">
        <v>5784</v>
      </c>
      <c r="G525" s="363" t="s">
        <v>5785</v>
      </c>
      <c r="H525" s="361" t="s">
        <v>5786</v>
      </c>
      <c r="I525" s="361" t="s">
        <v>5787</v>
      </c>
      <c r="J525" s="361" t="s">
        <v>5788</v>
      </c>
      <c r="K525" s="364"/>
    </row>
    <row r="526" spans="1:13" x14ac:dyDescent="0.2">
      <c r="A526" s="359" t="s">
        <v>3621</v>
      </c>
      <c r="B526" s="365" t="s">
        <v>5789</v>
      </c>
      <c r="C526" s="366" t="s">
        <v>6149</v>
      </c>
      <c r="D526" s="365" t="s">
        <v>5791</v>
      </c>
      <c r="E526" s="365" t="s">
        <v>400</v>
      </c>
      <c r="F526" s="367">
        <v>7</v>
      </c>
      <c r="G526" s="368" t="s">
        <v>5607</v>
      </c>
      <c r="H526" s="369">
        <v>1</v>
      </c>
      <c r="I526" s="370">
        <v>15.67</v>
      </c>
      <c r="J526" s="370">
        <v>15.670000000000002</v>
      </c>
      <c r="K526" s="371"/>
      <c r="L526" s="488">
        <v>18.87</v>
      </c>
      <c r="M526" s="488">
        <v>18.87</v>
      </c>
    </row>
    <row r="527" spans="1:13" x14ac:dyDescent="0.2">
      <c r="A527" s="359" t="s">
        <v>3622</v>
      </c>
      <c r="B527" s="373" t="s">
        <v>5794</v>
      </c>
      <c r="C527" s="374" t="s">
        <v>5795</v>
      </c>
      <c r="D527" s="373" t="s">
        <v>5791</v>
      </c>
      <c r="E527" s="373" t="s">
        <v>5302</v>
      </c>
      <c r="F527" s="375" t="s">
        <v>5796</v>
      </c>
      <c r="G527" s="376" t="s">
        <v>86</v>
      </c>
      <c r="H527" s="377">
        <v>0.28999999999999998</v>
      </c>
      <c r="I527" s="378">
        <v>12.5</v>
      </c>
      <c r="J527" s="378">
        <v>3.62</v>
      </c>
      <c r="K527" s="379"/>
      <c r="L527" s="489">
        <v>15.06</v>
      </c>
    </row>
    <row r="528" spans="1:13" x14ac:dyDescent="0.2">
      <c r="A528" s="359" t="s">
        <v>3623</v>
      </c>
      <c r="B528" s="373" t="s">
        <v>5794</v>
      </c>
      <c r="C528" s="374" t="s">
        <v>6062</v>
      </c>
      <c r="D528" s="373" t="s">
        <v>5791</v>
      </c>
      <c r="E528" s="373" t="s">
        <v>5341</v>
      </c>
      <c r="F528" s="375" t="s">
        <v>5796</v>
      </c>
      <c r="G528" s="376" t="s">
        <v>86</v>
      </c>
      <c r="H528" s="377">
        <v>0.28999999999999998</v>
      </c>
      <c r="I528" s="378">
        <v>18.510000000000002</v>
      </c>
      <c r="J528" s="378">
        <v>5.36</v>
      </c>
      <c r="K528" s="379"/>
      <c r="L528" s="489">
        <v>22.3</v>
      </c>
    </row>
    <row r="529" spans="1:13" x14ac:dyDescent="0.2">
      <c r="A529" s="359" t="s">
        <v>3624</v>
      </c>
      <c r="B529" s="396" t="s">
        <v>5794</v>
      </c>
      <c r="C529" s="397" t="s">
        <v>6150</v>
      </c>
      <c r="D529" s="396" t="s">
        <v>5791</v>
      </c>
      <c r="E529" s="396" t="s">
        <v>6151</v>
      </c>
      <c r="F529" s="398" t="s">
        <v>5798</v>
      </c>
      <c r="G529" s="399" t="s">
        <v>5305</v>
      </c>
      <c r="H529" s="400">
        <v>1</v>
      </c>
      <c r="I529" s="380">
        <v>6.6911333333333323</v>
      </c>
      <c r="J529" s="380">
        <v>6.69</v>
      </c>
      <c r="K529" s="379"/>
      <c r="L529" s="489">
        <v>8.0500000000000007</v>
      </c>
    </row>
    <row r="530" spans="1:13" ht="12.75" thickBot="1" x14ac:dyDescent="0.25">
      <c r="A530" s="359" t="s">
        <v>3625</v>
      </c>
      <c r="B530" s="381" t="s">
        <v>6152</v>
      </c>
      <c r="C530" s="382" t="s">
        <v>5781</v>
      </c>
      <c r="D530" s="381" t="s">
        <v>5782</v>
      </c>
      <c r="E530" s="381" t="s">
        <v>5783</v>
      </c>
      <c r="F530" s="383" t="s">
        <v>5784</v>
      </c>
      <c r="G530" s="384" t="s">
        <v>5785</v>
      </c>
      <c r="H530" s="382" t="s">
        <v>5786</v>
      </c>
      <c r="I530" s="382" t="s">
        <v>5787</v>
      </c>
      <c r="J530" s="382" t="s">
        <v>5788</v>
      </c>
      <c r="K530" s="364"/>
    </row>
    <row r="531" spans="1:13" ht="36.75" thickTop="1" x14ac:dyDescent="0.2">
      <c r="A531" s="359" t="s">
        <v>3626</v>
      </c>
      <c r="B531" s="401" t="s">
        <v>5789</v>
      </c>
      <c r="C531" s="402" t="s">
        <v>6153</v>
      </c>
      <c r="D531" s="401" t="s">
        <v>217</v>
      </c>
      <c r="E531" s="401" t="s">
        <v>402</v>
      </c>
      <c r="F531" s="403" t="s">
        <v>6088</v>
      </c>
      <c r="G531" s="404" t="s">
        <v>160</v>
      </c>
      <c r="H531" s="405">
        <v>1</v>
      </c>
      <c r="I531" s="406">
        <v>24.599999999999998</v>
      </c>
      <c r="J531" s="406">
        <v>24.6</v>
      </c>
      <c r="K531" s="371"/>
      <c r="L531" s="488">
        <v>29.65</v>
      </c>
      <c r="M531" s="488">
        <v>29.65</v>
      </c>
    </row>
    <row r="532" spans="1:13" ht="24" x14ac:dyDescent="0.2">
      <c r="A532" s="359" t="s">
        <v>3627</v>
      </c>
      <c r="B532" s="418" t="s">
        <v>5898</v>
      </c>
      <c r="C532" s="419" t="s">
        <v>6089</v>
      </c>
      <c r="D532" s="418" t="s">
        <v>217</v>
      </c>
      <c r="E532" s="418" t="s">
        <v>6090</v>
      </c>
      <c r="F532" s="420" t="s">
        <v>5908</v>
      </c>
      <c r="G532" s="421" t="s">
        <v>185</v>
      </c>
      <c r="H532" s="422">
        <v>0.55000000000000004</v>
      </c>
      <c r="I532" s="423">
        <v>17.43</v>
      </c>
      <c r="J532" s="423">
        <v>9.58</v>
      </c>
      <c r="K532" s="379"/>
      <c r="L532" s="489">
        <v>21</v>
      </c>
      <c r="M532" s="490"/>
    </row>
    <row r="533" spans="1:13" ht="24" x14ac:dyDescent="0.2">
      <c r="A533" s="359" t="s">
        <v>3628</v>
      </c>
      <c r="B533" s="418" t="s">
        <v>5898</v>
      </c>
      <c r="C533" s="419" t="s">
        <v>6091</v>
      </c>
      <c r="D533" s="418" t="s">
        <v>217</v>
      </c>
      <c r="E533" s="418" t="s">
        <v>6092</v>
      </c>
      <c r="F533" s="420" t="s">
        <v>5908</v>
      </c>
      <c r="G533" s="421" t="s">
        <v>185</v>
      </c>
      <c r="H533" s="422">
        <v>0.55000000000000004</v>
      </c>
      <c r="I533" s="423">
        <v>24.12</v>
      </c>
      <c r="J533" s="423">
        <v>13.26</v>
      </c>
      <c r="K533" s="379"/>
      <c r="L533" s="489">
        <v>29.06</v>
      </c>
    </row>
    <row r="534" spans="1:13" ht="24" x14ac:dyDescent="0.2">
      <c r="A534" s="359" t="s">
        <v>3629</v>
      </c>
      <c r="B534" s="418" t="s">
        <v>5898</v>
      </c>
      <c r="C534" s="419" t="s">
        <v>6130</v>
      </c>
      <c r="D534" s="418" t="s">
        <v>217</v>
      </c>
      <c r="E534" s="418" t="s">
        <v>6131</v>
      </c>
      <c r="F534" s="420" t="s">
        <v>5908</v>
      </c>
      <c r="G534" s="421" t="s">
        <v>5885</v>
      </c>
      <c r="H534" s="422">
        <v>8.9999999999999998E-4</v>
      </c>
      <c r="I534" s="423">
        <v>537.34</v>
      </c>
      <c r="J534" s="423">
        <v>0.48</v>
      </c>
      <c r="K534" s="379"/>
      <c r="L534" s="489">
        <v>647.33000000000004</v>
      </c>
    </row>
    <row r="535" spans="1:13" x14ac:dyDescent="0.2">
      <c r="A535" s="359" t="s">
        <v>3630</v>
      </c>
      <c r="B535" s="373" t="s">
        <v>5794</v>
      </c>
      <c r="C535" s="374" t="s">
        <v>6132</v>
      </c>
      <c r="D535" s="373" t="s">
        <v>217</v>
      </c>
      <c r="E535" s="373" t="s">
        <v>6133</v>
      </c>
      <c r="F535" s="375" t="s">
        <v>5798</v>
      </c>
      <c r="G535" s="376" t="s">
        <v>160</v>
      </c>
      <c r="H535" s="377">
        <v>1</v>
      </c>
      <c r="I535" s="378">
        <v>1.2827</v>
      </c>
      <c r="J535" s="378">
        <v>1.28</v>
      </c>
      <c r="K535" s="379"/>
      <c r="L535" s="489">
        <v>1.54</v>
      </c>
    </row>
    <row r="536" spans="1:13" x14ac:dyDescent="0.2">
      <c r="A536" s="359" t="s">
        <v>3631</v>
      </c>
      <c r="B536" s="360" t="s">
        <v>6154</v>
      </c>
      <c r="C536" s="361" t="s">
        <v>5781</v>
      </c>
      <c r="D536" s="360" t="s">
        <v>5782</v>
      </c>
      <c r="E536" s="360" t="s">
        <v>5783</v>
      </c>
      <c r="F536" s="362" t="s">
        <v>5784</v>
      </c>
      <c r="G536" s="363" t="s">
        <v>5785</v>
      </c>
      <c r="H536" s="361" t="s">
        <v>5786</v>
      </c>
      <c r="I536" s="361" t="s">
        <v>5787</v>
      </c>
      <c r="J536" s="361" t="s">
        <v>5788</v>
      </c>
      <c r="K536" s="364"/>
    </row>
    <row r="537" spans="1:13" ht="36" x14ac:dyDescent="0.2">
      <c r="A537" s="359" t="s">
        <v>3632</v>
      </c>
      <c r="B537" s="365" t="s">
        <v>5789</v>
      </c>
      <c r="C537" s="366" t="s">
        <v>6155</v>
      </c>
      <c r="D537" s="365" t="s">
        <v>217</v>
      </c>
      <c r="E537" s="365" t="s">
        <v>6156</v>
      </c>
      <c r="F537" s="367" t="s">
        <v>6088</v>
      </c>
      <c r="G537" s="368" t="s">
        <v>172</v>
      </c>
      <c r="H537" s="369">
        <v>1</v>
      </c>
      <c r="I537" s="370">
        <v>3.32</v>
      </c>
      <c r="J537" s="370">
        <v>3.32</v>
      </c>
      <c r="K537" s="371"/>
      <c r="L537" s="488">
        <v>4.01</v>
      </c>
      <c r="M537" s="488">
        <v>4.01</v>
      </c>
    </row>
    <row r="538" spans="1:13" ht="24" x14ac:dyDescent="0.2">
      <c r="A538" s="359" t="s">
        <v>3633</v>
      </c>
      <c r="B538" s="418" t="s">
        <v>5898</v>
      </c>
      <c r="C538" s="419" t="s">
        <v>6089</v>
      </c>
      <c r="D538" s="418" t="s">
        <v>217</v>
      </c>
      <c r="E538" s="418" t="s">
        <v>6090</v>
      </c>
      <c r="F538" s="420" t="s">
        <v>5908</v>
      </c>
      <c r="G538" s="421" t="s">
        <v>185</v>
      </c>
      <c r="H538" s="422">
        <v>2.9000000000000001E-2</v>
      </c>
      <c r="I538" s="423">
        <v>17.43</v>
      </c>
      <c r="J538" s="423">
        <v>0.5</v>
      </c>
      <c r="K538" s="379"/>
      <c r="L538" s="489">
        <v>21</v>
      </c>
      <c r="M538" s="490"/>
    </row>
    <row r="539" spans="1:13" ht="24" x14ac:dyDescent="0.2">
      <c r="A539" s="359" t="s">
        <v>3634</v>
      </c>
      <c r="B539" s="424" t="s">
        <v>5898</v>
      </c>
      <c r="C539" s="425" t="s">
        <v>6091</v>
      </c>
      <c r="D539" s="424" t="s">
        <v>217</v>
      </c>
      <c r="E539" s="424" t="s">
        <v>6092</v>
      </c>
      <c r="F539" s="426" t="s">
        <v>5908</v>
      </c>
      <c r="G539" s="427" t="s">
        <v>185</v>
      </c>
      <c r="H539" s="428">
        <v>2.9000000000000001E-2</v>
      </c>
      <c r="I539" s="417">
        <v>24.12</v>
      </c>
      <c r="J539" s="417">
        <v>0.69</v>
      </c>
      <c r="K539" s="379"/>
      <c r="L539" s="489">
        <v>29.06</v>
      </c>
    </row>
    <row r="540" spans="1:13" ht="24.75" thickBot="1" x14ac:dyDescent="0.25">
      <c r="A540" s="359" t="s">
        <v>3635</v>
      </c>
      <c r="B540" s="396" t="s">
        <v>5794</v>
      </c>
      <c r="C540" s="397" t="s">
        <v>6157</v>
      </c>
      <c r="D540" s="396" t="s">
        <v>217</v>
      </c>
      <c r="E540" s="396" t="s">
        <v>6158</v>
      </c>
      <c r="F540" s="398" t="s">
        <v>5798</v>
      </c>
      <c r="G540" s="399" t="s">
        <v>172</v>
      </c>
      <c r="H540" s="400">
        <v>1.2434000000000001</v>
      </c>
      <c r="I540" s="380">
        <v>1.7</v>
      </c>
      <c r="J540" s="380">
        <v>2.11</v>
      </c>
      <c r="K540" s="379"/>
      <c r="L540" s="489">
        <v>2.0499999999999998</v>
      </c>
    </row>
    <row r="541" spans="1:13" ht="12.75" thickTop="1" x14ac:dyDescent="0.2">
      <c r="A541" s="359" t="s">
        <v>3636</v>
      </c>
      <c r="B541" s="390" t="s">
        <v>5794</v>
      </c>
      <c r="C541" s="391" t="s">
        <v>6159</v>
      </c>
      <c r="D541" s="390" t="s">
        <v>217</v>
      </c>
      <c r="E541" s="390" t="s">
        <v>5661</v>
      </c>
      <c r="F541" s="392" t="s">
        <v>5798</v>
      </c>
      <c r="G541" s="393" t="s">
        <v>160</v>
      </c>
      <c r="H541" s="394">
        <v>9.4000000000000004E-3</v>
      </c>
      <c r="I541" s="395">
        <v>2.82</v>
      </c>
      <c r="J541" s="395">
        <v>0.02</v>
      </c>
      <c r="K541" s="379"/>
      <c r="L541" s="489">
        <v>3.4</v>
      </c>
    </row>
    <row r="542" spans="1:13" x14ac:dyDescent="0.2">
      <c r="A542" s="359" t="s">
        <v>3637</v>
      </c>
      <c r="B542" s="360" t="s">
        <v>6160</v>
      </c>
      <c r="C542" s="361" t="s">
        <v>5781</v>
      </c>
      <c r="D542" s="360" t="s">
        <v>5782</v>
      </c>
      <c r="E542" s="360" t="s">
        <v>5783</v>
      </c>
      <c r="F542" s="362" t="s">
        <v>5784</v>
      </c>
      <c r="G542" s="363" t="s">
        <v>5785</v>
      </c>
      <c r="H542" s="361" t="s">
        <v>5786</v>
      </c>
      <c r="I542" s="361" t="s">
        <v>5787</v>
      </c>
      <c r="J542" s="361" t="s">
        <v>5788</v>
      </c>
      <c r="K542" s="364"/>
    </row>
    <row r="543" spans="1:13" x14ac:dyDescent="0.2">
      <c r="A543" s="359" t="s">
        <v>3638</v>
      </c>
      <c r="B543" s="365" t="s">
        <v>5789</v>
      </c>
      <c r="C543" s="366" t="s">
        <v>6161</v>
      </c>
      <c r="D543" s="365" t="s">
        <v>5791</v>
      </c>
      <c r="E543" s="365" t="s">
        <v>405</v>
      </c>
      <c r="F543" s="367">
        <v>7</v>
      </c>
      <c r="G543" s="368" t="s">
        <v>172</v>
      </c>
      <c r="H543" s="369">
        <v>1</v>
      </c>
      <c r="I543" s="370">
        <v>11.59</v>
      </c>
      <c r="J543" s="370">
        <v>11.59</v>
      </c>
      <c r="K543" s="371"/>
      <c r="L543" s="488">
        <v>13.97</v>
      </c>
      <c r="M543" s="488">
        <v>13.97</v>
      </c>
    </row>
    <row r="544" spans="1:13" x14ac:dyDescent="0.2">
      <c r="A544" s="359" t="s">
        <v>3639</v>
      </c>
      <c r="B544" s="373" t="s">
        <v>5794</v>
      </c>
      <c r="C544" s="374" t="s">
        <v>5795</v>
      </c>
      <c r="D544" s="373" t="s">
        <v>5791</v>
      </c>
      <c r="E544" s="373" t="s">
        <v>5302</v>
      </c>
      <c r="F544" s="375" t="s">
        <v>5796</v>
      </c>
      <c r="G544" s="376" t="s">
        <v>86</v>
      </c>
      <c r="H544" s="377">
        <v>0.13600000000000001</v>
      </c>
      <c r="I544" s="378">
        <v>12.5</v>
      </c>
      <c r="J544" s="378">
        <v>1.7</v>
      </c>
      <c r="K544" s="379"/>
      <c r="L544" s="489">
        <v>15.06</v>
      </c>
    </row>
    <row r="545" spans="1:13" x14ac:dyDescent="0.2">
      <c r="A545" s="359" t="s">
        <v>3640</v>
      </c>
      <c r="B545" s="373" t="s">
        <v>5794</v>
      </c>
      <c r="C545" s="374" t="s">
        <v>6062</v>
      </c>
      <c r="D545" s="373" t="s">
        <v>5791</v>
      </c>
      <c r="E545" s="373" t="s">
        <v>5341</v>
      </c>
      <c r="F545" s="375" t="s">
        <v>5796</v>
      </c>
      <c r="G545" s="376" t="s">
        <v>86</v>
      </c>
      <c r="H545" s="377">
        <v>0.13600000000000001</v>
      </c>
      <c r="I545" s="378">
        <v>18.510000000000002</v>
      </c>
      <c r="J545" s="378">
        <v>2.5099999999999998</v>
      </c>
      <c r="K545" s="379"/>
      <c r="L545" s="489">
        <v>22.3</v>
      </c>
    </row>
    <row r="546" spans="1:13" x14ac:dyDescent="0.2">
      <c r="A546" s="359" t="s">
        <v>3641</v>
      </c>
      <c r="B546" s="373" t="s">
        <v>5794</v>
      </c>
      <c r="C546" s="374" t="s">
        <v>6162</v>
      </c>
      <c r="D546" s="373" t="s">
        <v>5791</v>
      </c>
      <c r="E546" s="373" t="s">
        <v>405</v>
      </c>
      <c r="F546" s="375" t="s">
        <v>5798</v>
      </c>
      <c r="G546" s="376" t="s">
        <v>5385</v>
      </c>
      <c r="H546" s="377">
        <v>1.02</v>
      </c>
      <c r="I546" s="378">
        <v>7.24</v>
      </c>
      <c r="J546" s="378">
        <v>7.38</v>
      </c>
      <c r="K546" s="379"/>
      <c r="L546" s="489">
        <v>8.73</v>
      </c>
    </row>
    <row r="547" spans="1:13" x14ac:dyDescent="0.2">
      <c r="A547" s="359" t="s">
        <v>3642</v>
      </c>
      <c r="B547" s="360" t="s">
        <v>6163</v>
      </c>
      <c r="C547" s="361" t="s">
        <v>5781</v>
      </c>
      <c r="D547" s="360" t="s">
        <v>5782</v>
      </c>
      <c r="E547" s="360" t="s">
        <v>5783</v>
      </c>
      <c r="F547" s="362" t="s">
        <v>5784</v>
      </c>
      <c r="G547" s="363" t="s">
        <v>5785</v>
      </c>
      <c r="H547" s="361" t="s">
        <v>5786</v>
      </c>
      <c r="I547" s="361" t="s">
        <v>5787</v>
      </c>
      <c r="J547" s="361" t="s">
        <v>5788</v>
      </c>
      <c r="K547" s="364"/>
    </row>
    <row r="548" spans="1:13" ht="36" x14ac:dyDescent="0.2">
      <c r="A548" s="359" t="s">
        <v>3643</v>
      </c>
      <c r="B548" s="365" t="s">
        <v>5789</v>
      </c>
      <c r="C548" s="366" t="s">
        <v>6164</v>
      </c>
      <c r="D548" s="365" t="s">
        <v>217</v>
      </c>
      <c r="E548" s="365" t="s">
        <v>6165</v>
      </c>
      <c r="F548" s="367" t="s">
        <v>6088</v>
      </c>
      <c r="G548" s="368" t="s">
        <v>160</v>
      </c>
      <c r="H548" s="369">
        <v>1</v>
      </c>
      <c r="I548" s="370">
        <v>426.1</v>
      </c>
      <c r="J548" s="370">
        <v>426.1</v>
      </c>
      <c r="K548" s="371"/>
      <c r="L548" s="488">
        <v>513.32000000000005</v>
      </c>
      <c r="M548" s="488">
        <v>513.32000000000005</v>
      </c>
    </row>
    <row r="549" spans="1:13" ht="36" x14ac:dyDescent="0.2">
      <c r="A549" s="359" t="s">
        <v>3644</v>
      </c>
      <c r="B549" s="418" t="s">
        <v>5898</v>
      </c>
      <c r="C549" s="419" t="s">
        <v>6166</v>
      </c>
      <c r="D549" s="418" t="s">
        <v>217</v>
      </c>
      <c r="E549" s="418" t="s">
        <v>6167</v>
      </c>
      <c r="F549" s="420" t="s">
        <v>5908</v>
      </c>
      <c r="G549" s="421" t="s">
        <v>5885</v>
      </c>
      <c r="H549" s="422">
        <v>1.34E-2</v>
      </c>
      <c r="I549" s="423">
        <v>585.9</v>
      </c>
      <c r="J549" s="423">
        <v>7.85</v>
      </c>
      <c r="K549" s="379"/>
      <c r="L549" s="489">
        <v>705.83</v>
      </c>
    </row>
    <row r="550" spans="1:13" ht="24" x14ac:dyDescent="0.2">
      <c r="A550" s="359" t="s">
        <v>3645</v>
      </c>
      <c r="B550" s="418" t="s">
        <v>5898</v>
      </c>
      <c r="C550" s="419" t="s">
        <v>6089</v>
      </c>
      <c r="D550" s="418" t="s">
        <v>217</v>
      </c>
      <c r="E550" s="418" t="s">
        <v>6090</v>
      </c>
      <c r="F550" s="420" t="s">
        <v>5908</v>
      </c>
      <c r="G550" s="421" t="s">
        <v>185</v>
      </c>
      <c r="H550" s="422">
        <v>0.53349999999999997</v>
      </c>
      <c r="I550" s="423">
        <v>17.43</v>
      </c>
      <c r="J550" s="423">
        <v>9.2899999999999991</v>
      </c>
      <c r="K550" s="379"/>
      <c r="L550" s="489">
        <v>21</v>
      </c>
      <c r="M550" s="490"/>
    </row>
    <row r="551" spans="1:13" ht="24" x14ac:dyDescent="0.2">
      <c r="A551" s="359" t="s">
        <v>3646</v>
      </c>
      <c r="B551" s="424" t="s">
        <v>5898</v>
      </c>
      <c r="C551" s="425" t="s">
        <v>6091</v>
      </c>
      <c r="D551" s="424" t="s">
        <v>217</v>
      </c>
      <c r="E551" s="424" t="s">
        <v>6092</v>
      </c>
      <c r="F551" s="426" t="s">
        <v>5908</v>
      </c>
      <c r="G551" s="427" t="s">
        <v>185</v>
      </c>
      <c r="H551" s="428">
        <v>0.53349999999999997</v>
      </c>
      <c r="I551" s="417">
        <v>24.12</v>
      </c>
      <c r="J551" s="417">
        <v>12.86</v>
      </c>
      <c r="K551" s="379"/>
      <c r="L551" s="489">
        <v>29.06</v>
      </c>
    </row>
    <row r="552" spans="1:13" ht="24.75" thickBot="1" x14ac:dyDescent="0.25">
      <c r="A552" s="359" t="s">
        <v>3647</v>
      </c>
      <c r="B552" s="396" t="s">
        <v>5794</v>
      </c>
      <c r="C552" s="397" t="s">
        <v>6168</v>
      </c>
      <c r="D552" s="396" t="s">
        <v>217</v>
      </c>
      <c r="E552" s="396" t="s">
        <v>6169</v>
      </c>
      <c r="F552" s="398" t="s">
        <v>5798</v>
      </c>
      <c r="G552" s="399" t="s">
        <v>160</v>
      </c>
      <c r="H552" s="400">
        <v>1</v>
      </c>
      <c r="I552" s="380">
        <v>396.10000227272729</v>
      </c>
      <c r="J552" s="380">
        <v>396.1</v>
      </c>
      <c r="K552" s="379"/>
      <c r="L552" s="489">
        <v>477.17</v>
      </c>
    </row>
    <row r="553" spans="1:13" ht="12.75" thickTop="1" x14ac:dyDescent="0.2">
      <c r="A553" s="359" t="s">
        <v>3648</v>
      </c>
      <c r="B553" s="407" t="s">
        <v>6170</v>
      </c>
      <c r="C553" s="408" t="s">
        <v>5781</v>
      </c>
      <c r="D553" s="407" t="s">
        <v>5782</v>
      </c>
      <c r="E553" s="407" t="s">
        <v>5783</v>
      </c>
      <c r="F553" s="409" t="s">
        <v>5784</v>
      </c>
      <c r="G553" s="410" t="s">
        <v>5785</v>
      </c>
      <c r="H553" s="408" t="s">
        <v>5786</v>
      </c>
      <c r="I553" s="408" t="s">
        <v>5787</v>
      </c>
      <c r="J553" s="408" t="s">
        <v>5788</v>
      </c>
      <c r="K553" s="364"/>
    </row>
    <row r="554" spans="1:13" ht="36" x14ac:dyDescent="0.2">
      <c r="A554" s="359" t="s">
        <v>3649</v>
      </c>
      <c r="B554" s="365" t="s">
        <v>5789</v>
      </c>
      <c r="C554" s="366" t="s">
        <v>6171</v>
      </c>
      <c r="D554" s="365" t="s">
        <v>217</v>
      </c>
      <c r="E554" s="365" t="s">
        <v>6172</v>
      </c>
      <c r="F554" s="367" t="s">
        <v>6088</v>
      </c>
      <c r="G554" s="368" t="s">
        <v>160</v>
      </c>
      <c r="H554" s="369">
        <v>1</v>
      </c>
      <c r="I554" s="370">
        <v>58.14</v>
      </c>
      <c r="J554" s="370">
        <v>58.14</v>
      </c>
      <c r="K554" s="371"/>
      <c r="L554" s="488">
        <v>70.06</v>
      </c>
      <c r="M554" s="488">
        <v>70.06</v>
      </c>
    </row>
    <row r="555" spans="1:13" ht="24" x14ac:dyDescent="0.2">
      <c r="A555" s="359" t="s">
        <v>3650</v>
      </c>
      <c r="B555" s="418" t="s">
        <v>5898</v>
      </c>
      <c r="C555" s="419" t="s">
        <v>6089</v>
      </c>
      <c r="D555" s="418" t="s">
        <v>217</v>
      </c>
      <c r="E555" s="418" t="s">
        <v>6090</v>
      </c>
      <c r="F555" s="420" t="s">
        <v>5908</v>
      </c>
      <c r="G555" s="421" t="s">
        <v>185</v>
      </c>
      <c r="H555" s="422">
        <v>0.1988</v>
      </c>
      <c r="I555" s="423">
        <v>17.43</v>
      </c>
      <c r="J555" s="423">
        <v>3.46</v>
      </c>
      <c r="K555" s="379"/>
      <c r="L555" s="489">
        <v>21</v>
      </c>
      <c r="M555" s="490"/>
    </row>
    <row r="556" spans="1:13" ht="24" x14ac:dyDescent="0.2">
      <c r="A556" s="359" t="s">
        <v>3651</v>
      </c>
      <c r="B556" s="418" t="s">
        <v>5898</v>
      </c>
      <c r="C556" s="419" t="s">
        <v>6091</v>
      </c>
      <c r="D556" s="418" t="s">
        <v>217</v>
      </c>
      <c r="E556" s="418" t="s">
        <v>6092</v>
      </c>
      <c r="F556" s="420" t="s">
        <v>5908</v>
      </c>
      <c r="G556" s="421" t="s">
        <v>185</v>
      </c>
      <c r="H556" s="422">
        <v>0.1988</v>
      </c>
      <c r="I556" s="423">
        <v>24.12</v>
      </c>
      <c r="J556" s="423">
        <v>4.79</v>
      </c>
      <c r="K556" s="379"/>
      <c r="L556" s="489">
        <v>29.06</v>
      </c>
    </row>
    <row r="557" spans="1:13" ht="24" x14ac:dyDescent="0.2">
      <c r="A557" s="359" t="s">
        <v>3652</v>
      </c>
      <c r="B557" s="396" t="s">
        <v>5794</v>
      </c>
      <c r="C557" s="397" t="s">
        <v>6173</v>
      </c>
      <c r="D557" s="396" t="s">
        <v>217</v>
      </c>
      <c r="E557" s="396" t="s">
        <v>6174</v>
      </c>
      <c r="F557" s="398" t="s">
        <v>5798</v>
      </c>
      <c r="G557" s="399" t="s">
        <v>160</v>
      </c>
      <c r="H557" s="400">
        <v>3</v>
      </c>
      <c r="I557" s="380">
        <v>0.98</v>
      </c>
      <c r="J557" s="380">
        <v>2.94</v>
      </c>
      <c r="K557" s="379"/>
      <c r="L557" s="489">
        <v>1.19</v>
      </c>
    </row>
    <row r="558" spans="1:13" ht="12.75" thickBot="1" x14ac:dyDescent="0.25">
      <c r="A558" s="359" t="s">
        <v>3653</v>
      </c>
      <c r="B558" s="396" t="s">
        <v>5794</v>
      </c>
      <c r="C558" s="397" t="s">
        <v>6175</v>
      </c>
      <c r="D558" s="396" t="s">
        <v>217</v>
      </c>
      <c r="E558" s="396" t="s">
        <v>6176</v>
      </c>
      <c r="F558" s="398" t="s">
        <v>5798</v>
      </c>
      <c r="G558" s="399" t="s">
        <v>160</v>
      </c>
      <c r="H558" s="400">
        <v>1</v>
      </c>
      <c r="I558" s="380">
        <v>46.950204347826087</v>
      </c>
      <c r="J558" s="380">
        <v>46.95</v>
      </c>
      <c r="K558" s="379"/>
      <c r="L558" s="489">
        <v>56.55</v>
      </c>
    </row>
    <row r="559" spans="1:13" ht="12.75" thickTop="1" x14ac:dyDescent="0.2">
      <c r="A559" s="359" t="s">
        <v>3654</v>
      </c>
      <c r="B559" s="407" t="s">
        <v>6177</v>
      </c>
      <c r="C559" s="408" t="s">
        <v>5781</v>
      </c>
      <c r="D559" s="407" t="s">
        <v>5782</v>
      </c>
      <c r="E559" s="407" t="s">
        <v>5783</v>
      </c>
      <c r="F559" s="409" t="s">
        <v>5784</v>
      </c>
      <c r="G559" s="410" t="s">
        <v>5785</v>
      </c>
      <c r="H559" s="408" t="s">
        <v>5786</v>
      </c>
      <c r="I559" s="408" t="s">
        <v>5787</v>
      </c>
      <c r="J559" s="408" t="s">
        <v>5788</v>
      </c>
      <c r="K559" s="364"/>
    </row>
    <row r="560" spans="1:13" x14ac:dyDescent="0.2">
      <c r="A560" s="359" t="s">
        <v>3655</v>
      </c>
      <c r="B560" s="365" t="s">
        <v>5789</v>
      </c>
      <c r="C560" s="366" t="s">
        <v>6178</v>
      </c>
      <c r="D560" s="365" t="s">
        <v>5791</v>
      </c>
      <c r="E560" s="365" t="s">
        <v>409</v>
      </c>
      <c r="F560" s="367">
        <v>7</v>
      </c>
      <c r="G560" s="368" t="s">
        <v>5607</v>
      </c>
      <c r="H560" s="369">
        <v>1</v>
      </c>
      <c r="I560" s="370">
        <v>100.55000000000001</v>
      </c>
      <c r="J560" s="370">
        <v>100.55000000000001</v>
      </c>
      <c r="K560" s="371"/>
      <c r="L560" s="488">
        <v>121.14</v>
      </c>
      <c r="M560" s="488">
        <v>121.14</v>
      </c>
    </row>
    <row r="561" spans="1:13" x14ac:dyDescent="0.2">
      <c r="A561" s="359" t="s">
        <v>3656</v>
      </c>
      <c r="B561" s="373" t="s">
        <v>5794</v>
      </c>
      <c r="C561" s="374" t="s">
        <v>5795</v>
      </c>
      <c r="D561" s="373" t="s">
        <v>5791</v>
      </c>
      <c r="E561" s="373" t="s">
        <v>5302</v>
      </c>
      <c r="F561" s="375" t="s">
        <v>5796</v>
      </c>
      <c r="G561" s="376" t="s">
        <v>86</v>
      </c>
      <c r="H561" s="377">
        <v>1</v>
      </c>
      <c r="I561" s="378">
        <v>12.5</v>
      </c>
      <c r="J561" s="378">
        <v>12.5</v>
      </c>
      <c r="K561" s="379"/>
      <c r="L561" s="489">
        <v>15.06</v>
      </c>
    </row>
    <row r="562" spans="1:13" x14ac:dyDescent="0.2">
      <c r="A562" s="359" t="s">
        <v>3657</v>
      </c>
      <c r="B562" s="373" t="s">
        <v>5794</v>
      </c>
      <c r="C562" s="374" t="s">
        <v>6062</v>
      </c>
      <c r="D562" s="373" t="s">
        <v>5791</v>
      </c>
      <c r="E562" s="373" t="s">
        <v>5341</v>
      </c>
      <c r="F562" s="375" t="s">
        <v>5796</v>
      </c>
      <c r="G562" s="376" t="s">
        <v>86</v>
      </c>
      <c r="H562" s="377">
        <v>1</v>
      </c>
      <c r="I562" s="378">
        <v>18.510000000000002</v>
      </c>
      <c r="J562" s="378">
        <v>18.510000000000002</v>
      </c>
      <c r="K562" s="379"/>
      <c r="L562" s="489">
        <v>22.3</v>
      </c>
    </row>
    <row r="563" spans="1:13" x14ac:dyDescent="0.2">
      <c r="A563" s="359" t="s">
        <v>3658</v>
      </c>
      <c r="B563" s="373" t="s">
        <v>5794</v>
      </c>
      <c r="C563" s="374" t="s">
        <v>6179</v>
      </c>
      <c r="D563" s="373" t="s">
        <v>5791</v>
      </c>
      <c r="E563" s="373" t="s">
        <v>6180</v>
      </c>
      <c r="F563" s="375" t="s">
        <v>5798</v>
      </c>
      <c r="G563" s="376" t="s">
        <v>5305</v>
      </c>
      <c r="H563" s="377">
        <v>1</v>
      </c>
      <c r="I563" s="378">
        <v>69.540000000000006</v>
      </c>
      <c r="J563" s="378">
        <v>69.540000000000006</v>
      </c>
      <c r="K563" s="379"/>
      <c r="L563" s="489">
        <v>83.78</v>
      </c>
    </row>
    <row r="564" spans="1:13" x14ac:dyDescent="0.2">
      <c r="A564" s="359" t="s">
        <v>3659</v>
      </c>
      <c r="B564" s="360" t="s">
        <v>6181</v>
      </c>
      <c r="C564" s="361" t="s">
        <v>5781</v>
      </c>
      <c r="D564" s="360" t="s">
        <v>5782</v>
      </c>
      <c r="E564" s="360" t="s">
        <v>5783</v>
      </c>
      <c r="F564" s="362" t="s">
        <v>5784</v>
      </c>
      <c r="G564" s="363" t="s">
        <v>5785</v>
      </c>
      <c r="H564" s="361" t="s">
        <v>5786</v>
      </c>
      <c r="I564" s="361" t="s">
        <v>5787</v>
      </c>
      <c r="J564" s="361" t="s">
        <v>5788</v>
      </c>
      <c r="K564" s="364"/>
    </row>
    <row r="565" spans="1:13" ht="36" x14ac:dyDescent="0.2">
      <c r="A565" s="359" t="s">
        <v>3660</v>
      </c>
      <c r="B565" s="385" t="s">
        <v>5789</v>
      </c>
      <c r="C565" s="386" t="s">
        <v>6182</v>
      </c>
      <c r="D565" s="385" t="s">
        <v>217</v>
      </c>
      <c r="E565" s="385" t="s">
        <v>411</v>
      </c>
      <c r="F565" s="387" t="s">
        <v>6088</v>
      </c>
      <c r="G565" s="388" t="s">
        <v>160</v>
      </c>
      <c r="H565" s="389">
        <v>1</v>
      </c>
      <c r="I565" s="372">
        <v>10.41</v>
      </c>
      <c r="J565" s="372">
        <v>10.41</v>
      </c>
      <c r="K565" s="371"/>
      <c r="L565" s="488">
        <v>12.55</v>
      </c>
      <c r="M565" s="488">
        <v>12.55</v>
      </c>
    </row>
    <row r="566" spans="1:13" ht="24.75" thickBot="1" x14ac:dyDescent="0.25">
      <c r="A566" s="359" t="s">
        <v>3661</v>
      </c>
      <c r="B566" s="424" t="s">
        <v>5898</v>
      </c>
      <c r="C566" s="425" t="s">
        <v>6089</v>
      </c>
      <c r="D566" s="424" t="s">
        <v>217</v>
      </c>
      <c r="E566" s="424" t="s">
        <v>6090</v>
      </c>
      <c r="F566" s="426" t="s">
        <v>5908</v>
      </c>
      <c r="G566" s="427" t="s">
        <v>185</v>
      </c>
      <c r="H566" s="428">
        <v>6.6299999999999998E-2</v>
      </c>
      <c r="I566" s="417">
        <v>17.43</v>
      </c>
      <c r="J566" s="417">
        <v>1.1499999999999999</v>
      </c>
      <c r="K566" s="379"/>
      <c r="L566" s="489">
        <v>21</v>
      </c>
    </row>
    <row r="567" spans="1:13" ht="24.75" thickTop="1" x14ac:dyDescent="0.2">
      <c r="A567" s="359" t="s">
        <v>3662</v>
      </c>
      <c r="B567" s="411" t="s">
        <v>5898</v>
      </c>
      <c r="C567" s="412" t="s">
        <v>6091</v>
      </c>
      <c r="D567" s="411" t="s">
        <v>217</v>
      </c>
      <c r="E567" s="411" t="s">
        <v>6092</v>
      </c>
      <c r="F567" s="413" t="s">
        <v>5908</v>
      </c>
      <c r="G567" s="414" t="s">
        <v>185</v>
      </c>
      <c r="H567" s="415">
        <v>6.6299999999999998E-2</v>
      </c>
      <c r="I567" s="416">
        <v>24.12</v>
      </c>
      <c r="J567" s="416">
        <v>1.59</v>
      </c>
      <c r="K567" s="379"/>
      <c r="L567" s="489">
        <v>29.06</v>
      </c>
    </row>
    <row r="568" spans="1:13" ht="24" x14ac:dyDescent="0.2">
      <c r="A568" s="359" t="s">
        <v>3663</v>
      </c>
      <c r="B568" s="373" t="s">
        <v>5794</v>
      </c>
      <c r="C568" s="374" t="s">
        <v>6173</v>
      </c>
      <c r="D568" s="373" t="s">
        <v>217</v>
      </c>
      <c r="E568" s="373" t="s">
        <v>6174</v>
      </c>
      <c r="F568" s="375" t="s">
        <v>5798</v>
      </c>
      <c r="G568" s="376" t="s">
        <v>160</v>
      </c>
      <c r="H568" s="377">
        <v>1</v>
      </c>
      <c r="I568" s="378">
        <v>0.98</v>
      </c>
      <c r="J568" s="378">
        <v>0.98</v>
      </c>
      <c r="K568" s="379"/>
      <c r="L568" s="489">
        <v>1.19</v>
      </c>
    </row>
    <row r="569" spans="1:13" x14ac:dyDescent="0.2">
      <c r="A569" s="359" t="s">
        <v>3664</v>
      </c>
      <c r="B569" s="373" t="s">
        <v>5794</v>
      </c>
      <c r="C569" s="374" t="s">
        <v>6183</v>
      </c>
      <c r="D569" s="373" t="s">
        <v>217</v>
      </c>
      <c r="E569" s="373" t="s">
        <v>6184</v>
      </c>
      <c r="F569" s="375" t="s">
        <v>5798</v>
      </c>
      <c r="G569" s="376" t="s">
        <v>160</v>
      </c>
      <c r="H569" s="377">
        <v>1</v>
      </c>
      <c r="I569" s="378">
        <v>6.6911333333333323</v>
      </c>
      <c r="J569" s="378">
        <v>6.69</v>
      </c>
      <c r="K569" s="379"/>
      <c r="L569" s="489">
        <v>8.0500000000000007</v>
      </c>
    </row>
    <row r="570" spans="1:13" x14ac:dyDescent="0.2">
      <c r="A570" s="359" t="s">
        <v>3665</v>
      </c>
      <c r="B570" s="360" t="s">
        <v>6185</v>
      </c>
      <c r="C570" s="361" t="s">
        <v>5781</v>
      </c>
      <c r="D570" s="360" t="s">
        <v>5782</v>
      </c>
      <c r="E570" s="360" t="s">
        <v>5783</v>
      </c>
      <c r="F570" s="362" t="s">
        <v>5784</v>
      </c>
      <c r="G570" s="363" t="s">
        <v>5785</v>
      </c>
      <c r="H570" s="361" t="s">
        <v>5786</v>
      </c>
      <c r="I570" s="361" t="s">
        <v>5787</v>
      </c>
      <c r="J570" s="361" t="s">
        <v>5788</v>
      </c>
      <c r="K570" s="364"/>
    </row>
    <row r="571" spans="1:13" ht="36" x14ac:dyDescent="0.2">
      <c r="A571" s="359" t="s">
        <v>3666</v>
      </c>
      <c r="B571" s="365" t="s">
        <v>5789</v>
      </c>
      <c r="C571" s="366" t="s">
        <v>6186</v>
      </c>
      <c r="D571" s="365" t="s">
        <v>217</v>
      </c>
      <c r="E571" s="365" t="s">
        <v>413</v>
      </c>
      <c r="F571" s="367" t="s">
        <v>6088</v>
      </c>
      <c r="G571" s="368" t="s">
        <v>160</v>
      </c>
      <c r="H571" s="369">
        <v>1</v>
      </c>
      <c r="I571" s="370">
        <v>9.39</v>
      </c>
      <c r="J571" s="370">
        <v>9.39</v>
      </c>
      <c r="K571" s="371"/>
      <c r="L571" s="488">
        <v>11.33</v>
      </c>
      <c r="M571" s="488">
        <v>11.33</v>
      </c>
    </row>
    <row r="572" spans="1:13" ht="24" x14ac:dyDescent="0.2">
      <c r="A572" s="359" t="s">
        <v>3667</v>
      </c>
      <c r="B572" s="418" t="s">
        <v>5898</v>
      </c>
      <c r="C572" s="419" t="s">
        <v>6089</v>
      </c>
      <c r="D572" s="418" t="s">
        <v>217</v>
      </c>
      <c r="E572" s="418" t="s">
        <v>6090</v>
      </c>
      <c r="F572" s="420" t="s">
        <v>5908</v>
      </c>
      <c r="G572" s="421" t="s">
        <v>185</v>
      </c>
      <c r="H572" s="422">
        <v>4.7600000000000003E-2</v>
      </c>
      <c r="I572" s="423">
        <v>17.43</v>
      </c>
      <c r="J572" s="423">
        <v>0.82</v>
      </c>
      <c r="K572" s="379"/>
      <c r="L572" s="489">
        <v>21</v>
      </c>
    </row>
    <row r="573" spans="1:13" ht="24" x14ac:dyDescent="0.2">
      <c r="A573" s="359" t="s">
        <v>5250</v>
      </c>
      <c r="B573" s="418" t="s">
        <v>5898</v>
      </c>
      <c r="C573" s="419" t="s">
        <v>6091</v>
      </c>
      <c r="D573" s="418" t="s">
        <v>217</v>
      </c>
      <c r="E573" s="418" t="s">
        <v>6092</v>
      </c>
      <c r="F573" s="420" t="s">
        <v>5908</v>
      </c>
      <c r="G573" s="421" t="s">
        <v>185</v>
      </c>
      <c r="H573" s="422">
        <v>4.7600000000000003E-2</v>
      </c>
      <c r="I573" s="423">
        <v>24.12</v>
      </c>
      <c r="J573" s="423">
        <v>1.1399999999999999</v>
      </c>
      <c r="K573" s="379"/>
      <c r="L573" s="489">
        <v>29.06</v>
      </c>
    </row>
    <row r="574" spans="1:13" ht="24" x14ac:dyDescent="0.2">
      <c r="A574" s="359" t="s">
        <v>3668</v>
      </c>
      <c r="B574" s="396" t="s">
        <v>5794</v>
      </c>
      <c r="C574" s="397" t="s">
        <v>6187</v>
      </c>
      <c r="D574" s="396" t="s">
        <v>217</v>
      </c>
      <c r="E574" s="396" t="s">
        <v>6188</v>
      </c>
      <c r="F574" s="398" t="s">
        <v>5798</v>
      </c>
      <c r="G574" s="399" t="s">
        <v>160</v>
      </c>
      <c r="H574" s="400">
        <v>1</v>
      </c>
      <c r="I574" s="380">
        <v>0.75</v>
      </c>
      <c r="J574" s="380">
        <v>0.75</v>
      </c>
      <c r="K574" s="379"/>
      <c r="L574" s="489">
        <v>0.91</v>
      </c>
    </row>
    <row r="575" spans="1:13" ht="12.75" thickBot="1" x14ac:dyDescent="0.25">
      <c r="A575" s="359" t="s">
        <v>3669</v>
      </c>
      <c r="B575" s="396" t="s">
        <v>5794</v>
      </c>
      <c r="C575" s="397" t="s">
        <v>6183</v>
      </c>
      <c r="D575" s="396" t="s">
        <v>217</v>
      </c>
      <c r="E575" s="396" t="s">
        <v>6184</v>
      </c>
      <c r="F575" s="398" t="s">
        <v>5798</v>
      </c>
      <c r="G575" s="399" t="s">
        <v>160</v>
      </c>
      <c r="H575" s="400">
        <v>1</v>
      </c>
      <c r="I575" s="380">
        <v>6.68</v>
      </c>
      <c r="J575" s="380">
        <v>6.68</v>
      </c>
      <c r="K575" s="379"/>
      <c r="L575" s="489">
        <v>8.0500000000000007</v>
      </c>
    </row>
    <row r="576" spans="1:13" ht="12.75" thickTop="1" x14ac:dyDescent="0.2">
      <c r="A576" s="359" t="s">
        <v>3670</v>
      </c>
      <c r="B576" s="407" t="s">
        <v>6189</v>
      </c>
      <c r="C576" s="408" t="s">
        <v>5781</v>
      </c>
      <c r="D576" s="407" t="s">
        <v>5782</v>
      </c>
      <c r="E576" s="407" t="s">
        <v>5783</v>
      </c>
      <c r="F576" s="409" t="s">
        <v>5784</v>
      </c>
      <c r="G576" s="410" t="s">
        <v>5785</v>
      </c>
      <c r="H576" s="408" t="s">
        <v>5786</v>
      </c>
      <c r="I576" s="408" t="s">
        <v>5787</v>
      </c>
      <c r="J576" s="408" t="s">
        <v>5788</v>
      </c>
      <c r="K576" s="364"/>
    </row>
    <row r="577" spans="1:13" x14ac:dyDescent="0.2">
      <c r="A577" s="359" t="s">
        <v>3671</v>
      </c>
      <c r="B577" s="365" t="s">
        <v>5789</v>
      </c>
      <c r="C577" s="366" t="s">
        <v>6190</v>
      </c>
      <c r="D577" s="365" t="s">
        <v>5791</v>
      </c>
      <c r="E577" s="365" t="s">
        <v>415</v>
      </c>
      <c r="F577" s="367">
        <v>7</v>
      </c>
      <c r="G577" s="368" t="s">
        <v>5607</v>
      </c>
      <c r="H577" s="369">
        <v>1</v>
      </c>
      <c r="I577" s="370">
        <v>139.78</v>
      </c>
      <c r="J577" s="370">
        <v>139.78</v>
      </c>
      <c r="K577" s="371"/>
      <c r="L577" s="488">
        <v>168.39</v>
      </c>
      <c r="M577" s="488">
        <v>168.39</v>
      </c>
    </row>
    <row r="578" spans="1:13" x14ac:dyDescent="0.2">
      <c r="A578" s="359" t="s">
        <v>3672</v>
      </c>
      <c r="B578" s="373" t="s">
        <v>5794</v>
      </c>
      <c r="C578" s="374" t="s">
        <v>5795</v>
      </c>
      <c r="D578" s="373" t="s">
        <v>5791</v>
      </c>
      <c r="E578" s="373" t="s">
        <v>5302</v>
      </c>
      <c r="F578" s="375" t="s">
        <v>5796</v>
      </c>
      <c r="G578" s="376" t="s">
        <v>86</v>
      </c>
      <c r="H578" s="377">
        <v>0.6</v>
      </c>
      <c r="I578" s="378">
        <v>12.5</v>
      </c>
      <c r="J578" s="378">
        <v>7.5</v>
      </c>
      <c r="K578" s="379"/>
      <c r="L578" s="489">
        <v>15.06</v>
      </c>
    </row>
    <row r="579" spans="1:13" x14ac:dyDescent="0.2">
      <c r="A579" s="359" t="s">
        <v>3673</v>
      </c>
      <c r="B579" s="373" t="s">
        <v>5794</v>
      </c>
      <c r="C579" s="374" t="s">
        <v>6062</v>
      </c>
      <c r="D579" s="373" t="s">
        <v>5791</v>
      </c>
      <c r="E579" s="373" t="s">
        <v>5341</v>
      </c>
      <c r="F579" s="375" t="s">
        <v>5796</v>
      </c>
      <c r="G579" s="376" t="s">
        <v>86</v>
      </c>
      <c r="H579" s="377">
        <v>0.6</v>
      </c>
      <c r="I579" s="378">
        <v>18.510000000000002</v>
      </c>
      <c r="J579" s="378">
        <v>11.1</v>
      </c>
      <c r="K579" s="379"/>
      <c r="L579" s="489">
        <v>22.3</v>
      </c>
    </row>
    <row r="580" spans="1:13" x14ac:dyDescent="0.2">
      <c r="A580" s="359" t="s">
        <v>3674</v>
      </c>
      <c r="B580" s="373" t="s">
        <v>5794</v>
      </c>
      <c r="C580" s="374" t="s">
        <v>6191</v>
      </c>
      <c r="D580" s="373" t="s">
        <v>5791</v>
      </c>
      <c r="E580" s="373" t="s">
        <v>6192</v>
      </c>
      <c r="F580" s="375" t="s">
        <v>5798</v>
      </c>
      <c r="G580" s="376" t="s">
        <v>5305</v>
      </c>
      <c r="H580" s="377">
        <v>1</v>
      </c>
      <c r="I580" s="378">
        <v>121.18001404958677</v>
      </c>
      <c r="J580" s="378">
        <v>121.18</v>
      </c>
      <c r="K580" s="379"/>
      <c r="L580" s="489">
        <v>145.97999999999999</v>
      </c>
    </row>
    <row r="581" spans="1:13" x14ac:dyDescent="0.2">
      <c r="A581" s="359" t="s">
        <v>3675</v>
      </c>
      <c r="B581" s="360" t="s">
        <v>6193</v>
      </c>
      <c r="C581" s="361" t="s">
        <v>5781</v>
      </c>
      <c r="D581" s="360" t="s">
        <v>5782</v>
      </c>
      <c r="E581" s="360" t="s">
        <v>5783</v>
      </c>
      <c r="F581" s="362" t="s">
        <v>5784</v>
      </c>
      <c r="G581" s="363" t="s">
        <v>5785</v>
      </c>
      <c r="H581" s="361" t="s">
        <v>5786</v>
      </c>
      <c r="I581" s="361" t="s">
        <v>5787</v>
      </c>
      <c r="J581" s="361" t="s">
        <v>5788</v>
      </c>
      <c r="K581" s="364"/>
    </row>
    <row r="582" spans="1:13" ht="24" x14ac:dyDescent="0.2">
      <c r="A582" s="359" t="s">
        <v>3676</v>
      </c>
      <c r="B582" s="365" t="s">
        <v>5789</v>
      </c>
      <c r="C582" s="366" t="s">
        <v>6194</v>
      </c>
      <c r="D582" s="365" t="s">
        <v>5791</v>
      </c>
      <c r="E582" s="365" t="s">
        <v>6195</v>
      </c>
      <c r="F582" s="367">
        <v>10</v>
      </c>
      <c r="G582" s="368" t="s">
        <v>5793</v>
      </c>
      <c r="H582" s="369">
        <v>1</v>
      </c>
      <c r="I582" s="370">
        <v>43.71</v>
      </c>
      <c r="J582" s="370">
        <v>43.71</v>
      </c>
      <c r="K582" s="371"/>
      <c r="L582" s="488">
        <v>52.65</v>
      </c>
      <c r="M582" s="488">
        <v>52.65</v>
      </c>
    </row>
    <row r="583" spans="1:13" x14ac:dyDescent="0.2">
      <c r="A583" s="359" t="s">
        <v>3677</v>
      </c>
      <c r="B583" s="396" t="s">
        <v>5794</v>
      </c>
      <c r="C583" s="397" t="s">
        <v>5840</v>
      </c>
      <c r="D583" s="396" t="s">
        <v>5791</v>
      </c>
      <c r="E583" s="396" t="s">
        <v>5288</v>
      </c>
      <c r="F583" s="398" t="s">
        <v>5796</v>
      </c>
      <c r="G583" s="399" t="s">
        <v>86</v>
      </c>
      <c r="H583" s="400">
        <v>0.73660000000000003</v>
      </c>
      <c r="I583" s="380">
        <v>18.510000000000002</v>
      </c>
      <c r="J583" s="380">
        <v>13.63</v>
      </c>
      <c r="K583" s="379"/>
      <c r="L583" s="489">
        <v>22.3</v>
      </c>
    </row>
    <row r="584" spans="1:13" ht="12.75" thickBot="1" x14ac:dyDescent="0.25">
      <c r="A584" s="359" t="s">
        <v>3678</v>
      </c>
      <c r="B584" s="396" t="s">
        <v>5794</v>
      </c>
      <c r="C584" s="397" t="s">
        <v>6196</v>
      </c>
      <c r="D584" s="396" t="s">
        <v>5791</v>
      </c>
      <c r="E584" s="396" t="s">
        <v>5378</v>
      </c>
      <c r="F584" s="398" t="s">
        <v>5798</v>
      </c>
      <c r="G584" s="399" t="s">
        <v>5298</v>
      </c>
      <c r="H584" s="400">
        <v>2.0030000000000001</v>
      </c>
      <c r="I584" s="380">
        <v>0.8</v>
      </c>
      <c r="J584" s="380">
        <v>1.6</v>
      </c>
      <c r="K584" s="379"/>
      <c r="L584" s="489">
        <v>0.97</v>
      </c>
    </row>
    <row r="585" spans="1:13" ht="12.75" thickTop="1" x14ac:dyDescent="0.2">
      <c r="A585" s="359" t="s">
        <v>3679</v>
      </c>
      <c r="B585" s="390" t="s">
        <v>5794</v>
      </c>
      <c r="C585" s="391" t="s">
        <v>5797</v>
      </c>
      <c r="D585" s="390" t="s">
        <v>5791</v>
      </c>
      <c r="E585" s="390" t="s">
        <v>5380</v>
      </c>
      <c r="F585" s="392" t="s">
        <v>5798</v>
      </c>
      <c r="G585" s="393" t="s">
        <v>5298</v>
      </c>
      <c r="H585" s="394">
        <v>1.2</v>
      </c>
      <c r="I585" s="395">
        <v>0.52</v>
      </c>
      <c r="J585" s="395">
        <v>0.62</v>
      </c>
      <c r="K585" s="379"/>
      <c r="L585" s="489">
        <v>0.63</v>
      </c>
    </row>
    <row r="586" spans="1:13" x14ac:dyDescent="0.2">
      <c r="A586" s="359" t="s">
        <v>3680</v>
      </c>
      <c r="B586" s="373" t="s">
        <v>5794</v>
      </c>
      <c r="C586" s="374" t="s">
        <v>5815</v>
      </c>
      <c r="D586" s="373" t="s">
        <v>5791</v>
      </c>
      <c r="E586" s="373" t="s">
        <v>5286</v>
      </c>
      <c r="F586" s="375" t="s">
        <v>5796</v>
      </c>
      <c r="G586" s="376" t="s">
        <v>86</v>
      </c>
      <c r="H586" s="377">
        <v>0.86209999999999998</v>
      </c>
      <c r="I586" s="378">
        <v>11.07</v>
      </c>
      <c r="J586" s="378">
        <v>9.5399999999999991</v>
      </c>
      <c r="K586" s="379"/>
      <c r="L586" s="489">
        <v>13.34</v>
      </c>
    </row>
    <row r="587" spans="1:13" x14ac:dyDescent="0.2">
      <c r="A587" s="359" t="s">
        <v>3681</v>
      </c>
      <c r="B587" s="373" t="s">
        <v>5794</v>
      </c>
      <c r="C587" s="374" t="s">
        <v>6197</v>
      </c>
      <c r="D587" s="373" t="s">
        <v>5791</v>
      </c>
      <c r="E587" s="373" t="s">
        <v>5364</v>
      </c>
      <c r="F587" s="375" t="s">
        <v>5798</v>
      </c>
      <c r="G587" s="376" t="s">
        <v>5885</v>
      </c>
      <c r="H587" s="377">
        <v>1.34E-2</v>
      </c>
      <c r="I587" s="378">
        <v>154.26</v>
      </c>
      <c r="J587" s="378">
        <v>2.06</v>
      </c>
      <c r="K587" s="379"/>
      <c r="L587" s="489">
        <v>185.84</v>
      </c>
    </row>
    <row r="588" spans="1:13" x14ac:dyDescent="0.2">
      <c r="A588" s="359" t="s">
        <v>3682</v>
      </c>
      <c r="B588" s="373" t="s">
        <v>5794</v>
      </c>
      <c r="C588" s="374" t="s">
        <v>6198</v>
      </c>
      <c r="D588" s="373" t="s">
        <v>5791</v>
      </c>
      <c r="E588" s="373" t="s">
        <v>6199</v>
      </c>
      <c r="F588" s="375" t="s">
        <v>5798</v>
      </c>
      <c r="G588" s="376" t="s">
        <v>5305</v>
      </c>
      <c r="H588" s="377">
        <v>23</v>
      </c>
      <c r="I588" s="378">
        <v>0.70699999999999996</v>
      </c>
      <c r="J588" s="378">
        <v>16.260000000000002</v>
      </c>
      <c r="K588" s="379"/>
      <c r="L588" s="489">
        <v>0.85</v>
      </c>
    </row>
    <row r="589" spans="1:13" x14ac:dyDescent="0.2">
      <c r="A589" s="359" t="s">
        <v>3683</v>
      </c>
      <c r="B589" s="360" t="s">
        <v>6200</v>
      </c>
      <c r="C589" s="361" t="s">
        <v>5781</v>
      </c>
      <c r="D589" s="360" t="s">
        <v>5782</v>
      </c>
      <c r="E589" s="360" t="s">
        <v>5783</v>
      </c>
      <c r="F589" s="362" t="s">
        <v>5784</v>
      </c>
      <c r="G589" s="363" t="s">
        <v>5785</v>
      </c>
      <c r="H589" s="361" t="s">
        <v>5786</v>
      </c>
      <c r="I589" s="361" t="s">
        <v>5787</v>
      </c>
      <c r="J589" s="361" t="s">
        <v>5788</v>
      </c>
      <c r="K589" s="364"/>
    </row>
    <row r="590" spans="1:13" ht="24" x14ac:dyDescent="0.2">
      <c r="A590" s="359" t="s">
        <v>3684</v>
      </c>
      <c r="B590" s="365" t="s">
        <v>5789</v>
      </c>
      <c r="C590" s="366" t="s">
        <v>6201</v>
      </c>
      <c r="D590" s="365" t="s">
        <v>217</v>
      </c>
      <c r="E590" s="365" t="s">
        <v>6202</v>
      </c>
      <c r="F590" s="367" t="s">
        <v>5936</v>
      </c>
      <c r="G590" s="368" t="s">
        <v>172</v>
      </c>
      <c r="H590" s="369">
        <v>1</v>
      </c>
      <c r="I590" s="370">
        <v>5.74</v>
      </c>
      <c r="J590" s="370">
        <v>5.74</v>
      </c>
      <c r="K590" s="371"/>
      <c r="L590" s="488">
        <v>6.92</v>
      </c>
      <c r="M590" s="488">
        <v>6.92</v>
      </c>
    </row>
    <row r="591" spans="1:13" ht="36" x14ac:dyDescent="0.2">
      <c r="A591" s="359" t="s">
        <v>3685</v>
      </c>
      <c r="B591" s="418" t="s">
        <v>5898</v>
      </c>
      <c r="C591" s="419" t="s">
        <v>6203</v>
      </c>
      <c r="D591" s="418" t="s">
        <v>217</v>
      </c>
      <c r="E591" s="418" t="s">
        <v>6204</v>
      </c>
      <c r="F591" s="420" t="s">
        <v>5908</v>
      </c>
      <c r="G591" s="421" t="s">
        <v>5885</v>
      </c>
      <c r="H591" s="422">
        <v>3.5000000000000001E-3</v>
      </c>
      <c r="I591" s="423">
        <v>485.1</v>
      </c>
      <c r="J591" s="423">
        <v>1.69</v>
      </c>
      <c r="K591" s="379"/>
      <c r="L591" s="489">
        <v>584.39</v>
      </c>
      <c r="M591" s="490"/>
    </row>
    <row r="592" spans="1:13" ht="24" x14ac:dyDescent="0.2">
      <c r="A592" s="359" t="s">
        <v>3686</v>
      </c>
      <c r="B592" s="418" t="s">
        <v>5898</v>
      </c>
      <c r="C592" s="419" t="s">
        <v>5906</v>
      </c>
      <c r="D592" s="418" t="s">
        <v>217</v>
      </c>
      <c r="E592" s="418" t="s">
        <v>5907</v>
      </c>
      <c r="F592" s="420" t="s">
        <v>5908</v>
      </c>
      <c r="G592" s="421" t="s">
        <v>185</v>
      </c>
      <c r="H592" s="422">
        <v>0.15</v>
      </c>
      <c r="I592" s="423">
        <v>23.82</v>
      </c>
      <c r="J592" s="423">
        <v>3.57</v>
      </c>
      <c r="K592" s="379"/>
      <c r="L592" s="489">
        <v>28.7</v>
      </c>
    </row>
    <row r="593" spans="1:13" ht="24" x14ac:dyDescent="0.2">
      <c r="A593" s="359" t="s">
        <v>3687</v>
      </c>
      <c r="B593" s="424" t="s">
        <v>5898</v>
      </c>
      <c r="C593" s="425" t="s">
        <v>5909</v>
      </c>
      <c r="D593" s="424" t="s">
        <v>217</v>
      </c>
      <c r="E593" s="424" t="s">
        <v>5455</v>
      </c>
      <c r="F593" s="426" t="s">
        <v>5908</v>
      </c>
      <c r="G593" s="427" t="s">
        <v>185</v>
      </c>
      <c r="H593" s="428">
        <v>0.03</v>
      </c>
      <c r="I593" s="417">
        <v>16.12</v>
      </c>
      <c r="J593" s="417">
        <v>0.48</v>
      </c>
      <c r="K593" s="379"/>
      <c r="L593" s="489">
        <v>19.420000000000002</v>
      </c>
    </row>
    <row r="594" spans="1:13" ht="12.75" thickBot="1" x14ac:dyDescent="0.25">
      <c r="A594" s="359" t="s">
        <v>3688</v>
      </c>
      <c r="B594" s="381" t="s">
        <v>6205</v>
      </c>
      <c r="C594" s="382" t="s">
        <v>5781</v>
      </c>
      <c r="D594" s="381" t="s">
        <v>5782</v>
      </c>
      <c r="E594" s="381" t="s">
        <v>5783</v>
      </c>
      <c r="F594" s="383" t="s">
        <v>5784</v>
      </c>
      <c r="G594" s="384" t="s">
        <v>5785</v>
      </c>
      <c r="H594" s="382" t="s">
        <v>5786</v>
      </c>
      <c r="I594" s="382" t="s">
        <v>5787</v>
      </c>
      <c r="J594" s="382" t="s">
        <v>5788</v>
      </c>
      <c r="K594" s="364"/>
    </row>
    <row r="595" spans="1:13" ht="12.75" thickTop="1" x14ac:dyDescent="0.2">
      <c r="A595" s="359" t="s">
        <v>3689</v>
      </c>
      <c r="B595" s="401" t="s">
        <v>5789</v>
      </c>
      <c r="C595" s="402" t="s">
        <v>6206</v>
      </c>
      <c r="D595" s="401" t="s">
        <v>5791</v>
      </c>
      <c r="E595" s="401" t="s">
        <v>422</v>
      </c>
      <c r="F595" s="403">
        <v>12</v>
      </c>
      <c r="G595" s="404" t="s">
        <v>5793</v>
      </c>
      <c r="H595" s="405">
        <v>1</v>
      </c>
      <c r="I595" s="406">
        <v>29.090000000000003</v>
      </c>
      <c r="J595" s="406">
        <v>29.090000000000003</v>
      </c>
      <c r="K595" s="371"/>
      <c r="L595" s="488">
        <v>35.04</v>
      </c>
      <c r="M595" s="488">
        <v>35.04</v>
      </c>
    </row>
    <row r="596" spans="1:13" x14ac:dyDescent="0.2">
      <c r="A596" s="359" t="s">
        <v>3690</v>
      </c>
      <c r="B596" s="373" t="s">
        <v>5794</v>
      </c>
      <c r="C596" s="374" t="s">
        <v>5840</v>
      </c>
      <c r="D596" s="373" t="s">
        <v>5791</v>
      </c>
      <c r="E596" s="373" t="s">
        <v>5288</v>
      </c>
      <c r="F596" s="375" t="s">
        <v>5796</v>
      </c>
      <c r="G596" s="376" t="s">
        <v>86</v>
      </c>
      <c r="H596" s="377">
        <v>0.6724</v>
      </c>
      <c r="I596" s="378">
        <v>18.510000000000002</v>
      </c>
      <c r="J596" s="378">
        <v>12.44</v>
      </c>
      <c r="K596" s="379"/>
      <c r="L596" s="489">
        <v>22.3</v>
      </c>
    </row>
    <row r="597" spans="1:13" ht="24" x14ac:dyDescent="0.2">
      <c r="A597" s="359" t="s">
        <v>3691</v>
      </c>
      <c r="B597" s="373" t="s">
        <v>5794</v>
      </c>
      <c r="C597" s="374" t="s">
        <v>6207</v>
      </c>
      <c r="D597" s="373" t="s">
        <v>5791</v>
      </c>
      <c r="E597" s="373" t="s">
        <v>6208</v>
      </c>
      <c r="F597" s="375" t="s">
        <v>5798</v>
      </c>
      <c r="G597" s="376" t="s">
        <v>5298</v>
      </c>
      <c r="H597" s="377">
        <v>0.34</v>
      </c>
      <c r="I597" s="378">
        <v>6.38</v>
      </c>
      <c r="J597" s="378">
        <v>2.16</v>
      </c>
      <c r="K597" s="379"/>
      <c r="L597" s="489">
        <v>7.69</v>
      </c>
    </row>
    <row r="598" spans="1:13" x14ac:dyDescent="0.2">
      <c r="A598" s="359" t="s">
        <v>3692</v>
      </c>
      <c r="B598" s="373" t="s">
        <v>5794</v>
      </c>
      <c r="C598" s="374" t="s">
        <v>5797</v>
      </c>
      <c r="D598" s="373" t="s">
        <v>5791</v>
      </c>
      <c r="E598" s="373" t="s">
        <v>5380</v>
      </c>
      <c r="F598" s="375" t="s">
        <v>5798</v>
      </c>
      <c r="G598" s="376" t="s">
        <v>5298</v>
      </c>
      <c r="H598" s="377">
        <v>9.7200000000000006</v>
      </c>
      <c r="I598" s="378">
        <v>0.5252</v>
      </c>
      <c r="J598" s="378">
        <v>5.0999999999999996</v>
      </c>
      <c r="K598" s="379"/>
      <c r="L598" s="489">
        <v>0.63</v>
      </c>
    </row>
    <row r="599" spans="1:13" x14ac:dyDescent="0.2">
      <c r="A599" s="359" t="s">
        <v>3693</v>
      </c>
      <c r="B599" s="373" t="s">
        <v>5794</v>
      </c>
      <c r="C599" s="374" t="s">
        <v>5815</v>
      </c>
      <c r="D599" s="373" t="s">
        <v>5791</v>
      </c>
      <c r="E599" s="373" t="s">
        <v>5286</v>
      </c>
      <c r="F599" s="375" t="s">
        <v>5796</v>
      </c>
      <c r="G599" s="376" t="s">
        <v>86</v>
      </c>
      <c r="H599" s="377">
        <v>0.51100000000000001</v>
      </c>
      <c r="I599" s="378">
        <v>11.07</v>
      </c>
      <c r="J599" s="378">
        <v>5.65</v>
      </c>
      <c r="K599" s="379"/>
      <c r="L599" s="489">
        <v>13.34</v>
      </c>
    </row>
    <row r="600" spans="1:13" x14ac:dyDescent="0.2">
      <c r="A600" s="359" t="s">
        <v>3694</v>
      </c>
      <c r="B600" s="373" t="s">
        <v>5794</v>
      </c>
      <c r="C600" s="374" t="s">
        <v>6197</v>
      </c>
      <c r="D600" s="373" t="s">
        <v>5791</v>
      </c>
      <c r="E600" s="373" t="s">
        <v>5364</v>
      </c>
      <c r="F600" s="375" t="s">
        <v>5798</v>
      </c>
      <c r="G600" s="376" t="s">
        <v>5885</v>
      </c>
      <c r="H600" s="377">
        <v>2.4299999999999999E-2</v>
      </c>
      <c r="I600" s="378">
        <v>154.26</v>
      </c>
      <c r="J600" s="378">
        <v>3.74</v>
      </c>
      <c r="K600" s="379"/>
      <c r="L600" s="489">
        <v>185.84</v>
      </c>
    </row>
    <row r="601" spans="1:13" x14ac:dyDescent="0.2">
      <c r="A601" s="359" t="s">
        <v>3695</v>
      </c>
      <c r="B601" s="360" t="s">
        <v>6209</v>
      </c>
      <c r="C601" s="361" t="s">
        <v>5781</v>
      </c>
      <c r="D601" s="360" t="s">
        <v>5782</v>
      </c>
      <c r="E601" s="360" t="s">
        <v>5783</v>
      </c>
      <c r="F601" s="362" t="s">
        <v>5784</v>
      </c>
      <c r="G601" s="363" t="s">
        <v>5785</v>
      </c>
      <c r="H601" s="361" t="s">
        <v>5786</v>
      </c>
      <c r="I601" s="361" t="s">
        <v>5787</v>
      </c>
      <c r="J601" s="361" t="s">
        <v>5788</v>
      </c>
      <c r="K601" s="364"/>
    </row>
    <row r="602" spans="1:13" ht="36" x14ac:dyDescent="0.2">
      <c r="A602" s="359" t="s">
        <v>3696</v>
      </c>
      <c r="B602" s="365" t="s">
        <v>5789</v>
      </c>
      <c r="C602" s="366" t="s">
        <v>6210</v>
      </c>
      <c r="D602" s="365" t="s">
        <v>217</v>
      </c>
      <c r="E602" s="365" t="s">
        <v>425</v>
      </c>
      <c r="F602" s="367" t="s">
        <v>5936</v>
      </c>
      <c r="G602" s="368" t="s">
        <v>280</v>
      </c>
      <c r="H602" s="369">
        <v>1</v>
      </c>
      <c r="I602" s="370">
        <v>13.370000000000001</v>
      </c>
      <c r="J602" s="370">
        <v>13.37</v>
      </c>
      <c r="K602" s="371"/>
      <c r="L602" s="488">
        <v>16.12</v>
      </c>
      <c r="M602" s="488">
        <v>16.12</v>
      </c>
    </row>
    <row r="603" spans="1:13" ht="24" x14ac:dyDescent="0.2">
      <c r="A603" s="359" t="s">
        <v>3697</v>
      </c>
      <c r="B603" s="424" t="s">
        <v>5898</v>
      </c>
      <c r="C603" s="425" t="s">
        <v>6211</v>
      </c>
      <c r="D603" s="424" t="s">
        <v>217</v>
      </c>
      <c r="E603" s="424" t="s">
        <v>6212</v>
      </c>
      <c r="F603" s="426" t="s">
        <v>6213</v>
      </c>
      <c r="G603" s="427" t="s">
        <v>5793</v>
      </c>
      <c r="H603" s="428">
        <v>7.8899999999999998E-2</v>
      </c>
      <c r="I603" s="417">
        <v>22.4</v>
      </c>
      <c r="J603" s="417">
        <v>1.76</v>
      </c>
      <c r="K603" s="379"/>
      <c r="L603" s="489">
        <v>26.99</v>
      </c>
    </row>
    <row r="604" spans="1:13" ht="24.75" thickBot="1" x14ac:dyDescent="0.25">
      <c r="A604" s="359" t="s">
        <v>3698</v>
      </c>
      <c r="B604" s="424" t="s">
        <v>5898</v>
      </c>
      <c r="C604" s="425" t="s">
        <v>6214</v>
      </c>
      <c r="D604" s="424" t="s">
        <v>217</v>
      </c>
      <c r="E604" s="424" t="s">
        <v>6215</v>
      </c>
      <c r="F604" s="426" t="s">
        <v>6213</v>
      </c>
      <c r="G604" s="427" t="s">
        <v>5793</v>
      </c>
      <c r="H604" s="428">
        <v>7.8899999999999998E-2</v>
      </c>
      <c r="I604" s="417">
        <v>8.67</v>
      </c>
      <c r="J604" s="417">
        <v>0.68</v>
      </c>
      <c r="K604" s="379"/>
      <c r="L604" s="489">
        <v>10.45</v>
      </c>
    </row>
    <row r="605" spans="1:13" ht="24.75" thickTop="1" x14ac:dyDescent="0.2">
      <c r="A605" s="359" t="s">
        <v>3699</v>
      </c>
      <c r="B605" s="411" t="s">
        <v>5898</v>
      </c>
      <c r="C605" s="412" t="s">
        <v>6216</v>
      </c>
      <c r="D605" s="411" t="s">
        <v>217</v>
      </c>
      <c r="E605" s="411" t="s">
        <v>1636</v>
      </c>
      <c r="F605" s="413" t="s">
        <v>5908</v>
      </c>
      <c r="G605" s="414" t="s">
        <v>185</v>
      </c>
      <c r="H605" s="415">
        <v>8.0000000000000004E-4</v>
      </c>
      <c r="I605" s="416">
        <v>14.57</v>
      </c>
      <c r="J605" s="416">
        <v>0.01</v>
      </c>
      <c r="K605" s="379"/>
      <c r="L605" s="489">
        <v>17.559999999999999</v>
      </c>
      <c r="M605" s="490"/>
    </row>
    <row r="606" spans="1:13" ht="24" x14ac:dyDescent="0.2">
      <c r="A606" s="359" t="s">
        <v>3700</v>
      </c>
      <c r="B606" s="418" t="s">
        <v>5898</v>
      </c>
      <c r="C606" s="419" t="s">
        <v>6217</v>
      </c>
      <c r="D606" s="418" t="s">
        <v>217</v>
      </c>
      <c r="E606" s="418" t="s">
        <v>6218</v>
      </c>
      <c r="F606" s="420" t="s">
        <v>5908</v>
      </c>
      <c r="G606" s="421" t="s">
        <v>185</v>
      </c>
      <c r="H606" s="422">
        <v>2.3699999999999999E-2</v>
      </c>
      <c r="I606" s="423">
        <v>18.77</v>
      </c>
      <c r="J606" s="423">
        <v>0.44</v>
      </c>
      <c r="K606" s="379"/>
      <c r="L606" s="489">
        <v>22.62</v>
      </c>
    </row>
    <row r="607" spans="1:13" ht="24" x14ac:dyDescent="0.2">
      <c r="A607" s="359" t="s">
        <v>3701</v>
      </c>
      <c r="B607" s="418" t="s">
        <v>5898</v>
      </c>
      <c r="C607" s="419" t="s">
        <v>6219</v>
      </c>
      <c r="D607" s="418" t="s">
        <v>217</v>
      </c>
      <c r="E607" s="418" t="s">
        <v>6220</v>
      </c>
      <c r="F607" s="420" t="s">
        <v>5908</v>
      </c>
      <c r="G607" s="421" t="s">
        <v>185</v>
      </c>
      <c r="H607" s="422">
        <v>5.0000000000000001E-3</v>
      </c>
      <c r="I607" s="423">
        <v>24.33</v>
      </c>
      <c r="J607" s="423">
        <v>0.12</v>
      </c>
      <c r="K607" s="379"/>
      <c r="L607" s="489">
        <v>29.31</v>
      </c>
    </row>
    <row r="608" spans="1:13" ht="24" x14ac:dyDescent="0.2">
      <c r="A608" s="359" t="s">
        <v>3702</v>
      </c>
      <c r="B608" s="418" t="s">
        <v>5898</v>
      </c>
      <c r="C608" s="419" t="s">
        <v>6221</v>
      </c>
      <c r="D608" s="418" t="s">
        <v>217</v>
      </c>
      <c r="E608" s="418" t="s">
        <v>6222</v>
      </c>
      <c r="F608" s="420" t="s">
        <v>5901</v>
      </c>
      <c r="G608" s="421" t="s">
        <v>5902</v>
      </c>
      <c r="H608" s="422">
        <v>6.9999999999999999E-4</v>
      </c>
      <c r="I608" s="423">
        <v>270.88</v>
      </c>
      <c r="J608" s="423">
        <v>0.18</v>
      </c>
      <c r="K608" s="379"/>
      <c r="L608" s="489">
        <v>326.33</v>
      </c>
    </row>
    <row r="609" spans="1:13" ht="24" x14ac:dyDescent="0.2">
      <c r="A609" s="359" t="s">
        <v>3703</v>
      </c>
      <c r="B609" s="418" t="s">
        <v>5898</v>
      </c>
      <c r="C609" s="419" t="s">
        <v>6223</v>
      </c>
      <c r="D609" s="418" t="s">
        <v>217</v>
      </c>
      <c r="E609" s="418" t="s">
        <v>6224</v>
      </c>
      <c r="F609" s="420" t="s">
        <v>5901</v>
      </c>
      <c r="G609" s="421" t="s">
        <v>5905</v>
      </c>
      <c r="H609" s="422">
        <v>5.0000000000000001E-4</v>
      </c>
      <c r="I609" s="423">
        <v>136.13999999999999</v>
      </c>
      <c r="J609" s="423">
        <v>0.06</v>
      </c>
      <c r="K609" s="379"/>
      <c r="L609" s="489">
        <v>164.01</v>
      </c>
    </row>
    <row r="610" spans="1:13" x14ac:dyDescent="0.2">
      <c r="A610" s="359" t="s">
        <v>3704</v>
      </c>
      <c r="B610" s="373" t="s">
        <v>5794</v>
      </c>
      <c r="C610" s="374" t="s">
        <v>6225</v>
      </c>
      <c r="D610" s="373" t="s">
        <v>217</v>
      </c>
      <c r="E610" s="373" t="s">
        <v>6226</v>
      </c>
      <c r="F610" s="375" t="s">
        <v>5798</v>
      </c>
      <c r="G610" s="376" t="s">
        <v>280</v>
      </c>
      <c r="H610" s="377">
        <v>1.8177E-3</v>
      </c>
      <c r="I610" s="378">
        <v>7.53</v>
      </c>
      <c r="J610" s="378">
        <v>0.01</v>
      </c>
      <c r="K610" s="379"/>
      <c r="L610" s="489">
        <v>9.08</v>
      </c>
    </row>
    <row r="611" spans="1:13" x14ac:dyDescent="0.2">
      <c r="A611" s="359" t="s">
        <v>3705</v>
      </c>
      <c r="B611" s="373" t="s">
        <v>5794</v>
      </c>
      <c r="C611" s="374" t="s">
        <v>6227</v>
      </c>
      <c r="D611" s="373" t="s">
        <v>217</v>
      </c>
      <c r="E611" s="373" t="s">
        <v>6228</v>
      </c>
      <c r="F611" s="375" t="s">
        <v>5798</v>
      </c>
      <c r="G611" s="376" t="s">
        <v>280</v>
      </c>
      <c r="H611" s="377">
        <v>6.4238999999999997E-3</v>
      </c>
      <c r="I611" s="378">
        <v>7.42</v>
      </c>
      <c r="J611" s="378">
        <v>0.04</v>
      </c>
      <c r="K611" s="379"/>
      <c r="L611" s="489">
        <v>8.94</v>
      </c>
    </row>
    <row r="612" spans="1:13" x14ac:dyDescent="0.2">
      <c r="A612" s="359" t="s">
        <v>3706</v>
      </c>
      <c r="B612" s="373" t="s">
        <v>5794</v>
      </c>
      <c r="C612" s="374" t="s">
        <v>6229</v>
      </c>
      <c r="D612" s="373" t="s">
        <v>217</v>
      </c>
      <c r="E612" s="373" t="s">
        <v>6230</v>
      </c>
      <c r="F612" s="375" t="s">
        <v>5798</v>
      </c>
      <c r="G612" s="376" t="s">
        <v>280</v>
      </c>
      <c r="H612" s="377">
        <v>0.51673250000000004</v>
      </c>
      <c r="I612" s="378">
        <v>8.65</v>
      </c>
      <c r="J612" s="378">
        <v>4.46</v>
      </c>
      <c r="K612" s="379"/>
      <c r="L612" s="489">
        <v>10.43</v>
      </c>
    </row>
    <row r="613" spans="1:13" x14ac:dyDescent="0.2">
      <c r="A613" s="359" t="s">
        <v>3707</v>
      </c>
      <c r="B613" s="396" t="s">
        <v>5794</v>
      </c>
      <c r="C613" s="397" t="s">
        <v>6231</v>
      </c>
      <c r="D613" s="396" t="s">
        <v>217</v>
      </c>
      <c r="E613" s="396" t="s">
        <v>6232</v>
      </c>
      <c r="F613" s="398" t="s">
        <v>5798</v>
      </c>
      <c r="G613" s="399" t="s">
        <v>280</v>
      </c>
      <c r="H613" s="400">
        <v>0.56602569999999996</v>
      </c>
      <c r="I613" s="380">
        <v>9.8564000000000007</v>
      </c>
      <c r="J613" s="380">
        <v>5.57</v>
      </c>
      <c r="K613" s="379"/>
      <c r="L613" s="489">
        <v>11.86</v>
      </c>
    </row>
    <row r="614" spans="1:13" ht="12.75" thickBot="1" x14ac:dyDescent="0.25">
      <c r="A614" s="359" t="s">
        <v>3708</v>
      </c>
      <c r="B614" s="396" t="s">
        <v>5794</v>
      </c>
      <c r="C614" s="397" t="s">
        <v>6233</v>
      </c>
      <c r="D614" s="396" t="s">
        <v>217</v>
      </c>
      <c r="E614" s="396" t="s">
        <v>6234</v>
      </c>
      <c r="F614" s="398" t="s">
        <v>5798</v>
      </c>
      <c r="G614" s="399" t="s">
        <v>280</v>
      </c>
      <c r="H614" s="400">
        <v>1.8E-3</v>
      </c>
      <c r="I614" s="380">
        <v>23.24</v>
      </c>
      <c r="J614" s="380">
        <v>0.04</v>
      </c>
      <c r="K614" s="379"/>
      <c r="L614" s="489">
        <v>28</v>
      </c>
    </row>
    <row r="615" spans="1:13" ht="12.75" thickTop="1" x14ac:dyDescent="0.2">
      <c r="A615" s="359" t="s">
        <v>3709</v>
      </c>
      <c r="B615" s="407" t="s">
        <v>6235</v>
      </c>
      <c r="C615" s="408" t="s">
        <v>5781</v>
      </c>
      <c r="D615" s="407" t="s">
        <v>5782</v>
      </c>
      <c r="E615" s="407" t="s">
        <v>5783</v>
      </c>
      <c r="F615" s="409" t="s">
        <v>5784</v>
      </c>
      <c r="G615" s="410" t="s">
        <v>5785</v>
      </c>
      <c r="H615" s="408" t="s">
        <v>5786</v>
      </c>
      <c r="I615" s="408" t="s">
        <v>5787</v>
      </c>
      <c r="J615" s="408" t="s">
        <v>5788</v>
      </c>
      <c r="K615" s="364"/>
    </row>
    <row r="616" spans="1:13" x14ac:dyDescent="0.2">
      <c r="A616" s="359" t="s">
        <v>3710</v>
      </c>
      <c r="B616" s="365" t="s">
        <v>5789</v>
      </c>
      <c r="C616" s="366" t="s">
        <v>6236</v>
      </c>
      <c r="D616" s="365" t="s">
        <v>5791</v>
      </c>
      <c r="E616" s="365" t="s">
        <v>428</v>
      </c>
      <c r="F616" s="367">
        <v>16</v>
      </c>
      <c r="G616" s="368" t="s">
        <v>5793</v>
      </c>
      <c r="H616" s="369">
        <v>1</v>
      </c>
      <c r="I616" s="370">
        <v>35.49</v>
      </c>
      <c r="J616" s="370">
        <v>35.49</v>
      </c>
      <c r="K616" s="371"/>
      <c r="L616" s="488">
        <v>42.77</v>
      </c>
      <c r="M616" s="488">
        <v>42.77</v>
      </c>
    </row>
    <row r="617" spans="1:13" x14ac:dyDescent="0.2">
      <c r="A617" s="359" t="s">
        <v>3711</v>
      </c>
      <c r="B617" s="373" t="s">
        <v>5794</v>
      </c>
      <c r="C617" s="374" t="s">
        <v>5840</v>
      </c>
      <c r="D617" s="373" t="s">
        <v>5791</v>
      </c>
      <c r="E617" s="373" t="s">
        <v>5288</v>
      </c>
      <c r="F617" s="375" t="s">
        <v>5796</v>
      </c>
      <c r="G617" s="376" t="s">
        <v>86</v>
      </c>
      <c r="H617" s="377">
        <v>8.0799999999999997E-2</v>
      </c>
      <c r="I617" s="378">
        <v>18.510000000000002</v>
      </c>
      <c r="J617" s="378">
        <v>1.49</v>
      </c>
      <c r="K617" s="379"/>
      <c r="L617" s="489">
        <v>22.3</v>
      </c>
    </row>
    <row r="618" spans="1:13" x14ac:dyDescent="0.2">
      <c r="A618" s="359" t="s">
        <v>3712</v>
      </c>
      <c r="B618" s="373" t="s">
        <v>5794</v>
      </c>
      <c r="C618" s="374" t="s">
        <v>5815</v>
      </c>
      <c r="D618" s="373" t="s">
        <v>5791</v>
      </c>
      <c r="E618" s="373" t="s">
        <v>5286</v>
      </c>
      <c r="F618" s="375" t="s">
        <v>5796</v>
      </c>
      <c r="G618" s="376" t="s">
        <v>86</v>
      </c>
      <c r="H618" s="377">
        <v>0.16600000000000001</v>
      </c>
      <c r="I618" s="378">
        <v>11.07</v>
      </c>
      <c r="J618" s="378">
        <v>1.83</v>
      </c>
      <c r="K618" s="379"/>
      <c r="L618" s="489">
        <v>13.34</v>
      </c>
    </row>
    <row r="619" spans="1:13" x14ac:dyDescent="0.2">
      <c r="A619" s="359" t="s">
        <v>3713</v>
      </c>
      <c r="B619" s="373" t="s">
        <v>5794</v>
      </c>
      <c r="C619" s="374" t="s">
        <v>6237</v>
      </c>
      <c r="D619" s="373" t="s">
        <v>5791</v>
      </c>
      <c r="E619" s="373" t="s">
        <v>6238</v>
      </c>
      <c r="F619" s="375" t="s">
        <v>5798</v>
      </c>
      <c r="G619" s="376" t="s">
        <v>5305</v>
      </c>
      <c r="H619" s="377">
        <v>12</v>
      </c>
      <c r="I619" s="378">
        <v>2.6808375000000004</v>
      </c>
      <c r="J619" s="378">
        <v>32.17</v>
      </c>
      <c r="K619" s="379"/>
      <c r="L619" s="489">
        <v>3.23</v>
      </c>
    </row>
    <row r="620" spans="1:13" x14ac:dyDescent="0.2">
      <c r="A620" s="359" t="s">
        <v>3714</v>
      </c>
      <c r="B620" s="360" t="s">
        <v>6239</v>
      </c>
      <c r="C620" s="361" t="s">
        <v>5781</v>
      </c>
      <c r="D620" s="360" t="s">
        <v>5782</v>
      </c>
      <c r="E620" s="360" t="s">
        <v>5783</v>
      </c>
      <c r="F620" s="362" t="s">
        <v>5784</v>
      </c>
      <c r="G620" s="363" t="s">
        <v>5785</v>
      </c>
      <c r="H620" s="361" t="s">
        <v>5786</v>
      </c>
      <c r="I620" s="361" t="s">
        <v>5787</v>
      </c>
      <c r="J620" s="361" t="s">
        <v>5788</v>
      </c>
      <c r="K620" s="364"/>
    </row>
    <row r="621" spans="1:13" x14ac:dyDescent="0.2">
      <c r="A621" s="359" t="s">
        <v>3715</v>
      </c>
      <c r="B621" s="365" t="s">
        <v>5789</v>
      </c>
      <c r="C621" s="366" t="s">
        <v>6240</v>
      </c>
      <c r="D621" s="365" t="s">
        <v>5791</v>
      </c>
      <c r="E621" s="365" t="s">
        <v>430</v>
      </c>
      <c r="F621" s="367">
        <v>16</v>
      </c>
      <c r="G621" s="368" t="s">
        <v>5385</v>
      </c>
      <c r="H621" s="369">
        <v>1</v>
      </c>
      <c r="I621" s="370">
        <v>32.79</v>
      </c>
      <c r="J621" s="370">
        <v>32.790000000000006</v>
      </c>
      <c r="K621" s="371"/>
      <c r="L621" s="488">
        <v>39.51</v>
      </c>
      <c r="M621" s="488">
        <v>39.51</v>
      </c>
    </row>
    <row r="622" spans="1:13" x14ac:dyDescent="0.2">
      <c r="A622" s="359" t="s">
        <v>3716</v>
      </c>
      <c r="B622" s="373" t="s">
        <v>5794</v>
      </c>
      <c r="C622" s="374" t="s">
        <v>5840</v>
      </c>
      <c r="D622" s="373" t="s">
        <v>5791</v>
      </c>
      <c r="E622" s="373" t="s">
        <v>5288</v>
      </c>
      <c r="F622" s="375" t="s">
        <v>5796</v>
      </c>
      <c r="G622" s="376" t="s">
        <v>86</v>
      </c>
      <c r="H622" s="377">
        <v>0.52480000000000004</v>
      </c>
      <c r="I622" s="378">
        <v>18.510000000000002</v>
      </c>
      <c r="J622" s="378">
        <v>9.7100000000000009</v>
      </c>
      <c r="K622" s="379"/>
      <c r="L622" s="489">
        <v>22.3</v>
      </c>
    </row>
    <row r="623" spans="1:13" x14ac:dyDescent="0.2">
      <c r="A623" s="359" t="s">
        <v>3717</v>
      </c>
      <c r="B623" s="373" t="s">
        <v>5794</v>
      </c>
      <c r="C623" s="374" t="s">
        <v>6196</v>
      </c>
      <c r="D623" s="373" t="s">
        <v>5791</v>
      </c>
      <c r="E623" s="373" t="s">
        <v>5378</v>
      </c>
      <c r="F623" s="375" t="s">
        <v>5798</v>
      </c>
      <c r="G623" s="376" t="s">
        <v>5298</v>
      </c>
      <c r="H623" s="377">
        <v>0.32400000000000001</v>
      </c>
      <c r="I623" s="378">
        <v>0.8</v>
      </c>
      <c r="J623" s="378">
        <v>0.25</v>
      </c>
      <c r="K623" s="379"/>
      <c r="L623" s="489">
        <v>0.97</v>
      </c>
    </row>
    <row r="624" spans="1:13" x14ac:dyDescent="0.2">
      <c r="A624" s="359" t="s">
        <v>3718</v>
      </c>
      <c r="B624" s="373" t="s">
        <v>5794</v>
      </c>
      <c r="C624" s="374" t="s">
        <v>5797</v>
      </c>
      <c r="D624" s="373" t="s">
        <v>5791</v>
      </c>
      <c r="E624" s="373" t="s">
        <v>5380</v>
      </c>
      <c r="F624" s="375" t="s">
        <v>5798</v>
      </c>
      <c r="G624" s="376" t="s">
        <v>5298</v>
      </c>
      <c r="H624" s="377">
        <v>0.32400000000000001</v>
      </c>
      <c r="I624" s="378">
        <v>0.52</v>
      </c>
      <c r="J624" s="378">
        <v>0.16</v>
      </c>
      <c r="K624" s="379"/>
      <c r="L624" s="489">
        <v>0.63</v>
      </c>
    </row>
    <row r="625" spans="1:13" x14ac:dyDescent="0.2">
      <c r="A625" s="359" t="s">
        <v>3719</v>
      </c>
      <c r="B625" s="373" t="s">
        <v>5794</v>
      </c>
      <c r="C625" s="374" t="s">
        <v>6241</v>
      </c>
      <c r="D625" s="373" t="s">
        <v>5791</v>
      </c>
      <c r="E625" s="373" t="s">
        <v>430</v>
      </c>
      <c r="F625" s="375" t="s">
        <v>5798</v>
      </c>
      <c r="G625" s="376" t="s">
        <v>5305</v>
      </c>
      <c r="H625" s="377">
        <v>3</v>
      </c>
      <c r="I625" s="378">
        <v>5.2735133333333319</v>
      </c>
      <c r="J625" s="378">
        <v>15.82</v>
      </c>
      <c r="K625" s="379"/>
      <c r="L625" s="489">
        <v>6.35</v>
      </c>
    </row>
    <row r="626" spans="1:13" x14ac:dyDescent="0.2">
      <c r="A626" s="359" t="s">
        <v>3720</v>
      </c>
      <c r="B626" s="373" t="s">
        <v>5794</v>
      </c>
      <c r="C626" s="374" t="s">
        <v>5815</v>
      </c>
      <c r="D626" s="373" t="s">
        <v>5791</v>
      </c>
      <c r="E626" s="373" t="s">
        <v>5286</v>
      </c>
      <c r="F626" s="375" t="s">
        <v>5796</v>
      </c>
      <c r="G626" s="376" t="s">
        <v>86</v>
      </c>
      <c r="H626" s="377">
        <v>0.58450000000000002</v>
      </c>
      <c r="I626" s="378">
        <v>11.07</v>
      </c>
      <c r="J626" s="378">
        <v>6.47</v>
      </c>
      <c r="K626" s="379"/>
      <c r="L626" s="489">
        <v>13.34</v>
      </c>
    </row>
    <row r="627" spans="1:13" x14ac:dyDescent="0.2">
      <c r="A627" s="359" t="s">
        <v>3721</v>
      </c>
      <c r="B627" s="373" t="s">
        <v>5794</v>
      </c>
      <c r="C627" s="374" t="s">
        <v>6197</v>
      </c>
      <c r="D627" s="373" t="s">
        <v>5791</v>
      </c>
      <c r="E627" s="373" t="s">
        <v>5364</v>
      </c>
      <c r="F627" s="375" t="s">
        <v>5798</v>
      </c>
      <c r="G627" s="376" t="s">
        <v>5885</v>
      </c>
      <c r="H627" s="377">
        <v>2.5000000000000001E-3</v>
      </c>
      <c r="I627" s="378">
        <v>154.26</v>
      </c>
      <c r="J627" s="378">
        <v>0.38</v>
      </c>
      <c r="K627" s="379"/>
      <c r="L627" s="489">
        <v>185.84</v>
      </c>
    </row>
    <row r="628" spans="1:13" x14ac:dyDescent="0.2">
      <c r="A628" s="359" t="s">
        <v>3722</v>
      </c>
      <c r="B628" s="360" t="s">
        <v>6242</v>
      </c>
      <c r="C628" s="361" t="s">
        <v>5781</v>
      </c>
      <c r="D628" s="360" t="s">
        <v>5782</v>
      </c>
      <c r="E628" s="360" t="s">
        <v>5783</v>
      </c>
      <c r="F628" s="362" t="s">
        <v>5784</v>
      </c>
      <c r="G628" s="363" t="s">
        <v>5785</v>
      </c>
      <c r="H628" s="361" t="s">
        <v>5786</v>
      </c>
      <c r="I628" s="361" t="s">
        <v>5787</v>
      </c>
      <c r="J628" s="361" t="s">
        <v>5788</v>
      </c>
      <c r="K628" s="364"/>
    </row>
    <row r="629" spans="1:13" x14ac:dyDescent="0.2">
      <c r="A629" s="359" t="s">
        <v>3723</v>
      </c>
      <c r="B629" s="365" t="s">
        <v>5789</v>
      </c>
      <c r="C629" s="366" t="s">
        <v>6243</v>
      </c>
      <c r="D629" s="365" t="s">
        <v>5791</v>
      </c>
      <c r="E629" s="365" t="s">
        <v>432</v>
      </c>
      <c r="F629" s="367">
        <v>16</v>
      </c>
      <c r="G629" s="368" t="s">
        <v>5385</v>
      </c>
      <c r="H629" s="369">
        <v>1</v>
      </c>
      <c r="I629" s="370">
        <v>17.869999999999997</v>
      </c>
      <c r="J629" s="370">
        <v>17.869999999999997</v>
      </c>
      <c r="K629" s="371"/>
      <c r="L629" s="488">
        <v>21.54</v>
      </c>
      <c r="M629" s="488">
        <v>21.54</v>
      </c>
    </row>
    <row r="630" spans="1:13" x14ac:dyDescent="0.2">
      <c r="A630" s="359" t="s">
        <v>3724</v>
      </c>
      <c r="B630" s="373" t="s">
        <v>5794</v>
      </c>
      <c r="C630" s="374" t="s">
        <v>5840</v>
      </c>
      <c r="D630" s="373" t="s">
        <v>5791</v>
      </c>
      <c r="E630" s="373" t="s">
        <v>5288</v>
      </c>
      <c r="F630" s="375" t="s">
        <v>5796</v>
      </c>
      <c r="G630" s="376" t="s">
        <v>86</v>
      </c>
      <c r="H630" s="377">
        <v>0.30690000000000001</v>
      </c>
      <c r="I630" s="378">
        <v>18.510000000000002</v>
      </c>
      <c r="J630" s="378">
        <v>5.68</v>
      </c>
      <c r="K630" s="379"/>
      <c r="L630" s="489">
        <v>22.3</v>
      </c>
    </row>
    <row r="631" spans="1:13" x14ac:dyDescent="0.2">
      <c r="A631" s="359" t="s">
        <v>3725</v>
      </c>
      <c r="B631" s="373" t="s">
        <v>5794</v>
      </c>
      <c r="C631" s="374" t="s">
        <v>5815</v>
      </c>
      <c r="D631" s="373" t="s">
        <v>5791</v>
      </c>
      <c r="E631" s="373" t="s">
        <v>5286</v>
      </c>
      <c r="F631" s="375" t="s">
        <v>5796</v>
      </c>
      <c r="G631" s="376" t="s">
        <v>86</v>
      </c>
      <c r="H631" s="377">
        <v>0.29630000000000001</v>
      </c>
      <c r="I631" s="378">
        <v>11.07</v>
      </c>
      <c r="J631" s="378">
        <v>3.28</v>
      </c>
      <c r="K631" s="379"/>
      <c r="L631" s="489">
        <v>13.34</v>
      </c>
    </row>
    <row r="632" spans="1:13" x14ac:dyDescent="0.2">
      <c r="A632" s="359" t="s">
        <v>3726</v>
      </c>
      <c r="B632" s="373" t="s">
        <v>5794</v>
      </c>
      <c r="C632" s="374" t="s">
        <v>6197</v>
      </c>
      <c r="D632" s="373" t="s">
        <v>5791</v>
      </c>
      <c r="E632" s="373" t="s">
        <v>5364</v>
      </c>
      <c r="F632" s="375" t="s">
        <v>5798</v>
      </c>
      <c r="G632" s="376" t="s">
        <v>5885</v>
      </c>
      <c r="H632" s="377">
        <v>2.5000000000000001E-3</v>
      </c>
      <c r="I632" s="378">
        <v>154.26</v>
      </c>
      <c r="J632" s="378">
        <v>0.38</v>
      </c>
      <c r="K632" s="379"/>
      <c r="L632" s="489">
        <v>185.84</v>
      </c>
    </row>
    <row r="633" spans="1:13" x14ac:dyDescent="0.2">
      <c r="A633" s="359" t="s">
        <v>3727</v>
      </c>
      <c r="B633" s="373" t="s">
        <v>5794</v>
      </c>
      <c r="C633" s="374" t="s">
        <v>6196</v>
      </c>
      <c r="D633" s="373" t="s">
        <v>5791</v>
      </c>
      <c r="E633" s="373" t="s">
        <v>5378</v>
      </c>
      <c r="F633" s="375" t="s">
        <v>5798</v>
      </c>
      <c r="G633" s="376" t="s">
        <v>5298</v>
      </c>
      <c r="H633" s="377">
        <v>0.32400000000000001</v>
      </c>
      <c r="I633" s="378">
        <v>0.8</v>
      </c>
      <c r="J633" s="378">
        <v>0.25</v>
      </c>
      <c r="K633" s="379"/>
      <c r="L633" s="489">
        <v>0.97</v>
      </c>
    </row>
    <row r="634" spans="1:13" x14ac:dyDescent="0.2">
      <c r="A634" s="359" t="s">
        <v>3728</v>
      </c>
      <c r="B634" s="396" t="s">
        <v>5794</v>
      </c>
      <c r="C634" s="397" t="s">
        <v>5797</v>
      </c>
      <c r="D634" s="396" t="s">
        <v>5791</v>
      </c>
      <c r="E634" s="396" t="s">
        <v>5380</v>
      </c>
      <c r="F634" s="398" t="s">
        <v>5798</v>
      </c>
      <c r="G634" s="399" t="s">
        <v>5298</v>
      </c>
      <c r="H634" s="400">
        <v>0.32400000000000001</v>
      </c>
      <c r="I634" s="380">
        <v>0.52</v>
      </c>
      <c r="J634" s="380">
        <v>0.16</v>
      </c>
      <c r="K634" s="379"/>
      <c r="L634" s="489">
        <v>0.63</v>
      </c>
    </row>
    <row r="635" spans="1:13" ht="12.75" thickBot="1" x14ac:dyDescent="0.25">
      <c r="A635" s="359" t="s">
        <v>3729</v>
      </c>
      <c r="B635" s="396" t="s">
        <v>5794</v>
      </c>
      <c r="C635" s="397" t="s">
        <v>6244</v>
      </c>
      <c r="D635" s="396" t="s">
        <v>5791</v>
      </c>
      <c r="E635" s="396" t="s">
        <v>6245</v>
      </c>
      <c r="F635" s="398" t="s">
        <v>5798</v>
      </c>
      <c r="G635" s="399" t="s">
        <v>5305</v>
      </c>
      <c r="H635" s="400">
        <v>3</v>
      </c>
      <c r="I635" s="380">
        <v>2.7067500000000004</v>
      </c>
      <c r="J635" s="380">
        <v>8.1199999999999992</v>
      </c>
      <c r="K635" s="379"/>
      <c r="L635" s="489">
        <v>3.26</v>
      </c>
    </row>
    <row r="636" spans="1:13" ht="12.75" thickTop="1" x14ac:dyDescent="0.2">
      <c r="A636" s="359" t="s">
        <v>3730</v>
      </c>
      <c r="B636" s="407" t="s">
        <v>6246</v>
      </c>
      <c r="C636" s="408" t="s">
        <v>5781</v>
      </c>
      <c r="D636" s="407" t="s">
        <v>5782</v>
      </c>
      <c r="E636" s="407" t="s">
        <v>5783</v>
      </c>
      <c r="F636" s="409" t="s">
        <v>5784</v>
      </c>
      <c r="G636" s="410" t="s">
        <v>5785</v>
      </c>
      <c r="H636" s="408" t="s">
        <v>5786</v>
      </c>
      <c r="I636" s="408" t="s">
        <v>5787</v>
      </c>
      <c r="J636" s="408" t="s">
        <v>5788</v>
      </c>
      <c r="K636" s="364"/>
    </row>
    <row r="637" spans="1:13" x14ac:dyDescent="0.2">
      <c r="A637" s="359" t="s">
        <v>5251</v>
      </c>
      <c r="B637" s="365" t="s">
        <v>5789</v>
      </c>
      <c r="C637" s="366" t="s">
        <v>6247</v>
      </c>
      <c r="D637" s="365" t="s">
        <v>5791</v>
      </c>
      <c r="E637" s="365" t="s">
        <v>434</v>
      </c>
      <c r="F637" s="367">
        <v>16</v>
      </c>
      <c r="G637" s="368" t="s">
        <v>172</v>
      </c>
      <c r="H637" s="369">
        <v>1</v>
      </c>
      <c r="I637" s="370">
        <v>11.45</v>
      </c>
      <c r="J637" s="370">
        <v>11.45</v>
      </c>
      <c r="K637" s="371"/>
      <c r="L637" s="488">
        <v>13.8</v>
      </c>
      <c r="M637" s="488">
        <v>13.8</v>
      </c>
    </row>
    <row r="638" spans="1:13" x14ac:dyDescent="0.2">
      <c r="A638" s="359" t="s">
        <v>3731</v>
      </c>
      <c r="B638" s="373" t="s">
        <v>5794</v>
      </c>
      <c r="C638" s="374" t="s">
        <v>5840</v>
      </c>
      <c r="D638" s="373" t="s">
        <v>5791</v>
      </c>
      <c r="E638" s="373" t="s">
        <v>5288</v>
      </c>
      <c r="F638" s="375" t="s">
        <v>5796</v>
      </c>
      <c r="G638" s="376" t="s">
        <v>86</v>
      </c>
      <c r="H638" s="377">
        <v>0.36159999999999998</v>
      </c>
      <c r="I638" s="378">
        <v>18.510000000000002</v>
      </c>
      <c r="J638" s="378">
        <v>6.69</v>
      </c>
      <c r="K638" s="379"/>
      <c r="L638" s="489">
        <v>22.3</v>
      </c>
    </row>
    <row r="639" spans="1:13" x14ac:dyDescent="0.2">
      <c r="A639" s="359" t="s">
        <v>3732</v>
      </c>
      <c r="B639" s="373" t="s">
        <v>5794</v>
      </c>
      <c r="C639" s="374" t="s">
        <v>6196</v>
      </c>
      <c r="D639" s="373" t="s">
        <v>5791</v>
      </c>
      <c r="E639" s="373" t="s">
        <v>5378</v>
      </c>
      <c r="F639" s="375" t="s">
        <v>5798</v>
      </c>
      <c r="G639" s="376" t="s">
        <v>5298</v>
      </c>
      <c r="H639" s="377">
        <v>0.16200000000000001</v>
      </c>
      <c r="I639" s="378">
        <v>0.8</v>
      </c>
      <c r="J639" s="378">
        <v>0.12</v>
      </c>
      <c r="K639" s="379"/>
      <c r="L639" s="489">
        <v>0.97</v>
      </c>
    </row>
    <row r="640" spans="1:13" x14ac:dyDescent="0.2">
      <c r="A640" s="359" t="s">
        <v>3733</v>
      </c>
      <c r="B640" s="396" t="s">
        <v>5794</v>
      </c>
      <c r="C640" s="397" t="s">
        <v>5797</v>
      </c>
      <c r="D640" s="396" t="s">
        <v>5791</v>
      </c>
      <c r="E640" s="396" t="s">
        <v>5380</v>
      </c>
      <c r="F640" s="398" t="s">
        <v>5798</v>
      </c>
      <c r="G640" s="399" t="s">
        <v>5298</v>
      </c>
      <c r="H640" s="400">
        <v>0.16200000000000001</v>
      </c>
      <c r="I640" s="380">
        <v>0.52</v>
      </c>
      <c r="J640" s="380">
        <v>0.08</v>
      </c>
      <c r="K640" s="379"/>
      <c r="L640" s="489">
        <v>0.63</v>
      </c>
    </row>
    <row r="641" spans="1:13" ht="12.75" thickBot="1" x14ac:dyDescent="0.25">
      <c r="A641" s="359" t="s">
        <v>3734</v>
      </c>
      <c r="B641" s="396" t="s">
        <v>5794</v>
      </c>
      <c r="C641" s="397" t="s">
        <v>5815</v>
      </c>
      <c r="D641" s="396" t="s">
        <v>5791</v>
      </c>
      <c r="E641" s="396" t="s">
        <v>5286</v>
      </c>
      <c r="F641" s="398" t="s">
        <v>5796</v>
      </c>
      <c r="G641" s="399" t="s">
        <v>86</v>
      </c>
      <c r="H641" s="400">
        <v>0.39389999999999997</v>
      </c>
      <c r="I641" s="380">
        <v>11.07</v>
      </c>
      <c r="J641" s="380">
        <v>4.3600000000000003</v>
      </c>
      <c r="K641" s="379"/>
      <c r="L641" s="489">
        <v>13.34</v>
      </c>
    </row>
    <row r="642" spans="1:13" ht="12.75" thickTop="1" x14ac:dyDescent="0.2">
      <c r="A642" s="359" t="s">
        <v>3735</v>
      </c>
      <c r="B642" s="390" t="s">
        <v>5794</v>
      </c>
      <c r="C642" s="391" t="s">
        <v>6197</v>
      </c>
      <c r="D642" s="390" t="s">
        <v>5791</v>
      </c>
      <c r="E642" s="390" t="s">
        <v>5364</v>
      </c>
      <c r="F642" s="392" t="s">
        <v>5798</v>
      </c>
      <c r="G642" s="393" t="s">
        <v>5885</v>
      </c>
      <c r="H642" s="394">
        <v>1.2999999999999999E-3</v>
      </c>
      <c r="I642" s="395">
        <v>154.26</v>
      </c>
      <c r="J642" s="395">
        <v>0.2</v>
      </c>
      <c r="K642" s="379"/>
      <c r="L642" s="489">
        <v>185.84</v>
      </c>
    </row>
    <row r="643" spans="1:13" x14ac:dyDescent="0.2">
      <c r="A643" s="359" t="s">
        <v>3736</v>
      </c>
      <c r="B643" s="360" t="s">
        <v>6248</v>
      </c>
      <c r="C643" s="361" t="s">
        <v>5781</v>
      </c>
      <c r="D643" s="360" t="s">
        <v>5782</v>
      </c>
      <c r="E643" s="360" t="s">
        <v>5783</v>
      </c>
      <c r="F643" s="362" t="s">
        <v>5784</v>
      </c>
      <c r="G643" s="363" t="s">
        <v>5785</v>
      </c>
      <c r="H643" s="361" t="s">
        <v>5786</v>
      </c>
      <c r="I643" s="361" t="s">
        <v>5787</v>
      </c>
      <c r="J643" s="361" t="s">
        <v>5788</v>
      </c>
      <c r="K643" s="364"/>
    </row>
    <row r="644" spans="1:13" x14ac:dyDescent="0.2">
      <c r="A644" s="359" t="s">
        <v>3737</v>
      </c>
      <c r="B644" s="365" t="s">
        <v>5789</v>
      </c>
      <c r="C644" s="366" t="s">
        <v>6249</v>
      </c>
      <c r="D644" s="365" t="s">
        <v>5791</v>
      </c>
      <c r="E644" s="365" t="s">
        <v>439</v>
      </c>
      <c r="F644" s="367">
        <v>18</v>
      </c>
      <c r="G644" s="368" t="s">
        <v>5793</v>
      </c>
      <c r="H644" s="369">
        <v>1</v>
      </c>
      <c r="I644" s="370">
        <v>590.7700000000001</v>
      </c>
      <c r="J644" s="370">
        <v>590.77</v>
      </c>
      <c r="K644" s="371"/>
      <c r="L644" s="488">
        <v>711.6</v>
      </c>
      <c r="M644" s="488">
        <v>711.6</v>
      </c>
    </row>
    <row r="645" spans="1:13" x14ac:dyDescent="0.2">
      <c r="A645" s="359" t="s">
        <v>3738</v>
      </c>
      <c r="B645" s="373" t="s">
        <v>5794</v>
      </c>
      <c r="C645" s="374" t="s">
        <v>5840</v>
      </c>
      <c r="D645" s="373" t="s">
        <v>5791</v>
      </c>
      <c r="E645" s="373" t="s">
        <v>5288</v>
      </c>
      <c r="F645" s="375" t="s">
        <v>5796</v>
      </c>
      <c r="G645" s="376" t="s">
        <v>86</v>
      </c>
      <c r="H645" s="377">
        <v>1.3187</v>
      </c>
      <c r="I645" s="378">
        <v>18.510000000000002</v>
      </c>
      <c r="J645" s="378">
        <v>24.4</v>
      </c>
      <c r="K645" s="379"/>
      <c r="L645" s="489">
        <v>22.3</v>
      </c>
    </row>
    <row r="646" spans="1:13" x14ac:dyDescent="0.2">
      <c r="A646" s="359" t="s">
        <v>3739</v>
      </c>
      <c r="B646" s="373" t="s">
        <v>5794</v>
      </c>
      <c r="C646" s="374" t="s">
        <v>5797</v>
      </c>
      <c r="D646" s="373" t="s">
        <v>5791</v>
      </c>
      <c r="E646" s="373" t="s">
        <v>5380</v>
      </c>
      <c r="F646" s="375" t="s">
        <v>5798</v>
      </c>
      <c r="G646" s="376" t="s">
        <v>5298</v>
      </c>
      <c r="H646" s="377">
        <v>5</v>
      </c>
      <c r="I646" s="378">
        <v>0.52</v>
      </c>
      <c r="J646" s="378">
        <v>2.6</v>
      </c>
      <c r="K646" s="379"/>
      <c r="L646" s="489">
        <v>0.63</v>
      </c>
    </row>
    <row r="647" spans="1:13" x14ac:dyDescent="0.2">
      <c r="A647" s="359" t="s">
        <v>3740</v>
      </c>
      <c r="B647" s="373" t="s">
        <v>5794</v>
      </c>
      <c r="C647" s="374" t="s">
        <v>6250</v>
      </c>
      <c r="D647" s="373" t="s">
        <v>5791</v>
      </c>
      <c r="E647" s="373" t="s">
        <v>5413</v>
      </c>
      <c r="F647" s="375" t="s">
        <v>5798</v>
      </c>
      <c r="G647" s="376" t="s">
        <v>5305</v>
      </c>
      <c r="H647" s="377">
        <v>5.9499999999999997E-2</v>
      </c>
      <c r="I647" s="378">
        <v>12.5</v>
      </c>
      <c r="J647" s="378">
        <v>0.74</v>
      </c>
      <c r="K647" s="379"/>
      <c r="L647" s="489">
        <v>15.06</v>
      </c>
    </row>
    <row r="648" spans="1:13" x14ac:dyDescent="0.2">
      <c r="A648" s="359" t="s">
        <v>3741</v>
      </c>
      <c r="B648" s="396" t="s">
        <v>5794</v>
      </c>
      <c r="C648" s="397" t="s">
        <v>6251</v>
      </c>
      <c r="D648" s="396" t="s">
        <v>5791</v>
      </c>
      <c r="E648" s="396" t="s">
        <v>6252</v>
      </c>
      <c r="F648" s="398" t="s">
        <v>5798</v>
      </c>
      <c r="G648" s="399" t="s">
        <v>5305</v>
      </c>
      <c r="H648" s="400">
        <v>1.7857000000000001</v>
      </c>
      <c r="I648" s="380">
        <v>10.220000000000001</v>
      </c>
      <c r="J648" s="380">
        <v>18.239999999999998</v>
      </c>
      <c r="K648" s="379"/>
      <c r="L648" s="489">
        <v>12.32</v>
      </c>
    </row>
    <row r="649" spans="1:13" ht="12.75" thickBot="1" x14ac:dyDescent="0.25">
      <c r="A649" s="359" t="s">
        <v>3742</v>
      </c>
      <c r="B649" s="396" t="s">
        <v>5794</v>
      </c>
      <c r="C649" s="397" t="s">
        <v>6253</v>
      </c>
      <c r="D649" s="396" t="s">
        <v>5791</v>
      </c>
      <c r="E649" s="396" t="s">
        <v>5416</v>
      </c>
      <c r="F649" s="398" t="s">
        <v>5798</v>
      </c>
      <c r="G649" s="399" t="s">
        <v>5305</v>
      </c>
      <c r="H649" s="400">
        <v>1</v>
      </c>
      <c r="I649" s="380">
        <v>143.63999999999999</v>
      </c>
      <c r="J649" s="380">
        <v>143.63999999999999</v>
      </c>
      <c r="K649" s="379"/>
      <c r="L649" s="489">
        <v>173.04</v>
      </c>
    </row>
    <row r="650" spans="1:13" ht="12.75" thickTop="1" x14ac:dyDescent="0.2">
      <c r="A650" s="359" t="s">
        <v>3743</v>
      </c>
      <c r="B650" s="390" t="s">
        <v>5794</v>
      </c>
      <c r="C650" s="391" t="s">
        <v>5815</v>
      </c>
      <c r="D650" s="390" t="s">
        <v>5791</v>
      </c>
      <c r="E650" s="390" t="s">
        <v>5286</v>
      </c>
      <c r="F650" s="392" t="s">
        <v>5796</v>
      </c>
      <c r="G650" s="393" t="s">
        <v>86</v>
      </c>
      <c r="H650" s="394">
        <v>1.2222999999999999</v>
      </c>
      <c r="I650" s="395">
        <v>11.07</v>
      </c>
      <c r="J650" s="395">
        <v>13.53</v>
      </c>
      <c r="K650" s="379"/>
      <c r="L650" s="489">
        <v>13.34</v>
      </c>
    </row>
    <row r="651" spans="1:13" x14ac:dyDescent="0.2">
      <c r="A651" s="359" t="s">
        <v>3744</v>
      </c>
      <c r="B651" s="373" t="s">
        <v>5794</v>
      </c>
      <c r="C651" s="374" t="s">
        <v>6254</v>
      </c>
      <c r="D651" s="373" t="s">
        <v>5791</v>
      </c>
      <c r="E651" s="373" t="s">
        <v>6255</v>
      </c>
      <c r="F651" s="375" t="s">
        <v>5798</v>
      </c>
      <c r="G651" s="376" t="s">
        <v>5298</v>
      </c>
      <c r="H651" s="377">
        <v>18.741800000000001</v>
      </c>
      <c r="I651" s="378">
        <v>8.6312434782608705</v>
      </c>
      <c r="J651" s="378">
        <v>161.76</v>
      </c>
      <c r="K651" s="379"/>
      <c r="L651" s="489">
        <v>10.39</v>
      </c>
    </row>
    <row r="652" spans="1:13" x14ac:dyDescent="0.2">
      <c r="A652" s="359" t="s">
        <v>3745</v>
      </c>
      <c r="B652" s="373" t="s">
        <v>5794</v>
      </c>
      <c r="C652" s="374" t="s">
        <v>6197</v>
      </c>
      <c r="D652" s="373" t="s">
        <v>5791</v>
      </c>
      <c r="E652" s="373" t="s">
        <v>5364</v>
      </c>
      <c r="F652" s="375" t="s">
        <v>5798</v>
      </c>
      <c r="G652" s="376" t="s">
        <v>5885</v>
      </c>
      <c r="H652" s="377">
        <v>1.43E-2</v>
      </c>
      <c r="I652" s="378">
        <v>154.26</v>
      </c>
      <c r="J652" s="378">
        <v>2.2000000000000002</v>
      </c>
      <c r="K652" s="379"/>
      <c r="L652" s="489">
        <v>185.84</v>
      </c>
    </row>
    <row r="653" spans="1:13" x14ac:dyDescent="0.2">
      <c r="A653" s="359" t="s">
        <v>3746</v>
      </c>
      <c r="B653" s="373" t="s">
        <v>5794</v>
      </c>
      <c r="C653" s="374" t="s">
        <v>6256</v>
      </c>
      <c r="D653" s="373" t="s">
        <v>5791</v>
      </c>
      <c r="E653" s="373" t="s">
        <v>6257</v>
      </c>
      <c r="F653" s="375" t="s">
        <v>5798</v>
      </c>
      <c r="G653" s="376" t="s">
        <v>5298</v>
      </c>
      <c r="H653" s="377">
        <v>16.214300000000001</v>
      </c>
      <c r="I653" s="378">
        <v>8.59</v>
      </c>
      <c r="J653" s="378">
        <v>139.28</v>
      </c>
      <c r="K653" s="379"/>
      <c r="L653" s="489">
        <v>10.35</v>
      </c>
    </row>
    <row r="654" spans="1:13" x14ac:dyDescent="0.2">
      <c r="A654" s="359" t="s">
        <v>3747</v>
      </c>
      <c r="B654" s="373" t="s">
        <v>5794</v>
      </c>
      <c r="C654" s="374" t="s">
        <v>6258</v>
      </c>
      <c r="D654" s="373" t="s">
        <v>5791</v>
      </c>
      <c r="E654" s="373" t="s">
        <v>5414</v>
      </c>
      <c r="F654" s="375" t="s">
        <v>5798</v>
      </c>
      <c r="G654" s="376" t="s">
        <v>5305</v>
      </c>
      <c r="H654" s="377">
        <v>8.9899999999999994E-2</v>
      </c>
      <c r="I654" s="378">
        <v>9.0299999999999994</v>
      </c>
      <c r="J654" s="378">
        <v>0.81</v>
      </c>
      <c r="K654" s="379"/>
      <c r="L654" s="489">
        <v>10.88</v>
      </c>
    </row>
    <row r="655" spans="1:13" x14ac:dyDescent="0.2">
      <c r="A655" s="359" t="s">
        <v>3748</v>
      </c>
      <c r="B655" s="373" t="s">
        <v>5794</v>
      </c>
      <c r="C655" s="374" t="s">
        <v>6259</v>
      </c>
      <c r="D655" s="373" t="s">
        <v>5791</v>
      </c>
      <c r="E655" s="373" t="s">
        <v>5411</v>
      </c>
      <c r="F655" s="375" t="s">
        <v>5798</v>
      </c>
      <c r="G655" s="376" t="s">
        <v>5305</v>
      </c>
      <c r="H655" s="377">
        <v>0.29759999999999998</v>
      </c>
      <c r="I655" s="378">
        <v>2.2400000000000002</v>
      </c>
      <c r="J655" s="378">
        <v>0.66</v>
      </c>
      <c r="K655" s="379"/>
      <c r="L655" s="489">
        <v>2.71</v>
      </c>
    </row>
    <row r="656" spans="1:13" x14ac:dyDescent="0.2">
      <c r="A656" s="359" t="s">
        <v>3749</v>
      </c>
      <c r="B656" s="396" t="s">
        <v>5794</v>
      </c>
      <c r="C656" s="397" t="s">
        <v>6260</v>
      </c>
      <c r="D656" s="396" t="s">
        <v>5791</v>
      </c>
      <c r="E656" s="396" t="s">
        <v>5407</v>
      </c>
      <c r="F656" s="398" t="s">
        <v>5798</v>
      </c>
      <c r="G656" s="399" t="s">
        <v>5298</v>
      </c>
      <c r="H656" s="400">
        <v>0.23810000000000001</v>
      </c>
      <c r="I656" s="380">
        <v>27.94</v>
      </c>
      <c r="J656" s="380">
        <v>6.65</v>
      </c>
      <c r="K656" s="379"/>
      <c r="L656" s="489">
        <v>33.659999999999997</v>
      </c>
    </row>
    <row r="657" spans="1:13" ht="12.75" thickBot="1" x14ac:dyDescent="0.25">
      <c r="A657" s="359" t="s">
        <v>3750</v>
      </c>
      <c r="B657" s="396" t="s">
        <v>5794</v>
      </c>
      <c r="C657" s="397" t="s">
        <v>6261</v>
      </c>
      <c r="D657" s="396" t="s">
        <v>5791</v>
      </c>
      <c r="E657" s="396" t="s">
        <v>5409</v>
      </c>
      <c r="F657" s="398" t="s">
        <v>5798</v>
      </c>
      <c r="G657" s="399" t="s">
        <v>5298</v>
      </c>
      <c r="H657" s="400">
        <v>9.5200000000000007E-2</v>
      </c>
      <c r="I657" s="380">
        <v>23.16</v>
      </c>
      <c r="J657" s="380">
        <v>2.2000000000000002</v>
      </c>
      <c r="K657" s="379"/>
      <c r="L657" s="489">
        <v>27.91</v>
      </c>
    </row>
    <row r="658" spans="1:13" ht="12.75" thickTop="1" x14ac:dyDescent="0.2">
      <c r="A658" s="359" t="s">
        <v>3751</v>
      </c>
      <c r="B658" s="390" t="s">
        <v>5794</v>
      </c>
      <c r="C658" s="391" t="s">
        <v>6262</v>
      </c>
      <c r="D658" s="390" t="s">
        <v>5791</v>
      </c>
      <c r="E658" s="390" t="s">
        <v>6263</v>
      </c>
      <c r="F658" s="392" t="s">
        <v>5798</v>
      </c>
      <c r="G658" s="393" t="s">
        <v>5305</v>
      </c>
      <c r="H658" s="394">
        <v>0.59519999999999995</v>
      </c>
      <c r="I658" s="395">
        <v>124.43</v>
      </c>
      <c r="J658" s="395">
        <v>74.06</v>
      </c>
      <c r="K658" s="379"/>
      <c r="L658" s="489">
        <v>149.9</v>
      </c>
    </row>
    <row r="659" spans="1:13" x14ac:dyDescent="0.2">
      <c r="A659" s="359" t="s">
        <v>3752</v>
      </c>
      <c r="B659" s="360" t="s">
        <v>6264</v>
      </c>
      <c r="C659" s="361" t="s">
        <v>5781</v>
      </c>
      <c r="D659" s="360" t="s">
        <v>5782</v>
      </c>
      <c r="E659" s="360" t="s">
        <v>5783</v>
      </c>
      <c r="F659" s="362" t="s">
        <v>5784</v>
      </c>
      <c r="G659" s="363" t="s">
        <v>5785</v>
      </c>
      <c r="H659" s="361" t="s">
        <v>5786</v>
      </c>
      <c r="I659" s="361" t="s">
        <v>5787</v>
      </c>
      <c r="J659" s="361" t="s">
        <v>5788</v>
      </c>
      <c r="K659" s="364"/>
    </row>
    <row r="660" spans="1:13" x14ac:dyDescent="0.2">
      <c r="A660" s="359" t="s">
        <v>3753</v>
      </c>
      <c r="B660" s="365" t="s">
        <v>5789</v>
      </c>
      <c r="C660" s="366" t="s">
        <v>6265</v>
      </c>
      <c r="D660" s="365" t="s">
        <v>5791</v>
      </c>
      <c r="E660" s="365" t="s">
        <v>443</v>
      </c>
      <c r="F660" s="367">
        <v>18</v>
      </c>
      <c r="G660" s="368" t="s">
        <v>5793</v>
      </c>
      <c r="H660" s="369">
        <v>1</v>
      </c>
      <c r="I660" s="370">
        <v>227.85000000000002</v>
      </c>
      <c r="J660" s="370">
        <v>227.85000000000002</v>
      </c>
      <c r="K660" s="371"/>
      <c r="L660" s="488">
        <v>274.44</v>
      </c>
      <c r="M660" s="488">
        <v>274.44</v>
      </c>
    </row>
    <row r="661" spans="1:13" x14ac:dyDescent="0.2">
      <c r="A661" s="359" t="s">
        <v>3754</v>
      </c>
      <c r="B661" s="373" t="s">
        <v>5794</v>
      </c>
      <c r="C661" s="374" t="s">
        <v>5840</v>
      </c>
      <c r="D661" s="373" t="s">
        <v>5791</v>
      </c>
      <c r="E661" s="373" t="s">
        <v>5288</v>
      </c>
      <c r="F661" s="375" t="s">
        <v>5796</v>
      </c>
      <c r="G661" s="376" t="s">
        <v>86</v>
      </c>
      <c r="H661" s="377">
        <v>1.393</v>
      </c>
      <c r="I661" s="378">
        <v>18.510000000000002</v>
      </c>
      <c r="J661" s="378">
        <v>25.78</v>
      </c>
      <c r="K661" s="379"/>
      <c r="L661" s="489">
        <v>22.3</v>
      </c>
    </row>
    <row r="662" spans="1:13" x14ac:dyDescent="0.2">
      <c r="A662" s="359" t="s">
        <v>3755</v>
      </c>
      <c r="B662" s="373" t="s">
        <v>5794</v>
      </c>
      <c r="C662" s="374" t="s">
        <v>5797</v>
      </c>
      <c r="D662" s="373" t="s">
        <v>5791</v>
      </c>
      <c r="E662" s="373" t="s">
        <v>5380</v>
      </c>
      <c r="F662" s="375" t="s">
        <v>5798</v>
      </c>
      <c r="G662" s="376" t="s">
        <v>5298</v>
      </c>
      <c r="H662" s="377">
        <v>3.7955999999999999</v>
      </c>
      <c r="I662" s="378">
        <v>0.52</v>
      </c>
      <c r="J662" s="378">
        <v>1.97</v>
      </c>
      <c r="K662" s="379"/>
      <c r="L662" s="489">
        <v>0.63</v>
      </c>
    </row>
    <row r="663" spans="1:13" x14ac:dyDescent="0.2">
      <c r="A663" s="359" t="s">
        <v>3756</v>
      </c>
      <c r="B663" s="373" t="s">
        <v>5794</v>
      </c>
      <c r="C663" s="374" t="s">
        <v>6250</v>
      </c>
      <c r="D663" s="373" t="s">
        <v>5791</v>
      </c>
      <c r="E663" s="373" t="s">
        <v>5413</v>
      </c>
      <c r="F663" s="375" t="s">
        <v>5798</v>
      </c>
      <c r="G663" s="376" t="s">
        <v>5305</v>
      </c>
      <c r="H663" s="377">
        <v>5.9499999999999997E-2</v>
      </c>
      <c r="I663" s="378">
        <v>12.5</v>
      </c>
      <c r="J663" s="378">
        <v>0.74</v>
      </c>
      <c r="K663" s="379"/>
      <c r="L663" s="489">
        <v>15.06</v>
      </c>
    </row>
    <row r="664" spans="1:13" x14ac:dyDescent="0.2">
      <c r="A664" s="359" t="s">
        <v>3757</v>
      </c>
      <c r="B664" s="396" t="s">
        <v>5794</v>
      </c>
      <c r="C664" s="397" t="s">
        <v>5815</v>
      </c>
      <c r="D664" s="396" t="s">
        <v>5791</v>
      </c>
      <c r="E664" s="396" t="s">
        <v>5286</v>
      </c>
      <c r="F664" s="398" t="s">
        <v>5796</v>
      </c>
      <c r="G664" s="399" t="s">
        <v>86</v>
      </c>
      <c r="H664" s="400">
        <v>1.3335999999999999</v>
      </c>
      <c r="I664" s="380">
        <v>11.07</v>
      </c>
      <c r="J664" s="380">
        <v>14.76</v>
      </c>
      <c r="K664" s="379"/>
      <c r="L664" s="489">
        <v>13.34</v>
      </c>
    </row>
    <row r="665" spans="1:13" ht="12.75" thickBot="1" x14ac:dyDescent="0.25">
      <c r="A665" s="359" t="s">
        <v>3758</v>
      </c>
      <c r="B665" s="396" t="s">
        <v>5794</v>
      </c>
      <c r="C665" s="397" t="s">
        <v>6197</v>
      </c>
      <c r="D665" s="396" t="s">
        <v>5791</v>
      </c>
      <c r="E665" s="396" t="s">
        <v>5364</v>
      </c>
      <c r="F665" s="398" t="s">
        <v>5798</v>
      </c>
      <c r="G665" s="399" t="s">
        <v>5885</v>
      </c>
      <c r="H665" s="400">
        <v>1.0800000000000001E-2</v>
      </c>
      <c r="I665" s="380">
        <v>154.26</v>
      </c>
      <c r="J665" s="380">
        <v>1.66</v>
      </c>
      <c r="K665" s="379"/>
      <c r="L665" s="489">
        <v>185.84</v>
      </c>
    </row>
    <row r="666" spans="1:13" ht="12.75" thickTop="1" x14ac:dyDescent="0.2">
      <c r="A666" s="359" t="s">
        <v>3759</v>
      </c>
      <c r="B666" s="390" t="s">
        <v>5794</v>
      </c>
      <c r="C666" s="391" t="s">
        <v>6256</v>
      </c>
      <c r="D666" s="390" t="s">
        <v>5791</v>
      </c>
      <c r="E666" s="390" t="s">
        <v>6257</v>
      </c>
      <c r="F666" s="392" t="s">
        <v>5798</v>
      </c>
      <c r="G666" s="393" t="s">
        <v>5298</v>
      </c>
      <c r="H666" s="394">
        <v>12.0764</v>
      </c>
      <c r="I666" s="395">
        <v>8.5990855769230752</v>
      </c>
      <c r="J666" s="395">
        <v>103.84</v>
      </c>
      <c r="K666" s="379"/>
      <c r="L666" s="489">
        <v>10.35</v>
      </c>
    </row>
    <row r="667" spans="1:13" x14ac:dyDescent="0.2">
      <c r="A667" s="359" t="s">
        <v>3760</v>
      </c>
      <c r="B667" s="373" t="s">
        <v>5794</v>
      </c>
      <c r="C667" s="374" t="s">
        <v>6258</v>
      </c>
      <c r="D667" s="373" t="s">
        <v>5791</v>
      </c>
      <c r="E667" s="373" t="s">
        <v>5414</v>
      </c>
      <c r="F667" s="375" t="s">
        <v>5798</v>
      </c>
      <c r="G667" s="376" t="s">
        <v>5305</v>
      </c>
      <c r="H667" s="377">
        <v>0.11559999999999999</v>
      </c>
      <c r="I667" s="378">
        <v>9.0299999999999994</v>
      </c>
      <c r="J667" s="378">
        <v>1.04</v>
      </c>
      <c r="K667" s="379"/>
      <c r="L667" s="489">
        <v>10.88</v>
      </c>
    </row>
    <row r="668" spans="1:13" x14ac:dyDescent="0.2">
      <c r="A668" s="359" t="s">
        <v>3761</v>
      </c>
      <c r="B668" s="373" t="s">
        <v>5794</v>
      </c>
      <c r="C668" s="374" t="s">
        <v>6259</v>
      </c>
      <c r="D668" s="373" t="s">
        <v>5791</v>
      </c>
      <c r="E668" s="373" t="s">
        <v>5411</v>
      </c>
      <c r="F668" s="375" t="s">
        <v>5798</v>
      </c>
      <c r="G668" s="376" t="s">
        <v>5305</v>
      </c>
      <c r="H668" s="377">
        <v>0.29759999999999998</v>
      </c>
      <c r="I668" s="378">
        <v>2.2400000000000002</v>
      </c>
      <c r="J668" s="378">
        <v>0.66</v>
      </c>
      <c r="K668" s="379"/>
      <c r="L668" s="489">
        <v>2.71</v>
      </c>
    </row>
    <row r="669" spans="1:13" x14ac:dyDescent="0.2">
      <c r="A669" s="359" t="s">
        <v>3762</v>
      </c>
      <c r="B669" s="373" t="s">
        <v>5794</v>
      </c>
      <c r="C669" s="374" t="s">
        <v>6260</v>
      </c>
      <c r="D669" s="373" t="s">
        <v>5791</v>
      </c>
      <c r="E669" s="373" t="s">
        <v>5407</v>
      </c>
      <c r="F669" s="375" t="s">
        <v>5798</v>
      </c>
      <c r="G669" s="376" t="s">
        <v>5298</v>
      </c>
      <c r="H669" s="377">
        <v>0.23810000000000001</v>
      </c>
      <c r="I669" s="378">
        <v>27.94</v>
      </c>
      <c r="J669" s="378">
        <v>6.65</v>
      </c>
      <c r="K669" s="379"/>
      <c r="L669" s="489">
        <v>33.659999999999997</v>
      </c>
    </row>
    <row r="670" spans="1:13" x14ac:dyDescent="0.2">
      <c r="A670" s="359" t="s">
        <v>3763</v>
      </c>
      <c r="B670" s="373" t="s">
        <v>5794</v>
      </c>
      <c r="C670" s="374" t="s">
        <v>6266</v>
      </c>
      <c r="D670" s="373" t="s">
        <v>5791</v>
      </c>
      <c r="E670" s="373" t="s">
        <v>6267</v>
      </c>
      <c r="F670" s="375" t="s">
        <v>5798</v>
      </c>
      <c r="G670" s="376" t="s">
        <v>5305</v>
      </c>
      <c r="H670" s="377">
        <v>0.25380000000000003</v>
      </c>
      <c r="I670" s="378">
        <v>20.239999999999998</v>
      </c>
      <c r="J670" s="378">
        <v>5.13</v>
      </c>
      <c r="K670" s="379"/>
      <c r="L670" s="489">
        <v>24.39</v>
      </c>
    </row>
    <row r="671" spans="1:13" x14ac:dyDescent="0.2">
      <c r="A671" s="359" t="s">
        <v>3764</v>
      </c>
      <c r="B671" s="373" t="s">
        <v>5794</v>
      </c>
      <c r="C671" s="374" t="s">
        <v>6261</v>
      </c>
      <c r="D671" s="373" t="s">
        <v>5791</v>
      </c>
      <c r="E671" s="373" t="s">
        <v>5409</v>
      </c>
      <c r="F671" s="375" t="s">
        <v>5798</v>
      </c>
      <c r="G671" s="376" t="s">
        <v>5298</v>
      </c>
      <c r="H671" s="377">
        <v>3.61E-2</v>
      </c>
      <c r="I671" s="378">
        <v>23.16</v>
      </c>
      <c r="J671" s="378">
        <v>0.83</v>
      </c>
      <c r="K671" s="379"/>
      <c r="L671" s="489">
        <v>27.91</v>
      </c>
    </row>
    <row r="672" spans="1:13" x14ac:dyDescent="0.2">
      <c r="A672" s="359" t="s">
        <v>3765</v>
      </c>
      <c r="B672" s="396" t="s">
        <v>5794</v>
      </c>
      <c r="C672" s="397" t="s">
        <v>6268</v>
      </c>
      <c r="D672" s="396" t="s">
        <v>5791</v>
      </c>
      <c r="E672" s="396" t="s">
        <v>5416</v>
      </c>
      <c r="F672" s="398" t="s">
        <v>5798</v>
      </c>
      <c r="G672" s="399" t="s">
        <v>5305</v>
      </c>
      <c r="H672" s="400">
        <v>1</v>
      </c>
      <c r="I672" s="380">
        <v>52.47</v>
      </c>
      <c r="J672" s="380">
        <v>52.47</v>
      </c>
      <c r="K672" s="379"/>
      <c r="L672" s="489">
        <v>63.21</v>
      </c>
    </row>
    <row r="673" spans="1:13" ht="12.75" thickBot="1" x14ac:dyDescent="0.25">
      <c r="A673" s="359" t="s">
        <v>3766</v>
      </c>
      <c r="B673" s="396" t="s">
        <v>5794</v>
      </c>
      <c r="C673" s="397" t="s">
        <v>6269</v>
      </c>
      <c r="D673" s="396" t="s">
        <v>5791</v>
      </c>
      <c r="E673" s="396" t="s">
        <v>6270</v>
      </c>
      <c r="F673" s="398" t="s">
        <v>5798</v>
      </c>
      <c r="G673" s="399" t="s">
        <v>1368</v>
      </c>
      <c r="H673" s="400">
        <v>0.12690000000000001</v>
      </c>
      <c r="I673" s="380">
        <v>11.53</v>
      </c>
      <c r="J673" s="380">
        <v>1.46</v>
      </c>
      <c r="K673" s="379"/>
      <c r="L673" s="489">
        <v>13.9</v>
      </c>
    </row>
    <row r="674" spans="1:13" ht="12.75" thickTop="1" x14ac:dyDescent="0.2">
      <c r="A674" s="359" t="s">
        <v>3767</v>
      </c>
      <c r="B674" s="390" t="s">
        <v>5794</v>
      </c>
      <c r="C674" s="391" t="s">
        <v>6271</v>
      </c>
      <c r="D674" s="390" t="s">
        <v>5791</v>
      </c>
      <c r="E674" s="390" t="s">
        <v>6272</v>
      </c>
      <c r="F674" s="392" t="s">
        <v>5798</v>
      </c>
      <c r="G674" s="393" t="s">
        <v>5305</v>
      </c>
      <c r="H674" s="394">
        <v>0.12690000000000001</v>
      </c>
      <c r="I674" s="395">
        <v>11.14</v>
      </c>
      <c r="J674" s="395">
        <v>1.41</v>
      </c>
      <c r="K674" s="379"/>
      <c r="L674" s="489">
        <v>13.43</v>
      </c>
    </row>
    <row r="675" spans="1:13" x14ac:dyDescent="0.2">
      <c r="A675" s="359" t="s">
        <v>3768</v>
      </c>
      <c r="B675" s="373" t="s">
        <v>5794</v>
      </c>
      <c r="C675" s="374" t="s">
        <v>6273</v>
      </c>
      <c r="D675" s="373" t="s">
        <v>5791</v>
      </c>
      <c r="E675" s="373" t="s">
        <v>6274</v>
      </c>
      <c r="F675" s="375" t="s">
        <v>5798</v>
      </c>
      <c r="G675" s="376" t="s">
        <v>1368</v>
      </c>
      <c r="H675" s="377">
        <v>0.12690000000000001</v>
      </c>
      <c r="I675" s="378">
        <v>34.4</v>
      </c>
      <c r="J675" s="378">
        <v>4.3600000000000003</v>
      </c>
      <c r="K675" s="379"/>
      <c r="L675" s="489">
        <v>41.45</v>
      </c>
    </row>
    <row r="676" spans="1:13" x14ac:dyDescent="0.2">
      <c r="A676" s="359" t="s">
        <v>3769</v>
      </c>
      <c r="B676" s="373" t="s">
        <v>5794</v>
      </c>
      <c r="C676" s="374" t="s">
        <v>6275</v>
      </c>
      <c r="D676" s="373" t="s">
        <v>5791</v>
      </c>
      <c r="E676" s="373" t="s">
        <v>6276</v>
      </c>
      <c r="F676" s="375" t="s">
        <v>5798</v>
      </c>
      <c r="G676" s="376" t="s">
        <v>5305</v>
      </c>
      <c r="H676" s="377">
        <v>0.76139999999999997</v>
      </c>
      <c r="I676" s="378">
        <v>6.69</v>
      </c>
      <c r="J676" s="378">
        <v>5.09</v>
      </c>
      <c r="K676" s="379"/>
      <c r="L676" s="489">
        <v>8.07</v>
      </c>
    </row>
    <row r="677" spans="1:13" x14ac:dyDescent="0.2">
      <c r="A677" s="359" t="s">
        <v>3770</v>
      </c>
      <c r="B677" s="360" t="s">
        <v>6277</v>
      </c>
      <c r="C677" s="361" t="s">
        <v>5781</v>
      </c>
      <c r="D677" s="360" t="s">
        <v>5782</v>
      </c>
      <c r="E677" s="360" t="s">
        <v>5783</v>
      </c>
      <c r="F677" s="362" t="s">
        <v>5784</v>
      </c>
      <c r="G677" s="363" t="s">
        <v>5785</v>
      </c>
      <c r="H677" s="361" t="s">
        <v>5786</v>
      </c>
      <c r="I677" s="361" t="s">
        <v>5787</v>
      </c>
      <c r="J677" s="361" t="s">
        <v>5788</v>
      </c>
      <c r="K677" s="364"/>
    </row>
    <row r="678" spans="1:13" x14ac:dyDescent="0.2">
      <c r="A678" s="359" t="s">
        <v>3771</v>
      </c>
      <c r="B678" s="365" t="s">
        <v>5789</v>
      </c>
      <c r="C678" s="366" t="s">
        <v>6278</v>
      </c>
      <c r="D678" s="365" t="s">
        <v>5791</v>
      </c>
      <c r="E678" s="365" t="s">
        <v>446</v>
      </c>
      <c r="F678" s="367">
        <v>19</v>
      </c>
      <c r="G678" s="368" t="s">
        <v>5793</v>
      </c>
      <c r="H678" s="369">
        <v>1</v>
      </c>
      <c r="I678" s="370">
        <v>161.4</v>
      </c>
      <c r="J678" s="370">
        <v>161.4</v>
      </c>
      <c r="K678" s="371"/>
      <c r="L678" s="488">
        <v>194.44</v>
      </c>
      <c r="M678" s="488">
        <v>194.44</v>
      </c>
    </row>
    <row r="679" spans="1:13" x14ac:dyDescent="0.2">
      <c r="A679" s="359" t="s">
        <v>3772</v>
      </c>
      <c r="B679" s="373" t="s">
        <v>5794</v>
      </c>
      <c r="C679" s="374" t="s">
        <v>6279</v>
      </c>
      <c r="D679" s="373" t="s">
        <v>5791</v>
      </c>
      <c r="E679" s="373" t="s">
        <v>6280</v>
      </c>
      <c r="F679" s="375" t="s">
        <v>5798</v>
      </c>
      <c r="G679" s="376" t="s">
        <v>5793</v>
      </c>
      <c r="H679" s="377">
        <v>1</v>
      </c>
      <c r="I679" s="378">
        <v>161.4</v>
      </c>
      <c r="J679" s="378">
        <v>161.4</v>
      </c>
      <c r="K679" s="379"/>
      <c r="L679" s="489">
        <v>194.44</v>
      </c>
    </row>
    <row r="680" spans="1:13" x14ac:dyDescent="0.2">
      <c r="A680" s="359" t="s">
        <v>3773</v>
      </c>
      <c r="B680" s="381" t="s">
        <v>6281</v>
      </c>
      <c r="C680" s="382" t="s">
        <v>5781</v>
      </c>
      <c r="D680" s="381" t="s">
        <v>5782</v>
      </c>
      <c r="E680" s="381" t="s">
        <v>5783</v>
      </c>
      <c r="F680" s="383" t="s">
        <v>5784</v>
      </c>
      <c r="G680" s="384" t="s">
        <v>5785</v>
      </c>
      <c r="H680" s="382" t="s">
        <v>5786</v>
      </c>
      <c r="I680" s="382" t="s">
        <v>5787</v>
      </c>
      <c r="J680" s="382" t="s">
        <v>5788</v>
      </c>
      <c r="K680" s="364"/>
    </row>
    <row r="681" spans="1:13" ht="12.75" thickBot="1" x14ac:dyDescent="0.25">
      <c r="A681" s="359" t="s">
        <v>3774</v>
      </c>
      <c r="B681" s="385" t="s">
        <v>5789</v>
      </c>
      <c r="C681" s="386" t="s">
        <v>6282</v>
      </c>
      <c r="D681" s="385" t="s">
        <v>5791</v>
      </c>
      <c r="E681" s="385" t="s">
        <v>449</v>
      </c>
      <c r="F681" s="387">
        <v>20</v>
      </c>
      <c r="G681" s="388" t="s">
        <v>5793</v>
      </c>
      <c r="H681" s="389">
        <v>1</v>
      </c>
      <c r="I681" s="372">
        <v>4.13</v>
      </c>
      <c r="J681" s="372">
        <v>4.13</v>
      </c>
      <c r="K681" s="371"/>
      <c r="L681" s="488">
        <v>4.96</v>
      </c>
      <c r="M681" s="488">
        <v>4.96</v>
      </c>
    </row>
    <row r="682" spans="1:13" ht="12.75" thickTop="1" x14ac:dyDescent="0.2">
      <c r="A682" s="359" t="s">
        <v>3775</v>
      </c>
      <c r="B682" s="390" t="s">
        <v>5794</v>
      </c>
      <c r="C682" s="391" t="s">
        <v>6283</v>
      </c>
      <c r="D682" s="390" t="s">
        <v>5791</v>
      </c>
      <c r="E682" s="390" t="s">
        <v>5557</v>
      </c>
      <c r="F682" s="392" t="s">
        <v>5796</v>
      </c>
      <c r="G682" s="393" t="s">
        <v>86</v>
      </c>
      <c r="H682" s="394">
        <v>5.5399999999999998E-2</v>
      </c>
      <c r="I682" s="395">
        <v>18.510000000000002</v>
      </c>
      <c r="J682" s="395">
        <v>1.02</v>
      </c>
      <c r="K682" s="379"/>
      <c r="L682" s="489">
        <v>22.3</v>
      </c>
    </row>
    <row r="683" spans="1:13" x14ac:dyDescent="0.2">
      <c r="A683" s="359" t="s">
        <v>3776</v>
      </c>
      <c r="B683" s="373" t="s">
        <v>5794</v>
      </c>
      <c r="C683" s="374" t="s">
        <v>6197</v>
      </c>
      <c r="D683" s="373" t="s">
        <v>5791</v>
      </c>
      <c r="E683" s="373" t="s">
        <v>5364</v>
      </c>
      <c r="F683" s="375" t="s">
        <v>5798</v>
      </c>
      <c r="G683" s="376" t="s">
        <v>5885</v>
      </c>
      <c r="H683" s="377">
        <v>3.0000000000000001E-3</v>
      </c>
      <c r="I683" s="378">
        <v>154.26</v>
      </c>
      <c r="J683" s="378">
        <v>0.46</v>
      </c>
      <c r="K683" s="379"/>
      <c r="L683" s="489">
        <v>185.84</v>
      </c>
    </row>
    <row r="684" spans="1:13" x14ac:dyDescent="0.2">
      <c r="A684" s="359" t="s">
        <v>3777</v>
      </c>
      <c r="B684" s="373" t="s">
        <v>5794</v>
      </c>
      <c r="C684" s="374" t="s">
        <v>5797</v>
      </c>
      <c r="D684" s="373" t="s">
        <v>5791</v>
      </c>
      <c r="E684" s="373" t="s">
        <v>5380</v>
      </c>
      <c r="F684" s="375" t="s">
        <v>5798</v>
      </c>
      <c r="G684" s="376" t="s">
        <v>5298</v>
      </c>
      <c r="H684" s="377">
        <v>1.2166999999999999</v>
      </c>
      <c r="I684" s="378">
        <v>0.54079999999999906</v>
      </c>
      <c r="J684" s="378">
        <v>0.65</v>
      </c>
      <c r="K684" s="379"/>
      <c r="L684" s="489">
        <v>0.63</v>
      </c>
    </row>
    <row r="685" spans="1:13" x14ac:dyDescent="0.2">
      <c r="A685" s="359" t="s">
        <v>3778</v>
      </c>
      <c r="B685" s="373" t="s">
        <v>5794</v>
      </c>
      <c r="C685" s="374" t="s">
        <v>6284</v>
      </c>
      <c r="D685" s="373" t="s">
        <v>5791</v>
      </c>
      <c r="E685" s="373" t="s">
        <v>6285</v>
      </c>
      <c r="F685" s="375" t="s">
        <v>5798</v>
      </c>
      <c r="G685" s="376" t="s">
        <v>5298</v>
      </c>
      <c r="H685" s="377">
        <v>8.5999999999999993E-2</v>
      </c>
      <c r="I685" s="378">
        <v>23.35</v>
      </c>
      <c r="J685" s="378">
        <v>2</v>
      </c>
      <c r="K685" s="379"/>
      <c r="L685" s="489">
        <v>28.14</v>
      </c>
    </row>
    <row r="686" spans="1:13" x14ac:dyDescent="0.2">
      <c r="A686" s="359" t="s">
        <v>3779</v>
      </c>
      <c r="B686" s="360" t="s">
        <v>6286</v>
      </c>
      <c r="C686" s="361" t="s">
        <v>5781</v>
      </c>
      <c r="D686" s="360" t="s">
        <v>5782</v>
      </c>
      <c r="E686" s="360" t="s">
        <v>5783</v>
      </c>
      <c r="F686" s="362" t="s">
        <v>5784</v>
      </c>
      <c r="G686" s="363" t="s">
        <v>5785</v>
      </c>
      <c r="H686" s="361" t="s">
        <v>5786</v>
      </c>
      <c r="I686" s="361" t="s">
        <v>5787</v>
      </c>
      <c r="J686" s="361" t="s">
        <v>5788</v>
      </c>
      <c r="K686" s="364"/>
    </row>
    <row r="687" spans="1:13" x14ac:dyDescent="0.2">
      <c r="A687" s="359" t="s">
        <v>3780</v>
      </c>
      <c r="B687" s="365" t="s">
        <v>5789</v>
      </c>
      <c r="C687" s="366" t="s">
        <v>6287</v>
      </c>
      <c r="D687" s="365" t="s">
        <v>5791</v>
      </c>
      <c r="E687" s="365" t="s">
        <v>451</v>
      </c>
      <c r="F687" s="367">
        <v>20</v>
      </c>
      <c r="G687" s="368" t="s">
        <v>5793</v>
      </c>
      <c r="H687" s="369">
        <v>1</v>
      </c>
      <c r="I687" s="370">
        <v>14.940000000000001</v>
      </c>
      <c r="J687" s="370">
        <v>14.94</v>
      </c>
      <c r="K687" s="371"/>
      <c r="L687" s="488">
        <v>17.97</v>
      </c>
      <c r="M687" s="488">
        <v>17.97</v>
      </c>
    </row>
    <row r="688" spans="1:13" x14ac:dyDescent="0.2">
      <c r="A688" s="359" t="s">
        <v>3781</v>
      </c>
      <c r="B688" s="396" t="s">
        <v>5794</v>
      </c>
      <c r="C688" s="397" t="s">
        <v>5840</v>
      </c>
      <c r="D688" s="396" t="s">
        <v>5791</v>
      </c>
      <c r="E688" s="396" t="s">
        <v>5288</v>
      </c>
      <c r="F688" s="398" t="s">
        <v>5796</v>
      </c>
      <c r="G688" s="399" t="s">
        <v>86</v>
      </c>
      <c r="H688" s="400">
        <v>0.43890000000000001</v>
      </c>
      <c r="I688" s="380">
        <v>18.510000000000002</v>
      </c>
      <c r="J688" s="380">
        <v>8.1199999999999992</v>
      </c>
      <c r="K688" s="379"/>
      <c r="L688" s="489">
        <v>22.3</v>
      </c>
    </row>
    <row r="689" spans="1:13" ht="12.75" thickBot="1" x14ac:dyDescent="0.25">
      <c r="A689" s="359" t="s">
        <v>3782</v>
      </c>
      <c r="B689" s="396" t="s">
        <v>5794</v>
      </c>
      <c r="C689" s="397" t="s">
        <v>6196</v>
      </c>
      <c r="D689" s="396" t="s">
        <v>5791</v>
      </c>
      <c r="E689" s="396" t="s">
        <v>5378</v>
      </c>
      <c r="F689" s="398" t="s">
        <v>5798</v>
      </c>
      <c r="G689" s="399" t="s">
        <v>5298</v>
      </c>
      <c r="H689" s="400">
        <v>0.95550000000000002</v>
      </c>
      <c r="I689" s="380">
        <v>0.8320000000000044</v>
      </c>
      <c r="J689" s="380">
        <v>0.79</v>
      </c>
      <c r="K689" s="379"/>
      <c r="L689" s="489">
        <v>0.97</v>
      </c>
    </row>
    <row r="690" spans="1:13" ht="12.75" thickTop="1" x14ac:dyDescent="0.2">
      <c r="A690" s="359" t="s">
        <v>3783</v>
      </c>
      <c r="B690" s="390" t="s">
        <v>5794</v>
      </c>
      <c r="C690" s="391" t="s">
        <v>5797</v>
      </c>
      <c r="D690" s="390" t="s">
        <v>5791</v>
      </c>
      <c r="E690" s="390" t="s">
        <v>5380</v>
      </c>
      <c r="F690" s="392" t="s">
        <v>5798</v>
      </c>
      <c r="G690" s="393" t="s">
        <v>5298</v>
      </c>
      <c r="H690" s="394">
        <v>0.52500000000000002</v>
      </c>
      <c r="I690" s="395">
        <v>0.52</v>
      </c>
      <c r="J690" s="395">
        <v>0.27</v>
      </c>
      <c r="K690" s="379"/>
      <c r="L690" s="489">
        <v>0.63</v>
      </c>
    </row>
    <row r="691" spans="1:13" x14ac:dyDescent="0.2">
      <c r="A691" s="359" t="s">
        <v>3784</v>
      </c>
      <c r="B691" s="373" t="s">
        <v>5794</v>
      </c>
      <c r="C691" s="374" t="s">
        <v>5815</v>
      </c>
      <c r="D691" s="373" t="s">
        <v>5791</v>
      </c>
      <c r="E691" s="373" t="s">
        <v>5286</v>
      </c>
      <c r="F691" s="375" t="s">
        <v>5796</v>
      </c>
      <c r="G691" s="376" t="s">
        <v>86</v>
      </c>
      <c r="H691" s="377">
        <v>0.4</v>
      </c>
      <c r="I691" s="378">
        <v>11.07</v>
      </c>
      <c r="J691" s="378">
        <v>4.42</v>
      </c>
      <c r="K691" s="379"/>
      <c r="L691" s="489">
        <v>13.34</v>
      </c>
    </row>
    <row r="692" spans="1:13" x14ac:dyDescent="0.2">
      <c r="A692" s="359" t="s">
        <v>3785</v>
      </c>
      <c r="B692" s="373" t="s">
        <v>5794</v>
      </c>
      <c r="C692" s="374" t="s">
        <v>6288</v>
      </c>
      <c r="D692" s="373" t="s">
        <v>5791</v>
      </c>
      <c r="E692" s="373" t="s">
        <v>6289</v>
      </c>
      <c r="F692" s="375" t="s">
        <v>5798</v>
      </c>
      <c r="G692" s="376" t="s">
        <v>5885</v>
      </c>
      <c r="H692" s="377">
        <v>8.3000000000000001E-3</v>
      </c>
      <c r="I692" s="378">
        <v>161.61000000000001</v>
      </c>
      <c r="J692" s="378">
        <v>1.34</v>
      </c>
      <c r="K692" s="379"/>
      <c r="L692" s="489">
        <v>194.69</v>
      </c>
    </row>
    <row r="693" spans="1:13" x14ac:dyDescent="0.2">
      <c r="A693" s="359" t="s">
        <v>3786</v>
      </c>
      <c r="B693" s="360" t="s">
        <v>6290</v>
      </c>
      <c r="C693" s="361" t="s">
        <v>5781</v>
      </c>
      <c r="D693" s="360" t="s">
        <v>5782</v>
      </c>
      <c r="E693" s="360" t="s">
        <v>5783</v>
      </c>
      <c r="F693" s="362" t="s">
        <v>5784</v>
      </c>
      <c r="G693" s="363" t="s">
        <v>5785</v>
      </c>
      <c r="H693" s="361" t="s">
        <v>5786</v>
      </c>
      <c r="I693" s="361" t="s">
        <v>5787</v>
      </c>
      <c r="J693" s="361" t="s">
        <v>5788</v>
      </c>
      <c r="K693" s="364"/>
    </row>
    <row r="694" spans="1:13" x14ac:dyDescent="0.2">
      <c r="A694" s="359" t="s">
        <v>3787</v>
      </c>
      <c r="B694" s="365" t="s">
        <v>5789</v>
      </c>
      <c r="C694" s="366" t="s">
        <v>6291</v>
      </c>
      <c r="D694" s="365" t="s">
        <v>5791</v>
      </c>
      <c r="E694" s="365" t="s">
        <v>454</v>
      </c>
      <c r="F694" s="367">
        <v>21</v>
      </c>
      <c r="G694" s="368" t="s">
        <v>5793</v>
      </c>
      <c r="H694" s="369">
        <v>1</v>
      </c>
      <c r="I694" s="370">
        <v>16.75</v>
      </c>
      <c r="J694" s="370">
        <v>16.75</v>
      </c>
      <c r="K694" s="371"/>
      <c r="L694" s="488">
        <v>20.170000000000002</v>
      </c>
      <c r="M694" s="488">
        <v>20.170000000000002</v>
      </c>
    </row>
    <row r="695" spans="1:13" x14ac:dyDescent="0.2">
      <c r="A695" s="359" t="s">
        <v>3788</v>
      </c>
      <c r="B695" s="373" t="s">
        <v>5794</v>
      </c>
      <c r="C695" s="374" t="s">
        <v>5795</v>
      </c>
      <c r="D695" s="373" t="s">
        <v>5791</v>
      </c>
      <c r="E695" s="373" t="s">
        <v>5302</v>
      </c>
      <c r="F695" s="375" t="s">
        <v>5796</v>
      </c>
      <c r="G695" s="376" t="s">
        <v>86</v>
      </c>
      <c r="H695" s="377">
        <v>0.16</v>
      </c>
      <c r="I695" s="378">
        <v>12.5</v>
      </c>
      <c r="J695" s="378">
        <v>2</v>
      </c>
      <c r="K695" s="379"/>
      <c r="L695" s="489">
        <v>15.06</v>
      </c>
    </row>
    <row r="696" spans="1:13" x14ac:dyDescent="0.2">
      <c r="A696" s="359" t="s">
        <v>3789</v>
      </c>
      <c r="B696" s="396" t="s">
        <v>5794</v>
      </c>
      <c r="C696" s="397" t="s">
        <v>6283</v>
      </c>
      <c r="D696" s="396" t="s">
        <v>5791</v>
      </c>
      <c r="E696" s="396" t="s">
        <v>5557</v>
      </c>
      <c r="F696" s="398" t="s">
        <v>5796</v>
      </c>
      <c r="G696" s="399" t="s">
        <v>86</v>
      </c>
      <c r="H696" s="400">
        <v>0.52</v>
      </c>
      <c r="I696" s="380">
        <v>18.510000000000002</v>
      </c>
      <c r="J696" s="380">
        <v>9.6199999999999992</v>
      </c>
      <c r="K696" s="379"/>
      <c r="L696" s="489">
        <v>22.3</v>
      </c>
    </row>
    <row r="697" spans="1:13" ht="12.75" thickBot="1" x14ac:dyDescent="0.25">
      <c r="A697" s="359" t="s">
        <v>3790</v>
      </c>
      <c r="B697" s="396" t="s">
        <v>5794</v>
      </c>
      <c r="C697" s="397" t="s">
        <v>6292</v>
      </c>
      <c r="D697" s="396" t="s">
        <v>5791</v>
      </c>
      <c r="E697" s="396" t="s">
        <v>6293</v>
      </c>
      <c r="F697" s="398" t="s">
        <v>5798</v>
      </c>
      <c r="G697" s="399" t="s">
        <v>5298</v>
      </c>
      <c r="H697" s="400">
        <v>6</v>
      </c>
      <c r="I697" s="380">
        <v>0.85510000000000008</v>
      </c>
      <c r="J697" s="380">
        <v>5.13</v>
      </c>
      <c r="K697" s="379"/>
      <c r="L697" s="489">
        <v>1.03</v>
      </c>
    </row>
    <row r="698" spans="1:13" ht="12.75" thickTop="1" x14ac:dyDescent="0.2">
      <c r="A698" s="359" t="s">
        <v>3791</v>
      </c>
      <c r="B698" s="407" t="s">
        <v>6294</v>
      </c>
      <c r="C698" s="408" t="s">
        <v>5781</v>
      </c>
      <c r="D698" s="407" t="s">
        <v>5782</v>
      </c>
      <c r="E698" s="407" t="s">
        <v>5783</v>
      </c>
      <c r="F698" s="409" t="s">
        <v>5784</v>
      </c>
      <c r="G698" s="410" t="s">
        <v>5785</v>
      </c>
      <c r="H698" s="408" t="s">
        <v>5786</v>
      </c>
      <c r="I698" s="408" t="s">
        <v>5787</v>
      </c>
      <c r="J698" s="408" t="s">
        <v>5788</v>
      </c>
      <c r="K698" s="364"/>
    </row>
    <row r="699" spans="1:13" x14ac:dyDescent="0.2">
      <c r="A699" s="359" t="s">
        <v>3792</v>
      </c>
      <c r="B699" s="365" t="s">
        <v>5789</v>
      </c>
      <c r="C699" s="366" t="s">
        <v>6295</v>
      </c>
      <c r="D699" s="365" t="s">
        <v>5791</v>
      </c>
      <c r="E699" s="365" t="s">
        <v>456</v>
      </c>
      <c r="F699" s="367">
        <v>21</v>
      </c>
      <c r="G699" s="368" t="s">
        <v>5793</v>
      </c>
      <c r="H699" s="369">
        <v>1</v>
      </c>
      <c r="I699" s="370">
        <v>55.620000000000005</v>
      </c>
      <c r="J699" s="370">
        <v>55.62</v>
      </c>
      <c r="K699" s="371"/>
      <c r="L699" s="488">
        <v>66.92</v>
      </c>
      <c r="M699" s="488">
        <v>66.92</v>
      </c>
    </row>
    <row r="700" spans="1:13" x14ac:dyDescent="0.2">
      <c r="A700" s="359" t="s">
        <v>3793</v>
      </c>
      <c r="B700" s="373" t="s">
        <v>5794</v>
      </c>
      <c r="C700" s="374" t="s">
        <v>5815</v>
      </c>
      <c r="D700" s="373" t="s">
        <v>5791</v>
      </c>
      <c r="E700" s="373" t="s">
        <v>5286</v>
      </c>
      <c r="F700" s="375" t="s">
        <v>5796</v>
      </c>
      <c r="G700" s="376" t="s">
        <v>86</v>
      </c>
      <c r="H700" s="377">
        <v>0.36280000000000001</v>
      </c>
      <c r="I700" s="378">
        <v>11.07</v>
      </c>
      <c r="J700" s="378">
        <v>4.01</v>
      </c>
      <c r="K700" s="379"/>
      <c r="L700" s="489">
        <v>13.34</v>
      </c>
    </row>
    <row r="701" spans="1:13" x14ac:dyDescent="0.2">
      <c r="A701" s="359" t="s">
        <v>3794</v>
      </c>
      <c r="B701" s="373" t="s">
        <v>5794</v>
      </c>
      <c r="C701" s="374" t="s">
        <v>6296</v>
      </c>
      <c r="D701" s="373" t="s">
        <v>5791</v>
      </c>
      <c r="E701" s="373" t="s">
        <v>6297</v>
      </c>
      <c r="F701" s="375" t="s">
        <v>5798</v>
      </c>
      <c r="G701" s="376" t="s">
        <v>5298</v>
      </c>
      <c r="H701" s="377">
        <v>4.2599999999999999E-2</v>
      </c>
      <c r="I701" s="378">
        <v>15.73</v>
      </c>
      <c r="J701" s="378">
        <v>0.67</v>
      </c>
      <c r="K701" s="379"/>
      <c r="L701" s="489">
        <v>18.95</v>
      </c>
    </row>
    <row r="702" spans="1:13" x14ac:dyDescent="0.2">
      <c r="A702" s="359" t="s">
        <v>3795</v>
      </c>
      <c r="B702" s="373" t="s">
        <v>5794</v>
      </c>
      <c r="C702" s="374" t="s">
        <v>6298</v>
      </c>
      <c r="D702" s="373" t="s">
        <v>5791</v>
      </c>
      <c r="E702" s="373" t="s">
        <v>6299</v>
      </c>
      <c r="F702" s="375" t="s">
        <v>5796</v>
      </c>
      <c r="G702" s="376" t="s">
        <v>86</v>
      </c>
      <c r="H702" s="377">
        <v>0.36280000000000001</v>
      </c>
      <c r="I702" s="378">
        <v>18.510000000000002</v>
      </c>
      <c r="J702" s="378">
        <v>6.71</v>
      </c>
      <c r="K702" s="379"/>
      <c r="L702" s="489">
        <v>22.3</v>
      </c>
    </row>
    <row r="703" spans="1:13" x14ac:dyDescent="0.2">
      <c r="A703" s="359" t="s">
        <v>3796</v>
      </c>
      <c r="B703" s="373" t="s">
        <v>5794</v>
      </c>
      <c r="C703" s="374" t="s">
        <v>6300</v>
      </c>
      <c r="D703" s="373" t="s">
        <v>5791</v>
      </c>
      <c r="E703" s="373" t="s">
        <v>6301</v>
      </c>
      <c r="F703" s="375" t="s">
        <v>5798</v>
      </c>
      <c r="G703" s="376" t="s">
        <v>5793</v>
      </c>
      <c r="H703" s="377">
        <v>1.1000000000000001</v>
      </c>
      <c r="I703" s="378">
        <v>16.59</v>
      </c>
      <c r="J703" s="378">
        <v>18.239999999999998</v>
      </c>
      <c r="K703" s="379"/>
      <c r="L703" s="489">
        <v>19.989999999999998</v>
      </c>
    </row>
    <row r="704" spans="1:13" x14ac:dyDescent="0.2">
      <c r="A704" s="359" t="s">
        <v>3797</v>
      </c>
      <c r="B704" s="373" t="s">
        <v>5794</v>
      </c>
      <c r="C704" s="374" t="s">
        <v>6302</v>
      </c>
      <c r="D704" s="373" t="s">
        <v>5791</v>
      </c>
      <c r="E704" s="373" t="s">
        <v>6303</v>
      </c>
      <c r="F704" s="375" t="s">
        <v>5798</v>
      </c>
      <c r="G704" s="376" t="s">
        <v>5305</v>
      </c>
      <c r="H704" s="377">
        <v>1.32</v>
      </c>
      <c r="I704" s="378">
        <v>0.22</v>
      </c>
      <c r="J704" s="378">
        <v>0.28999999999999998</v>
      </c>
      <c r="K704" s="379"/>
      <c r="L704" s="489">
        <v>0.27</v>
      </c>
    </row>
    <row r="705" spans="1:13" x14ac:dyDescent="0.2">
      <c r="A705" s="359" t="s">
        <v>3798</v>
      </c>
      <c r="B705" s="396" t="s">
        <v>5794</v>
      </c>
      <c r="C705" s="397" t="s">
        <v>6304</v>
      </c>
      <c r="D705" s="396" t="s">
        <v>5791</v>
      </c>
      <c r="E705" s="396" t="s">
        <v>6305</v>
      </c>
      <c r="F705" s="398" t="s">
        <v>5798</v>
      </c>
      <c r="G705" s="399" t="s">
        <v>5385</v>
      </c>
      <c r="H705" s="400">
        <v>1.4395</v>
      </c>
      <c r="I705" s="380">
        <v>2.29</v>
      </c>
      <c r="J705" s="380">
        <v>3.29</v>
      </c>
      <c r="K705" s="379"/>
      <c r="L705" s="489">
        <v>2.77</v>
      </c>
    </row>
    <row r="706" spans="1:13" ht="12.75" thickBot="1" x14ac:dyDescent="0.25">
      <c r="A706" s="359" t="s">
        <v>3799</v>
      </c>
      <c r="B706" s="396" t="s">
        <v>5794</v>
      </c>
      <c r="C706" s="397" t="s">
        <v>6306</v>
      </c>
      <c r="D706" s="396" t="s">
        <v>5791</v>
      </c>
      <c r="E706" s="396" t="s">
        <v>6307</v>
      </c>
      <c r="F706" s="398" t="s">
        <v>5798</v>
      </c>
      <c r="G706" s="399" t="s">
        <v>5305</v>
      </c>
      <c r="H706" s="400">
        <v>2.1911999999999998</v>
      </c>
      <c r="I706" s="380">
        <v>0.19</v>
      </c>
      <c r="J706" s="380">
        <v>0.41</v>
      </c>
      <c r="K706" s="379"/>
      <c r="L706" s="489">
        <v>0.23</v>
      </c>
    </row>
    <row r="707" spans="1:13" ht="24.75" thickTop="1" x14ac:dyDescent="0.2">
      <c r="A707" s="359" t="s">
        <v>3800</v>
      </c>
      <c r="B707" s="390" t="s">
        <v>5794</v>
      </c>
      <c r="C707" s="391" t="s">
        <v>6308</v>
      </c>
      <c r="D707" s="390" t="s">
        <v>5791</v>
      </c>
      <c r="E707" s="390" t="s">
        <v>6309</v>
      </c>
      <c r="F707" s="392" t="s">
        <v>5798</v>
      </c>
      <c r="G707" s="393" t="s">
        <v>5385</v>
      </c>
      <c r="H707" s="394">
        <v>3.851</v>
      </c>
      <c r="I707" s="395">
        <v>4.787811111111111</v>
      </c>
      <c r="J707" s="395">
        <v>18.43</v>
      </c>
      <c r="K707" s="379"/>
      <c r="L707" s="489">
        <v>5.71</v>
      </c>
    </row>
    <row r="708" spans="1:13" x14ac:dyDescent="0.2">
      <c r="A708" s="359" t="s">
        <v>3801</v>
      </c>
      <c r="B708" s="373" t="s">
        <v>5794</v>
      </c>
      <c r="C708" s="374" t="s">
        <v>6310</v>
      </c>
      <c r="D708" s="373" t="s">
        <v>5791</v>
      </c>
      <c r="E708" s="373" t="s">
        <v>6311</v>
      </c>
      <c r="F708" s="375" t="s">
        <v>5798</v>
      </c>
      <c r="G708" s="376" t="s">
        <v>5298</v>
      </c>
      <c r="H708" s="377">
        <v>0.5202</v>
      </c>
      <c r="I708" s="378">
        <v>3.34</v>
      </c>
      <c r="J708" s="378">
        <v>1.73</v>
      </c>
      <c r="K708" s="379"/>
      <c r="L708" s="489">
        <v>4.03</v>
      </c>
    </row>
    <row r="709" spans="1:13" x14ac:dyDescent="0.2">
      <c r="A709" s="359" t="s">
        <v>3802</v>
      </c>
      <c r="B709" s="373" t="s">
        <v>5794</v>
      </c>
      <c r="C709" s="374" t="s">
        <v>6312</v>
      </c>
      <c r="D709" s="373" t="s">
        <v>5791</v>
      </c>
      <c r="E709" s="373" t="s">
        <v>6313</v>
      </c>
      <c r="F709" s="375" t="s">
        <v>5798</v>
      </c>
      <c r="G709" s="376" t="s">
        <v>5305</v>
      </c>
      <c r="H709" s="377">
        <v>7.9740000000000002</v>
      </c>
      <c r="I709" s="378">
        <v>0.04</v>
      </c>
      <c r="J709" s="378">
        <v>0.31</v>
      </c>
      <c r="K709" s="379"/>
      <c r="L709" s="489">
        <v>0.06</v>
      </c>
    </row>
    <row r="710" spans="1:13" x14ac:dyDescent="0.2">
      <c r="A710" s="359" t="s">
        <v>3803</v>
      </c>
      <c r="B710" s="373" t="s">
        <v>5794</v>
      </c>
      <c r="C710" s="374" t="s">
        <v>6314</v>
      </c>
      <c r="D710" s="373" t="s">
        <v>5791</v>
      </c>
      <c r="E710" s="373" t="s">
        <v>6315</v>
      </c>
      <c r="F710" s="375" t="s">
        <v>5798</v>
      </c>
      <c r="G710" s="376" t="s">
        <v>5305</v>
      </c>
      <c r="H710" s="377">
        <v>1.3265</v>
      </c>
      <c r="I710" s="378">
        <v>1.1599999999999999</v>
      </c>
      <c r="J710" s="378">
        <v>1.53</v>
      </c>
      <c r="K710" s="379"/>
      <c r="L710" s="489">
        <v>1.4</v>
      </c>
    </row>
    <row r="711" spans="1:13" x14ac:dyDescent="0.2">
      <c r="A711" s="359" t="s">
        <v>5252</v>
      </c>
      <c r="B711" s="360" t="s">
        <v>6316</v>
      </c>
      <c r="C711" s="361" t="s">
        <v>5781</v>
      </c>
      <c r="D711" s="360" t="s">
        <v>5782</v>
      </c>
      <c r="E711" s="360" t="s">
        <v>5783</v>
      </c>
      <c r="F711" s="362" t="s">
        <v>5784</v>
      </c>
      <c r="G711" s="363" t="s">
        <v>5785</v>
      </c>
      <c r="H711" s="361" t="s">
        <v>5786</v>
      </c>
      <c r="I711" s="361" t="s">
        <v>5787</v>
      </c>
      <c r="J711" s="361" t="s">
        <v>5788</v>
      </c>
      <c r="K711" s="364"/>
    </row>
    <row r="712" spans="1:13" x14ac:dyDescent="0.2">
      <c r="A712" s="359" t="s">
        <v>3804</v>
      </c>
      <c r="B712" s="365" t="s">
        <v>5789</v>
      </c>
      <c r="C712" s="366" t="s">
        <v>6317</v>
      </c>
      <c r="D712" s="365" t="s">
        <v>5791</v>
      </c>
      <c r="E712" s="365" t="s">
        <v>461</v>
      </c>
      <c r="F712" s="367">
        <v>22</v>
      </c>
      <c r="G712" s="368" t="s">
        <v>5793</v>
      </c>
      <c r="H712" s="369">
        <v>1</v>
      </c>
      <c r="I712" s="370">
        <v>31.619999999999997</v>
      </c>
      <c r="J712" s="370">
        <v>31.619999999999997</v>
      </c>
      <c r="K712" s="371"/>
      <c r="L712" s="488">
        <v>38.1</v>
      </c>
      <c r="M712" s="488">
        <v>38.1</v>
      </c>
    </row>
    <row r="713" spans="1:13" x14ac:dyDescent="0.2">
      <c r="A713" s="359" t="s">
        <v>3805</v>
      </c>
      <c r="B713" s="396" t="s">
        <v>5794</v>
      </c>
      <c r="C713" s="397" t="s">
        <v>5840</v>
      </c>
      <c r="D713" s="396" t="s">
        <v>5791</v>
      </c>
      <c r="E713" s="396" t="s">
        <v>5288</v>
      </c>
      <c r="F713" s="398" t="s">
        <v>5796</v>
      </c>
      <c r="G713" s="399" t="s">
        <v>86</v>
      </c>
      <c r="H713" s="400">
        <v>0.17219999999999999</v>
      </c>
      <c r="I713" s="380">
        <v>18.510000000000002</v>
      </c>
      <c r="J713" s="380">
        <v>3.18</v>
      </c>
      <c r="K713" s="379"/>
      <c r="L713" s="489">
        <v>22.3</v>
      </c>
    </row>
    <row r="714" spans="1:13" ht="24.75" thickBot="1" x14ac:dyDescent="0.25">
      <c r="A714" s="359" t="s">
        <v>3806</v>
      </c>
      <c r="B714" s="396" t="s">
        <v>5794</v>
      </c>
      <c r="C714" s="397" t="s">
        <v>6207</v>
      </c>
      <c r="D714" s="396" t="s">
        <v>5791</v>
      </c>
      <c r="E714" s="396" t="s">
        <v>6208</v>
      </c>
      <c r="F714" s="398" t="s">
        <v>5798</v>
      </c>
      <c r="G714" s="399" t="s">
        <v>5298</v>
      </c>
      <c r="H714" s="400">
        <v>1</v>
      </c>
      <c r="I714" s="380">
        <v>6.38</v>
      </c>
      <c r="J714" s="380">
        <v>6.38</v>
      </c>
      <c r="K714" s="379"/>
      <c r="L714" s="489">
        <v>7.69</v>
      </c>
    </row>
    <row r="715" spans="1:13" ht="12.75" thickTop="1" x14ac:dyDescent="0.2">
      <c r="A715" s="359" t="s">
        <v>3807</v>
      </c>
      <c r="B715" s="390" t="s">
        <v>5794</v>
      </c>
      <c r="C715" s="391" t="s">
        <v>5797</v>
      </c>
      <c r="D715" s="390" t="s">
        <v>5791</v>
      </c>
      <c r="E715" s="390" t="s">
        <v>5380</v>
      </c>
      <c r="F715" s="392" t="s">
        <v>5798</v>
      </c>
      <c r="G715" s="393" t="s">
        <v>5298</v>
      </c>
      <c r="H715" s="394">
        <v>11</v>
      </c>
      <c r="I715" s="395">
        <v>0.52415999999999996</v>
      </c>
      <c r="J715" s="395">
        <v>5.76</v>
      </c>
      <c r="K715" s="379"/>
      <c r="L715" s="489">
        <v>0.63</v>
      </c>
    </row>
    <row r="716" spans="1:13" x14ac:dyDescent="0.2">
      <c r="A716" s="359" t="s">
        <v>3808</v>
      </c>
      <c r="B716" s="373" t="s">
        <v>5794</v>
      </c>
      <c r="C716" s="374" t="s">
        <v>5815</v>
      </c>
      <c r="D716" s="373" t="s">
        <v>5791</v>
      </c>
      <c r="E716" s="373" t="s">
        <v>5286</v>
      </c>
      <c r="F716" s="375" t="s">
        <v>5796</v>
      </c>
      <c r="G716" s="376" t="s">
        <v>86</v>
      </c>
      <c r="H716" s="377">
        <v>0.40789999999999998</v>
      </c>
      <c r="I716" s="378">
        <v>11.07</v>
      </c>
      <c r="J716" s="378">
        <v>4.51</v>
      </c>
      <c r="K716" s="379"/>
      <c r="L716" s="489">
        <v>13.34</v>
      </c>
    </row>
    <row r="717" spans="1:13" x14ac:dyDescent="0.2">
      <c r="A717" s="359" t="s">
        <v>3809</v>
      </c>
      <c r="B717" s="373" t="s">
        <v>5794</v>
      </c>
      <c r="C717" s="374" t="s">
        <v>5966</v>
      </c>
      <c r="D717" s="373" t="s">
        <v>5791</v>
      </c>
      <c r="E717" s="373" t="s">
        <v>5538</v>
      </c>
      <c r="F717" s="375" t="s">
        <v>5798</v>
      </c>
      <c r="G717" s="376" t="s">
        <v>5885</v>
      </c>
      <c r="H717" s="377">
        <v>3.5000000000000003E-2</v>
      </c>
      <c r="I717" s="378">
        <v>146.86000000000001</v>
      </c>
      <c r="J717" s="378">
        <v>5.14</v>
      </c>
      <c r="K717" s="379"/>
      <c r="L717" s="489">
        <v>176.93</v>
      </c>
    </row>
    <row r="718" spans="1:13" x14ac:dyDescent="0.2">
      <c r="A718" s="359" t="s">
        <v>3810</v>
      </c>
      <c r="B718" s="373" t="s">
        <v>5794</v>
      </c>
      <c r="C718" s="374" t="s">
        <v>5968</v>
      </c>
      <c r="D718" s="373" t="s">
        <v>5791</v>
      </c>
      <c r="E718" s="373" t="s">
        <v>5377</v>
      </c>
      <c r="F718" s="375" t="s">
        <v>5798</v>
      </c>
      <c r="G718" s="376" t="s">
        <v>5885</v>
      </c>
      <c r="H718" s="377">
        <v>2.1999999999999999E-2</v>
      </c>
      <c r="I718" s="378">
        <v>117.49</v>
      </c>
      <c r="J718" s="378">
        <v>2.58</v>
      </c>
      <c r="K718" s="379"/>
      <c r="L718" s="489">
        <v>141.54</v>
      </c>
    </row>
    <row r="719" spans="1:13" x14ac:dyDescent="0.2">
      <c r="A719" s="359" t="s">
        <v>3811</v>
      </c>
      <c r="B719" s="373" t="s">
        <v>5794</v>
      </c>
      <c r="C719" s="374" t="s">
        <v>5965</v>
      </c>
      <c r="D719" s="373" t="s">
        <v>5791</v>
      </c>
      <c r="E719" s="373" t="s">
        <v>5358</v>
      </c>
      <c r="F719" s="375" t="s">
        <v>5796</v>
      </c>
      <c r="G719" s="376" t="s">
        <v>86</v>
      </c>
      <c r="H719" s="377">
        <v>0.1109</v>
      </c>
      <c r="I719" s="378">
        <v>13.28</v>
      </c>
      <c r="J719" s="378">
        <v>1.47</v>
      </c>
      <c r="K719" s="379"/>
      <c r="L719" s="489">
        <v>16</v>
      </c>
    </row>
    <row r="720" spans="1:13" x14ac:dyDescent="0.2">
      <c r="A720" s="359" t="s">
        <v>3812</v>
      </c>
      <c r="B720" s="373" t="s">
        <v>5794</v>
      </c>
      <c r="C720" s="374" t="s">
        <v>5967</v>
      </c>
      <c r="D720" s="373" t="s">
        <v>5791</v>
      </c>
      <c r="E720" s="373" t="s">
        <v>5375</v>
      </c>
      <c r="F720" s="375" t="s">
        <v>5798</v>
      </c>
      <c r="G720" s="376" t="s">
        <v>5885</v>
      </c>
      <c r="H720" s="377">
        <v>2.1999999999999999E-2</v>
      </c>
      <c r="I720" s="378">
        <v>118.26</v>
      </c>
      <c r="J720" s="378">
        <v>2.6</v>
      </c>
      <c r="K720" s="379"/>
      <c r="L720" s="489">
        <v>142.47</v>
      </c>
    </row>
    <row r="721" spans="1:13" x14ac:dyDescent="0.2">
      <c r="A721" s="359" t="s">
        <v>3813</v>
      </c>
      <c r="B721" s="381" t="s">
        <v>6318</v>
      </c>
      <c r="C721" s="382" t="s">
        <v>5781</v>
      </c>
      <c r="D721" s="381" t="s">
        <v>5782</v>
      </c>
      <c r="E721" s="381" t="s">
        <v>5783</v>
      </c>
      <c r="F721" s="383" t="s">
        <v>5784</v>
      </c>
      <c r="G721" s="384" t="s">
        <v>5785</v>
      </c>
      <c r="H721" s="382" t="s">
        <v>5786</v>
      </c>
      <c r="I721" s="382" t="s">
        <v>5787</v>
      </c>
      <c r="J721" s="382" t="s">
        <v>5788</v>
      </c>
      <c r="K721" s="364"/>
    </row>
    <row r="722" spans="1:13" ht="24.75" thickBot="1" x14ac:dyDescent="0.25">
      <c r="A722" s="359" t="s">
        <v>3814</v>
      </c>
      <c r="B722" s="385" t="s">
        <v>5789</v>
      </c>
      <c r="C722" s="386" t="s">
        <v>6319</v>
      </c>
      <c r="D722" s="385" t="s">
        <v>5791</v>
      </c>
      <c r="E722" s="385" t="s">
        <v>6320</v>
      </c>
      <c r="F722" s="387">
        <v>22</v>
      </c>
      <c r="G722" s="388" t="s">
        <v>5793</v>
      </c>
      <c r="H722" s="389">
        <v>1</v>
      </c>
      <c r="I722" s="372">
        <v>72.52</v>
      </c>
      <c r="J722" s="372">
        <v>72.52</v>
      </c>
      <c r="K722" s="371"/>
      <c r="L722" s="488">
        <v>87.3</v>
      </c>
      <c r="M722" s="488">
        <v>87.3</v>
      </c>
    </row>
    <row r="723" spans="1:13" ht="12.75" thickTop="1" x14ac:dyDescent="0.2">
      <c r="A723" s="359" t="s">
        <v>3815</v>
      </c>
      <c r="B723" s="390" t="s">
        <v>5794</v>
      </c>
      <c r="C723" s="391" t="s">
        <v>5801</v>
      </c>
      <c r="D723" s="390" t="s">
        <v>5791</v>
      </c>
      <c r="E723" s="390" t="s">
        <v>5362</v>
      </c>
      <c r="F723" s="392" t="s">
        <v>5796</v>
      </c>
      <c r="G723" s="393" t="s">
        <v>86</v>
      </c>
      <c r="H723" s="394">
        <v>0.1497</v>
      </c>
      <c r="I723" s="395">
        <v>18.510000000000002</v>
      </c>
      <c r="J723" s="395">
        <v>2.77</v>
      </c>
      <c r="K723" s="379"/>
      <c r="L723" s="489">
        <v>22.3</v>
      </c>
    </row>
    <row r="724" spans="1:13" x14ac:dyDescent="0.2">
      <c r="A724" s="359" t="s">
        <v>3816</v>
      </c>
      <c r="B724" s="373" t="s">
        <v>5794</v>
      </c>
      <c r="C724" s="374" t="s">
        <v>5965</v>
      </c>
      <c r="D724" s="373" t="s">
        <v>5791</v>
      </c>
      <c r="E724" s="373" t="s">
        <v>5358</v>
      </c>
      <c r="F724" s="375" t="s">
        <v>5796</v>
      </c>
      <c r="G724" s="376" t="s">
        <v>86</v>
      </c>
      <c r="H724" s="377">
        <v>0.1497</v>
      </c>
      <c r="I724" s="378">
        <v>13.28</v>
      </c>
      <c r="J724" s="378">
        <v>1.98</v>
      </c>
      <c r="K724" s="379"/>
      <c r="L724" s="489">
        <v>16</v>
      </c>
    </row>
    <row r="725" spans="1:13" x14ac:dyDescent="0.2">
      <c r="A725" s="359" t="s">
        <v>3817</v>
      </c>
      <c r="B725" s="373" t="s">
        <v>5794</v>
      </c>
      <c r="C725" s="374" t="s">
        <v>5840</v>
      </c>
      <c r="D725" s="373" t="s">
        <v>5791</v>
      </c>
      <c r="E725" s="373" t="s">
        <v>5288</v>
      </c>
      <c r="F725" s="375" t="s">
        <v>5796</v>
      </c>
      <c r="G725" s="376" t="s">
        <v>86</v>
      </c>
      <c r="H725" s="377">
        <v>0.41720000000000002</v>
      </c>
      <c r="I725" s="378">
        <v>18.510000000000002</v>
      </c>
      <c r="J725" s="378">
        <v>7.72</v>
      </c>
      <c r="K725" s="379"/>
      <c r="L725" s="489">
        <v>22.3</v>
      </c>
    </row>
    <row r="726" spans="1:13" x14ac:dyDescent="0.2">
      <c r="A726" s="359" t="s">
        <v>3818</v>
      </c>
      <c r="B726" s="373" t="s">
        <v>5794</v>
      </c>
      <c r="C726" s="374" t="s">
        <v>5815</v>
      </c>
      <c r="D726" s="373" t="s">
        <v>5791</v>
      </c>
      <c r="E726" s="373" t="s">
        <v>5286</v>
      </c>
      <c r="F726" s="375" t="s">
        <v>5796</v>
      </c>
      <c r="G726" s="376" t="s">
        <v>86</v>
      </c>
      <c r="H726" s="377">
        <v>1.8222</v>
      </c>
      <c r="I726" s="378">
        <v>11.07</v>
      </c>
      <c r="J726" s="378">
        <v>20.170000000000002</v>
      </c>
      <c r="K726" s="379"/>
      <c r="L726" s="489">
        <v>13.34</v>
      </c>
    </row>
    <row r="727" spans="1:13" x14ac:dyDescent="0.2">
      <c r="A727" s="359" t="s">
        <v>3819</v>
      </c>
      <c r="B727" s="373" t="s">
        <v>5794</v>
      </c>
      <c r="C727" s="374" t="s">
        <v>5966</v>
      </c>
      <c r="D727" s="373" t="s">
        <v>5791</v>
      </c>
      <c r="E727" s="373" t="s">
        <v>5538</v>
      </c>
      <c r="F727" s="375" t="s">
        <v>5798</v>
      </c>
      <c r="G727" s="376" t="s">
        <v>5885</v>
      </c>
      <c r="H727" s="377">
        <v>6.0299999999999999E-2</v>
      </c>
      <c r="I727" s="378">
        <v>146.86000000000001</v>
      </c>
      <c r="J727" s="378">
        <v>8.85</v>
      </c>
      <c r="K727" s="379"/>
      <c r="L727" s="489">
        <v>176.93</v>
      </c>
    </row>
    <row r="728" spans="1:13" x14ac:dyDescent="0.2">
      <c r="A728" s="359" t="s">
        <v>3820</v>
      </c>
      <c r="B728" s="373" t="s">
        <v>5794</v>
      </c>
      <c r="C728" s="374" t="s">
        <v>5967</v>
      </c>
      <c r="D728" s="373" t="s">
        <v>5791</v>
      </c>
      <c r="E728" s="373" t="s">
        <v>5375</v>
      </c>
      <c r="F728" s="375" t="s">
        <v>5798</v>
      </c>
      <c r="G728" s="376" t="s">
        <v>5885</v>
      </c>
      <c r="H728" s="377">
        <v>2.6499999999999999E-2</v>
      </c>
      <c r="I728" s="378">
        <v>118.26</v>
      </c>
      <c r="J728" s="378">
        <v>3.13</v>
      </c>
      <c r="K728" s="379"/>
      <c r="L728" s="489">
        <v>142.47</v>
      </c>
    </row>
    <row r="729" spans="1:13" x14ac:dyDescent="0.2">
      <c r="A729" s="359" t="s">
        <v>3821</v>
      </c>
      <c r="B729" s="396" t="s">
        <v>5794</v>
      </c>
      <c r="C729" s="397" t="s">
        <v>5968</v>
      </c>
      <c r="D729" s="396" t="s">
        <v>5791</v>
      </c>
      <c r="E729" s="396" t="s">
        <v>5377</v>
      </c>
      <c r="F729" s="398" t="s">
        <v>5798</v>
      </c>
      <c r="G729" s="399" t="s">
        <v>5885</v>
      </c>
      <c r="H729" s="400">
        <v>2.6499999999999999E-2</v>
      </c>
      <c r="I729" s="380">
        <v>117.49</v>
      </c>
      <c r="J729" s="380">
        <v>3.11</v>
      </c>
      <c r="K729" s="379"/>
      <c r="L729" s="489">
        <v>141.54</v>
      </c>
    </row>
    <row r="730" spans="1:13" ht="12.75" thickBot="1" x14ac:dyDescent="0.25">
      <c r="A730" s="359" t="s">
        <v>3822</v>
      </c>
      <c r="B730" s="396" t="s">
        <v>5794</v>
      </c>
      <c r="C730" s="397" t="s">
        <v>5797</v>
      </c>
      <c r="D730" s="396" t="s">
        <v>5791</v>
      </c>
      <c r="E730" s="396" t="s">
        <v>5380</v>
      </c>
      <c r="F730" s="398" t="s">
        <v>5798</v>
      </c>
      <c r="G730" s="399" t="s">
        <v>5298</v>
      </c>
      <c r="H730" s="400">
        <v>23.934999999999999</v>
      </c>
      <c r="I730" s="380">
        <v>0.5252</v>
      </c>
      <c r="J730" s="380">
        <v>12.57</v>
      </c>
      <c r="K730" s="379"/>
      <c r="L730" s="489">
        <v>0.63</v>
      </c>
    </row>
    <row r="731" spans="1:13" ht="12.75" thickTop="1" x14ac:dyDescent="0.2">
      <c r="A731" s="359" t="s">
        <v>3823</v>
      </c>
      <c r="B731" s="390" t="s">
        <v>5794</v>
      </c>
      <c r="C731" s="391" t="s">
        <v>6321</v>
      </c>
      <c r="D731" s="390" t="s">
        <v>5791</v>
      </c>
      <c r="E731" s="390" t="s">
        <v>6322</v>
      </c>
      <c r="F731" s="392" t="s">
        <v>5798</v>
      </c>
      <c r="G731" s="393" t="s">
        <v>5566</v>
      </c>
      <c r="H731" s="394">
        <v>1.7500000000000002E-2</v>
      </c>
      <c r="I731" s="395">
        <v>13.35</v>
      </c>
      <c r="J731" s="395">
        <v>0.23</v>
      </c>
      <c r="K731" s="379"/>
      <c r="L731" s="489">
        <v>16.09</v>
      </c>
    </row>
    <row r="732" spans="1:13" x14ac:dyDescent="0.2">
      <c r="A732" s="359" t="s">
        <v>3824</v>
      </c>
      <c r="B732" s="373" t="s">
        <v>5794</v>
      </c>
      <c r="C732" s="374" t="s">
        <v>5954</v>
      </c>
      <c r="D732" s="373" t="s">
        <v>5791</v>
      </c>
      <c r="E732" s="373" t="s">
        <v>5389</v>
      </c>
      <c r="F732" s="375" t="s">
        <v>5798</v>
      </c>
      <c r="G732" s="376" t="s">
        <v>5385</v>
      </c>
      <c r="H732" s="377">
        <v>0.70620000000000005</v>
      </c>
      <c r="I732" s="378">
        <v>7.07</v>
      </c>
      <c r="J732" s="378">
        <v>4.99</v>
      </c>
      <c r="K732" s="379"/>
      <c r="L732" s="489">
        <v>8.52</v>
      </c>
    </row>
    <row r="733" spans="1:13" x14ac:dyDescent="0.2">
      <c r="A733" s="359" t="s">
        <v>3825</v>
      </c>
      <c r="B733" s="373" t="s">
        <v>5794</v>
      </c>
      <c r="C733" s="374" t="s">
        <v>5955</v>
      </c>
      <c r="D733" s="373" t="s">
        <v>5791</v>
      </c>
      <c r="E733" s="373" t="s">
        <v>5387</v>
      </c>
      <c r="F733" s="375" t="s">
        <v>5798</v>
      </c>
      <c r="G733" s="376" t="s">
        <v>5298</v>
      </c>
      <c r="H733" s="377">
        <v>4.3799999999999999E-2</v>
      </c>
      <c r="I733" s="378">
        <v>20.66</v>
      </c>
      <c r="J733" s="378">
        <v>0.9</v>
      </c>
      <c r="K733" s="379"/>
      <c r="L733" s="489">
        <v>24.9</v>
      </c>
    </row>
    <row r="734" spans="1:13" x14ac:dyDescent="0.2">
      <c r="A734" s="359" t="s">
        <v>3826</v>
      </c>
      <c r="B734" s="373" t="s">
        <v>5794</v>
      </c>
      <c r="C734" s="374" t="s">
        <v>6006</v>
      </c>
      <c r="D734" s="373" t="s">
        <v>5791</v>
      </c>
      <c r="E734" s="373" t="s">
        <v>5384</v>
      </c>
      <c r="F734" s="375" t="s">
        <v>5798</v>
      </c>
      <c r="G734" s="376" t="s">
        <v>5385</v>
      </c>
      <c r="H734" s="377">
        <v>0.51419999999999999</v>
      </c>
      <c r="I734" s="378">
        <v>11.87</v>
      </c>
      <c r="J734" s="378">
        <v>6.1</v>
      </c>
      <c r="K734" s="379"/>
      <c r="L734" s="489">
        <v>14.3</v>
      </c>
    </row>
    <row r="735" spans="1:13" x14ac:dyDescent="0.2">
      <c r="A735" s="359" t="s">
        <v>3827</v>
      </c>
      <c r="B735" s="360" t="s">
        <v>6323</v>
      </c>
      <c r="C735" s="361" t="s">
        <v>5781</v>
      </c>
      <c r="D735" s="360" t="s">
        <v>5782</v>
      </c>
      <c r="E735" s="360" t="s">
        <v>5783</v>
      </c>
      <c r="F735" s="362" t="s">
        <v>5784</v>
      </c>
      <c r="G735" s="363" t="s">
        <v>5785</v>
      </c>
      <c r="H735" s="361" t="s">
        <v>5786</v>
      </c>
      <c r="I735" s="361" t="s">
        <v>5787</v>
      </c>
      <c r="J735" s="361" t="s">
        <v>5788</v>
      </c>
      <c r="K735" s="364"/>
    </row>
    <row r="736" spans="1:13" x14ac:dyDescent="0.2">
      <c r="A736" s="359" t="s">
        <v>3828</v>
      </c>
      <c r="B736" s="365" t="s">
        <v>5789</v>
      </c>
      <c r="C736" s="366" t="s">
        <v>6324</v>
      </c>
      <c r="D736" s="365" t="s">
        <v>5791</v>
      </c>
      <c r="E736" s="365" t="s">
        <v>474</v>
      </c>
      <c r="F736" s="367">
        <v>22</v>
      </c>
      <c r="G736" s="368" t="s">
        <v>5385</v>
      </c>
      <c r="H736" s="369">
        <v>1</v>
      </c>
      <c r="I736" s="370">
        <v>8.2200000000000006</v>
      </c>
      <c r="J736" s="370">
        <v>8.2199999999999989</v>
      </c>
      <c r="K736" s="371"/>
      <c r="L736" s="488">
        <v>9.89</v>
      </c>
      <c r="M736" s="488">
        <v>9.89</v>
      </c>
    </row>
    <row r="737" spans="1:13" x14ac:dyDescent="0.2">
      <c r="A737" s="359" t="s">
        <v>3829</v>
      </c>
      <c r="B737" s="396" t="s">
        <v>5794</v>
      </c>
      <c r="C737" s="397" t="s">
        <v>5840</v>
      </c>
      <c r="D737" s="396" t="s">
        <v>5791</v>
      </c>
      <c r="E737" s="396" t="s">
        <v>5288</v>
      </c>
      <c r="F737" s="398" t="s">
        <v>5796</v>
      </c>
      <c r="G737" s="399" t="s">
        <v>86</v>
      </c>
      <c r="H737" s="400">
        <v>0.25</v>
      </c>
      <c r="I737" s="380">
        <v>18.510000000000002</v>
      </c>
      <c r="J737" s="380">
        <v>4.62</v>
      </c>
      <c r="K737" s="379"/>
      <c r="L737" s="489">
        <v>22.3</v>
      </c>
    </row>
    <row r="738" spans="1:13" ht="12.75" thickBot="1" x14ac:dyDescent="0.25">
      <c r="A738" s="359" t="s">
        <v>3830</v>
      </c>
      <c r="B738" s="396" t="s">
        <v>5794</v>
      </c>
      <c r="C738" s="397" t="s">
        <v>5815</v>
      </c>
      <c r="D738" s="396" t="s">
        <v>5791</v>
      </c>
      <c r="E738" s="396" t="s">
        <v>5286</v>
      </c>
      <c r="F738" s="398" t="s">
        <v>5796</v>
      </c>
      <c r="G738" s="399" t="s">
        <v>86</v>
      </c>
      <c r="H738" s="400">
        <v>0.21</v>
      </c>
      <c r="I738" s="380">
        <v>11.07</v>
      </c>
      <c r="J738" s="380">
        <v>2.3199999999999998</v>
      </c>
      <c r="K738" s="379"/>
      <c r="L738" s="489">
        <v>13.34</v>
      </c>
    </row>
    <row r="739" spans="1:13" ht="12.75" thickTop="1" x14ac:dyDescent="0.2">
      <c r="A739" s="359" t="s">
        <v>3831</v>
      </c>
      <c r="B739" s="390" t="s">
        <v>5794</v>
      </c>
      <c r="C739" s="391" t="s">
        <v>6197</v>
      </c>
      <c r="D739" s="390" t="s">
        <v>5791</v>
      </c>
      <c r="E739" s="390" t="s">
        <v>5364</v>
      </c>
      <c r="F739" s="392" t="s">
        <v>5798</v>
      </c>
      <c r="G739" s="393" t="s">
        <v>5885</v>
      </c>
      <c r="H739" s="394">
        <v>2.3999999999999998E-3</v>
      </c>
      <c r="I739" s="395">
        <v>154.26</v>
      </c>
      <c r="J739" s="395">
        <v>0.37</v>
      </c>
      <c r="K739" s="379"/>
      <c r="L739" s="489">
        <v>185.84</v>
      </c>
    </row>
    <row r="740" spans="1:13" x14ac:dyDescent="0.2">
      <c r="A740" s="359" t="s">
        <v>3832</v>
      </c>
      <c r="B740" s="373" t="s">
        <v>5794</v>
      </c>
      <c r="C740" s="374" t="s">
        <v>5797</v>
      </c>
      <c r="D740" s="373" t="s">
        <v>5791</v>
      </c>
      <c r="E740" s="373" t="s">
        <v>5380</v>
      </c>
      <c r="F740" s="375" t="s">
        <v>5798</v>
      </c>
      <c r="G740" s="376" t="s">
        <v>5298</v>
      </c>
      <c r="H740" s="377">
        <v>1.113</v>
      </c>
      <c r="I740" s="378">
        <v>0.54600000000000359</v>
      </c>
      <c r="J740" s="378">
        <v>0.6</v>
      </c>
      <c r="K740" s="379"/>
      <c r="L740" s="489">
        <v>0.63</v>
      </c>
    </row>
    <row r="741" spans="1:13" x14ac:dyDescent="0.2">
      <c r="A741" s="359" t="s">
        <v>3833</v>
      </c>
      <c r="B741" s="373" t="s">
        <v>5794</v>
      </c>
      <c r="C741" s="374" t="s">
        <v>6325</v>
      </c>
      <c r="D741" s="373" t="s">
        <v>5791</v>
      </c>
      <c r="E741" s="373" t="s">
        <v>6326</v>
      </c>
      <c r="F741" s="375" t="s">
        <v>5798</v>
      </c>
      <c r="G741" s="376" t="s">
        <v>5298</v>
      </c>
      <c r="H741" s="377">
        <v>8.0000000000000002E-3</v>
      </c>
      <c r="I741" s="378">
        <v>39.57</v>
      </c>
      <c r="J741" s="378">
        <v>0.31</v>
      </c>
      <c r="K741" s="379"/>
      <c r="L741" s="489">
        <v>47.67</v>
      </c>
    </row>
    <row r="742" spans="1:13" x14ac:dyDescent="0.2">
      <c r="A742" s="359" t="s">
        <v>3834</v>
      </c>
      <c r="B742" s="360" t="s">
        <v>6327</v>
      </c>
      <c r="C742" s="361" t="s">
        <v>5781</v>
      </c>
      <c r="D742" s="360" t="s">
        <v>5782</v>
      </c>
      <c r="E742" s="360" t="s">
        <v>5783</v>
      </c>
      <c r="F742" s="362" t="s">
        <v>5784</v>
      </c>
      <c r="G742" s="363" t="s">
        <v>5785</v>
      </c>
      <c r="H742" s="361" t="s">
        <v>5786</v>
      </c>
      <c r="I742" s="361" t="s">
        <v>5787</v>
      </c>
      <c r="J742" s="361" t="s">
        <v>5788</v>
      </c>
      <c r="K742" s="364"/>
    </row>
    <row r="743" spans="1:13" x14ac:dyDescent="0.2">
      <c r="A743" s="359" t="s">
        <v>3835</v>
      </c>
      <c r="B743" s="365" t="s">
        <v>5789</v>
      </c>
      <c r="C743" s="366" t="s">
        <v>6328</v>
      </c>
      <c r="D743" s="365" t="s">
        <v>5791</v>
      </c>
      <c r="E743" s="365" t="s">
        <v>477</v>
      </c>
      <c r="F743" s="367">
        <v>24</v>
      </c>
      <c r="G743" s="368" t="s">
        <v>172</v>
      </c>
      <c r="H743" s="369">
        <v>1</v>
      </c>
      <c r="I743" s="370">
        <v>36.769999999999996</v>
      </c>
      <c r="J743" s="370">
        <v>36.769999999999996</v>
      </c>
      <c r="K743" s="371"/>
      <c r="L743" s="488">
        <v>44.3</v>
      </c>
      <c r="M743" s="488">
        <v>44.3</v>
      </c>
    </row>
    <row r="744" spans="1:13" x14ac:dyDescent="0.2">
      <c r="A744" s="359" t="s">
        <v>3836</v>
      </c>
      <c r="B744" s="373" t="s">
        <v>5794</v>
      </c>
      <c r="C744" s="374" t="s">
        <v>5795</v>
      </c>
      <c r="D744" s="373" t="s">
        <v>5791</v>
      </c>
      <c r="E744" s="373" t="s">
        <v>5302</v>
      </c>
      <c r="F744" s="375" t="s">
        <v>5796</v>
      </c>
      <c r="G744" s="376" t="s">
        <v>86</v>
      </c>
      <c r="H744" s="377">
        <v>0.42099999999999999</v>
      </c>
      <c r="I744" s="378">
        <v>12.5</v>
      </c>
      <c r="J744" s="378">
        <v>5.26</v>
      </c>
      <c r="K744" s="379"/>
      <c r="L744" s="489">
        <v>15.06</v>
      </c>
    </row>
    <row r="745" spans="1:13" x14ac:dyDescent="0.2">
      <c r="A745" s="359" t="s">
        <v>3837</v>
      </c>
      <c r="B745" s="396" t="s">
        <v>5794</v>
      </c>
      <c r="C745" s="397" t="s">
        <v>6329</v>
      </c>
      <c r="D745" s="396" t="s">
        <v>5791</v>
      </c>
      <c r="E745" s="396" t="s">
        <v>5615</v>
      </c>
      <c r="F745" s="398" t="s">
        <v>5796</v>
      </c>
      <c r="G745" s="399" t="s">
        <v>86</v>
      </c>
      <c r="H745" s="400">
        <v>0.42099999999999999</v>
      </c>
      <c r="I745" s="380">
        <v>18.510000000000002</v>
      </c>
      <c r="J745" s="380">
        <v>7.79</v>
      </c>
      <c r="K745" s="379"/>
      <c r="L745" s="489">
        <v>22.3</v>
      </c>
    </row>
    <row r="746" spans="1:13" ht="12.75" thickBot="1" x14ac:dyDescent="0.25">
      <c r="A746" s="359" t="s">
        <v>3838</v>
      </c>
      <c r="B746" s="396" t="s">
        <v>5794</v>
      </c>
      <c r="C746" s="397" t="s">
        <v>6330</v>
      </c>
      <c r="D746" s="396" t="s">
        <v>5791</v>
      </c>
      <c r="E746" s="396" t="s">
        <v>6331</v>
      </c>
      <c r="F746" s="398" t="s">
        <v>5798</v>
      </c>
      <c r="G746" s="399" t="s">
        <v>5885</v>
      </c>
      <c r="H746" s="400">
        <v>3.7000000000000002E-3</v>
      </c>
      <c r="I746" s="380">
        <v>5993.09</v>
      </c>
      <c r="J746" s="380">
        <v>22.17</v>
      </c>
      <c r="K746" s="379"/>
      <c r="L746" s="489">
        <v>7219.73</v>
      </c>
    </row>
    <row r="747" spans="1:13" ht="12.75" thickTop="1" x14ac:dyDescent="0.2">
      <c r="A747" s="359" t="s">
        <v>3839</v>
      </c>
      <c r="B747" s="390" t="s">
        <v>5794</v>
      </c>
      <c r="C747" s="391" t="s">
        <v>6332</v>
      </c>
      <c r="D747" s="390" t="s">
        <v>5791</v>
      </c>
      <c r="E747" s="390" t="s">
        <v>5476</v>
      </c>
      <c r="F747" s="392" t="s">
        <v>5798</v>
      </c>
      <c r="G747" s="393" t="s">
        <v>5305</v>
      </c>
      <c r="H747" s="394">
        <v>1.92</v>
      </c>
      <c r="I747" s="395">
        <v>0.57999999999999996</v>
      </c>
      <c r="J747" s="395">
        <v>1.1100000000000001</v>
      </c>
      <c r="K747" s="379"/>
      <c r="L747" s="489">
        <v>0.7</v>
      </c>
    </row>
    <row r="748" spans="1:13" x14ac:dyDescent="0.2">
      <c r="A748" s="359" t="s">
        <v>3840</v>
      </c>
      <c r="B748" s="373" t="s">
        <v>5794</v>
      </c>
      <c r="C748" s="374" t="s">
        <v>6333</v>
      </c>
      <c r="D748" s="373" t="s">
        <v>5791</v>
      </c>
      <c r="E748" s="373" t="s">
        <v>6334</v>
      </c>
      <c r="F748" s="375" t="s">
        <v>5798</v>
      </c>
      <c r="G748" s="376" t="s">
        <v>5298</v>
      </c>
      <c r="H748" s="377">
        <v>2.1999999999999999E-2</v>
      </c>
      <c r="I748" s="378">
        <v>20.100000000000001</v>
      </c>
      <c r="J748" s="378">
        <v>0.44</v>
      </c>
      <c r="K748" s="379"/>
      <c r="L748" s="489">
        <v>24.22</v>
      </c>
    </row>
    <row r="749" spans="1:13" x14ac:dyDescent="0.2">
      <c r="A749" s="359" t="s">
        <v>3841</v>
      </c>
      <c r="B749" s="360" t="s">
        <v>6335</v>
      </c>
      <c r="C749" s="361" t="s">
        <v>5781</v>
      </c>
      <c r="D749" s="360" t="s">
        <v>5782</v>
      </c>
      <c r="E749" s="360" t="s">
        <v>5783</v>
      </c>
      <c r="F749" s="362" t="s">
        <v>5784</v>
      </c>
      <c r="G749" s="363" t="s">
        <v>5785</v>
      </c>
      <c r="H749" s="361" t="s">
        <v>5786</v>
      </c>
      <c r="I749" s="361" t="s">
        <v>5787</v>
      </c>
      <c r="J749" s="361" t="s">
        <v>5788</v>
      </c>
      <c r="K749" s="364"/>
    </row>
    <row r="750" spans="1:13" x14ac:dyDescent="0.2">
      <c r="A750" s="359" t="s">
        <v>3842</v>
      </c>
      <c r="B750" s="365" t="s">
        <v>5789</v>
      </c>
      <c r="C750" s="366" t="s">
        <v>6336</v>
      </c>
      <c r="D750" s="365" t="s">
        <v>5791</v>
      </c>
      <c r="E750" s="365" t="s">
        <v>482</v>
      </c>
      <c r="F750" s="367">
        <v>26</v>
      </c>
      <c r="G750" s="368" t="s">
        <v>5793</v>
      </c>
      <c r="H750" s="369">
        <v>1</v>
      </c>
      <c r="I750" s="370">
        <v>9.8600000000000012</v>
      </c>
      <c r="J750" s="370">
        <v>9.8600000000000012</v>
      </c>
      <c r="K750" s="371"/>
      <c r="L750" s="488">
        <v>11.88</v>
      </c>
      <c r="M750" s="488">
        <v>11.88</v>
      </c>
    </row>
    <row r="751" spans="1:13" x14ac:dyDescent="0.2">
      <c r="A751" s="359" t="s">
        <v>3843</v>
      </c>
      <c r="B751" s="373" t="s">
        <v>5794</v>
      </c>
      <c r="C751" s="374" t="s">
        <v>5795</v>
      </c>
      <c r="D751" s="373" t="s">
        <v>5791</v>
      </c>
      <c r="E751" s="373" t="s">
        <v>5302</v>
      </c>
      <c r="F751" s="375" t="s">
        <v>5796</v>
      </c>
      <c r="G751" s="376" t="s">
        <v>86</v>
      </c>
      <c r="H751" s="377">
        <v>0.2</v>
      </c>
      <c r="I751" s="378">
        <v>12.5</v>
      </c>
      <c r="J751" s="378">
        <v>2.5</v>
      </c>
      <c r="K751" s="379"/>
      <c r="L751" s="489">
        <v>15.06</v>
      </c>
    </row>
    <row r="752" spans="1:13" x14ac:dyDescent="0.2">
      <c r="A752" s="359" t="s">
        <v>3844</v>
      </c>
      <c r="B752" s="373" t="s">
        <v>5794</v>
      </c>
      <c r="C752" s="374" t="s">
        <v>6283</v>
      </c>
      <c r="D752" s="373" t="s">
        <v>5791</v>
      </c>
      <c r="E752" s="373" t="s">
        <v>5557</v>
      </c>
      <c r="F752" s="375" t="s">
        <v>5796</v>
      </c>
      <c r="G752" s="376" t="s">
        <v>86</v>
      </c>
      <c r="H752" s="377">
        <v>0.3</v>
      </c>
      <c r="I752" s="378">
        <v>18.510000000000002</v>
      </c>
      <c r="J752" s="378">
        <v>5.55</v>
      </c>
      <c r="K752" s="379"/>
      <c r="L752" s="489">
        <v>22.3</v>
      </c>
    </row>
    <row r="753" spans="1:13" x14ac:dyDescent="0.2">
      <c r="A753" s="359" t="s">
        <v>3845</v>
      </c>
      <c r="B753" s="396" t="s">
        <v>5794</v>
      </c>
      <c r="C753" s="397" t="s">
        <v>6337</v>
      </c>
      <c r="D753" s="396" t="s">
        <v>5791</v>
      </c>
      <c r="E753" s="396" t="s">
        <v>5620</v>
      </c>
      <c r="F753" s="398" t="s">
        <v>5798</v>
      </c>
      <c r="G753" s="399" t="s">
        <v>5305</v>
      </c>
      <c r="H753" s="400">
        <v>0.15</v>
      </c>
      <c r="I753" s="380">
        <v>0.94</v>
      </c>
      <c r="J753" s="380">
        <v>0.14000000000000001</v>
      </c>
      <c r="K753" s="379"/>
      <c r="L753" s="489">
        <v>1.1399999999999999</v>
      </c>
    </row>
    <row r="754" spans="1:13" ht="12.75" thickBot="1" x14ac:dyDescent="0.25">
      <c r="A754" s="359" t="s">
        <v>3846</v>
      </c>
      <c r="B754" s="396" t="s">
        <v>5794</v>
      </c>
      <c r="C754" s="397" t="s">
        <v>6338</v>
      </c>
      <c r="D754" s="396" t="s">
        <v>5791</v>
      </c>
      <c r="E754" s="396" t="s">
        <v>6339</v>
      </c>
      <c r="F754" s="398" t="s">
        <v>5798</v>
      </c>
      <c r="G754" s="399" t="s">
        <v>5298</v>
      </c>
      <c r="H754" s="400">
        <v>0.7</v>
      </c>
      <c r="I754" s="380">
        <v>2.39</v>
      </c>
      <c r="J754" s="380">
        <v>1.67</v>
      </c>
      <c r="K754" s="379"/>
      <c r="L754" s="489">
        <v>2.88</v>
      </c>
    </row>
    <row r="755" spans="1:13" ht="12.75" thickTop="1" x14ac:dyDescent="0.2">
      <c r="A755" s="359" t="s">
        <v>3847</v>
      </c>
      <c r="B755" s="407" t="s">
        <v>6340</v>
      </c>
      <c r="C755" s="408" t="s">
        <v>5781</v>
      </c>
      <c r="D755" s="407" t="s">
        <v>5782</v>
      </c>
      <c r="E755" s="407" t="s">
        <v>5783</v>
      </c>
      <c r="F755" s="409" t="s">
        <v>5784</v>
      </c>
      <c r="G755" s="410" t="s">
        <v>5785</v>
      </c>
      <c r="H755" s="408" t="s">
        <v>5786</v>
      </c>
      <c r="I755" s="408" t="s">
        <v>5787</v>
      </c>
      <c r="J755" s="408" t="s">
        <v>5788</v>
      </c>
      <c r="K755" s="364"/>
    </row>
    <row r="756" spans="1:13" x14ac:dyDescent="0.2">
      <c r="A756" s="359" t="s">
        <v>3848</v>
      </c>
      <c r="B756" s="365" t="s">
        <v>5789</v>
      </c>
      <c r="C756" s="366" t="s">
        <v>6341</v>
      </c>
      <c r="D756" s="365" t="s">
        <v>5791</v>
      </c>
      <c r="E756" s="365" t="s">
        <v>484</v>
      </c>
      <c r="F756" s="367">
        <v>26</v>
      </c>
      <c r="G756" s="368" t="s">
        <v>5793</v>
      </c>
      <c r="H756" s="369">
        <v>1</v>
      </c>
      <c r="I756" s="370">
        <v>13.559999999999999</v>
      </c>
      <c r="J756" s="370">
        <v>13.56</v>
      </c>
      <c r="K756" s="371"/>
      <c r="L756" s="488">
        <v>16.32</v>
      </c>
      <c r="M756" s="488">
        <v>16.32</v>
      </c>
    </row>
    <row r="757" spans="1:13" x14ac:dyDescent="0.2">
      <c r="A757" s="359" t="s">
        <v>3849</v>
      </c>
      <c r="B757" s="373" t="s">
        <v>5794</v>
      </c>
      <c r="C757" s="374" t="s">
        <v>5795</v>
      </c>
      <c r="D757" s="373" t="s">
        <v>5791</v>
      </c>
      <c r="E757" s="373" t="s">
        <v>5302</v>
      </c>
      <c r="F757" s="375" t="s">
        <v>5796</v>
      </c>
      <c r="G757" s="376" t="s">
        <v>86</v>
      </c>
      <c r="H757" s="377">
        <v>8.2199999999999995E-2</v>
      </c>
      <c r="I757" s="378">
        <v>12.5</v>
      </c>
      <c r="J757" s="378">
        <v>1.02</v>
      </c>
      <c r="K757" s="379"/>
      <c r="L757" s="489">
        <v>15.06</v>
      </c>
    </row>
    <row r="758" spans="1:13" x14ac:dyDescent="0.2">
      <c r="A758" s="359" t="s">
        <v>3850</v>
      </c>
      <c r="B758" s="373" t="s">
        <v>5794</v>
      </c>
      <c r="C758" s="374" t="s">
        <v>6283</v>
      </c>
      <c r="D758" s="373" t="s">
        <v>5791</v>
      </c>
      <c r="E758" s="373" t="s">
        <v>5557</v>
      </c>
      <c r="F758" s="375" t="s">
        <v>5796</v>
      </c>
      <c r="G758" s="376" t="s">
        <v>86</v>
      </c>
      <c r="H758" s="377">
        <v>0.3463</v>
      </c>
      <c r="I758" s="378">
        <v>18.540849999999999</v>
      </c>
      <c r="J758" s="378">
        <v>6.42</v>
      </c>
      <c r="K758" s="379"/>
      <c r="L758" s="489">
        <v>22.3</v>
      </c>
    </row>
    <row r="759" spans="1:13" x14ac:dyDescent="0.2">
      <c r="A759" s="359" t="s">
        <v>3851</v>
      </c>
      <c r="B759" s="373" t="s">
        <v>5794</v>
      </c>
      <c r="C759" s="374" t="s">
        <v>6342</v>
      </c>
      <c r="D759" s="373" t="s">
        <v>5791</v>
      </c>
      <c r="E759" s="373" t="s">
        <v>5572</v>
      </c>
      <c r="F759" s="375" t="s">
        <v>5798</v>
      </c>
      <c r="G759" s="376" t="s">
        <v>5566</v>
      </c>
      <c r="H759" s="377">
        <v>3.2000000000000001E-2</v>
      </c>
      <c r="I759" s="378">
        <v>16.899999999999999</v>
      </c>
      <c r="J759" s="378">
        <v>0.54</v>
      </c>
      <c r="K759" s="379"/>
      <c r="L759" s="489">
        <v>20.37</v>
      </c>
    </row>
    <row r="760" spans="1:13" x14ac:dyDescent="0.2">
      <c r="A760" s="359" t="s">
        <v>3852</v>
      </c>
      <c r="B760" s="373" t="s">
        <v>5794</v>
      </c>
      <c r="C760" s="374" t="s">
        <v>6337</v>
      </c>
      <c r="D760" s="373" t="s">
        <v>5791</v>
      </c>
      <c r="E760" s="373" t="s">
        <v>5620</v>
      </c>
      <c r="F760" s="375" t="s">
        <v>5798</v>
      </c>
      <c r="G760" s="376" t="s">
        <v>5305</v>
      </c>
      <c r="H760" s="377">
        <v>0.1</v>
      </c>
      <c r="I760" s="378">
        <v>0.94</v>
      </c>
      <c r="J760" s="378">
        <v>0.09</v>
      </c>
      <c r="K760" s="379"/>
      <c r="L760" s="489">
        <v>1.1399999999999999</v>
      </c>
    </row>
    <row r="761" spans="1:13" x14ac:dyDescent="0.2">
      <c r="A761" s="359" t="s">
        <v>3853</v>
      </c>
      <c r="B761" s="396" t="s">
        <v>5794</v>
      </c>
      <c r="C761" s="397" t="s">
        <v>6343</v>
      </c>
      <c r="D761" s="396" t="s">
        <v>5791</v>
      </c>
      <c r="E761" s="396" t="s">
        <v>6344</v>
      </c>
      <c r="F761" s="398" t="s">
        <v>5798</v>
      </c>
      <c r="G761" s="399" t="s">
        <v>5566</v>
      </c>
      <c r="H761" s="400">
        <v>0.12</v>
      </c>
      <c r="I761" s="380">
        <v>7.52</v>
      </c>
      <c r="J761" s="380">
        <v>0.9</v>
      </c>
      <c r="K761" s="379"/>
      <c r="L761" s="489">
        <v>9.06</v>
      </c>
    </row>
    <row r="762" spans="1:13" ht="12.75" thickBot="1" x14ac:dyDescent="0.25">
      <c r="A762" s="359" t="s">
        <v>3854</v>
      </c>
      <c r="B762" s="396" t="s">
        <v>5794</v>
      </c>
      <c r="C762" s="397" t="s">
        <v>6345</v>
      </c>
      <c r="D762" s="396" t="s">
        <v>5791</v>
      </c>
      <c r="E762" s="396" t="s">
        <v>5570</v>
      </c>
      <c r="F762" s="398" t="s">
        <v>5798</v>
      </c>
      <c r="G762" s="399" t="s">
        <v>5566</v>
      </c>
      <c r="H762" s="400">
        <v>0.16</v>
      </c>
      <c r="I762" s="380">
        <v>28.73</v>
      </c>
      <c r="J762" s="380">
        <v>4.59</v>
      </c>
      <c r="K762" s="379"/>
      <c r="L762" s="489">
        <v>34.619999999999997</v>
      </c>
    </row>
    <row r="763" spans="1:13" ht="12.75" thickTop="1" x14ac:dyDescent="0.2">
      <c r="A763" s="359" t="s">
        <v>3855</v>
      </c>
      <c r="B763" s="407" t="s">
        <v>6346</v>
      </c>
      <c r="C763" s="408" t="s">
        <v>5781</v>
      </c>
      <c r="D763" s="407" t="s">
        <v>5782</v>
      </c>
      <c r="E763" s="407" t="s">
        <v>5783</v>
      </c>
      <c r="F763" s="409" t="s">
        <v>5784</v>
      </c>
      <c r="G763" s="410" t="s">
        <v>5785</v>
      </c>
      <c r="H763" s="408" t="s">
        <v>5786</v>
      </c>
      <c r="I763" s="408" t="s">
        <v>5787</v>
      </c>
      <c r="J763" s="408" t="s">
        <v>5788</v>
      </c>
      <c r="K763" s="364"/>
    </row>
    <row r="764" spans="1:13" x14ac:dyDescent="0.2">
      <c r="A764" s="359" t="s">
        <v>3856</v>
      </c>
      <c r="B764" s="365" t="s">
        <v>5789</v>
      </c>
      <c r="C764" s="366" t="s">
        <v>6336</v>
      </c>
      <c r="D764" s="365" t="s">
        <v>5791</v>
      </c>
      <c r="E764" s="365" t="s">
        <v>482</v>
      </c>
      <c r="F764" s="367">
        <v>26</v>
      </c>
      <c r="G764" s="368" t="s">
        <v>5793</v>
      </c>
      <c r="H764" s="369">
        <v>1</v>
      </c>
      <c r="I764" s="370">
        <v>9.8600000000000012</v>
      </c>
      <c r="J764" s="370">
        <v>9.8600000000000012</v>
      </c>
      <c r="K764" s="371"/>
      <c r="L764" s="488">
        <v>11.88</v>
      </c>
      <c r="M764" s="488">
        <v>11.88</v>
      </c>
    </row>
    <row r="765" spans="1:13" x14ac:dyDescent="0.2">
      <c r="A765" s="359" t="s">
        <v>3857</v>
      </c>
      <c r="B765" s="373" t="s">
        <v>5794</v>
      </c>
      <c r="C765" s="374" t="s">
        <v>5795</v>
      </c>
      <c r="D765" s="373" t="s">
        <v>5791</v>
      </c>
      <c r="E765" s="373" t="s">
        <v>5302</v>
      </c>
      <c r="F765" s="375" t="s">
        <v>5796</v>
      </c>
      <c r="G765" s="376" t="s">
        <v>86</v>
      </c>
      <c r="H765" s="377">
        <v>0.2</v>
      </c>
      <c r="I765" s="378">
        <v>12.5</v>
      </c>
      <c r="J765" s="378">
        <v>2.5</v>
      </c>
      <c r="K765" s="379"/>
      <c r="L765" s="489">
        <v>15.06</v>
      </c>
    </row>
    <row r="766" spans="1:13" x14ac:dyDescent="0.2">
      <c r="A766" s="359" t="s">
        <v>3858</v>
      </c>
      <c r="B766" s="373" t="s">
        <v>5794</v>
      </c>
      <c r="C766" s="374" t="s">
        <v>6283</v>
      </c>
      <c r="D766" s="373" t="s">
        <v>5791</v>
      </c>
      <c r="E766" s="373" t="s">
        <v>5557</v>
      </c>
      <c r="F766" s="375" t="s">
        <v>5796</v>
      </c>
      <c r="G766" s="376" t="s">
        <v>86</v>
      </c>
      <c r="H766" s="377">
        <v>0.3</v>
      </c>
      <c r="I766" s="378">
        <v>18.510000000000002</v>
      </c>
      <c r="J766" s="378">
        <v>5.55</v>
      </c>
      <c r="K766" s="379"/>
      <c r="L766" s="489">
        <v>22.3</v>
      </c>
    </row>
    <row r="767" spans="1:13" x14ac:dyDescent="0.2">
      <c r="A767" s="359" t="s">
        <v>3859</v>
      </c>
      <c r="B767" s="373" t="s">
        <v>5794</v>
      </c>
      <c r="C767" s="374" t="s">
        <v>6337</v>
      </c>
      <c r="D767" s="373" t="s">
        <v>5791</v>
      </c>
      <c r="E767" s="373" t="s">
        <v>5620</v>
      </c>
      <c r="F767" s="375" t="s">
        <v>5798</v>
      </c>
      <c r="G767" s="376" t="s">
        <v>5305</v>
      </c>
      <c r="H767" s="377">
        <v>0.15</v>
      </c>
      <c r="I767" s="378">
        <v>0.94</v>
      </c>
      <c r="J767" s="378">
        <v>0.14000000000000001</v>
      </c>
      <c r="K767" s="379"/>
      <c r="L767" s="489">
        <v>1.1399999999999999</v>
      </c>
    </row>
    <row r="768" spans="1:13" x14ac:dyDescent="0.2">
      <c r="A768" s="359" t="s">
        <v>3860</v>
      </c>
      <c r="B768" s="373" t="s">
        <v>5794</v>
      </c>
      <c r="C768" s="374" t="s">
        <v>6338</v>
      </c>
      <c r="D768" s="373" t="s">
        <v>5791</v>
      </c>
      <c r="E768" s="373" t="s">
        <v>6339</v>
      </c>
      <c r="F768" s="375" t="s">
        <v>5798</v>
      </c>
      <c r="G768" s="376" t="s">
        <v>5298</v>
      </c>
      <c r="H768" s="377">
        <v>0.7</v>
      </c>
      <c r="I768" s="378">
        <v>2.39</v>
      </c>
      <c r="J768" s="378">
        <v>1.67</v>
      </c>
      <c r="K768" s="379"/>
      <c r="L768" s="489">
        <v>2.88</v>
      </c>
    </row>
    <row r="769" spans="1:13" x14ac:dyDescent="0.2">
      <c r="A769" s="359" t="s">
        <v>3861</v>
      </c>
      <c r="B769" s="381" t="s">
        <v>6347</v>
      </c>
      <c r="C769" s="382" t="s">
        <v>5781</v>
      </c>
      <c r="D769" s="381" t="s">
        <v>5782</v>
      </c>
      <c r="E769" s="381" t="s">
        <v>5783</v>
      </c>
      <c r="F769" s="383" t="s">
        <v>5784</v>
      </c>
      <c r="G769" s="384" t="s">
        <v>5785</v>
      </c>
      <c r="H769" s="382" t="s">
        <v>5786</v>
      </c>
      <c r="I769" s="382" t="s">
        <v>5787</v>
      </c>
      <c r="J769" s="382" t="s">
        <v>5788</v>
      </c>
      <c r="K769" s="364"/>
    </row>
    <row r="770" spans="1:13" ht="12.75" thickBot="1" x14ac:dyDescent="0.25">
      <c r="A770" s="359" t="s">
        <v>3862</v>
      </c>
      <c r="B770" s="385" t="s">
        <v>5789</v>
      </c>
      <c r="C770" s="386" t="s">
        <v>6348</v>
      </c>
      <c r="D770" s="385" t="s">
        <v>5791</v>
      </c>
      <c r="E770" s="385" t="s">
        <v>489</v>
      </c>
      <c r="F770" s="387">
        <v>26</v>
      </c>
      <c r="G770" s="388" t="s">
        <v>5793</v>
      </c>
      <c r="H770" s="389">
        <v>1</v>
      </c>
      <c r="I770" s="372">
        <v>10.129999999999999</v>
      </c>
      <c r="J770" s="372">
        <v>10.129999999999999</v>
      </c>
      <c r="K770" s="371"/>
      <c r="L770" s="488">
        <v>12.2</v>
      </c>
      <c r="M770" s="488">
        <v>12.2</v>
      </c>
    </row>
    <row r="771" spans="1:13" ht="12.75" thickTop="1" x14ac:dyDescent="0.2">
      <c r="A771" s="359" t="s">
        <v>3863</v>
      </c>
      <c r="B771" s="390" t="s">
        <v>5794</v>
      </c>
      <c r="C771" s="391" t="s">
        <v>5795</v>
      </c>
      <c r="D771" s="390" t="s">
        <v>5791</v>
      </c>
      <c r="E771" s="390" t="s">
        <v>5302</v>
      </c>
      <c r="F771" s="392" t="s">
        <v>5796</v>
      </c>
      <c r="G771" s="393" t="s">
        <v>86</v>
      </c>
      <c r="H771" s="394">
        <v>8.2199999999999995E-2</v>
      </c>
      <c r="I771" s="395">
        <v>12.5</v>
      </c>
      <c r="J771" s="395">
        <v>1.02</v>
      </c>
      <c r="K771" s="379"/>
      <c r="L771" s="489">
        <v>15.06</v>
      </c>
    </row>
    <row r="772" spans="1:13" x14ac:dyDescent="0.2">
      <c r="A772" s="359" t="s">
        <v>3864</v>
      </c>
      <c r="B772" s="373" t="s">
        <v>5794</v>
      </c>
      <c r="C772" s="374" t="s">
        <v>6283</v>
      </c>
      <c r="D772" s="373" t="s">
        <v>5791</v>
      </c>
      <c r="E772" s="373" t="s">
        <v>5557</v>
      </c>
      <c r="F772" s="375" t="s">
        <v>5796</v>
      </c>
      <c r="G772" s="376" t="s">
        <v>86</v>
      </c>
      <c r="H772" s="377">
        <v>0.3</v>
      </c>
      <c r="I772" s="378">
        <v>18.547020000000003</v>
      </c>
      <c r="J772" s="378">
        <v>5.56</v>
      </c>
      <c r="K772" s="379"/>
      <c r="L772" s="489">
        <v>22.3</v>
      </c>
    </row>
    <row r="773" spans="1:13" x14ac:dyDescent="0.2">
      <c r="A773" s="359" t="s">
        <v>3865</v>
      </c>
      <c r="B773" s="373" t="s">
        <v>5794</v>
      </c>
      <c r="C773" s="374" t="s">
        <v>6337</v>
      </c>
      <c r="D773" s="373" t="s">
        <v>5791</v>
      </c>
      <c r="E773" s="373" t="s">
        <v>5620</v>
      </c>
      <c r="F773" s="375" t="s">
        <v>5798</v>
      </c>
      <c r="G773" s="376" t="s">
        <v>5305</v>
      </c>
      <c r="H773" s="377">
        <v>0.1</v>
      </c>
      <c r="I773" s="378">
        <v>0.94</v>
      </c>
      <c r="J773" s="378">
        <v>0.09</v>
      </c>
      <c r="K773" s="379"/>
      <c r="L773" s="489">
        <v>1.1399999999999999</v>
      </c>
    </row>
    <row r="774" spans="1:13" x14ac:dyDescent="0.2">
      <c r="A774" s="359" t="s">
        <v>3866</v>
      </c>
      <c r="B774" s="373" t="s">
        <v>5794</v>
      </c>
      <c r="C774" s="374" t="s">
        <v>6349</v>
      </c>
      <c r="D774" s="373" t="s">
        <v>5791</v>
      </c>
      <c r="E774" s="373" t="s">
        <v>6350</v>
      </c>
      <c r="F774" s="375" t="s">
        <v>5798</v>
      </c>
      <c r="G774" s="376" t="s">
        <v>5566</v>
      </c>
      <c r="H774" s="377">
        <v>0.16</v>
      </c>
      <c r="I774" s="378">
        <v>21.65</v>
      </c>
      <c r="J774" s="378">
        <v>3.46</v>
      </c>
      <c r="K774" s="379"/>
      <c r="L774" s="489">
        <v>26.09</v>
      </c>
    </row>
    <row r="775" spans="1:13" x14ac:dyDescent="0.2">
      <c r="A775" s="359" t="s">
        <v>3867</v>
      </c>
      <c r="B775" s="360" t="s">
        <v>6351</v>
      </c>
      <c r="C775" s="361" t="s">
        <v>5781</v>
      </c>
      <c r="D775" s="360" t="s">
        <v>5782</v>
      </c>
      <c r="E775" s="360" t="s">
        <v>5783</v>
      </c>
      <c r="F775" s="362" t="s">
        <v>5784</v>
      </c>
      <c r="G775" s="363" t="s">
        <v>5785</v>
      </c>
      <c r="H775" s="361" t="s">
        <v>5786</v>
      </c>
      <c r="I775" s="361" t="s">
        <v>5787</v>
      </c>
      <c r="J775" s="361" t="s">
        <v>5788</v>
      </c>
      <c r="K775" s="364"/>
    </row>
    <row r="776" spans="1:13" x14ac:dyDescent="0.2">
      <c r="A776" s="359" t="s">
        <v>3868</v>
      </c>
      <c r="B776" s="365" t="s">
        <v>5789</v>
      </c>
      <c r="C776" s="366" t="s">
        <v>6336</v>
      </c>
      <c r="D776" s="365" t="s">
        <v>5791</v>
      </c>
      <c r="E776" s="365" t="s">
        <v>482</v>
      </c>
      <c r="F776" s="367">
        <v>26</v>
      </c>
      <c r="G776" s="368" t="s">
        <v>5793</v>
      </c>
      <c r="H776" s="369">
        <v>1</v>
      </c>
      <c r="I776" s="370">
        <v>9.8600000000000012</v>
      </c>
      <c r="J776" s="370">
        <v>9.8600000000000012</v>
      </c>
      <c r="K776" s="371"/>
      <c r="L776" s="488">
        <v>11.88</v>
      </c>
      <c r="M776" s="488">
        <v>11.88</v>
      </c>
    </row>
    <row r="777" spans="1:13" x14ac:dyDescent="0.2">
      <c r="A777" s="359" t="s">
        <v>3869</v>
      </c>
      <c r="B777" s="373" t="s">
        <v>5794</v>
      </c>
      <c r="C777" s="374" t="s">
        <v>5795</v>
      </c>
      <c r="D777" s="373" t="s">
        <v>5791</v>
      </c>
      <c r="E777" s="373" t="s">
        <v>5302</v>
      </c>
      <c r="F777" s="375" t="s">
        <v>5796</v>
      </c>
      <c r="G777" s="376" t="s">
        <v>86</v>
      </c>
      <c r="H777" s="377">
        <v>0.2</v>
      </c>
      <c r="I777" s="378">
        <v>12.5</v>
      </c>
      <c r="J777" s="378">
        <v>2.5</v>
      </c>
      <c r="K777" s="379"/>
      <c r="L777" s="489">
        <v>15.06</v>
      </c>
    </row>
    <row r="778" spans="1:13" x14ac:dyDescent="0.2">
      <c r="A778" s="359" t="s">
        <v>3870</v>
      </c>
      <c r="B778" s="396" t="s">
        <v>5794</v>
      </c>
      <c r="C778" s="397" t="s">
        <v>6283</v>
      </c>
      <c r="D778" s="396" t="s">
        <v>5791</v>
      </c>
      <c r="E778" s="396" t="s">
        <v>5557</v>
      </c>
      <c r="F778" s="398" t="s">
        <v>5796</v>
      </c>
      <c r="G778" s="399" t="s">
        <v>86</v>
      </c>
      <c r="H778" s="400">
        <v>0.3</v>
      </c>
      <c r="I778" s="380">
        <v>18.510000000000002</v>
      </c>
      <c r="J778" s="380">
        <v>5.55</v>
      </c>
      <c r="K778" s="379"/>
      <c r="L778" s="489">
        <v>22.3</v>
      </c>
    </row>
    <row r="779" spans="1:13" ht="12.75" thickBot="1" x14ac:dyDescent="0.25">
      <c r="A779" s="359" t="s">
        <v>3871</v>
      </c>
      <c r="B779" s="396" t="s">
        <v>5794</v>
      </c>
      <c r="C779" s="397" t="s">
        <v>6337</v>
      </c>
      <c r="D779" s="396" t="s">
        <v>5791</v>
      </c>
      <c r="E779" s="396" t="s">
        <v>5620</v>
      </c>
      <c r="F779" s="398" t="s">
        <v>5798</v>
      </c>
      <c r="G779" s="399" t="s">
        <v>5305</v>
      </c>
      <c r="H779" s="400">
        <v>0.15</v>
      </c>
      <c r="I779" s="380">
        <v>0.94</v>
      </c>
      <c r="J779" s="380">
        <v>0.14000000000000001</v>
      </c>
      <c r="K779" s="379"/>
      <c r="L779" s="489">
        <v>1.1399999999999999</v>
      </c>
    </row>
    <row r="780" spans="1:13" ht="12.75" thickTop="1" x14ac:dyDescent="0.2">
      <c r="A780" s="359" t="s">
        <v>3872</v>
      </c>
      <c r="B780" s="390" t="s">
        <v>5794</v>
      </c>
      <c r="C780" s="391" t="s">
        <v>6338</v>
      </c>
      <c r="D780" s="390" t="s">
        <v>5791</v>
      </c>
      <c r="E780" s="390" t="s">
        <v>6339</v>
      </c>
      <c r="F780" s="392" t="s">
        <v>5798</v>
      </c>
      <c r="G780" s="393" t="s">
        <v>5298</v>
      </c>
      <c r="H780" s="394">
        <v>0.7</v>
      </c>
      <c r="I780" s="395">
        <v>2.39</v>
      </c>
      <c r="J780" s="395">
        <v>1.67</v>
      </c>
      <c r="K780" s="379"/>
      <c r="L780" s="489">
        <v>2.88</v>
      </c>
    </row>
    <row r="781" spans="1:13" x14ac:dyDescent="0.2">
      <c r="A781" s="359" t="s">
        <v>3873</v>
      </c>
      <c r="B781" s="360" t="s">
        <v>6352</v>
      </c>
      <c r="C781" s="361" t="s">
        <v>5781</v>
      </c>
      <c r="D781" s="360" t="s">
        <v>5782</v>
      </c>
      <c r="E781" s="360" t="s">
        <v>5783</v>
      </c>
      <c r="F781" s="362" t="s">
        <v>5784</v>
      </c>
      <c r="G781" s="363" t="s">
        <v>5785</v>
      </c>
      <c r="H781" s="361" t="s">
        <v>5786</v>
      </c>
      <c r="I781" s="361" t="s">
        <v>5787</v>
      </c>
      <c r="J781" s="361" t="s">
        <v>5788</v>
      </c>
      <c r="K781" s="364"/>
    </row>
    <row r="782" spans="1:13" x14ac:dyDescent="0.2">
      <c r="A782" s="359" t="s">
        <v>5253</v>
      </c>
      <c r="B782" s="365" t="s">
        <v>5789</v>
      </c>
      <c r="C782" s="366" t="s">
        <v>6353</v>
      </c>
      <c r="D782" s="365" t="s">
        <v>5791</v>
      </c>
      <c r="E782" s="365" t="s">
        <v>494</v>
      </c>
      <c r="F782" s="367">
        <v>26</v>
      </c>
      <c r="G782" s="368" t="s">
        <v>5793</v>
      </c>
      <c r="H782" s="369">
        <v>1</v>
      </c>
      <c r="I782" s="370">
        <v>7.9</v>
      </c>
      <c r="J782" s="370">
        <v>7.9</v>
      </c>
      <c r="K782" s="371"/>
      <c r="L782" s="488">
        <v>9.51</v>
      </c>
      <c r="M782" s="488">
        <v>9.51</v>
      </c>
    </row>
    <row r="783" spans="1:13" x14ac:dyDescent="0.2">
      <c r="A783" s="359" t="s">
        <v>3874</v>
      </c>
      <c r="B783" s="373" t="s">
        <v>5794</v>
      </c>
      <c r="C783" s="374" t="s">
        <v>5795</v>
      </c>
      <c r="D783" s="373" t="s">
        <v>5791</v>
      </c>
      <c r="E783" s="373" t="s">
        <v>5302</v>
      </c>
      <c r="F783" s="375" t="s">
        <v>5796</v>
      </c>
      <c r="G783" s="376" t="s">
        <v>86</v>
      </c>
      <c r="H783" s="377">
        <v>8.2199999999999995E-2</v>
      </c>
      <c r="I783" s="378">
        <v>12.5</v>
      </c>
      <c r="J783" s="378">
        <v>1.02</v>
      </c>
      <c r="K783" s="379"/>
      <c r="L783" s="489">
        <v>15.06</v>
      </c>
    </row>
    <row r="784" spans="1:13" x14ac:dyDescent="0.2">
      <c r="A784" s="359" t="s">
        <v>3875</v>
      </c>
      <c r="B784" s="373" t="s">
        <v>5794</v>
      </c>
      <c r="C784" s="374" t="s">
        <v>6283</v>
      </c>
      <c r="D784" s="373" t="s">
        <v>5791</v>
      </c>
      <c r="E784" s="373" t="s">
        <v>5557</v>
      </c>
      <c r="F784" s="375" t="s">
        <v>5796</v>
      </c>
      <c r="G784" s="376" t="s">
        <v>86</v>
      </c>
      <c r="H784" s="377">
        <v>0.2</v>
      </c>
      <c r="I784" s="378">
        <v>18.5717</v>
      </c>
      <c r="J784" s="378">
        <v>3.71</v>
      </c>
      <c r="K784" s="379"/>
      <c r="L784" s="489">
        <v>22.3</v>
      </c>
    </row>
    <row r="785" spans="1:13" x14ac:dyDescent="0.2">
      <c r="A785" s="359" t="s">
        <v>3876</v>
      </c>
      <c r="B785" s="373" t="s">
        <v>5794</v>
      </c>
      <c r="C785" s="374" t="s">
        <v>6337</v>
      </c>
      <c r="D785" s="373" t="s">
        <v>5791</v>
      </c>
      <c r="E785" s="373" t="s">
        <v>5620</v>
      </c>
      <c r="F785" s="375" t="s">
        <v>5798</v>
      </c>
      <c r="G785" s="376" t="s">
        <v>5305</v>
      </c>
      <c r="H785" s="377">
        <v>0.1</v>
      </c>
      <c r="I785" s="378">
        <v>0.94</v>
      </c>
      <c r="J785" s="378">
        <v>0.09</v>
      </c>
      <c r="K785" s="379"/>
      <c r="L785" s="489">
        <v>1.1399999999999999</v>
      </c>
    </row>
    <row r="786" spans="1:13" x14ac:dyDescent="0.2">
      <c r="A786" s="359" t="s">
        <v>3877</v>
      </c>
      <c r="B786" s="396" t="s">
        <v>5794</v>
      </c>
      <c r="C786" s="397" t="s">
        <v>6354</v>
      </c>
      <c r="D786" s="396" t="s">
        <v>5791</v>
      </c>
      <c r="E786" s="396" t="s">
        <v>6355</v>
      </c>
      <c r="F786" s="398" t="s">
        <v>5798</v>
      </c>
      <c r="G786" s="399" t="s">
        <v>5566</v>
      </c>
      <c r="H786" s="400">
        <v>0.17</v>
      </c>
      <c r="I786" s="380">
        <v>18.12</v>
      </c>
      <c r="J786" s="380">
        <v>3.08</v>
      </c>
      <c r="K786" s="379"/>
      <c r="L786" s="489">
        <v>21.84</v>
      </c>
    </row>
    <row r="787" spans="1:13" ht="12.75" thickBot="1" x14ac:dyDescent="0.25">
      <c r="A787" s="359" t="s">
        <v>3878</v>
      </c>
      <c r="B787" s="381" t="s">
        <v>6356</v>
      </c>
      <c r="C787" s="382" t="s">
        <v>5781</v>
      </c>
      <c r="D787" s="381" t="s">
        <v>5782</v>
      </c>
      <c r="E787" s="381" t="s">
        <v>5783</v>
      </c>
      <c r="F787" s="383" t="s">
        <v>5784</v>
      </c>
      <c r="G787" s="384" t="s">
        <v>5785</v>
      </c>
      <c r="H787" s="382" t="s">
        <v>5786</v>
      </c>
      <c r="I787" s="382" t="s">
        <v>5787</v>
      </c>
      <c r="J787" s="382" t="s">
        <v>5788</v>
      </c>
      <c r="K787" s="364"/>
    </row>
    <row r="788" spans="1:13" ht="12.75" thickTop="1" x14ac:dyDescent="0.2">
      <c r="A788" s="359" t="s">
        <v>3879</v>
      </c>
      <c r="B788" s="401" t="s">
        <v>5789</v>
      </c>
      <c r="C788" s="402" t="s">
        <v>6357</v>
      </c>
      <c r="D788" s="401" t="s">
        <v>5791</v>
      </c>
      <c r="E788" s="401" t="s">
        <v>498</v>
      </c>
      <c r="F788" s="403">
        <v>26</v>
      </c>
      <c r="G788" s="404" t="s">
        <v>5793</v>
      </c>
      <c r="H788" s="405">
        <v>1</v>
      </c>
      <c r="I788" s="406">
        <v>11.07</v>
      </c>
      <c r="J788" s="406">
        <v>11.07</v>
      </c>
      <c r="K788" s="371"/>
      <c r="L788" s="488">
        <v>13.32</v>
      </c>
      <c r="M788" s="488">
        <v>13.32</v>
      </c>
    </row>
    <row r="789" spans="1:13" x14ac:dyDescent="0.2">
      <c r="A789" s="359" t="s">
        <v>3880</v>
      </c>
      <c r="B789" s="373" t="s">
        <v>5794</v>
      </c>
      <c r="C789" s="374" t="s">
        <v>5795</v>
      </c>
      <c r="D789" s="373" t="s">
        <v>5791</v>
      </c>
      <c r="E789" s="373" t="s">
        <v>5302</v>
      </c>
      <c r="F789" s="375" t="s">
        <v>5796</v>
      </c>
      <c r="G789" s="376" t="s">
        <v>86</v>
      </c>
      <c r="H789" s="377">
        <v>8.2199999999999995E-2</v>
      </c>
      <c r="I789" s="378">
        <v>12.5</v>
      </c>
      <c r="J789" s="378">
        <v>1.02</v>
      </c>
      <c r="K789" s="379"/>
      <c r="L789" s="489">
        <v>15.06</v>
      </c>
    </row>
    <row r="790" spans="1:13" x14ac:dyDescent="0.2">
      <c r="A790" s="359" t="s">
        <v>3881</v>
      </c>
      <c r="B790" s="373" t="s">
        <v>5794</v>
      </c>
      <c r="C790" s="374" t="s">
        <v>6283</v>
      </c>
      <c r="D790" s="373" t="s">
        <v>5791</v>
      </c>
      <c r="E790" s="373" t="s">
        <v>5557</v>
      </c>
      <c r="F790" s="375" t="s">
        <v>5796</v>
      </c>
      <c r="G790" s="376" t="s">
        <v>86</v>
      </c>
      <c r="H790" s="377">
        <v>0.30209999999999998</v>
      </c>
      <c r="I790" s="378">
        <v>18.547020000000007</v>
      </c>
      <c r="J790" s="378">
        <v>5.6</v>
      </c>
      <c r="K790" s="379"/>
      <c r="L790" s="489">
        <v>22.3</v>
      </c>
    </row>
    <row r="791" spans="1:13" x14ac:dyDescent="0.2">
      <c r="A791" s="359" t="s">
        <v>3882</v>
      </c>
      <c r="B791" s="373" t="s">
        <v>5794</v>
      </c>
      <c r="C791" s="374" t="s">
        <v>6337</v>
      </c>
      <c r="D791" s="373" t="s">
        <v>5791</v>
      </c>
      <c r="E791" s="373" t="s">
        <v>5620</v>
      </c>
      <c r="F791" s="375" t="s">
        <v>5798</v>
      </c>
      <c r="G791" s="376" t="s">
        <v>5305</v>
      </c>
      <c r="H791" s="377">
        <v>0.1</v>
      </c>
      <c r="I791" s="378">
        <v>0.94</v>
      </c>
      <c r="J791" s="378">
        <v>0.09</v>
      </c>
      <c r="K791" s="379"/>
      <c r="L791" s="489">
        <v>1.1399999999999999</v>
      </c>
    </row>
    <row r="792" spans="1:13" x14ac:dyDescent="0.2">
      <c r="A792" s="359" t="s">
        <v>3883</v>
      </c>
      <c r="B792" s="373" t="s">
        <v>5794</v>
      </c>
      <c r="C792" s="374" t="s">
        <v>6343</v>
      </c>
      <c r="D792" s="373" t="s">
        <v>5791</v>
      </c>
      <c r="E792" s="373" t="s">
        <v>6344</v>
      </c>
      <c r="F792" s="375" t="s">
        <v>5798</v>
      </c>
      <c r="G792" s="376" t="s">
        <v>5566</v>
      </c>
      <c r="H792" s="377">
        <v>0.12</v>
      </c>
      <c r="I792" s="378">
        <v>7.52</v>
      </c>
      <c r="J792" s="378">
        <v>0.9</v>
      </c>
      <c r="K792" s="379"/>
      <c r="L792" s="489">
        <v>9.06</v>
      </c>
    </row>
    <row r="793" spans="1:13" x14ac:dyDescent="0.2">
      <c r="A793" s="359" t="s">
        <v>3884</v>
      </c>
      <c r="B793" s="373" t="s">
        <v>5794</v>
      </c>
      <c r="C793" s="374" t="s">
        <v>6349</v>
      </c>
      <c r="D793" s="373" t="s">
        <v>5791</v>
      </c>
      <c r="E793" s="373" t="s">
        <v>6350</v>
      </c>
      <c r="F793" s="375" t="s">
        <v>5798</v>
      </c>
      <c r="G793" s="376" t="s">
        <v>5566</v>
      </c>
      <c r="H793" s="377">
        <v>0.16</v>
      </c>
      <c r="I793" s="378">
        <v>21.65</v>
      </c>
      <c r="J793" s="378">
        <v>3.46</v>
      </c>
      <c r="K793" s="379"/>
      <c r="L793" s="489">
        <v>26.09</v>
      </c>
    </row>
    <row r="794" spans="1:13" x14ac:dyDescent="0.2">
      <c r="A794" s="359" t="s">
        <v>3885</v>
      </c>
      <c r="B794" s="360" t="s">
        <v>6358</v>
      </c>
      <c r="C794" s="361" t="s">
        <v>5781</v>
      </c>
      <c r="D794" s="360" t="s">
        <v>5782</v>
      </c>
      <c r="E794" s="360" t="s">
        <v>5783</v>
      </c>
      <c r="F794" s="362" t="s">
        <v>5784</v>
      </c>
      <c r="G794" s="363" t="s">
        <v>5785</v>
      </c>
      <c r="H794" s="361" t="s">
        <v>5786</v>
      </c>
      <c r="I794" s="361" t="s">
        <v>5787</v>
      </c>
      <c r="J794" s="361" t="s">
        <v>5788</v>
      </c>
      <c r="K794" s="364"/>
    </row>
    <row r="795" spans="1:13" x14ac:dyDescent="0.2">
      <c r="A795" s="359" t="s">
        <v>3886</v>
      </c>
      <c r="B795" s="385" t="s">
        <v>5789</v>
      </c>
      <c r="C795" s="386" t="s">
        <v>6359</v>
      </c>
      <c r="D795" s="385" t="s">
        <v>5791</v>
      </c>
      <c r="E795" s="385" t="s">
        <v>502</v>
      </c>
      <c r="F795" s="387">
        <v>26</v>
      </c>
      <c r="G795" s="388" t="s">
        <v>5793</v>
      </c>
      <c r="H795" s="389">
        <v>1</v>
      </c>
      <c r="I795" s="372">
        <v>10.64</v>
      </c>
      <c r="J795" s="372">
        <v>10.64</v>
      </c>
      <c r="K795" s="371"/>
      <c r="L795" s="488">
        <v>12.82</v>
      </c>
      <c r="M795" s="488">
        <v>12.82</v>
      </c>
    </row>
    <row r="796" spans="1:13" ht="12.75" thickBot="1" x14ac:dyDescent="0.25">
      <c r="A796" s="359" t="s">
        <v>3887</v>
      </c>
      <c r="B796" s="396" t="s">
        <v>5794</v>
      </c>
      <c r="C796" s="397" t="s">
        <v>5795</v>
      </c>
      <c r="D796" s="396" t="s">
        <v>5791</v>
      </c>
      <c r="E796" s="396" t="s">
        <v>5302</v>
      </c>
      <c r="F796" s="398" t="s">
        <v>5796</v>
      </c>
      <c r="G796" s="399" t="s">
        <v>86</v>
      </c>
      <c r="H796" s="400">
        <v>8.2199999999999995E-2</v>
      </c>
      <c r="I796" s="380">
        <v>12.5</v>
      </c>
      <c r="J796" s="380">
        <v>1.02</v>
      </c>
      <c r="K796" s="379"/>
      <c r="L796" s="489">
        <v>15.06</v>
      </c>
    </row>
    <row r="797" spans="1:13" ht="12.75" thickTop="1" x14ac:dyDescent="0.2">
      <c r="A797" s="359" t="s">
        <v>3888</v>
      </c>
      <c r="B797" s="390" t="s">
        <v>5794</v>
      </c>
      <c r="C797" s="391" t="s">
        <v>6283</v>
      </c>
      <c r="D797" s="390" t="s">
        <v>5791</v>
      </c>
      <c r="E797" s="390" t="s">
        <v>5557</v>
      </c>
      <c r="F797" s="392" t="s">
        <v>5796</v>
      </c>
      <c r="G797" s="393" t="s">
        <v>86</v>
      </c>
      <c r="H797" s="394">
        <v>0.3463</v>
      </c>
      <c r="I797" s="395">
        <v>18.510000000000002</v>
      </c>
      <c r="J797" s="395">
        <v>6.41</v>
      </c>
      <c r="K797" s="379"/>
      <c r="L797" s="489">
        <v>22.3</v>
      </c>
    </row>
    <row r="798" spans="1:13" x14ac:dyDescent="0.2">
      <c r="A798" s="359" t="s">
        <v>3889</v>
      </c>
      <c r="B798" s="373" t="s">
        <v>5794</v>
      </c>
      <c r="C798" s="374" t="s">
        <v>6360</v>
      </c>
      <c r="D798" s="373" t="s">
        <v>5791</v>
      </c>
      <c r="E798" s="373" t="s">
        <v>6361</v>
      </c>
      <c r="F798" s="375" t="s">
        <v>5798</v>
      </c>
      <c r="G798" s="376" t="s">
        <v>5566</v>
      </c>
      <c r="H798" s="377">
        <v>0.24</v>
      </c>
      <c r="I798" s="378">
        <v>13.39</v>
      </c>
      <c r="J798" s="378">
        <v>3.21</v>
      </c>
      <c r="K798" s="379"/>
      <c r="L798" s="489">
        <v>16.14</v>
      </c>
    </row>
    <row r="799" spans="1:13" x14ac:dyDescent="0.2">
      <c r="A799" s="359" t="s">
        <v>3890</v>
      </c>
      <c r="B799" s="360" t="s">
        <v>6362</v>
      </c>
      <c r="C799" s="361" t="s">
        <v>5781</v>
      </c>
      <c r="D799" s="360" t="s">
        <v>5782</v>
      </c>
      <c r="E799" s="360" t="s">
        <v>5783</v>
      </c>
      <c r="F799" s="362" t="s">
        <v>5784</v>
      </c>
      <c r="G799" s="363" t="s">
        <v>5785</v>
      </c>
      <c r="H799" s="361" t="s">
        <v>5786</v>
      </c>
      <c r="I799" s="361" t="s">
        <v>5787</v>
      </c>
      <c r="J799" s="361" t="s">
        <v>5788</v>
      </c>
      <c r="K799" s="364"/>
    </row>
    <row r="800" spans="1:13" x14ac:dyDescent="0.2">
      <c r="A800" s="359" t="s">
        <v>3891</v>
      </c>
      <c r="B800" s="365" t="s">
        <v>5789</v>
      </c>
      <c r="C800" s="366" t="s">
        <v>6363</v>
      </c>
      <c r="D800" s="365" t="s">
        <v>5791</v>
      </c>
      <c r="E800" s="365" t="s">
        <v>506</v>
      </c>
      <c r="F800" s="367">
        <v>26</v>
      </c>
      <c r="G800" s="368" t="s">
        <v>5793</v>
      </c>
      <c r="H800" s="369">
        <v>1</v>
      </c>
      <c r="I800" s="370">
        <v>21.759999999999998</v>
      </c>
      <c r="J800" s="370">
        <v>21.759999999999998</v>
      </c>
      <c r="K800" s="371"/>
      <c r="L800" s="488">
        <v>26.18</v>
      </c>
      <c r="M800" s="488">
        <v>26.18</v>
      </c>
    </row>
    <row r="801" spans="1:13" x14ac:dyDescent="0.2">
      <c r="A801" s="359" t="s">
        <v>3892</v>
      </c>
      <c r="B801" s="373" t="s">
        <v>5794</v>
      </c>
      <c r="C801" s="374" t="s">
        <v>5795</v>
      </c>
      <c r="D801" s="373" t="s">
        <v>5791</v>
      </c>
      <c r="E801" s="373" t="s">
        <v>5302</v>
      </c>
      <c r="F801" s="375" t="s">
        <v>5796</v>
      </c>
      <c r="G801" s="376" t="s">
        <v>86</v>
      </c>
      <c r="H801" s="377">
        <v>0.27350000000000002</v>
      </c>
      <c r="I801" s="378">
        <v>12.5</v>
      </c>
      <c r="J801" s="378">
        <v>3.41</v>
      </c>
      <c r="K801" s="379"/>
      <c r="L801" s="489">
        <v>15.06</v>
      </c>
    </row>
    <row r="802" spans="1:13" x14ac:dyDescent="0.2">
      <c r="A802" s="359" t="s">
        <v>3893</v>
      </c>
      <c r="B802" s="373" t="s">
        <v>5794</v>
      </c>
      <c r="C802" s="374" t="s">
        <v>6342</v>
      </c>
      <c r="D802" s="373" t="s">
        <v>5791</v>
      </c>
      <c r="E802" s="373" t="s">
        <v>5572</v>
      </c>
      <c r="F802" s="375" t="s">
        <v>5798</v>
      </c>
      <c r="G802" s="376" t="s">
        <v>5566</v>
      </c>
      <c r="H802" s="377">
        <v>7.1499999999999994E-2</v>
      </c>
      <c r="I802" s="378">
        <v>16.899999999999999</v>
      </c>
      <c r="J802" s="378">
        <v>1.2</v>
      </c>
      <c r="K802" s="379"/>
      <c r="L802" s="489">
        <v>20.37</v>
      </c>
    </row>
    <row r="803" spans="1:13" x14ac:dyDescent="0.2">
      <c r="A803" s="359" t="s">
        <v>3894</v>
      </c>
      <c r="B803" s="396" t="s">
        <v>5794</v>
      </c>
      <c r="C803" s="397" t="s">
        <v>6283</v>
      </c>
      <c r="D803" s="396" t="s">
        <v>5791</v>
      </c>
      <c r="E803" s="396" t="s">
        <v>5557</v>
      </c>
      <c r="F803" s="398" t="s">
        <v>5796</v>
      </c>
      <c r="G803" s="399" t="s">
        <v>86</v>
      </c>
      <c r="H803" s="400">
        <v>0.48220000000000002</v>
      </c>
      <c r="I803" s="380">
        <v>18.571700000000003</v>
      </c>
      <c r="J803" s="380">
        <v>8.9499999999999993</v>
      </c>
      <c r="K803" s="379"/>
      <c r="L803" s="489">
        <v>22.3</v>
      </c>
    </row>
    <row r="804" spans="1:13" ht="36.75" thickBot="1" x14ac:dyDescent="0.25">
      <c r="A804" s="359" t="s">
        <v>3895</v>
      </c>
      <c r="B804" s="396" t="s">
        <v>5794</v>
      </c>
      <c r="C804" s="397" t="s">
        <v>6364</v>
      </c>
      <c r="D804" s="396" t="s">
        <v>5791</v>
      </c>
      <c r="E804" s="396" t="s">
        <v>6365</v>
      </c>
      <c r="F804" s="398" t="s">
        <v>5798</v>
      </c>
      <c r="G804" s="399" t="s">
        <v>5305</v>
      </c>
      <c r="H804" s="400">
        <v>5.3E-3</v>
      </c>
      <c r="I804" s="380">
        <v>2.2599999999999998</v>
      </c>
      <c r="J804" s="380">
        <v>0.01</v>
      </c>
      <c r="K804" s="379"/>
      <c r="L804" s="489">
        <v>2.73</v>
      </c>
    </row>
    <row r="805" spans="1:13" ht="12.75" thickTop="1" x14ac:dyDescent="0.2">
      <c r="A805" s="359" t="s">
        <v>3896</v>
      </c>
      <c r="B805" s="390" t="s">
        <v>5794</v>
      </c>
      <c r="C805" s="391" t="s">
        <v>6259</v>
      </c>
      <c r="D805" s="390" t="s">
        <v>5791</v>
      </c>
      <c r="E805" s="390" t="s">
        <v>5411</v>
      </c>
      <c r="F805" s="392" t="s">
        <v>5798</v>
      </c>
      <c r="G805" s="393" t="s">
        <v>5305</v>
      </c>
      <c r="H805" s="394">
        <v>0.18</v>
      </c>
      <c r="I805" s="395">
        <v>2.2400000000000002</v>
      </c>
      <c r="J805" s="395">
        <v>0.4</v>
      </c>
      <c r="K805" s="379"/>
      <c r="L805" s="489">
        <v>2.71</v>
      </c>
    </row>
    <row r="806" spans="1:13" x14ac:dyDescent="0.2">
      <c r="A806" s="359" t="s">
        <v>3897</v>
      </c>
      <c r="B806" s="373" t="s">
        <v>5794</v>
      </c>
      <c r="C806" s="374" t="s">
        <v>6345</v>
      </c>
      <c r="D806" s="373" t="s">
        <v>5791</v>
      </c>
      <c r="E806" s="373" t="s">
        <v>5570</v>
      </c>
      <c r="F806" s="375" t="s">
        <v>5798</v>
      </c>
      <c r="G806" s="376" t="s">
        <v>5566</v>
      </c>
      <c r="H806" s="377">
        <v>0.109</v>
      </c>
      <c r="I806" s="378">
        <v>28.73</v>
      </c>
      <c r="J806" s="378">
        <v>3.13</v>
      </c>
      <c r="K806" s="379"/>
      <c r="L806" s="489">
        <v>34.619999999999997</v>
      </c>
    </row>
    <row r="807" spans="1:13" x14ac:dyDescent="0.2">
      <c r="A807" s="359" t="s">
        <v>3898</v>
      </c>
      <c r="B807" s="373" t="s">
        <v>5794</v>
      </c>
      <c r="C807" s="374" t="s">
        <v>6366</v>
      </c>
      <c r="D807" s="373" t="s">
        <v>5791</v>
      </c>
      <c r="E807" s="373" t="s">
        <v>5565</v>
      </c>
      <c r="F807" s="375" t="s">
        <v>5798</v>
      </c>
      <c r="G807" s="376" t="s">
        <v>5566</v>
      </c>
      <c r="H807" s="377">
        <v>0.12859999999999999</v>
      </c>
      <c r="I807" s="378">
        <v>36.26</v>
      </c>
      <c r="J807" s="378">
        <v>4.66</v>
      </c>
      <c r="K807" s="379"/>
      <c r="L807" s="489">
        <v>43.69</v>
      </c>
    </row>
    <row r="808" spans="1:13" x14ac:dyDescent="0.2">
      <c r="A808" s="359" t="s">
        <v>3899</v>
      </c>
      <c r="B808" s="360" t="s">
        <v>6367</v>
      </c>
      <c r="C808" s="361" t="s">
        <v>5781</v>
      </c>
      <c r="D808" s="360" t="s">
        <v>5782</v>
      </c>
      <c r="E808" s="360" t="s">
        <v>5783</v>
      </c>
      <c r="F808" s="362" t="s">
        <v>5784</v>
      </c>
      <c r="G808" s="363" t="s">
        <v>5785</v>
      </c>
      <c r="H808" s="361" t="s">
        <v>5786</v>
      </c>
      <c r="I808" s="361" t="s">
        <v>5787</v>
      </c>
      <c r="J808" s="361" t="s">
        <v>5788</v>
      </c>
      <c r="K808" s="364"/>
    </row>
    <row r="809" spans="1:13" x14ac:dyDescent="0.2">
      <c r="A809" s="359" t="s">
        <v>3900</v>
      </c>
      <c r="B809" s="365" t="s">
        <v>5789</v>
      </c>
      <c r="C809" s="366" t="s">
        <v>6363</v>
      </c>
      <c r="D809" s="365" t="s">
        <v>5791</v>
      </c>
      <c r="E809" s="365" t="s">
        <v>506</v>
      </c>
      <c r="F809" s="367">
        <v>26</v>
      </c>
      <c r="G809" s="368" t="s">
        <v>5793</v>
      </c>
      <c r="H809" s="369">
        <v>1</v>
      </c>
      <c r="I809" s="370">
        <v>21.759999999999998</v>
      </c>
      <c r="J809" s="370">
        <v>21.759999999999998</v>
      </c>
      <c r="K809" s="371"/>
      <c r="L809" s="488">
        <v>26.18</v>
      </c>
      <c r="M809" s="488">
        <v>26.18</v>
      </c>
    </row>
    <row r="810" spans="1:13" x14ac:dyDescent="0.2">
      <c r="A810" s="359" t="s">
        <v>3901</v>
      </c>
      <c r="B810" s="373" t="s">
        <v>5794</v>
      </c>
      <c r="C810" s="374" t="s">
        <v>5795</v>
      </c>
      <c r="D810" s="373" t="s">
        <v>5791</v>
      </c>
      <c r="E810" s="373" t="s">
        <v>5302</v>
      </c>
      <c r="F810" s="375" t="s">
        <v>5796</v>
      </c>
      <c r="G810" s="376" t="s">
        <v>86</v>
      </c>
      <c r="H810" s="377">
        <v>0.27350000000000002</v>
      </c>
      <c r="I810" s="378">
        <v>12.5</v>
      </c>
      <c r="J810" s="378">
        <v>3.41</v>
      </c>
      <c r="K810" s="379"/>
      <c r="L810" s="489">
        <v>15.06</v>
      </c>
    </row>
    <row r="811" spans="1:13" x14ac:dyDescent="0.2">
      <c r="A811" s="359" t="s">
        <v>3902</v>
      </c>
      <c r="B811" s="373" t="s">
        <v>5794</v>
      </c>
      <c r="C811" s="374" t="s">
        <v>6342</v>
      </c>
      <c r="D811" s="373" t="s">
        <v>5791</v>
      </c>
      <c r="E811" s="373" t="s">
        <v>5572</v>
      </c>
      <c r="F811" s="375" t="s">
        <v>5798</v>
      </c>
      <c r="G811" s="376" t="s">
        <v>5566</v>
      </c>
      <c r="H811" s="377">
        <v>7.1499999999999994E-2</v>
      </c>
      <c r="I811" s="378">
        <v>16.899999999999999</v>
      </c>
      <c r="J811" s="378">
        <v>1.2</v>
      </c>
      <c r="K811" s="379"/>
      <c r="L811" s="489">
        <v>20.37</v>
      </c>
    </row>
    <row r="812" spans="1:13" x14ac:dyDescent="0.2">
      <c r="A812" s="359" t="s">
        <v>3903</v>
      </c>
      <c r="B812" s="396" t="s">
        <v>5794</v>
      </c>
      <c r="C812" s="397" t="s">
        <v>6283</v>
      </c>
      <c r="D812" s="396" t="s">
        <v>5791</v>
      </c>
      <c r="E812" s="396" t="s">
        <v>5557</v>
      </c>
      <c r="F812" s="398" t="s">
        <v>5796</v>
      </c>
      <c r="G812" s="399" t="s">
        <v>86</v>
      </c>
      <c r="H812" s="400">
        <v>0.48220000000000002</v>
      </c>
      <c r="I812" s="380">
        <v>18.571700000000003</v>
      </c>
      <c r="J812" s="380">
        <v>8.9499999999999993</v>
      </c>
      <c r="K812" s="379"/>
      <c r="L812" s="489">
        <v>22.3</v>
      </c>
    </row>
    <row r="813" spans="1:13" ht="36.75" thickBot="1" x14ac:dyDescent="0.25">
      <c r="A813" s="359" t="s">
        <v>3904</v>
      </c>
      <c r="B813" s="396" t="s">
        <v>5794</v>
      </c>
      <c r="C813" s="397" t="s">
        <v>6364</v>
      </c>
      <c r="D813" s="396" t="s">
        <v>5791</v>
      </c>
      <c r="E813" s="396" t="s">
        <v>6365</v>
      </c>
      <c r="F813" s="398" t="s">
        <v>5798</v>
      </c>
      <c r="G813" s="399" t="s">
        <v>5305</v>
      </c>
      <c r="H813" s="400">
        <v>5.3E-3</v>
      </c>
      <c r="I813" s="380">
        <v>2.2599999999999998</v>
      </c>
      <c r="J813" s="380">
        <v>0.01</v>
      </c>
      <c r="K813" s="379"/>
      <c r="L813" s="489">
        <v>2.73</v>
      </c>
    </row>
    <row r="814" spans="1:13" ht="12.75" thickTop="1" x14ac:dyDescent="0.2">
      <c r="A814" s="359" t="s">
        <v>3905</v>
      </c>
      <c r="B814" s="390" t="s">
        <v>5794</v>
      </c>
      <c r="C814" s="391" t="s">
        <v>6259</v>
      </c>
      <c r="D814" s="390" t="s">
        <v>5791</v>
      </c>
      <c r="E814" s="390" t="s">
        <v>5411</v>
      </c>
      <c r="F814" s="392" t="s">
        <v>5798</v>
      </c>
      <c r="G814" s="393" t="s">
        <v>5305</v>
      </c>
      <c r="H814" s="394">
        <v>0.18</v>
      </c>
      <c r="I814" s="395">
        <v>2.2400000000000002</v>
      </c>
      <c r="J814" s="395">
        <v>0.4</v>
      </c>
      <c r="K814" s="379"/>
      <c r="L814" s="489">
        <v>2.71</v>
      </c>
    </row>
    <row r="815" spans="1:13" x14ac:dyDescent="0.2">
      <c r="A815" s="359" t="s">
        <v>3906</v>
      </c>
      <c r="B815" s="373" t="s">
        <v>5794</v>
      </c>
      <c r="C815" s="374" t="s">
        <v>6345</v>
      </c>
      <c r="D815" s="373" t="s">
        <v>5791</v>
      </c>
      <c r="E815" s="373" t="s">
        <v>5570</v>
      </c>
      <c r="F815" s="375" t="s">
        <v>5798</v>
      </c>
      <c r="G815" s="376" t="s">
        <v>5566</v>
      </c>
      <c r="H815" s="377">
        <v>0.109</v>
      </c>
      <c r="I815" s="378">
        <v>28.73</v>
      </c>
      <c r="J815" s="378">
        <v>3.13</v>
      </c>
      <c r="K815" s="379"/>
      <c r="L815" s="489">
        <v>34.619999999999997</v>
      </c>
    </row>
    <row r="816" spans="1:13" x14ac:dyDescent="0.2">
      <c r="A816" s="359" t="s">
        <v>3907</v>
      </c>
      <c r="B816" s="373" t="s">
        <v>5794</v>
      </c>
      <c r="C816" s="374" t="s">
        <v>6366</v>
      </c>
      <c r="D816" s="373" t="s">
        <v>5791</v>
      </c>
      <c r="E816" s="373" t="s">
        <v>5565</v>
      </c>
      <c r="F816" s="375" t="s">
        <v>5798</v>
      </c>
      <c r="G816" s="376" t="s">
        <v>5566</v>
      </c>
      <c r="H816" s="377">
        <v>0.12859999999999999</v>
      </c>
      <c r="I816" s="378">
        <v>36.26</v>
      </c>
      <c r="J816" s="378">
        <v>4.66</v>
      </c>
      <c r="K816" s="379"/>
      <c r="L816" s="489">
        <v>43.69</v>
      </c>
    </row>
    <row r="817" spans="1:13" x14ac:dyDescent="0.2">
      <c r="A817" s="359" t="s">
        <v>3908</v>
      </c>
      <c r="B817" s="360" t="s">
        <v>6368</v>
      </c>
      <c r="C817" s="361" t="s">
        <v>5781</v>
      </c>
      <c r="D817" s="360" t="s">
        <v>5782</v>
      </c>
      <c r="E817" s="360" t="s">
        <v>5783</v>
      </c>
      <c r="F817" s="362" t="s">
        <v>5784</v>
      </c>
      <c r="G817" s="363" t="s">
        <v>5785</v>
      </c>
      <c r="H817" s="361" t="s">
        <v>5786</v>
      </c>
      <c r="I817" s="361" t="s">
        <v>5787</v>
      </c>
      <c r="J817" s="361" t="s">
        <v>5788</v>
      </c>
      <c r="K817" s="364"/>
    </row>
    <row r="818" spans="1:13" x14ac:dyDescent="0.2">
      <c r="A818" s="359" t="s">
        <v>3909</v>
      </c>
      <c r="B818" s="365" t="s">
        <v>5789</v>
      </c>
      <c r="C818" s="366" t="s">
        <v>6369</v>
      </c>
      <c r="D818" s="365" t="s">
        <v>5791</v>
      </c>
      <c r="E818" s="365" t="s">
        <v>513</v>
      </c>
      <c r="F818" s="367">
        <v>26</v>
      </c>
      <c r="G818" s="368" t="s">
        <v>5793</v>
      </c>
      <c r="H818" s="369">
        <v>1</v>
      </c>
      <c r="I818" s="370">
        <v>11.02</v>
      </c>
      <c r="J818" s="370">
        <v>11.02</v>
      </c>
      <c r="K818" s="371"/>
      <c r="L818" s="488">
        <v>13.26</v>
      </c>
      <c r="M818" s="488">
        <v>13.26</v>
      </c>
    </row>
    <row r="819" spans="1:13" x14ac:dyDescent="0.2">
      <c r="A819" s="359" t="s">
        <v>3910</v>
      </c>
      <c r="B819" s="396" t="s">
        <v>5794</v>
      </c>
      <c r="C819" s="397" t="s">
        <v>5795</v>
      </c>
      <c r="D819" s="396" t="s">
        <v>5791</v>
      </c>
      <c r="E819" s="396" t="s">
        <v>5302</v>
      </c>
      <c r="F819" s="398" t="s">
        <v>5796</v>
      </c>
      <c r="G819" s="399" t="s">
        <v>86</v>
      </c>
      <c r="H819" s="400">
        <v>7.0000000000000007E-2</v>
      </c>
      <c r="I819" s="380">
        <v>12.5</v>
      </c>
      <c r="J819" s="380">
        <v>0.87</v>
      </c>
      <c r="K819" s="379"/>
      <c r="L819" s="489">
        <v>15.06</v>
      </c>
    </row>
    <row r="820" spans="1:13" ht="12.75" thickBot="1" x14ac:dyDescent="0.25">
      <c r="A820" s="359" t="s">
        <v>3911</v>
      </c>
      <c r="B820" s="396" t="s">
        <v>5794</v>
      </c>
      <c r="C820" s="397" t="s">
        <v>6283</v>
      </c>
      <c r="D820" s="396" t="s">
        <v>5791</v>
      </c>
      <c r="E820" s="396" t="s">
        <v>5557</v>
      </c>
      <c r="F820" s="398" t="s">
        <v>5796</v>
      </c>
      <c r="G820" s="399" t="s">
        <v>86</v>
      </c>
      <c r="H820" s="400">
        <v>0.13</v>
      </c>
      <c r="I820" s="380">
        <v>18.510000000000002</v>
      </c>
      <c r="J820" s="380">
        <v>2.4</v>
      </c>
      <c r="K820" s="379"/>
      <c r="L820" s="489">
        <v>22.3</v>
      </c>
    </row>
    <row r="821" spans="1:13" ht="36.75" thickTop="1" x14ac:dyDescent="0.2">
      <c r="A821" s="359" t="s">
        <v>3912</v>
      </c>
      <c r="B821" s="390" t="s">
        <v>5794</v>
      </c>
      <c r="C821" s="391" t="s">
        <v>6364</v>
      </c>
      <c r="D821" s="390" t="s">
        <v>5791</v>
      </c>
      <c r="E821" s="390" t="s">
        <v>6365</v>
      </c>
      <c r="F821" s="392" t="s">
        <v>5798</v>
      </c>
      <c r="G821" s="393" t="s">
        <v>5305</v>
      </c>
      <c r="H821" s="394">
        <v>5.3E-3</v>
      </c>
      <c r="I821" s="395">
        <v>2.2599999999999998</v>
      </c>
      <c r="J821" s="395">
        <v>0.01</v>
      </c>
      <c r="K821" s="379"/>
      <c r="L821" s="489">
        <v>2.73</v>
      </c>
    </row>
    <row r="822" spans="1:13" x14ac:dyDescent="0.2">
      <c r="A822" s="359" t="s">
        <v>3913</v>
      </c>
      <c r="B822" s="373" t="s">
        <v>5794</v>
      </c>
      <c r="C822" s="374" t="s">
        <v>6370</v>
      </c>
      <c r="D822" s="373" t="s">
        <v>5791</v>
      </c>
      <c r="E822" s="373" t="s">
        <v>6371</v>
      </c>
      <c r="F822" s="375" t="s">
        <v>5798</v>
      </c>
      <c r="G822" s="376" t="s">
        <v>5566</v>
      </c>
      <c r="H822" s="377">
        <v>0.03</v>
      </c>
      <c r="I822" s="378">
        <v>21.18</v>
      </c>
      <c r="J822" s="378">
        <v>0.63</v>
      </c>
      <c r="K822" s="379"/>
      <c r="L822" s="489">
        <v>25.52</v>
      </c>
    </row>
    <row r="823" spans="1:13" x14ac:dyDescent="0.2">
      <c r="A823" s="359" t="s">
        <v>3914</v>
      </c>
      <c r="B823" s="373" t="s">
        <v>5794</v>
      </c>
      <c r="C823" s="374" t="s">
        <v>6259</v>
      </c>
      <c r="D823" s="373" t="s">
        <v>5791</v>
      </c>
      <c r="E823" s="373" t="s">
        <v>5411</v>
      </c>
      <c r="F823" s="375" t="s">
        <v>5798</v>
      </c>
      <c r="G823" s="376" t="s">
        <v>5305</v>
      </c>
      <c r="H823" s="377">
        <v>0.25</v>
      </c>
      <c r="I823" s="378">
        <v>2.2848000000000002</v>
      </c>
      <c r="J823" s="378">
        <v>0.56999999999999995</v>
      </c>
      <c r="K823" s="379"/>
      <c r="L823" s="489">
        <v>2.71</v>
      </c>
    </row>
    <row r="824" spans="1:13" ht="24" x14ac:dyDescent="0.2">
      <c r="A824" s="359" t="s">
        <v>3915</v>
      </c>
      <c r="B824" s="373" t="s">
        <v>5794</v>
      </c>
      <c r="C824" s="374" t="s">
        <v>6372</v>
      </c>
      <c r="D824" s="373" t="s">
        <v>5791</v>
      </c>
      <c r="E824" s="373" t="s">
        <v>6373</v>
      </c>
      <c r="F824" s="375" t="s">
        <v>5798</v>
      </c>
      <c r="G824" s="376" t="s">
        <v>5566</v>
      </c>
      <c r="H824" s="377">
        <v>0.16</v>
      </c>
      <c r="I824" s="378">
        <v>40.89</v>
      </c>
      <c r="J824" s="378">
        <v>6.54</v>
      </c>
      <c r="K824" s="379"/>
      <c r="L824" s="489">
        <v>49.27</v>
      </c>
    </row>
    <row r="825" spans="1:13" x14ac:dyDescent="0.2">
      <c r="A825" s="359" t="s">
        <v>3916</v>
      </c>
      <c r="B825" s="360" t="s">
        <v>6374</v>
      </c>
      <c r="C825" s="361" t="s">
        <v>5781</v>
      </c>
      <c r="D825" s="360" t="s">
        <v>5782</v>
      </c>
      <c r="E825" s="360" t="s">
        <v>5783</v>
      </c>
      <c r="F825" s="362" t="s">
        <v>5784</v>
      </c>
      <c r="G825" s="363" t="s">
        <v>5785</v>
      </c>
      <c r="H825" s="361" t="s">
        <v>5786</v>
      </c>
      <c r="I825" s="361" t="s">
        <v>5787</v>
      </c>
      <c r="J825" s="361" t="s">
        <v>5788</v>
      </c>
      <c r="K825" s="364"/>
    </row>
    <row r="826" spans="1:13" x14ac:dyDescent="0.2">
      <c r="A826" s="359" t="s">
        <v>3917</v>
      </c>
      <c r="B826" s="365" t="s">
        <v>5789</v>
      </c>
      <c r="C826" s="366" t="s">
        <v>5831</v>
      </c>
      <c r="D826" s="365" t="s">
        <v>5791</v>
      </c>
      <c r="E826" s="365" t="s">
        <v>175</v>
      </c>
      <c r="F826" s="367">
        <v>27</v>
      </c>
      <c r="G826" s="368" t="s">
        <v>5793</v>
      </c>
      <c r="H826" s="369">
        <v>1</v>
      </c>
      <c r="I826" s="370">
        <v>3.0300000000000002</v>
      </c>
      <c r="J826" s="370">
        <v>3.0300000000000002</v>
      </c>
      <c r="K826" s="371"/>
      <c r="L826" s="488">
        <v>3.64</v>
      </c>
      <c r="M826" s="488">
        <v>3.64</v>
      </c>
    </row>
    <row r="827" spans="1:13" x14ac:dyDescent="0.2">
      <c r="A827" s="359" t="s">
        <v>3918</v>
      </c>
      <c r="B827" s="373" t="s">
        <v>5794</v>
      </c>
      <c r="C827" s="374" t="s">
        <v>5832</v>
      </c>
      <c r="D827" s="373" t="s">
        <v>5791</v>
      </c>
      <c r="E827" s="373" t="s">
        <v>5833</v>
      </c>
      <c r="F827" s="375" t="s">
        <v>5798</v>
      </c>
      <c r="G827" s="376" t="s">
        <v>5566</v>
      </c>
      <c r="H827" s="377">
        <v>0.05</v>
      </c>
      <c r="I827" s="378">
        <v>7.81</v>
      </c>
      <c r="J827" s="378">
        <v>0.39</v>
      </c>
      <c r="K827" s="379"/>
      <c r="L827" s="489">
        <v>9.42</v>
      </c>
    </row>
    <row r="828" spans="1:13" x14ac:dyDescent="0.2">
      <c r="A828" s="359" t="s">
        <v>3919</v>
      </c>
      <c r="B828" s="396" t="s">
        <v>5794</v>
      </c>
      <c r="C828" s="397" t="s">
        <v>5815</v>
      </c>
      <c r="D828" s="396" t="s">
        <v>5791</v>
      </c>
      <c r="E828" s="396" t="s">
        <v>5286</v>
      </c>
      <c r="F828" s="398" t="s">
        <v>5796</v>
      </c>
      <c r="G828" s="399" t="s">
        <v>86</v>
      </c>
      <c r="H828" s="400">
        <v>0.15</v>
      </c>
      <c r="I828" s="380">
        <v>11.1807</v>
      </c>
      <c r="J828" s="380">
        <v>1.67</v>
      </c>
      <c r="K828" s="379"/>
      <c r="L828" s="489">
        <v>13.34</v>
      </c>
    </row>
    <row r="829" spans="1:13" ht="12.75" thickBot="1" x14ac:dyDescent="0.25">
      <c r="A829" s="359" t="s">
        <v>3920</v>
      </c>
      <c r="B829" s="396" t="s">
        <v>5794</v>
      </c>
      <c r="C829" s="397" t="s">
        <v>5834</v>
      </c>
      <c r="D829" s="396" t="s">
        <v>5791</v>
      </c>
      <c r="E829" s="396" t="s">
        <v>5835</v>
      </c>
      <c r="F829" s="398" t="s">
        <v>5798</v>
      </c>
      <c r="G829" s="399" t="s">
        <v>5566</v>
      </c>
      <c r="H829" s="400">
        <v>0.1084</v>
      </c>
      <c r="I829" s="380">
        <v>8.25</v>
      </c>
      <c r="J829" s="380">
        <v>0.89</v>
      </c>
      <c r="K829" s="379"/>
      <c r="L829" s="489">
        <v>9.9499999999999993</v>
      </c>
    </row>
    <row r="830" spans="1:13" ht="12.75" thickTop="1" x14ac:dyDescent="0.2">
      <c r="A830" s="359" t="s">
        <v>3921</v>
      </c>
      <c r="B830" s="390" t="s">
        <v>5794</v>
      </c>
      <c r="C830" s="391" t="s">
        <v>5836</v>
      </c>
      <c r="D830" s="390" t="s">
        <v>5791</v>
      </c>
      <c r="E830" s="390" t="s">
        <v>5837</v>
      </c>
      <c r="F830" s="392" t="s">
        <v>5798</v>
      </c>
      <c r="G830" s="393" t="s">
        <v>5298</v>
      </c>
      <c r="H830" s="394">
        <v>0.01</v>
      </c>
      <c r="I830" s="395">
        <v>8.83</v>
      </c>
      <c r="J830" s="395">
        <v>0.08</v>
      </c>
      <c r="K830" s="379"/>
      <c r="L830" s="489">
        <v>10.64</v>
      </c>
    </row>
    <row r="831" spans="1:13" x14ac:dyDescent="0.2">
      <c r="A831" s="359" t="s">
        <v>3922</v>
      </c>
      <c r="B831" s="360" t="s">
        <v>6375</v>
      </c>
      <c r="C831" s="361" t="s">
        <v>5781</v>
      </c>
      <c r="D831" s="360" t="s">
        <v>5782</v>
      </c>
      <c r="E831" s="360" t="s">
        <v>5783</v>
      </c>
      <c r="F831" s="362" t="s">
        <v>5784</v>
      </c>
      <c r="G831" s="363" t="s">
        <v>5785</v>
      </c>
      <c r="H831" s="361" t="s">
        <v>5786</v>
      </c>
      <c r="I831" s="361" t="s">
        <v>5787</v>
      </c>
      <c r="J831" s="361" t="s">
        <v>5788</v>
      </c>
      <c r="K831" s="364"/>
    </row>
    <row r="832" spans="1:13" ht="36" x14ac:dyDescent="0.2">
      <c r="A832" s="359" t="s">
        <v>3923</v>
      </c>
      <c r="B832" s="365" t="s">
        <v>5789</v>
      </c>
      <c r="C832" s="366" t="s">
        <v>6376</v>
      </c>
      <c r="D832" s="365" t="s">
        <v>217</v>
      </c>
      <c r="E832" s="365" t="s">
        <v>532</v>
      </c>
      <c r="F832" s="367" t="s">
        <v>6377</v>
      </c>
      <c r="G832" s="368" t="s">
        <v>5793</v>
      </c>
      <c r="H832" s="369">
        <v>1</v>
      </c>
      <c r="I832" s="370">
        <v>82.73</v>
      </c>
      <c r="J832" s="370">
        <v>82.72999999999999</v>
      </c>
      <c r="K832" s="371"/>
      <c r="L832" s="488">
        <v>99.68</v>
      </c>
      <c r="M832" s="488">
        <v>99.68</v>
      </c>
    </row>
    <row r="833" spans="1:13" ht="24" x14ac:dyDescent="0.2">
      <c r="A833" s="359" t="s">
        <v>3924</v>
      </c>
      <c r="B833" s="418" t="s">
        <v>5898</v>
      </c>
      <c r="C833" s="419" t="s">
        <v>6217</v>
      </c>
      <c r="D833" s="418" t="s">
        <v>217</v>
      </c>
      <c r="E833" s="418" t="s">
        <v>6218</v>
      </c>
      <c r="F833" s="420" t="s">
        <v>5908</v>
      </c>
      <c r="G833" s="421" t="s">
        <v>185</v>
      </c>
      <c r="H833" s="422">
        <v>0.59499999999999997</v>
      </c>
      <c r="I833" s="423">
        <v>18.77</v>
      </c>
      <c r="J833" s="423">
        <v>11.16</v>
      </c>
      <c r="K833" s="379"/>
      <c r="L833" s="489">
        <v>22.62</v>
      </c>
    </row>
    <row r="834" spans="1:13" ht="24" x14ac:dyDescent="0.2">
      <c r="A834" s="359" t="s">
        <v>3925</v>
      </c>
      <c r="B834" s="418" t="s">
        <v>5898</v>
      </c>
      <c r="C834" s="419" t="s">
        <v>5909</v>
      </c>
      <c r="D834" s="418" t="s">
        <v>217</v>
      </c>
      <c r="E834" s="418" t="s">
        <v>5455</v>
      </c>
      <c r="F834" s="420" t="s">
        <v>5908</v>
      </c>
      <c r="G834" s="421" t="s">
        <v>185</v>
      </c>
      <c r="H834" s="422">
        <v>0.19500000000000001</v>
      </c>
      <c r="I834" s="423">
        <v>16.12</v>
      </c>
      <c r="J834" s="423">
        <v>3.14</v>
      </c>
      <c r="K834" s="379"/>
      <c r="L834" s="489">
        <v>19.420000000000002</v>
      </c>
    </row>
    <row r="835" spans="1:13" ht="24" x14ac:dyDescent="0.2">
      <c r="A835" s="359" t="s">
        <v>3926</v>
      </c>
      <c r="B835" s="373" t="s">
        <v>5794</v>
      </c>
      <c r="C835" s="374" t="s">
        <v>6378</v>
      </c>
      <c r="D835" s="373" t="s">
        <v>217</v>
      </c>
      <c r="E835" s="373" t="s">
        <v>6379</v>
      </c>
      <c r="F835" s="375" t="s">
        <v>5798</v>
      </c>
      <c r="G835" s="376" t="s">
        <v>6380</v>
      </c>
      <c r="H835" s="377">
        <v>2.9600000000000001E-2</v>
      </c>
      <c r="I835" s="378">
        <v>37.39</v>
      </c>
      <c r="J835" s="378">
        <v>1.1000000000000001</v>
      </c>
      <c r="K835" s="379"/>
      <c r="L835" s="489">
        <v>45.05</v>
      </c>
    </row>
    <row r="836" spans="1:13" ht="24" x14ac:dyDescent="0.2">
      <c r="A836" s="359" t="s">
        <v>3927</v>
      </c>
      <c r="B836" s="396" t="s">
        <v>5794</v>
      </c>
      <c r="C836" s="397" t="s">
        <v>6381</v>
      </c>
      <c r="D836" s="396" t="s">
        <v>217</v>
      </c>
      <c r="E836" s="396" t="s">
        <v>6382</v>
      </c>
      <c r="F836" s="398" t="s">
        <v>5798</v>
      </c>
      <c r="G836" s="399" t="s">
        <v>5793</v>
      </c>
      <c r="H836" s="400">
        <v>2.1059999999999999</v>
      </c>
      <c r="I836" s="380">
        <v>16.170000000000002</v>
      </c>
      <c r="J836" s="380">
        <v>34.049999999999997</v>
      </c>
      <c r="K836" s="379"/>
      <c r="L836" s="489">
        <v>19.48</v>
      </c>
    </row>
    <row r="837" spans="1:13" ht="24.75" thickBot="1" x14ac:dyDescent="0.25">
      <c r="A837" s="359" t="s">
        <v>3928</v>
      </c>
      <c r="B837" s="396" t="s">
        <v>5794</v>
      </c>
      <c r="C837" s="397" t="s">
        <v>6383</v>
      </c>
      <c r="D837" s="396" t="s">
        <v>217</v>
      </c>
      <c r="E837" s="396" t="s">
        <v>6384</v>
      </c>
      <c r="F837" s="398" t="s">
        <v>5798</v>
      </c>
      <c r="G837" s="399" t="s">
        <v>172</v>
      </c>
      <c r="H837" s="400">
        <v>0.91169999999999995</v>
      </c>
      <c r="I837" s="380">
        <v>6.09</v>
      </c>
      <c r="J837" s="380">
        <v>5.55</v>
      </c>
      <c r="K837" s="379"/>
      <c r="L837" s="489">
        <v>7.34</v>
      </c>
    </row>
    <row r="838" spans="1:13" ht="24.75" thickTop="1" x14ac:dyDescent="0.2">
      <c r="A838" s="359" t="s">
        <v>3929</v>
      </c>
      <c r="B838" s="390" t="s">
        <v>5794</v>
      </c>
      <c r="C838" s="391" t="s">
        <v>6385</v>
      </c>
      <c r="D838" s="390" t="s">
        <v>217</v>
      </c>
      <c r="E838" s="390" t="s">
        <v>6386</v>
      </c>
      <c r="F838" s="392" t="s">
        <v>5798</v>
      </c>
      <c r="G838" s="393" t="s">
        <v>172</v>
      </c>
      <c r="H838" s="394">
        <v>2.9138999999999999</v>
      </c>
      <c r="I838" s="395">
        <v>6.91</v>
      </c>
      <c r="J838" s="395">
        <v>20.13</v>
      </c>
      <c r="K838" s="379"/>
      <c r="L838" s="489">
        <v>8.33</v>
      </c>
    </row>
    <row r="839" spans="1:13" ht="24" x14ac:dyDescent="0.2">
      <c r="A839" s="359" t="s">
        <v>3930</v>
      </c>
      <c r="B839" s="373" t="s">
        <v>5794</v>
      </c>
      <c r="C839" s="374" t="s">
        <v>6387</v>
      </c>
      <c r="D839" s="373" t="s">
        <v>217</v>
      </c>
      <c r="E839" s="373" t="s">
        <v>6388</v>
      </c>
      <c r="F839" s="375" t="s">
        <v>5798</v>
      </c>
      <c r="G839" s="376" t="s">
        <v>172</v>
      </c>
      <c r="H839" s="377">
        <v>2.5026999999999999</v>
      </c>
      <c r="I839" s="378">
        <v>0.24</v>
      </c>
      <c r="J839" s="378">
        <v>0.6</v>
      </c>
      <c r="K839" s="379"/>
      <c r="L839" s="489">
        <v>0.3</v>
      </c>
    </row>
    <row r="840" spans="1:13" ht="24" x14ac:dyDescent="0.2">
      <c r="A840" s="359" t="s">
        <v>3931</v>
      </c>
      <c r="B840" s="373" t="s">
        <v>5794</v>
      </c>
      <c r="C840" s="374" t="s">
        <v>6389</v>
      </c>
      <c r="D840" s="373" t="s">
        <v>217</v>
      </c>
      <c r="E840" s="373" t="s">
        <v>6390</v>
      </c>
      <c r="F840" s="375" t="s">
        <v>5798</v>
      </c>
      <c r="G840" s="376" t="s">
        <v>172</v>
      </c>
      <c r="H840" s="377">
        <v>0.79249999999999998</v>
      </c>
      <c r="I840" s="378">
        <v>2.2400000000000002</v>
      </c>
      <c r="J840" s="378">
        <v>1.77</v>
      </c>
      <c r="K840" s="379"/>
      <c r="L840" s="489">
        <v>2.7</v>
      </c>
    </row>
    <row r="841" spans="1:13" ht="24" x14ac:dyDescent="0.2">
      <c r="A841" s="359" t="s">
        <v>3932</v>
      </c>
      <c r="B841" s="373" t="s">
        <v>5794</v>
      </c>
      <c r="C841" s="374" t="s">
        <v>6391</v>
      </c>
      <c r="D841" s="373" t="s">
        <v>217</v>
      </c>
      <c r="E841" s="373" t="s">
        <v>6392</v>
      </c>
      <c r="F841" s="375" t="s">
        <v>5798</v>
      </c>
      <c r="G841" s="376" t="s">
        <v>280</v>
      </c>
      <c r="H841" s="377">
        <v>1.0978000000000001</v>
      </c>
      <c r="I841" s="378">
        <v>2.79</v>
      </c>
      <c r="J841" s="378">
        <v>3.06</v>
      </c>
      <c r="K841" s="379"/>
      <c r="L841" s="489">
        <v>3.37</v>
      </c>
    </row>
    <row r="842" spans="1:13" ht="24" x14ac:dyDescent="0.2">
      <c r="A842" s="359" t="s">
        <v>3933</v>
      </c>
      <c r="B842" s="373" t="s">
        <v>5794</v>
      </c>
      <c r="C842" s="374" t="s">
        <v>6393</v>
      </c>
      <c r="D842" s="373" t="s">
        <v>217</v>
      </c>
      <c r="E842" s="373" t="s">
        <v>6394</v>
      </c>
      <c r="F842" s="375" t="s">
        <v>5798</v>
      </c>
      <c r="G842" s="376" t="s">
        <v>160</v>
      </c>
      <c r="H842" s="377">
        <v>20.186800000000002</v>
      </c>
      <c r="I842" s="378">
        <v>0.10190000000000023</v>
      </c>
      <c r="J842" s="378">
        <v>2.0499999999999998</v>
      </c>
      <c r="K842" s="379"/>
      <c r="L842" s="489">
        <v>0.12</v>
      </c>
    </row>
    <row r="843" spans="1:13" ht="24" x14ac:dyDescent="0.2">
      <c r="A843" s="359" t="s">
        <v>3934</v>
      </c>
      <c r="B843" s="373" t="s">
        <v>5794</v>
      </c>
      <c r="C843" s="374" t="s">
        <v>6395</v>
      </c>
      <c r="D843" s="373" t="s">
        <v>217</v>
      </c>
      <c r="E843" s="373" t="s">
        <v>6396</v>
      </c>
      <c r="F843" s="375" t="s">
        <v>5798</v>
      </c>
      <c r="G843" s="376" t="s">
        <v>160</v>
      </c>
      <c r="H843" s="377">
        <v>0.54410000000000003</v>
      </c>
      <c r="I843" s="378">
        <v>0.23</v>
      </c>
      <c r="J843" s="378">
        <v>0.12</v>
      </c>
      <c r="K843" s="379"/>
      <c r="L843" s="489">
        <v>0.28000000000000003</v>
      </c>
    </row>
    <row r="844" spans="1:13" x14ac:dyDescent="0.2">
      <c r="A844" s="359" t="s">
        <v>3935</v>
      </c>
      <c r="B844" s="360" t="s">
        <v>6397</v>
      </c>
      <c r="C844" s="361" t="s">
        <v>5781</v>
      </c>
      <c r="D844" s="360" t="s">
        <v>5782</v>
      </c>
      <c r="E844" s="360" t="s">
        <v>5783</v>
      </c>
      <c r="F844" s="362" t="s">
        <v>5784</v>
      </c>
      <c r="G844" s="363" t="s">
        <v>5785</v>
      </c>
      <c r="H844" s="361" t="s">
        <v>5786</v>
      </c>
      <c r="I844" s="361" t="s">
        <v>5787</v>
      </c>
      <c r="J844" s="361" t="s">
        <v>5788</v>
      </c>
      <c r="K844" s="364"/>
    </row>
    <row r="845" spans="1:13" x14ac:dyDescent="0.2">
      <c r="A845" s="359" t="s">
        <v>3936</v>
      </c>
      <c r="B845" s="385" t="s">
        <v>5789</v>
      </c>
      <c r="C845" s="386" t="s">
        <v>6398</v>
      </c>
      <c r="D845" s="385" t="s">
        <v>5791</v>
      </c>
      <c r="E845" s="385" t="s">
        <v>535</v>
      </c>
      <c r="F845" s="387">
        <v>17</v>
      </c>
      <c r="G845" s="388" t="s">
        <v>5305</v>
      </c>
      <c r="H845" s="389">
        <v>1</v>
      </c>
      <c r="I845" s="372">
        <v>661.08999999999992</v>
      </c>
      <c r="J845" s="372">
        <v>661.09</v>
      </c>
      <c r="K845" s="371"/>
      <c r="L845" s="488">
        <v>796.38</v>
      </c>
      <c r="M845" s="488">
        <v>796.38</v>
      </c>
    </row>
    <row r="846" spans="1:13" ht="12.75" thickBot="1" x14ac:dyDescent="0.25">
      <c r="A846" s="359" t="s">
        <v>3937</v>
      </c>
      <c r="B846" s="396" t="s">
        <v>5794</v>
      </c>
      <c r="C846" s="397" t="s">
        <v>5801</v>
      </c>
      <c r="D846" s="396" t="s">
        <v>5791</v>
      </c>
      <c r="E846" s="396" t="s">
        <v>5362</v>
      </c>
      <c r="F846" s="398" t="s">
        <v>5796</v>
      </c>
      <c r="G846" s="399" t="s">
        <v>86</v>
      </c>
      <c r="H846" s="400">
        <v>3.6122999999999998</v>
      </c>
      <c r="I846" s="380">
        <v>18.510000000000002</v>
      </c>
      <c r="J846" s="380">
        <v>66.86</v>
      </c>
      <c r="K846" s="379"/>
      <c r="L846" s="489">
        <v>22.3</v>
      </c>
    </row>
    <row r="847" spans="1:13" ht="12.75" thickTop="1" x14ac:dyDescent="0.2">
      <c r="A847" s="359" t="s">
        <v>3938</v>
      </c>
      <c r="B847" s="390" t="s">
        <v>5794</v>
      </c>
      <c r="C847" s="391" t="s">
        <v>5840</v>
      </c>
      <c r="D847" s="390" t="s">
        <v>5791</v>
      </c>
      <c r="E847" s="390" t="s">
        <v>5288</v>
      </c>
      <c r="F847" s="392" t="s">
        <v>5796</v>
      </c>
      <c r="G847" s="393" t="s">
        <v>86</v>
      </c>
      <c r="H847" s="394">
        <v>1.2950999999999999</v>
      </c>
      <c r="I847" s="395">
        <v>18.510000000000002</v>
      </c>
      <c r="J847" s="395">
        <v>23.97</v>
      </c>
      <c r="K847" s="379"/>
      <c r="L847" s="489">
        <v>22.3</v>
      </c>
    </row>
    <row r="848" spans="1:13" x14ac:dyDescent="0.2">
      <c r="A848" s="359" t="s">
        <v>3939</v>
      </c>
      <c r="B848" s="373" t="s">
        <v>5794</v>
      </c>
      <c r="C848" s="374" t="s">
        <v>5815</v>
      </c>
      <c r="D848" s="373" t="s">
        <v>5791</v>
      </c>
      <c r="E848" s="373" t="s">
        <v>5286</v>
      </c>
      <c r="F848" s="375" t="s">
        <v>5796</v>
      </c>
      <c r="G848" s="376" t="s">
        <v>86</v>
      </c>
      <c r="H848" s="377">
        <v>3.2231000000000001</v>
      </c>
      <c r="I848" s="378">
        <v>11.07</v>
      </c>
      <c r="J848" s="378">
        <v>35.67</v>
      </c>
      <c r="K848" s="379"/>
      <c r="L848" s="489">
        <v>13.34</v>
      </c>
    </row>
    <row r="849" spans="1:13" x14ac:dyDescent="0.2">
      <c r="A849" s="359" t="s">
        <v>3940</v>
      </c>
      <c r="B849" s="373" t="s">
        <v>5794</v>
      </c>
      <c r="C849" s="374" t="s">
        <v>6399</v>
      </c>
      <c r="D849" s="373" t="s">
        <v>5791</v>
      </c>
      <c r="E849" s="373" t="s">
        <v>6400</v>
      </c>
      <c r="F849" s="375" t="s">
        <v>5798</v>
      </c>
      <c r="G849" s="376" t="s">
        <v>5385</v>
      </c>
      <c r="H849" s="377">
        <v>10</v>
      </c>
      <c r="I849" s="378">
        <v>12.266029508196727</v>
      </c>
      <c r="J849" s="378">
        <v>122.66</v>
      </c>
      <c r="K849" s="379"/>
      <c r="L849" s="489">
        <v>14.77</v>
      </c>
    </row>
    <row r="850" spans="1:13" x14ac:dyDescent="0.2">
      <c r="A850" s="359" t="s">
        <v>3941</v>
      </c>
      <c r="B850" s="373" t="s">
        <v>5794</v>
      </c>
      <c r="C850" s="374" t="s">
        <v>6197</v>
      </c>
      <c r="D850" s="373" t="s">
        <v>5791</v>
      </c>
      <c r="E850" s="373" t="s">
        <v>5364</v>
      </c>
      <c r="F850" s="375" t="s">
        <v>5798</v>
      </c>
      <c r="G850" s="376" t="s">
        <v>5885</v>
      </c>
      <c r="H850" s="377">
        <v>1.06E-2</v>
      </c>
      <c r="I850" s="378">
        <v>154.26</v>
      </c>
      <c r="J850" s="378">
        <v>1.63</v>
      </c>
      <c r="K850" s="379"/>
      <c r="L850" s="489">
        <v>185.84</v>
      </c>
    </row>
    <row r="851" spans="1:13" x14ac:dyDescent="0.2">
      <c r="A851" s="359" t="s">
        <v>3942</v>
      </c>
      <c r="B851" s="373" t="s">
        <v>5794</v>
      </c>
      <c r="C851" s="374" t="s">
        <v>6196</v>
      </c>
      <c r="D851" s="373" t="s">
        <v>5791</v>
      </c>
      <c r="E851" s="373" t="s">
        <v>5378</v>
      </c>
      <c r="F851" s="375" t="s">
        <v>5798</v>
      </c>
      <c r="G851" s="376" t="s">
        <v>5298</v>
      </c>
      <c r="H851" s="377">
        <v>1.72</v>
      </c>
      <c r="I851" s="378">
        <v>0.8</v>
      </c>
      <c r="J851" s="378">
        <v>1.37</v>
      </c>
      <c r="K851" s="379"/>
      <c r="L851" s="489">
        <v>0.97</v>
      </c>
    </row>
    <row r="852" spans="1:13" x14ac:dyDescent="0.2">
      <c r="A852" s="359" t="s">
        <v>3943</v>
      </c>
      <c r="B852" s="373" t="s">
        <v>5794</v>
      </c>
      <c r="C852" s="374" t="s">
        <v>5797</v>
      </c>
      <c r="D852" s="373" t="s">
        <v>5791</v>
      </c>
      <c r="E852" s="373" t="s">
        <v>5380</v>
      </c>
      <c r="F852" s="375" t="s">
        <v>5798</v>
      </c>
      <c r="G852" s="376" t="s">
        <v>5298</v>
      </c>
      <c r="H852" s="377">
        <v>1.72</v>
      </c>
      <c r="I852" s="378">
        <v>0.52</v>
      </c>
      <c r="J852" s="378">
        <v>0.89</v>
      </c>
      <c r="K852" s="379"/>
      <c r="L852" s="489">
        <v>0.63</v>
      </c>
    </row>
    <row r="853" spans="1:13" x14ac:dyDescent="0.2">
      <c r="A853" s="359" t="s">
        <v>3944</v>
      </c>
      <c r="B853" s="373" t="s">
        <v>5794</v>
      </c>
      <c r="C853" s="374" t="s">
        <v>6401</v>
      </c>
      <c r="D853" s="373" t="s">
        <v>5791</v>
      </c>
      <c r="E853" s="373" t="s">
        <v>6402</v>
      </c>
      <c r="F853" s="375" t="s">
        <v>5798</v>
      </c>
      <c r="G853" s="376" t="s">
        <v>5305</v>
      </c>
      <c r="H853" s="377">
        <v>1</v>
      </c>
      <c r="I853" s="378">
        <v>215.17</v>
      </c>
      <c r="J853" s="378">
        <v>215.17</v>
      </c>
      <c r="K853" s="379"/>
      <c r="L853" s="489">
        <v>259.20999999999998</v>
      </c>
    </row>
    <row r="854" spans="1:13" x14ac:dyDescent="0.2">
      <c r="A854" s="359" t="s">
        <v>3945</v>
      </c>
      <c r="B854" s="396" t="s">
        <v>5794</v>
      </c>
      <c r="C854" s="397" t="s">
        <v>6403</v>
      </c>
      <c r="D854" s="396" t="s">
        <v>5791</v>
      </c>
      <c r="E854" s="396" t="s">
        <v>6404</v>
      </c>
      <c r="F854" s="398" t="s">
        <v>5798</v>
      </c>
      <c r="G854" s="399" t="s">
        <v>6405</v>
      </c>
      <c r="H854" s="400">
        <v>1</v>
      </c>
      <c r="I854" s="380">
        <v>188.25</v>
      </c>
      <c r="J854" s="380">
        <v>188.25</v>
      </c>
      <c r="K854" s="379"/>
      <c r="L854" s="489">
        <v>226.78</v>
      </c>
    </row>
    <row r="855" spans="1:13" ht="12.75" thickBot="1" x14ac:dyDescent="0.25">
      <c r="A855" s="359" t="s">
        <v>3946</v>
      </c>
      <c r="B855" s="396" t="s">
        <v>5794</v>
      </c>
      <c r="C855" s="397" t="s">
        <v>6406</v>
      </c>
      <c r="D855" s="396" t="s">
        <v>5791</v>
      </c>
      <c r="E855" s="396" t="s">
        <v>6407</v>
      </c>
      <c r="F855" s="398" t="s">
        <v>5798</v>
      </c>
      <c r="G855" s="399" t="s">
        <v>5298</v>
      </c>
      <c r="H855" s="400">
        <v>0.2</v>
      </c>
      <c r="I855" s="380">
        <v>23.11</v>
      </c>
      <c r="J855" s="380">
        <v>4.62</v>
      </c>
      <c r="K855" s="379"/>
      <c r="L855" s="489">
        <v>27.85</v>
      </c>
    </row>
    <row r="856" spans="1:13" ht="12.75" thickTop="1" x14ac:dyDescent="0.2">
      <c r="A856" s="359" t="s">
        <v>3947</v>
      </c>
      <c r="B856" s="407" t="s">
        <v>6408</v>
      </c>
      <c r="C856" s="408" t="s">
        <v>5781</v>
      </c>
      <c r="D856" s="407" t="s">
        <v>5782</v>
      </c>
      <c r="E856" s="407" t="s">
        <v>5783</v>
      </c>
      <c r="F856" s="409" t="s">
        <v>5784</v>
      </c>
      <c r="G856" s="410" t="s">
        <v>5785</v>
      </c>
      <c r="H856" s="408" t="s">
        <v>5786</v>
      </c>
      <c r="I856" s="408" t="s">
        <v>5787</v>
      </c>
      <c r="J856" s="408" t="s">
        <v>5788</v>
      </c>
      <c r="K856" s="364"/>
    </row>
    <row r="857" spans="1:13" x14ac:dyDescent="0.2">
      <c r="A857" s="359" t="s">
        <v>3948</v>
      </c>
      <c r="B857" s="365" t="s">
        <v>5789</v>
      </c>
      <c r="C857" s="366" t="s">
        <v>6409</v>
      </c>
      <c r="D857" s="365" t="s">
        <v>5791</v>
      </c>
      <c r="E857" s="365" t="s">
        <v>538</v>
      </c>
      <c r="F857" s="367">
        <v>23</v>
      </c>
      <c r="G857" s="368" t="s">
        <v>5607</v>
      </c>
      <c r="H857" s="369">
        <v>1</v>
      </c>
      <c r="I857" s="370">
        <v>12.82</v>
      </c>
      <c r="J857" s="370">
        <v>12.82</v>
      </c>
      <c r="K857" s="371"/>
      <c r="L857" s="488">
        <v>15.43</v>
      </c>
      <c r="M857" s="488">
        <v>15.43</v>
      </c>
    </row>
    <row r="858" spans="1:13" x14ac:dyDescent="0.2">
      <c r="A858" s="359" t="s">
        <v>3949</v>
      </c>
      <c r="B858" s="373" t="s">
        <v>5794</v>
      </c>
      <c r="C858" s="374" t="s">
        <v>5795</v>
      </c>
      <c r="D858" s="373" t="s">
        <v>5791</v>
      </c>
      <c r="E858" s="373" t="s">
        <v>5302</v>
      </c>
      <c r="F858" s="375" t="s">
        <v>5796</v>
      </c>
      <c r="G858" s="376" t="s">
        <v>86</v>
      </c>
      <c r="H858" s="377">
        <v>0.25</v>
      </c>
      <c r="I858" s="378">
        <v>12.5</v>
      </c>
      <c r="J858" s="378">
        <v>3.12</v>
      </c>
      <c r="K858" s="379"/>
      <c r="L858" s="489">
        <v>15.06</v>
      </c>
    </row>
    <row r="859" spans="1:13" x14ac:dyDescent="0.2">
      <c r="A859" s="359" t="s">
        <v>3950</v>
      </c>
      <c r="B859" s="373" t="s">
        <v>5794</v>
      </c>
      <c r="C859" s="374" t="s">
        <v>6410</v>
      </c>
      <c r="D859" s="373" t="s">
        <v>5791</v>
      </c>
      <c r="E859" s="373" t="s">
        <v>6411</v>
      </c>
      <c r="F859" s="375" t="s">
        <v>5798</v>
      </c>
      <c r="G859" s="376" t="s">
        <v>5305</v>
      </c>
      <c r="H859" s="377">
        <v>1</v>
      </c>
      <c r="I859" s="378">
        <v>5.080239999999999</v>
      </c>
      <c r="J859" s="378">
        <v>5.08</v>
      </c>
      <c r="K859" s="379"/>
      <c r="L859" s="489">
        <v>6.1</v>
      </c>
    </row>
    <row r="860" spans="1:13" x14ac:dyDescent="0.2">
      <c r="A860" s="359" t="s">
        <v>3951</v>
      </c>
      <c r="B860" s="373" t="s">
        <v>5794</v>
      </c>
      <c r="C860" s="374" t="s">
        <v>5801</v>
      </c>
      <c r="D860" s="373" t="s">
        <v>5791</v>
      </c>
      <c r="E860" s="373" t="s">
        <v>5362</v>
      </c>
      <c r="F860" s="375" t="s">
        <v>5796</v>
      </c>
      <c r="G860" s="376" t="s">
        <v>86</v>
      </c>
      <c r="H860" s="377">
        <v>0.25</v>
      </c>
      <c r="I860" s="378">
        <v>18.510000000000002</v>
      </c>
      <c r="J860" s="378">
        <v>4.62</v>
      </c>
      <c r="K860" s="379"/>
      <c r="L860" s="489">
        <v>22.3</v>
      </c>
    </row>
    <row r="861" spans="1:13" x14ac:dyDescent="0.2">
      <c r="A861" s="359" t="s">
        <v>3952</v>
      </c>
      <c r="B861" s="360" t="s">
        <v>6412</v>
      </c>
      <c r="C861" s="361" t="s">
        <v>5781</v>
      </c>
      <c r="D861" s="360" t="s">
        <v>5782</v>
      </c>
      <c r="E861" s="360" t="s">
        <v>5783</v>
      </c>
      <c r="F861" s="362" t="s">
        <v>5784</v>
      </c>
      <c r="G861" s="363" t="s">
        <v>5785</v>
      </c>
      <c r="H861" s="361" t="s">
        <v>5786</v>
      </c>
      <c r="I861" s="361" t="s">
        <v>5787</v>
      </c>
      <c r="J861" s="361" t="s">
        <v>5788</v>
      </c>
      <c r="K861" s="364"/>
    </row>
    <row r="862" spans="1:13" x14ac:dyDescent="0.2">
      <c r="A862" s="359" t="s">
        <v>3953</v>
      </c>
      <c r="B862" s="385" t="s">
        <v>5789</v>
      </c>
      <c r="C862" s="386" t="s">
        <v>6413</v>
      </c>
      <c r="D862" s="385" t="s">
        <v>5791</v>
      </c>
      <c r="E862" s="385" t="s">
        <v>540</v>
      </c>
      <c r="F862" s="387">
        <v>23</v>
      </c>
      <c r="G862" s="388" t="s">
        <v>5607</v>
      </c>
      <c r="H862" s="389">
        <v>1</v>
      </c>
      <c r="I862" s="372">
        <v>142.94</v>
      </c>
      <c r="J862" s="372">
        <v>142.94</v>
      </c>
      <c r="K862" s="371"/>
      <c r="L862" s="488">
        <v>172.2</v>
      </c>
      <c r="M862" s="488">
        <v>172.2</v>
      </c>
    </row>
    <row r="863" spans="1:13" ht="12.75" thickBot="1" x14ac:dyDescent="0.25">
      <c r="A863" s="359" t="s">
        <v>3954</v>
      </c>
      <c r="B863" s="396" t="s">
        <v>5794</v>
      </c>
      <c r="C863" s="397" t="s">
        <v>5801</v>
      </c>
      <c r="D863" s="396" t="s">
        <v>5791</v>
      </c>
      <c r="E863" s="396" t="s">
        <v>5362</v>
      </c>
      <c r="F863" s="398" t="s">
        <v>5796</v>
      </c>
      <c r="G863" s="399" t="s">
        <v>86</v>
      </c>
      <c r="H863" s="400">
        <v>1</v>
      </c>
      <c r="I863" s="380">
        <v>18.510000000000002</v>
      </c>
      <c r="J863" s="380">
        <v>18.510000000000002</v>
      </c>
      <c r="K863" s="379"/>
      <c r="L863" s="489">
        <v>22.3</v>
      </c>
    </row>
    <row r="864" spans="1:13" ht="12.75" thickTop="1" x14ac:dyDescent="0.2">
      <c r="A864" s="359" t="s">
        <v>3955</v>
      </c>
      <c r="B864" s="390" t="s">
        <v>5794</v>
      </c>
      <c r="C864" s="391" t="s">
        <v>6262</v>
      </c>
      <c r="D864" s="390" t="s">
        <v>5791</v>
      </c>
      <c r="E864" s="390" t="s">
        <v>6263</v>
      </c>
      <c r="F864" s="392" t="s">
        <v>5798</v>
      </c>
      <c r="G864" s="393" t="s">
        <v>5305</v>
      </c>
      <c r="H864" s="394">
        <v>1</v>
      </c>
      <c r="I864" s="395">
        <v>124.43</v>
      </c>
      <c r="J864" s="395">
        <v>124.43</v>
      </c>
      <c r="K864" s="379"/>
      <c r="L864" s="489">
        <v>149.9</v>
      </c>
    </row>
    <row r="865" spans="1:13" x14ac:dyDescent="0.2">
      <c r="A865" s="359" t="s">
        <v>3956</v>
      </c>
      <c r="B865" s="360" t="s">
        <v>6414</v>
      </c>
      <c r="C865" s="361" t="s">
        <v>5781</v>
      </c>
      <c r="D865" s="360" t="s">
        <v>5782</v>
      </c>
      <c r="E865" s="360" t="s">
        <v>5783</v>
      </c>
      <c r="F865" s="362" t="s">
        <v>5784</v>
      </c>
      <c r="G865" s="363" t="s">
        <v>5785</v>
      </c>
      <c r="H865" s="361" t="s">
        <v>5786</v>
      </c>
      <c r="I865" s="361" t="s">
        <v>5787</v>
      </c>
      <c r="J865" s="361" t="s">
        <v>5788</v>
      </c>
      <c r="K865" s="364"/>
    </row>
    <row r="866" spans="1:13" x14ac:dyDescent="0.2">
      <c r="A866" s="359" t="s">
        <v>3957</v>
      </c>
      <c r="B866" s="365" t="s">
        <v>5789</v>
      </c>
      <c r="C866" s="366" t="s">
        <v>6415</v>
      </c>
      <c r="D866" s="365" t="s">
        <v>5791</v>
      </c>
      <c r="E866" s="365" t="s">
        <v>543</v>
      </c>
      <c r="F866" s="367">
        <v>26</v>
      </c>
      <c r="G866" s="368" t="s">
        <v>5793</v>
      </c>
      <c r="H866" s="369">
        <v>1</v>
      </c>
      <c r="I866" s="370">
        <v>16.690000000000001</v>
      </c>
      <c r="J866" s="370">
        <v>16.690000000000001</v>
      </c>
      <c r="K866" s="371"/>
      <c r="L866" s="488">
        <v>20.09</v>
      </c>
      <c r="M866" s="488">
        <v>20.09</v>
      </c>
    </row>
    <row r="867" spans="1:13" x14ac:dyDescent="0.2">
      <c r="A867" s="359" t="s">
        <v>3958</v>
      </c>
      <c r="B867" s="373" t="s">
        <v>5794</v>
      </c>
      <c r="C867" s="374" t="s">
        <v>5795</v>
      </c>
      <c r="D867" s="373" t="s">
        <v>5791</v>
      </c>
      <c r="E867" s="373" t="s">
        <v>5302</v>
      </c>
      <c r="F867" s="375" t="s">
        <v>5796</v>
      </c>
      <c r="G867" s="376" t="s">
        <v>86</v>
      </c>
      <c r="H867" s="377">
        <v>8.2199999999999995E-2</v>
      </c>
      <c r="I867" s="378">
        <v>12.5</v>
      </c>
      <c r="J867" s="378">
        <v>1.02</v>
      </c>
      <c r="K867" s="379"/>
      <c r="L867" s="489">
        <v>15.06</v>
      </c>
    </row>
    <row r="868" spans="1:13" x14ac:dyDescent="0.2">
      <c r="A868" s="359" t="s">
        <v>3959</v>
      </c>
      <c r="B868" s="373" t="s">
        <v>5794</v>
      </c>
      <c r="C868" s="374" t="s">
        <v>6342</v>
      </c>
      <c r="D868" s="373" t="s">
        <v>5791</v>
      </c>
      <c r="E868" s="373" t="s">
        <v>5572</v>
      </c>
      <c r="F868" s="375" t="s">
        <v>5798</v>
      </c>
      <c r="G868" s="376" t="s">
        <v>5566</v>
      </c>
      <c r="H868" s="377">
        <v>3.3000000000000002E-2</v>
      </c>
      <c r="I868" s="378">
        <v>16.899999999999999</v>
      </c>
      <c r="J868" s="378">
        <v>0.55000000000000004</v>
      </c>
      <c r="K868" s="379"/>
      <c r="L868" s="489">
        <v>20.37</v>
      </c>
    </row>
    <row r="869" spans="1:13" x14ac:dyDescent="0.2">
      <c r="A869" s="359" t="s">
        <v>3960</v>
      </c>
      <c r="B869" s="373" t="s">
        <v>5794</v>
      </c>
      <c r="C869" s="374" t="s">
        <v>6283</v>
      </c>
      <c r="D869" s="373" t="s">
        <v>5791</v>
      </c>
      <c r="E869" s="373" t="s">
        <v>5557</v>
      </c>
      <c r="F869" s="375" t="s">
        <v>5796</v>
      </c>
      <c r="G869" s="376" t="s">
        <v>86</v>
      </c>
      <c r="H869" s="377">
        <v>0.2437</v>
      </c>
      <c r="I869" s="378">
        <v>18.510000000000002</v>
      </c>
      <c r="J869" s="378">
        <v>4.51</v>
      </c>
      <c r="K869" s="379"/>
      <c r="L869" s="489">
        <v>22.3</v>
      </c>
    </row>
    <row r="870" spans="1:13" x14ac:dyDescent="0.2">
      <c r="A870" s="359" t="s">
        <v>3961</v>
      </c>
      <c r="B870" s="373" t="s">
        <v>5794</v>
      </c>
      <c r="C870" s="374" t="s">
        <v>6337</v>
      </c>
      <c r="D870" s="373" t="s">
        <v>5791</v>
      </c>
      <c r="E870" s="373" t="s">
        <v>5620</v>
      </c>
      <c r="F870" s="375" t="s">
        <v>5798</v>
      </c>
      <c r="G870" s="376" t="s">
        <v>5305</v>
      </c>
      <c r="H870" s="377">
        <v>0.4</v>
      </c>
      <c r="I870" s="378">
        <v>0.94</v>
      </c>
      <c r="J870" s="378">
        <v>0.37</v>
      </c>
      <c r="K870" s="379"/>
      <c r="L870" s="489">
        <v>1.1399999999999999</v>
      </c>
    </row>
    <row r="871" spans="1:13" x14ac:dyDescent="0.2">
      <c r="A871" s="359" t="s">
        <v>3962</v>
      </c>
      <c r="B871" s="396" t="s">
        <v>5794</v>
      </c>
      <c r="C871" s="397" t="s">
        <v>6416</v>
      </c>
      <c r="D871" s="396" t="s">
        <v>5791</v>
      </c>
      <c r="E871" s="396" t="s">
        <v>6417</v>
      </c>
      <c r="F871" s="398" t="s">
        <v>5798</v>
      </c>
      <c r="G871" s="399" t="s">
        <v>5566</v>
      </c>
      <c r="H871" s="400">
        <v>0.22</v>
      </c>
      <c r="I871" s="380">
        <v>46.55292</v>
      </c>
      <c r="J871" s="380">
        <v>10.24</v>
      </c>
      <c r="K871" s="379"/>
      <c r="L871" s="489">
        <v>55.98</v>
      </c>
    </row>
    <row r="872" spans="1:13" ht="12.75" thickBot="1" x14ac:dyDescent="0.25">
      <c r="A872" s="359" t="s">
        <v>3963</v>
      </c>
      <c r="B872" s="381" t="s">
        <v>6418</v>
      </c>
      <c r="C872" s="382" t="s">
        <v>5781</v>
      </c>
      <c r="D872" s="381" t="s">
        <v>5782</v>
      </c>
      <c r="E872" s="381" t="s">
        <v>5783</v>
      </c>
      <c r="F872" s="383" t="s">
        <v>5784</v>
      </c>
      <c r="G872" s="384" t="s">
        <v>5785</v>
      </c>
      <c r="H872" s="382" t="s">
        <v>5786</v>
      </c>
      <c r="I872" s="382" t="s">
        <v>5787</v>
      </c>
      <c r="J872" s="382" t="s">
        <v>5788</v>
      </c>
      <c r="K872" s="364"/>
    </row>
    <row r="873" spans="1:13" ht="12.75" thickTop="1" x14ac:dyDescent="0.2">
      <c r="A873" s="359" t="s">
        <v>3964</v>
      </c>
      <c r="B873" s="401" t="s">
        <v>5789</v>
      </c>
      <c r="C873" s="402" t="s">
        <v>6419</v>
      </c>
      <c r="D873" s="401" t="s">
        <v>5791</v>
      </c>
      <c r="E873" s="401" t="s">
        <v>546</v>
      </c>
      <c r="F873" s="403">
        <v>27</v>
      </c>
      <c r="G873" s="404" t="s">
        <v>5793</v>
      </c>
      <c r="H873" s="405">
        <v>1</v>
      </c>
      <c r="I873" s="406">
        <v>432.75</v>
      </c>
      <c r="J873" s="406">
        <v>432.75</v>
      </c>
      <c r="K873" s="371"/>
      <c r="L873" s="488">
        <v>521.33000000000004</v>
      </c>
      <c r="M873" s="488">
        <v>521.33000000000004</v>
      </c>
    </row>
    <row r="874" spans="1:13" x14ac:dyDescent="0.2">
      <c r="A874" s="359" t="s">
        <v>3965</v>
      </c>
      <c r="B874" s="373" t="s">
        <v>5794</v>
      </c>
      <c r="C874" s="374" t="s">
        <v>5840</v>
      </c>
      <c r="D874" s="373" t="s">
        <v>5791</v>
      </c>
      <c r="E874" s="373" t="s">
        <v>5288</v>
      </c>
      <c r="F874" s="375" t="s">
        <v>5796</v>
      </c>
      <c r="G874" s="376" t="s">
        <v>86</v>
      </c>
      <c r="H874" s="377">
        <v>1.5371999999999999</v>
      </c>
      <c r="I874" s="378">
        <v>18.510000000000002</v>
      </c>
      <c r="J874" s="378">
        <v>28.45</v>
      </c>
      <c r="K874" s="379"/>
      <c r="L874" s="489">
        <v>22.3</v>
      </c>
    </row>
    <row r="875" spans="1:13" x14ac:dyDescent="0.2">
      <c r="A875" s="359" t="s">
        <v>3966</v>
      </c>
      <c r="B875" s="373" t="s">
        <v>5794</v>
      </c>
      <c r="C875" s="374" t="s">
        <v>5797</v>
      </c>
      <c r="D875" s="373" t="s">
        <v>5791</v>
      </c>
      <c r="E875" s="373" t="s">
        <v>5380</v>
      </c>
      <c r="F875" s="375" t="s">
        <v>5798</v>
      </c>
      <c r="G875" s="376" t="s">
        <v>5298</v>
      </c>
      <c r="H875" s="377">
        <v>4.54</v>
      </c>
      <c r="I875" s="378">
        <v>0.52</v>
      </c>
      <c r="J875" s="378">
        <v>2.36</v>
      </c>
      <c r="K875" s="379"/>
      <c r="L875" s="489">
        <v>0.63</v>
      </c>
    </row>
    <row r="876" spans="1:13" x14ac:dyDescent="0.2">
      <c r="A876" s="359" t="s">
        <v>3967</v>
      </c>
      <c r="B876" s="373" t="s">
        <v>5794</v>
      </c>
      <c r="C876" s="374" t="s">
        <v>5815</v>
      </c>
      <c r="D876" s="373" t="s">
        <v>5791</v>
      </c>
      <c r="E876" s="373" t="s">
        <v>5286</v>
      </c>
      <c r="F876" s="375" t="s">
        <v>5796</v>
      </c>
      <c r="G876" s="376" t="s">
        <v>86</v>
      </c>
      <c r="H876" s="377">
        <v>1.2844</v>
      </c>
      <c r="I876" s="378">
        <v>11.07</v>
      </c>
      <c r="J876" s="378">
        <v>14.21</v>
      </c>
      <c r="K876" s="379"/>
      <c r="L876" s="489">
        <v>13.34</v>
      </c>
    </row>
    <row r="877" spans="1:13" x14ac:dyDescent="0.2">
      <c r="A877" s="359" t="s">
        <v>3968</v>
      </c>
      <c r="B877" s="373" t="s">
        <v>5794</v>
      </c>
      <c r="C877" s="374" t="s">
        <v>6197</v>
      </c>
      <c r="D877" s="373" t="s">
        <v>5791</v>
      </c>
      <c r="E877" s="373" t="s">
        <v>5364</v>
      </c>
      <c r="F877" s="375" t="s">
        <v>5798</v>
      </c>
      <c r="G877" s="376" t="s">
        <v>5885</v>
      </c>
      <c r="H877" s="377">
        <v>1.04E-2</v>
      </c>
      <c r="I877" s="378">
        <v>154.26</v>
      </c>
      <c r="J877" s="378">
        <v>1.6</v>
      </c>
      <c r="K877" s="379"/>
      <c r="L877" s="489">
        <v>185.84</v>
      </c>
    </row>
    <row r="878" spans="1:13" x14ac:dyDescent="0.2">
      <c r="A878" s="359" t="s">
        <v>3969</v>
      </c>
      <c r="B878" s="373" t="s">
        <v>5794</v>
      </c>
      <c r="C878" s="374" t="s">
        <v>6420</v>
      </c>
      <c r="D878" s="373" t="s">
        <v>5791</v>
      </c>
      <c r="E878" s="373" t="s">
        <v>6421</v>
      </c>
      <c r="F878" s="375" t="s">
        <v>5798</v>
      </c>
      <c r="G878" s="376" t="s">
        <v>5793</v>
      </c>
      <c r="H878" s="377">
        <v>1.2</v>
      </c>
      <c r="I878" s="378">
        <v>321.77667150259066</v>
      </c>
      <c r="J878" s="378">
        <v>386.13</v>
      </c>
      <c r="K878" s="379"/>
      <c r="L878" s="489">
        <v>387.62</v>
      </c>
    </row>
    <row r="879" spans="1:13" x14ac:dyDescent="0.2">
      <c r="A879" s="359" t="s">
        <v>3970</v>
      </c>
      <c r="B879" s="360" t="s">
        <v>6422</v>
      </c>
      <c r="C879" s="361" t="s">
        <v>5781</v>
      </c>
      <c r="D879" s="360" t="s">
        <v>5782</v>
      </c>
      <c r="E879" s="360" t="s">
        <v>5783</v>
      </c>
      <c r="F879" s="362" t="s">
        <v>5784</v>
      </c>
      <c r="G879" s="363" t="s">
        <v>5785</v>
      </c>
      <c r="H879" s="361" t="s">
        <v>5786</v>
      </c>
      <c r="I879" s="361" t="s">
        <v>5787</v>
      </c>
      <c r="J879" s="361" t="s">
        <v>5788</v>
      </c>
      <c r="K879" s="364"/>
    </row>
    <row r="880" spans="1:13" x14ac:dyDescent="0.2">
      <c r="A880" s="359" t="s">
        <v>3971</v>
      </c>
      <c r="B880" s="385" t="s">
        <v>5789</v>
      </c>
      <c r="C880" s="386" t="s">
        <v>5986</v>
      </c>
      <c r="D880" s="385" t="s">
        <v>5791</v>
      </c>
      <c r="E880" s="385" t="s">
        <v>292</v>
      </c>
      <c r="F880" s="387">
        <v>5</v>
      </c>
      <c r="G880" s="388" t="s">
        <v>5885</v>
      </c>
      <c r="H880" s="389">
        <v>1</v>
      </c>
      <c r="I880" s="372">
        <v>463</v>
      </c>
      <c r="J880" s="372">
        <v>463</v>
      </c>
      <c r="K880" s="371"/>
      <c r="L880" s="488">
        <v>557.76</v>
      </c>
      <c r="M880" s="488">
        <v>557.76</v>
      </c>
    </row>
    <row r="881" spans="1:13" ht="12.75" thickBot="1" x14ac:dyDescent="0.25">
      <c r="A881" s="359" t="s">
        <v>3972</v>
      </c>
      <c r="B881" s="396" t="s">
        <v>5794</v>
      </c>
      <c r="C881" s="397" t="s">
        <v>5987</v>
      </c>
      <c r="D881" s="396" t="s">
        <v>5791</v>
      </c>
      <c r="E881" s="396" t="s">
        <v>5596</v>
      </c>
      <c r="F881" s="398" t="s">
        <v>5798</v>
      </c>
      <c r="G881" s="399" t="s">
        <v>5885</v>
      </c>
      <c r="H881" s="400">
        <v>1.02</v>
      </c>
      <c r="I881" s="380">
        <v>453.92980388768899</v>
      </c>
      <c r="J881" s="380">
        <v>463</v>
      </c>
      <c r="K881" s="379"/>
      <c r="L881" s="489">
        <v>546.83000000000004</v>
      </c>
    </row>
    <row r="882" spans="1:13" ht="12.75" thickTop="1" x14ac:dyDescent="0.2">
      <c r="A882" s="359" t="s">
        <v>3973</v>
      </c>
      <c r="B882" s="407" t="s">
        <v>6423</v>
      </c>
      <c r="C882" s="408" t="s">
        <v>5781</v>
      </c>
      <c r="D882" s="407" t="s">
        <v>5782</v>
      </c>
      <c r="E882" s="407" t="s">
        <v>5783</v>
      </c>
      <c r="F882" s="409" t="s">
        <v>5784</v>
      </c>
      <c r="G882" s="410" t="s">
        <v>5785</v>
      </c>
      <c r="H882" s="408" t="s">
        <v>5786</v>
      </c>
      <c r="I882" s="408" t="s">
        <v>5787</v>
      </c>
      <c r="J882" s="408" t="s">
        <v>5788</v>
      </c>
      <c r="K882" s="364"/>
    </row>
    <row r="883" spans="1:13" x14ac:dyDescent="0.2">
      <c r="A883" s="359" t="s">
        <v>3974</v>
      </c>
      <c r="B883" s="365" t="s">
        <v>5789</v>
      </c>
      <c r="C883" s="366" t="s">
        <v>5970</v>
      </c>
      <c r="D883" s="365" t="s">
        <v>5791</v>
      </c>
      <c r="E883" s="365" t="s">
        <v>279</v>
      </c>
      <c r="F883" s="367">
        <v>5</v>
      </c>
      <c r="G883" s="368" t="s">
        <v>5298</v>
      </c>
      <c r="H883" s="369">
        <v>1</v>
      </c>
      <c r="I883" s="370">
        <v>9.84</v>
      </c>
      <c r="J883" s="370">
        <v>9.84</v>
      </c>
      <c r="K883" s="371"/>
      <c r="L883" s="488">
        <v>11.85</v>
      </c>
      <c r="M883" s="488">
        <v>11.85</v>
      </c>
    </row>
    <row r="884" spans="1:13" x14ac:dyDescent="0.2">
      <c r="A884" s="359" t="s">
        <v>3975</v>
      </c>
      <c r="B884" s="373" t="s">
        <v>5794</v>
      </c>
      <c r="C884" s="374" t="s">
        <v>5795</v>
      </c>
      <c r="D884" s="373" t="s">
        <v>5791</v>
      </c>
      <c r="E884" s="373" t="s">
        <v>5302</v>
      </c>
      <c r="F884" s="375" t="s">
        <v>5796</v>
      </c>
      <c r="G884" s="376" t="s">
        <v>86</v>
      </c>
      <c r="H884" s="377">
        <v>0.08</v>
      </c>
      <c r="I884" s="378">
        <v>12.5</v>
      </c>
      <c r="J884" s="378">
        <v>1</v>
      </c>
      <c r="K884" s="379"/>
      <c r="L884" s="489">
        <v>15.06</v>
      </c>
    </row>
    <row r="885" spans="1:13" x14ac:dyDescent="0.2">
      <c r="A885" s="359" t="s">
        <v>3976</v>
      </c>
      <c r="B885" s="373" t="s">
        <v>5794</v>
      </c>
      <c r="C885" s="374" t="s">
        <v>5971</v>
      </c>
      <c r="D885" s="373" t="s">
        <v>5791</v>
      </c>
      <c r="E885" s="373" t="s">
        <v>5293</v>
      </c>
      <c r="F885" s="375" t="s">
        <v>5796</v>
      </c>
      <c r="G885" s="376" t="s">
        <v>86</v>
      </c>
      <c r="H885" s="377">
        <v>0.08</v>
      </c>
      <c r="I885" s="378">
        <v>18.510000000000002</v>
      </c>
      <c r="J885" s="378">
        <v>1.48</v>
      </c>
      <c r="K885" s="379"/>
      <c r="L885" s="489">
        <v>22.3</v>
      </c>
    </row>
    <row r="886" spans="1:13" x14ac:dyDescent="0.2">
      <c r="A886" s="359" t="s">
        <v>3977</v>
      </c>
      <c r="B886" s="373" t="s">
        <v>5794</v>
      </c>
      <c r="C886" s="374" t="s">
        <v>5953</v>
      </c>
      <c r="D886" s="373" t="s">
        <v>5791</v>
      </c>
      <c r="E886" s="373" t="s">
        <v>5297</v>
      </c>
      <c r="F886" s="375" t="s">
        <v>5798</v>
      </c>
      <c r="G886" s="376" t="s">
        <v>5298</v>
      </c>
      <c r="H886" s="377">
        <v>0.02</v>
      </c>
      <c r="I886" s="378">
        <v>20.12</v>
      </c>
      <c r="J886" s="378">
        <v>0.4</v>
      </c>
      <c r="K886" s="379"/>
      <c r="L886" s="489">
        <v>24.25</v>
      </c>
    </row>
    <row r="887" spans="1:13" x14ac:dyDescent="0.2">
      <c r="A887" s="359" t="s">
        <v>3978</v>
      </c>
      <c r="B887" s="373" t="s">
        <v>5794</v>
      </c>
      <c r="C887" s="374" t="s">
        <v>5972</v>
      </c>
      <c r="D887" s="373" t="s">
        <v>5791</v>
      </c>
      <c r="E887" s="373" t="s">
        <v>5973</v>
      </c>
      <c r="F887" s="375" t="s">
        <v>5798</v>
      </c>
      <c r="G887" s="376" t="s">
        <v>5298</v>
      </c>
      <c r="H887" s="377">
        <v>1.1000000000000001</v>
      </c>
      <c r="I887" s="378">
        <v>6.33</v>
      </c>
      <c r="J887" s="378">
        <v>6.96</v>
      </c>
      <c r="K887" s="379"/>
      <c r="L887" s="489">
        <v>7.63</v>
      </c>
    </row>
    <row r="888" spans="1:13" x14ac:dyDescent="0.2">
      <c r="A888" s="359" t="s">
        <v>3979</v>
      </c>
      <c r="B888" s="381" t="s">
        <v>6424</v>
      </c>
      <c r="C888" s="382" t="s">
        <v>5781</v>
      </c>
      <c r="D888" s="381" t="s">
        <v>5782</v>
      </c>
      <c r="E888" s="381" t="s">
        <v>5783</v>
      </c>
      <c r="F888" s="383" t="s">
        <v>5784</v>
      </c>
      <c r="G888" s="384" t="s">
        <v>5785</v>
      </c>
      <c r="H888" s="382" t="s">
        <v>5786</v>
      </c>
      <c r="I888" s="382" t="s">
        <v>5787</v>
      </c>
      <c r="J888" s="382" t="s">
        <v>5788</v>
      </c>
      <c r="K888" s="364"/>
    </row>
    <row r="889" spans="1:13" ht="12.75" thickBot="1" x14ac:dyDescent="0.25">
      <c r="A889" s="359" t="s">
        <v>3980</v>
      </c>
      <c r="B889" s="385" t="s">
        <v>5789</v>
      </c>
      <c r="C889" s="386" t="s">
        <v>5975</v>
      </c>
      <c r="D889" s="385" t="s">
        <v>5791</v>
      </c>
      <c r="E889" s="385" t="s">
        <v>282</v>
      </c>
      <c r="F889" s="387">
        <v>5</v>
      </c>
      <c r="G889" s="388" t="s">
        <v>5298</v>
      </c>
      <c r="H889" s="389">
        <v>1</v>
      </c>
      <c r="I889" s="372">
        <v>12.8</v>
      </c>
      <c r="J889" s="372">
        <v>12.8</v>
      </c>
      <c r="K889" s="371"/>
      <c r="L889" s="488">
        <v>15.42</v>
      </c>
      <c r="M889" s="488">
        <v>15.42</v>
      </c>
    </row>
    <row r="890" spans="1:13" ht="12.75" thickTop="1" x14ac:dyDescent="0.2">
      <c r="A890" s="359" t="s">
        <v>3981</v>
      </c>
      <c r="B890" s="390" t="s">
        <v>5794</v>
      </c>
      <c r="C890" s="391" t="s">
        <v>5795</v>
      </c>
      <c r="D890" s="390" t="s">
        <v>5791</v>
      </c>
      <c r="E890" s="390" t="s">
        <v>5302</v>
      </c>
      <c r="F890" s="392" t="s">
        <v>5796</v>
      </c>
      <c r="G890" s="393" t="s">
        <v>86</v>
      </c>
      <c r="H890" s="394">
        <v>7.0000000000000007E-2</v>
      </c>
      <c r="I890" s="395">
        <v>12.5</v>
      </c>
      <c r="J890" s="395">
        <v>0.87</v>
      </c>
      <c r="K890" s="379"/>
      <c r="L890" s="489">
        <v>15.06</v>
      </c>
    </row>
    <row r="891" spans="1:13" x14ac:dyDescent="0.2">
      <c r="A891" s="359" t="s">
        <v>3982</v>
      </c>
      <c r="B891" s="373" t="s">
        <v>5794</v>
      </c>
      <c r="C891" s="374" t="s">
        <v>5971</v>
      </c>
      <c r="D891" s="373" t="s">
        <v>5791</v>
      </c>
      <c r="E891" s="373" t="s">
        <v>5293</v>
      </c>
      <c r="F891" s="375" t="s">
        <v>5796</v>
      </c>
      <c r="G891" s="376" t="s">
        <v>86</v>
      </c>
      <c r="H891" s="377">
        <v>7.0000000000000007E-2</v>
      </c>
      <c r="I891" s="378">
        <v>18.510000000000002</v>
      </c>
      <c r="J891" s="378">
        <v>1.29</v>
      </c>
      <c r="K891" s="379"/>
      <c r="L891" s="489">
        <v>22.3</v>
      </c>
    </row>
    <row r="892" spans="1:13" x14ac:dyDescent="0.2">
      <c r="A892" s="359" t="s">
        <v>3983</v>
      </c>
      <c r="B892" s="373" t="s">
        <v>5794</v>
      </c>
      <c r="C892" s="374" t="s">
        <v>5976</v>
      </c>
      <c r="D892" s="373" t="s">
        <v>5791</v>
      </c>
      <c r="E892" s="373" t="s">
        <v>5369</v>
      </c>
      <c r="F892" s="375" t="s">
        <v>5798</v>
      </c>
      <c r="G892" s="376" t="s">
        <v>5298</v>
      </c>
      <c r="H892" s="377">
        <v>1.1000000000000001</v>
      </c>
      <c r="I892" s="378">
        <v>9.3093000000000004</v>
      </c>
      <c r="J892" s="378">
        <v>10.24</v>
      </c>
      <c r="K892" s="379"/>
      <c r="L892" s="489">
        <v>11.21</v>
      </c>
    </row>
    <row r="893" spans="1:13" x14ac:dyDescent="0.2">
      <c r="A893" s="359" t="s">
        <v>3984</v>
      </c>
      <c r="B893" s="373" t="s">
        <v>5794</v>
      </c>
      <c r="C893" s="374" t="s">
        <v>5953</v>
      </c>
      <c r="D893" s="373" t="s">
        <v>5791</v>
      </c>
      <c r="E893" s="373" t="s">
        <v>5297</v>
      </c>
      <c r="F893" s="375" t="s">
        <v>5798</v>
      </c>
      <c r="G893" s="376" t="s">
        <v>5298</v>
      </c>
      <c r="H893" s="377">
        <v>0.02</v>
      </c>
      <c r="I893" s="378">
        <v>20.12</v>
      </c>
      <c r="J893" s="378">
        <v>0.4</v>
      </c>
      <c r="K893" s="379"/>
      <c r="L893" s="489">
        <v>24.25</v>
      </c>
    </row>
    <row r="894" spans="1:13" x14ac:dyDescent="0.2">
      <c r="A894" s="359" t="s">
        <v>3985</v>
      </c>
      <c r="B894" s="360" t="s">
        <v>6425</v>
      </c>
      <c r="C894" s="361" t="s">
        <v>5781</v>
      </c>
      <c r="D894" s="360" t="s">
        <v>5782</v>
      </c>
      <c r="E894" s="360" t="s">
        <v>5783</v>
      </c>
      <c r="F894" s="362" t="s">
        <v>5784</v>
      </c>
      <c r="G894" s="363" t="s">
        <v>5785</v>
      </c>
      <c r="H894" s="361" t="s">
        <v>5786</v>
      </c>
      <c r="I894" s="361" t="s">
        <v>5787</v>
      </c>
      <c r="J894" s="361" t="s">
        <v>5788</v>
      </c>
      <c r="K894" s="364"/>
    </row>
    <row r="895" spans="1:13" x14ac:dyDescent="0.2">
      <c r="A895" s="359" t="s">
        <v>3986</v>
      </c>
      <c r="B895" s="365" t="s">
        <v>5789</v>
      </c>
      <c r="C895" s="366" t="s">
        <v>5978</v>
      </c>
      <c r="D895" s="365" t="s">
        <v>5791</v>
      </c>
      <c r="E895" s="365" t="s">
        <v>286</v>
      </c>
      <c r="F895" s="367">
        <v>5</v>
      </c>
      <c r="G895" s="368" t="s">
        <v>5885</v>
      </c>
      <c r="H895" s="369">
        <v>1</v>
      </c>
      <c r="I895" s="370">
        <v>35.97</v>
      </c>
      <c r="J895" s="370">
        <v>35.97</v>
      </c>
      <c r="K895" s="371"/>
      <c r="L895" s="488">
        <v>43.34</v>
      </c>
      <c r="M895" s="488">
        <v>43.34</v>
      </c>
    </row>
    <row r="896" spans="1:13" x14ac:dyDescent="0.2">
      <c r="A896" s="359" t="s">
        <v>3987</v>
      </c>
      <c r="B896" s="373" t="s">
        <v>5794</v>
      </c>
      <c r="C896" s="374" t="s">
        <v>5815</v>
      </c>
      <c r="D896" s="373" t="s">
        <v>5791</v>
      </c>
      <c r="E896" s="373" t="s">
        <v>5286</v>
      </c>
      <c r="F896" s="375" t="s">
        <v>5796</v>
      </c>
      <c r="G896" s="376" t="s">
        <v>86</v>
      </c>
      <c r="H896" s="377">
        <v>3.2490999999999999</v>
      </c>
      <c r="I896" s="378">
        <v>11.073074999999999</v>
      </c>
      <c r="J896" s="378">
        <v>35.97</v>
      </c>
      <c r="K896" s="379"/>
      <c r="L896" s="489">
        <v>13.34</v>
      </c>
    </row>
    <row r="897" spans="1:13" x14ac:dyDescent="0.2">
      <c r="A897" s="359" t="s">
        <v>3988</v>
      </c>
      <c r="B897" s="381" t="s">
        <v>6426</v>
      </c>
      <c r="C897" s="382" t="s">
        <v>5781</v>
      </c>
      <c r="D897" s="381" t="s">
        <v>5782</v>
      </c>
      <c r="E897" s="381" t="s">
        <v>5783</v>
      </c>
      <c r="F897" s="383" t="s">
        <v>5784</v>
      </c>
      <c r="G897" s="384" t="s">
        <v>5785</v>
      </c>
      <c r="H897" s="382" t="s">
        <v>5786</v>
      </c>
      <c r="I897" s="382" t="s">
        <v>5787</v>
      </c>
      <c r="J897" s="382" t="s">
        <v>5788</v>
      </c>
      <c r="K897" s="364"/>
    </row>
    <row r="898" spans="1:13" ht="12.75" thickBot="1" x14ac:dyDescent="0.25">
      <c r="A898" s="359" t="s">
        <v>3989</v>
      </c>
      <c r="B898" s="385" t="s">
        <v>5789</v>
      </c>
      <c r="C898" s="386" t="s">
        <v>5980</v>
      </c>
      <c r="D898" s="385" t="s">
        <v>5791</v>
      </c>
      <c r="E898" s="385" t="s">
        <v>288</v>
      </c>
      <c r="F898" s="387">
        <v>5</v>
      </c>
      <c r="G898" s="388" t="s">
        <v>5793</v>
      </c>
      <c r="H898" s="389">
        <v>1</v>
      </c>
      <c r="I898" s="372">
        <v>4.43</v>
      </c>
      <c r="J898" s="372">
        <v>4.43</v>
      </c>
      <c r="K898" s="371"/>
      <c r="L898" s="488">
        <v>5.33</v>
      </c>
      <c r="M898" s="488">
        <v>5.33</v>
      </c>
    </row>
    <row r="899" spans="1:13" ht="12.75" thickTop="1" x14ac:dyDescent="0.2">
      <c r="A899" s="359" t="s">
        <v>3990</v>
      </c>
      <c r="B899" s="390" t="s">
        <v>5794</v>
      </c>
      <c r="C899" s="391" t="s">
        <v>5815</v>
      </c>
      <c r="D899" s="390" t="s">
        <v>5791</v>
      </c>
      <c r="E899" s="390" t="s">
        <v>5286</v>
      </c>
      <c r="F899" s="392" t="s">
        <v>5796</v>
      </c>
      <c r="G899" s="393" t="s">
        <v>86</v>
      </c>
      <c r="H899" s="394">
        <v>0.4</v>
      </c>
      <c r="I899" s="395">
        <v>11.092140000000001</v>
      </c>
      <c r="J899" s="395">
        <v>4.43</v>
      </c>
      <c r="K899" s="379"/>
      <c r="L899" s="489">
        <v>13.34</v>
      </c>
    </row>
    <row r="900" spans="1:13" x14ac:dyDescent="0.2">
      <c r="A900" s="359" t="s">
        <v>3991</v>
      </c>
      <c r="B900" s="360" t="s">
        <v>6427</v>
      </c>
      <c r="C900" s="361" t="s">
        <v>5781</v>
      </c>
      <c r="D900" s="360" t="s">
        <v>5782</v>
      </c>
      <c r="E900" s="360" t="s">
        <v>5783</v>
      </c>
      <c r="F900" s="362" t="s">
        <v>5784</v>
      </c>
      <c r="G900" s="363" t="s">
        <v>5785</v>
      </c>
      <c r="H900" s="361" t="s">
        <v>5786</v>
      </c>
      <c r="I900" s="361" t="s">
        <v>5787</v>
      </c>
      <c r="J900" s="361" t="s">
        <v>5788</v>
      </c>
      <c r="K900" s="364"/>
    </row>
    <row r="901" spans="1:13" x14ac:dyDescent="0.2">
      <c r="A901" s="359" t="s">
        <v>3992</v>
      </c>
      <c r="B901" s="365" t="s">
        <v>5789</v>
      </c>
      <c r="C901" s="366" t="s">
        <v>6428</v>
      </c>
      <c r="D901" s="365" t="s">
        <v>5791</v>
      </c>
      <c r="E901" s="365" t="s">
        <v>556</v>
      </c>
      <c r="F901" s="367">
        <v>6</v>
      </c>
      <c r="G901" s="368" t="s">
        <v>5885</v>
      </c>
      <c r="H901" s="369">
        <v>1</v>
      </c>
      <c r="I901" s="370">
        <v>168.13</v>
      </c>
      <c r="J901" s="370">
        <v>168.13</v>
      </c>
      <c r="K901" s="371"/>
      <c r="L901" s="488">
        <v>202.56</v>
      </c>
      <c r="M901" s="488">
        <v>202.56</v>
      </c>
    </row>
    <row r="902" spans="1:13" x14ac:dyDescent="0.2">
      <c r="A902" s="359" t="s">
        <v>3993</v>
      </c>
      <c r="B902" s="373" t="s">
        <v>5794</v>
      </c>
      <c r="C902" s="374" t="s">
        <v>5815</v>
      </c>
      <c r="D902" s="373" t="s">
        <v>5791</v>
      </c>
      <c r="E902" s="373" t="s">
        <v>5286</v>
      </c>
      <c r="F902" s="375" t="s">
        <v>5796</v>
      </c>
      <c r="G902" s="376" t="s">
        <v>86</v>
      </c>
      <c r="H902" s="377">
        <v>2</v>
      </c>
      <c r="I902" s="378">
        <v>11.07</v>
      </c>
      <c r="J902" s="378">
        <v>22.14</v>
      </c>
      <c r="K902" s="379"/>
      <c r="L902" s="489">
        <v>13.34</v>
      </c>
    </row>
    <row r="903" spans="1:13" x14ac:dyDescent="0.2">
      <c r="A903" s="359" t="s">
        <v>3994</v>
      </c>
      <c r="B903" s="373" t="s">
        <v>5794</v>
      </c>
      <c r="C903" s="374" t="s">
        <v>6429</v>
      </c>
      <c r="D903" s="373" t="s">
        <v>5791</v>
      </c>
      <c r="E903" s="373" t="s">
        <v>6430</v>
      </c>
      <c r="F903" s="375" t="s">
        <v>5798</v>
      </c>
      <c r="G903" s="376" t="s">
        <v>5885</v>
      </c>
      <c r="H903" s="377">
        <v>0.6</v>
      </c>
      <c r="I903" s="378">
        <v>125.07</v>
      </c>
      <c r="J903" s="378">
        <v>75.040000000000006</v>
      </c>
      <c r="K903" s="379"/>
      <c r="L903" s="489">
        <v>150.66999999999999</v>
      </c>
    </row>
    <row r="904" spans="1:13" x14ac:dyDescent="0.2">
      <c r="A904" s="359" t="s">
        <v>3995</v>
      </c>
      <c r="B904" s="373" t="s">
        <v>5794</v>
      </c>
      <c r="C904" s="374" t="s">
        <v>5967</v>
      </c>
      <c r="D904" s="373" t="s">
        <v>5791</v>
      </c>
      <c r="E904" s="373" t="s">
        <v>5375</v>
      </c>
      <c r="F904" s="375" t="s">
        <v>5798</v>
      </c>
      <c r="G904" s="376" t="s">
        <v>5885</v>
      </c>
      <c r="H904" s="377">
        <v>0.6</v>
      </c>
      <c r="I904" s="378">
        <v>118.26</v>
      </c>
      <c r="J904" s="378">
        <v>70.95</v>
      </c>
      <c r="K904" s="379"/>
      <c r="L904" s="489">
        <v>142.47</v>
      </c>
    </row>
    <row r="905" spans="1:13" x14ac:dyDescent="0.2">
      <c r="A905" s="359" t="s">
        <v>3996</v>
      </c>
      <c r="B905" s="360" t="s">
        <v>6431</v>
      </c>
      <c r="C905" s="361" t="s">
        <v>5781</v>
      </c>
      <c r="D905" s="360" t="s">
        <v>5782</v>
      </c>
      <c r="E905" s="360" t="s">
        <v>5783</v>
      </c>
      <c r="F905" s="362" t="s">
        <v>5784</v>
      </c>
      <c r="G905" s="363" t="s">
        <v>5785</v>
      </c>
      <c r="H905" s="361" t="s">
        <v>5786</v>
      </c>
      <c r="I905" s="361" t="s">
        <v>5787</v>
      </c>
      <c r="J905" s="361" t="s">
        <v>5788</v>
      </c>
      <c r="K905" s="364"/>
    </row>
    <row r="906" spans="1:13" ht="24" x14ac:dyDescent="0.2">
      <c r="A906" s="359" t="s">
        <v>3997</v>
      </c>
      <c r="B906" s="385" t="s">
        <v>5789</v>
      </c>
      <c r="C906" s="386" t="s">
        <v>5989</v>
      </c>
      <c r="D906" s="385" t="s">
        <v>5791</v>
      </c>
      <c r="E906" s="385" t="s">
        <v>6432</v>
      </c>
      <c r="F906" s="387">
        <v>5</v>
      </c>
      <c r="G906" s="388" t="s">
        <v>5885</v>
      </c>
      <c r="H906" s="389">
        <v>1</v>
      </c>
      <c r="I906" s="372">
        <v>33.440000000000005</v>
      </c>
      <c r="J906" s="372">
        <v>33.440000000000005</v>
      </c>
      <c r="K906" s="371"/>
      <c r="L906" s="488">
        <v>40.29</v>
      </c>
      <c r="M906" s="488">
        <v>40.29</v>
      </c>
    </row>
    <row r="907" spans="1:13" ht="12.75" thickBot="1" x14ac:dyDescent="0.25">
      <c r="A907" s="359" t="s">
        <v>3998</v>
      </c>
      <c r="B907" s="396" t="s">
        <v>5794</v>
      </c>
      <c r="C907" s="397" t="s">
        <v>5882</v>
      </c>
      <c r="D907" s="396" t="s">
        <v>5791</v>
      </c>
      <c r="E907" s="396" t="s">
        <v>5402</v>
      </c>
      <c r="F907" s="398" t="s">
        <v>5796</v>
      </c>
      <c r="G907" s="399" t="s">
        <v>86</v>
      </c>
      <c r="H907" s="400">
        <v>0.64459999999999995</v>
      </c>
      <c r="I907" s="380">
        <v>18.510000000000002</v>
      </c>
      <c r="J907" s="380">
        <v>11.93</v>
      </c>
      <c r="K907" s="379"/>
      <c r="L907" s="489">
        <v>22.3</v>
      </c>
    </row>
    <row r="908" spans="1:13" ht="12.75" thickTop="1" x14ac:dyDescent="0.2">
      <c r="A908" s="359" t="s">
        <v>3999</v>
      </c>
      <c r="B908" s="390" t="s">
        <v>5794</v>
      </c>
      <c r="C908" s="391" t="s">
        <v>5815</v>
      </c>
      <c r="D908" s="390" t="s">
        <v>5791</v>
      </c>
      <c r="E908" s="390" t="s">
        <v>5286</v>
      </c>
      <c r="F908" s="392" t="s">
        <v>5796</v>
      </c>
      <c r="G908" s="393" t="s">
        <v>86</v>
      </c>
      <c r="H908" s="394">
        <v>1.9348000000000001</v>
      </c>
      <c r="I908" s="395">
        <v>11.075031818181813</v>
      </c>
      <c r="J908" s="395">
        <v>21.42</v>
      </c>
      <c r="K908" s="379"/>
      <c r="L908" s="489">
        <v>13.34</v>
      </c>
    </row>
    <row r="909" spans="1:13" ht="24" x14ac:dyDescent="0.2">
      <c r="A909" s="359" t="s">
        <v>4000</v>
      </c>
      <c r="B909" s="373" t="s">
        <v>5794</v>
      </c>
      <c r="C909" s="374" t="s">
        <v>5990</v>
      </c>
      <c r="D909" s="373" t="s">
        <v>5791</v>
      </c>
      <c r="E909" s="373" t="s">
        <v>5598</v>
      </c>
      <c r="F909" s="375" t="s">
        <v>5798</v>
      </c>
      <c r="G909" s="376" t="s">
        <v>5305</v>
      </c>
      <c r="H909" s="377">
        <v>4.6800000000000001E-2</v>
      </c>
      <c r="I909" s="378">
        <v>2.0699999999999998</v>
      </c>
      <c r="J909" s="378">
        <v>0.09</v>
      </c>
      <c r="K909" s="379"/>
      <c r="L909" s="489">
        <v>2.5</v>
      </c>
    </row>
    <row r="910" spans="1:13" x14ac:dyDescent="0.2">
      <c r="A910" s="359" t="s">
        <v>4001</v>
      </c>
      <c r="B910" s="360" t="s">
        <v>6433</v>
      </c>
      <c r="C910" s="361" t="s">
        <v>5781</v>
      </c>
      <c r="D910" s="360" t="s">
        <v>5782</v>
      </c>
      <c r="E910" s="360" t="s">
        <v>5783</v>
      </c>
      <c r="F910" s="362" t="s">
        <v>5784</v>
      </c>
      <c r="G910" s="363" t="s">
        <v>5785</v>
      </c>
      <c r="H910" s="361" t="s">
        <v>5786</v>
      </c>
      <c r="I910" s="361" t="s">
        <v>5787</v>
      </c>
      <c r="J910" s="361" t="s">
        <v>5788</v>
      </c>
      <c r="K910" s="364"/>
    </row>
    <row r="911" spans="1:13" x14ac:dyDescent="0.2">
      <c r="A911" s="359" t="s">
        <v>4002</v>
      </c>
      <c r="B911" s="365" t="s">
        <v>5789</v>
      </c>
      <c r="C911" s="366" t="s">
        <v>5964</v>
      </c>
      <c r="D911" s="365" t="s">
        <v>5791</v>
      </c>
      <c r="E911" s="365" t="s">
        <v>277</v>
      </c>
      <c r="F911" s="367">
        <v>5</v>
      </c>
      <c r="G911" s="368" t="s">
        <v>172</v>
      </c>
      <c r="H911" s="369">
        <v>1</v>
      </c>
      <c r="I911" s="370">
        <v>57.83</v>
      </c>
      <c r="J911" s="370">
        <v>57.83</v>
      </c>
      <c r="K911" s="371"/>
      <c r="L911" s="488">
        <v>69.62</v>
      </c>
      <c r="M911" s="488">
        <v>69.62</v>
      </c>
    </row>
    <row r="912" spans="1:13" x14ac:dyDescent="0.2">
      <c r="A912" s="359" t="s">
        <v>4003</v>
      </c>
      <c r="B912" s="373" t="s">
        <v>5794</v>
      </c>
      <c r="C912" s="374" t="s">
        <v>5965</v>
      </c>
      <c r="D912" s="373" t="s">
        <v>5791</v>
      </c>
      <c r="E912" s="373" t="s">
        <v>5358</v>
      </c>
      <c r="F912" s="375" t="s">
        <v>5796</v>
      </c>
      <c r="G912" s="376" t="s">
        <v>86</v>
      </c>
      <c r="H912" s="377">
        <v>0.12959999999999999</v>
      </c>
      <c r="I912" s="378">
        <v>13.28</v>
      </c>
      <c r="J912" s="378">
        <v>1.72</v>
      </c>
      <c r="K912" s="379"/>
      <c r="L912" s="489">
        <v>16</v>
      </c>
    </row>
    <row r="913" spans="1:13" x14ac:dyDescent="0.2">
      <c r="A913" s="359" t="s">
        <v>4004</v>
      </c>
      <c r="B913" s="373" t="s">
        <v>5794</v>
      </c>
      <c r="C913" s="374" t="s">
        <v>5840</v>
      </c>
      <c r="D913" s="373" t="s">
        <v>5791</v>
      </c>
      <c r="E913" s="373" t="s">
        <v>5288</v>
      </c>
      <c r="F913" s="375" t="s">
        <v>5796</v>
      </c>
      <c r="G913" s="376" t="s">
        <v>86</v>
      </c>
      <c r="H913" s="377">
        <v>0.2828</v>
      </c>
      <c r="I913" s="378">
        <v>18.510000000000002</v>
      </c>
      <c r="J913" s="378">
        <v>5.23</v>
      </c>
      <c r="K913" s="379"/>
      <c r="L913" s="489">
        <v>22.3</v>
      </c>
    </row>
    <row r="914" spans="1:13" x14ac:dyDescent="0.2">
      <c r="A914" s="359" t="s">
        <v>4005</v>
      </c>
      <c r="B914" s="396" t="s">
        <v>5794</v>
      </c>
      <c r="C914" s="397" t="s">
        <v>5815</v>
      </c>
      <c r="D914" s="396" t="s">
        <v>5791</v>
      </c>
      <c r="E914" s="396" t="s">
        <v>5286</v>
      </c>
      <c r="F914" s="398" t="s">
        <v>5796</v>
      </c>
      <c r="G914" s="399" t="s">
        <v>86</v>
      </c>
      <c r="H914" s="400">
        <v>2.1814</v>
      </c>
      <c r="I914" s="380">
        <v>11.07</v>
      </c>
      <c r="J914" s="380">
        <v>24.14</v>
      </c>
      <c r="K914" s="379"/>
      <c r="L914" s="489">
        <v>13.34</v>
      </c>
    </row>
    <row r="915" spans="1:13" ht="12.75" thickBot="1" x14ac:dyDescent="0.25">
      <c r="A915" s="359" t="s">
        <v>4006</v>
      </c>
      <c r="B915" s="396" t="s">
        <v>5794</v>
      </c>
      <c r="C915" s="397" t="s">
        <v>5966</v>
      </c>
      <c r="D915" s="396" t="s">
        <v>5791</v>
      </c>
      <c r="E915" s="396" t="s">
        <v>5538</v>
      </c>
      <c r="F915" s="398" t="s">
        <v>5798</v>
      </c>
      <c r="G915" s="399" t="s">
        <v>5885</v>
      </c>
      <c r="H915" s="400">
        <v>6.3399999999999998E-2</v>
      </c>
      <c r="I915" s="380">
        <v>146.86000000000001</v>
      </c>
      <c r="J915" s="380">
        <v>9.31</v>
      </c>
      <c r="K915" s="379"/>
      <c r="L915" s="489">
        <v>176.93</v>
      </c>
    </row>
    <row r="916" spans="1:13" ht="12.75" thickTop="1" x14ac:dyDescent="0.2">
      <c r="A916" s="359" t="s">
        <v>4007</v>
      </c>
      <c r="B916" s="390" t="s">
        <v>5794</v>
      </c>
      <c r="C916" s="391" t="s">
        <v>5967</v>
      </c>
      <c r="D916" s="390" t="s">
        <v>5791</v>
      </c>
      <c r="E916" s="390" t="s">
        <v>5375</v>
      </c>
      <c r="F916" s="392" t="s">
        <v>5798</v>
      </c>
      <c r="G916" s="393" t="s">
        <v>5885</v>
      </c>
      <c r="H916" s="394">
        <v>2.9600000000000001E-2</v>
      </c>
      <c r="I916" s="395">
        <v>118.26</v>
      </c>
      <c r="J916" s="395">
        <v>3.5</v>
      </c>
      <c r="K916" s="379"/>
      <c r="L916" s="489">
        <v>142.47</v>
      </c>
    </row>
    <row r="917" spans="1:13" x14ac:dyDescent="0.2">
      <c r="A917" s="359" t="s">
        <v>4008</v>
      </c>
      <c r="B917" s="373" t="s">
        <v>5794</v>
      </c>
      <c r="C917" s="374" t="s">
        <v>5968</v>
      </c>
      <c r="D917" s="373" t="s">
        <v>5791</v>
      </c>
      <c r="E917" s="373" t="s">
        <v>5377</v>
      </c>
      <c r="F917" s="375" t="s">
        <v>5798</v>
      </c>
      <c r="G917" s="376" t="s">
        <v>5885</v>
      </c>
      <c r="H917" s="377">
        <v>2.9600000000000001E-2</v>
      </c>
      <c r="I917" s="378">
        <v>117.49</v>
      </c>
      <c r="J917" s="378">
        <v>3.47</v>
      </c>
      <c r="K917" s="379"/>
      <c r="L917" s="489">
        <v>141.54</v>
      </c>
    </row>
    <row r="918" spans="1:13" x14ac:dyDescent="0.2">
      <c r="A918" s="359" t="s">
        <v>4009</v>
      </c>
      <c r="B918" s="373" t="s">
        <v>5794</v>
      </c>
      <c r="C918" s="374" t="s">
        <v>5797</v>
      </c>
      <c r="D918" s="373" t="s">
        <v>5791</v>
      </c>
      <c r="E918" s="373" t="s">
        <v>5380</v>
      </c>
      <c r="F918" s="375" t="s">
        <v>5798</v>
      </c>
      <c r="G918" s="376" t="s">
        <v>5298</v>
      </c>
      <c r="H918" s="377">
        <v>19.9374</v>
      </c>
      <c r="I918" s="378">
        <v>0.52472727272727282</v>
      </c>
      <c r="J918" s="378">
        <v>10.46</v>
      </c>
      <c r="K918" s="379"/>
      <c r="L918" s="489">
        <v>0.63</v>
      </c>
    </row>
    <row r="919" spans="1:13" x14ac:dyDescent="0.2">
      <c r="A919" s="359" t="s">
        <v>4010</v>
      </c>
      <c r="B919" s="360" t="s">
        <v>6434</v>
      </c>
      <c r="C919" s="361" t="s">
        <v>5781</v>
      </c>
      <c r="D919" s="360" t="s">
        <v>5782</v>
      </c>
      <c r="E919" s="360" t="s">
        <v>5783</v>
      </c>
      <c r="F919" s="362" t="s">
        <v>5784</v>
      </c>
      <c r="G919" s="363" t="s">
        <v>5785</v>
      </c>
      <c r="H919" s="361" t="s">
        <v>5786</v>
      </c>
      <c r="I919" s="361" t="s">
        <v>5787</v>
      </c>
      <c r="J919" s="361" t="s">
        <v>5788</v>
      </c>
      <c r="K919" s="364"/>
    </row>
    <row r="920" spans="1:13" x14ac:dyDescent="0.2">
      <c r="A920" s="359" t="s">
        <v>4011</v>
      </c>
      <c r="B920" s="365" t="s">
        <v>5789</v>
      </c>
      <c r="C920" s="366" t="s">
        <v>5970</v>
      </c>
      <c r="D920" s="365" t="s">
        <v>5791</v>
      </c>
      <c r="E920" s="365" t="s">
        <v>279</v>
      </c>
      <c r="F920" s="367">
        <v>5</v>
      </c>
      <c r="G920" s="368" t="s">
        <v>5298</v>
      </c>
      <c r="H920" s="369">
        <v>1</v>
      </c>
      <c r="I920" s="370">
        <v>9.84</v>
      </c>
      <c r="J920" s="370">
        <v>9.84</v>
      </c>
      <c r="K920" s="371"/>
      <c r="L920" s="488">
        <v>11.85</v>
      </c>
      <c r="M920" s="488">
        <v>11.85</v>
      </c>
    </row>
    <row r="921" spans="1:13" x14ac:dyDescent="0.2">
      <c r="A921" s="359" t="s">
        <v>4012</v>
      </c>
      <c r="B921" s="373" t="s">
        <v>5794</v>
      </c>
      <c r="C921" s="374" t="s">
        <v>5795</v>
      </c>
      <c r="D921" s="373" t="s">
        <v>5791</v>
      </c>
      <c r="E921" s="373" t="s">
        <v>5302</v>
      </c>
      <c r="F921" s="375" t="s">
        <v>5796</v>
      </c>
      <c r="G921" s="376" t="s">
        <v>86</v>
      </c>
      <c r="H921" s="377">
        <v>0.08</v>
      </c>
      <c r="I921" s="378">
        <v>12.5</v>
      </c>
      <c r="J921" s="378">
        <v>1</v>
      </c>
      <c r="K921" s="379"/>
      <c r="L921" s="489">
        <v>15.06</v>
      </c>
    </row>
    <row r="922" spans="1:13" x14ac:dyDescent="0.2">
      <c r="A922" s="359" t="s">
        <v>4013</v>
      </c>
      <c r="B922" s="373" t="s">
        <v>5794</v>
      </c>
      <c r="C922" s="374" t="s">
        <v>5971</v>
      </c>
      <c r="D922" s="373" t="s">
        <v>5791</v>
      </c>
      <c r="E922" s="373" t="s">
        <v>5293</v>
      </c>
      <c r="F922" s="375" t="s">
        <v>5796</v>
      </c>
      <c r="G922" s="376" t="s">
        <v>86</v>
      </c>
      <c r="H922" s="377">
        <v>0.08</v>
      </c>
      <c r="I922" s="378">
        <v>18.510000000000002</v>
      </c>
      <c r="J922" s="378">
        <v>1.48</v>
      </c>
      <c r="K922" s="379"/>
      <c r="L922" s="489">
        <v>22.3</v>
      </c>
    </row>
    <row r="923" spans="1:13" x14ac:dyDescent="0.2">
      <c r="A923" s="359" t="s">
        <v>4014</v>
      </c>
      <c r="B923" s="373" t="s">
        <v>5794</v>
      </c>
      <c r="C923" s="374" t="s">
        <v>5953</v>
      </c>
      <c r="D923" s="373" t="s">
        <v>5791</v>
      </c>
      <c r="E923" s="373" t="s">
        <v>5297</v>
      </c>
      <c r="F923" s="375" t="s">
        <v>5798</v>
      </c>
      <c r="G923" s="376" t="s">
        <v>5298</v>
      </c>
      <c r="H923" s="377">
        <v>0.02</v>
      </c>
      <c r="I923" s="378">
        <v>20.12</v>
      </c>
      <c r="J923" s="378">
        <v>0.4</v>
      </c>
      <c r="K923" s="379"/>
      <c r="L923" s="489">
        <v>24.25</v>
      </c>
    </row>
    <row r="924" spans="1:13" x14ac:dyDescent="0.2">
      <c r="A924" s="359" t="s">
        <v>4015</v>
      </c>
      <c r="B924" s="373" t="s">
        <v>5794</v>
      </c>
      <c r="C924" s="374" t="s">
        <v>5972</v>
      </c>
      <c r="D924" s="373" t="s">
        <v>5791</v>
      </c>
      <c r="E924" s="373" t="s">
        <v>5973</v>
      </c>
      <c r="F924" s="375" t="s">
        <v>5798</v>
      </c>
      <c r="G924" s="376" t="s">
        <v>5298</v>
      </c>
      <c r="H924" s="377">
        <v>1.1000000000000001</v>
      </c>
      <c r="I924" s="378">
        <v>6.33</v>
      </c>
      <c r="J924" s="378">
        <v>6.96</v>
      </c>
      <c r="K924" s="379"/>
      <c r="L924" s="489">
        <v>7.63</v>
      </c>
    </row>
    <row r="925" spans="1:13" x14ac:dyDescent="0.2">
      <c r="A925" s="359" t="s">
        <v>4016</v>
      </c>
      <c r="B925" s="381" t="s">
        <v>6435</v>
      </c>
      <c r="C925" s="382" t="s">
        <v>5781</v>
      </c>
      <c r="D925" s="381" t="s">
        <v>5782</v>
      </c>
      <c r="E925" s="381" t="s">
        <v>5783</v>
      </c>
      <c r="F925" s="383" t="s">
        <v>5784</v>
      </c>
      <c r="G925" s="384" t="s">
        <v>5785</v>
      </c>
      <c r="H925" s="382" t="s">
        <v>5786</v>
      </c>
      <c r="I925" s="382" t="s">
        <v>5787</v>
      </c>
      <c r="J925" s="382" t="s">
        <v>5788</v>
      </c>
      <c r="K925" s="364"/>
    </row>
    <row r="926" spans="1:13" ht="12.75" thickBot="1" x14ac:dyDescent="0.25">
      <c r="A926" s="359" t="s">
        <v>4017</v>
      </c>
      <c r="B926" s="385" t="s">
        <v>5789</v>
      </c>
      <c r="C926" s="386" t="s">
        <v>5975</v>
      </c>
      <c r="D926" s="385" t="s">
        <v>5791</v>
      </c>
      <c r="E926" s="385" t="s">
        <v>282</v>
      </c>
      <c r="F926" s="387">
        <v>5</v>
      </c>
      <c r="G926" s="388" t="s">
        <v>5298</v>
      </c>
      <c r="H926" s="389">
        <v>1</v>
      </c>
      <c r="I926" s="372">
        <v>12.8</v>
      </c>
      <c r="J926" s="372">
        <v>12.8</v>
      </c>
      <c r="K926" s="371"/>
      <c r="L926" s="488">
        <v>15.42</v>
      </c>
      <c r="M926" s="488">
        <v>15.42</v>
      </c>
    </row>
    <row r="927" spans="1:13" ht="12.75" thickTop="1" x14ac:dyDescent="0.2">
      <c r="A927" s="359" t="s">
        <v>4018</v>
      </c>
      <c r="B927" s="390" t="s">
        <v>5794</v>
      </c>
      <c r="C927" s="391" t="s">
        <v>5795</v>
      </c>
      <c r="D927" s="390" t="s">
        <v>5791</v>
      </c>
      <c r="E927" s="390" t="s">
        <v>5302</v>
      </c>
      <c r="F927" s="392" t="s">
        <v>5796</v>
      </c>
      <c r="G927" s="393" t="s">
        <v>86</v>
      </c>
      <c r="H927" s="394">
        <v>7.0000000000000007E-2</v>
      </c>
      <c r="I927" s="395">
        <v>12.5</v>
      </c>
      <c r="J927" s="395">
        <v>0.87</v>
      </c>
      <c r="K927" s="379"/>
      <c r="L927" s="489">
        <v>15.06</v>
      </c>
    </row>
    <row r="928" spans="1:13" x14ac:dyDescent="0.2">
      <c r="A928" s="359" t="s">
        <v>4019</v>
      </c>
      <c r="B928" s="373" t="s">
        <v>5794</v>
      </c>
      <c r="C928" s="374" t="s">
        <v>5971</v>
      </c>
      <c r="D928" s="373" t="s">
        <v>5791</v>
      </c>
      <c r="E928" s="373" t="s">
        <v>5293</v>
      </c>
      <c r="F928" s="375" t="s">
        <v>5796</v>
      </c>
      <c r="G928" s="376" t="s">
        <v>86</v>
      </c>
      <c r="H928" s="377">
        <v>7.0000000000000007E-2</v>
      </c>
      <c r="I928" s="378">
        <v>18.510000000000002</v>
      </c>
      <c r="J928" s="378">
        <v>1.29</v>
      </c>
      <c r="K928" s="379"/>
      <c r="L928" s="489">
        <v>22.3</v>
      </c>
    </row>
    <row r="929" spans="1:13" x14ac:dyDescent="0.2">
      <c r="A929" s="359" t="s">
        <v>4020</v>
      </c>
      <c r="B929" s="373" t="s">
        <v>5794</v>
      </c>
      <c r="C929" s="374" t="s">
        <v>5976</v>
      </c>
      <c r="D929" s="373" t="s">
        <v>5791</v>
      </c>
      <c r="E929" s="373" t="s">
        <v>5369</v>
      </c>
      <c r="F929" s="375" t="s">
        <v>5798</v>
      </c>
      <c r="G929" s="376" t="s">
        <v>5298</v>
      </c>
      <c r="H929" s="377">
        <v>1.1000000000000001</v>
      </c>
      <c r="I929" s="378">
        <v>9.3093000000000004</v>
      </c>
      <c r="J929" s="378">
        <v>10.24</v>
      </c>
      <c r="K929" s="379"/>
      <c r="L929" s="489">
        <v>11.21</v>
      </c>
    </row>
    <row r="930" spans="1:13" x14ac:dyDescent="0.2">
      <c r="A930" s="359" t="s">
        <v>4021</v>
      </c>
      <c r="B930" s="373" t="s">
        <v>5794</v>
      </c>
      <c r="C930" s="374" t="s">
        <v>5953</v>
      </c>
      <c r="D930" s="373" t="s">
        <v>5791</v>
      </c>
      <c r="E930" s="373" t="s">
        <v>5297</v>
      </c>
      <c r="F930" s="375" t="s">
        <v>5798</v>
      </c>
      <c r="G930" s="376" t="s">
        <v>5298</v>
      </c>
      <c r="H930" s="377">
        <v>0.02</v>
      </c>
      <c r="I930" s="378">
        <v>20.12</v>
      </c>
      <c r="J930" s="378">
        <v>0.4</v>
      </c>
      <c r="K930" s="379"/>
      <c r="L930" s="489">
        <v>24.25</v>
      </c>
    </row>
    <row r="931" spans="1:13" x14ac:dyDescent="0.2">
      <c r="A931" s="359" t="s">
        <v>4022</v>
      </c>
      <c r="B931" s="360" t="s">
        <v>6436</v>
      </c>
      <c r="C931" s="361" t="s">
        <v>5781</v>
      </c>
      <c r="D931" s="360" t="s">
        <v>5782</v>
      </c>
      <c r="E931" s="360" t="s">
        <v>5783</v>
      </c>
      <c r="F931" s="362" t="s">
        <v>5784</v>
      </c>
      <c r="G931" s="363" t="s">
        <v>5785</v>
      </c>
      <c r="H931" s="361" t="s">
        <v>5786</v>
      </c>
      <c r="I931" s="361" t="s">
        <v>5787</v>
      </c>
      <c r="J931" s="361" t="s">
        <v>5788</v>
      </c>
      <c r="K931" s="364"/>
    </row>
    <row r="932" spans="1:13" x14ac:dyDescent="0.2">
      <c r="A932" s="359" t="s">
        <v>4023</v>
      </c>
      <c r="B932" s="365" t="s">
        <v>5789</v>
      </c>
      <c r="C932" s="366" t="s">
        <v>5986</v>
      </c>
      <c r="D932" s="365" t="s">
        <v>5791</v>
      </c>
      <c r="E932" s="365" t="s">
        <v>292</v>
      </c>
      <c r="F932" s="367">
        <v>5</v>
      </c>
      <c r="G932" s="368" t="s">
        <v>5885</v>
      </c>
      <c r="H932" s="369">
        <v>1</v>
      </c>
      <c r="I932" s="370">
        <v>463</v>
      </c>
      <c r="J932" s="370">
        <v>463</v>
      </c>
      <c r="K932" s="371"/>
      <c r="L932" s="488">
        <v>557.76</v>
      </c>
      <c r="M932" s="488">
        <v>557.76</v>
      </c>
    </row>
    <row r="933" spans="1:13" x14ac:dyDescent="0.2">
      <c r="A933" s="359" t="s">
        <v>4024</v>
      </c>
      <c r="B933" s="396" t="s">
        <v>5794</v>
      </c>
      <c r="C933" s="397" t="s">
        <v>5987</v>
      </c>
      <c r="D933" s="396" t="s">
        <v>5791</v>
      </c>
      <c r="E933" s="396" t="s">
        <v>5596</v>
      </c>
      <c r="F933" s="398" t="s">
        <v>5798</v>
      </c>
      <c r="G933" s="399" t="s">
        <v>5885</v>
      </c>
      <c r="H933" s="400">
        <v>1.02</v>
      </c>
      <c r="I933" s="380">
        <v>453.92980388768899</v>
      </c>
      <c r="J933" s="380">
        <v>463</v>
      </c>
      <c r="K933" s="379"/>
      <c r="L933" s="489">
        <v>546.83000000000004</v>
      </c>
    </row>
    <row r="934" spans="1:13" ht="12.75" thickBot="1" x14ac:dyDescent="0.25">
      <c r="A934" s="359" t="s">
        <v>4025</v>
      </c>
      <c r="B934" s="381" t="s">
        <v>6437</v>
      </c>
      <c r="C934" s="382" t="s">
        <v>5781</v>
      </c>
      <c r="D934" s="381" t="s">
        <v>5782</v>
      </c>
      <c r="E934" s="381" t="s">
        <v>5783</v>
      </c>
      <c r="F934" s="383" t="s">
        <v>5784</v>
      </c>
      <c r="G934" s="384" t="s">
        <v>5785</v>
      </c>
      <c r="H934" s="382" t="s">
        <v>5786</v>
      </c>
      <c r="I934" s="382" t="s">
        <v>5787</v>
      </c>
      <c r="J934" s="382" t="s">
        <v>5788</v>
      </c>
      <c r="K934" s="364"/>
    </row>
    <row r="935" spans="1:13" ht="12.75" thickTop="1" x14ac:dyDescent="0.2">
      <c r="A935" s="359" t="s">
        <v>4026</v>
      </c>
      <c r="B935" s="401" t="s">
        <v>5789</v>
      </c>
      <c r="C935" s="402" t="s">
        <v>5975</v>
      </c>
      <c r="D935" s="401" t="s">
        <v>5791</v>
      </c>
      <c r="E935" s="401" t="s">
        <v>282</v>
      </c>
      <c r="F935" s="403">
        <v>5</v>
      </c>
      <c r="G935" s="404" t="s">
        <v>5298</v>
      </c>
      <c r="H935" s="405">
        <v>1</v>
      </c>
      <c r="I935" s="406">
        <v>12.8</v>
      </c>
      <c r="J935" s="406">
        <v>12.8</v>
      </c>
      <c r="K935" s="371"/>
      <c r="L935" s="488">
        <v>15.42</v>
      </c>
      <c r="M935" s="488">
        <v>15.42</v>
      </c>
    </row>
    <row r="936" spans="1:13" x14ac:dyDescent="0.2">
      <c r="A936" s="359" t="s">
        <v>4027</v>
      </c>
      <c r="B936" s="373" t="s">
        <v>5794</v>
      </c>
      <c r="C936" s="374" t="s">
        <v>5795</v>
      </c>
      <c r="D936" s="373" t="s">
        <v>5791</v>
      </c>
      <c r="E936" s="373" t="s">
        <v>5302</v>
      </c>
      <c r="F936" s="375" t="s">
        <v>5796</v>
      </c>
      <c r="G936" s="376" t="s">
        <v>86</v>
      </c>
      <c r="H936" s="377">
        <v>7.0000000000000007E-2</v>
      </c>
      <c r="I936" s="378">
        <v>12.5</v>
      </c>
      <c r="J936" s="378">
        <v>0.87</v>
      </c>
      <c r="K936" s="379"/>
      <c r="L936" s="489">
        <v>15.06</v>
      </c>
    </row>
    <row r="937" spans="1:13" x14ac:dyDescent="0.2">
      <c r="A937" s="359" t="s">
        <v>4028</v>
      </c>
      <c r="B937" s="373" t="s">
        <v>5794</v>
      </c>
      <c r="C937" s="374" t="s">
        <v>5971</v>
      </c>
      <c r="D937" s="373" t="s">
        <v>5791</v>
      </c>
      <c r="E937" s="373" t="s">
        <v>5293</v>
      </c>
      <c r="F937" s="375" t="s">
        <v>5796</v>
      </c>
      <c r="G937" s="376" t="s">
        <v>86</v>
      </c>
      <c r="H937" s="377">
        <v>7.0000000000000007E-2</v>
      </c>
      <c r="I937" s="378">
        <v>18.510000000000002</v>
      </c>
      <c r="J937" s="378">
        <v>1.29</v>
      </c>
      <c r="K937" s="379"/>
      <c r="L937" s="489">
        <v>22.3</v>
      </c>
    </row>
    <row r="938" spans="1:13" x14ac:dyDescent="0.2">
      <c r="A938" s="359" t="s">
        <v>4029</v>
      </c>
      <c r="B938" s="373" t="s">
        <v>5794</v>
      </c>
      <c r="C938" s="374" t="s">
        <v>5976</v>
      </c>
      <c r="D938" s="373" t="s">
        <v>5791</v>
      </c>
      <c r="E938" s="373" t="s">
        <v>5369</v>
      </c>
      <c r="F938" s="375" t="s">
        <v>5798</v>
      </c>
      <c r="G938" s="376" t="s">
        <v>5298</v>
      </c>
      <c r="H938" s="377">
        <v>1.1000000000000001</v>
      </c>
      <c r="I938" s="378">
        <v>9.3093000000000004</v>
      </c>
      <c r="J938" s="378">
        <v>10.24</v>
      </c>
      <c r="K938" s="379"/>
      <c r="L938" s="489">
        <v>11.21</v>
      </c>
    </row>
    <row r="939" spans="1:13" x14ac:dyDescent="0.2">
      <c r="A939" s="359" t="s">
        <v>4030</v>
      </c>
      <c r="B939" s="373" t="s">
        <v>5794</v>
      </c>
      <c r="C939" s="374" t="s">
        <v>5953</v>
      </c>
      <c r="D939" s="373" t="s">
        <v>5791</v>
      </c>
      <c r="E939" s="373" t="s">
        <v>5297</v>
      </c>
      <c r="F939" s="375" t="s">
        <v>5798</v>
      </c>
      <c r="G939" s="376" t="s">
        <v>5298</v>
      </c>
      <c r="H939" s="377">
        <v>0.02</v>
      </c>
      <c r="I939" s="378">
        <v>20.12</v>
      </c>
      <c r="J939" s="378">
        <v>0.4</v>
      </c>
      <c r="K939" s="379"/>
      <c r="L939" s="489">
        <v>24.25</v>
      </c>
    </row>
    <row r="940" spans="1:13" x14ac:dyDescent="0.2">
      <c r="A940" s="359" t="s">
        <v>4031</v>
      </c>
      <c r="B940" s="360" t="s">
        <v>6438</v>
      </c>
      <c r="C940" s="361" t="s">
        <v>5781</v>
      </c>
      <c r="D940" s="360" t="s">
        <v>5782</v>
      </c>
      <c r="E940" s="360" t="s">
        <v>5783</v>
      </c>
      <c r="F940" s="362" t="s">
        <v>5784</v>
      </c>
      <c r="G940" s="363" t="s">
        <v>5785</v>
      </c>
      <c r="H940" s="361" t="s">
        <v>5786</v>
      </c>
      <c r="I940" s="361" t="s">
        <v>5787</v>
      </c>
      <c r="J940" s="361" t="s">
        <v>5788</v>
      </c>
      <c r="K940" s="364"/>
    </row>
    <row r="941" spans="1:13" x14ac:dyDescent="0.2">
      <c r="A941" s="359" t="s">
        <v>4032</v>
      </c>
      <c r="B941" s="365" t="s">
        <v>5789</v>
      </c>
      <c r="C941" s="366" t="s">
        <v>5970</v>
      </c>
      <c r="D941" s="365" t="s">
        <v>5791</v>
      </c>
      <c r="E941" s="365" t="s">
        <v>279</v>
      </c>
      <c r="F941" s="367">
        <v>5</v>
      </c>
      <c r="G941" s="368" t="s">
        <v>5298</v>
      </c>
      <c r="H941" s="369">
        <v>1</v>
      </c>
      <c r="I941" s="370">
        <v>9.84</v>
      </c>
      <c r="J941" s="370">
        <v>9.84</v>
      </c>
      <c r="K941" s="371"/>
      <c r="L941" s="488">
        <v>11.85</v>
      </c>
      <c r="M941" s="488">
        <v>11.85</v>
      </c>
    </row>
    <row r="942" spans="1:13" x14ac:dyDescent="0.2">
      <c r="A942" s="359" t="s">
        <v>4033</v>
      </c>
      <c r="B942" s="373" t="s">
        <v>5794</v>
      </c>
      <c r="C942" s="374" t="s">
        <v>5795</v>
      </c>
      <c r="D942" s="373" t="s">
        <v>5791</v>
      </c>
      <c r="E942" s="373" t="s">
        <v>5302</v>
      </c>
      <c r="F942" s="375" t="s">
        <v>5796</v>
      </c>
      <c r="G942" s="376" t="s">
        <v>86</v>
      </c>
      <c r="H942" s="377">
        <v>0.08</v>
      </c>
      <c r="I942" s="378">
        <v>12.5</v>
      </c>
      <c r="J942" s="378">
        <v>1</v>
      </c>
      <c r="K942" s="379"/>
      <c r="L942" s="489">
        <v>15.06</v>
      </c>
    </row>
    <row r="943" spans="1:13" x14ac:dyDescent="0.2">
      <c r="A943" s="359" t="s">
        <v>4034</v>
      </c>
      <c r="B943" s="396" t="s">
        <v>5794</v>
      </c>
      <c r="C943" s="397" t="s">
        <v>5971</v>
      </c>
      <c r="D943" s="396" t="s">
        <v>5791</v>
      </c>
      <c r="E943" s="396" t="s">
        <v>5293</v>
      </c>
      <c r="F943" s="398" t="s">
        <v>5796</v>
      </c>
      <c r="G943" s="399" t="s">
        <v>86</v>
      </c>
      <c r="H943" s="400">
        <v>0.08</v>
      </c>
      <c r="I943" s="380">
        <v>18.510000000000002</v>
      </c>
      <c r="J943" s="380">
        <v>1.48</v>
      </c>
      <c r="K943" s="379"/>
      <c r="L943" s="489">
        <v>22.3</v>
      </c>
    </row>
    <row r="944" spans="1:13" ht="12.75" thickBot="1" x14ac:dyDescent="0.25">
      <c r="A944" s="359" t="s">
        <v>4035</v>
      </c>
      <c r="B944" s="396" t="s">
        <v>5794</v>
      </c>
      <c r="C944" s="397" t="s">
        <v>5953</v>
      </c>
      <c r="D944" s="396" t="s">
        <v>5791</v>
      </c>
      <c r="E944" s="396" t="s">
        <v>5297</v>
      </c>
      <c r="F944" s="398" t="s">
        <v>5798</v>
      </c>
      <c r="G944" s="399" t="s">
        <v>5298</v>
      </c>
      <c r="H944" s="400">
        <v>0.02</v>
      </c>
      <c r="I944" s="380">
        <v>20.12</v>
      </c>
      <c r="J944" s="380">
        <v>0.4</v>
      </c>
      <c r="K944" s="379"/>
      <c r="L944" s="489">
        <v>24.25</v>
      </c>
    </row>
    <row r="945" spans="1:13" ht="12.75" thickTop="1" x14ac:dyDescent="0.2">
      <c r="A945" s="359" t="s">
        <v>4036</v>
      </c>
      <c r="B945" s="390" t="s">
        <v>5794</v>
      </c>
      <c r="C945" s="391" t="s">
        <v>5972</v>
      </c>
      <c r="D945" s="390" t="s">
        <v>5791</v>
      </c>
      <c r="E945" s="390" t="s">
        <v>5973</v>
      </c>
      <c r="F945" s="392" t="s">
        <v>5798</v>
      </c>
      <c r="G945" s="393" t="s">
        <v>5298</v>
      </c>
      <c r="H945" s="394">
        <v>1.1000000000000001</v>
      </c>
      <c r="I945" s="395">
        <v>6.33</v>
      </c>
      <c r="J945" s="395">
        <v>6.96</v>
      </c>
      <c r="K945" s="379"/>
      <c r="L945" s="489">
        <v>7.63</v>
      </c>
    </row>
    <row r="946" spans="1:13" x14ac:dyDescent="0.2">
      <c r="A946" s="359" t="s">
        <v>4037</v>
      </c>
      <c r="B946" s="360" t="s">
        <v>6439</v>
      </c>
      <c r="C946" s="361" t="s">
        <v>5781</v>
      </c>
      <c r="D946" s="360" t="s">
        <v>5782</v>
      </c>
      <c r="E946" s="360" t="s">
        <v>5783</v>
      </c>
      <c r="F946" s="362" t="s">
        <v>5784</v>
      </c>
      <c r="G946" s="363" t="s">
        <v>5785</v>
      </c>
      <c r="H946" s="361" t="s">
        <v>5786</v>
      </c>
      <c r="I946" s="361" t="s">
        <v>5787</v>
      </c>
      <c r="J946" s="361" t="s">
        <v>5788</v>
      </c>
      <c r="K946" s="364"/>
    </row>
    <row r="947" spans="1:13" x14ac:dyDescent="0.2">
      <c r="A947" s="359" t="s">
        <v>4038</v>
      </c>
      <c r="B947" s="365" t="s">
        <v>5789</v>
      </c>
      <c r="C947" s="366" t="s">
        <v>5978</v>
      </c>
      <c r="D947" s="365" t="s">
        <v>5791</v>
      </c>
      <c r="E947" s="365" t="s">
        <v>286</v>
      </c>
      <c r="F947" s="367">
        <v>5</v>
      </c>
      <c r="G947" s="368" t="s">
        <v>5885</v>
      </c>
      <c r="H947" s="369">
        <v>1</v>
      </c>
      <c r="I947" s="370">
        <v>35.97</v>
      </c>
      <c r="J947" s="370">
        <v>35.97</v>
      </c>
      <c r="K947" s="371"/>
      <c r="L947" s="488">
        <v>43.34</v>
      </c>
      <c r="M947" s="488">
        <v>43.34</v>
      </c>
    </row>
    <row r="948" spans="1:13" x14ac:dyDescent="0.2">
      <c r="A948" s="359" t="s">
        <v>4039</v>
      </c>
      <c r="B948" s="373" t="s">
        <v>5794</v>
      </c>
      <c r="C948" s="374" t="s">
        <v>5815</v>
      </c>
      <c r="D948" s="373" t="s">
        <v>5791</v>
      </c>
      <c r="E948" s="373" t="s">
        <v>5286</v>
      </c>
      <c r="F948" s="375" t="s">
        <v>5796</v>
      </c>
      <c r="G948" s="376" t="s">
        <v>86</v>
      </c>
      <c r="H948" s="377">
        <v>3.2490999999999999</v>
      </c>
      <c r="I948" s="378">
        <v>11.073074999999999</v>
      </c>
      <c r="J948" s="378">
        <v>35.97</v>
      </c>
      <c r="K948" s="379"/>
      <c r="L948" s="489">
        <v>13.34</v>
      </c>
    </row>
    <row r="949" spans="1:13" x14ac:dyDescent="0.2">
      <c r="A949" s="359" t="s">
        <v>4040</v>
      </c>
      <c r="B949" s="360" t="s">
        <v>6440</v>
      </c>
      <c r="C949" s="361" t="s">
        <v>5781</v>
      </c>
      <c r="D949" s="360" t="s">
        <v>5782</v>
      </c>
      <c r="E949" s="360" t="s">
        <v>5783</v>
      </c>
      <c r="F949" s="362" t="s">
        <v>5784</v>
      </c>
      <c r="G949" s="363" t="s">
        <v>5785</v>
      </c>
      <c r="H949" s="361" t="s">
        <v>5786</v>
      </c>
      <c r="I949" s="361" t="s">
        <v>5787</v>
      </c>
      <c r="J949" s="361" t="s">
        <v>5788</v>
      </c>
      <c r="K949" s="364"/>
    </row>
    <row r="950" spans="1:13" x14ac:dyDescent="0.2">
      <c r="A950" s="359" t="s">
        <v>4041</v>
      </c>
      <c r="B950" s="365" t="s">
        <v>5789</v>
      </c>
      <c r="C950" s="366" t="s">
        <v>5980</v>
      </c>
      <c r="D950" s="365" t="s">
        <v>5791</v>
      </c>
      <c r="E950" s="365" t="s">
        <v>288</v>
      </c>
      <c r="F950" s="367">
        <v>5</v>
      </c>
      <c r="G950" s="368" t="s">
        <v>5793</v>
      </c>
      <c r="H950" s="369">
        <v>1</v>
      </c>
      <c r="I950" s="370">
        <v>4.43</v>
      </c>
      <c r="J950" s="370">
        <v>4.43</v>
      </c>
      <c r="K950" s="371"/>
      <c r="L950" s="488">
        <v>5.33</v>
      </c>
      <c r="M950" s="488">
        <v>5.33</v>
      </c>
    </row>
    <row r="951" spans="1:13" x14ac:dyDescent="0.2">
      <c r="A951" s="359" t="s">
        <v>4042</v>
      </c>
      <c r="B951" s="373" t="s">
        <v>5794</v>
      </c>
      <c r="C951" s="374" t="s">
        <v>5815</v>
      </c>
      <c r="D951" s="373" t="s">
        <v>5791</v>
      </c>
      <c r="E951" s="373" t="s">
        <v>5286</v>
      </c>
      <c r="F951" s="375" t="s">
        <v>5796</v>
      </c>
      <c r="G951" s="376" t="s">
        <v>86</v>
      </c>
      <c r="H951" s="377">
        <v>0.4</v>
      </c>
      <c r="I951" s="378">
        <v>11.092140000000001</v>
      </c>
      <c r="J951" s="378">
        <v>4.43</v>
      </c>
      <c r="K951" s="379"/>
      <c r="L951" s="489">
        <v>13.34</v>
      </c>
    </row>
    <row r="952" spans="1:13" x14ac:dyDescent="0.2">
      <c r="A952" s="359" t="s">
        <v>4043</v>
      </c>
      <c r="B952" s="360" t="s">
        <v>6441</v>
      </c>
      <c r="C952" s="361" t="s">
        <v>5781</v>
      </c>
      <c r="D952" s="360" t="s">
        <v>5782</v>
      </c>
      <c r="E952" s="360" t="s">
        <v>5783</v>
      </c>
      <c r="F952" s="362" t="s">
        <v>5784</v>
      </c>
      <c r="G952" s="363" t="s">
        <v>5785</v>
      </c>
      <c r="H952" s="361" t="s">
        <v>5786</v>
      </c>
      <c r="I952" s="361" t="s">
        <v>5787</v>
      </c>
      <c r="J952" s="361" t="s">
        <v>5788</v>
      </c>
      <c r="K952" s="364"/>
    </row>
    <row r="953" spans="1:13" x14ac:dyDescent="0.2">
      <c r="A953" s="359" t="s">
        <v>4044</v>
      </c>
      <c r="B953" s="365" t="s">
        <v>5789</v>
      </c>
      <c r="C953" s="366" t="s">
        <v>6428</v>
      </c>
      <c r="D953" s="365" t="s">
        <v>5791</v>
      </c>
      <c r="E953" s="365" t="s">
        <v>556</v>
      </c>
      <c r="F953" s="367">
        <v>6</v>
      </c>
      <c r="G953" s="368" t="s">
        <v>5885</v>
      </c>
      <c r="H953" s="369">
        <v>1</v>
      </c>
      <c r="I953" s="370">
        <v>168.13</v>
      </c>
      <c r="J953" s="370">
        <v>168.13</v>
      </c>
      <c r="K953" s="371"/>
      <c r="L953" s="488">
        <v>202.56</v>
      </c>
      <c r="M953" s="488">
        <v>202.56</v>
      </c>
    </row>
    <row r="954" spans="1:13" x14ac:dyDescent="0.2">
      <c r="A954" s="359" t="s">
        <v>4045</v>
      </c>
      <c r="B954" s="373" t="s">
        <v>5794</v>
      </c>
      <c r="C954" s="374" t="s">
        <v>5815</v>
      </c>
      <c r="D954" s="373" t="s">
        <v>5791</v>
      </c>
      <c r="E954" s="373" t="s">
        <v>5286</v>
      </c>
      <c r="F954" s="375" t="s">
        <v>5796</v>
      </c>
      <c r="G954" s="376" t="s">
        <v>86</v>
      </c>
      <c r="H954" s="377">
        <v>2</v>
      </c>
      <c r="I954" s="378">
        <v>11.07</v>
      </c>
      <c r="J954" s="378">
        <v>22.14</v>
      </c>
      <c r="K954" s="379"/>
      <c r="L954" s="489">
        <v>13.34</v>
      </c>
    </row>
    <row r="955" spans="1:13" x14ac:dyDescent="0.2">
      <c r="A955" s="359" t="s">
        <v>4046</v>
      </c>
      <c r="B955" s="373" t="s">
        <v>5794</v>
      </c>
      <c r="C955" s="374" t="s">
        <v>6429</v>
      </c>
      <c r="D955" s="373" t="s">
        <v>5791</v>
      </c>
      <c r="E955" s="373" t="s">
        <v>6430</v>
      </c>
      <c r="F955" s="375" t="s">
        <v>5798</v>
      </c>
      <c r="G955" s="376" t="s">
        <v>5885</v>
      </c>
      <c r="H955" s="377">
        <v>0.6</v>
      </c>
      <c r="I955" s="378">
        <v>125.07</v>
      </c>
      <c r="J955" s="378">
        <v>75.040000000000006</v>
      </c>
      <c r="K955" s="379"/>
      <c r="L955" s="489">
        <v>150.66999999999999</v>
      </c>
    </row>
    <row r="956" spans="1:13" x14ac:dyDescent="0.2">
      <c r="A956" s="359" t="s">
        <v>4047</v>
      </c>
      <c r="B956" s="373" t="s">
        <v>5794</v>
      </c>
      <c r="C956" s="374" t="s">
        <v>5967</v>
      </c>
      <c r="D956" s="373" t="s">
        <v>5791</v>
      </c>
      <c r="E956" s="373" t="s">
        <v>5375</v>
      </c>
      <c r="F956" s="375" t="s">
        <v>5798</v>
      </c>
      <c r="G956" s="376" t="s">
        <v>5885</v>
      </c>
      <c r="H956" s="377">
        <v>0.6</v>
      </c>
      <c r="I956" s="378">
        <v>118.26</v>
      </c>
      <c r="J956" s="378">
        <v>70.95</v>
      </c>
      <c r="K956" s="379"/>
      <c r="L956" s="489">
        <v>142.47</v>
      </c>
    </row>
    <row r="957" spans="1:13" x14ac:dyDescent="0.2">
      <c r="A957" s="359" t="s">
        <v>4048</v>
      </c>
      <c r="B957" s="360" t="s">
        <v>6442</v>
      </c>
      <c r="C957" s="361" t="s">
        <v>5781</v>
      </c>
      <c r="D957" s="360" t="s">
        <v>5782</v>
      </c>
      <c r="E957" s="360" t="s">
        <v>5783</v>
      </c>
      <c r="F957" s="362" t="s">
        <v>5784</v>
      </c>
      <c r="G957" s="363" t="s">
        <v>5785</v>
      </c>
      <c r="H957" s="361" t="s">
        <v>5786</v>
      </c>
      <c r="I957" s="361" t="s">
        <v>5787</v>
      </c>
      <c r="J957" s="361" t="s">
        <v>5788</v>
      </c>
      <c r="K957" s="364"/>
    </row>
    <row r="958" spans="1:13" ht="24" x14ac:dyDescent="0.2">
      <c r="A958" s="359" t="s">
        <v>4049</v>
      </c>
      <c r="B958" s="365" t="s">
        <v>5789</v>
      </c>
      <c r="C958" s="366" t="s">
        <v>5989</v>
      </c>
      <c r="D958" s="365" t="s">
        <v>5791</v>
      </c>
      <c r="E958" s="365" t="s">
        <v>294</v>
      </c>
      <c r="F958" s="367">
        <v>5</v>
      </c>
      <c r="G958" s="368" t="s">
        <v>5885</v>
      </c>
      <c r="H958" s="369">
        <v>1</v>
      </c>
      <c r="I958" s="370">
        <v>33.440000000000005</v>
      </c>
      <c r="J958" s="370">
        <v>33.440000000000005</v>
      </c>
      <c r="K958" s="371"/>
      <c r="L958" s="488">
        <v>40.29</v>
      </c>
      <c r="M958" s="488">
        <v>40.29</v>
      </c>
    </row>
    <row r="959" spans="1:13" x14ac:dyDescent="0.2">
      <c r="A959" s="359" t="s">
        <v>4050</v>
      </c>
      <c r="B959" s="373" t="s">
        <v>5794</v>
      </c>
      <c r="C959" s="374" t="s">
        <v>5882</v>
      </c>
      <c r="D959" s="373" t="s">
        <v>5791</v>
      </c>
      <c r="E959" s="373" t="s">
        <v>5402</v>
      </c>
      <c r="F959" s="375" t="s">
        <v>5796</v>
      </c>
      <c r="G959" s="376" t="s">
        <v>86</v>
      </c>
      <c r="H959" s="377">
        <v>0.64459999999999995</v>
      </c>
      <c r="I959" s="378">
        <v>18.510000000000002</v>
      </c>
      <c r="J959" s="378">
        <v>11.93</v>
      </c>
      <c r="K959" s="379"/>
      <c r="L959" s="489">
        <v>22.3</v>
      </c>
    </row>
    <row r="960" spans="1:13" x14ac:dyDescent="0.2">
      <c r="A960" s="359" t="s">
        <v>4051</v>
      </c>
      <c r="B960" s="396" t="s">
        <v>5794</v>
      </c>
      <c r="C960" s="397" t="s">
        <v>5815</v>
      </c>
      <c r="D960" s="396" t="s">
        <v>5791</v>
      </c>
      <c r="E960" s="396" t="s">
        <v>5286</v>
      </c>
      <c r="F960" s="398" t="s">
        <v>5796</v>
      </c>
      <c r="G960" s="399" t="s">
        <v>86</v>
      </c>
      <c r="H960" s="400">
        <v>1.9348000000000001</v>
      </c>
      <c r="I960" s="380">
        <v>11.075031818181813</v>
      </c>
      <c r="J960" s="380">
        <v>21.42</v>
      </c>
      <c r="K960" s="379"/>
      <c r="L960" s="489">
        <v>13.34</v>
      </c>
    </row>
    <row r="961" spans="1:13" ht="24.75" thickBot="1" x14ac:dyDescent="0.25">
      <c r="A961" s="359" t="s">
        <v>4052</v>
      </c>
      <c r="B961" s="396" t="s">
        <v>5794</v>
      </c>
      <c r="C961" s="397" t="s">
        <v>5990</v>
      </c>
      <c r="D961" s="396" t="s">
        <v>5791</v>
      </c>
      <c r="E961" s="396" t="s">
        <v>5598</v>
      </c>
      <c r="F961" s="398" t="s">
        <v>5798</v>
      </c>
      <c r="G961" s="399" t="s">
        <v>5305</v>
      </c>
      <c r="H961" s="400">
        <v>4.6800000000000001E-2</v>
      </c>
      <c r="I961" s="380">
        <v>2.0699999999999998</v>
      </c>
      <c r="J961" s="380">
        <v>0.09</v>
      </c>
      <c r="K961" s="379"/>
      <c r="L961" s="489">
        <v>2.5</v>
      </c>
    </row>
    <row r="962" spans="1:13" ht="12.75" thickTop="1" x14ac:dyDescent="0.2">
      <c r="A962" s="359" t="s">
        <v>4053</v>
      </c>
      <c r="B962" s="407" t="s">
        <v>6443</v>
      </c>
      <c r="C962" s="408" t="s">
        <v>5781</v>
      </c>
      <c r="D962" s="407" t="s">
        <v>5782</v>
      </c>
      <c r="E962" s="407" t="s">
        <v>5783</v>
      </c>
      <c r="F962" s="409" t="s">
        <v>5784</v>
      </c>
      <c r="G962" s="410" t="s">
        <v>5785</v>
      </c>
      <c r="H962" s="408" t="s">
        <v>5786</v>
      </c>
      <c r="I962" s="408" t="s">
        <v>5787</v>
      </c>
      <c r="J962" s="408" t="s">
        <v>5788</v>
      </c>
      <c r="K962" s="364"/>
    </row>
    <row r="963" spans="1:13" x14ac:dyDescent="0.2">
      <c r="A963" s="359" t="s">
        <v>4054</v>
      </c>
      <c r="B963" s="365" t="s">
        <v>5789</v>
      </c>
      <c r="C963" s="366" t="s">
        <v>5964</v>
      </c>
      <c r="D963" s="365" t="s">
        <v>5791</v>
      </c>
      <c r="E963" s="365" t="s">
        <v>277</v>
      </c>
      <c r="F963" s="367">
        <v>5</v>
      </c>
      <c r="G963" s="368" t="s">
        <v>172</v>
      </c>
      <c r="H963" s="369">
        <v>1</v>
      </c>
      <c r="I963" s="370">
        <v>57.83</v>
      </c>
      <c r="J963" s="370">
        <v>57.83</v>
      </c>
      <c r="K963" s="371"/>
      <c r="L963" s="488">
        <v>69.62</v>
      </c>
      <c r="M963" s="488">
        <v>69.62</v>
      </c>
    </row>
    <row r="964" spans="1:13" x14ac:dyDescent="0.2">
      <c r="A964" s="359" t="s">
        <v>4055</v>
      </c>
      <c r="B964" s="373" t="s">
        <v>5794</v>
      </c>
      <c r="C964" s="374" t="s">
        <v>5965</v>
      </c>
      <c r="D964" s="373" t="s">
        <v>5791</v>
      </c>
      <c r="E964" s="373" t="s">
        <v>5358</v>
      </c>
      <c r="F964" s="375" t="s">
        <v>5796</v>
      </c>
      <c r="G964" s="376" t="s">
        <v>86</v>
      </c>
      <c r="H964" s="377">
        <v>0.12959999999999999</v>
      </c>
      <c r="I964" s="378">
        <v>13.28</v>
      </c>
      <c r="J964" s="378">
        <v>1.72</v>
      </c>
      <c r="K964" s="379"/>
      <c r="L964" s="489">
        <v>16</v>
      </c>
    </row>
    <row r="965" spans="1:13" x14ac:dyDescent="0.2">
      <c r="A965" s="359" t="s">
        <v>4056</v>
      </c>
      <c r="B965" s="373" t="s">
        <v>5794</v>
      </c>
      <c r="C965" s="374" t="s">
        <v>5840</v>
      </c>
      <c r="D965" s="373" t="s">
        <v>5791</v>
      </c>
      <c r="E965" s="373" t="s">
        <v>5288</v>
      </c>
      <c r="F965" s="375" t="s">
        <v>5796</v>
      </c>
      <c r="G965" s="376" t="s">
        <v>86</v>
      </c>
      <c r="H965" s="377">
        <v>0.2828</v>
      </c>
      <c r="I965" s="378">
        <v>18.510000000000002</v>
      </c>
      <c r="J965" s="378">
        <v>5.23</v>
      </c>
      <c r="K965" s="379"/>
      <c r="L965" s="489">
        <v>22.3</v>
      </c>
    </row>
    <row r="966" spans="1:13" x14ac:dyDescent="0.2">
      <c r="A966" s="359" t="s">
        <v>4057</v>
      </c>
      <c r="B966" s="373" t="s">
        <v>5794</v>
      </c>
      <c r="C966" s="374" t="s">
        <v>5815</v>
      </c>
      <c r="D966" s="373" t="s">
        <v>5791</v>
      </c>
      <c r="E966" s="373" t="s">
        <v>5286</v>
      </c>
      <c r="F966" s="375" t="s">
        <v>5796</v>
      </c>
      <c r="G966" s="376" t="s">
        <v>86</v>
      </c>
      <c r="H966" s="377">
        <v>2.1814</v>
      </c>
      <c r="I966" s="378">
        <v>11.116125</v>
      </c>
      <c r="J966" s="378">
        <v>24.24</v>
      </c>
      <c r="K966" s="379"/>
      <c r="L966" s="489">
        <v>13.34</v>
      </c>
    </row>
    <row r="967" spans="1:13" x14ac:dyDescent="0.2">
      <c r="A967" s="359" t="s">
        <v>4058</v>
      </c>
      <c r="B967" s="373" t="s">
        <v>5794</v>
      </c>
      <c r="C967" s="374" t="s">
        <v>5966</v>
      </c>
      <c r="D967" s="373" t="s">
        <v>5791</v>
      </c>
      <c r="E967" s="373" t="s">
        <v>5538</v>
      </c>
      <c r="F967" s="375" t="s">
        <v>5798</v>
      </c>
      <c r="G967" s="376" t="s">
        <v>5885</v>
      </c>
      <c r="H967" s="377">
        <v>6.3399999999999998E-2</v>
      </c>
      <c r="I967" s="378">
        <v>146.86000000000001</v>
      </c>
      <c r="J967" s="378">
        <v>9.31</v>
      </c>
      <c r="K967" s="379"/>
      <c r="L967" s="489">
        <v>176.93</v>
      </c>
    </row>
    <row r="968" spans="1:13" x14ac:dyDescent="0.2">
      <c r="A968" s="359" t="s">
        <v>4059</v>
      </c>
      <c r="B968" s="396" t="s">
        <v>5794</v>
      </c>
      <c r="C968" s="397" t="s">
        <v>5967</v>
      </c>
      <c r="D968" s="396" t="s">
        <v>5791</v>
      </c>
      <c r="E968" s="396" t="s">
        <v>5375</v>
      </c>
      <c r="F968" s="398" t="s">
        <v>5798</v>
      </c>
      <c r="G968" s="399" t="s">
        <v>5885</v>
      </c>
      <c r="H968" s="400">
        <v>2.9600000000000001E-2</v>
      </c>
      <c r="I968" s="380">
        <v>118.26</v>
      </c>
      <c r="J968" s="380">
        <v>3.5</v>
      </c>
      <c r="K968" s="379"/>
      <c r="L968" s="489">
        <v>142.47</v>
      </c>
    </row>
    <row r="969" spans="1:13" ht="12.75" thickBot="1" x14ac:dyDescent="0.25">
      <c r="A969" s="359" t="s">
        <v>4060</v>
      </c>
      <c r="B969" s="396" t="s">
        <v>5794</v>
      </c>
      <c r="C969" s="397" t="s">
        <v>5968</v>
      </c>
      <c r="D969" s="396" t="s">
        <v>5791</v>
      </c>
      <c r="E969" s="396" t="s">
        <v>5377</v>
      </c>
      <c r="F969" s="398" t="s">
        <v>5798</v>
      </c>
      <c r="G969" s="399" t="s">
        <v>5885</v>
      </c>
      <c r="H969" s="400">
        <v>2.9600000000000001E-2</v>
      </c>
      <c r="I969" s="380">
        <v>117.49</v>
      </c>
      <c r="J969" s="380">
        <v>3.47</v>
      </c>
      <c r="K969" s="379"/>
      <c r="L969" s="489">
        <v>141.54</v>
      </c>
    </row>
    <row r="970" spans="1:13" ht="12.75" thickTop="1" x14ac:dyDescent="0.2">
      <c r="A970" s="359" t="s">
        <v>4061</v>
      </c>
      <c r="B970" s="390" t="s">
        <v>5794</v>
      </c>
      <c r="C970" s="391" t="s">
        <v>5797</v>
      </c>
      <c r="D970" s="390" t="s">
        <v>5791</v>
      </c>
      <c r="E970" s="390" t="s">
        <v>5380</v>
      </c>
      <c r="F970" s="392" t="s">
        <v>5798</v>
      </c>
      <c r="G970" s="393" t="s">
        <v>5298</v>
      </c>
      <c r="H970" s="394">
        <v>19.9374</v>
      </c>
      <c r="I970" s="395">
        <v>0.52</v>
      </c>
      <c r="J970" s="395">
        <v>10.36</v>
      </c>
      <c r="K970" s="379"/>
      <c r="L970" s="489">
        <v>0.63</v>
      </c>
    </row>
    <row r="971" spans="1:13" x14ac:dyDescent="0.2">
      <c r="A971" s="359" t="s">
        <v>4062</v>
      </c>
      <c r="B971" s="360" t="s">
        <v>6444</v>
      </c>
      <c r="C971" s="361" t="s">
        <v>5781</v>
      </c>
      <c r="D971" s="360" t="s">
        <v>5782</v>
      </c>
      <c r="E971" s="360" t="s">
        <v>5783</v>
      </c>
      <c r="F971" s="362" t="s">
        <v>5784</v>
      </c>
      <c r="G971" s="363" t="s">
        <v>5785</v>
      </c>
      <c r="H971" s="361" t="s">
        <v>5786</v>
      </c>
      <c r="I971" s="361" t="s">
        <v>5787</v>
      </c>
      <c r="J971" s="361" t="s">
        <v>5788</v>
      </c>
      <c r="K971" s="364"/>
    </row>
    <row r="972" spans="1:13" x14ac:dyDescent="0.2">
      <c r="A972" s="359" t="s">
        <v>4063</v>
      </c>
      <c r="B972" s="365" t="s">
        <v>5789</v>
      </c>
      <c r="C972" s="366" t="s">
        <v>5975</v>
      </c>
      <c r="D972" s="365" t="s">
        <v>5791</v>
      </c>
      <c r="E972" s="365" t="s">
        <v>282</v>
      </c>
      <c r="F972" s="367">
        <v>5</v>
      </c>
      <c r="G972" s="368" t="s">
        <v>5298</v>
      </c>
      <c r="H972" s="369">
        <v>1</v>
      </c>
      <c r="I972" s="370">
        <v>12.8</v>
      </c>
      <c r="J972" s="370">
        <v>12.8</v>
      </c>
      <c r="K972" s="371"/>
      <c r="L972" s="488">
        <v>15.42</v>
      </c>
      <c r="M972" s="488">
        <v>15.42</v>
      </c>
    </row>
    <row r="973" spans="1:13" x14ac:dyDescent="0.2">
      <c r="A973" s="359" t="s">
        <v>4064</v>
      </c>
      <c r="B973" s="373" t="s">
        <v>5794</v>
      </c>
      <c r="C973" s="374" t="s">
        <v>5795</v>
      </c>
      <c r="D973" s="373" t="s">
        <v>5791</v>
      </c>
      <c r="E973" s="373" t="s">
        <v>5302</v>
      </c>
      <c r="F973" s="375" t="s">
        <v>5796</v>
      </c>
      <c r="G973" s="376" t="s">
        <v>86</v>
      </c>
      <c r="H973" s="377">
        <v>7.0000000000000007E-2</v>
      </c>
      <c r="I973" s="378">
        <v>12.5</v>
      </c>
      <c r="J973" s="378">
        <v>0.87</v>
      </c>
      <c r="K973" s="379"/>
      <c r="L973" s="489">
        <v>15.06</v>
      </c>
    </row>
    <row r="974" spans="1:13" x14ac:dyDescent="0.2">
      <c r="A974" s="359" t="s">
        <v>4065</v>
      </c>
      <c r="B974" s="373" t="s">
        <v>5794</v>
      </c>
      <c r="C974" s="374" t="s">
        <v>5971</v>
      </c>
      <c r="D974" s="373" t="s">
        <v>5791</v>
      </c>
      <c r="E974" s="373" t="s">
        <v>5293</v>
      </c>
      <c r="F974" s="375" t="s">
        <v>5796</v>
      </c>
      <c r="G974" s="376" t="s">
        <v>86</v>
      </c>
      <c r="H974" s="377">
        <v>7.0000000000000007E-2</v>
      </c>
      <c r="I974" s="378">
        <v>18.510000000000002</v>
      </c>
      <c r="J974" s="378">
        <v>1.29</v>
      </c>
      <c r="K974" s="379"/>
      <c r="L974" s="489">
        <v>22.3</v>
      </c>
    </row>
    <row r="975" spans="1:13" x14ac:dyDescent="0.2">
      <c r="A975" s="359" t="s">
        <v>4066</v>
      </c>
      <c r="B975" s="373" t="s">
        <v>5794</v>
      </c>
      <c r="C975" s="374" t="s">
        <v>5976</v>
      </c>
      <c r="D975" s="373" t="s">
        <v>5791</v>
      </c>
      <c r="E975" s="373" t="s">
        <v>5369</v>
      </c>
      <c r="F975" s="375" t="s">
        <v>5798</v>
      </c>
      <c r="G975" s="376" t="s">
        <v>5298</v>
      </c>
      <c r="H975" s="377">
        <v>1.1000000000000001</v>
      </c>
      <c r="I975" s="378">
        <v>9.3093000000000004</v>
      </c>
      <c r="J975" s="378">
        <v>10.24</v>
      </c>
      <c r="K975" s="379"/>
      <c r="L975" s="489">
        <v>11.21</v>
      </c>
    </row>
    <row r="976" spans="1:13" x14ac:dyDescent="0.2">
      <c r="A976" s="359" t="s">
        <v>4067</v>
      </c>
      <c r="B976" s="373" t="s">
        <v>5794</v>
      </c>
      <c r="C976" s="374" t="s">
        <v>5953</v>
      </c>
      <c r="D976" s="373" t="s">
        <v>5791</v>
      </c>
      <c r="E976" s="373" t="s">
        <v>5297</v>
      </c>
      <c r="F976" s="375" t="s">
        <v>5798</v>
      </c>
      <c r="G976" s="376" t="s">
        <v>5298</v>
      </c>
      <c r="H976" s="377">
        <v>0.02</v>
      </c>
      <c r="I976" s="378">
        <v>20.12</v>
      </c>
      <c r="J976" s="378">
        <v>0.4</v>
      </c>
      <c r="K976" s="379"/>
      <c r="L976" s="489">
        <v>24.25</v>
      </c>
    </row>
    <row r="977" spans="1:13" x14ac:dyDescent="0.2">
      <c r="A977" s="359" t="s">
        <v>4068</v>
      </c>
      <c r="B977" s="360" t="s">
        <v>6445</v>
      </c>
      <c r="C977" s="361" t="s">
        <v>5781</v>
      </c>
      <c r="D977" s="360" t="s">
        <v>5782</v>
      </c>
      <c r="E977" s="360" t="s">
        <v>5783</v>
      </c>
      <c r="F977" s="362" t="s">
        <v>5784</v>
      </c>
      <c r="G977" s="363" t="s">
        <v>5785</v>
      </c>
      <c r="H977" s="361" t="s">
        <v>5786</v>
      </c>
      <c r="I977" s="361" t="s">
        <v>5787</v>
      </c>
      <c r="J977" s="361" t="s">
        <v>5788</v>
      </c>
      <c r="K977" s="364"/>
    </row>
    <row r="978" spans="1:13" x14ac:dyDescent="0.2">
      <c r="A978" s="359" t="s">
        <v>4069</v>
      </c>
      <c r="B978" s="365" t="s">
        <v>5789</v>
      </c>
      <c r="C978" s="366" t="s">
        <v>5970</v>
      </c>
      <c r="D978" s="365" t="s">
        <v>5791</v>
      </c>
      <c r="E978" s="365" t="s">
        <v>279</v>
      </c>
      <c r="F978" s="367">
        <v>5</v>
      </c>
      <c r="G978" s="368" t="s">
        <v>5298</v>
      </c>
      <c r="H978" s="369">
        <v>1</v>
      </c>
      <c r="I978" s="370">
        <v>9.84</v>
      </c>
      <c r="J978" s="370">
        <v>9.84</v>
      </c>
      <c r="K978" s="371"/>
      <c r="L978" s="488">
        <v>11.85</v>
      </c>
      <c r="M978" s="488">
        <v>11.85</v>
      </c>
    </row>
    <row r="979" spans="1:13" x14ac:dyDescent="0.2">
      <c r="A979" s="359" t="s">
        <v>4070</v>
      </c>
      <c r="B979" s="396" t="s">
        <v>5794</v>
      </c>
      <c r="C979" s="397" t="s">
        <v>5795</v>
      </c>
      <c r="D979" s="396" t="s">
        <v>5791</v>
      </c>
      <c r="E979" s="396" t="s">
        <v>5302</v>
      </c>
      <c r="F979" s="398" t="s">
        <v>5796</v>
      </c>
      <c r="G979" s="399" t="s">
        <v>86</v>
      </c>
      <c r="H979" s="400">
        <v>0.08</v>
      </c>
      <c r="I979" s="380">
        <v>12.5</v>
      </c>
      <c r="J979" s="380">
        <v>1</v>
      </c>
      <c r="K979" s="379"/>
      <c r="L979" s="489">
        <v>15.06</v>
      </c>
    </row>
    <row r="980" spans="1:13" ht="12.75" thickBot="1" x14ac:dyDescent="0.25">
      <c r="A980" s="359" t="s">
        <v>4071</v>
      </c>
      <c r="B980" s="396" t="s">
        <v>5794</v>
      </c>
      <c r="C980" s="397" t="s">
        <v>5971</v>
      </c>
      <c r="D980" s="396" t="s">
        <v>5791</v>
      </c>
      <c r="E980" s="396" t="s">
        <v>5293</v>
      </c>
      <c r="F980" s="398" t="s">
        <v>5796</v>
      </c>
      <c r="G980" s="399" t="s">
        <v>86</v>
      </c>
      <c r="H980" s="400">
        <v>0.08</v>
      </c>
      <c r="I980" s="380">
        <v>18.510000000000002</v>
      </c>
      <c r="J980" s="380">
        <v>1.48</v>
      </c>
      <c r="K980" s="379"/>
      <c r="L980" s="489">
        <v>22.3</v>
      </c>
    </row>
    <row r="981" spans="1:13" ht="12.75" thickTop="1" x14ac:dyDescent="0.2">
      <c r="A981" s="359" t="s">
        <v>4072</v>
      </c>
      <c r="B981" s="390" t="s">
        <v>5794</v>
      </c>
      <c r="C981" s="391" t="s">
        <v>5953</v>
      </c>
      <c r="D981" s="390" t="s">
        <v>5791</v>
      </c>
      <c r="E981" s="390" t="s">
        <v>5297</v>
      </c>
      <c r="F981" s="392" t="s">
        <v>5798</v>
      </c>
      <c r="G981" s="393" t="s">
        <v>5298</v>
      </c>
      <c r="H981" s="394">
        <v>0.02</v>
      </c>
      <c r="I981" s="395">
        <v>20.12</v>
      </c>
      <c r="J981" s="395">
        <v>0.4</v>
      </c>
      <c r="K981" s="379"/>
      <c r="L981" s="489">
        <v>24.25</v>
      </c>
    </row>
    <row r="982" spans="1:13" x14ac:dyDescent="0.2">
      <c r="A982" s="359" t="s">
        <v>4073</v>
      </c>
      <c r="B982" s="373" t="s">
        <v>5794</v>
      </c>
      <c r="C982" s="374" t="s">
        <v>5972</v>
      </c>
      <c r="D982" s="373" t="s">
        <v>5791</v>
      </c>
      <c r="E982" s="373" t="s">
        <v>5973</v>
      </c>
      <c r="F982" s="375" t="s">
        <v>5798</v>
      </c>
      <c r="G982" s="376" t="s">
        <v>5298</v>
      </c>
      <c r="H982" s="377">
        <v>1.1000000000000001</v>
      </c>
      <c r="I982" s="378">
        <v>6.33</v>
      </c>
      <c r="J982" s="378">
        <v>6.96</v>
      </c>
      <c r="K982" s="379"/>
      <c r="L982" s="489">
        <v>7.63</v>
      </c>
    </row>
    <row r="983" spans="1:13" x14ac:dyDescent="0.2">
      <c r="A983" s="359" t="s">
        <v>4074</v>
      </c>
      <c r="B983" s="360" t="s">
        <v>6446</v>
      </c>
      <c r="C983" s="361" t="s">
        <v>5781</v>
      </c>
      <c r="D983" s="360" t="s">
        <v>5782</v>
      </c>
      <c r="E983" s="360" t="s">
        <v>5783</v>
      </c>
      <c r="F983" s="362" t="s">
        <v>5784</v>
      </c>
      <c r="G983" s="363" t="s">
        <v>5785</v>
      </c>
      <c r="H983" s="361" t="s">
        <v>5786</v>
      </c>
      <c r="I983" s="361" t="s">
        <v>5787</v>
      </c>
      <c r="J983" s="361" t="s">
        <v>5788</v>
      </c>
      <c r="K983" s="364"/>
    </row>
    <row r="984" spans="1:13" x14ac:dyDescent="0.2">
      <c r="A984" s="359" t="s">
        <v>4075</v>
      </c>
      <c r="B984" s="365" t="s">
        <v>5789</v>
      </c>
      <c r="C984" s="366" t="s">
        <v>6000</v>
      </c>
      <c r="D984" s="365" t="s">
        <v>5791</v>
      </c>
      <c r="E984" s="365" t="s">
        <v>307</v>
      </c>
      <c r="F984" s="367">
        <v>4</v>
      </c>
      <c r="G984" s="368" t="s">
        <v>5885</v>
      </c>
      <c r="H984" s="369">
        <v>1</v>
      </c>
      <c r="I984" s="370">
        <v>28.41</v>
      </c>
      <c r="J984" s="370">
        <v>28.41</v>
      </c>
      <c r="K984" s="371"/>
      <c r="L984" s="488">
        <v>34.229999999999997</v>
      </c>
      <c r="M984" s="488">
        <v>34.229999999999997</v>
      </c>
    </row>
    <row r="985" spans="1:13" x14ac:dyDescent="0.2">
      <c r="A985" s="359" t="s">
        <v>4076</v>
      </c>
      <c r="B985" s="373" t="s">
        <v>5794</v>
      </c>
      <c r="C985" s="374" t="s">
        <v>5815</v>
      </c>
      <c r="D985" s="373" t="s">
        <v>5791</v>
      </c>
      <c r="E985" s="373" t="s">
        <v>5286</v>
      </c>
      <c r="F985" s="375" t="s">
        <v>5796</v>
      </c>
      <c r="G985" s="376" t="s">
        <v>86</v>
      </c>
      <c r="H985" s="377">
        <v>2.5659999999999998</v>
      </c>
      <c r="I985" s="378">
        <v>11.073953571428572</v>
      </c>
      <c r="J985" s="378">
        <v>28.41</v>
      </c>
      <c r="K985" s="379"/>
      <c r="L985" s="489">
        <v>13.34</v>
      </c>
    </row>
    <row r="986" spans="1:13" x14ac:dyDescent="0.2">
      <c r="A986" s="359" t="s">
        <v>4077</v>
      </c>
      <c r="B986" s="360" t="s">
        <v>6447</v>
      </c>
      <c r="C986" s="361" t="s">
        <v>5781</v>
      </c>
      <c r="D986" s="360" t="s">
        <v>5782</v>
      </c>
      <c r="E986" s="360" t="s">
        <v>5783</v>
      </c>
      <c r="F986" s="362" t="s">
        <v>5784</v>
      </c>
      <c r="G986" s="363" t="s">
        <v>5785</v>
      </c>
      <c r="H986" s="361" t="s">
        <v>5786</v>
      </c>
      <c r="I986" s="361" t="s">
        <v>5787</v>
      </c>
      <c r="J986" s="361" t="s">
        <v>5788</v>
      </c>
      <c r="K986" s="364"/>
    </row>
    <row r="987" spans="1:13" x14ac:dyDescent="0.2">
      <c r="A987" s="359" t="s">
        <v>4078</v>
      </c>
      <c r="B987" s="365" t="s">
        <v>5789</v>
      </c>
      <c r="C987" s="366" t="s">
        <v>5980</v>
      </c>
      <c r="D987" s="365" t="s">
        <v>5791</v>
      </c>
      <c r="E987" s="365" t="s">
        <v>288</v>
      </c>
      <c r="F987" s="367">
        <v>5</v>
      </c>
      <c r="G987" s="368" t="s">
        <v>5793</v>
      </c>
      <c r="H987" s="369">
        <v>1</v>
      </c>
      <c r="I987" s="370">
        <v>4.43</v>
      </c>
      <c r="J987" s="370">
        <v>4.43</v>
      </c>
      <c r="K987" s="371"/>
      <c r="L987" s="488">
        <v>5.33</v>
      </c>
      <c r="M987" s="488">
        <v>5.33</v>
      </c>
    </row>
    <row r="988" spans="1:13" x14ac:dyDescent="0.2">
      <c r="A988" s="359" t="s">
        <v>4079</v>
      </c>
      <c r="B988" s="373" t="s">
        <v>5794</v>
      </c>
      <c r="C988" s="374" t="s">
        <v>5815</v>
      </c>
      <c r="D988" s="373" t="s">
        <v>5791</v>
      </c>
      <c r="E988" s="373" t="s">
        <v>5286</v>
      </c>
      <c r="F988" s="375" t="s">
        <v>5796</v>
      </c>
      <c r="G988" s="376" t="s">
        <v>86</v>
      </c>
      <c r="H988" s="377">
        <v>0.4</v>
      </c>
      <c r="I988" s="378">
        <v>11.092140000000001</v>
      </c>
      <c r="J988" s="378">
        <v>4.43</v>
      </c>
      <c r="K988" s="379"/>
      <c r="L988" s="489">
        <v>13.34</v>
      </c>
    </row>
    <row r="989" spans="1:13" x14ac:dyDescent="0.2">
      <c r="A989" s="359" t="s">
        <v>4080</v>
      </c>
      <c r="B989" s="360" t="s">
        <v>6448</v>
      </c>
      <c r="C989" s="361" t="s">
        <v>5781</v>
      </c>
      <c r="D989" s="360" t="s">
        <v>5782</v>
      </c>
      <c r="E989" s="360" t="s">
        <v>5783</v>
      </c>
      <c r="F989" s="362" t="s">
        <v>5784</v>
      </c>
      <c r="G989" s="363" t="s">
        <v>5785</v>
      </c>
      <c r="H989" s="361" t="s">
        <v>5786</v>
      </c>
      <c r="I989" s="361" t="s">
        <v>5787</v>
      </c>
      <c r="J989" s="361" t="s">
        <v>5788</v>
      </c>
      <c r="K989" s="364"/>
    </row>
    <row r="990" spans="1:13" x14ac:dyDescent="0.2">
      <c r="A990" s="359" t="s">
        <v>4081</v>
      </c>
      <c r="B990" s="385" t="s">
        <v>5789</v>
      </c>
      <c r="C990" s="386" t="s">
        <v>6428</v>
      </c>
      <c r="D990" s="385" t="s">
        <v>5791</v>
      </c>
      <c r="E990" s="385" t="s">
        <v>556</v>
      </c>
      <c r="F990" s="387">
        <v>6</v>
      </c>
      <c r="G990" s="388" t="s">
        <v>5885</v>
      </c>
      <c r="H990" s="389">
        <v>1</v>
      </c>
      <c r="I990" s="372">
        <v>168.13</v>
      </c>
      <c r="J990" s="372">
        <v>168.13</v>
      </c>
      <c r="K990" s="371"/>
      <c r="L990" s="488">
        <v>202.56</v>
      </c>
      <c r="M990" s="488">
        <v>202.56</v>
      </c>
    </row>
    <row r="991" spans="1:13" ht="12.75" thickBot="1" x14ac:dyDescent="0.25">
      <c r="A991" s="359" t="s">
        <v>4082</v>
      </c>
      <c r="B991" s="396" t="s">
        <v>5794</v>
      </c>
      <c r="C991" s="397" t="s">
        <v>5815</v>
      </c>
      <c r="D991" s="396" t="s">
        <v>5791</v>
      </c>
      <c r="E991" s="396" t="s">
        <v>5286</v>
      </c>
      <c r="F991" s="398" t="s">
        <v>5796</v>
      </c>
      <c r="G991" s="399" t="s">
        <v>86</v>
      </c>
      <c r="H991" s="400">
        <v>2</v>
      </c>
      <c r="I991" s="380">
        <v>11.07</v>
      </c>
      <c r="J991" s="380">
        <v>22.14</v>
      </c>
      <c r="K991" s="379"/>
      <c r="L991" s="489">
        <v>13.34</v>
      </c>
    </row>
    <row r="992" spans="1:13" ht="12.75" thickTop="1" x14ac:dyDescent="0.2">
      <c r="A992" s="359" t="s">
        <v>4083</v>
      </c>
      <c r="B992" s="390" t="s">
        <v>5794</v>
      </c>
      <c r="C992" s="391" t="s">
        <v>6429</v>
      </c>
      <c r="D992" s="390" t="s">
        <v>5791</v>
      </c>
      <c r="E992" s="390" t="s">
        <v>6430</v>
      </c>
      <c r="F992" s="392" t="s">
        <v>5798</v>
      </c>
      <c r="G992" s="393" t="s">
        <v>5885</v>
      </c>
      <c r="H992" s="394">
        <v>0.6</v>
      </c>
      <c r="I992" s="395">
        <v>125.07</v>
      </c>
      <c r="J992" s="395">
        <v>75.040000000000006</v>
      </c>
      <c r="K992" s="379"/>
      <c r="L992" s="489">
        <v>150.66999999999999</v>
      </c>
    </row>
    <row r="993" spans="1:13" x14ac:dyDescent="0.2">
      <c r="A993" s="359" t="s">
        <v>4084</v>
      </c>
      <c r="B993" s="373" t="s">
        <v>5794</v>
      </c>
      <c r="C993" s="374" t="s">
        <v>5967</v>
      </c>
      <c r="D993" s="373" t="s">
        <v>5791</v>
      </c>
      <c r="E993" s="373" t="s">
        <v>5375</v>
      </c>
      <c r="F993" s="375" t="s">
        <v>5798</v>
      </c>
      <c r="G993" s="376" t="s">
        <v>5885</v>
      </c>
      <c r="H993" s="377">
        <v>0.6</v>
      </c>
      <c r="I993" s="378">
        <v>118.26</v>
      </c>
      <c r="J993" s="378">
        <v>70.95</v>
      </c>
      <c r="K993" s="379"/>
      <c r="L993" s="489">
        <v>142.47</v>
      </c>
    </row>
    <row r="994" spans="1:13" x14ac:dyDescent="0.2">
      <c r="A994" s="359" t="s">
        <v>4085</v>
      </c>
      <c r="B994" s="360" t="s">
        <v>6449</v>
      </c>
      <c r="C994" s="361" t="s">
        <v>5781</v>
      </c>
      <c r="D994" s="360" t="s">
        <v>5782</v>
      </c>
      <c r="E994" s="360" t="s">
        <v>5783</v>
      </c>
      <c r="F994" s="362" t="s">
        <v>5784</v>
      </c>
      <c r="G994" s="363" t="s">
        <v>5785</v>
      </c>
      <c r="H994" s="361" t="s">
        <v>5786</v>
      </c>
      <c r="I994" s="361" t="s">
        <v>5787</v>
      </c>
      <c r="J994" s="361" t="s">
        <v>5788</v>
      </c>
      <c r="K994" s="364"/>
    </row>
    <row r="995" spans="1:13" x14ac:dyDescent="0.2">
      <c r="A995" s="359" t="s">
        <v>4086</v>
      </c>
      <c r="B995" s="365" t="s">
        <v>5789</v>
      </c>
      <c r="C995" s="366" t="s">
        <v>6005</v>
      </c>
      <c r="D995" s="365" t="s">
        <v>5791</v>
      </c>
      <c r="E995" s="365" t="s">
        <v>311</v>
      </c>
      <c r="F995" s="367">
        <v>6</v>
      </c>
      <c r="G995" s="368" t="s">
        <v>5793</v>
      </c>
      <c r="H995" s="369">
        <v>1</v>
      </c>
      <c r="I995" s="370">
        <v>29.69</v>
      </c>
      <c r="J995" s="370">
        <v>29.69</v>
      </c>
      <c r="K995" s="371"/>
      <c r="L995" s="488">
        <v>35.78</v>
      </c>
      <c r="M995" s="488">
        <v>35.78</v>
      </c>
    </row>
    <row r="996" spans="1:13" x14ac:dyDescent="0.2">
      <c r="A996" s="359" t="s">
        <v>4087</v>
      </c>
      <c r="B996" s="373" t="s">
        <v>5794</v>
      </c>
      <c r="C996" s="374" t="s">
        <v>5795</v>
      </c>
      <c r="D996" s="373" t="s">
        <v>5791</v>
      </c>
      <c r="E996" s="373" t="s">
        <v>5302</v>
      </c>
      <c r="F996" s="375" t="s">
        <v>5796</v>
      </c>
      <c r="G996" s="376" t="s">
        <v>86</v>
      </c>
      <c r="H996" s="377">
        <v>0.31240000000000001</v>
      </c>
      <c r="I996" s="378">
        <v>12.5</v>
      </c>
      <c r="J996" s="378">
        <v>3.9</v>
      </c>
      <c r="K996" s="379"/>
      <c r="L996" s="489">
        <v>15.06</v>
      </c>
    </row>
    <row r="997" spans="1:13" x14ac:dyDescent="0.2">
      <c r="A997" s="359" t="s">
        <v>4088</v>
      </c>
      <c r="B997" s="373" t="s">
        <v>5794</v>
      </c>
      <c r="C997" s="374" t="s">
        <v>5801</v>
      </c>
      <c r="D997" s="373" t="s">
        <v>5791</v>
      </c>
      <c r="E997" s="373" t="s">
        <v>5362</v>
      </c>
      <c r="F997" s="375" t="s">
        <v>5796</v>
      </c>
      <c r="G997" s="376" t="s">
        <v>86</v>
      </c>
      <c r="H997" s="377">
        <v>0.29930000000000001</v>
      </c>
      <c r="I997" s="378">
        <v>18.510000000000002</v>
      </c>
      <c r="J997" s="378">
        <v>5.54</v>
      </c>
      <c r="K997" s="379"/>
      <c r="L997" s="489">
        <v>22.3</v>
      </c>
    </row>
    <row r="998" spans="1:13" x14ac:dyDescent="0.2">
      <c r="A998" s="359" t="s">
        <v>4089</v>
      </c>
      <c r="B998" s="373" t="s">
        <v>5794</v>
      </c>
      <c r="C998" s="374" t="s">
        <v>5954</v>
      </c>
      <c r="D998" s="373" t="s">
        <v>5791</v>
      </c>
      <c r="E998" s="373" t="s">
        <v>5389</v>
      </c>
      <c r="F998" s="375" t="s">
        <v>5798</v>
      </c>
      <c r="G998" s="376" t="s">
        <v>5385</v>
      </c>
      <c r="H998" s="377">
        <v>1.4124000000000001</v>
      </c>
      <c r="I998" s="378">
        <v>7.0770699999999991</v>
      </c>
      <c r="J998" s="378">
        <v>9.99</v>
      </c>
      <c r="K998" s="379"/>
      <c r="L998" s="489">
        <v>8.52</v>
      </c>
    </row>
    <row r="999" spans="1:13" x14ac:dyDescent="0.2">
      <c r="A999" s="359" t="s">
        <v>4090</v>
      </c>
      <c r="B999" s="373" t="s">
        <v>5794</v>
      </c>
      <c r="C999" s="374" t="s">
        <v>5955</v>
      </c>
      <c r="D999" s="373" t="s">
        <v>5791</v>
      </c>
      <c r="E999" s="373" t="s">
        <v>5387</v>
      </c>
      <c r="F999" s="375" t="s">
        <v>5798</v>
      </c>
      <c r="G999" s="376" t="s">
        <v>5298</v>
      </c>
      <c r="H999" s="377">
        <v>8.7599999999999997E-2</v>
      </c>
      <c r="I999" s="378">
        <v>20.66</v>
      </c>
      <c r="J999" s="378">
        <v>1.8</v>
      </c>
      <c r="K999" s="379"/>
      <c r="L999" s="489">
        <v>24.9</v>
      </c>
    </row>
    <row r="1000" spans="1:13" x14ac:dyDescent="0.2">
      <c r="A1000" s="359" t="s">
        <v>4091</v>
      </c>
      <c r="B1000" s="396" t="s">
        <v>5794</v>
      </c>
      <c r="C1000" s="397" t="s">
        <v>6006</v>
      </c>
      <c r="D1000" s="396" t="s">
        <v>5791</v>
      </c>
      <c r="E1000" s="396" t="s">
        <v>5384</v>
      </c>
      <c r="F1000" s="398" t="s">
        <v>5798</v>
      </c>
      <c r="G1000" s="399" t="s">
        <v>5385</v>
      </c>
      <c r="H1000" s="400">
        <v>0.71340000000000003</v>
      </c>
      <c r="I1000" s="380">
        <v>11.87</v>
      </c>
      <c r="J1000" s="380">
        <v>8.4600000000000009</v>
      </c>
      <c r="K1000" s="379"/>
      <c r="L1000" s="489">
        <v>14.3</v>
      </c>
    </row>
    <row r="1001" spans="1:13" ht="12.75" thickBot="1" x14ac:dyDescent="0.25">
      <c r="A1001" s="359" t="s">
        <v>4092</v>
      </c>
      <c r="B1001" s="381" t="s">
        <v>6450</v>
      </c>
      <c r="C1001" s="382" t="s">
        <v>5781</v>
      </c>
      <c r="D1001" s="381" t="s">
        <v>5782</v>
      </c>
      <c r="E1001" s="381" t="s">
        <v>5783</v>
      </c>
      <c r="F1001" s="383" t="s">
        <v>5784</v>
      </c>
      <c r="G1001" s="384" t="s">
        <v>5785</v>
      </c>
      <c r="H1001" s="382" t="s">
        <v>5786</v>
      </c>
      <c r="I1001" s="382" t="s">
        <v>5787</v>
      </c>
      <c r="J1001" s="382" t="s">
        <v>5788</v>
      </c>
      <c r="K1001" s="364"/>
    </row>
    <row r="1002" spans="1:13" ht="12.75" thickTop="1" x14ac:dyDescent="0.2">
      <c r="A1002" s="359" t="s">
        <v>4093</v>
      </c>
      <c r="B1002" s="401" t="s">
        <v>5789</v>
      </c>
      <c r="C1002" s="402" t="s">
        <v>6008</v>
      </c>
      <c r="D1002" s="401" t="s">
        <v>5791</v>
      </c>
      <c r="E1002" s="401" t="s">
        <v>292</v>
      </c>
      <c r="F1002" s="403">
        <v>6</v>
      </c>
      <c r="G1002" s="404" t="s">
        <v>5885</v>
      </c>
      <c r="H1002" s="405">
        <v>1</v>
      </c>
      <c r="I1002" s="406">
        <v>463</v>
      </c>
      <c r="J1002" s="406">
        <v>463</v>
      </c>
      <c r="K1002" s="371"/>
      <c r="L1002" s="488">
        <v>557.76</v>
      </c>
      <c r="M1002" s="488">
        <v>557.76</v>
      </c>
    </row>
    <row r="1003" spans="1:13" x14ac:dyDescent="0.2">
      <c r="A1003" s="359" t="s">
        <v>4094</v>
      </c>
      <c r="B1003" s="373" t="s">
        <v>5794</v>
      </c>
      <c r="C1003" s="374" t="s">
        <v>5987</v>
      </c>
      <c r="D1003" s="373" t="s">
        <v>5791</v>
      </c>
      <c r="E1003" s="373" t="s">
        <v>5596</v>
      </c>
      <c r="F1003" s="375" t="s">
        <v>5798</v>
      </c>
      <c r="G1003" s="376" t="s">
        <v>5885</v>
      </c>
      <c r="H1003" s="377">
        <v>1.02</v>
      </c>
      <c r="I1003" s="378">
        <v>453.92980388768899</v>
      </c>
      <c r="J1003" s="378">
        <v>463</v>
      </c>
      <c r="K1003" s="379"/>
      <c r="L1003" s="489">
        <v>546.83000000000004</v>
      </c>
    </row>
    <row r="1004" spans="1:13" x14ac:dyDescent="0.2">
      <c r="A1004" s="359" t="s">
        <v>4095</v>
      </c>
      <c r="B1004" s="360" t="s">
        <v>6451</v>
      </c>
      <c r="C1004" s="361" t="s">
        <v>5781</v>
      </c>
      <c r="D1004" s="360" t="s">
        <v>5782</v>
      </c>
      <c r="E1004" s="360" t="s">
        <v>5783</v>
      </c>
      <c r="F1004" s="362" t="s">
        <v>5784</v>
      </c>
      <c r="G1004" s="363" t="s">
        <v>5785</v>
      </c>
      <c r="H1004" s="361" t="s">
        <v>5786</v>
      </c>
      <c r="I1004" s="361" t="s">
        <v>5787</v>
      </c>
      <c r="J1004" s="361" t="s">
        <v>5788</v>
      </c>
      <c r="K1004" s="364"/>
    </row>
    <row r="1005" spans="1:13" ht="24" x14ac:dyDescent="0.2">
      <c r="A1005" s="359" t="s">
        <v>4096</v>
      </c>
      <c r="B1005" s="365" t="s">
        <v>5789</v>
      </c>
      <c r="C1005" s="366" t="s">
        <v>6010</v>
      </c>
      <c r="D1005" s="365" t="s">
        <v>5791</v>
      </c>
      <c r="E1005" s="365" t="s">
        <v>6044</v>
      </c>
      <c r="F1005" s="367">
        <v>6</v>
      </c>
      <c r="G1005" s="368" t="s">
        <v>5885</v>
      </c>
      <c r="H1005" s="369">
        <v>1</v>
      </c>
      <c r="I1005" s="370">
        <v>43.040000000000006</v>
      </c>
      <c r="J1005" s="370">
        <v>43.040000000000006</v>
      </c>
      <c r="K1005" s="371"/>
      <c r="L1005" s="488">
        <v>51.84</v>
      </c>
      <c r="M1005" s="488">
        <v>51.84</v>
      </c>
    </row>
    <row r="1006" spans="1:13" x14ac:dyDescent="0.2">
      <c r="A1006" s="359" t="s">
        <v>4097</v>
      </c>
      <c r="B1006" s="373" t="s">
        <v>5794</v>
      </c>
      <c r="C1006" s="374" t="s">
        <v>5882</v>
      </c>
      <c r="D1006" s="373" t="s">
        <v>5791</v>
      </c>
      <c r="E1006" s="373" t="s">
        <v>5402</v>
      </c>
      <c r="F1006" s="375" t="s">
        <v>5796</v>
      </c>
      <c r="G1006" s="376" t="s">
        <v>86</v>
      </c>
      <c r="H1006" s="377">
        <v>1.9348000000000001</v>
      </c>
      <c r="I1006" s="378">
        <v>18.515141666666665</v>
      </c>
      <c r="J1006" s="378">
        <v>35.82</v>
      </c>
      <c r="K1006" s="379"/>
      <c r="L1006" s="489">
        <v>22.3</v>
      </c>
    </row>
    <row r="1007" spans="1:13" x14ac:dyDescent="0.2">
      <c r="A1007" s="359" t="s">
        <v>4098</v>
      </c>
      <c r="B1007" s="373" t="s">
        <v>5794</v>
      </c>
      <c r="C1007" s="374" t="s">
        <v>5815</v>
      </c>
      <c r="D1007" s="373" t="s">
        <v>5791</v>
      </c>
      <c r="E1007" s="373" t="s">
        <v>5286</v>
      </c>
      <c r="F1007" s="375" t="s">
        <v>5796</v>
      </c>
      <c r="G1007" s="376" t="s">
        <v>86</v>
      </c>
      <c r="H1007" s="377">
        <v>0.64459999999999995</v>
      </c>
      <c r="I1007" s="378">
        <v>11.07</v>
      </c>
      <c r="J1007" s="378">
        <v>7.13</v>
      </c>
      <c r="K1007" s="379"/>
      <c r="L1007" s="489">
        <v>13.34</v>
      </c>
    </row>
    <row r="1008" spans="1:13" ht="24" x14ac:dyDescent="0.2">
      <c r="A1008" s="359" t="s">
        <v>4099</v>
      </c>
      <c r="B1008" s="373" t="s">
        <v>5794</v>
      </c>
      <c r="C1008" s="374" t="s">
        <v>5990</v>
      </c>
      <c r="D1008" s="373" t="s">
        <v>5791</v>
      </c>
      <c r="E1008" s="373" t="s">
        <v>5598</v>
      </c>
      <c r="F1008" s="375" t="s">
        <v>5798</v>
      </c>
      <c r="G1008" s="376" t="s">
        <v>5305</v>
      </c>
      <c r="H1008" s="377">
        <v>4.6800000000000001E-2</v>
      </c>
      <c r="I1008" s="378">
        <v>2.0699999999999998</v>
      </c>
      <c r="J1008" s="378">
        <v>0.09</v>
      </c>
      <c r="K1008" s="379"/>
      <c r="L1008" s="489">
        <v>2.5</v>
      </c>
    </row>
    <row r="1009" spans="1:13" x14ac:dyDescent="0.2">
      <c r="A1009" s="359" t="s">
        <v>4100</v>
      </c>
      <c r="B1009" s="360" t="s">
        <v>6452</v>
      </c>
      <c r="C1009" s="361" t="s">
        <v>5781</v>
      </c>
      <c r="D1009" s="360" t="s">
        <v>5782</v>
      </c>
      <c r="E1009" s="360" t="s">
        <v>5783</v>
      </c>
      <c r="F1009" s="362" t="s">
        <v>5784</v>
      </c>
      <c r="G1009" s="363" t="s">
        <v>5785</v>
      </c>
      <c r="H1009" s="361" t="s">
        <v>5786</v>
      </c>
      <c r="I1009" s="361" t="s">
        <v>5787</v>
      </c>
      <c r="J1009" s="361" t="s">
        <v>5788</v>
      </c>
      <c r="K1009" s="364"/>
    </row>
    <row r="1010" spans="1:13" x14ac:dyDescent="0.2">
      <c r="A1010" s="359" t="s">
        <v>4101</v>
      </c>
      <c r="B1010" s="365" t="s">
        <v>5789</v>
      </c>
      <c r="C1010" s="366" t="s">
        <v>6012</v>
      </c>
      <c r="D1010" s="365" t="s">
        <v>5791</v>
      </c>
      <c r="E1010" s="365" t="s">
        <v>316</v>
      </c>
      <c r="F1010" s="367">
        <v>4</v>
      </c>
      <c r="G1010" s="368" t="s">
        <v>5885</v>
      </c>
      <c r="H1010" s="369">
        <v>1</v>
      </c>
      <c r="I1010" s="370">
        <v>18.82</v>
      </c>
      <c r="J1010" s="370">
        <v>18.82</v>
      </c>
      <c r="K1010" s="371"/>
      <c r="L1010" s="488">
        <v>22.67</v>
      </c>
      <c r="M1010" s="488">
        <v>22.67</v>
      </c>
    </row>
    <row r="1011" spans="1:13" x14ac:dyDescent="0.2">
      <c r="A1011" s="359" t="s">
        <v>4102</v>
      </c>
      <c r="B1011" s="373" t="s">
        <v>5794</v>
      </c>
      <c r="C1011" s="374" t="s">
        <v>5815</v>
      </c>
      <c r="D1011" s="373" t="s">
        <v>5791</v>
      </c>
      <c r="E1011" s="373" t="s">
        <v>5286</v>
      </c>
      <c r="F1011" s="375" t="s">
        <v>5796</v>
      </c>
      <c r="G1011" s="376" t="s">
        <v>86</v>
      </c>
      <c r="H1011" s="377">
        <v>1.7</v>
      </c>
      <c r="I1011" s="378">
        <v>11.075826315789476</v>
      </c>
      <c r="J1011" s="378">
        <v>18.82</v>
      </c>
      <c r="K1011" s="379"/>
      <c r="L1011" s="489">
        <v>13.34</v>
      </c>
    </row>
    <row r="1012" spans="1:13" x14ac:dyDescent="0.2">
      <c r="A1012" s="359" t="s">
        <v>4103</v>
      </c>
      <c r="B1012" s="360" t="s">
        <v>6453</v>
      </c>
      <c r="C1012" s="361" t="s">
        <v>5781</v>
      </c>
      <c r="D1012" s="360" t="s">
        <v>5782</v>
      </c>
      <c r="E1012" s="360" t="s">
        <v>5783</v>
      </c>
      <c r="F1012" s="362" t="s">
        <v>5784</v>
      </c>
      <c r="G1012" s="363" t="s">
        <v>5785</v>
      </c>
      <c r="H1012" s="361" t="s">
        <v>5786</v>
      </c>
      <c r="I1012" s="361" t="s">
        <v>5787</v>
      </c>
      <c r="J1012" s="361" t="s">
        <v>5788</v>
      </c>
      <c r="K1012" s="364"/>
    </row>
    <row r="1013" spans="1:13" ht="24" x14ac:dyDescent="0.2">
      <c r="A1013" s="359" t="s">
        <v>4104</v>
      </c>
      <c r="B1013" s="365" t="s">
        <v>5789</v>
      </c>
      <c r="C1013" s="366" t="s">
        <v>6016</v>
      </c>
      <c r="D1013" s="365" t="s">
        <v>217</v>
      </c>
      <c r="E1013" s="365" t="s">
        <v>6040</v>
      </c>
      <c r="F1013" s="367" t="s">
        <v>5936</v>
      </c>
      <c r="G1013" s="368" t="s">
        <v>280</v>
      </c>
      <c r="H1013" s="369">
        <v>1</v>
      </c>
      <c r="I1013" s="370">
        <v>12.04</v>
      </c>
      <c r="J1013" s="370">
        <v>12.040000000000003</v>
      </c>
      <c r="K1013" s="371"/>
      <c r="L1013" s="488">
        <v>14.52</v>
      </c>
      <c r="M1013" s="488">
        <v>14.52</v>
      </c>
    </row>
    <row r="1014" spans="1:13" ht="24" x14ac:dyDescent="0.2">
      <c r="A1014" s="359" t="s">
        <v>4105</v>
      </c>
      <c r="B1014" s="418" t="s">
        <v>5898</v>
      </c>
      <c r="C1014" s="419" t="s">
        <v>6017</v>
      </c>
      <c r="D1014" s="418" t="s">
        <v>217</v>
      </c>
      <c r="E1014" s="418" t="s">
        <v>6018</v>
      </c>
      <c r="F1014" s="420" t="s">
        <v>5908</v>
      </c>
      <c r="G1014" s="421" t="s">
        <v>185</v>
      </c>
      <c r="H1014" s="422">
        <v>1.7500000000000002E-2</v>
      </c>
      <c r="I1014" s="423">
        <v>16.91</v>
      </c>
      <c r="J1014" s="423">
        <v>0.28999999999999998</v>
      </c>
      <c r="K1014" s="379"/>
      <c r="L1014" s="489">
        <v>20.38</v>
      </c>
      <c r="M1014" s="490"/>
    </row>
    <row r="1015" spans="1:13" ht="24" x14ac:dyDescent="0.2">
      <c r="A1015" s="359" t="s">
        <v>4106</v>
      </c>
      <c r="B1015" s="418" t="s">
        <v>5898</v>
      </c>
      <c r="C1015" s="419" t="s">
        <v>6019</v>
      </c>
      <c r="D1015" s="418" t="s">
        <v>217</v>
      </c>
      <c r="E1015" s="418" t="s">
        <v>6020</v>
      </c>
      <c r="F1015" s="420" t="s">
        <v>5908</v>
      </c>
      <c r="G1015" s="421" t="s">
        <v>185</v>
      </c>
      <c r="H1015" s="422">
        <v>0.1069</v>
      </c>
      <c r="I1015" s="423">
        <v>23.63</v>
      </c>
      <c r="J1015" s="423">
        <v>2.52</v>
      </c>
      <c r="K1015" s="379"/>
      <c r="L1015" s="489">
        <v>28.47</v>
      </c>
      <c r="M1015" s="490"/>
    </row>
    <row r="1016" spans="1:13" ht="24" x14ac:dyDescent="0.2">
      <c r="A1016" s="359" t="s">
        <v>4107</v>
      </c>
      <c r="B1016" s="418" t="s">
        <v>5898</v>
      </c>
      <c r="C1016" s="419" t="s">
        <v>6021</v>
      </c>
      <c r="D1016" s="418" t="s">
        <v>217</v>
      </c>
      <c r="E1016" s="418" t="s">
        <v>6022</v>
      </c>
      <c r="F1016" s="420" t="s">
        <v>5936</v>
      </c>
      <c r="G1016" s="421" t="s">
        <v>280</v>
      </c>
      <c r="H1016" s="422">
        <v>1</v>
      </c>
      <c r="I1016" s="423">
        <v>8.4805874999999986</v>
      </c>
      <c r="J1016" s="423">
        <v>8.48</v>
      </c>
      <c r="K1016" s="379"/>
      <c r="L1016" s="489">
        <v>10.210000000000001</v>
      </c>
    </row>
    <row r="1017" spans="1:13" ht="24" x14ac:dyDescent="0.2">
      <c r="A1017" s="359" t="s">
        <v>4108</v>
      </c>
      <c r="B1017" s="373" t="s">
        <v>5794</v>
      </c>
      <c r="C1017" s="374" t="s">
        <v>6023</v>
      </c>
      <c r="D1017" s="373" t="s">
        <v>217</v>
      </c>
      <c r="E1017" s="373" t="s">
        <v>6024</v>
      </c>
      <c r="F1017" s="375" t="s">
        <v>5798</v>
      </c>
      <c r="G1017" s="376" t="s">
        <v>160</v>
      </c>
      <c r="H1017" s="377">
        <v>1.19</v>
      </c>
      <c r="I1017" s="378">
        <v>0.18</v>
      </c>
      <c r="J1017" s="378">
        <v>0.21</v>
      </c>
      <c r="K1017" s="379"/>
      <c r="L1017" s="489">
        <v>0.22</v>
      </c>
    </row>
    <row r="1018" spans="1:13" ht="24" x14ac:dyDescent="0.2">
      <c r="A1018" s="359" t="s">
        <v>4109</v>
      </c>
      <c r="B1018" s="373" t="s">
        <v>5794</v>
      </c>
      <c r="C1018" s="374" t="s">
        <v>6025</v>
      </c>
      <c r="D1018" s="373" t="s">
        <v>217</v>
      </c>
      <c r="E1018" s="373" t="s">
        <v>6026</v>
      </c>
      <c r="F1018" s="375" t="s">
        <v>5798</v>
      </c>
      <c r="G1018" s="376" t="s">
        <v>280</v>
      </c>
      <c r="H1018" s="377">
        <v>2.5000000000000001E-2</v>
      </c>
      <c r="I1018" s="378">
        <v>21.99</v>
      </c>
      <c r="J1018" s="378">
        <v>0.54</v>
      </c>
      <c r="K1018" s="379"/>
      <c r="L1018" s="489">
        <v>26.5</v>
      </c>
    </row>
    <row r="1019" spans="1:13" x14ac:dyDescent="0.2">
      <c r="A1019" s="359" t="s">
        <v>4110</v>
      </c>
      <c r="B1019" s="381" t="s">
        <v>6454</v>
      </c>
      <c r="C1019" s="382" t="s">
        <v>5781</v>
      </c>
      <c r="D1019" s="381" t="s">
        <v>5782</v>
      </c>
      <c r="E1019" s="381" t="s">
        <v>5783</v>
      </c>
      <c r="F1019" s="383" t="s">
        <v>5784</v>
      </c>
      <c r="G1019" s="384" t="s">
        <v>5785</v>
      </c>
      <c r="H1019" s="382" t="s">
        <v>5786</v>
      </c>
      <c r="I1019" s="382" t="s">
        <v>5787</v>
      </c>
      <c r="J1019" s="382" t="s">
        <v>5788</v>
      </c>
      <c r="K1019" s="364"/>
    </row>
    <row r="1020" spans="1:13" ht="12.75" thickBot="1" x14ac:dyDescent="0.25">
      <c r="A1020" s="359" t="s">
        <v>4111</v>
      </c>
      <c r="B1020" s="385" t="s">
        <v>5789</v>
      </c>
      <c r="C1020" s="386" t="s">
        <v>6046</v>
      </c>
      <c r="D1020" s="385" t="s">
        <v>5791</v>
      </c>
      <c r="E1020" s="385" t="s">
        <v>335</v>
      </c>
      <c r="F1020" s="387">
        <v>6</v>
      </c>
      <c r="G1020" s="388" t="s">
        <v>5298</v>
      </c>
      <c r="H1020" s="389">
        <v>1</v>
      </c>
      <c r="I1020" s="372">
        <v>10.5</v>
      </c>
      <c r="J1020" s="372">
        <v>10.5</v>
      </c>
      <c r="K1020" s="371"/>
      <c r="L1020" s="488">
        <v>12.64</v>
      </c>
      <c r="M1020" s="488">
        <v>12.64</v>
      </c>
    </row>
    <row r="1021" spans="1:13" ht="12.75" thickTop="1" x14ac:dyDescent="0.2">
      <c r="A1021" s="359" t="s">
        <v>4112</v>
      </c>
      <c r="B1021" s="390" t="s">
        <v>5794</v>
      </c>
      <c r="C1021" s="391" t="s">
        <v>5795</v>
      </c>
      <c r="D1021" s="390" t="s">
        <v>5791</v>
      </c>
      <c r="E1021" s="390" t="s">
        <v>5302</v>
      </c>
      <c r="F1021" s="392" t="s">
        <v>5796</v>
      </c>
      <c r="G1021" s="393" t="s">
        <v>86</v>
      </c>
      <c r="H1021" s="394">
        <v>0.08</v>
      </c>
      <c r="I1021" s="395">
        <v>12.5</v>
      </c>
      <c r="J1021" s="395">
        <v>1</v>
      </c>
      <c r="K1021" s="379"/>
      <c r="L1021" s="489">
        <v>15.06</v>
      </c>
    </row>
    <row r="1022" spans="1:13" x14ac:dyDescent="0.2">
      <c r="A1022" s="359" t="s">
        <v>4113</v>
      </c>
      <c r="B1022" s="373" t="s">
        <v>5794</v>
      </c>
      <c r="C1022" s="374" t="s">
        <v>5971</v>
      </c>
      <c r="D1022" s="373" t="s">
        <v>5791</v>
      </c>
      <c r="E1022" s="373" t="s">
        <v>5293</v>
      </c>
      <c r="F1022" s="375" t="s">
        <v>5796</v>
      </c>
      <c r="G1022" s="376" t="s">
        <v>86</v>
      </c>
      <c r="H1022" s="377">
        <v>0.08</v>
      </c>
      <c r="I1022" s="378">
        <v>18.510000000000002</v>
      </c>
      <c r="J1022" s="378">
        <v>1.48</v>
      </c>
      <c r="K1022" s="379"/>
      <c r="L1022" s="489">
        <v>22.3</v>
      </c>
    </row>
    <row r="1023" spans="1:13" x14ac:dyDescent="0.2">
      <c r="A1023" s="359" t="s">
        <v>4114</v>
      </c>
      <c r="B1023" s="373" t="s">
        <v>5794</v>
      </c>
      <c r="C1023" s="374" t="s">
        <v>6047</v>
      </c>
      <c r="D1023" s="373" t="s">
        <v>5791</v>
      </c>
      <c r="E1023" s="373" t="s">
        <v>5371</v>
      </c>
      <c r="F1023" s="375" t="s">
        <v>5798</v>
      </c>
      <c r="G1023" s="376" t="s">
        <v>5298</v>
      </c>
      <c r="H1023" s="377">
        <v>1.1000000000000001</v>
      </c>
      <c r="I1023" s="378">
        <v>6.93</v>
      </c>
      <c r="J1023" s="378">
        <v>7.62</v>
      </c>
      <c r="K1023" s="379"/>
      <c r="L1023" s="489">
        <v>8.35</v>
      </c>
    </row>
    <row r="1024" spans="1:13" x14ac:dyDescent="0.2">
      <c r="A1024" s="359" t="s">
        <v>4115</v>
      </c>
      <c r="B1024" s="373" t="s">
        <v>5794</v>
      </c>
      <c r="C1024" s="374" t="s">
        <v>5953</v>
      </c>
      <c r="D1024" s="373" t="s">
        <v>5791</v>
      </c>
      <c r="E1024" s="373" t="s">
        <v>5297</v>
      </c>
      <c r="F1024" s="375" t="s">
        <v>5798</v>
      </c>
      <c r="G1024" s="376" t="s">
        <v>5298</v>
      </c>
      <c r="H1024" s="377">
        <v>0.02</v>
      </c>
      <c r="I1024" s="378">
        <v>20.12</v>
      </c>
      <c r="J1024" s="378">
        <v>0.4</v>
      </c>
      <c r="K1024" s="379"/>
      <c r="L1024" s="489">
        <v>24.25</v>
      </c>
    </row>
    <row r="1025" spans="1:13" x14ac:dyDescent="0.2">
      <c r="A1025" s="359" t="s">
        <v>4116</v>
      </c>
      <c r="B1025" s="360" t="s">
        <v>6455</v>
      </c>
      <c r="C1025" s="361" t="s">
        <v>5781</v>
      </c>
      <c r="D1025" s="360" t="s">
        <v>5782</v>
      </c>
      <c r="E1025" s="360" t="s">
        <v>5783</v>
      </c>
      <c r="F1025" s="362" t="s">
        <v>5784</v>
      </c>
      <c r="G1025" s="363" t="s">
        <v>5785</v>
      </c>
      <c r="H1025" s="361" t="s">
        <v>5786</v>
      </c>
      <c r="I1025" s="361" t="s">
        <v>5787</v>
      </c>
      <c r="J1025" s="361" t="s">
        <v>5788</v>
      </c>
      <c r="K1025" s="364"/>
    </row>
    <row r="1026" spans="1:13" x14ac:dyDescent="0.2">
      <c r="A1026" s="359" t="s">
        <v>4117</v>
      </c>
      <c r="B1026" s="365" t="s">
        <v>5789</v>
      </c>
      <c r="C1026" s="366" t="s">
        <v>5992</v>
      </c>
      <c r="D1026" s="365" t="s">
        <v>5791</v>
      </c>
      <c r="E1026" s="365" t="s">
        <v>296</v>
      </c>
      <c r="F1026" s="367">
        <v>5</v>
      </c>
      <c r="G1026" s="368" t="s">
        <v>5298</v>
      </c>
      <c r="H1026" s="369">
        <v>1</v>
      </c>
      <c r="I1026" s="370">
        <v>10.07</v>
      </c>
      <c r="J1026" s="370">
        <v>10.07</v>
      </c>
      <c r="K1026" s="371"/>
      <c r="L1026" s="488">
        <v>12.12</v>
      </c>
      <c r="M1026" s="488">
        <v>12.12</v>
      </c>
    </row>
    <row r="1027" spans="1:13" x14ac:dyDescent="0.2">
      <c r="A1027" s="359" t="s">
        <v>4118</v>
      </c>
      <c r="B1027" s="373" t="s">
        <v>5794</v>
      </c>
      <c r="C1027" s="374" t="s">
        <v>5795</v>
      </c>
      <c r="D1027" s="373" t="s">
        <v>5791</v>
      </c>
      <c r="E1027" s="373" t="s">
        <v>5302</v>
      </c>
      <c r="F1027" s="375" t="s">
        <v>5796</v>
      </c>
      <c r="G1027" s="376" t="s">
        <v>86</v>
      </c>
      <c r="H1027" s="377">
        <v>0.08</v>
      </c>
      <c r="I1027" s="378">
        <v>12.5</v>
      </c>
      <c r="J1027" s="378">
        <v>1</v>
      </c>
      <c r="K1027" s="379"/>
      <c r="L1027" s="489">
        <v>15.06</v>
      </c>
    </row>
    <row r="1028" spans="1:13" x14ac:dyDescent="0.2">
      <c r="A1028" s="359" t="s">
        <v>4119</v>
      </c>
      <c r="B1028" s="373" t="s">
        <v>5794</v>
      </c>
      <c r="C1028" s="374" t="s">
        <v>5971</v>
      </c>
      <c r="D1028" s="373" t="s">
        <v>5791</v>
      </c>
      <c r="E1028" s="373" t="s">
        <v>5293</v>
      </c>
      <c r="F1028" s="375" t="s">
        <v>5796</v>
      </c>
      <c r="G1028" s="376" t="s">
        <v>86</v>
      </c>
      <c r="H1028" s="377">
        <v>0.08</v>
      </c>
      <c r="I1028" s="378">
        <v>18.510000000000002</v>
      </c>
      <c r="J1028" s="378">
        <v>1.48</v>
      </c>
      <c r="K1028" s="379"/>
      <c r="L1028" s="489">
        <v>22.3</v>
      </c>
    </row>
    <row r="1029" spans="1:13" x14ac:dyDescent="0.2">
      <c r="A1029" s="359" t="s">
        <v>4120</v>
      </c>
      <c r="B1029" s="373" t="s">
        <v>5794</v>
      </c>
      <c r="C1029" s="374" t="s">
        <v>5993</v>
      </c>
      <c r="D1029" s="373" t="s">
        <v>5791</v>
      </c>
      <c r="E1029" s="373" t="s">
        <v>5373</v>
      </c>
      <c r="F1029" s="375" t="s">
        <v>5798</v>
      </c>
      <c r="G1029" s="376" t="s">
        <v>5298</v>
      </c>
      <c r="H1029" s="377">
        <v>1.1000000000000001</v>
      </c>
      <c r="I1029" s="378">
        <v>6.54</v>
      </c>
      <c r="J1029" s="378">
        <v>7.19</v>
      </c>
      <c r="K1029" s="379"/>
      <c r="L1029" s="489">
        <v>7.88</v>
      </c>
    </row>
    <row r="1030" spans="1:13" x14ac:dyDescent="0.2">
      <c r="A1030" s="359" t="s">
        <v>4121</v>
      </c>
      <c r="B1030" s="373" t="s">
        <v>5794</v>
      </c>
      <c r="C1030" s="374" t="s">
        <v>5953</v>
      </c>
      <c r="D1030" s="373" t="s">
        <v>5791</v>
      </c>
      <c r="E1030" s="373" t="s">
        <v>5297</v>
      </c>
      <c r="F1030" s="375" t="s">
        <v>5798</v>
      </c>
      <c r="G1030" s="376" t="s">
        <v>5298</v>
      </c>
      <c r="H1030" s="377">
        <v>0.02</v>
      </c>
      <c r="I1030" s="378">
        <v>20.12</v>
      </c>
      <c r="J1030" s="378">
        <v>0.4</v>
      </c>
      <c r="K1030" s="379"/>
      <c r="L1030" s="489">
        <v>24.25</v>
      </c>
    </row>
    <row r="1031" spans="1:13" x14ac:dyDescent="0.2">
      <c r="A1031" s="359" t="s">
        <v>4122</v>
      </c>
      <c r="B1031" s="360" t="s">
        <v>6456</v>
      </c>
      <c r="C1031" s="361" t="s">
        <v>5781</v>
      </c>
      <c r="D1031" s="360" t="s">
        <v>5782</v>
      </c>
      <c r="E1031" s="360" t="s">
        <v>5783</v>
      </c>
      <c r="F1031" s="362" t="s">
        <v>5784</v>
      </c>
      <c r="G1031" s="363" t="s">
        <v>5785</v>
      </c>
      <c r="H1031" s="361" t="s">
        <v>5786</v>
      </c>
      <c r="I1031" s="361" t="s">
        <v>5787</v>
      </c>
      <c r="J1031" s="361" t="s">
        <v>5788</v>
      </c>
      <c r="K1031" s="364"/>
    </row>
    <row r="1032" spans="1:13" x14ac:dyDescent="0.2">
      <c r="A1032" s="359" t="s">
        <v>4123</v>
      </c>
      <c r="B1032" s="365" t="s">
        <v>5789</v>
      </c>
      <c r="C1032" s="366" t="s">
        <v>6206</v>
      </c>
      <c r="D1032" s="365" t="s">
        <v>5791</v>
      </c>
      <c r="E1032" s="365" t="s">
        <v>422</v>
      </c>
      <c r="F1032" s="367">
        <v>12</v>
      </c>
      <c r="G1032" s="368" t="s">
        <v>5793</v>
      </c>
      <c r="H1032" s="369">
        <v>1</v>
      </c>
      <c r="I1032" s="370">
        <v>29.090000000000003</v>
      </c>
      <c r="J1032" s="370">
        <v>29.090000000000003</v>
      </c>
      <c r="K1032" s="371"/>
      <c r="L1032" s="488">
        <v>35.04</v>
      </c>
      <c r="M1032" s="488">
        <v>35.04</v>
      </c>
    </row>
    <row r="1033" spans="1:13" x14ac:dyDescent="0.2">
      <c r="A1033" s="359" t="s">
        <v>4124</v>
      </c>
      <c r="B1033" s="373" t="s">
        <v>5794</v>
      </c>
      <c r="C1033" s="374" t="s">
        <v>5840</v>
      </c>
      <c r="D1033" s="373" t="s">
        <v>5791</v>
      </c>
      <c r="E1033" s="373" t="s">
        <v>5288</v>
      </c>
      <c r="F1033" s="375" t="s">
        <v>5796</v>
      </c>
      <c r="G1033" s="376" t="s">
        <v>86</v>
      </c>
      <c r="H1033" s="377">
        <v>0.6724</v>
      </c>
      <c r="I1033" s="378">
        <v>18.510000000000002</v>
      </c>
      <c r="J1033" s="378">
        <v>12.44</v>
      </c>
      <c r="K1033" s="379"/>
      <c r="L1033" s="489">
        <v>22.3</v>
      </c>
    </row>
    <row r="1034" spans="1:13" ht="24" x14ac:dyDescent="0.2">
      <c r="A1034" s="359" t="s">
        <v>4125</v>
      </c>
      <c r="B1034" s="373" t="s">
        <v>5794</v>
      </c>
      <c r="C1034" s="374" t="s">
        <v>6207</v>
      </c>
      <c r="D1034" s="373" t="s">
        <v>5791</v>
      </c>
      <c r="E1034" s="373" t="s">
        <v>6208</v>
      </c>
      <c r="F1034" s="375" t="s">
        <v>5798</v>
      </c>
      <c r="G1034" s="376" t="s">
        <v>5298</v>
      </c>
      <c r="H1034" s="377">
        <v>0.34</v>
      </c>
      <c r="I1034" s="378">
        <v>6.38</v>
      </c>
      <c r="J1034" s="378">
        <v>2.16</v>
      </c>
      <c r="K1034" s="379"/>
      <c r="L1034" s="489">
        <v>7.69</v>
      </c>
    </row>
    <row r="1035" spans="1:13" x14ac:dyDescent="0.2">
      <c r="A1035" s="359" t="s">
        <v>4126</v>
      </c>
      <c r="B1035" s="373" t="s">
        <v>5794</v>
      </c>
      <c r="C1035" s="374" t="s">
        <v>5797</v>
      </c>
      <c r="D1035" s="373" t="s">
        <v>5791</v>
      </c>
      <c r="E1035" s="373" t="s">
        <v>5380</v>
      </c>
      <c r="F1035" s="375" t="s">
        <v>5798</v>
      </c>
      <c r="G1035" s="376" t="s">
        <v>5298</v>
      </c>
      <c r="H1035" s="377">
        <v>9.7200000000000006</v>
      </c>
      <c r="I1035" s="378">
        <v>0.5252</v>
      </c>
      <c r="J1035" s="378">
        <v>5.0999999999999996</v>
      </c>
      <c r="K1035" s="379"/>
      <c r="L1035" s="489">
        <v>0.63</v>
      </c>
    </row>
    <row r="1036" spans="1:13" x14ac:dyDescent="0.2">
      <c r="A1036" s="359" t="s">
        <v>4127</v>
      </c>
      <c r="B1036" s="373" t="s">
        <v>5794</v>
      </c>
      <c r="C1036" s="374" t="s">
        <v>5815</v>
      </c>
      <c r="D1036" s="373" t="s">
        <v>5791</v>
      </c>
      <c r="E1036" s="373" t="s">
        <v>5286</v>
      </c>
      <c r="F1036" s="375" t="s">
        <v>5796</v>
      </c>
      <c r="G1036" s="376" t="s">
        <v>86</v>
      </c>
      <c r="H1036" s="377">
        <v>0.51100000000000001</v>
      </c>
      <c r="I1036" s="378">
        <v>11.07</v>
      </c>
      <c r="J1036" s="378">
        <v>5.65</v>
      </c>
      <c r="K1036" s="379"/>
      <c r="L1036" s="489">
        <v>13.34</v>
      </c>
    </row>
    <row r="1037" spans="1:13" x14ac:dyDescent="0.2">
      <c r="A1037" s="359" t="s">
        <v>4128</v>
      </c>
      <c r="B1037" s="373" t="s">
        <v>5794</v>
      </c>
      <c r="C1037" s="374" t="s">
        <v>6197</v>
      </c>
      <c r="D1037" s="373" t="s">
        <v>5791</v>
      </c>
      <c r="E1037" s="373" t="s">
        <v>5364</v>
      </c>
      <c r="F1037" s="375" t="s">
        <v>5798</v>
      </c>
      <c r="G1037" s="376" t="s">
        <v>5885</v>
      </c>
      <c r="H1037" s="377">
        <v>2.4299999999999999E-2</v>
      </c>
      <c r="I1037" s="378">
        <v>154.26</v>
      </c>
      <c r="J1037" s="378">
        <v>3.74</v>
      </c>
      <c r="K1037" s="379"/>
      <c r="L1037" s="489">
        <v>185.84</v>
      </c>
    </row>
    <row r="1038" spans="1:13" x14ac:dyDescent="0.2">
      <c r="A1038" s="359" t="s">
        <v>4129</v>
      </c>
      <c r="B1038" s="360" t="s">
        <v>6457</v>
      </c>
      <c r="C1038" s="361" t="s">
        <v>5781</v>
      </c>
      <c r="D1038" s="360" t="s">
        <v>5782</v>
      </c>
      <c r="E1038" s="360" t="s">
        <v>5783</v>
      </c>
      <c r="F1038" s="362" t="s">
        <v>5784</v>
      </c>
      <c r="G1038" s="363" t="s">
        <v>5785</v>
      </c>
      <c r="H1038" s="361" t="s">
        <v>5786</v>
      </c>
      <c r="I1038" s="361" t="s">
        <v>5787</v>
      </c>
      <c r="J1038" s="361" t="s">
        <v>5788</v>
      </c>
      <c r="K1038" s="364"/>
    </row>
    <row r="1039" spans="1:13" ht="36" x14ac:dyDescent="0.2">
      <c r="A1039" s="359" t="s">
        <v>4130</v>
      </c>
      <c r="B1039" s="365" t="s">
        <v>5789</v>
      </c>
      <c r="C1039" s="366" t="s">
        <v>6210</v>
      </c>
      <c r="D1039" s="365" t="s">
        <v>217</v>
      </c>
      <c r="E1039" s="365" t="s">
        <v>425</v>
      </c>
      <c r="F1039" s="367" t="s">
        <v>5936</v>
      </c>
      <c r="G1039" s="368" t="s">
        <v>280</v>
      </c>
      <c r="H1039" s="369">
        <v>1</v>
      </c>
      <c r="I1039" s="370">
        <v>13.370000000000001</v>
      </c>
      <c r="J1039" s="370">
        <v>13.37</v>
      </c>
      <c r="K1039" s="371"/>
      <c r="L1039" s="488">
        <v>16.12</v>
      </c>
      <c r="M1039" s="488">
        <v>16.12</v>
      </c>
    </row>
    <row r="1040" spans="1:13" ht="24" x14ac:dyDescent="0.2">
      <c r="A1040" s="359" t="s">
        <v>4131</v>
      </c>
      <c r="B1040" s="424" t="s">
        <v>5898</v>
      </c>
      <c r="C1040" s="425" t="s">
        <v>6211</v>
      </c>
      <c r="D1040" s="424" t="s">
        <v>217</v>
      </c>
      <c r="E1040" s="424" t="s">
        <v>6212</v>
      </c>
      <c r="F1040" s="426" t="s">
        <v>6213</v>
      </c>
      <c r="G1040" s="427" t="s">
        <v>5793</v>
      </c>
      <c r="H1040" s="428">
        <v>7.8899999999999998E-2</v>
      </c>
      <c r="I1040" s="417">
        <v>22.4</v>
      </c>
      <c r="J1040" s="417">
        <v>1.76</v>
      </c>
      <c r="K1040" s="379"/>
      <c r="L1040" s="489">
        <v>26.99</v>
      </c>
    </row>
    <row r="1041" spans="1:13" ht="24.75" thickBot="1" x14ac:dyDescent="0.25">
      <c r="A1041" s="359" t="s">
        <v>4132</v>
      </c>
      <c r="B1041" s="424" t="s">
        <v>5898</v>
      </c>
      <c r="C1041" s="425" t="s">
        <v>6214</v>
      </c>
      <c r="D1041" s="424" t="s">
        <v>217</v>
      </c>
      <c r="E1041" s="424" t="s">
        <v>6215</v>
      </c>
      <c r="F1041" s="426" t="s">
        <v>6213</v>
      </c>
      <c r="G1041" s="427" t="s">
        <v>5793</v>
      </c>
      <c r="H1041" s="428">
        <v>7.8899999999999998E-2</v>
      </c>
      <c r="I1041" s="417">
        <v>8.67</v>
      </c>
      <c r="J1041" s="417">
        <v>0.68</v>
      </c>
      <c r="K1041" s="379"/>
      <c r="L1041" s="489">
        <v>10.45</v>
      </c>
    </row>
    <row r="1042" spans="1:13" ht="24.75" thickTop="1" x14ac:dyDescent="0.2">
      <c r="A1042" s="359" t="s">
        <v>4133</v>
      </c>
      <c r="B1042" s="411" t="s">
        <v>5898</v>
      </c>
      <c r="C1042" s="412" t="s">
        <v>6216</v>
      </c>
      <c r="D1042" s="411" t="s">
        <v>217</v>
      </c>
      <c r="E1042" s="411" t="s">
        <v>1636</v>
      </c>
      <c r="F1042" s="413" t="s">
        <v>5908</v>
      </c>
      <c r="G1042" s="414" t="s">
        <v>185</v>
      </c>
      <c r="H1042" s="415">
        <v>8.0000000000000004E-4</v>
      </c>
      <c r="I1042" s="416">
        <v>14.57</v>
      </c>
      <c r="J1042" s="416">
        <v>0.01</v>
      </c>
      <c r="K1042" s="379"/>
      <c r="L1042" s="489">
        <v>17.559999999999999</v>
      </c>
      <c r="M1042" s="490"/>
    </row>
    <row r="1043" spans="1:13" ht="24" x14ac:dyDescent="0.2">
      <c r="A1043" s="359" t="s">
        <v>4134</v>
      </c>
      <c r="B1043" s="418" t="s">
        <v>5898</v>
      </c>
      <c r="C1043" s="419" t="s">
        <v>6217</v>
      </c>
      <c r="D1043" s="418" t="s">
        <v>217</v>
      </c>
      <c r="E1043" s="418" t="s">
        <v>6218</v>
      </c>
      <c r="F1043" s="420" t="s">
        <v>5908</v>
      </c>
      <c r="G1043" s="421" t="s">
        <v>185</v>
      </c>
      <c r="H1043" s="422">
        <v>2.3699999999999999E-2</v>
      </c>
      <c r="I1043" s="423">
        <v>18.77</v>
      </c>
      <c r="J1043" s="423">
        <v>0.44</v>
      </c>
      <c r="K1043" s="379"/>
      <c r="L1043" s="489">
        <v>22.62</v>
      </c>
    </row>
    <row r="1044" spans="1:13" ht="24" x14ac:dyDescent="0.2">
      <c r="A1044" s="359" t="s">
        <v>4135</v>
      </c>
      <c r="B1044" s="418" t="s">
        <v>5898</v>
      </c>
      <c r="C1044" s="419" t="s">
        <v>6219</v>
      </c>
      <c r="D1044" s="418" t="s">
        <v>217</v>
      </c>
      <c r="E1044" s="418" t="s">
        <v>6220</v>
      </c>
      <c r="F1044" s="420" t="s">
        <v>5908</v>
      </c>
      <c r="G1044" s="421" t="s">
        <v>185</v>
      </c>
      <c r="H1044" s="422">
        <v>5.0000000000000001E-3</v>
      </c>
      <c r="I1044" s="423">
        <v>24.33</v>
      </c>
      <c r="J1044" s="423">
        <v>0.12</v>
      </c>
      <c r="K1044" s="379"/>
      <c r="L1044" s="489">
        <v>29.31</v>
      </c>
    </row>
    <row r="1045" spans="1:13" ht="24" x14ac:dyDescent="0.2">
      <c r="A1045" s="359" t="s">
        <v>4136</v>
      </c>
      <c r="B1045" s="418" t="s">
        <v>5898</v>
      </c>
      <c r="C1045" s="419" t="s">
        <v>6221</v>
      </c>
      <c r="D1045" s="418" t="s">
        <v>217</v>
      </c>
      <c r="E1045" s="418" t="s">
        <v>6222</v>
      </c>
      <c r="F1045" s="420" t="s">
        <v>5901</v>
      </c>
      <c r="G1045" s="421" t="s">
        <v>5902</v>
      </c>
      <c r="H1045" s="422">
        <v>6.9999999999999999E-4</v>
      </c>
      <c r="I1045" s="423">
        <v>270.88</v>
      </c>
      <c r="J1045" s="423">
        <v>0.18</v>
      </c>
      <c r="K1045" s="379"/>
      <c r="L1045" s="489">
        <v>326.33</v>
      </c>
    </row>
    <row r="1046" spans="1:13" ht="24" x14ac:dyDescent="0.2">
      <c r="A1046" s="359" t="s">
        <v>4137</v>
      </c>
      <c r="B1046" s="424" t="s">
        <v>5898</v>
      </c>
      <c r="C1046" s="425" t="s">
        <v>6223</v>
      </c>
      <c r="D1046" s="424" t="s">
        <v>217</v>
      </c>
      <c r="E1046" s="424" t="s">
        <v>6224</v>
      </c>
      <c r="F1046" s="426" t="s">
        <v>5901</v>
      </c>
      <c r="G1046" s="427" t="s">
        <v>5905</v>
      </c>
      <c r="H1046" s="428">
        <v>5.0000000000000001E-4</v>
      </c>
      <c r="I1046" s="417">
        <v>136.13999999999999</v>
      </c>
      <c r="J1046" s="417">
        <v>0.06</v>
      </c>
      <c r="K1046" s="379"/>
      <c r="L1046" s="489">
        <v>164.01</v>
      </c>
    </row>
    <row r="1047" spans="1:13" ht="12.75" thickBot="1" x14ac:dyDescent="0.25">
      <c r="A1047" s="359" t="s">
        <v>4138</v>
      </c>
      <c r="B1047" s="396" t="s">
        <v>5794</v>
      </c>
      <c r="C1047" s="397" t="s">
        <v>6225</v>
      </c>
      <c r="D1047" s="396" t="s">
        <v>217</v>
      </c>
      <c r="E1047" s="396" t="s">
        <v>6226</v>
      </c>
      <c r="F1047" s="398" t="s">
        <v>5798</v>
      </c>
      <c r="G1047" s="399" t="s">
        <v>280</v>
      </c>
      <c r="H1047" s="400">
        <v>1.8177E-3</v>
      </c>
      <c r="I1047" s="380">
        <v>7.53</v>
      </c>
      <c r="J1047" s="380">
        <v>0.01</v>
      </c>
      <c r="K1047" s="379"/>
      <c r="L1047" s="489">
        <v>9.08</v>
      </c>
    </row>
    <row r="1048" spans="1:13" ht="12.75" thickTop="1" x14ac:dyDescent="0.2">
      <c r="A1048" s="359" t="s">
        <v>4139</v>
      </c>
      <c r="B1048" s="390" t="s">
        <v>5794</v>
      </c>
      <c r="C1048" s="391" t="s">
        <v>6227</v>
      </c>
      <c r="D1048" s="390" t="s">
        <v>217</v>
      </c>
      <c r="E1048" s="390" t="s">
        <v>6228</v>
      </c>
      <c r="F1048" s="392" t="s">
        <v>5798</v>
      </c>
      <c r="G1048" s="393" t="s">
        <v>280</v>
      </c>
      <c r="H1048" s="394">
        <v>6.4238999999999997E-3</v>
      </c>
      <c r="I1048" s="395">
        <v>7.42</v>
      </c>
      <c r="J1048" s="395">
        <v>0.04</v>
      </c>
      <c r="K1048" s="379"/>
      <c r="L1048" s="489">
        <v>8.94</v>
      </c>
    </row>
    <row r="1049" spans="1:13" x14ac:dyDescent="0.2">
      <c r="A1049" s="359" t="s">
        <v>4140</v>
      </c>
      <c r="B1049" s="373" t="s">
        <v>5794</v>
      </c>
      <c r="C1049" s="374" t="s">
        <v>6229</v>
      </c>
      <c r="D1049" s="373" t="s">
        <v>217</v>
      </c>
      <c r="E1049" s="373" t="s">
        <v>6230</v>
      </c>
      <c r="F1049" s="375" t="s">
        <v>5798</v>
      </c>
      <c r="G1049" s="376" t="s">
        <v>280</v>
      </c>
      <c r="H1049" s="377">
        <v>0.51673250000000004</v>
      </c>
      <c r="I1049" s="378">
        <v>8.65</v>
      </c>
      <c r="J1049" s="378">
        <v>4.46</v>
      </c>
      <c r="K1049" s="379"/>
      <c r="L1049" s="489">
        <v>10.43</v>
      </c>
    </row>
    <row r="1050" spans="1:13" x14ac:dyDescent="0.2">
      <c r="A1050" s="359" t="s">
        <v>4141</v>
      </c>
      <c r="B1050" s="373" t="s">
        <v>5794</v>
      </c>
      <c r="C1050" s="374" t="s">
        <v>6231</v>
      </c>
      <c r="D1050" s="373" t="s">
        <v>217</v>
      </c>
      <c r="E1050" s="373" t="s">
        <v>6232</v>
      </c>
      <c r="F1050" s="375" t="s">
        <v>5798</v>
      </c>
      <c r="G1050" s="376" t="s">
        <v>280</v>
      </c>
      <c r="H1050" s="377">
        <v>0.56602569999999996</v>
      </c>
      <c r="I1050" s="378">
        <v>9.8564000000000007</v>
      </c>
      <c r="J1050" s="378">
        <v>5.57</v>
      </c>
      <c r="K1050" s="379"/>
      <c r="L1050" s="489">
        <v>11.86</v>
      </c>
    </row>
    <row r="1051" spans="1:13" x14ac:dyDescent="0.2">
      <c r="A1051" s="359" t="s">
        <v>4142</v>
      </c>
      <c r="B1051" s="373" t="s">
        <v>5794</v>
      </c>
      <c r="C1051" s="374" t="s">
        <v>6233</v>
      </c>
      <c r="D1051" s="373" t="s">
        <v>217</v>
      </c>
      <c r="E1051" s="373" t="s">
        <v>6234</v>
      </c>
      <c r="F1051" s="375" t="s">
        <v>5798</v>
      </c>
      <c r="G1051" s="376" t="s">
        <v>280</v>
      </c>
      <c r="H1051" s="377">
        <v>1.8E-3</v>
      </c>
      <c r="I1051" s="378">
        <v>23.24</v>
      </c>
      <c r="J1051" s="378">
        <v>0.04</v>
      </c>
      <c r="K1051" s="379"/>
      <c r="L1051" s="489">
        <v>28</v>
      </c>
    </row>
    <row r="1052" spans="1:13" x14ac:dyDescent="0.2">
      <c r="A1052" s="359" t="s">
        <v>4143</v>
      </c>
      <c r="B1052" s="360" t="s">
        <v>6458</v>
      </c>
      <c r="C1052" s="361" t="s">
        <v>5781</v>
      </c>
      <c r="D1052" s="360" t="s">
        <v>5782</v>
      </c>
      <c r="E1052" s="360" t="s">
        <v>5783</v>
      </c>
      <c r="F1052" s="362" t="s">
        <v>5784</v>
      </c>
      <c r="G1052" s="363" t="s">
        <v>5785</v>
      </c>
      <c r="H1052" s="361" t="s">
        <v>5786</v>
      </c>
      <c r="I1052" s="361" t="s">
        <v>5787</v>
      </c>
      <c r="J1052" s="361" t="s">
        <v>5788</v>
      </c>
      <c r="K1052" s="364"/>
    </row>
    <row r="1053" spans="1:13" x14ac:dyDescent="0.2">
      <c r="A1053" s="359" t="s">
        <v>4144</v>
      </c>
      <c r="B1053" s="365" t="s">
        <v>5789</v>
      </c>
      <c r="C1053" s="366" t="s">
        <v>6236</v>
      </c>
      <c r="D1053" s="365" t="s">
        <v>5791</v>
      </c>
      <c r="E1053" s="365" t="s">
        <v>428</v>
      </c>
      <c r="F1053" s="367">
        <v>16</v>
      </c>
      <c r="G1053" s="368" t="s">
        <v>5793</v>
      </c>
      <c r="H1053" s="369">
        <v>1</v>
      </c>
      <c r="I1053" s="370">
        <v>35.49</v>
      </c>
      <c r="J1053" s="370">
        <v>35.49</v>
      </c>
      <c r="K1053" s="371"/>
      <c r="L1053" s="488">
        <v>42.77</v>
      </c>
      <c r="M1053" s="488">
        <v>42.77</v>
      </c>
    </row>
    <row r="1054" spans="1:13" x14ac:dyDescent="0.2">
      <c r="A1054" s="359" t="s">
        <v>4145</v>
      </c>
      <c r="B1054" s="373" t="s">
        <v>5794</v>
      </c>
      <c r="C1054" s="374" t="s">
        <v>5840</v>
      </c>
      <c r="D1054" s="373" t="s">
        <v>5791</v>
      </c>
      <c r="E1054" s="373" t="s">
        <v>5288</v>
      </c>
      <c r="F1054" s="375" t="s">
        <v>5796</v>
      </c>
      <c r="G1054" s="376" t="s">
        <v>86</v>
      </c>
      <c r="H1054" s="377">
        <v>8.0799999999999997E-2</v>
      </c>
      <c r="I1054" s="378">
        <v>18.510000000000002</v>
      </c>
      <c r="J1054" s="378">
        <v>1.49</v>
      </c>
      <c r="K1054" s="379"/>
      <c r="L1054" s="489">
        <v>22.3</v>
      </c>
    </row>
    <row r="1055" spans="1:13" x14ac:dyDescent="0.2">
      <c r="A1055" s="359" t="s">
        <v>4146</v>
      </c>
      <c r="B1055" s="396" t="s">
        <v>5794</v>
      </c>
      <c r="C1055" s="397" t="s">
        <v>5815</v>
      </c>
      <c r="D1055" s="396" t="s">
        <v>5791</v>
      </c>
      <c r="E1055" s="396" t="s">
        <v>5286</v>
      </c>
      <c r="F1055" s="398" t="s">
        <v>5796</v>
      </c>
      <c r="G1055" s="399" t="s">
        <v>86</v>
      </c>
      <c r="H1055" s="400">
        <v>0.16600000000000001</v>
      </c>
      <c r="I1055" s="380">
        <v>11.07</v>
      </c>
      <c r="J1055" s="380">
        <v>1.83</v>
      </c>
      <c r="K1055" s="379"/>
      <c r="L1055" s="489">
        <v>13.34</v>
      </c>
    </row>
    <row r="1056" spans="1:13" ht="12.75" thickBot="1" x14ac:dyDescent="0.25">
      <c r="A1056" s="359" t="s">
        <v>4147</v>
      </c>
      <c r="B1056" s="396" t="s">
        <v>5794</v>
      </c>
      <c r="C1056" s="397" t="s">
        <v>6237</v>
      </c>
      <c r="D1056" s="396" t="s">
        <v>5791</v>
      </c>
      <c r="E1056" s="396" t="s">
        <v>6238</v>
      </c>
      <c r="F1056" s="398" t="s">
        <v>5798</v>
      </c>
      <c r="G1056" s="399" t="s">
        <v>5305</v>
      </c>
      <c r="H1056" s="400">
        <v>12</v>
      </c>
      <c r="I1056" s="380">
        <v>2.6808375000000004</v>
      </c>
      <c r="J1056" s="380">
        <v>32.17</v>
      </c>
      <c r="K1056" s="379"/>
      <c r="L1056" s="489">
        <v>3.23</v>
      </c>
    </row>
    <row r="1057" spans="1:13" ht="12.75" thickTop="1" x14ac:dyDescent="0.2">
      <c r="A1057" s="359" t="s">
        <v>4148</v>
      </c>
      <c r="B1057" s="407" t="s">
        <v>6459</v>
      </c>
      <c r="C1057" s="408" t="s">
        <v>5781</v>
      </c>
      <c r="D1057" s="407" t="s">
        <v>5782</v>
      </c>
      <c r="E1057" s="407" t="s">
        <v>5783</v>
      </c>
      <c r="F1057" s="409" t="s">
        <v>5784</v>
      </c>
      <c r="G1057" s="410" t="s">
        <v>5785</v>
      </c>
      <c r="H1057" s="408" t="s">
        <v>5786</v>
      </c>
      <c r="I1057" s="408" t="s">
        <v>5787</v>
      </c>
      <c r="J1057" s="408" t="s">
        <v>5788</v>
      </c>
      <c r="K1057" s="364"/>
    </row>
    <row r="1058" spans="1:13" x14ac:dyDescent="0.2">
      <c r="A1058" s="359" t="s">
        <v>4149</v>
      </c>
      <c r="B1058" s="365" t="s">
        <v>5789</v>
      </c>
      <c r="C1058" s="366" t="s">
        <v>5946</v>
      </c>
      <c r="D1058" s="365" t="s">
        <v>5791</v>
      </c>
      <c r="E1058" s="365" t="s">
        <v>261</v>
      </c>
      <c r="F1058" s="367">
        <v>16</v>
      </c>
      <c r="G1058" s="368" t="s">
        <v>5385</v>
      </c>
      <c r="H1058" s="369">
        <v>1</v>
      </c>
      <c r="I1058" s="370">
        <v>51.76</v>
      </c>
      <c r="J1058" s="370">
        <v>51.76</v>
      </c>
      <c r="K1058" s="371"/>
      <c r="L1058" s="488">
        <v>62.37</v>
      </c>
      <c r="M1058" s="488">
        <v>62.37</v>
      </c>
    </row>
    <row r="1059" spans="1:13" x14ac:dyDescent="0.2">
      <c r="A1059" s="359" t="s">
        <v>4150</v>
      </c>
      <c r="B1059" s="373" t="s">
        <v>5794</v>
      </c>
      <c r="C1059" s="374" t="s">
        <v>5947</v>
      </c>
      <c r="D1059" s="373" t="s">
        <v>5791</v>
      </c>
      <c r="E1059" s="373" t="s">
        <v>5948</v>
      </c>
      <c r="F1059" s="375" t="s">
        <v>5796</v>
      </c>
      <c r="G1059" s="376" t="s">
        <v>86</v>
      </c>
      <c r="H1059" s="377">
        <v>1.7</v>
      </c>
      <c r="I1059" s="378">
        <v>16.694241379310345</v>
      </c>
      <c r="J1059" s="378">
        <v>28.38</v>
      </c>
      <c r="K1059" s="379"/>
      <c r="L1059" s="489">
        <v>20.12</v>
      </c>
    </row>
    <row r="1060" spans="1:13" x14ac:dyDescent="0.2">
      <c r="A1060" s="359" t="s">
        <v>4151</v>
      </c>
      <c r="B1060" s="373" t="s">
        <v>5794</v>
      </c>
      <c r="C1060" s="374" t="s">
        <v>5949</v>
      </c>
      <c r="D1060" s="373" t="s">
        <v>5791</v>
      </c>
      <c r="E1060" s="373" t="s">
        <v>5950</v>
      </c>
      <c r="F1060" s="375" t="s">
        <v>5798</v>
      </c>
      <c r="G1060" s="376" t="s">
        <v>5385</v>
      </c>
      <c r="H1060" s="377">
        <v>1</v>
      </c>
      <c r="I1060" s="378">
        <v>23.38</v>
      </c>
      <c r="J1060" s="378">
        <v>23.38</v>
      </c>
      <c r="K1060" s="379"/>
      <c r="L1060" s="489">
        <v>28.17</v>
      </c>
    </row>
    <row r="1061" spans="1:13" x14ac:dyDescent="0.2">
      <c r="A1061" s="359" t="s">
        <v>4152</v>
      </c>
      <c r="B1061" s="360" t="s">
        <v>6460</v>
      </c>
      <c r="C1061" s="361" t="s">
        <v>5781</v>
      </c>
      <c r="D1061" s="360" t="s">
        <v>5782</v>
      </c>
      <c r="E1061" s="360" t="s">
        <v>5783</v>
      </c>
      <c r="F1061" s="362" t="s">
        <v>5784</v>
      </c>
      <c r="G1061" s="363" t="s">
        <v>5785</v>
      </c>
      <c r="H1061" s="361" t="s">
        <v>5786</v>
      </c>
      <c r="I1061" s="361" t="s">
        <v>5787</v>
      </c>
      <c r="J1061" s="361" t="s">
        <v>5788</v>
      </c>
      <c r="K1061" s="364"/>
    </row>
    <row r="1062" spans="1:13" x14ac:dyDescent="0.2">
      <c r="A1062" s="359" t="s">
        <v>4153</v>
      </c>
      <c r="B1062" s="365" t="s">
        <v>5789</v>
      </c>
      <c r="C1062" s="366" t="s">
        <v>6369</v>
      </c>
      <c r="D1062" s="365" t="s">
        <v>5791</v>
      </c>
      <c r="E1062" s="365" t="s">
        <v>513</v>
      </c>
      <c r="F1062" s="367">
        <v>26</v>
      </c>
      <c r="G1062" s="368" t="s">
        <v>5793</v>
      </c>
      <c r="H1062" s="369">
        <v>1</v>
      </c>
      <c r="I1062" s="370">
        <v>11.02</v>
      </c>
      <c r="J1062" s="370">
        <v>11.02</v>
      </c>
      <c r="K1062" s="371"/>
      <c r="L1062" s="488">
        <v>13.26</v>
      </c>
      <c r="M1062" s="488">
        <v>13.26</v>
      </c>
    </row>
    <row r="1063" spans="1:13" x14ac:dyDescent="0.2">
      <c r="A1063" s="359" t="s">
        <v>4154</v>
      </c>
      <c r="B1063" s="373" t="s">
        <v>5794</v>
      </c>
      <c r="C1063" s="374" t="s">
        <v>5795</v>
      </c>
      <c r="D1063" s="373" t="s">
        <v>5791</v>
      </c>
      <c r="E1063" s="373" t="s">
        <v>5302</v>
      </c>
      <c r="F1063" s="375" t="s">
        <v>5796</v>
      </c>
      <c r="G1063" s="376" t="s">
        <v>86</v>
      </c>
      <c r="H1063" s="377">
        <v>7.0000000000000007E-2</v>
      </c>
      <c r="I1063" s="378">
        <v>12.5</v>
      </c>
      <c r="J1063" s="378">
        <v>0.87</v>
      </c>
      <c r="K1063" s="379"/>
      <c r="L1063" s="489">
        <v>15.06</v>
      </c>
    </row>
    <row r="1064" spans="1:13" x14ac:dyDescent="0.2">
      <c r="A1064" s="359" t="s">
        <v>4155</v>
      </c>
      <c r="B1064" s="373" t="s">
        <v>5794</v>
      </c>
      <c r="C1064" s="374" t="s">
        <v>6283</v>
      </c>
      <c r="D1064" s="373" t="s">
        <v>5791</v>
      </c>
      <c r="E1064" s="373" t="s">
        <v>5557</v>
      </c>
      <c r="F1064" s="375" t="s">
        <v>5796</v>
      </c>
      <c r="G1064" s="376" t="s">
        <v>86</v>
      </c>
      <c r="H1064" s="377">
        <v>0.13</v>
      </c>
      <c r="I1064" s="378">
        <v>18.510000000000002</v>
      </c>
      <c r="J1064" s="378">
        <v>2.4</v>
      </c>
      <c r="K1064" s="379"/>
      <c r="L1064" s="489">
        <v>22.3</v>
      </c>
    </row>
    <row r="1065" spans="1:13" ht="36" x14ac:dyDescent="0.2">
      <c r="A1065" s="359" t="s">
        <v>4156</v>
      </c>
      <c r="B1065" s="396" t="s">
        <v>5794</v>
      </c>
      <c r="C1065" s="397" t="s">
        <v>6364</v>
      </c>
      <c r="D1065" s="396" t="s">
        <v>5791</v>
      </c>
      <c r="E1065" s="396" t="s">
        <v>6365</v>
      </c>
      <c r="F1065" s="398" t="s">
        <v>5798</v>
      </c>
      <c r="G1065" s="399" t="s">
        <v>5305</v>
      </c>
      <c r="H1065" s="400">
        <v>5.3E-3</v>
      </c>
      <c r="I1065" s="380">
        <v>2.2599999999999998</v>
      </c>
      <c r="J1065" s="380">
        <v>0.01</v>
      </c>
      <c r="K1065" s="379"/>
      <c r="L1065" s="489">
        <v>2.73</v>
      </c>
    </row>
    <row r="1066" spans="1:13" ht="12.75" thickBot="1" x14ac:dyDescent="0.25">
      <c r="A1066" s="359" t="s">
        <v>4157</v>
      </c>
      <c r="B1066" s="396" t="s">
        <v>5794</v>
      </c>
      <c r="C1066" s="397" t="s">
        <v>6370</v>
      </c>
      <c r="D1066" s="396" t="s">
        <v>5791</v>
      </c>
      <c r="E1066" s="396" t="s">
        <v>6371</v>
      </c>
      <c r="F1066" s="398" t="s">
        <v>5798</v>
      </c>
      <c r="G1066" s="399" t="s">
        <v>5566</v>
      </c>
      <c r="H1066" s="400">
        <v>0.03</v>
      </c>
      <c r="I1066" s="380">
        <v>21.18</v>
      </c>
      <c r="J1066" s="380">
        <v>0.63</v>
      </c>
      <c r="K1066" s="379"/>
      <c r="L1066" s="489">
        <v>25.52</v>
      </c>
    </row>
    <row r="1067" spans="1:13" ht="12.75" thickTop="1" x14ac:dyDescent="0.2">
      <c r="A1067" s="359" t="s">
        <v>4158</v>
      </c>
      <c r="B1067" s="390" t="s">
        <v>5794</v>
      </c>
      <c r="C1067" s="391" t="s">
        <v>6259</v>
      </c>
      <c r="D1067" s="390" t="s">
        <v>5791</v>
      </c>
      <c r="E1067" s="390" t="s">
        <v>5411</v>
      </c>
      <c r="F1067" s="392" t="s">
        <v>5798</v>
      </c>
      <c r="G1067" s="393" t="s">
        <v>5305</v>
      </c>
      <c r="H1067" s="394">
        <v>0.25</v>
      </c>
      <c r="I1067" s="395">
        <v>2.2400000000000002</v>
      </c>
      <c r="J1067" s="395">
        <v>0.56000000000000005</v>
      </c>
      <c r="K1067" s="379"/>
      <c r="L1067" s="489">
        <v>2.71</v>
      </c>
    </row>
    <row r="1068" spans="1:13" ht="24" x14ac:dyDescent="0.2">
      <c r="A1068" s="359" t="s">
        <v>4159</v>
      </c>
      <c r="B1068" s="373" t="s">
        <v>5794</v>
      </c>
      <c r="C1068" s="374" t="s">
        <v>6372</v>
      </c>
      <c r="D1068" s="373" t="s">
        <v>5791</v>
      </c>
      <c r="E1068" s="373" t="s">
        <v>6373</v>
      </c>
      <c r="F1068" s="375" t="s">
        <v>5798</v>
      </c>
      <c r="G1068" s="376" t="s">
        <v>5566</v>
      </c>
      <c r="H1068" s="377">
        <v>0.16</v>
      </c>
      <c r="I1068" s="378">
        <v>40.958149999999996</v>
      </c>
      <c r="J1068" s="378">
        <v>6.55</v>
      </c>
      <c r="K1068" s="379"/>
      <c r="L1068" s="489">
        <v>49.27</v>
      </c>
    </row>
    <row r="1069" spans="1:13" x14ac:dyDescent="0.2">
      <c r="A1069" s="359" t="s">
        <v>4160</v>
      </c>
      <c r="B1069" s="360" t="s">
        <v>6461</v>
      </c>
      <c r="C1069" s="361" t="s">
        <v>5781</v>
      </c>
      <c r="D1069" s="360" t="s">
        <v>5782</v>
      </c>
      <c r="E1069" s="360" t="s">
        <v>5783</v>
      </c>
      <c r="F1069" s="362" t="s">
        <v>5784</v>
      </c>
      <c r="G1069" s="363" t="s">
        <v>5785</v>
      </c>
      <c r="H1069" s="361" t="s">
        <v>5786</v>
      </c>
      <c r="I1069" s="361" t="s">
        <v>5787</v>
      </c>
      <c r="J1069" s="361" t="s">
        <v>5788</v>
      </c>
      <c r="K1069" s="364"/>
    </row>
    <row r="1070" spans="1:13" x14ac:dyDescent="0.2">
      <c r="A1070" s="359" t="s">
        <v>4161</v>
      </c>
      <c r="B1070" s="365" t="s">
        <v>5789</v>
      </c>
      <c r="C1070" s="366" t="s">
        <v>6462</v>
      </c>
      <c r="D1070" s="365" t="s">
        <v>5791</v>
      </c>
      <c r="E1070" s="365" t="s">
        <v>601</v>
      </c>
      <c r="F1070" s="367">
        <v>4</v>
      </c>
      <c r="G1070" s="368" t="s">
        <v>5885</v>
      </c>
      <c r="H1070" s="369">
        <v>1</v>
      </c>
      <c r="I1070" s="370">
        <v>1.46</v>
      </c>
      <c r="J1070" s="370">
        <v>1.46</v>
      </c>
      <c r="K1070" s="371"/>
      <c r="L1070" s="488">
        <v>1.76</v>
      </c>
      <c r="M1070" s="488">
        <v>1.76</v>
      </c>
    </row>
    <row r="1071" spans="1:13" x14ac:dyDescent="0.2">
      <c r="A1071" s="359" t="s">
        <v>4162</v>
      </c>
      <c r="B1071" s="373" t="s">
        <v>5794</v>
      </c>
      <c r="C1071" s="374" t="s">
        <v>6463</v>
      </c>
      <c r="D1071" s="373" t="s">
        <v>5791</v>
      </c>
      <c r="E1071" s="373" t="s">
        <v>6464</v>
      </c>
      <c r="F1071" s="375" t="s">
        <v>5798</v>
      </c>
      <c r="G1071" s="376" t="s">
        <v>5885</v>
      </c>
      <c r="H1071" s="377">
        <v>1</v>
      </c>
      <c r="I1071" s="378">
        <v>1.46</v>
      </c>
      <c r="J1071" s="378">
        <v>1.46</v>
      </c>
      <c r="K1071" s="379"/>
      <c r="L1071" s="489">
        <v>1.76</v>
      </c>
    </row>
    <row r="1072" spans="1:13" x14ac:dyDescent="0.2">
      <c r="A1072" s="359" t="s">
        <v>4163</v>
      </c>
      <c r="B1072" s="360" t="s">
        <v>6465</v>
      </c>
      <c r="C1072" s="361" t="s">
        <v>5781</v>
      </c>
      <c r="D1072" s="360" t="s">
        <v>5782</v>
      </c>
      <c r="E1072" s="360" t="s">
        <v>5783</v>
      </c>
      <c r="F1072" s="362" t="s">
        <v>5784</v>
      </c>
      <c r="G1072" s="363" t="s">
        <v>5785</v>
      </c>
      <c r="H1072" s="361" t="s">
        <v>5786</v>
      </c>
      <c r="I1072" s="361" t="s">
        <v>5787</v>
      </c>
      <c r="J1072" s="361" t="s">
        <v>5788</v>
      </c>
      <c r="K1072" s="364"/>
    </row>
    <row r="1073" spans="1:13" x14ac:dyDescent="0.2">
      <c r="A1073" s="359" t="s">
        <v>4164</v>
      </c>
      <c r="B1073" s="385" t="s">
        <v>5789</v>
      </c>
      <c r="C1073" s="386" t="s">
        <v>6466</v>
      </c>
      <c r="D1073" s="385" t="s">
        <v>5791</v>
      </c>
      <c r="E1073" s="385" t="s">
        <v>603</v>
      </c>
      <c r="F1073" s="387">
        <v>4</v>
      </c>
      <c r="G1073" s="388" t="s">
        <v>5885</v>
      </c>
      <c r="H1073" s="389">
        <v>1</v>
      </c>
      <c r="I1073" s="372">
        <v>1.07</v>
      </c>
      <c r="J1073" s="372">
        <v>1.07</v>
      </c>
      <c r="K1073" s="371"/>
      <c r="L1073" s="488">
        <v>1.29</v>
      </c>
      <c r="M1073" s="488">
        <v>1.29</v>
      </c>
    </row>
    <row r="1074" spans="1:13" ht="12.75" thickBot="1" x14ac:dyDescent="0.25">
      <c r="A1074" s="359" t="s">
        <v>4165</v>
      </c>
      <c r="B1074" s="396" t="s">
        <v>5794</v>
      </c>
      <c r="C1074" s="397" t="s">
        <v>6467</v>
      </c>
      <c r="D1074" s="396" t="s">
        <v>5791</v>
      </c>
      <c r="E1074" s="396" t="s">
        <v>6468</v>
      </c>
      <c r="F1074" s="398" t="s">
        <v>5798</v>
      </c>
      <c r="G1074" s="399" t="s">
        <v>5885</v>
      </c>
      <c r="H1074" s="400">
        <v>1</v>
      </c>
      <c r="I1074" s="380">
        <v>1.07</v>
      </c>
      <c r="J1074" s="380">
        <v>1.07</v>
      </c>
      <c r="K1074" s="379"/>
      <c r="L1074" s="489">
        <v>1.29</v>
      </c>
    </row>
    <row r="1075" spans="1:13" ht="12.75" thickTop="1" x14ac:dyDescent="0.2">
      <c r="A1075" s="359" t="s">
        <v>4166</v>
      </c>
      <c r="B1075" s="407" t="s">
        <v>6469</v>
      </c>
      <c r="C1075" s="408" t="s">
        <v>5781</v>
      </c>
      <c r="D1075" s="407" t="s">
        <v>5782</v>
      </c>
      <c r="E1075" s="407" t="s">
        <v>5783</v>
      </c>
      <c r="F1075" s="409" t="s">
        <v>5784</v>
      </c>
      <c r="G1075" s="410" t="s">
        <v>5785</v>
      </c>
      <c r="H1075" s="408" t="s">
        <v>5786</v>
      </c>
      <c r="I1075" s="408" t="s">
        <v>5787</v>
      </c>
      <c r="J1075" s="408" t="s">
        <v>5788</v>
      </c>
      <c r="K1075" s="364"/>
    </row>
    <row r="1076" spans="1:13" x14ac:dyDescent="0.2">
      <c r="A1076" s="359" t="s">
        <v>4167</v>
      </c>
      <c r="B1076" s="365" t="s">
        <v>5789</v>
      </c>
      <c r="C1076" s="366" t="s">
        <v>6470</v>
      </c>
      <c r="D1076" s="365" t="s">
        <v>5791</v>
      </c>
      <c r="E1076" s="365" t="s">
        <v>605</v>
      </c>
      <c r="F1076" s="367">
        <v>4</v>
      </c>
      <c r="G1076" s="368" t="s">
        <v>5885</v>
      </c>
      <c r="H1076" s="369">
        <v>1</v>
      </c>
      <c r="I1076" s="370">
        <v>4.1500000000000004</v>
      </c>
      <c r="J1076" s="370">
        <v>4.1500000000000004</v>
      </c>
      <c r="K1076" s="371"/>
      <c r="L1076" s="488">
        <v>5</v>
      </c>
      <c r="M1076" s="488">
        <v>5</v>
      </c>
    </row>
    <row r="1077" spans="1:13" x14ac:dyDescent="0.2">
      <c r="A1077" s="359" t="s">
        <v>4168</v>
      </c>
      <c r="B1077" s="373" t="s">
        <v>5794</v>
      </c>
      <c r="C1077" s="374" t="s">
        <v>6471</v>
      </c>
      <c r="D1077" s="373" t="s">
        <v>5791</v>
      </c>
      <c r="E1077" s="373" t="s">
        <v>605</v>
      </c>
      <c r="F1077" s="375" t="s">
        <v>5798</v>
      </c>
      <c r="G1077" s="376" t="s">
        <v>5885</v>
      </c>
      <c r="H1077" s="377">
        <v>1</v>
      </c>
      <c r="I1077" s="378">
        <v>4.1500000000000004</v>
      </c>
      <c r="J1077" s="378">
        <v>4.1500000000000004</v>
      </c>
      <c r="K1077" s="379"/>
      <c r="L1077" s="489">
        <v>5</v>
      </c>
    </row>
    <row r="1078" spans="1:13" x14ac:dyDescent="0.2">
      <c r="A1078" s="359" t="s">
        <v>4169</v>
      </c>
      <c r="B1078" s="360" t="s">
        <v>6472</v>
      </c>
      <c r="C1078" s="361" t="s">
        <v>5781</v>
      </c>
      <c r="D1078" s="360" t="s">
        <v>5782</v>
      </c>
      <c r="E1078" s="360" t="s">
        <v>5783</v>
      </c>
      <c r="F1078" s="362" t="s">
        <v>5784</v>
      </c>
      <c r="G1078" s="363" t="s">
        <v>5785</v>
      </c>
      <c r="H1078" s="361" t="s">
        <v>5786</v>
      </c>
      <c r="I1078" s="361" t="s">
        <v>5787</v>
      </c>
      <c r="J1078" s="361" t="s">
        <v>5788</v>
      </c>
      <c r="K1078" s="364"/>
    </row>
    <row r="1079" spans="1:13" x14ac:dyDescent="0.2">
      <c r="A1079" s="359" t="s">
        <v>4170</v>
      </c>
      <c r="B1079" s="365" t="s">
        <v>5789</v>
      </c>
      <c r="C1079" s="366" t="s">
        <v>6473</v>
      </c>
      <c r="D1079" s="365" t="s">
        <v>5791</v>
      </c>
      <c r="E1079" s="365" t="s">
        <v>607</v>
      </c>
      <c r="F1079" s="367">
        <v>4</v>
      </c>
      <c r="G1079" s="368" t="s">
        <v>6474</v>
      </c>
      <c r="H1079" s="369">
        <v>1</v>
      </c>
      <c r="I1079" s="370">
        <v>2.0299999999999998</v>
      </c>
      <c r="J1079" s="370">
        <v>2.0299999999999998</v>
      </c>
      <c r="K1079" s="371"/>
      <c r="L1079" s="488">
        <v>2.4500000000000002</v>
      </c>
      <c r="M1079" s="488">
        <v>2.4500000000000002</v>
      </c>
    </row>
    <row r="1080" spans="1:13" ht="24" x14ac:dyDescent="0.2">
      <c r="A1080" s="359" t="s">
        <v>4171</v>
      </c>
      <c r="B1080" s="373" t="s">
        <v>5794</v>
      </c>
      <c r="C1080" s="374" t="s">
        <v>6475</v>
      </c>
      <c r="D1080" s="373" t="s">
        <v>5791</v>
      </c>
      <c r="E1080" s="373" t="s">
        <v>6476</v>
      </c>
      <c r="F1080" s="375" t="s">
        <v>5798</v>
      </c>
      <c r="G1080" s="376" t="s">
        <v>6474</v>
      </c>
      <c r="H1080" s="377">
        <v>1</v>
      </c>
      <c r="I1080" s="378">
        <v>2.0299999999999998</v>
      </c>
      <c r="J1080" s="378">
        <v>2.0299999999999998</v>
      </c>
      <c r="K1080" s="379"/>
      <c r="L1080" s="489">
        <v>2.4500000000000002</v>
      </c>
    </row>
    <row r="1081" spans="1:13" x14ac:dyDescent="0.2">
      <c r="A1081" s="359" t="s">
        <v>4172</v>
      </c>
      <c r="B1081" s="360" t="s">
        <v>6477</v>
      </c>
      <c r="C1081" s="361" t="s">
        <v>5781</v>
      </c>
      <c r="D1081" s="360" t="s">
        <v>5782</v>
      </c>
      <c r="E1081" s="360" t="s">
        <v>5783</v>
      </c>
      <c r="F1081" s="362" t="s">
        <v>5784</v>
      </c>
      <c r="G1081" s="363" t="s">
        <v>5785</v>
      </c>
      <c r="H1081" s="361" t="s">
        <v>5786</v>
      </c>
      <c r="I1081" s="361" t="s">
        <v>5787</v>
      </c>
      <c r="J1081" s="361" t="s">
        <v>5788</v>
      </c>
      <c r="K1081" s="364"/>
    </row>
    <row r="1082" spans="1:13" x14ac:dyDescent="0.2">
      <c r="A1082" s="359" t="s">
        <v>4173</v>
      </c>
      <c r="B1082" s="365" t="s">
        <v>5789</v>
      </c>
      <c r="C1082" s="366" t="s">
        <v>6478</v>
      </c>
      <c r="D1082" s="365" t="s">
        <v>5791</v>
      </c>
      <c r="E1082" s="365" t="s">
        <v>610</v>
      </c>
      <c r="F1082" s="367">
        <v>4</v>
      </c>
      <c r="G1082" s="368" t="s">
        <v>5885</v>
      </c>
      <c r="H1082" s="369">
        <v>1</v>
      </c>
      <c r="I1082" s="370">
        <v>3.61</v>
      </c>
      <c r="J1082" s="370">
        <v>3.61</v>
      </c>
      <c r="K1082" s="371"/>
      <c r="L1082" s="488">
        <v>4.3499999999999996</v>
      </c>
      <c r="M1082" s="488">
        <v>4.3499999999999996</v>
      </c>
    </row>
    <row r="1083" spans="1:13" x14ac:dyDescent="0.2">
      <c r="A1083" s="359" t="s">
        <v>4174</v>
      </c>
      <c r="B1083" s="373" t="s">
        <v>5794</v>
      </c>
      <c r="C1083" s="374" t="s">
        <v>6479</v>
      </c>
      <c r="D1083" s="373" t="s">
        <v>5791</v>
      </c>
      <c r="E1083" s="373" t="s">
        <v>6480</v>
      </c>
      <c r="F1083" s="375" t="s">
        <v>5798</v>
      </c>
      <c r="G1083" s="376" t="s">
        <v>5885</v>
      </c>
      <c r="H1083" s="377">
        <v>1</v>
      </c>
      <c r="I1083" s="378">
        <v>3.61</v>
      </c>
      <c r="J1083" s="378">
        <v>3.61</v>
      </c>
      <c r="K1083" s="379"/>
      <c r="L1083" s="489">
        <v>4.3499999999999996</v>
      </c>
    </row>
    <row r="1084" spans="1:13" x14ac:dyDescent="0.2">
      <c r="A1084" s="359" t="s">
        <v>4175</v>
      </c>
      <c r="B1084" s="360" t="s">
        <v>6481</v>
      </c>
      <c r="C1084" s="361" t="s">
        <v>5781</v>
      </c>
      <c r="D1084" s="360" t="s">
        <v>5782</v>
      </c>
      <c r="E1084" s="360" t="s">
        <v>5783</v>
      </c>
      <c r="F1084" s="362" t="s">
        <v>5784</v>
      </c>
      <c r="G1084" s="363" t="s">
        <v>5785</v>
      </c>
      <c r="H1084" s="361" t="s">
        <v>5786</v>
      </c>
      <c r="I1084" s="361" t="s">
        <v>5787</v>
      </c>
      <c r="J1084" s="361" t="s">
        <v>5788</v>
      </c>
      <c r="K1084" s="364"/>
    </row>
    <row r="1085" spans="1:13" x14ac:dyDescent="0.2">
      <c r="A1085" s="359" t="s">
        <v>4176</v>
      </c>
      <c r="B1085" s="365" t="s">
        <v>5789</v>
      </c>
      <c r="C1085" s="366" t="s">
        <v>6282</v>
      </c>
      <c r="D1085" s="365" t="s">
        <v>5791</v>
      </c>
      <c r="E1085" s="365" t="s">
        <v>449</v>
      </c>
      <c r="F1085" s="367">
        <v>20</v>
      </c>
      <c r="G1085" s="368" t="s">
        <v>5793</v>
      </c>
      <c r="H1085" s="369">
        <v>1</v>
      </c>
      <c r="I1085" s="370">
        <v>4.13</v>
      </c>
      <c r="J1085" s="370">
        <v>4.13</v>
      </c>
      <c r="K1085" s="371"/>
      <c r="L1085" s="488">
        <v>4.96</v>
      </c>
      <c r="M1085" s="488">
        <v>4.96</v>
      </c>
    </row>
    <row r="1086" spans="1:13" x14ac:dyDescent="0.2">
      <c r="A1086" s="359" t="s">
        <v>4177</v>
      </c>
      <c r="B1086" s="373" t="s">
        <v>5794</v>
      </c>
      <c r="C1086" s="374" t="s">
        <v>6283</v>
      </c>
      <c r="D1086" s="373" t="s">
        <v>5791</v>
      </c>
      <c r="E1086" s="373" t="s">
        <v>5557</v>
      </c>
      <c r="F1086" s="375" t="s">
        <v>5796</v>
      </c>
      <c r="G1086" s="376" t="s">
        <v>86</v>
      </c>
      <c r="H1086" s="377">
        <v>5.5399999999999998E-2</v>
      </c>
      <c r="I1086" s="378">
        <v>18.510000000000002</v>
      </c>
      <c r="J1086" s="378">
        <v>1.02</v>
      </c>
      <c r="K1086" s="379"/>
      <c r="L1086" s="489">
        <v>22.3</v>
      </c>
    </row>
    <row r="1087" spans="1:13" x14ac:dyDescent="0.2">
      <c r="A1087" s="359" t="s">
        <v>4178</v>
      </c>
      <c r="B1087" s="373" t="s">
        <v>5794</v>
      </c>
      <c r="C1087" s="374" t="s">
        <v>6197</v>
      </c>
      <c r="D1087" s="373" t="s">
        <v>5791</v>
      </c>
      <c r="E1087" s="373" t="s">
        <v>5364</v>
      </c>
      <c r="F1087" s="375" t="s">
        <v>5798</v>
      </c>
      <c r="G1087" s="376" t="s">
        <v>5885</v>
      </c>
      <c r="H1087" s="377">
        <v>3.0000000000000001E-3</v>
      </c>
      <c r="I1087" s="378">
        <v>154.26</v>
      </c>
      <c r="J1087" s="378">
        <v>0.46</v>
      </c>
      <c r="K1087" s="379"/>
      <c r="L1087" s="489">
        <v>185.84</v>
      </c>
    </row>
    <row r="1088" spans="1:13" x14ac:dyDescent="0.2">
      <c r="A1088" s="359" t="s">
        <v>4179</v>
      </c>
      <c r="B1088" s="373" t="s">
        <v>5794</v>
      </c>
      <c r="C1088" s="374" t="s">
        <v>5797</v>
      </c>
      <c r="D1088" s="373" t="s">
        <v>5791</v>
      </c>
      <c r="E1088" s="373" t="s">
        <v>5380</v>
      </c>
      <c r="F1088" s="375" t="s">
        <v>5798</v>
      </c>
      <c r="G1088" s="376" t="s">
        <v>5298</v>
      </c>
      <c r="H1088" s="377">
        <v>1.2166999999999999</v>
      </c>
      <c r="I1088" s="378">
        <v>0.54079999999999906</v>
      </c>
      <c r="J1088" s="378">
        <v>0.65</v>
      </c>
      <c r="K1088" s="379"/>
      <c r="L1088" s="489">
        <v>0.63</v>
      </c>
    </row>
    <row r="1089" spans="1:13" x14ac:dyDescent="0.2">
      <c r="A1089" s="359" t="s">
        <v>4180</v>
      </c>
      <c r="B1089" s="396" t="s">
        <v>5794</v>
      </c>
      <c r="C1089" s="397" t="s">
        <v>6284</v>
      </c>
      <c r="D1089" s="396" t="s">
        <v>5791</v>
      </c>
      <c r="E1089" s="396" t="s">
        <v>6285</v>
      </c>
      <c r="F1089" s="398" t="s">
        <v>5798</v>
      </c>
      <c r="G1089" s="399" t="s">
        <v>5298</v>
      </c>
      <c r="H1089" s="400">
        <v>8.5999999999999993E-2</v>
      </c>
      <c r="I1089" s="380">
        <v>23.35</v>
      </c>
      <c r="J1089" s="380">
        <v>2</v>
      </c>
      <c r="K1089" s="379"/>
      <c r="L1089" s="489">
        <v>28.14</v>
      </c>
    </row>
    <row r="1090" spans="1:13" ht="12.75" thickBot="1" x14ac:dyDescent="0.25">
      <c r="A1090" s="359" t="s">
        <v>4181</v>
      </c>
      <c r="B1090" s="381" t="s">
        <v>6482</v>
      </c>
      <c r="C1090" s="382" t="s">
        <v>5781</v>
      </c>
      <c r="D1090" s="381" t="s">
        <v>5782</v>
      </c>
      <c r="E1090" s="381" t="s">
        <v>5783</v>
      </c>
      <c r="F1090" s="383" t="s">
        <v>5784</v>
      </c>
      <c r="G1090" s="384" t="s">
        <v>5785</v>
      </c>
      <c r="H1090" s="382" t="s">
        <v>5786</v>
      </c>
      <c r="I1090" s="382" t="s">
        <v>5787</v>
      </c>
      <c r="J1090" s="382" t="s">
        <v>5788</v>
      </c>
      <c r="K1090" s="364"/>
    </row>
    <row r="1091" spans="1:13" ht="12.75" thickTop="1" x14ac:dyDescent="0.2">
      <c r="A1091" s="359" t="s">
        <v>4182</v>
      </c>
      <c r="B1091" s="401" t="s">
        <v>5789</v>
      </c>
      <c r="C1091" s="402" t="s">
        <v>6287</v>
      </c>
      <c r="D1091" s="401" t="s">
        <v>5791</v>
      </c>
      <c r="E1091" s="401" t="s">
        <v>451</v>
      </c>
      <c r="F1091" s="403">
        <v>20</v>
      </c>
      <c r="G1091" s="404" t="s">
        <v>5793</v>
      </c>
      <c r="H1091" s="405">
        <v>1</v>
      </c>
      <c r="I1091" s="406">
        <v>14.940000000000001</v>
      </c>
      <c r="J1091" s="406">
        <v>14.939999999999998</v>
      </c>
      <c r="K1091" s="371"/>
      <c r="L1091" s="488">
        <v>17.97</v>
      </c>
      <c r="M1091" s="488">
        <v>17.97</v>
      </c>
    </row>
    <row r="1092" spans="1:13" x14ac:dyDescent="0.2">
      <c r="A1092" s="359" t="s">
        <v>4183</v>
      </c>
      <c r="B1092" s="373" t="s">
        <v>5794</v>
      </c>
      <c r="C1092" s="374" t="s">
        <v>5840</v>
      </c>
      <c r="D1092" s="373" t="s">
        <v>5791</v>
      </c>
      <c r="E1092" s="373" t="s">
        <v>5288</v>
      </c>
      <c r="F1092" s="375" t="s">
        <v>5796</v>
      </c>
      <c r="G1092" s="376" t="s">
        <v>86</v>
      </c>
      <c r="H1092" s="377">
        <v>0.43890000000000001</v>
      </c>
      <c r="I1092" s="378">
        <v>18.510000000000002</v>
      </c>
      <c r="J1092" s="378">
        <v>8.1199999999999992</v>
      </c>
      <c r="K1092" s="379"/>
      <c r="L1092" s="489">
        <v>22.3</v>
      </c>
    </row>
    <row r="1093" spans="1:13" x14ac:dyDescent="0.2">
      <c r="A1093" s="359" t="s">
        <v>4184</v>
      </c>
      <c r="B1093" s="373" t="s">
        <v>5794</v>
      </c>
      <c r="C1093" s="374" t="s">
        <v>6196</v>
      </c>
      <c r="D1093" s="373" t="s">
        <v>5791</v>
      </c>
      <c r="E1093" s="373" t="s">
        <v>5378</v>
      </c>
      <c r="F1093" s="375" t="s">
        <v>5798</v>
      </c>
      <c r="G1093" s="376" t="s">
        <v>5298</v>
      </c>
      <c r="H1093" s="377">
        <v>0.95550000000000002</v>
      </c>
      <c r="I1093" s="378">
        <v>0.8</v>
      </c>
      <c r="J1093" s="378">
        <v>0.76</v>
      </c>
      <c r="K1093" s="379"/>
      <c r="L1093" s="489">
        <v>0.97</v>
      </c>
    </row>
    <row r="1094" spans="1:13" x14ac:dyDescent="0.2">
      <c r="A1094" s="359" t="s">
        <v>4185</v>
      </c>
      <c r="B1094" s="373" t="s">
        <v>5794</v>
      </c>
      <c r="C1094" s="374" t="s">
        <v>5797</v>
      </c>
      <c r="D1094" s="373" t="s">
        <v>5791</v>
      </c>
      <c r="E1094" s="373" t="s">
        <v>5380</v>
      </c>
      <c r="F1094" s="375" t="s">
        <v>5798</v>
      </c>
      <c r="G1094" s="376" t="s">
        <v>5298</v>
      </c>
      <c r="H1094" s="377">
        <v>0.52500000000000002</v>
      </c>
      <c r="I1094" s="378">
        <v>0.52</v>
      </c>
      <c r="J1094" s="378">
        <v>0.27</v>
      </c>
      <c r="K1094" s="379"/>
      <c r="L1094" s="489">
        <v>0.63</v>
      </c>
    </row>
    <row r="1095" spans="1:13" x14ac:dyDescent="0.2">
      <c r="A1095" s="359" t="s">
        <v>4186</v>
      </c>
      <c r="B1095" s="373" t="s">
        <v>5794</v>
      </c>
      <c r="C1095" s="374" t="s">
        <v>5815</v>
      </c>
      <c r="D1095" s="373" t="s">
        <v>5791</v>
      </c>
      <c r="E1095" s="373" t="s">
        <v>5286</v>
      </c>
      <c r="F1095" s="375" t="s">
        <v>5796</v>
      </c>
      <c r="G1095" s="376" t="s">
        <v>86</v>
      </c>
      <c r="H1095" s="377">
        <v>0.4</v>
      </c>
      <c r="I1095" s="378">
        <v>11.136420000000005</v>
      </c>
      <c r="J1095" s="378">
        <v>4.45</v>
      </c>
      <c r="K1095" s="379"/>
      <c r="L1095" s="489">
        <v>13.34</v>
      </c>
    </row>
    <row r="1096" spans="1:13" x14ac:dyDescent="0.2">
      <c r="A1096" s="359" t="s">
        <v>4187</v>
      </c>
      <c r="B1096" s="373" t="s">
        <v>5794</v>
      </c>
      <c r="C1096" s="374" t="s">
        <v>6288</v>
      </c>
      <c r="D1096" s="373" t="s">
        <v>5791</v>
      </c>
      <c r="E1096" s="373" t="s">
        <v>6289</v>
      </c>
      <c r="F1096" s="375" t="s">
        <v>5798</v>
      </c>
      <c r="G1096" s="376" t="s">
        <v>5885</v>
      </c>
      <c r="H1096" s="377">
        <v>8.3000000000000001E-3</v>
      </c>
      <c r="I1096" s="378">
        <v>161.61000000000001</v>
      </c>
      <c r="J1096" s="378">
        <v>1.34</v>
      </c>
      <c r="K1096" s="379"/>
      <c r="L1096" s="489">
        <v>194.69</v>
      </c>
    </row>
    <row r="1097" spans="1:13" x14ac:dyDescent="0.2">
      <c r="A1097" s="359" t="s">
        <v>4188</v>
      </c>
      <c r="B1097" s="360" t="s">
        <v>6483</v>
      </c>
      <c r="C1097" s="361" t="s">
        <v>5781</v>
      </c>
      <c r="D1097" s="360" t="s">
        <v>5782</v>
      </c>
      <c r="E1097" s="360" t="s">
        <v>5783</v>
      </c>
      <c r="F1097" s="362" t="s">
        <v>5784</v>
      </c>
      <c r="G1097" s="363" t="s">
        <v>5785</v>
      </c>
      <c r="H1097" s="361" t="s">
        <v>5786</v>
      </c>
      <c r="I1097" s="361" t="s">
        <v>5787</v>
      </c>
      <c r="J1097" s="361" t="s">
        <v>5788</v>
      </c>
      <c r="K1097" s="364"/>
    </row>
    <row r="1098" spans="1:13" x14ac:dyDescent="0.2">
      <c r="A1098" s="359" t="s">
        <v>4189</v>
      </c>
      <c r="B1098" s="365" t="s">
        <v>5789</v>
      </c>
      <c r="C1098" s="366" t="s">
        <v>6484</v>
      </c>
      <c r="D1098" s="365" t="s">
        <v>5791</v>
      </c>
      <c r="E1098" s="365" t="s">
        <v>623</v>
      </c>
      <c r="F1098" s="367">
        <v>22</v>
      </c>
      <c r="G1098" s="368" t="s">
        <v>5885</v>
      </c>
      <c r="H1098" s="369">
        <v>1</v>
      </c>
      <c r="I1098" s="370">
        <v>166.91000000000003</v>
      </c>
      <c r="J1098" s="370">
        <v>166.91000000000003</v>
      </c>
      <c r="K1098" s="371"/>
      <c r="L1098" s="488">
        <v>201.09</v>
      </c>
      <c r="M1098" s="488">
        <v>201.09</v>
      </c>
    </row>
    <row r="1099" spans="1:13" x14ac:dyDescent="0.2">
      <c r="A1099" s="359" t="s">
        <v>4190</v>
      </c>
      <c r="B1099" s="373" t="s">
        <v>5794</v>
      </c>
      <c r="C1099" s="374" t="s">
        <v>5815</v>
      </c>
      <c r="D1099" s="373" t="s">
        <v>5791</v>
      </c>
      <c r="E1099" s="373" t="s">
        <v>5286</v>
      </c>
      <c r="F1099" s="375" t="s">
        <v>5796</v>
      </c>
      <c r="G1099" s="376" t="s">
        <v>86</v>
      </c>
      <c r="H1099" s="377">
        <v>1.89</v>
      </c>
      <c r="I1099" s="378">
        <v>11.07</v>
      </c>
      <c r="J1099" s="378">
        <v>20.92</v>
      </c>
      <c r="K1099" s="379"/>
      <c r="L1099" s="489">
        <v>13.34</v>
      </c>
    </row>
    <row r="1100" spans="1:13" x14ac:dyDescent="0.2">
      <c r="A1100" s="359" t="s">
        <v>4191</v>
      </c>
      <c r="B1100" s="373" t="s">
        <v>5794</v>
      </c>
      <c r="C1100" s="374" t="s">
        <v>6429</v>
      </c>
      <c r="D1100" s="373" t="s">
        <v>5791</v>
      </c>
      <c r="E1100" s="373" t="s">
        <v>6430</v>
      </c>
      <c r="F1100" s="375" t="s">
        <v>5798</v>
      </c>
      <c r="G1100" s="376" t="s">
        <v>5885</v>
      </c>
      <c r="H1100" s="377">
        <v>0.6</v>
      </c>
      <c r="I1100" s="378">
        <v>125.07</v>
      </c>
      <c r="J1100" s="378">
        <v>75.040000000000006</v>
      </c>
      <c r="K1100" s="379"/>
      <c r="L1100" s="489">
        <v>150.66999999999999</v>
      </c>
    </row>
    <row r="1101" spans="1:13" x14ac:dyDescent="0.2">
      <c r="A1101" s="359" t="s">
        <v>4192</v>
      </c>
      <c r="B1101" s="373" t="s">
        <v>5794</v>
      </c>
      <c r="C1101" s="374" t="s">
        <v>5967</v>
      </c>
      <c r="D1101" s="373" t="s">
        <v>5791</v>
      </c>
      <c r="E1101" s="373" t="s">
        <v>5375</v>
      </c>
      <c r="F1101" s="375" t="s">
        <v>5798</v>
      </c>
      <c r="G1101" s="376" t="s">
        <v>5885</v>
      </c>
      <c r="H1101" s="377">
        <v>0.6</v>
      </c>
      <c r="I1101" s="378">
        <v>118.26</v>
      </c>
      <c r="J1101" s="378">
        <v>70.95</v>
      </c>
      <c r="K1101" s="379"/>
      <c r="L1101" s="489">
        <v>142.47</v>
      </c>
    </row>
    <row r="1102" spans="1:13" x14ac:dyDescent="0.2">
      <c r="A1102" s="359" t="s">
        <v>4193</v>
      </c>
      <c r="B1102" s="381" t="s">
        <v>6485</v>
      </c>
      <c r="C1102" s="382" t="s">
        <v>5781</v>
      </c>
      <c r="D1102" s="381" t="s">
        <v>5782</v>
      </c>
      <c r="E1102" s="381" t="s">
        <v>5783</v>
      </c>
      <c r="F1102" s="383" t="s">
        <v>5784</v>
      </c>
      <c r="G1102" s="384" t="s">
        <v>5785</v>
      </c>
      <c r="H1102" s="382" t="s">
        <v>5786</v>
      </c>
      <c r="I1102" s="382" t="s">
        <v>5787</v>
      </c>
      <c r="J1102" s="382" t="s">
        <v>5788</v>
      </c>
      <c r="K1102" s="364"/>
    </row>
    <row r="1103" spans="1:13" ht="12.75" thickBot="1" x14ac:dyDescent="0.25">
      <c r="A1103" s="359" t="s">
        <v>4194</v>
      </c>
      <c r="B1103" s="385" t="s">
        <v>5789</v>
      </c>
      <c r="C1103" s="386" t="s">
        <v>6486</v>
      </c>
      <c r="D1103" s="385" t="s">
        <v>5791</v>
      </c>
      <c r="E1103" s="385" t="s">
        <v>625</v>
      </c>
      <c r="F1103" s="387">
        <v>22</v>
      </c>
      <c r="G1103" s="388" t="s">
        <v>5793</v>
      </c>
      <c r="H1103" s="389">
        <v>1</v>
      </c>
      <c r="I1103" s="372">
        <v>32.700000000000003</v>
      </c>
      <c r="J1103" s="372">
        <v>32.700000000000003</v>
      </c>
      <c r="K1103" s="371"/>
      <c r="L1103" s="488">
        <v>39.369999999999997</v>
      </c>
      <c r="M1103" s="488">
        <v>39.369999999999997</v>
      </c>
    </row>
    <row r="1104" spans="1:13" ht="12.75" thickTop="1" x14ac:dyDescent="0.2">
      <c r="A1104" s="359" t="s">
        <v>4195</v>
      </c>
      <c r="B1104" s="390" t="s">
        <v>5794</v>
      </c>
      <c r="C1104" s="391" t="s">
        <v>5840</v>
      </c>
      <c r="D1104" s="390" t="s">
        <v>5791</v>
      </c>
      <c r="E1104" s="390" t="s">
        <v>5288</v>
      </c>
      <c r="F1104" s="392" t="s">
        <v>5796</v>
      </c>
      <c r="G1104" s="393" t="s">
        <v>86</v>
      </c>
      <c r="H1104" s="394">
        <v>0.27700000000000002</v>
      </c>
      <c r="I1104" s="395">
        <v>18.510000000000002</v>
      </c>
      <c r="J1104" s="395">
        <v>5.12</v>
      </c>
      <c r="K1104" s="379"/>
      <c r="L1104" s="489">
        <v>22.3</v>
      </c>
    </row>
    <row r="1105" spans="1:13" x14ac:dyDescent="0.2">
      <c r="A1105" s="359" t="s">
        <v>4196</v>
      </c>
      <c r="B1105" s="373" t="s">
        <v>5794</v>
      </c>
      <c r="C1105" s="374" t="s">
        <v>5815</v>
      </c>
      <c r="D1105" s="373" t="s">
        <v>5791</v>
      </c>
      <c r="E1105" s="373" t="s">
        <v>5286</v>
      </c>
      <c r="F1105" s="375" t="s">
        <v>5796</v>
      </c>
      <c r="G1105" s="376" t="s">
        <v>86</v>
      </c>
      <c r="H1105" s="377">
        <v>0.2863</v>
      </c>
      <c r="I1105" s="378">
        <v>11.07</v>
      </c>
      <c r="J1105" s="378">
        <v>3.16</v>
      </c>
      <c r="K1105" s="379"/>
      <c r="L1105" s="489">
        <v>13.34</v>
      </c>
    </row>
    <row r="1106" spans="1:13" x14ac:dyDescent="0.2">
      <c r="A1106" s="359" t="s">
        <v>4197</v>
      </c>
      <c r="B1106" s="373" t="s">
        <v>5794</v>
      </c>
      <c r="C1106" s="374" t="s">
        <v>6487</v>
      </c>
      <c r="D1106" s="373" t="s">
        <v>5791</v>
      </c>
      <c r="E1106" s="373" t="s">
        <v>6488</v>
      </c>
      <c r="F1106" s="375" t="s">
        <v>5798</v>
      </c>
      <c r="G1106" s="376" t="s">
        <v>5885</v>
      </c>
      <c r="H1106" s="377">
        <v>5.0999999999999997E-2</v>
      </c>
      <c r="I1106" s="378">
        <v>409.23</v>
      </c>
      <c r="J1106" s="378">
        <v>20.87</v>
      </c>
      <c r="K1106" s="379"/>
      <c r="L1106" s="489">
        <v>493</v>
      </c>
    </row>
    <row r="1107" spans="1:13" x14ac:dyDescent="0.2">
      <c r="A1107" s="359" t="s">
        <v>4198</v>
      </c>
      <c r="B1107" s="373" t="s">
        <v>5794</v>
      </c>
      <c r="C1107" s="374" t="s">
        <v>6489</v>
      </c>
      <c r="D1107" s="373" t="s">
        <v>5791</v>
      </c>
      <c r="E1107" s="373" t="s">
        <v>6490</v>
      </c>
      <c r="F1107" s="375" t="s">
        <v>5798</v>
      </c>
      <c r="G1107" s="376" t="s">
        <v>5385</v>
      </c>
      <c r="H1107" s="377">
        <v>0.85709999999999997</v>
      </c>
      <c r="I1107" s="378">
        <v>0.24</v>
      </c>
      <c r="J1107" s="378">
        <v>0.2</v>
      </c>
      <c r="K1107" s="379"/>
      <c r="L1107" s="489">
        <v>0.28999999999999998</v>
      </c>
    </row>
    <row r="1108" spans="1:13" ht="24" x14ac:dyDescent="0.2">
      <c r="A1108" s="359" t="s">
        <v>4199</v>
      </c>
      <c r="B1108" s="373" t="s">
        <v>5794</v>
      </c>
      <c r="C1108" s="374" t="s">
        <v>6491</v>
      </c>
      <c r="D1108" s="373" t="s">
        <v>5791</v>
      </c>
      <c r="E1108" s="373" t="s">
        <v>6492</v>
      </c>
      <c r="F1108" s="375" t="s">
        <v>5798</v>
      </c>
      <c r="G1108" s="376" t="s">
        <v>5793</v>
      </c>
      <c r="H1108" s="377">
        <v>1</v>
      </c>
      <c r="I1108" s="378">
        <v>1.8746823529411816</v>
      </c>
      <c r="J1108" s="378">
        <v>1.87</v>
      </c>
      <c r="K1108" s="379"/>
      <c r="L1108" s="489">
        <v>2.0299999999999998</v>
      </c>
    </row>
    <row r="1109" spans="1:13" x14ac:dyDescent="0.2">
      <c r="A1109" s="359" t="s">
        <v>4200</v>
      </c>
      <c r="B1109" s="373" t="s">
        <v>5794</v>
      </c>
      <c r="C1109" s="374" t="s">
        <v>6493</v>
      </c>
      <c r="D1109" s="373" t="s">
        <v>5791</v>
      </c>
      <c r="E1109" s="373" t="s">
        <v>6494</v>
      </c>
      <c r="F1109" s="375" t="s">
        <v>5798</v>
      </c>
      <c r="G1109" s="376" t="s">
        <v>6495</v>
      </c>
      <c r="H1109" s="377">
        <v>16.5</v>
      </c>
      <c r="I1109" s="378">
        <v>0.09</v>
      </c>
      <c r="J1109" s="378">
        <v>1.48</v>
      </c>
      <c r="K1109" s="379"/>
      <c r="L1109" s="489">
        <v>0.12</v>
      </c>
    </row>
    <row r="1110" spans="1:13" x14ac:dyDescent="0.2">
      <c r="A1110" s="359" t="s">
        <v>4201</v>
      </c>
      <c r="B1110" s="360" t="s">
        <v>6496</v>
      </c>
      <c r="C1110" s="361" t="s">
        <v>5781</v>
      </c>
      <c r="D1110" s="360" t="s">
        <v>5782</v>
      </c>
      <c r="E1110" s="360" t="s">
        <v>5783</v>
      </c>
      <c r="F1110" s="362" t="s">
        <v>5784</v>
      </c>
      <c r="G1110" s="363" t="s">
        <v>5785</v>
      </c>
      <c r="H1110" s="361" t="s">
        <v>5786</v>
      </c>
      <c r="I1110" s="361" t="s">
        <v>5787</v>
      </c>
      <c r="J1110" s="361" t="s">
        <v>5788</v>
      </c>
      <c r="K1110" s="364"/>
    </row>
    <row r="1111" spans="1:13" x14ac:dyDescent="0.2">
      <c r="A1111" s="359" t="s">
        <v>4202</v>
      </c>
      <c r="B1111" s="365" t="s">
        <v>5789</v>
      </c>
      <c r="C1111" s="366" t="s">
        <v>6462</v>
      </c>
      <c r="D1111" s="365" t="s">
        <v>5791</v>
      </c>
      <c r="E1111" s="365" t="s">
        <v>601</v>
      </c>
      <c r="F1111" s="367">
        <v>4</v>
      </c>
      <c r="G1111" s="368" t="s">
        <v>5885</v>
      </c>
      <c r="H1111" s="369">
        <v>1</v>
      </c>
      <c r="I1111" s="370">
        <v>1.46</v>
      </c>
      <c r="J1111" s="370">
        <v>1.46</v>
      </c>
      <c r="K1111" s="371"/>
      <c r="L1111" s="488">
        <v>1.76</v>
      </c>
      <c r="M1111" s="488">
        <v>1.76</v>
      </c>
    </row>
    <row r="1112" spans="1:13" x14ac:dyDescent="0.2">
      <c r="A1112" s="359" t="s">
        <v>4203</v>
      </c>
      <c r="B1112" s="373" t="s">
        <v>5794</v>
      </c>
      <c r="C1112" s="374" t="s">
        <v>6463</v>
      </c>
      <c r="D1112" s="373" t="s">
        <v>5791</v>
      </c>
      <c r="E1112" s="373" t="s">
        <v>6464</v>
      </c>
      <c r="F1112" s="375" t="s">
        <v>5798</v>
      </c>
      <c r="G1112" s="376" t="s">
        <v>5885</v>
      </c>
      <c r="H1112" s="377">
        <v>1</v>
      </c>
      <c r="I1112" s="378">
        <v>1.46</v>
      </c>
      <c r="J1112" s="378">
        <v>1.46</v>
      </c>
      <c r="K1112" s="379"/>
      <c r="L1112" s="489">
        <v>1.76</v>
      </c>
    </row>
    <row r="1113" spans="1:13" x14ac:dyDescent="0.2">
      <c r="A1113" s="359" t="s">
        <v>4204</v>
      </c>
      <c r="B1113" s="360" t="s">
        <v>6497</v>
      </c>
      <c r="C1113" s="361" t="s">
        <v>5781</v>
      </c>
      <c r="D1113" s="360" t="s">
        <v>5782</v>
      </c>
      <c r="E1113" s="360" t="s">
        <v>5783</v>
      </c>
      <c r="F1113" s="362" t="s">
        <v>5784</v>
      </c>
      <c r="G1113" s="363" t="s">
        <v>5785</v>
      </c>
      <c r="H1113" s="361" t="s">
        <v>5786</v>
      </c>
      <c r="I1113" s="361" t="s">
        <v>5787</v>
      </c>
      <c r="J1113" s="361" t="s">
        <v>5788</v>
      </c>
      <c r="K1113" s="364"/>
    </row>
    <row r="1114" spans="1:13" x14ac:dyDescent="0.2">
      <c r="A1114" s="359" t="s">
        <v>4205</v>
      </c>
      <c r="B1114" s="365" t="s">
        <v>5789</v>
      </c>
      <c r="C1114" s="366" t="s">
        <v>6498</v>
      </c>
      <c r="D1114" s="365" t="s">
        <v>5791</v>
      </c>
      <c r="E1114" s="365" t="s">
        <v>631</v>
      </c>
      <c r="F1114" s="367">
        <v>4</v>
      </c>
      <c r="G1114" s="368" t="s">
        <v>5885</v>
      </c>
      <c r="H1114" s="369">
        <v>1</v>
      </c>
      <c r="I1114" s="370">
        <v>1.07</v>
      </c>
      <c r="J1114" s="370">
        <v>1.07</v>
      </c>
      <c r="K1114" s="371"/>
      <c r="L1114" s="488">
        <v>1.29</v>
      </c>
      <c r="M1114" s="488">
        <v>1.29</v>
      </c>
    </row>
    <row r="1115" spans="1:13" x14ac:dyDescent="0.2">
      <c r="A1115" s="359" t="s">
        <v>4206</v>
      </c>
      <c r="B1115" s="373" t="s">
        <v>5794</v>
      </c>
      <c r="C1115" s="374" t="s">
        <v>6499</v>
      </c>
      <c r="D1115" s="373" t="s">
        <v>5791</v>
      </c>
      <c r="E1115" s="373" t="s">
        <v>6500</v>
      </c>
      <c r="F1115" s="375" t="s">
        <v>5798</v>
      </c>
      <c r="G1115" s="376" t="s">
        <v>5885</v>
      </c>
      <c r="H1115" s="377">
        <v>1</v>
      </c>
      <c r="I1115" s="378">
        <v>1.07</v>
      </c>
      <c r="J1115" s="378">
        <v>1.07</v>
      </c>
      <c r="K1115" s="379"/>
      <c r="L1115" s="489">
        <v>1.29</v>
      </c>
    </row>
    <row r="1116" spans="1:13" x14ac:dyDescent="0.2">
      <c r="A1116" s="359" t="s">
        <v>4207</v>
      </c>
      <c r="B1116" s="360" t="s">
        <v>6501</v>
      </c>
      <c r="C1116" s="361" t="s">
        <v>5781</v>
      </c>
      <c r="D1116" s="360" t="s">
        <v>5782</v>
      </c>
      <c r="E1116" s="360" t="s">
        <v>5783</v>
      </c>
      <c r="F1116" s="362" t="s">
        <v>5784</v>
      </c>
      <c r="G1116" s="363" t="s">
        <v>5785</v>
      </c>
      <c r="H1116" s="361" t="s">
        <v>5786</v>
      </c>
      <c r="I1116" s="361" t="s">
        <v>5787</v>
      </c>
      <c r="J1116" s="361" t="s">
        <v>5788</v>
      </c>
      <c r="K1116" s="364"/>
    </row>
    <row r="1117" spans="1:13" x14ac:dyDescent="0.2">
      <c r="A1117" s="359" t="s">
        <v>4208</v>
      </c>
      <c r="B1117" s="365" t="s">
        <v>5789</v>
      </c>
      <c r="C1117" s="366" t="s">
        <v>6478</v>
      </c>
      <c r="D1117" s="365" t="s">
        <v>5791</v>
      </c>
      <c r="E1117" s="365" t="s">
        <v>610</v>
      </c>
      <c r="F1117" s="367">
        <v>4</v>
      </c>
      <c r="G1117" s="368" t="s">
        <v>5885</v>
      </c>
      <c r="H1117" s="369">
        <v>1</v>
      </c>
      <c r="I1117" s="370">
        <v>3.61</v>
      </c>
      <c r="J1117" s="370">
        <v>3.61</v>
      </c>
      <c r="K1117" s="371"/>
      <c r="L1117" s="488">
        <v>4.3499999999999996</v>
      </c>
      <c r="M1117" s="488">
        <v>4.3499999999999996</v>
      </c>
    </row>
    <row r="1118" spans="1:13" x14ac:dyDescent="0.2">
      <c r="A1118" s="359" t="s">
        <v>4209</v>
      </c>
      <c r="B1118" s="373" t="s">
        <v>5794</v>
      </c>
      <c r="C1118" s="374" t="s">
        <v>6479</v>
      </c>
      <c r="D1118" s="373" t="s">
        <v>5791</v>
      </c>
      <c r="E1118" s="373" t="s">
        <v>6480</v>
      </c>
      <c r="F1118" s="375" t="s">
        <v>5798</v>
      </c>
      <c r="G1118" s="376" t="s">
        <v>5885</v>
      </c>
      <c r="H1118" s="377">
        <v>1</v>
      </c>
      <c r="I1118" s="378">
        <v>3.61</v>
      </c>
      <c r="J1118" s="378">
        <v>3.61</v>
      </c>
      <c r="K1118" s="379"/>
      <c r="L1118" s="489">
        <v>4.3499999999999996</v>
      </c>
    </row>
    <row r="1119" spans="1:13" x14ac:dyDescent="0.2">
      <c r="A1119" s="359" t="s">
        <v>4210</v>
      </c>
      <c r="B1119" s="381" t="s">
        <v>6502</v>
      </c>
      <c r="C1119" s="382" t="s">
        <v>5781</v>
      </c>
      <c r="D1119" s="381" t="s">
        <v>5782</v>
      </c>
      <c r="E1119" s="381" t="s">
        <v>5783</v>
      </c>
      <c r="F1119" s="383" t="s">
        <v>5784</v>
      </c>
      <c r="G1119" s="384" t="s">
        <v>5785</v>
      </c>
      <c r="H1119" s="382" t="s">
        <v>5786</v>
      </c>
      <c r="I1119" s="382" t="s">
        <v>5787</v>
      </c>
      <c r="J1119" s="382" t="s">
        <v>5788</v>
      </c>
      <c r="K1119" s="364"/>
    </row>
    <row r="1120" spans="1:13" ht="12.75" thickBot="1" x14ac:dyDescent="0.25">
      <c r="A1120" s="359" t="s">
        <v>4211</v>
      </c>
      <c r="B1120" s="385" t="s">
        <v>5789</v>
      </c>
      <c r="C1120" s="386" t="s">
        <v>6466</v>
      </c>
      <c r="D1120" s="385" t="s">
        <v>5791</v>
      </c>
      <c r="E1120" s="385" t="s">
        <v>603</v>
      </c>
      <c r="F1120" s="387">
        <v>4</v>
      </c>
      <c r="G1120" s="388" t="s">
        <v>5885</v>
      </c>
      <c r="H1120" s="389">
        <v>1</v>
      </c>
      <c r="I1120" s="372">
        <v>1.07</v>
      </c>
      <c r="J1120" s="372">
        <v>1.07</v>
      </c>
      <c r="K1120" s="371"/>
      <c r="L1120" s="488">
        <v>1.29</v>
      </c>
      <c r="M1120" s="488">
        <v>1.29</v>
      </c>
    </row>
    <row r="1121" spans="1:13" ht="12.75" thickTop="1" x14ac:dyDescent="0.2">
      <c r="A1121" s="359" t="s">
        <v>4212</v>
      </c>
      <c r="B1121" s="390" t="s">
        <v>5794</v>
      </c>
      <c r="C1121" s="391" t="s">
        <v>6467</v>
      </c>
      <c r="D1121" s="390" t="s">
        <v>5791</v>
      </c>
      <c r="E1121" s="390" t="s">
        <v>6468</v>
      </c>
      <c r="F1121" s="392" t="s">
        <v>5798</v>
      </c>
      <c r="G1121" s="393" t="s">
        <v>5885</v>
      </c>
      <c r="H1121" s="394">
        <v>1</v>
      </c>
      <c r="I1121" s="395">
        <v>1.07</v>
      </c>
      <c r="J1121" s="395">
        <v>1.07</v>
      </c>
      <c r="K1121" s="379"/>
      <c r="L1121" s="489">
        <v>1.29</v>
      </c>
    </row>
    <row r="1122" spans="1:13" x14ac:dyDescent="0.2">
      <c r="A1122" s="359" t="s">
        <v>4213</v>
      </c>
      <c r="B1122" s="360" t="s">
        <v>6503</v>
      </c>
      <c r="C1122" s="361" t="s">
        <v>5781</v>
      </c>
      <c r="D1122" s="360" t="s">
        <v>5782</v>
      </c>
      <c r="E1122" s="360" t="s">
        <v>5783</v>
      </c>
      <c r="F1122" s="362" t="s">
        <v>5784</v>
      </c>
      <c r="G1122" s="363" t="s">
        <v>5785</v>
      </c>
      <c r="H1122" s="361" t="s">
        <v>5786</v>
      </c>
      <c r="I1122" s="361" t="s">
        <v>5787</v>
      </c>
      <c r="J1122" s="361" t="s">
        <v>5788</v>
      </c>
      <c r="K1122" s="364"/>
    </row>
    <row r="1123" spans="1:13" x14ac:dyDescent="0.2">
      <c r="A1123" s="359" t="s">
        <v>4214</v>
      </c>
      <c r="B1123" s="365" t="s">
        <v>5789</v>
      </c>
      <c r="C1123" s="366" t="s">
        <v>6473</v>
      </c>
      <c r="D1123" s="365" t="s">
        <v>5791</v>
      </c>
      <c r="E1123" s="365" t="s">
        <v>607</v>
      </c>
      <c r="F1123" s="367">
        <v>4</v>
      </c>
      <c r="G1123" s="368" t="s">
        <v>6474</v>
      </c>
      <c r="H1123" s="369">
        <v>1</v>
      </c>
      <c r="I1123" s="370">
        <v>2.0299999999999998</v>
      </c>
      <c r="J1123" s="370">
        <v>2.0299999999999998</v>
      </c>
      <c r="K1123" s="371"/>
      <c r="L1123" s="488">
        <v>2.4500000000000002</v>
      </c>
      <c r="M1123" s="488">
        <v>2.4500000000000002</v>
      </c>
    </row>
    <row r="1124" spans="1:13" ht="24" x14ac:dyDescent="0.2">
      <c r="A1124" s="359" t="s">
        <v>4215</v>
      </c>
      <c r="B1124" s="373" t="s">
        <v>5794</v>
      </c>
      <c r="C1124" s="374" t="s">
        <v>6475</v>
      </c>
      <c r="D1124" s="373" t="s">
        <v>5791</v>
      </c>
      <c r="E1124" s="373" t="s">
        <v>6476</v>
      </c>
      <c r="F1124" s="375" t="s">
        <v>5798</v>
      </c>
      <c r="G1124" s="376" t="s">
        <v>6474</v>
      </c>
      <c r="H1124" s="377">
        <v>1</v>
      </c>
      <c r="I1124" s="378">
        <v>2.0299999999999998</v>
      </c>
      <c r="J1124" s="378">
        <v>2.0299999999999998</v>
      </c>
      <c r="K1124" s="379"/>
      <c r="L1124" s="489">
        <v>2.4500000000000002</v>
      </c>
    </row>
    <row r="1125" spans="1:13" x14ac:dyDescent="0.2">
      <c r="A1125" s="359" t="s">
        <v>4216</v>
      </c>
      <c r="B1125" s="360" t="s">
        <v>6504</v>
      </c>
      <c r="C1125" s="361" t="s">
        <v>5781</v>
      </c>
      <c r="D1125" s="360" t="s">
        <v>5782</v>
      </c>
      <c r="E1125" s="360" t="s">
        <v>5783</v>
      </c>
      <c r="F1125" s="362" t="s">
        <v>5784</v>
      </c>
      <c r="G1125" s="363" t="s">
        <v>5785</v>
      </c>
      <c r="H1125" s="361" t="s">
        <v>5786</v>
      </c>
      <c r="I1125" s="361" t="s">
        <v>5787</v>
      </c>
      <c r="J1125" s="361" t="s">
        <v>5788</v>
      </c>
      <c r="K1125" s="364"/>
    </row>
    <row r="1126" spans="1:13" x14ac:dyDescent="0.2">
      <c r="A1126" s="359" t="s">
        <v>4217</v>
      </c>
      <c r="B1126" s="365" t="s">
        <v>5789</v>
      </c>
      <c r="C1126" s="366" t="s">
        <v>6462</v>
      </c>
      <c r="D1126" s="365" t="s">
        <v>5791</v>
      </c>
      <c r="E1126" s="365" t="s">
        <v>601</v>
      </c>
      <c r="F1126" s="367">
        <v>4</v>
      </c>
      <c r="G1126" s="368" t="s">
        <v>5885</v>
      </c>
      <c r="H1126" s="369">
        <v>1</v>
      </c>
      <c r="I1126" s="370">
        <v>1.46</v>
      </c>
      <c r="J1126" s="370">
        <v>1.46</v>
      </c>
      <c r="K1126" s="371"/>
      <c r="L1126" s="488">
        <v>1.76</v>
      </c>
      <c r="M1126" s="488">
        <v>1.76</v>
      </c>
    </row>
    <row r="1127" spans="1:13" x14ac:dyDescent="0.2">
      <c r="A1127" s="359" t="s">
        <v>4218</v>
      </c>
      <c r="B1127" s="373" t="s">
        <v>5794</v>
      </c>
      <c r="C1127" s="374" t="s">
        <v>6463</v>
      </c>
      <c r="D1127" s="373" t="s">
        <v>5791</v>
      </c>
      <c r="E1127" s="373" t="s">
        <v>6464</v>
      </c>
      <c r="F1127" s="375" t="s">
        <v>5798</v>
      </c>
      <c r="G1127" s="376" t="s">
        <v>5885</v>
      </c>
      <c r="H1127" s="377">
        <v>1</v>
      </c>
      <c r="I1127" s="378">
        <v>1.46</v>
      </c>
      <c r="J1127" s="378">
        <v>1.46</v>
      </c>
      <c r="K1127" s="379"/>
      <c r="L1127" s="489">
        <v>1.76</v>
      </c>
    </row>
    <row r="1128" spans="1:13" x14ac:dyDescent="0.2">
      <c r="A1128" s="359" t="s">
        <v>4219</v>
      </c>
      <c r="B1128" s="360" t="s">
        <v>6505</v>
      </c>
      <c r="C1128" s="361" t="s">
        <v>5781</v>
      </c>
      <c r="D1128" s="360" t="s">
        <v>5782</v>
      </c>
      <c r="E1128" s="360" t="s">
        <v>5783</v>
      </c>
      <c r="F1128" s="362" t="s">
        <v>5784</v>
      </c>
      <c r="G1128" s="363" t="s">
        <v>5785</v>
      </c>
      <c r="H1128" s="361" t="s">
        <v>5786</v>
      </c>
      <c r="I1128" s="361" t="s">
        <v>5787</v>
      </c>
      <c r="J1128" s="361" t="s">
        <v>5788</v>
      </c>
      <c r="K1128" s="364"/>
    </row>
    <row r="1129" spans="1:13" x14ac:dyDescent="0.2">
      <c r="A1129" s="359" t="s">
        <v>4220</v>
      </c>
      <c r="B1129" s="385" t="s">
        <v>5789</v>
      </c>
      <c r="C1129" s="386" t="s">
        <v>6466</v>
      </c>
      <c r="D1129" s="385" t="s">
        <v>5791</v>
      </c>
      <c r="E1129" s="385" t="s">
        <v>603</v>
      </c>
      <c r="F1129" s="387">
        <v>4</v>
      </c>
      <c r="G1129" s="388" t="s">
        <v>5885</v>
      </c>
      <c r="H1129" s="389">
        <v>1</v>
      </c>
      <c r="I1129" s="372">
        <v>1.07</v>
      </c>
      <c r="J1129" s="372">
        <v>1.07</v>
      </c>
      <c r="K1129" s="371"/>
      <c r="L1129" s="488">
        <v>1.29</v>
      </c>
      <c r="M1129" s="488">
        <v>1.29</v>
      </c>
    </row>
    <row r="1130" spans="1:13" ht="12.75" thickBot="1" x14ac:dyDescent="0.25">
      <c r="A1130" s="359" t="s">
        <v>4221</v>
      </c>
      <c r="B1130" s="396" t="s">
        <v>5794</v>
      </c>
      <c r="C1130" s="397" t="s">
        <v>6467</v>
      </c>
      <c r="D1130" s="396" t="s">
        <v>5791</v>
      </c>
      <c r="E1130" s="396" t="s">
        <v>6468</v>
      </c>
      <c r="F1130" s="398" t="s">
        <v>5798</v>
      </c>
      <c r="G1130" s="399" t="s">
        <v>5885</v>
      </c>
      <c r="H1130" s="400">
        <v>1</v>
      </c>
      <c r="I1130" s="380">
        <v>1.07</v>
      </c>
      <c r="J1130" s="380">
        <v>1.07</v>
      </c>
      <c r="K1130" s="379"/>
      <c r="L1130" s="489">
        <v>1.29</v>
      </c>
    </row>
    <row r="1131" spans="1:13" ht="12.75" thickTop="1" x14ac:dyDescent="0.2">
      <c r="A1131" s="359" t="s">
        <v>4222</v>
      </c>
      <c r="B1131" s="407" t="s">
        <v>6506</v>
      </c>
      <c r="C1131" s="408" t="s">
        <v>5781</v>
      </c>
      <c r="D1131" s="407" t="s">
        <v>5782</v>
      </c>
      <c r="E1131" s="407" t="s">
        <v>5783</v>
      </c>
      <c r="F1131" s="409" t="s">
        <v>5784</v>
      </c>
      <c r="G1131" s="410" t="s">
        <v>5785</v>
      </c>
      <c r="H1131" s="408" t="s">
        <v>5786</v>
      </c>
      <c r="I1131" s="408" t="s">
        <v>5787</v>
      </c>
      <c r="J1131" s="408" t="s">
        <v>5788</v>
      </c>
      <c r="K1131" s="364"/>
    </row>
    <row r="1132" spans="1:13" x14ac:dyDescent="0.2">
      <c r="A1132" s="359" t="s">
        <v>4223</v>
      </c>
      <c r="B1132" s="365" t="s">
        <v>5789</v>
      </c>
      <c r="C1132" s="366" t="s">
        <v>6473</v>
      </c>
      <c r="D1132" s="365" t="s">
        <v>5791</v>
      </c>
      <c r="E1132" s="365" t="s">
        <v>607</v>
      </c>
      <c r="F1132" s="367">
        <v>4</v>
      </c>
      <c r="G1132" s="368" t="s">
        <v>6474</v>
      </c>
      <c r="H1132" s="369">
        <v>1</v>
      </c>
      <c r="I1132" s="370">
        <v>2.0299999999999998</v>
      </c>
      <c r="J1132" s="370">
        <v>2.0299999999999998</v>
      </c>
      <c r="K1132" s="371"/>
      <c r="L1132" s="488">
        <v>2.4500000000000002</v>
      </c>
      <c r="M1132" s="488">
        <v>2.4500000000000002</v>
      </c>
    </row>
    <row r="1133" spans="1:13" ht="24" x14ac:dyDescent="0.2">
      <c r="A1133" s="359" t="s">
        <v>4224</v>
      </c>
      <c r="B1133" s="373" t="s">
        <v>5794</v>
      </c>
      <c r="C1133" s="374" t="s">
        <v>6475</v>
      </c>
      <c r="D1133" s="373" t="s">
        <v>5791</v>
      </c>
      <c r="E1133" s="373" t="s">
        <v>6476</v>
      </c>
      <c r="F1133" s="375" t="s">
        <v>5798</v>
      </c>
      <c r="G1133" s="376" t="s">
        <v>6474</v>
      </c>
      <c r="H1133" s="377">
        <v>1</v>
      </c>
      <c r="I1133" s="378">
        <v>2.0299999999999998</v>
      </c>
      <c r="J1133" s="378">
        <v>2.0299999999999998</v>
      </c>
      <c r="K1133" s="379"/>
      <c r="L1133" s="489">
        <v>2.4500000000000002</v>
      </c>
    </row>
    <row r="1134" spans="1:13" x14ac:dyDescent="0.2">
      <c r="A1134" s="359" t="s">
        <v>4225</v>
      </c>
      <c r="B1134" s="360" t="s">
        <v>6507</v>
      </c>
      <c r="C1134" s="361" t="s">
        <v>5781</v>
      </c>
      <c r="D1134" s="360" t="s">
        <v>5782</v>
      </c>
      <c r="E1134" s="360" t="s">
        <v>5783</v>
      </c>
      <c r="F1134" s="362" t="s">
        <v>5784</v>
      </c>
      <c r="G1134" s="363" t="s">
        <v>5785</v>
      </c>
      <c r="H1134" s="361" t="s">
        <v>5786</v>
      </c>
      <c r="I1134" s="361" t="s">
        <v>5787</v>
      </c>
      <c r="J1134" s="361" t="s">
        <v>5788</v>
      </c>
      <c r="K1134" s="364"/>
    </row>
    <row r="1135" spans="1:13" ht="24" x14ac:dyDescent="0.2">
      <c r="A1135" s="359" t="s">
        <v>4226</v>
      </c>
      <c r="B1135" s="365" t="s">
        <v>5789</v>
      </c>
      <c r="C1135" s="366" t="s">
        <v>5933</v>
      </c>
      <c r="D1135" s="365" t="s">
        <v>5791</v>
      </c>
      <c r="E1135" s="365" t="s">
        <v>6508</v>
      </c>
      <c r="F1135" s="367">
        <v>4</v>
      </c>
      <c r="G1135" s="368" t="s">
        <v>5793</v>
      </c>
      <c r="H1135" s="369">
        <v>1</v>
      </c>
      <c r="I1135" s="370">
        <v>2.25</v>
      </c>
      <c r="J1135" s="370">
        <v>2.25</v>
      </c>
      <c r="K1135" s="371"/>
      <c r="L1135" s="488">
        <v>2.71</v>
      </c>
      <c r="M1135" s="488">
        <v>2.71</v>
      </c>
    </row>
    <row r="1136" spans="1:13" x14ac:dyDescent="0.2">
      <c r="A1136" s="359" t="s">
        <v>4227</v>
      </c>
      <c r="B1136" s="373" t="s">
        <v>5794</v>
      </c>
      <c r="C1136" s="374" t="s">
        <v>5840</v>
      </c>
      <c r="D1136" s="373" t="s">
        <v>5791</v>
      </c>
      <c r="E1136" s="373" t="s">
        <v>5288</v>
      </c>
      <c r="F1136" s="375" t="s">
        <v>5796</v>
      </c>
      <c r="G1136" s="376" t="s">
        <v>86</v>
      </c>
      <c r="H1136" s="377">
        <v>6.7400000000000002E-2</v>
      </c>
      <c r="I1136" s="378">
        <v>18.510000000000002</v>
      </c>
      <c r="J1136" s="378">
        <v>1.24</v>
      </c>
      <c r="K1136" s="379"/>
      <c r="L1136" s="489">
        <v>22.3</v>
      </c>
    </row>
    <row r="1137" spans="1:13" x14ac:dyDescent="0.2">
      <c r="A1137" s="359" t="s">
        <v>4228</v>
      </c>
      <c r="B1137" s="373" t="s">
        <v>5794</v>
      </c>
      <c r="C1137" s="374" t="s">
        <v>5815</v>
      </c>
      <c r="D1137" s="373" t="s">
        <v>5791</v>
      </c>
      <c r="E1137" s="373" t="s">
        <v>5286</v>
      </c>
      <c r="F1137" s="375" t="s">
        <v>5796</v>
      </c>
      <c r="G1137" s="376" t="s">
        <v>86</v>
      </c>
      <c r="H1137" s="377">
        <v>9.1300000000000006E-2</v>
      </c>
      <c r="I1137" s="378">
        <v>11.07</v>
      </c>
      <c r="J1137" s="378">
        <v>1.01</v>
      </c>
      <c r="K1137" s="379"/>
      <c r="L1137" s="489">
        <v>13.34</v>
      </c>
    </row>
    <row r="1138" spans="1:13" x14ac:dyDescent="0.2">
      <c r="A1138" s="359" t="s">
        <v>4229</v>
      </c>
      <c r="B1138" s="360" t="s">
        <v>6509</v>
      </c>
      <c r="C1138" s="361" t="s">
        <v>5781</v>
      </c>
      <c r="D1138" s="360" t="s">
        <v>5782</v>
      </c>
      <c r="E1138" s="360" t="s">
        <v>5783</v>
      </c>
      <c r="F1138" s="362" t="s">
        <v>5784</v>
      </c>
      <c r="G1138" s="363" t="s">
        <v>5785</v>
      </c>
      <c r="H1138" s="361" t="s">
        <v>5786</v>
      </c>
      <c r="I1138" s="361" t="s">
        <v>5787</v>
      </c>
      <c r="J1138" s="361" t="s">
        <v>5788</v>
      </c>
      <c r="K1138" s="364"/>
    </row>
    <row r="1139" spans="1:13" ht="24" x14ac:dyDescent="0.2">
      <c r="A1139" s="359" t="s">
        <v>4230</v>
      </c>
      <c r="B1139" s="385" t="s">
        <v>5789</v>
      </c>
      <c r="C1139" s="386" t="s">
        <v>5935</v>
      </c>
      <c r="D1139" s="385" t="s">
        <v>217</v>
      </c>
      <c r="E1139" s="385" t="s">
        <v>243</v>
      </c>
      <c r="F1139" s="387" t="s">
        <v>5936</v>
      </c>
      <c r="G1139" s="388" t="s">
        <v>5793</v>
      </c>
      <c r="H1139" s="389">
        <v>1</v>
      </c>
      <c r="I1139" s="372">
        <v>2.65</v>
      </c>
      <c r="J1139" s="372">
        <v>2.65</v>
      </c>
      <c r="K1139" s="371"/>
      <c r="L1139" s="488">
        <v>3.2</v>
      </c>
      <c r="M1139" s="488">
        <v>3.2</v>
      </c>
    </row>
    <row r="1140" spans="1:13" ht="24.75" thickBot="1" x14ac:dyDescent="0.25">
      <c r="A1140" s="359" t="s">
        <v>4231</v>
      </c>
      <c r="B1140" s="424" t="s">
        <v>5898</v>
      </c>
      <c r="C1140" s="425" t="s">
        <v>5906</v>
      </c>
      <c r="D1140" s="424" t="s">
        <v>217</v>
      </c>
      <c r="E1140" s="424" t="s">
        <v>5907</v>
      </c>
      <c r="F1140" s="426" t="s">
        <v>5908</v>
      </c>
      <c r="G1140" s="427" t="s">
        <v>185</v>
      </c>
      <c r="H1140" s="428">
        <v>4.4999999999999998E-2</v>
      </c>
      <c r="I1140" s="417">
        <v>23.82</v>
      </c>
      <c r="J1140" s="417">
        <v>1.07</v>
      </c>
      <c r="K1140" s="379"/>
      <c r="L1140" s="489">
        <v>28.7</v>
      </c>
    </row>
    <row r="1141" spans="1:13" ht="24.75" thickTop="1" x14ac:dyDescent="0.2">
      <c r="A1141" s="359" t="s">
        <v>4232</v>
      </c>
      <c r="B1141" s="411" t="s">
        <v>5898</v>
      </c>
      <c r="C1141" s="412" t="s">
        <v>5909</v>
      </c>
      <c r="D1141" s="411" t="s">
        <v>217</v>
      </c>
      <c r="E1141" s="411" t="s">
        <v>5455</v>
      </c>
      <c r="F1141" s="413" t="s">
        <v>5908</v>
      </c>
      <c r="G1141" s="414" t="s">
        <v>185</v>
      </c>
      <c r="H1141" s="415">
        <v>8.8999999999999996E-2</v>
      </c>
      <c r="I1141" s="416">
        <v>16.12</v>
      </c>
      <c r="J1141" s="416">
        <v>1.43</v>
      </c>
      <c r="K1141" s="379"/>
      <c r="L1141" s="489">
        <v>19.420000000000002</v>
      </c>
    </row>
    <row r="1142" spans="1:13" ht="24" x14ac:dyDescent="0.2">
      <c r="A1142" s="359" t="s">
        <v>4233</v>
      </c>
      <c r="B1142" s="418" t="s">
        <v>5898</v>
      </c>
      <c r="C1142" s="419" t="s">
        <v>5937</v>
      </c>
      <c r="D1142" s="418" t="s">
        <v>217</v>
      </c>
      <c r="E1142" s="418" t="s">
        <v>5938</v>
      </c>
      <c r="F1142" s="420" t="s">
        <v>5901</v>
      </c>
      <c r="G1142" s="421" t="s">
        <v>5902</v>
      </c>
      <c r="H1142" s="422">
        <v>2.5000000000000001E-2</v>
      </c>
      <c r="I1142" s="423">
        <v>5.37</v>
      </c>
      <c r="J1142" s="423">
        <v>0.13</v>
      </c>
      <c r="K1142" s="379"/>
      <c r="L1142" s="489">
        <v>6.48</v>
      </c>
    </row>
    <row r="1143" spans="1:13" ht="24" x14ac:dyDescent="0.2">
      <c r="A1143" s="359" t="s">
        <v>4234</v>
      </c>
      <c r="B1143" s="418" t="s">
        <v>5898</v>
      </c>
      <c r="C1143" s="419" t="s">
        <v>5939</v>
      </c>
      <c r="D1143" s="418" t="s">
        <v>217</v>
      </c>
      <c r="E1143" s="418" t="s">
        <v>5940</v>
      </c>
      <c r="F1143" s="420" t="s">
        <v>5901</v>
      </c>
      <c r="G1143" s="421" t="s">
        <v>5905</v>
      </c>
      <c r="H1143" s="422">
        <v>4.2000000000000003E-2</v>
      </c>
      <c r="I1143" s="423">
        <v>0.69</v>
      </c>
      <c r="J1143" s="423">
        <v>0.02</v>
      </c>
      <c r="K1143" s="379"/>
      <c r="L1143" s="489">
        <v>0.84</v>
      </c>
    </row>
    <row r="1144" spans="1:13" x14ac:dyDescent="0.2">
      <c r="A1144" s="359" t="s">
        <v>4235</v>
      </c>
      <c r="B1144" s="360" t="s">
        <v>6510</v>
      </c>
      <c r="C1144" s="361" t="s">
        <v>5781</v>
      </c>
      <c r="D1144" s="360" t="s">
        <v>5782</v>
      </c>
      <c r="E1144" s="360" t="s">
        <v>5783</v>
      </c>
      <c r="F1144" s="362" t="s">
        <v>5784</v>
      </c>
      <c r="G1144" s="363" t="s">
        <v>5785</v>
      </c>
      <c r="H1144" s="361" t="s">
        <v>5786</v>
      </c>
      <c r="I1144" s="361" t="s">
        <v>5787</v>
      </c>
      <c r="J1144" s="361" t="s">
        <v>5788</v>
      </c>
      <c r="K1144" s="364"/>
    </row>
    <row r="1145" spans="1:13" x14ac:dyDescent="0.2">
      <c r="A1145" s="359" t="s">
        <v>4236</v>
      </c>
      <c r="B1145" s="365" t="s">
        <v>5789</v>
      </c>
      <c r="C1145" s="366" t="s">
        <v>6484</v>
      </c>
      <c r="D1145" s="365" t="s">
        <v>5791</v>
      </c>
      <c r="E1145" s="365" t="s">
        <v>623</v>
      </c>
      <c r="F1145" s="367">
        <v>22</v>
      </c>
      <c r="G1145" s="368" t="s">
        <v>5885</v>
      </c>
      <c r="H1145" s="369">
        <v>1</v>
      </c>
      <c r="I1145" s="370">
        <v>166.91000000000003</v>
      </c>
      <c r="J1145" s="370">
        <v>166.91000000000003</v>
      </c>
      <c r="K1145" s="371"/>
      <c r="L1145" s="488">
        <v>201.09</v>
      </c>
      <c r="M1145" s="488">
        <v>201.09</v>
      </c>
    </row>
    <row r="1146" spans="1:13" x14ac:dyDescent="0.2">
      <c r="A1146" s="359" t="s">
        <v>4237</v>
      </c>
      <c r="B1146" s="373" t="s">
        <v>5794</v>
      </c>
      <c r="C1146" s="374" t="s">
        <v>5815</v>
      </c>
      <c r="D1146" s="373" t="s">
        <v>5791</v>
      </c>
      <c r="E1146" s="373" t="s">
        <v>5286</v>
      </c>
      <c r="F1146" s="375" t="s">
        <v>5796</v>
      </c>
      <c r="G1146" s="376" t="s">
        <v>86</v>
      </c>
      <c r="H1146" s="377">
        <v>1.89</v>
      </c>
      <c r="I1146" s="378">
        <v>11.07</v>
      </c>
      <c r="J1146" s="378">
        <v>20.92</v>
      </c>
      <c r="K1146" s="379"/>
      <c r="L1146" s="489">
        <v>13.34</v>
      </c>
    </row>
    <row r="1147" spans="1:13" x14ac:dyDescent="0.2">
      <c r="A1147" s="359" t="s">
        <v>4238</v>
      </c>
      <c r="B1147" s="373" t="s">
        <v>5794</v>
      </c>
      <c r="C1147" s="374" t="s">
        <v>6429</v>
      </c>
      <c r="D1147" s="373" t="s">
        <v>5791</v>
      </c>
      <c r="E1147" s="373" t="s">
        <v>6430</v>
      </c>
      <c r="F1147" s="375" t="s">
        <v>5798</v>
      </c>
      <c r="G1147" s="376" t="s">
        <v>5885</v>
      </c>
      <c r="H1147" s="377">
        <v>0.6</v>
      </c>
      <c r="I1147" s="378">
        <v>125.07</v>
      </c>
      <c r="J1147" s="378">
        <v>75.040000000000006</v>
      </c>
      <c r="K1147" s="379"/>
      <c r="L1147" s="489">
        <v>150.66999999999999</v>
      </c>
    </row>
    <row r="1148" spans="1:13" x14ac:dyDescent="0.2">
      <c r="A1148" s="359" t="s">
        <v>4239</v>
      </c>
      <c r="B1148" s="396" t="s">
        <v>5794</v>
      </c>
      <c r="C1148" s="397" t="s">
        <v>5967</v>
      </c>
      <c r="D1148" s="396" t="s">
        <v>5791</v>
      </c>
      <c r="E1148" s="396" t="s">
        <v>5375</v>
      </c>
      <c r="F1148" s="398" t="s">
        <v>5798</v>
      </c>
      <c r="G1148" s="399" t="s">
        <v>5885</v>
      </c>
      <c r="H1148" s="400">
        <v>0.6</v>
      </c>
      <c r="I1148" s="380">
        <v>118.26</v>
      </c>
      <c r="J1148" s="380">
        <v>70.95</v>
      </c>
      <c r="K1148" s="379"/>
      <c r="L1148" s="489">
        <v>142.47</v>
      </c>
    </row>
    <row r="1149" spans="1:13" ht="12.75" thickBot="1" x14ac:dyDescent="0.25">
      <c r="A1149" s="359" t="s">
        <v>4240</v>
      </c>
      <c r="B1149" s="381" t="s">
        <v>6511</v>
      </c>
      <c r="C1149" s="382" t="s">
        <v>5781</v>
      </c>
      <c r="D1149" s="381" t="s">
        <v>5782</v>
      </c>
      <c r="E1149" s="381" t="s">
        <v>5783</v>
      </c>
      <c r="F1149" s="383" t="s">
        <v>5784</v>
      </c>
      <c r="G1149" s="384" t="s">
        <v>5785</v>
      </c>
      <c r="H1149" s="382" t="s">
        <v>5786</v>
      </c>
      <c r="I1149" s="382" t="s">
        <v>5787</v>
      </c>
      <c r="J1149" s="382" t="s">
        <v>5788</v>
      </c>
      <c r="K1149" s="364"/>
    </row>
    <row r="1150" spans="1:13" ht="12.75" thickTop="1" x14ac:dyDescent="0.2">
      <c r="A1150" s="359" t="s">
        <v>4241</v>
      </c>
      <c r="B1150" s="401" t="s">
        <v>5789</v>
      </c>
      <c r="C1150" s="402" t="s">
        <v>6486</v>
      </c>
      <c r="D1150" s="401" t="s">
        <v>5791</v>
      </c>
      <c r="E1150" s="401" t="s">
        <v>625</v>
      </c>
      <c r="F1150" s="403">
        <v>22</v>
      </c>
      <c r="G1150" s="404" t="s">
        <v>5793</v>
      </c>
      <c r="H1150" s="405">
        <v>1</v>
      </c>
      <c r="I1150" s="406">
        <v>32.700000000000003</v>
      </c>
      <c r="J1150" s="406">
        <v>32.700000000000003</v>
      </c>
      <c r="K1150" s="371"/>
      <c r="L1150" s="488">
        <v>39.369999999999997</v>
      </c>
      <c r="M1150" s="488">
        <v>39.369999999999997</v>
      </c>
    </row>
    <row r="1151" spans="1:13" x14ac:dyDescent="0.2">
      <c r="A1151" s="359" t="s">
        <v>4242</v>
      </c>
      <c r="B1151" s="373" t="s">
        <v>5794</v>
      </c>
      <c r="C1151" s="374" t="s">
        <v>5840</v>
      </c>
      <c r="D1151" s="373" t="s">
        <v>5791</v>
      </c>
      <c r="E1151" s="373" t="s">
        <v>5288</v>
      </c>
      <c r="F1151" s="375" t="s">
        <v>5796</v>
      </c>
      <c r="G1151" s="376" t="s">
        <v>86</v>
      </c>
      <c r="H1151" s="377">
        <v>0.27700000000000002</v>
      </c>
      <c r="I1151" s="378">
        <v>18.510000000000002</v>
      </c>
      <c r="J1151" s="378">
        <v>5.12</v>
      </c>
      <c r="K1151" s="379"/>
      <c r="L1151" s="489">
        <v>22.3</v>
      </c>
    </row>
    <row r="1152" spans="1:13" x14ac:dyDescent="0.2">
      <c r="A1152" s="359" t="s">
        <v>4243</v>
      </c>
      <c r="B1152" s="373" t="s">
        <v>5794</v>
      </c>
      <c r="C1152" s="374" t="s">
        <v>5815</v>
      </c>
      <c r="D1152" s="373" t="s">
        <v>5791</v>
      </c>
      <c r="E1152" s="373" t="s">
        <v>5286</v>
      </c>
      <c r="F1152" s="375" t="s">
        <v>5796</v>
      </c>
      <c r="G1152" s="376" t="s">
        <v>86</v>
      </c>
      <c r="H1152" s="377">
        <v>0.2863</v>
      </c>
      <c r="I1152" s="378">
        <v>11.07</v>
      </c>
      <c r="J1152" s="378">
        <v>3.16</v>
      </c>
      <c r="K1152" s="379"/>
      <c r="L1152" s="489">
        <v>13.34</v>
      </c>
    </row>
    <row r="1153" spans="1:13" x14ac:dyDescent="0.2">
      <c r="A1153" s="359" t="s">
        <v>4244</v>
      </c>
      <c r="B1153" s="373" t="s">
        <v>5794</v>
      </c>
      <c r="C1153" s="374" t="s">
        <v>6487</v>
      </c>
      <c r="D1153" s="373" t="s">
        <v>5791</v>
      </c>
      <c r="E1153" s="373" t="s">
        <v>6488</v>
      </c>
      <c r="F1153" s="375" t="s">
        <v>5798</v>
      </c>
      <c r="G1153" s="376" t="s">
        <v>5885</v>
      </c>
      <c r="H1153" s="377">
        <v>5.0999999999999997E-2</v>
      </c>
      <c r="I1153" s="378">
        <v>409.23</v>
      </c>
      <c r="J1153" s="378">
        <v>20.87</v>
      </c>
      <c r="K1153" s="379"/>
      <c r="L1153" s="489">
        <v>493</v>
      </c>
    </row>
    <row r="1154" spans="1:13" x14ac:dyDescent="0.2">
      <c r="A1154" s="359" t="s">
        <v>4245</v>
      </c>
      <c r="B1154" s="373" t="s">
        <v>5794</v>
      </c>
      <c r="C1154" s="374" t="s">
        <v>6489</v>
      </c>
      <c r="D1154" s="373" t="s">
        <v>5791</v>
      </c>
      <c r="E1154" s="373" t="s">
        <v>6490</v>
      </c>
      <c r="F1154" s="375" t="s">
        <v>5798</v>
      </c>
      <c r="G1154" s="376" t="s">
        <v>5385</v>
      </c>
      <c r="H1154" s="377">
        <v>0.85709999999999997</v>
      </c>
      <c r="I1154" s="378">
        <v>0.24</v>
      </c>
      <c r="J1154" s="378">
        <v>0.2</v>
      </c>
      <c r="K1154" s="379"/>
      <c r="L1154" s="489">
        <v>0.28999999999999998</v>
      </c>
    </row>
    <row r="1155" spans="1:13" ht="24" x14ac:dyDescent="0.2">
      <c r="A1155" s="359" t="s">
        <v>4246</v>
      </c>
      <c r="B1155" s="373" t="s">
        <v>5794</v>
      </c>
      <c r="C1155" s="374" t="s">
        <v>6491</v>
      </c>
      <c r="D1155" s="373" t="s">
        <v>5791</v>
      </c>
      <c r="E1155" s="373" t="s">
        <v>6492</v>
      </c>
      <c r="F1155" s="375" t="s">
        <v>5798</v>
      </c>
      <c r="G1155" s="376" t="s">
        <v>5793</v>
      </c>
      <c r="H1155" s="377">
        <v>1</v>
      </c>
      <c r="I1155" s="378">
        <v>1.8746823529411816</v>
      </c>
      <c r="J1155" s="378">
        <v>1.87</v>
      </c>
      <c r="K1155" s="379"/>
      <c r="L1155" s="489">
        <v>2.0299999999999998</v>
      </c>
    </row>
    <row r="1156" spans="1:13" x14ac:dyDescent="0.2">
      <c r="A1156" s="359" t="s">
        <v>4247</v>
      </c>
      <c r="B1156" s="373" t="s">
        <v>5794</v>
      </c>
      <c r="C1156" s="374" t="s">
        <v>6493</v>
      </c>
      <c r="D1156" s="373" t="s">
        <v>5791</v>
      </c>
      <c r="E1156" s="373" t="s">
        <v>6494</v>
      </c>
      <c r="F1156" s="375" t="s">
        <v>5798</v>
      </c>
      <c r="G1156" s="376" t="s">
        <v>6495</v>
      </c>
      <c r="H1156" s="377">
        <v>16.5</v>
      </c>
      <c r="I1156" s="378">
        <v>0.09</v>
      </c>
      <c r="J1156" s="378">
        <v>1.48</v>
      </c>
      <c r="K1156" s="379"/>
      <c r="L1156" s="489">
        <v>0.12</v>
      </c>
    </row>
    <row r="1157" spans="1:13" x14ac:dyDescent="0.2">
      <c r="A1157" s="359" t="s">
        <v>4248</v>
      </c>
      <c r="B1157" s="360" t="s">
        <v>6512</v>
      </c>
      <c r="C1157" s="361" t="s">
        <v>5781</v>
      </c>
      <c r="D1157" s="360" t="s">
        <v>5782</v>
      </c>
      <c r="E1157" s="360" t="s">
        <v>5783</v>
      </c>
      <c r="F1157" s="362" t="s">
        <v>5784</v>
      </c>
      <c r="G1157" s="363" t="s">
        <v>5785</v>
      </c>
      <c r="H1157" s="361" t="s">
        <v>5786</v>
      </c>
      <c r="I1157" s="361" t="s">
        <v>5787</v>
      </c>
      <c r="J1157" s="361" t="s">
        <v>5788</v>
      </c>
      <c r="K1157" s="364"/>
    </row>
    <row r="1158" spans="1:13" ht="24" x14ac:dyDescent="0.2">
      <c r="A1158" s="359" t="s">
        <v>4249</v>
      </c>
      <c r="B1158" s="365" t="s">
        <v>5789</v>
      </c>
      <c r="C1158" s="366" t="s">
        <v>6513</v>
      </c>
      <c r="D1158" s="365" t="s">
        <v>5791</v>
      </c>
      <c r="E1158" s="365" t="s">
        <v>6514</v>
      </c>
      <c r="F1158" s="367">
        <v>27</v>
      </c>
      <c r="G1158" s="368" t="s">
        <v>5385</v>
      </c>
      <c r="H1158" s="369">
        <v>1</v>
      </c>
      <c r="I1158" s="370">
        <v>254.08999999999997</v>
      </c>
      <c r="J1158" s="370">
        <v>254.09000000000006</v>
      </c>
      <c r="K1158" s="371"/>
      <c r="L1158" s="488">
        <v>305.95999999999998</v>
      </c>
      <c r="M1158" s="488">
        <v>305.95999999999998</v>
      </c>
    </row>
    <row r="1159" spans="1:13" x14ac:dyDescent="0.2">
      <c r="A1159" s="359" t="s">
        <v>4250</v>
      </c>
      <c r="B1159" s="396" t="s">
        <v>5794</v>
      </c>
      <c r="C1159" s="397" t="s">
        <v>5795</v>
      </c>
      <c r="D1159" s="396" t="s">
        <v>5791</v>
      </c>
      <c r="E1159" s="396" t="s">
        <v>5302</v>
      </c>
      <c r="F1159" s="398" t="s">
        <v>5796</v>
      </c>
      <c r="G1159" s="399" t="s">
        <v>86</v>
      </c>
      <c r="H1159" s="400">
        <v>1.0972999999999999</v>
      </c>
      <c r="I1159" s="380">
        <v>12.5</v>
      </c>
      <c r="J1159" s="380">
        <v>13.71</v>
      </c>
      <c r="K1159" s="379"/>
      <c r="L1159" s="489">
        <v>15.06</v>
      </c>
    </row>
    <row r="1160" spans="1:13" ht="12.75" thickBot="1" x14ac:dyDescent="0.25">
      <c r="A1160" s="359" t="s">
        <v>4251</v>
      </c>
      <c r="B1160" s="396" t="s">
        <v>5794</v>
      </c>
      <c r="C1160" s="397" t="s">
        <v>5840</v>
      </c>
      <c r="D1160" s="396" t="s">
        <v>5791</v>
      </c>
      <c r="E1160" s="396" t="s">
        <v>5288</v>
      </c>
      <c r="F1160" s="398" t="s">
        <v>5796</v>
      </c>
      <c r="G1160" s="399" t="s">
        <v>86</v>
      </c>
      <c r="H1160" s="400">
        <v>0.59440000000000004</v>
      </c>
      <c r="I1160" s="380">
        <v>18.510000000000002</v>
      </c>
      <c r="J1160" s="380">
        <v>11</v>
      </c>
      <c r="K1160" s="379"/>
      <c r="L1160" s="489">
        <v>22.3</v>
      </c>
    </row>
    <row r="1161" spans="1:13" ht="12.75" thickTop="1" x14ac:dyDescent="0.2">
      <c r="A1161" s="359" t="s">
        <v>4252</v>
      </c>
      <c r="B1161" s="390" t="s">
        <v>5794</v>
      </c>
      <c r="C1161" s="391" t="s">
        <v>6196</v>
      </c>
      <c r="D1161" s="390" t="s">
        <v>5791</v>
      </c>
      <c r="E1161" s="390" t="s">
        <v>5378</v>
      </c>
      <c r="F1161" s="392" t="s">
        <v>5798</v>
      </c>
      <c r="G1161" s="393" t="s">
        <v>5298</v>
      </c>
      <c r="H1161" s="394">
        <v>3.1627000000000001</v>
      </c>
      <c r="I1161" s="395">
        <v>0.8</v>
      </c>
      <c r="J1161" s="395">
        <v>2.5299999999999998</v>
      </c>
      <c r="K1161" s="379"/>
      <c r="L1161" s="489">
        <v>0.97</v>
      </c>
    </row>
    <row r="1162" spans="1:13" x14ac:dyDescent="0.2">
      <c r="A1162" s="359" t="s">
        <v>4253</v>
      </c>
      <c r="B1162" s="373" t="s">
        <v>5794</v>
      </c>
      <c r="C1162" s="374" t="s">
        <v>5797</v>
      </c>
      <c r="D1162" s="373" t="s">
        <v>5791</v>
      </c>
      <c r="E1162" s="373" t="s">
        <v>5380</v>
      </c>
      <c r="F1162" s="375" t="s">
        <v>5798</v>
      </c>
      <c r="G1162" s="376" t="s">
        <v>5298</v>
      </c>
      <c r="H1162" s="377">
        <v>36.555399999999999</v>
      </c>
      <c r="I1162" s="378">
        <v>0.52930526315789139</v>
      </c>
      <c r="J1162" s="378">
        <v>19.34</v>
      </c>
      <c r="K1162" s="379"/>
      <c r="L1162" s="489">
        <v>0.63</v>
      </c>
    </row>
    <row r="1163" spans="1:13" x14ac:dyDescent="0.2">
      <c r="A1163" s="359" t="s">
        <v>4254</v>
      </c>
      <c r="B1163" s="373" t="s">
        <v>5794</v>
      </c>
      <c r="C1163" s="374" t="s">
        <v>5971</v>
      </c>
      <c r="D1163" s="373" t="s">
        <v>5791</v>
      </c>
      <c r="E1163" s="373" t="s">
        <v>5293</v>
      </c>
      <c r="F1163" s="375" t="s">
        <v>5796</v>
      </c>
      <c r="G1163" s="376" t="s">
        <v>86</v>
      </c>
      <c r="H1163" s="377">
        <v>0.72</v>
      </c>
      <c r="I1163" s="378">
        <v>18.510000000000002</v>
      </c>
      <c r="J1163" s="378">
        <v>13.32</v>
      </c>
      <c r="K1163" s="379"/>
      <c r="L1163" s="489">
        <v>22.3</v>
      </c>
    </row>
    <row r="1164" spans="1:13" x14ac:dyDescent="0.2">
      <c r="A1164" s="359" t="s">
        <v>4255</v>
      </c>
      <c r="B1164" s="373" t="s">
        <v>5794</v>
      </c>
      <c r="C1164" s="374" t="s">
        <v>5815</v>
      </c>
      <c r="D1164" s="373" t="s">
        <v>5791</v>
      </c>
      <c r="E1164" s="373" t="s">
        <v>5286</v>
      </c>
      <c r="F1164" s="375" t="s">
        <v>5796</v>
      </c>
      <c r="G1164" s="376" t="s">
        <v>86</v>
      </c>
      <c r="H1164" s="377">
        <v>3.7222</v>
      </c>
      <c r="I1164" s="378">
        <v>11.07</v>
      </c>
      <c r="J1164" s="378">
        <v>41.2</v>
      </c>
      <c r="K1164" s="379"/>
      <c r="L1164" s="489">
        <v>13.34</v>
      </c>
    </row>
    <row r="1165" spans="1:13" x14ac:dyDescent="0.2">
      <c r="A1165" s="359" t="s">
        <v>4256</v>
      </c>
      <c r="B1165" s="373" t="s">
        <v>5794</v>
      </c>
      <c r="C1165" s="374" t="s">
        <v>5882</v>
      </c>
      <c r="D1165" s="373" t="s">
        <v>5791</v>
      </c>
      <c r="E1165" s="373" t="s">
        <v>5402</v>
      </c>
      <c r="F1165" s="375" t="s">
        <v>5796</v>
      </c>
      <c r="G1165" s="376" t="s">
        <v>86</v>
      </c>
      <c r="H1165" s="377">
        <v>0.1837</v>
      </c>
      <c r="I1165" s="378">
        <v>18.510000000000002</v>
      </c>
      <c r="J1165" s="378">
        <v>3.4</v>
      </c>
      <c r="K1165" s="379"/>
      <c r="L1165" s="489">
        <v>22.3</v>
      </c>
    </row>
    <row r="1166" spans="1:13" x14ac:dyDescent="0.2">
      <c r="A1166" s="359" t="s">
        <v>4257</v>
      </c>
      <c r="B1166" s="373" t="s">
        <v>5794</v>
      </c>
      <c r="C1166" s="374" t="s">
        <v>6283</v>
      </c>
      <c r="D1166" s="373" t="s">
        <v>5791</v>
      </c>
      <c r="E1166" s="373" t="s">
        <v>5557</v>
      </c>
      <c r="F1166" s="375" t="s">
        <v>5796</v>
      </c>
      <c r="G1166" s="376" t="s">
        <v>86</v>
      </c>
      <c r="H1166" s="377">
        <v>0.12670000000000001</v>
      </c>
      <c r="I1166" s="378">
        <v>18.510000000000002</v>
      </c>
      <c r="J1166" s="378">
        <v>2.34</v>
      </c>
      <c r="K1166" s="379"/>
      <c r="L1166" s="489">
        <v>22.3</v>
      </c>
    </row>
    <row r="1167" spans="1:13" x14ac:dyDescent="0.2">
      <c r="A1167" s="359" t="s">
        <v>4258</v>
      </c>
      <c r="B1167" s="373" t="s">
        <v>5794</v>
      </c>
      <c r="C1167" s="374" t="s">
        <v>5976</v>
      </c>
      <c r="D1167" s="373" t="s">
        <v>5791</v>
      </c>
      <c r="E1167" s="373" t="s">
        <v>5369</v>
      </c>
      <c r="F1167" s="375" t="s">
        <v>5798</v>
      </c>
      <c r="G1167" s="376" t="s">
        <v>5298</v>
      </c>
      <c r="H1167" s="377">
        <v>2.9333</v>
      </c>
      <c r="I1167" s="378">
        <v>9.3000000000000007</v>
      </c>
      <c r="J1167" s="378">
        <v>27.27</v>
      </c>
      <c r="K1167" s="379"/>
      <c r="L1167" s="489">
        <v>11.21</v>
      </c>
    </row>
    <row r="1168" spans="1:13" x14ac:dyDescent="0.2">
      <c r="A1168" s="359" t="s">
        <v>4259</v>
      </c>
      <c r="B1168" s="396" t="s">
        <v>5794</v>
      </c>
      <c r="C1168" s="397" t="s">
        <v>6057</v>
      </c>
      <c r="D1168" s="396" t="s">
        <v>5791</v>
      </c>
      <c r="E1168" s="396" t="s">
        <v>5367</v>
      </c>
      <c r="F1168" s="398" t="s">
        <v>5798</v>
      </c>
      <c r="G1168" s="399" t="s">
        <v>5298</v>
      </c>
      <c r="H1168" s="400">
        <v>1.37E-2</v>
      </c>
      <c r="I1168" s="380">
        <v>17.43</v>
      </c>
      <c r="J1168" s="380">
        <v>0.23</v>
      </c>
      <c r="K1168" s="379"/>
      <c r="L1168" s="489">
        <v>21</v>
      </c>
    </row>
    <row r="1169" spans="1:12" ht="12.75" thickBot="1" x14ac:dyDescent="0.25">
      <c r="A1169" s="359" t="s">
        <v>4260</v>
      </c>
      <c r="B1169" s="396" t="s">
        <v>5794</v>
      </c>
      <c r="C1169" s="397" t="s">
        <v>5953</v>
      </c>
      <c r="D1169" s="396" t="s">
        <v>5791</v>
      </c>
      <c r="E1169" s="396" t="s">
        <v>5297</v>
      </c>
      <c r="F1169" s="398" t="s">
        <v>5798</v>
      </c>
      <c r="G1169" s="399" t="s">
        <v>5298</v>
      </c>
      <c r="H1169" s="400">
        <v>0.1867</v>
      </c>
      <c r="I1169" s="380">
        <v>20.12</v>
      </c>
      <c r="J1169" s="380">
        <v>3.75</v>
      </c>
      <c r="K1169" s="379"/>
      <c r="L1169" s="489">
        <v>24.25</v>
      </c>
    </row>
    <row r="1170" spans="1:12" ht="12.75" thickTop="1" x14ac:dyDescent="0.2">
      <c r="A1170" s="359" t="s">
        <v>4261</v>
      </c>
      <c r="B1170" s="390" t="s">
        <v>5794</v>
      </c>
      <c r="C1170" s="391" t="s">
        <v>5966</v>
      </c>
      <c r="D1170" s="390" t="s">
        <v>5791</v>
      </c>
      <c r="E1170" s="390" t="s">
        <v>5538</v>
      </c>
      <c r="F1170" s="392" t="s">
        <v>5798</v>
      </c>
      <c r="G1170" s="393" t="s">
        <v>5885</v>
      </c>
      <c r="H1170" s="394">
        <v>9.5299999999999996E-2</v>
      </c>
      <c r="I1170" s="395">
        <v>146.86000000000001</v>
      </c>
      <c r="J1170" s="395">
        <v>13.99</v>
      </c>
      <c r="K1170" s="379"/>
      <c r="L1170" s="489">
        <v>176.93</v>
      </c>
    </row>
    <row r="1171" spans="1:12" x14ac:dyDescent="0.2">
      <c r="A1171" s="359" t="s">
        <v>4262</v>
      </c>
      <c r="B1171" s="373" t="s">
        <v>5794</v>
      </c>
      <c r="C1171" s="374" t="s">
        <v>6197</v>
      </c>
      <c r="D1171" s="373" t="s">
        <v>5791</v>
      </c>
      <c r="E1171" s="373" t="s">
        <v>5364</v>
      </c>
      <c r="F1171" s="375" t="s">
        <v>5798</v>
      </c>
      <c r="G1171" s="376" t="s">
        <v>5885</v>
      </c>
      <c r="H1171" s="377">
        <v>2.1100000000000001E-2</v>
      </c>
      <c r="I1171" s="378">
        <v>154.26</v>
      </c>
      <c r="J1171" s="378">
        <v>3.25</v>
      </c>
      <c r="K1171" s="379"/>
      <c r="L1171" s="489">
        <v>185.84</v>
      </c>
    </row>
    <row r="1172" spans="1:12" x14ac:dyDescent="0.2">
      <c r="A1172" s="359" t="s">
        <v>4263</v>
      </c>
      <c r="B1172" s="373" t="s">
        <v>5794</v>
      </c>
      <c r="C1172" s="374" t="s">
        <v>5968</v>
      </c>
      <c r="D1172" s="373" t="s">
        <v>5791</v>
      </c>
      <c r="E1172" s="373" t="s">
        <v>5377</v>
      </c>
      <c r="F1172" s="375" t="s">
        <v>5798</v>
      </c>
      <c r="G1172" s="376" t="s">
        <v>5885</v>
      </c>
      <c r="H1172" s="377">
        <v>7.6899999999999996E-2</v>
      </c>
      <c r="I1172" s="378">
        <v>117.49</v>
      </c>
      <c r="J1172" s="378">
        <v>9.0299999999999994</v>
      </c>
      <c r="K1172" s="379"/>
      <c r="L1172" s="489">
        <v>141.54</v>
      </c>
    </row>
    <row r="1173" spans="1:12" x14ac:dyDescent="0.2">
      <c r="A1173" s="359" t="s">
        <v>4264</v>
      </c>
      <c r="B1173" s="373" t="s">
        <v>5794</v>
      </c>
      <c r="C1173" s="374" t="s">
        <v>6337</v>
      </c>
      <c r="D1173" s="373" t="s">
        <v>5791</v>
      </c>
      <c r="E1173" s="373" t="s">
        <v>5620</v>
      </c>
      <c r="F1173" s="375" t="s">
        <v>5798</v>
      </c>
      <c r="G1173" s="376" t="s">
        <v>5305</v>
      </c>
      <c r="H1173" s="377">
        <v>4.2200000000000001E-2</v>
      </c>
      <c r="I1173" s="378">
        <v>0.94</v>
      </c>
      <c r="J1173" s="378">
        <v>0.03</v>
      </c>
      <c r="K1173" s="379"/>
      <c r="L1173" s="489">
        <v>1.1399999999999999</v>
      </c>
    </row>
    <row r="1174" spans="1:12" x14ac:dyDescent="0.2">
      <c r="A1174" s="359" t="s">
        <v>4265</v>
      </c>
      <c r="B1174" s="373" t="s">
        <v>5794</v>
      </c>
      <c r="C1174" s="374" t="s">
        <v>5954</v>
      </c>
      <c r="D1174" s="373" t="s">
        <v>5791</v>
      </c>
      <c r="E1174" s="373" t="s">
        <v>5389</v>
      </c>
      <c r="F1174" s="375" t="s">
        <v>5798</v>
      </c>
      <c r="G1174" s="376" t="s">
        <v>5385</v>
      </c>
      <c r="H1174" s="377">
        <v>0.75800000000000001</v>
      </c>
      <c r="I1174" s="378">
        <v>7.07</v>
      </c>
      <c r="J1174" s="378">
        <v>5.35</v>
      </c>
      <c r="K1174" s="379"/>
      <c r="L1174" s="489">
        <v>8.52</v>
      </c>
    </row>
    <row r="1175" spans="1:12" x14ac:dyDescent="0.2">
      <c r="A1175" s="359" t="s">
        <v>4266</v>
      </c>
      <c r="B1175" s="373" t="s">
        <v>5794</v>
      </c>
      <c r="C1175" s="374" t="s">
        <v>5801</v>
      </c>
      <c r="D1175" s="373" t="s">
        <v>5791</v>
      </c>
      <c r="E1175" s="373" t="s">
        <v>5362</v>
      </c>
      <c r="F1175" s="375" t="s">
        <v>5796</v>
      </c>
      <c r="G1175" s="376" t="s">
        <v>86</v>
      </c>
      <c r="H1175" s="377">
        <v>0.32819999999999999</v>
      </c>
      <c r="I1175" s="378">
        <v>18.510000000000002</v>
      </c>
      <c r="J1175" s="378">
        <v>6.07</v>
      </c>
      <c r="K1175" s="379"/>
      <c r="L1175" s="489">
        <v>22.3</v>
      </c>
    </row>
    <row r="1176" spans="1:12" x14ac:dyDescent="0.2">
      <c r="A1176" s="359" t="s">
        <v>4267</v>
      </c>
      <c r="B1176" s="373" t="s">
        <v>5794</v>
      </c>
      <c r="C1176" s="374" t="s">
        <v>5965</v>
      </c>
      <c r="D1176" s="373" t="s">
        <v>5791</v>
      </c>
      <c r="E1176" s="373" t="s">
        <v>5358</v>
      </c>
      <c r="F1176" s="375" t="s">
        <v>5796</v>
      </c>
      <c r="G1176" s="376" t="s">
        <v>86</v>
      </c>
      <c r="H1176" s="377">
        <v>5.0700000000000002E-2</v>
      </c>
      <c r="I1176" s="378">
        <v>13.28</v>
      </c>
      <c r="J1176" s="378">
        <v>0.67</v>
      </c>
      <c r="K1176" s="379"/>
      <c r="L1176" s="489">
        <v>16</v>
      </c>
    </row>
    <row r="1177" spans="1:12" x14ac:dyDescent="0.2">
      <c r="A1177" s="359" t="s">
        <v>4268</v>
      </c>
      <c r="B1177" s="396" t="s">
        <v>5794</v>
      </c>
      <c r="C1177" s="397" t="s">
        <v>5993</v>
      </c>
      <c r="D1177" s="396" t="s">
        <v>5791</v>
      </c>
      <c r="E1177" s="396" t="s">
        <v>5373</v>
      </c>
      <c r="F1177" s="398" t="s">
        <v>5798</v>
      </c>
      <c r="G1177" s="399" t="s">
        <v>5298</v>
      </c>
      <c r="H1177" s="400">
        <v>7.3333000000000004</v>
      </c>
      <c r="I1177" s="380">
        <v>6.54</v>
      </c>
      <c r="J1177" s="380">
        <v>47.95</v>
      </c>
      <c r="K1177" s="379"/>
      <c r="L1177" s="489">
        <v>7.88</v>
      </c>
    </row>
    <row r="1178" spans="1:12" ht="12.75" thickBot="1" x14ac:dyDescent="0.25">
      <c r="A1178" s="359" t="s">
        <v>4269</v>
      </c>
      <c r="B1178" s="396" t="s">
        <v>5794</v>
      </c>
      <c r="C1178" s="397" t="s">
        <v>5967</v>
      </c>
      <c r="D1178" s="396" t="s">
        <v>5791</v>
      </c>
      <c r="E1178" s="396" t="s">
        <v>5375</v>
      </c>
      <c r="F1178" s="398" t="s">
        <v>5798</v>
      </c>
      <c r="G1178" s="399" t="s">
        <v>5885</v>
      </c>
      <c r="H1178" s="400">
        <v>2.8199999999999999E-2</v>
      </c>
      <c r="I1178" s="380">
        <v>118.26</v>
      </c>
      <c r="J1178" s="380">
        <v>3.33</v>
      </c>
      <c r="K1178" s="379"/>
      <c r="L1178" s="489">
        <v>142.47</v>
      </c>
    </row>
    <row r="1179" spans="1:12" ht="24.75" thickTop="1" x14ac:dyDescent="0.2">
      <c r="A1179" s="359" t="s">
        <v>4270</v>
      </c>
      <c r="B1179" s="390" t="s">
        <v>5794</v>
      </c>
      <c r="C1179" s="391" t="s">
        <v>6515</v>
      </c>
      <c r="D1179" s="390" t="s">
        <v>5791</v>
      </c>
      <c r="E1179" s="390" t="s">
        <v>6516</v>
      </c>
      <c r="F1179" s="392" t="s">
        <v>5798</v>
      </c>
      <c r="G1179" s="393" t="s">
        <v>5793</v>
      </c>
      <c r="H1179" s="394">
        <v>0.57969999999999999</v>
      </c>
      <c r="I1179" s="395">
        <v>2.48</v>
      </c>
      <c r="J1179" s="395">
        <v>1.43</v>
      </c>
      <c r="K1179" s="379"/>
      <c r="L1179" s="489">
        <v>2.99</v>
      </c>
    </row>
    <row r="1180" spans="1:12" x14ac:dyDescent="0.2">
      <c r="A1180" s="359" t="s">
        <v>4271</v>
      </c>
      <c r="B1180" s="373" t="s">
        <v>5794</v>
      </c>
      <c r="C1180" s="374" t="s">
        <v>5955</v>
      </c>
      <c r="D1180" s="373" t="s">
        <v>5791</v>
      </c>
      <c r="E1180" s="373" t="s">
        <v>5387</v>
      </c>
      <c r="F1180" s="375" t="s">
        <v>5798</v>
      </c>
      <c r="G1180" s="376" t="s">
        <v>5298</v>
      </c>
      <c r="H1180" s="377">
        <v>7.8200000000000006E-2</v>
      </c>
      <c r="I1180" s="378">
        <v>20.66</v>
      </c>
      <c r="J1180" s="378">
        <v>1.61</v>
      </c>
      <c r="K1180" s="379"/>
      <c r="L1180" s="489">
        <v>24.9</v>
      </c>
    </row>
    <row r="1181" spans="1:12" x14ac:dyDescent="0.2">
      <c r="A1181" s="359" t="s">
        <v>4272</v>
      </c>
      <c r="B1181" s="373" t="s">
        <v>5794</v>
      </c>
      <c r="C1181" s="374" t="s">
        <v>6517</v>
      </c>
      <c r="D1181" s="373" t="s">
        <v>5791</v>
      </c>
      <c r="E1181" s="373" t="s">
        <v>6518</v>
      </c>
      <c r="F1181" s="375" t="s">
        <v>5798</v>
      </c>
      <c r="G1181" s="376" t="s">
        <v>5305</v>
      </c>
      <c r="H1181" s="377">
        <v>28.588000000000001</v>
      </c>
      <c r="I1181" s="378">
        <v>0.34</v>
      </c>
      <c r="J1181" s="378">
        <v>9.7100000000000009</v>
      </c>
      <c r="K1181" s="379"/>
      <c r="L1181" s="489">
        <v>0.41</v>
      </c>
    </row>
    <row r="1182" spans="1:12" x14ac:dyDescent="0.2">
      <c r="A1182" s="359" t="s">
        <v>4273</v>
      </c>
      <c r="B1182" s="373" t="s">
        <v>5794</v>
      </c>
      <c r="C1182" s="374" t="s">
        <v>6349</v>
      </c>
      <c r="D1182" s="373" t="s">
        <v>5791</v>
      </c>
      <c r="E1182" s="373" t="s">
        <v>6350</v>
      </c>
      <c r="F1182" s="375" t="s">
        <v>5798</v>
      </c>
      <c r="G1182" s="376" t="s">
        <v>5566</v>
      </c>
      <c r="H1182" s="377">
        <v>6.7599999999999993E-2</v>
      </c>
      <c r="I1182" s="378">
        <v>21.65</v>
      </c>
      <c r="J1182" s="378">
        <v>1.46</v>
      </c>
      <c r="K1182" s="379"/>
      <c r="L1182" s="489">
        <v>26.09</v>
      </c>
    </row>
    <row r="1183" spans="1:12" x14ac:dyDescent="0.2">
      <c r="A1183" s="359" t="s">
        <v>4274</v>
      </c>
      <c r="B1183" s="373" t="s">
        <v>5794</v>
      </c>
      <c r="C1183" s="374" t="s">
        <v>6006</v>
      </c>
      <c r="D1183" s="373" t="s">
        <v>5791</v>
      </c>
      <c r="E1183" s="373" t="s">
        <v>5384</v>
      </c>
      <c r="F1183" s="375" t="s">
        <v>5798</v>
      </c>
      <c r="G1183" s="376" t="s">
        <v>5385</v>
      </c>
      <c r="H1183" s="377">
        <v>1.0219</v>
      </c>
      <c r="I1183" s="378">
        <v>11.87</v>
      </c>
      <c r="J1183" s="378">
        <v>12.12</v>
      </c>
      <c r="K1183" s="379"/>
      <c r="L1183" s="489">
        <v>14.3</v>
      </c>
    </row>
    <row r="1184" spans="1:12" x14ac:dyDescent="0.2">
      <c r="A1184" s="359" t="s">
        <v>4275</v>
      </c>
      <c r="B1184" s="360" t="s">
        <v>6519</v>
      </c>
      <c r="C1184" s="361" t="s">
        <v>5781</v>
      </c>
      <c r="D1184" s="360" t="s">
        <v>5782</v>
      </c>
      <c r="E1184" s="360" t="s">
        <v>5783</v>
      </c>
      <c r="F1184" s="362" t="s">
        <v>5784</v>
      </c>
      <c r="G1184" s="363" t="s">
        <v>5785</v>
      </c>
      <c r="H1184" s="361" t="s">
        <v>5786</v>
      </c>
      <c r="I1184" s="361" t="s">
        <v>5787</v>
      </c>
      <c r="J1184" s="361" t="s">
        <v>5788</v>
      </c>
      <c r="K1184" s="364"/>
    </row>
    <row r="1185" spans="1:13" ht="24" x14ac:dyDescent="0.2">
      <c r="A1185" s="359" t="s">
        <v>4276</v>
      </c>
      <c r="B1185" s="365" t="s">
        <v>5789</v>
      </c>
      <c r="C1185" s="366" t="s">
        <v>5952</v>
      </c>
      <c r="D1185" s="365" t="s">
        <v>5791</v>
      </c>
      <c r="E1185" s="365" t="s">
        <v>265</v>
      </c>
      <c r="F1185" s="367">
        <v>2</v>
      </c>
      <c r="G1185" s="368" t="s">
        <v>5793</v>
      </c>
      <c r="H1185" s="369">
        <v>1</v>
      </c>
      <c r="I1185" s="370">
        <v>4.5</v>
      </c>
      <c r="J1185" s="370">
        <v>4.5</v>
      </c>
      <c r="K1185" s="371"/>
      <c r="L1185" s="488">
        <v>5.39</v>
      </c>
      <c r="M1185" s="488">
        <v>5.39</v>
      </c>
    </row>
    <row r="1186" spans="1:13" x14ac:dyDescent="0.2">
      <c r="A1186" s="359" t="s">
        <v>4277</v>
      </c>
      <c r="B1186" s="396" t="s">
        <v>5794</v>
      </c>
      <c r="C1186" s="397" t="s">
        <v>5882</v>
      </c>
      <c r="D1186" s="396" t="s">
        <v>5791</v>
      </c>
      <c r="E1186" s="396" t="s">
        <v>5402</v>
      </c>
      <c r="F1186" s="398" t="s">
        <v>5796</v>
      </c>
      <c r="G1186" s="399" t="s">
        <v>86</v>
      </c>
      <c r="H1186" s="400">
        <v>3.73E-2</v>
      </c>
      <c r="I1186" s="380">
        <v>18.510000000000002</v>
      </c>
      <c r="J1186" s="380">
        <v>0.69</v>
      </c>
      <c r="K1186" s="379"/>
      <c r="L1186" s="489">
        <v>22.3</v>
      </c>
    </row>
    <row r="1187" spans="1:13" ht="12.75" thickBot="1" x14ac:dyDescent="0.25">
      <c r="A1187" s="359" t="s">
        <v>4278</v>
      </c>
      <c r="B1187" s="396" t="s">
        <v>5794</v>
      </c>
      <c r="C1187" s="397" t="s">
        <v>5815</v>
      </c>
      <c r="D1187" s="396" t="s">
        <v>5791</v>
      </c>
      <c r="E1187" s="396" t="s">
        <v>5286</v>
      </c>
      <c r="F1187" s="398" t="s">
        <v>5796</v>
      </c>
      <c r="G1187" s="399" t="s">
        <v>86</v>
      </c>
      <c r="H1187" s="400">
        <v>5.8299999999999998E-2</v>
      </c>
      <c r="I1187" s="380">
        <v>11.07</v>
      </c>
      <c r="J1187" s="380">
        <v>0.64</v>
      </c>
      <c r="K1187" s="379"/>
      <c r="L1187" s="489">
        <v>13.34</v>
      </c>
    </row>
    <row r="1188" spans="1:13" ht="12.75" thickTop="1" x14ac:dyDescent="0.2">
      <c r="A1188" s="359" t="s">
        <v>4279</v>
      </c>
      <c r="B1188" s="390" t="s">
        <v>5794</v>
      </c>
      <c r="C1188" s="391" t="s">
        <v>5953</v>
      </c>
      <c r="D1188" s="390" t="s">
        <v>5791</v>
      </c>
      <c r="E1188" s="390" t="s">
        <v>5297</v>
      </c>
      <c r="F1188" s="392" t="s">
        <v>5798</v>
      </c>
      <c r="G1188" s="393" t="s">
        <v>5298</v>
      </c>
      <c r="H1188" s="394">
        <v>2.3999999999999998E-3</v>
      </c>
      <c r="I1188" s="395">
        <v>20.12</v>
      </c>
      <c r="J1188" s="395">
        <v>0.04</v>
      </c>
      <c r="K1188" s="379"/>
      <c r="L1188" s="489">
        <v>24.25</v>
      </c>
    </row>
    <row r="1189" spans="1:13" x14ac:dyDescent="0.2">
      <c r="A1189" s="359" t="s">
        <v>4280</v>
      </c>
      <c r="B1189" s="373" t="s">
        <v>5794</v>
      </c>
      <c r="C1189" s="374" t="s">
        <v>5954</v>
      </c>
      <c r="D1189" s="373" t="s">
        <v>5791</v>
      </c>
      <c r="E1189" s="373" t="s">
        <v>5389</v>
      </c>
      <c r="F1189" s="375" t="s">
        <v>5798</v>
      </c>
      <c r="G1189" s="376" t="s">
        <v>5385</v>
      </c>
      <c r="H1189" s="377">
        <v>0.21160000000000001</v>
      </c>
      <c r="I1189" s="378">
        <v>7.2467500000000111</v>
      </c>
      <c r="J1189" s="378">
        <v>1.53</v>
      </c>
      <c r="K1189" s="379"/>
      <c r="L1189" s="489">
        <v>8.52</v>
      </c>
    </row>
    <row r="1190" spans="1:13" x14ac:dyDescent="0.2">
      <c r="A1190" s="359" t="s">
        <v>4281</v>
      </c>
      <c r="B1190" s="373" t="s">
        <v>5794</v>
      </c>
      <c r="C1190" s="374" t="s">
        <v>5955</v>
      </c>
      <c r="D1190" s="373" t="s">
        <v>5791</v>
      </c>
      <c r="E1190" s="373" t="s">
        <v>5387</v>
      </c>
      <c r="F1190" s="375" t="s">
        <v>5798</v>
      </c>
      <c r="G1190" s="376" t="s">
        <v>5298</v>
      </c>
      <c r="H1190" s="377">
        <v>5.7999999999999996E-3</v>
      </c>
      <c r="I1190" s="378">
        <v>20.66</v>
      </c>
      <c r="J1190" s="378">
        <v>0.11</v>
      </c>
      <c r="K1190" s="379"/>
      <c r="L1190" s="489">
        <v>24.9</v>
      </c>
    </row>
    <row r="1191" spans="1:13" x14ac:dyDescent="0.2">
      <c r="A1191" s="359" t="s">
        <v>4282</v>
      </c>
      <c r="B1191" s="373" t="s">
        <v>5794</v>
      </c>
      <c r="C1191" s="374" t="s">
        <v>5956</v>
      </c>
      <c r="D1191" s="373" t="s">
        <v>5791</v>
      </c>
      <c r="E1191" s="373" t="s">
        <v>5957</v>
      </c>
      <c r="F1191" s="375" t="s">
        <v>5798</v>
      </c>
      <c r="G1191" s="376" t="s">
        <v>5385</v>
      </c>
      <c r="H1191" s="377">
        <v>0.21160000000000001</v>
      </c>
      <c r="I1191" s="378">
        <v>6.84</v>
      </c>
      <c r="J1191" s="378">
        <v>1.44</v>
      </c>
      <c r="K1191" s="379"/>
      <c r="L1191" s="489">
        <v>8.25</v>
      </c>
    </row>
    <row r="1192" spans="1:13" x14ac:dyDescent="0.2">
      <c r="A1192" s="359" t="s">
        <v>4283</v>
      </c>
      <c r="B1192" s="373" t="s">
        <v>5794</v>
      </c>
      <c r="C1192" s="374" t="s">
        <v>5958</v>
      </c>
      <c r="D1192" s="373" t="s">
        <v>5791</v>
      </c>
      <c r="E1192" s="373" t="s">
        <v>5959</v>
      </c>
      <c r="F1192" s="375" t="s">
        <v>5798</v>
      </c>
      <c r="G1192" s="376" t="s">
        <v>5566</v>
      </c>
      <c r="H1192" s="377">
        <v>5.1999999999999998E-3</v>
      </c>
      <c r="I1192" s="378">
        <v>10.69</v>
      </c>
      <c r="J1192" s="378">
        <v>0.05</v>
      </c>
      <c r="K1192" s="379"/>
      <c r="L1192" s="489">
        <v>12.89</v>
      </c>
    </row>
    <row r="1193" spans="1:13" x14ac:dyDescent="0.2">
      <c r="A1193" s="359" t="s">
        <v>4284</v>
      </c>
      <c r="B1193" s="360" t="s">
        <v>6520</v>
      </c>
      <c r="C1193" s="361" t="s">
        <v>5781</v>
      </c>
      <c r="D1193" s="360" t="s">
        <v>5782</v>
      </c>
      <c r="E1193" s="360" t="s">
        <v>5783</v>
      </c>
      <c r="F1193" s="362" t="s">
        <v>5784</v>
      </c>
      <c r="G1193" s="363" t="s">
        <v>5785</v>
      </c>
      <c r="H1193" s="361" t="s">
        <v>5786</v>
      </c>
      <c r="I1193" s="361" t="s">
        <v>5787</v>
      </c>
      <c r="J1193" s="361" t="s">
        <v>5788</v>
      </c>
      <c r="K1193" s="364"/>
    </row>
    <row r="1194" spans="1:13" x14ac:dyDescent="0.2">
      <c r="A1194" s="359" t="s">
        <v>4285</v>
      </c>
      <c r="B1194" s="365" t="s">
        <v>5789</v>
      </c>
      <c r="C1194" s="366" t="s">
        <v>5923</v>
      </c>
      <c r="D1194" s="365" t="s">
        <v>5791</v>
      </c>
      <c r="E1194" s="365" t="s">
        <v>230</v>
      </c>
      <c r="F1194" s="367">
        <v>3</v>
      </c>
      <c r="G1194" s="368" t="s">
        <v>5885</v>
      </c>
      <c r="H1194" s="369">
        <v>1</v>
      </c>
      <c r="I1194" s="370">
        <v>36.269999999999996</v>
      </c>
      <c r="J1194" s="370">
        <v>36.269999999999996</v>
      </c>
      <c r="K1194" s="371"/>
      <c r="L1194" s="488">
        <v>43.7</v>
      </c>
      <c r="M1194" s="488">
        <v>43.7</v>
      </c>
    </row>
    <row r="1195" spans="1:13" x14ac:dyDescent="0.2">
      <c r="A1195" s="359" t="s">
        <v>4286</v>
      </c>
      <c r="B1195" s="396" t="s">
        <v>5794</v>
      </c>
      <c r="C1195" s="397" t="s">
        <v>5815</v>
      </c>
      <c r="D1195" s="396" t="s">
        <v>5791</v>
      </c>
      <c r="E1195" s="396" t="s">
        <v>5286</v>
      </c>
      <c r="F1195" s="398" t="s">
        <v>5796</v>
      </c>
      <c r="G1195" s="399" t="s">
        <v>86</v>
      </c>
      <c r="H1195" s="400">
        <v>0.72</v>
      </c>
      <c r="I1195" s="380">
        <v>11.056162500000005</v>
      </c>
      <c r="J1195" s="380">
        <v>7.96</v>
      </c>
      <c r="K1195" s="379"/>
      <c r="L1195" s="489">
        <v>13.34</v>
      </c>
    </row>
    <row r="1196" spans="1:13" ht="12.75" thickBot="1" x14ac:dyDescent="0.25">
      <c r="A1196" s="359" t="s">
        <v>4287</v>
      </c>
      <c r="B1196" s="396" t="s">
        <v>5794</v>
      </c>
      <c r="C1196" s="397" t="s">
        <v>5924</v>
      </c>
      <c r="D1196" s="396" t="s">
        <v>5791</v>
      </c>
      <c r="E1196" s="396" t="s">
        <v>5925</v>
      </c>
      <c r="F1196" s="398" t="s">
        <v>5798</v>
      </c>
      <c r="G1196" s="399" t="s">
        <v>86</v>
      </c>
      <c r="H1196" s="400">
        <v>0.4</v>
      </c>
      <c r="I1196" s="380">
        <v>70.78</v>
      </c>
      <c r="J1196" s="380">
        <v>28.31</v>
      </c>
      <c r="K1196" s="379"/>
      <c r="L1196" s="489">
        <v>85.27</v>
      </c>
    </row>
    <row r="1197" spans="1:13" ht="12.75" thickTop="1" x14ac:dyDescent="0.2">
      <c r="A1197" s="359" t="s">
        <v>4288</v>
      </c>
      <c r="B1197" s="407" t="s">
        <v>6521</v>
      </c>
      <c r="C1197" s="408" t="s">
        <v>5781</v>
      </c>
      <c r="D1197" s="407" t="s">
        <v>5782</v>
      </c>
      <c r="E1197" s="407" t="s">
        <v>5783</v>
      </c>
      <c r="F1197" s="409" t="s">
        <v>5784</v>
      </c>
      <c r="G1197" s="410" t="s">
        <v>5785</v>
      </c>
      <c r="H1197" s="408" t="s">
        <v>5786</v>
      </c>
      <c r="I1197" s="408" t="s">
        <v>5787</v>
      </c>
      <c r="J1197" s="408" t="s">
        <v>5788</v>
      </c>
      <c r="K1197" s="364"/>
    </row>
    <row r="1198" spans="1:13" ht="24" x14ac:dyDescent="0.2">
      <c r="A1198" s="359" t="s">
        <v>4289</v>
      </c>
      <c r="B1198" s="365" t="s">
        <v>5789</v>
      </c>
      <c r="C1198" s="366" t="s">
        <v>5933</v>
      </c>
      <c r="D1198" s="365" t="s">
        <v>5791</v>
      </c>
      <c r="E1198" s="365" t="s">
        <v>241</v>
      </c>
      <c r="F1198" s="367">
        <v>4</v>
      </c>
      <c r="G1198" s="368" t="s">
        <v>5793</v>
      </c>
      <c r="H1198" s="369">
        <v>1</v>
      </c>
      <c r="I1198" s="370">
        <v>2.25</v>
      </c>
      <c r="J1198" s="370">
        <v>2.25</v>
      </c>
      <c r="K1198" s="371"/>
      <c r="L1198" s="488">
        <v>2.71</v>
      </c>
      <c r="M1198" s="488">
        <v>2.71</v>
      </c>
    </row>
    <row r="1199" spans="1:13" x14ac:dyDescent="0.2">
      <c r="A1199" s="359" t="s">
        <v>4290</v>
      </c>
      <c r="B1199" s="373" t="s">
        <v>5794</v>
      </c>
      <c r="C1199" s="374" t="s">
        <v>5840</v>
      </c>
      <c r="D1199" s="373" t="s">
        <v>5791</v>
      </c>
      <c r="E1199" s="373" t="s">
        <v>5288</v>
      </c>
      <c r="F1199" s="375" t="s">
        <v>5796</v>
      </c>
      <c r="G1199" s="376" t="s">
        <v>86</v>
      </c>
      <c r="H1199" s="377">
        <v>6.7400000000000002E-2</v>
      </c>
      <c r="I1199" s="378">
        <v>18.510000000000002</v>
      </c>
      <c r="J1199" s="378">
        <v>1.24</v>
      </c>
      <c r="K1199" s="379"/>
      <c r="L1199" s="489">
        <v>22.3</v>
      </c>
    </row>
    <row r="1200" spans="1:13" x14ac:dyDescent="0.2">
      <c r="A1200" s="359" t="s">
        <v>4291</v>
      </c>
      <c r="B1200" s="373" t="s">
        <v>5794</v>
      </c>
      <c r="C1200" s="374" t="s">
        <v>5815</v>
      </c>
      <c r="D1200" s="373" t="s">
        <v>5791</v>
      </c>
      <c r="E1200" s="373" t="s">
        <v>5286</v>
      </c>
      <c r="F1200" s="375" t="s">
        <v>5796</v>
      </c>
      <c r="G1200" s="376" t="s">
        <v>86</v>
      </c>
      <c r="H1200" s="377">
        <v>9.1300000000000006E-2</v>
      </c>
      <c r="I1200" s="378">
        <v>11.07</v>
      </c>
      <c r="J1200" s="378">
        <v>1.01</v>
      </c>
      <c r="K1200" s="379"/>
      <c r="L1200" s="489">
        <v>13.34</v>
      </c>
    </row>
    <row r="1201" spans="1:13" x14ac:dyDescent="0.2">
      <c r="A1201" s="359" t="s">
        <v>4292</v>
      </c>
      <c r="B1201" s="360" t="s">
        <v>6522</v>
      </c>
      <c r="C1201" s="361" t="s">
        <v>5781</v>
      </c>
      <c r="D1201" s="360" t="s">
        <v>5782</v>
      </c>
      <c r="E1201" s="360" t="s">
        <v>5783</v>
      </c>
      <c r="F1201" s="362" t="s">
        <v>5784</v>
      </c>
      <c r="G1201" s="363" t="s">
        <v>5785</v>
      </c>
      <c r="H1201" s="361" t="s">
        <v>5786</v>
      </c>
      <c r="I1201" s="361" t="s">
        <v>5787</v>
      </c>
      <c r="J1201" s="361" t="s">
        <v>5788</v>
      </c>
      <c r="K1201" s="364"/>
    </row>
    <row r="1202" spans="1:13" x14ac:dyDescent="0.2">
      <c r="A1202" s="359" t="s">
        <v>4293</v>
      </c>
      <c r="B1202" s="365" t="s">
        <v>5789</v>
      </c>
      <c r="C1202" s="366" t="s">
        <v>6523</v>
      </c>
      <c r="D1202" s="365" t="s">
        <v>5791</v>
      </c>
      <c r="E1202" s="365" t="s">
        <v>659</v>
      </c>
      <c r="F1202" s="367">
        <v>4</v>
      </c>
      <c r="G1202" s="368" t="s">
        <v>5793</v>
      </c>
      <c r="H1202" s="369">
        <v>1</v>
      </c>
      <c r="I1202" s="370">
        <v>4.43</v>
      </c>
      <c r="J1202" s="370">
        <v>4.43</v>
      </c>
      <c r="K1202" s="371"/>
      <c r="L1202" s="488">
        <v>5.33</v>
      </c>
      <c r="M1202" s="488">
        <v>5.33</v>
      </c>
    </row>
    <row r="1203" spans="1:13" x14ac:dyDescent="0.2">
      <c r="A1203" s="359" t="s">
        <v>4294</v>
      </c>
      <c r="B1203" s="373" t="s">
        <v>5794</v>
      </c>
      <c r="C1203" s="374" t="s">
        <v>5815</v>
      </c>
      <c r="D1203" s="373" t="s">
        <v>5791</v>
      </c>
      <c r="E1203" s="373" t="s">
        <v>5286</v>
      </c>
      <c r="F1203" s="375" t="s">
        <v>5796</v>
      </c>
      <c r="G1203" s="376" t="s">
        <v>86</v>
      </c>
      <c r="H1203" s="377">
        <v>0.4</v>
      </c>
      <c r="I1203" s="378">
        <v>11.092140000000001</v>
      </c>
      <c r="J1203" s="378">
        <v>4.43</v>
      </c>
      <c r="K1203" s="379"/>
      <c r="L1203" s="489">
        <v>13.34</v>
      </c>
    </row>
    <row r="1204" spans="1:13" x14ac:dyDescent="0.2">
      <c r="A1204" s="359" t="s">
        <v>4295</v>
      </c>
      <c r="B1204" s="360" t="s">
        <v>6524</v>
      </c>
      <c r="C1204" s="361" t="s">
        <v>5781</v>
      </c>
      <c r="D1204" s="360" t="s">
        <v>5782</v>
      </c>
      <c r="E1204" s="360" t="s">
        <v>5783</v>
      </c>
      <c r="F1204" s="362" t="s">
        <v>5784</v>
      </c>
      <c r="G1204" s="363" t="s">
        <v>5785</v>
      </c>
      <c r="H1204" s="361" t="s">
        <v>5786</v>
      </c>
      <c r="I1204" s="361" t="s">
        <v>5787</v>
      </c>
      <c r="J1204" s="361" t="s">
        <v>5788</v>
      </c>
      <c r="K1204" s="364"/>
    </row>
    <row r="1205" spans="1:13" ht="48" x14ac:dyDescent="0.2">
      <c r="A1205" s="359" t="s">
        <v>4296</v>
      </c>
      <c r="B1205" s="385" t="s">
        <v>5789</v>
      </c>
      <c r="C1205" s="386" t="s">
        <v>6525</v>
      </c>
      <c r="D1205" s="385" t="s">
        <v>217</v>
      </c>
      <c r="E1205" s="385" t="s">
        <v>664</v>
      </c>
      <c r="F1205" s="387" t="s">
        <v>5936</v>
      </c>
      <c r="G1205" s="388" t="s">
        <v>5885</v>
      </c>
      <c r="H1205" s="389">
        <v>1</v>
      </c>
      <c r="I1205" s="372">
        <v>852.74</v>
      </c>
      <c r="J1205" s="372">
        <v>852.74</v>
      </c>
      <c r="K1205" s="371"/>
      <c r="L1205" s="488">
        <v>1027.29</v>
      </c>
      <c r="M1205" s="488">
        <v>1027.29</v>
      </c>
    </row>
    <row r="1206" spans="1:13" ht="36.75" thickBot="1" x14ac:dyDescent="0.25">
      <c r="A1206" s="359" t="s">
        <v>4297</v>
      </c>
      <c r="B1206" s="424" t="s">
        <v>5898</v>
      </c>
      <c r="C1206" s="425" t="s">
        <v>6526</v>
      </c>
      <c r="D1206" s="424" t="s">
        <v>217</v>
      </c>
      <c r="E1206" s="424" t="s">
        <v>6527</v>
      </c>
      <c r="F1206" s="426" t="s">
        <v>6528</v>
      </c>
      <c r="G1206" s="427" t="s">
        <v>5885</v>
      </c>
      <c r="H1206" s="428">
        <v>1.25</v>
      </c>
      <c r="I1206" s="417">
        <v>7.21</v>
      </c>
      <c r="J1206" s="417">
        <v>9.01</v>
      </c>
      <c r="K1206" s="379"/>
      <c r="L1206" s="489">
        <v>8.69</v>
      </c>
    </row>
    <row r="1207" spans="1:13" ht="24.75" thickTop="1" x14ac:dyDescent="0.2">
      <c r="A1207" s="359" t="s">
        <v>4298</v>
      </c>
      <c r="B1207" s="411" t="s">
        <v>5898</v>
      </c>
      <c r="C1207" s="412" t="s">
        <v>5906</v>
      </c>
      <c r="D1207" s="411" t="s">
        <v>217</v>
      </c>
      <c r="E1207" s="411" t="s">
        <v>5907</v>
      </c>
      <c r="F1207" s="413" t="s">
        <v>5908</v>
      </c>
      <c r="G1207" s="414" t="s">
        <v>185</v>
      </c>
      <c r="H1207" s="415">
        <v>0.34300000000000003</v>
      </c>
      <c r="I1207" s="416">
        <v>23.82</v>
      </c>
      <c r="J1207" s="416">
        <v>8.17</v>
      </c>
      <c r="K1207" s="379"/>
      <c r="L1207" s="489">
        <v>28.7</v>
      </c>
    </row>
    <row r="1208" spans="1:13" ht="24" x14ac:dyDescent="0.2">
      <c r="A1208" s="359" t="s">
        <v>4299</v>
      </c>
      <c r="B1208" s="418" t="s">
        <v>5898</v>
      </c>
      <c r="C1208" s="419" t="s">
        <v>5909</v>
      </c>
      <c r="D1208" s="418" t="s">
        <v>217</v>
      </c>
      <c r="E1208" s="418" t="s">
        <v>5455</v>
      </c>
      <c r="F1208" s="420" t="s">
        <v>5908</v>
      </c>
      <c r="G1208" s="421" t="s">
        <v>185</v>
      </c>
      <c r="H1208" s="422">
        <v>0.51500000000000001</v>
      </c>
      <c r="I1208" s="423">
        <v>16.12</v>
      </c>
      <c r="J1208" s="423">
        <v>8.3000000000000007</v>
      </c>
      <c r="K1208" s="379"/>
      <c r="L1208" s="489">
        <v>19.420000000000002</v>
      </c>
    </row>
    <row r="1209" spans="1:13" ht="48" x14ac:dyDescent="0.2">
      <c r="A1209" s="359" t="s">
        <v>4300</v>
      </c>
      <c r="B1209" s="418" t="s">
        <v>5898</v>
      </c>
      <c r="C1209" s="419" t="s">
        <v>6529</v>
      </c>
      <c r="D1209" s="418" t="s">
        <v>217</v>
      </c>
      <c r="E1209" s="418" t="s">
        <v>6530</v>
      </c>
      <c r="F1209" s="420" t="s">
        <v>5901</v>
      </c>
      <c r="G1209" s="421" t="s">
        <v>5902</v>
      </c>
      <c r="H1209" s="422">
        <v>0.151</v>
      </c>
      <c r="I1209" s="423">
        <v>331.43</v>
      </c>
      <c r="J1209" s="423">
        <v>50.04</v>
      </c>
      <c r="K1209" s="379"/>
      <c r="L1209" s="489">
        <v>399.27</v>
      </c>
    </row>
    <row r="1210" spans="1:13" ht="48" x14ac:dyDescent="0.2">
      <c r="A1210" s="359" t="s">
        <v>4301</v>
      </c>
      <c r="B1210" s="418" t="s">
        <v>5898</v>
      </c>
      <c r="C1210" s="419" t="s">
        <v>6531</v>
      </c>
      <c r="D1210" s="418" t="s">
        <v>217</v>
      </c>
      <c r="E1210" s="418" t="s">
        <v>6532</v>
      </c>
      <c r="F1210" s="420" t="s">
        <v>5901</v>
      </c>
      <c r="G1210" s="421" t="s">
        <v>5905</v>
      </c>
      <c r="H1210" s="422">
        <v>0.22800000000000001</v>
      </c>
      <c r="I1210" s="423">
        <v>142.12</v>
      </c>
      <c r="J1210" s="423">
        <v>32.4</v>
      </c>
      <c r="K1210" s="379"/>
      <c r="L1210" s="489">
        <v>171.21</v>
      </c>
    </row>
    <row r="1211" spans="1:13" ht="24" x14ac:dyDescent="0.2">
      <c r="A1211" s="359" t="s">
        <v>4302</v>
      </c>
      <c r="B1211" s="418" t="s">
        <v>5898</v>
      </c>
      <c r="C1211" s="419" t="s">
        <v>6533</v>
      </c>
      <c r="D1211" s="418" t="s">
        <v>217</v>
      </c>
      <c r="E1211" s="418" t="s">
        <v>6534</v>
      </c>
      <c r="F1211" s="420" t="s">
        <v>5908</v>
      </c>
      <c r="G1211" s="421" t="s">
        <v>185</v>
      </c>
      <c r="H1211" s="422">
        <v>0.379</v>
      </c>
      <c r="I1211" s="423">
        <v>28.27</v>
      </c>
      <c r="J1211" s="423">
        <v>10.71</v>
      </c>
      <c r="K1211" s="379"/>
      <c r="L1211" s="489">
        <v>34.06</v>
      </c>
    </row>
    <row r="1212" spans="1:13" ht="24" x14ac:dyDescent="0.2">
      <c r="A1212" s="359" t="s">
        <v>4303</v>
      </c>
      <c r="B1212" s="418" t="s">
        <v>5898</v>
      </c>
      <c r="C1212" s="419" t="s">
        <v>6535</v>
      </c>
      <c r="D1212" s="418" t="s">
        <v>217</v>
      </c>
      <c r="E1212" s="418" t="s">
        <v>6536</v>
      </c>
      <c r="F1212" s="420" t="s">
        <v>5908</v>
      </c>
      <c r="G1212" s="421" t="s">
        <v>185</v>
      </c>
      <c r="H1212" s="422">
        <v>0.126</v>
      </c>
      <c r="I1212" s="423">
        <v>110.01</v>
      </c>
      <c r="J1212" s="423">
        <v>13.86</v>
      </c>
      <c r="K1212" s="379"/>
      <c r="L1212" s="489">
        <v>132.53</v>
      </c>
    </row>
    <row r="1213" spans="1:13" ht="24" x14ac:dyDescent="0.2">
      <c r="A1213" s="359" t="s">
        <v>4304</v>
      </c>
      <c r="B1213" s="424" t="s">
        <v>5898</v>
      </c>
      <c r="C1213" s="425" t="s">
        <v>6537</v>
      </c>
      <c r="D1213" s="424" t="s">
        <v>217</v>
      </c>
      <c r="E1213" s="424" t="s">
        <v>6538</v>
      </c>
      <c r="F1213" s="426" t="s">
        <v>5936</v>
      </c>
      <c r="G1213" s="427" t="s">
        <v>280</v>
      </c>
      <c r="H1213" s="428">
        <v>2.585</v>
      </c>
      <c r="I1213" s="417">
        <v>10.81</v>
      </c>
      <c r="J1213" s="417">
        <v>27.94</v>
      </c>
      <c r="K1213" s="379"/>
      <c r="L1213" s="489">
        <v>13.03</v>
      </c>
    </row>
    <row r="1214" spans="1:13" ht="24.75" thickBot="1" x14ac:dyDescent="0.25">
      <c r="A1214" s="359" t="s">
        <v>4305</v>
      </c>
      <c r="B1214" s="424" t="s">
        <v>5898</v>
      </c>
      <c r="C1214" s="425" t="s">
        <v>6539</v>
      </c>
      <c r="D1214" s="424" t="s">
        <v>217</v>
      </c>
      <c r="E1214" s="424" t="s">
        <v>6540</v>
      </c>
      <c r="F1214" s="426" t="s">
        <v>5936</v>
      </c>
      <c r="G1214" s="427" t="s">
        <v>280</v>
      </c>
      <c r="H1214" s="428">
        <v>12.301</v>
      </c>
      <c r="I1214" s="417">
        <v>7.4124428571428549</v>
      </c>
      <c r="J1214" s="417">
        <v>91.18</v>
      </c>
      <c r="K1214" s="379"/>
      <c r="L1214" s="489">
        <v>8.93</v>
      </c>
    </row>
    <row r="1215" spans="1:13" ht="24.75" thickTop="1" x14ac:dyDescent="0.2">
      <c r="A1215" s="359" t="s">
        <v>4306</v>
      </c>
      <c r="B1215" s="411" t="s">
        <v>5898</v>
      </c>
      <c r="C1215" s="412" t="s">
        <v>6541</v>
      </c>
      <c r="D1215" s="411" t="s">
        <v>217</v>
      </c>
      <c r="E1215" s="411" t="s">
        <v>6542</v>
      </c>
      <c r="F1215" s="413" t="s">
        <v>6528</v>
      </c>
      <c r="G1215" s="414" t="s">
        <v>6543</v>
      </c>
      <c r="H1215" s="415">
        <v>0.375</v>
      </c>
      <c r="I1215" s="416">
        <v>2.67</v>
      </c>
      <c r="J1215" s="416">
        <v>1</v>
      </c>
      <c r="K1215" s="379"/>
      <c r="L1215" s="489">
        <v>3.22</v>
      </c>
    </row>
    <row r="1216" spans="1:13" ht="24" x14ac:dyDescent="0.2">
      <c r="A1216" s="359" t="s">
        <v>4307</v>
      </c>
      <c r="B1216" s="373" t="s">
        <v>5794</v>
      </c>
      <c r="C1216" s="374" t="s">
        <v>6544</v>
      </c>
      <c r="D1216" s="373" t="s">
        <v>217</v>
      </c>
      <c r="E1216" s="373" t="s">
        <v>6545</v>
      </c>
      <c r="F1216" s="375" t="s">
        <v>5798</v>
      </c>
      <c r="G1216" s="376" t="s">
        <v>5885</v>
      </c>
      <c r="H1216" s="377">
        <v>1.22</v>
      </c>
      <c r="I1216" s="378">
        <v>491.91</v>
      </c>
      <c r="J1216" s="378">
        <v>600.13</v>
      </c>
      <c r="K1216" s="379"/>
      <c r="L1216" s="489">
        <v>592.6</v>
      </c>
    </row>
    <row r="1217" spans="1:13" x14ac:dyDescent="0.2">
      <c r="A1217" s="359" t="s">
        <v>4308</v>
      </c>
      <c r="B1217" s="360" t="s">
        <v>6546</v>
      </c>
      <c r="C1217" s="361" t="s">
        <v>5781</v>
      </c>
      <c r="D1217" s="360" t="s">
        <v>5782</v>
      </c>
      <c r="E1217" s="360" t="s">
        <v>5783</v>
      </c>
      <c r="F1217" s="362" t="s">
        <v>5784</v>
      </c>
      <c r="G1217" s="363" t="s">
        <v>5785</v>
      </c>
      <c r="H1217" s="361" t="s">
        <v>5786</v>
      </c>
      <c r="I1217" s="361" t="s">
        <v>5787</v>
      </c>
      <c r="J1217" s="361" t="s">
        <v>5788</v>
      </c>
      <c r="K1217" s="364"/>
    </row>
    <row r="1218" spans="1:13" ht="36" x14ac:dyDescent="0.2">
      <c r="A1218" s="359" t="s">
        <v>4309</v>
      </c>
      <c r="B1218" s="365" t="s">
        <v>5789</v>
      </c>
      <c r="C1218" s="366" t="s">
        <v>6547</v>
      </c>
      <c r="D1218" s="365" t="s">
        <v>217</v>
      </c>
      <c r="E1218" s="365" t="s">
        <v>666</v>
      </c>
      <c r="F1218" s="367" t="s">
        <v>5936</v>
      </c>
      <c r="G1218" s="368" t="s">
        <v>5885</v>
      </c>
      <c r="H1218" s="369">
        <v>1</v>
      </c>
      <c r="I1218" s="370">
        <v>834.99</v>
      </c>
      <c r="J1218" s="370">
        <v>834.99</v>
      </c>
      <c r="K1218" s="371"/>
      <c r="L1218" s="488">
        <v>1005.91</v>
      </c>
      <c r="M1218" s="488">
        <v>1005.91</v>
      </c>
    </row>
    <row r="1219" spans="1:13" ht="24" x14ac:dyDescent="0.2">
      <c r="A1219" s="359" t="s">
        <v>4310</v>
      </c>
      <c r="B1219" s="418" t="s">
        <v>5898</v>
      </c>
      <c r="C1219" s="419" t="s">
        <v>6548</v>
      </c>
      <c r="D1219" s="418" t="s">
        <v>217</v>
      </c>
      <c r="E1219" s="418" t="s">
        <v>6549</v>
      </c>
      <c r="F1219" s="420" t="s">
        <v>5908</v>
      </c>
      <c r="G1219" s="421" t="s">
        <v>6543</v>
      </c>
      <c r="H1219" s="422">
        <v>3.7499999999999999E-2</v>
      </c>
      <c r="I1219" s="423">
        <v>795.93</v>
      </c>
      <c r="J1219" s="423">
        <v>29.84</v>
      </c>
      <c r="K1219" s="379"/>
      <c r="L1219" s="489">
        <v>958.84</v>
      </c>
    </row>
    <row r="1220" spans="1:13" ht="36" x14ac:dyDescent="0.2">
      <c r="A1220" s="359" t="s">
        <v>4311</v>
      </c>
      <c r="B1220" s="418" t="s">
        <v>5898</v>
      </c>
      <c r="C1220" s="419" t="s">
        <v>6526</v>
      </c>
      <c r="D1220" s="418" t="s">
        <v>217</v>
      </c>
      <c r="E1220" s="418" t="s">
        <v>6527</v>
      </c>
      <c r="F1220" s="420" t="s">
        <v>6528</v>
      </c>
      <c r="G1220" s="421" t="s">
        <v>5885</v>
      </c>
      <c r="H1220" s="422">
        <v>1.25</v>
      </c>
      <c r="I1220" s="423">
        <v>7.21</v>
      </c>
      <c r="J1220" s="423">
        <v>9.01</v>
      </c>
      <c r="K1220" s="379"/>
      <c r="L1220" s="489">
        <v>8.69</v>
      </c>
    </row>
    <row r="1221" spans="1:13" ht="24" x14ac:dyDescent="0.2">
      <c r="A1221" s="359" t="s">
        <v>4312</v>
      </c>
      <c r="B1221" s="418" t="s">
        <v>5898</v>
      </c>
      <c r="C1221" s="419" t="s">
        <v>5906</v>
      </c>
      <c r="D1221" s="418" t="s">
        <v>217</v>
      </c>
      <c r="E1221" s="418" t="s">
        <v>5907</v>
      </c>
      <c r="F1221" s="420" t="s">
        <v>5908</v>
      </c>
      <c r="G1221" s="421" t="s">
        <v>185</v>
      </c>
      <c r="H1221" s="422">
        <v>0.377</v>
      </c>
      <c r="I1221" s="423">
        <v>23.82</v>
      </c>
      <c r="J1221" s="423">
        <v>8.98</v>
      </c>
      <c r="K1221" s="379"/>
      <c r="L1221" s="489">
        <v>28.7</v>
      </c>
    </row>
    <row r="1222" spans="1:13" ht="24" x14ac:dyDescent="0.2">
      <c r="A1222" s="359" t="s">
        <v>4313</v>
      </c>
      <c r="B1222" s="418" t="s">
        <v>5898</v>
      </c>
      <c r="C1222" s="419" t="s">
        <v>6550</v>
      </c>
      <c r="D1222" s="418" t="s">
        <v>217</v>
      </c>
      <c r="E1222" s="418" t="s">
        <v>6551</v>
      </c>
      <c r="F1222" s="420" t="s">
        <v>5908</v>
      </c>
      <c r="G1222" s="421" t="s">
        <v>185</v>
      </c>
      <c r="H1222" s="422">
        <v>4.7530000000000001</v>
      </c>
      <c r="I1222" s="423">
        <v>18.928408888888882</v>
      </c>
      <c r="J1222" s="423">
        <v>89.96</v>
      </c>
      <c r="K1222" s="379"/>
      <c r="L1222" s="489">
        <v>22.8</v>
      </c>
    </row>
    <row r="1223" spans="1:13" ht="24" x14ac:dyDescent="0.2">
      <c r="A1223" s="359" t="s">
        <v>4314</v>
      </c>
      <c r="B1223" s="418" t="s">
        <v>5898</v>
      </c>
      <c r="C1223" s="419" t="s">
        <v>5909</v>
      </c>
      <c r="D1223" s="418" t="s">
        <v>217</v>
      </c>
      <c r="E1223" s="418" t="s">
        <v>5455</v>
      </c>
      <c r="F1223" s="420" t="s">
        <v>5908</v>
      </c>
      <c r="G1223" s="421" t="s">
        <v>185</v>
      </c>
      <c r="H1223" s="422">
        <v>0.56499999999999995</v>
      </c>
      <c r="I1223" s="423">
        <v>16.12</v>
      </c>
      <c r="J1223" s="423">
        <v>9.1</v>
      </c>
      <c r="K1223" s="379"/>
      <c r="L1223" s="489">
        <v>19.420000000000002</v>
      </c>
    </row>
    <row r="1224" spans="1:13" ht="24" x14ac:dyDescent="0.2">
      <c r="A1224" s="359" t="s">
        <v>4315</v>
      </c>
      <c r="B1224" s="418" t="s">
        <v>5898</v>
      </c>
      <c r="C1224" s="419" t="s">
        <v>6533</v>
      </c>
      <c r="D1224" s="418" t="s">
        <v>217</v>
      </c>
      <c r="E1224" s="418" t="s">
        <v>6534</v>
      </c>
      <c r="F1224" s="420" t="s">
        <v>5908</v>
      </c>
      <c r="G1224" s="421" t="s">
        <v>185</v>
      </c>
      <c r="H1224" s="422">
        <v>1.1879999999999999</v>
      </c>
      <c r="I1224" s="423">
        <v>28.27</v>
      </c>
      <c r="J1224" s="423">
        <v>33.58</v>
      </c>
      <c r="K1224" s="379"/>
      <c r="L1224" s="489">
        <v>34.06</v>
      </c>
    </row>
    <row r="1225" spans="1:13" ht="24" x14ac:dyDescent="0.2">
      <c r="A1225" s="359" t="s">
        <v>4316</v>
      </c>
      <c r="B1225" s="424" t="s">
        <v>5898</v>
      </c>
      <c r="C1225" s="425" t="s">
        <v>6535</v>
      </c>
      <c r="D1225" s="424" t="s">
        <v>217</v>
      </c>
      <c r="E1225" s="424" t="s">
        <v>6536</v>
      </c>
      <c r="F1225" s="426" t="s">
        <v>5908</v>
      </c>
      <c r="G1225" s="427" t="s">
        <v>185</v>
      </c>
      <c r="H1225" s="428">
        <v>0.39600000000000002</v>
      </c>
      <c r="I1225" s="417">
        <v>110.01</v>
      </c>
      <c r="J1225" s="417">
        <v>43.56</v>
      </c>
      <c r="K1225" s="379"/>
      <c r="L1225" s="489">
        <v>132.53</v>
      </c>
    </row>
    <row r="1226" spans="1:13" ht="24.75" thickBot="1" x14ac:dyDescent="0.25">
      <c r="A1226" s="359" t="s">
        <v>4317</v>
      </c>
      <c r="B1226" s="424" t="s">
        <v>5898</v>
      </c>
      <c r="C1226" s="425" t="s">
        <v>6541</v>
      </c>
      <c r="D1226" s="424" t="s">
        <v>217</v>
      </c>
      <c r="E1226" s="424" t="s">
        <v>6542</v>
      </c>
      <c r="F1226" s="426" t="s">
        <v>6528</v>
      </c>
      <c r="G1226" s="427" t="s">
        <v>6543</v>
      </c>
      <c r="H1226" s="428">
        <v>0.375</v>
      </c>
      <c r="I1226" s="417">
        <v>2.67</v>
      </c>
      <c r="J1226" s="417">
        <v>1</v>
      </c>
      <c r="K1226" s="379"/>
      <c r="L1226" s="489">
        <v>3.22</v>
      </c>
    </row>
    <row r="1227" spans="1:13" ht="24.75" thickTop="1" x14ac:dyDescent="0.2">
      <c r="A1227" s="359" t="s">
        <v>4318</v>
      </c>
      <c r="B1227" s="390" t="s">
        <v>5794</v>
      </c>
      <c r="C1227" s="391" t="s">
        <v>6544</v>
      </c>
      <c r="D1227" s="390" t="s">
        <v>217</v>
      </c>
      <c r="E1227" s="390" t="s">
        <v>6545</v>
      </c>
      <c r="F1227" s="392" t="s">
        <v>5798</v>
      </c>
      <c r="G1227" s="393" t="s">
        <v>5885</v>
      </c>
      <c r="H1227" s="394">
        <v>1.24</v>
      </c>
      <c r="I1227" s="395">
        <v>491.91</v>
      </c>
      <c r="J1227" s="395">
        <v>609.96</v>
      </c>
      <c r="K1227" s="379"/>
      <c r="L1227" s="489">
        <v>592.6</v>
      </c>
    </row>
    <row r="1228" spans="1:13" x14ac:dyDescent="0.2">
      <c r="A1228" s="359" t="s">
        <v>4319</v>
      </c>
      <c r="B1228" s="360" t="s">
        <v>6552</v>
      </c>
      <c r="C1228" s="361" t="s">
        <v>5781</v>
      </c>
      <c r="D1228" s="360" t="s">
        <v>5782</v>
      </c>
      <c r="E1228" s="360" t="s">
        <v>5783</v>
      </c>
      <c r="F1228" s="362" t="s">
        <v>5784</v>
      </c>
      <c r="G1228" s="363" t="s">
        <v>5785</v>
      </c>
      <c r="H1228" s="361" t="s">
        <v>5786</v>
      </c>
      <c r="I1228" s="361" t="s">
        <v>5787</v>
      </c>
      <c r="J1228" s="361" t="s">
        <v>5788</v>
      </c>
      <c r="K1228" s="364"/>
    </row>
    <row r="1229" spans="1:13" x14ac:dyDescent="0.2">
      <c r="A1229" s="359" t="s">
        <v>4320</v>
      </c>
      <c r="B1229" s="365" t="s">
        <v>5789</v>
      </c>
      <c r="C1229" s="366" t="s">
        <v>6553</v>
      </c>
      <c r="D1229" s="365" t="s">
        <v>5791</v>
      </c>
      <c r="E1229" s="365" t="s">
        <v>668</v>
      </c>
      <c r="F1229" s="367">
        <v>5</v>
      </c>
      <c r="G1229" s="368" t="s">
        <v>5298</v>
      </c>
      <c r="H1229" s="369">
        <v>1</v>
      </c>
      <c r="I1229" s="370">
        <v>10.5</v>
      </c>
      <c r="J1229" s="370">
        <v>10.5</v>
      </c>
      <c r="K1229" s="371"/>
      <c r="L1229" s="488">
        <v>12.64</v>
      </c>
      <c r="M1229" s="488">
        <v>12.64</v>
      </c>
    </row>
    <row r="1230" spans="1:13" x14ac:dyDescent="0.2">
      <c r="A1230" s="359" t="s">
        <v>4321</v>
      </c>
      <c r="B1230" s="373" t="s">
        <v>5794</v>
      </c>
      <c r="C1230" s="374" t="s">
        <v>5795</v>
      </c>
      <c r="D1230" s="373" t="s">
        <v>5791</v>
      </c>
      <c r="E1230" s="373" t="s">
        <v>5302</v>
      </c>
      <c r="F1230" s="375" t="s">
        <v>5796</v>
      </c>
      <c r="G1230" s="376" t="s">
        <v>86</v>
      </c>
      <c r="H1230" s="377">
        <v>0.08</v>
      </c>
      <c r="I1230" s="378">
        <v>12.5</v>
      </c>
      <c r="J1230" s="378">
        <v>1</v>
      </c>
      <c r="K1230" s="379"/>
      <c r="L1230" s="489">
        <v>15.06</v>
      </c>
    </row>
    <row r="1231" spans="1:13" x14ac:dyDescent="0.2">
      <c r="A1231" s="359" t="s">
        <v>4322</v>
      </c>
      <c r="B1231" s="373" t="s">
        <v>5794</v>
      </c>
      <c r="C1231" s="374" t="s">
        <v>5971</v>
      </c>
      <c r="D1231" s="373" t="s">
        <v>5791</v>
      </c>
      <c r="E1231" s="373" t="s">
        <v>5293</v>
      </c>
      <c r="F1231" s="375" t="s">
        <v>5796</v>
      </c>
      <c r="G1231" s="376" t="s">
        <v>86</v>
      </c>
      <c r="H1231" s="377">
        <v>0.08</v>
      </c>
      <c r="I1231" s="378">
        <v>18.510000000000002</v>
      </c>
      <c r="J1231" s="378">
        <v>1.48</v>
      </c>
      <c r="K1231" s="379"/>
      <c r="L1231" s="489">
        <v>22.3</v>
      </c>
    </row>
    <row r="1232" spans="1:13" x14ac:dyDescent="0.2">
      <c r="A1232" s="359" t="s">
        <v>4323</v>
      </c>
      <c r="B1232" s="373" t="s">
        <v>5794</v>
      </c>
      <c r="C1232" s="374" t="s">
        <v>6047</v>
      </c>
      <c r="D1232" s="373" t="s">
        <v>5791</v>
      </c>
      <c r="E1232" s="373" t="s">
        <v>5371</v>
      </c>
      <c r="F1232" s="375" t="s">
        <v>5798</v>
      </c>
      <c r="G1232" s="376" t="s">
        <v>5298</v>
      </c>
      <c r="H1232" s="377">
        <v>1.1000000000000001</v>
      </c>
      <c r="I1232" s="378">
        <v>6.93</v>
      </c>
      <c r="J1232" s="378">
        <v>7.62</v>
      </c>
      <c r="K1232" s="379"/>
      <c r="L1232" s="489">
        <v>8.35</v>
      </c>
    </row>
    <row r="1233" spans="1:13" x14ac:dyDescent="0.2">
      <c r="A1233" s="359" t="s">
        <v>4324</v>
      </c>
      <c r="B1233" s="373" t="s">
        <v>5794</v>
      </c>
      <c r="C1233" s="374" t="s">
        <v>5953</v>
      </c>
      <c r="D1233" s="373" t="s">
        <v>5791</v>
      </c>
      <c r="E1233" s="373" t="s">
        <v>5297</v>
      </c>
      <c r="F1233" s="375" t="s">
        <v>5798</v>
      </c>
      <c r="G1233" s="376" t="s">
        <v>5298</v>
      </c>
      <c r="H1233" s="377">
        <v>0.02</v>
      </c>
      <c r="I1233" s="378">
        <v>20.12</v>
      </c>
      <c r="J1233" s="378">
        <v>0.4</v>
      </c>
      <c r="K1233" s="379"/>
      <c r="L1233" s="489">
        <v>24.25</v>
      </c>
    </row>
    <row r="1234" spans="1:13" x14ac:dyDescent="0.2">
      <c r="A1234" s="359" t="s">
        <v>4325</v>
      </c>
      <c r="B1234" s="360" t="s">
        <v>6554</v>
      </c>
      <c r="C1234" s="361" t="s">
        <v>5781</v>
      </c>
      <c r="D1234" s="360" t="s">
        <v>5782</v>
      </c>
      <c r="E1234" s="360" t="s">
        <v>5783</v>
      </c>
      <c r="F1234" s="362" t="s">
        <v>5784</v>
      </c>
      <c r="G1234" s="363" t="s">
        <v>5785</v>
      </c>
      <c r="H1234" s="361" t="s">
        <v>5786</v>
      </c>
      <c r="I1234" s="361" t="s">
        <v>5787</v>
      </c>
      <c r="J1234" s="361" t="s">
        <v>5788</v>
      </c>
      <c r="K1234" s="364"/>
    </row>
    <row r="1235" spans="1:13" x14ac:dyDescent="0.2">
      <c r="A1235" s="359" t="s">
        <v>4326</v>
      </c>
      <c r="B1235" s="365" t="s">
        <v>5789</v>
      </c>
      <c r="C1235" s="366" t="s">
        <v>6555</v>
      </c>
      <c r="D1235" s="365" t="s">
        <v>5791</v>
      </c>
      <c r="E1235" s="365" t="s">
        <v>670</v>
      </c>
      <c r="F1235" s="367">
        <v>5</v>
      </c>
      <c r="G1235" s="368" t="s">
        <v>5298</v>
      </c>
      <c r="H1235" s="369">
        <v>1</v>
      </c>
      <c r="I1235" s="370">
        <v>10.39</v>
      </c>
      <c r="J1235" s="370">
        <v>10.39</v>
      </c>
      <c r="K1235" s="371"/>
      <c r="L1235" s="488">
        <v>12.51</v>
      </c>
      <c r="M1235" s="488">
        <v>12.51</v>
      </c>
    </row>
    <row r="1236" spans="1:13" x14ac:dyDescent="0.2">
      <c r="A1236" s="359" t="s">
        <v>4327</v>
      </c>
      <c r="B1236" s="373" t="s">
        <v>5794</v>
      </c>
      <c r="C1236" s="374" t="s">
        <v>5795</v>
      </c>
      <c r="D1236" s="373" t="s">
        <v>5791</v>
      </c>
      <c r="E1236" s="373" t="s">
        <v>5302</v>
      </c>
      <c r="F1236" s="375" t="s">
        <v>5796</v>
      </c>
      <c r="G1236" s="376" t="s">
        <v>86</v>
      </c>
      <c r="H1236" s="377">
        <v>0.1</v>
      </c>
      <c r="I1236" s="378">
        <v>12.5</v>
      </c>
      <c r="J1236" s="378">
        <v>1.25</v>
      </c>
      <c r="K1236" s="379"/>
      <c r="L1236" s="489">
        <v>15.06</v>
      </c>
    </row>
    <row r="1237" spans="1:13" x14ac:dyDescent="0.2">
      <c r="A1237" s="359" t="s">
        <v>4328</v>
      </c>
      <c r="B1237" s="396" t="s">
        <v>5794</v>
      </c>
      <c r="C1237" s="397" t="s">
        <v>5971</v>
      </c>
      <c r="D1237" s="396" t="s">
        <v>5791</v>
      </c>
      <c r="E1237" s="396" t="s">
        <v>5293</v>
      </c>
      <c r="F1237" s="398" t="s">
        <v>5796</v>
      </c>
      <c r="G1237" s="399" t="s">
        <v>86</v>
      </c>
      <c r="H1237" s="400">
        <v>0.1</v>
      </c>
      <c r="I1237" s="380">
        <v>18.510000000000002</v>
      </c>
      <c r="J1237" s="380">
        <v>1.85</v>
      </c>
      <c r="K1237" s="379"/>
      <c r="L1237" s="489">
        <v>22.3</v>
      </c>
    </row>
    <row r="1238" spans="1:13" ht="12.75" thickBot="1" x14ac:dyDescent="0.25">
      <c r="A1238" s="359" t="s">
        <v>4329</v>
      </c>
      <c r="B1238" s="396" t="s">
        <v>5794</v>
      </c>
      <c r="C1238" s="397" t="s">
        <v>6556</v>
      </c>
      <c r="D1238" s="396" t="s">
        <v>5791</v>
      </c>
      <c r="E1238" s="396" t="s">
        <v>6557</v>
      </c>
      <c r="F1238" s="398" t="s">
        <v>5798</v>
      </c>
      <c r="G1238" s="399" t="s">
        <v>5298</v>
      </c>
      <c r="H1238" s="400">
        <v>1.1000000000000001</v>
      </c>
      <c r="I1238" s="380">
        <v>6.0886857142857158</v>
      </c>
      <c r="J1238" s="380">
        <v>6.69</v>
      </c>
      <c r="K1238" s="379"/>
      <c r="L1238" s="489">
        <v>7.33</v>
      </c>
    </row>
    <row r="1239" spans="1:13" ht="12.75" thickTop="1" x14ac:dyDescent="0.2">
      <c r="A1239" s="359" t="s">
        <v>4330</v>
      </c>
      <c r="B1239" s="390" t="s">
        <v>5794</v>
      </c>
      <c r="C1239" s="391" t="s">
        <v>5953</v>
      </c>
      <c r="D1239" s="390" t="s">
        <v>5791</v>
      </c>
      <c r="E1239" s="390" t="s">
        <v>5297</v>
      </c>
      <c r="F1239" s="392" t="s">
        <v>5798</v>
      </c>
      <c r="G1239" s="393" t="s">
        <v>5298</v>
      </c>
      <c r="H1239" s="394">
        <v>0.03</v>
      </c>
      <c r="I1239" s="395">
        <v>20.12</v>
      </c>
      <c r="J1239" s="395">
        <v>0.6</v>
      </c>
      <c r="K1239" s="379"/>
      <c r="L1239" s="489">
        <v>24.25</v>
      </c>
    </row>
    <row r="1240" spans="1:13" x14ac:dyDescent="0.2">
      <c r="A1240" s="359" t="s">
        <v>4331</v>
      </c>
      <c r="B1240" s="360" t="s">
        <v>6558</v>
      </c>
      <c r="C1240" s="361" t="s">
        <v>5781</v>
      </c>
      <c r="D1240" s="360" t="s">
        <v>5782</v>
      </c>
      <c r="E1240" s="360" t="s">
        <v>5783</v>
      </c>
      <c r="F1240" s="362" t="s">
        <v>5784</v>
      </c>
      <c r="G1240" s="363" t="s">
        <v>5785</v>
      </c>
      <c r="H1240" s="361" t="s">
        <v>5786</v>
      </c>
      <c r="I1240" s="361" t="s">
        <v>5787</v>
      </c>
      <c r="J1240" s="361" t="s">
        <v>5788</v>
      </c>
      <c r="K1240" s="364"/>
    </row>
    <row r="1241" spans="1:13" x14ac:dyDescent="0.2">
      <c r="A1241" s="359" t="s">
        <v>4332</v>
      </c>
      <c r="B1241" s="365" t="s">
        <v>5789</v>
      </c>
      <c r="C1241" s="366" t="s">
        <v>5997</v>
      </c>
      <c r="D1241" s="365" t="s">
        <v>5791</v>
      </c>
      <c r="E1241" s="365" t="s">
        <v>302</v>
      </c>
      <c r="F1241" s="367">
        <v>5</v>
      </c>
      <c r="G1241" s="368" t="s">
        <v>5607</v>
      </c>
      <c r="H1241" s="369">
        <v>1</v>
      </c>
      <c r="I1241" s="370">
        <v>12.45</v>
      </c>
      <c r="J1241" s="370">
        <v>12.45</v>
      </c>
      <c r="K1241" s="371"/>
      <c r="L1241" s="488">
        <v>15</v>
      </c>
      <c r="M1241" s="488">
        <v>15</v>
      </c>
    </row>
    <row r="1242" spans="1:13" x14ac:dyDescent="0.2">
      <c r="A1242" s="359" t="s">
        <v>4333</v>
      </c>
      <c r="B1242" s="373" t="s">
        <v>5794</v>
      </c>
      <c r="C1242" s="374" t="s">
        <v>5998</v>
      </c>
      <c r="D1242" s="373" t="s">
        <v>5791</v>
      </c>
      <c r="E1242" s="373" t="s">
        <v>302</v>
      </c>
      <c r="F1242" s="375" t="s">
        <v>5798</v>
      </c>
      <c r="G1242" s="376" t="s">
        <v>5305</v>
      </c>
      <c r="H1242" s="377">
        <v>1</v>
      </c>
      <c r="I1242" s="378">
        <v>12.45</v>
      </c>
      <c r="J1242" s="378">
        <v>12.45</v>
      </c>
      <c r="K1242" s="379"/>
      <c r="L1242" s="489">
        <v>15</v>
      </c>
    </row>
    <row r="1243" spans="1:13" x14ac:dyDescent="0.2">
      <c r="A1243" s="359" t="s">
        <v>4334</v>
      </c>
      <c r="B1243" s="360" t="s">
        <v>6559</v>
      </c>
      <c r="C1243" s="361" t="s">
        <v>5781</v>
      </c>
      <c r="D1243" s="360" t="s">
        <v>5782</v>
      </c>
      <c r="E1243" s="360" t="s">
        <v>5783</v>
      </c>
      <c r="F1243" s="362" t="s">
        <v>5784</v>
      </c>
      <c r="G1243" s="363" t="s">
        <v>5785</v>
      </c>
      <c r="H1243" s="361" t="s">
        <v>5786</v>
      </c>
      <c r="I1243" s="361" t="s">
        <v>5787</v>
      </c>
      <c r="J1243" s="361" t="s">
        <v>5788</v>
      </c>
      <c r="K1243" s="364"/>
    </row>
    <row r="1244" spans="1:13" x14ac:dyDescent="0.2">
      <c r="A1244" s="359" t="s">
        <v>4335</v>
      </c>
      <c r="B1244" s="365" t="s">
        <v>5789</v>
      </c>
      <c r="C1244" s="366" t="s">
        <v>6000</v>
      </c>
      <c r="D1244" s="365" t="s">
        <v>5791</v>
      </c>
      <c r="E1244" s="365" t="s">
        <v>307</v>
      </c>
      <c r="F1244" s="367">
        <v>4</v>
      </c>
      <c r="G1244" s="368" t="s">
        <v>5885</v>
      </c>
      <c r="H1244" s="369">
        <v>1</v>
      </c>
      <c r="I1244" s="370">
        <v>28.41</v>
      </c>
      <c r="J1244" s="370">
        <v>28.41</v>
      </c>
      <c r="K1244" s="371"/>
      <c r="L1244" s="488">
        <v>34.229999999999997</v>
      </c>
      <c r="M1244" s="488">
        <v>34.229999999999997</v>
      </c>
    </row>
    <row r="1245" spans="1:13" x14ac:dyDescent="0.2">
      <c r="A1245" s="359" t="s">
        <v>4336</v>
      </c>
      <c r="B1245" s="373" t="s">
        <v>5794</v>
      </c>
      <c r="C1245" s="374" t="s">
        <v>5815</v>
      </c>
      <c r="D1245" s="373" t="s">
        <v>5791</v>
      </c>
      <c r="E1245" s="373" t="s">
        <v>5286</v>
      </c>
      <c r="F1245" s="375" t="s">
        <v>5796</v>
      </c>
      <c r="G1245" s="376" t="s">
        <v>86</v>
      </c>
      <c r="H1245" s="377">
        <v>2.5659999999999998</v>
      </c>
      <c r="I1245" s="378">
        <v>11.073953571428572</v>
      </c>
      <c r="J1245" s="378">
        <v>28.41</v>
      </c>
      <c r="K1245" s="379"/>
      <c r="L1245" s="489">
        <v>13.34</v>
      </c>
    </row>
    <row r="1246" spans="1:13" x14ac:dyDescent="0.2">
      <c r="A1246" s="359" t="s">
        <v>4337</v>
      </c>
      <c r="B1246" s="360" t="s">
        <v>6560</v>
      </c>
      <c r="C1246" s="361" t="s">
        <v>5781</v>
      </c>
      <c r="D1246" s="360" t="s">
        <v>5782</v>
      </c>
      <c r="E1246" s="360" t="s">
        <v>5783</v>
      </c>
      <c r="F1246" s="362" t="s">
        <v>5784</v>
      </c>
      <c r="G1246" s="363" t="s">
        <v>5785</v>
      </c>
      <c r="H1246" s="361" t="s">
        <v>5786</v>
      </c>
      <c r="I1246" s="361" t="s">
        <v>5787</v>
      </c>
      <c r="J1246" s="361" t="s">
        <v>5788</v>
      </c>
      <c r="K1246" s="364"/>
    </row>
    <row r="1247" spans="1:13" x14ac:dyDescent="0.2">
      <c r="A1247" s="359" t="s">
        <v>4338</v>
      </c>
      <c r="B1247" s="365" t="s">
        <v>5789</v>
      </c>
      <c r="C1247" s="366" t="s">
        <v>6428</v>
      </c>
      <c r="D1247" s="365" t="s">
        <v>5791</v>
      </c>
      <c r="E1247" s="365" t="s">
        <v>556</v>
      </c>
      <c r="F1247" s="367">
        <v>6</v>
      </c>
      <c r="G1247" s="368" t="s">
        <v>5885</v>
      </c>
      <c r="H1247" s="369">
        <v>1</v>
      </c>
      <c r="I1247" s="370">
        <v>168.13</v>
      </c>
      <c r="J1247" s="370">
        <v>168.13</v>
      </c>
      <c r="K1247" s="371"/>
      <c r="L1247" s="488">
        <v>202.56</v>
      </c>
      <c r="M1247" s="488">
        <v>202.56</v>
      </c>
    </row>
    <row r="1248" spans="1:13" x14ac:dyDescent="0.2">
      <c r="A1248" s="359" t="s">
        <v>4339</v>
      </c>
      <c r="B1248" s="396" t="s">
        <v>5794</v>
      </c>
      <c r="C1248" s="397" t="s">
        <v>5815</v>
      </c>
      <c r="D1248" s="396" t="s">
        <v>5791</v>
      </c>
      <c r="E1248" s="396" t="s">
        <v>5286</v>
      </c>
      <c r="F1248" s="398" t="s">
        <v>5796</v>
      </c>
      <c r="G1248" s="399" t="s">
        <v>86</v>
      </c>
      <c r="H1248" s="400">
        <v>2</v>
      </c>
      <c r="I1248" s="380">
        <v>11.07</v>
      </c>
      <c r="J1248" s="380">
        <v>22.14</v>
      </c>
      <c r="K1248" s="379"/>
      <c r="L1248" s="489">
        <v>13.34</v>
      </c>
    </row>
    <row r="1249" spans="1:13" ht="12.75" thickBot="1" x14ac:dyDescent="0.25">
      <c r="A1249" s="359" t="s">
        <v>4340</v>
      </c>
      <c r="B1249" s="396" t="s">
        <v>5794</v>
      </c>
      <c r="C1249" s="397" t="s">
        <v>6429</v>
      </c>
      <c r="D1249" s="396" t="s">
        <v>5791</v>
      </c>
      <c r="E1249" s="396" t="s">
        <v>6430</v>
      </c>
      <c r="F1249" s="398" t="s">
        <v>5798</v>
      </c>
      <c r="G1249" s="399" t="s">
        <v>5885</v>
      </c>
      <c r="H1249" s="400">
        <v>0.6</v>
      </c>
      <c r="I1249" s="380">
        <v>125.07</v>
      </c>
      <c r="J1249" s="380">
        <v>75.040000000000006</v>
      </c>
      <c r="K1249" s="379"/>
      <c r="L1249" s="489">
        <v>150.66999999999999</v>
      </c>
    </row>
    <row r="1250" spans="1:13" ht="12.75" thickTop="1" x14ac:dyDescent="0.2">
      <c r="A1250" s="359" t="s">
        <v>4341</v>
      </c>
      <c r="B1250" s="390" t="s">
        <v>5794</v>
      </c>
      <c r="C1250" s="391" t="s">
        <v>5967</v>
      </c>
      <c r="D1250" s="390" t="s">
        <v>5791</v>
      </c>
      <c r="E1250" s="390" t="s">
        <v>5375</v>
      </c>
      <c r="F1250" s="392" t="s">
        <v>5798</v>
      </c>
      <c r="G1250" s="393" t="s">
        <v>5885</v>
      </c>
      <c r="H1250" s="394">
        <v>0.6</v>
      </c>
      <c r="I1250" s="395">
        <v>118.26</v>
      </c>
      <c r="J1250" s="395">
        <v>70.95</v>
      </c>
      <c r="K1250" s="379"/>
      <c r="L1250" s="489">
        <v>142.47</v>
      </c>
    </row>
    <row r="1251" spans="1:13" x14ac:dyDescent="0.2">
      <c r="A1251" s="359" t="s">
        <v>4342</v>
      </c>
      <c r="B1251" s="360" t="s">
        <v>6561</v>
      </c>
      <c r="C1251" s="361" t="s">
        <v>5781</v>
      </c>
      <c r="D1251" s="360" t="s">
        <v>5782</v>
      </c>
      <c r="E1251" s="360" t="s">
        <v>5783</v>
      </c>
      <c r="F1251" s="362" t="s">
        <v>5784</v>
      </c>
      <c r="G1251" s="363" t="s">
        <v>5785</v>
      </c>
      <c r="H1251" s="361" t="s">
        <v>5786</v>
      </c>
      <c r="I1251" s="361" t="s">
        <v>5787</v>
      </c>
      <c r="J1251" s="361" t="s">
        <v>5788</v>
      </c>
      <c r="K1251" s="364"/>
    </row>
    <row r="1252" spans="1:13" x14ac:dyDescent="0.2">
      <c r="A1252" s="359" t="s">
        <v>4343</v>
      </c>
      <c r="B1252" s="365" t="s">
        <v>5789</v>
      </c>
      <c r="C1252" s="366" t="s">
        <v>6012</v>
      </c>
      <c r="D1252" s="365" t="s">
        <v>5791</v>
      </c>
      <c r="E1252" s="365" t="s">
        <v>316</v>
      </c>
      <c r="F1252" s="367">
        <v>4</v>
      </c>
      <c r="G1252" s="368" t="s">
        <v>5885</v>
      </c>
      <c r="H1252" s="369">
        <v>1</v>
      </c>
      <c r="I1252" s="370">
        <v>18.82</v>
      </c>
      <c r="J1252" s="370">
        <v>18.82</v>
      </c>
      <c r="K1252" s="371"/>
      <c r="L1252" s="488">
        <v>22.67</v>
      </c>
      <c r="M1252" s="488">
        <v>22.67</v>
      </c>
    </row>
    <row r="1253" spans="1:13" x14ac:dyDescent="0.2">
      <c r="A1253" s="359" t="s">
        <v>4344</v>
      </c>
      <c r="B1253" s="373" t="s">
        <v>5794</v>
      </c>
      <c r="C1253" s="374" t="s">
        <v>5815</v>
      </c>
      <c r="D1253" s="373" t="s">
        <v>5791</v>
      </c>
      <c r="E1253" s="373" t="s">
        <v>5286</v>
      </c>
      <c r="F1253" s="375" t="s">
        <v>5796</v>
      </c>
      <c r="G1253" s="376" t="s">
        <v>86</v>
      </c>
      <c r="H1253" s="377">
        <v>1.7</v>
      </c>
      <c r="I1253" s="378">
        <v>11.075826315789476</v>
      </c>
      <c r="J1253" s="378">
        <v>18.82</v>
      </c>
      <c r="K1253" s="379"/>
      <c r="L1253" s="489">
        <v>13.34</v>
      </c>
    </row>
    <row r="1254" spans="1:13" x14ac:dyDescent="0.2">
      <c r="A1254" s="359" t="s">
        <v>4345</v>
      </c>
      <c r="B1254" s="360" t="s">
        <v>6562</v>
      </c>
      <c r="C1254" s="361" t="s">
        <v>5781</v>
      </c>
      <c r="D1254" s="360" t="s">
        <v>5782</v>
      </c>
      <c r="E1254" s="360" t="s">
        <v>5783</v>
      </c>
      <c r="F1254" s="362" t="s">
        <v>5784</v>
      </c>
      <c r="G1254" s="363" t="s">
        <v>5785</v>
      </c>
      <c r="H1254" s="361" t="s">
        <v>5786</v>
      </c>
      <c r="I1254" s="361" t="s">
        <v>5787</v>
      </c>
      <c r="J1254" s="361" t="s">
        <v>5788</v>
      </c>
      <c r="K1254" s="364"/>
    </row>
    <row r="1255" spans="1:13" x14ac:dyDescent="0.2">
      <c r="A1255" s="359" t="s">
        <v>4346</v>
      </c>
      <c r="B1255" s="365" t="s">
        <v>5789</v>
      </c>
      <c r="C1255" s="366" t="s">
        <v>6005</v>
      </c>
      <c r="D1255" s="365" t="s">
        <v>5791</v>
      </c>
      <c r="E1255" s="365" t="s">
        <v>311</v>
      </c>
      <c r="F1255" s="367">
        <v>6</v>
      </c>
      <c r="G1255" s="368" t="s">
        <v>5793</v>
      </c>
      <c r="H1255" s="369">
        <v>1</v>
      </c>
      <c r="I1255" s="370">
        <v>29.69</v>
      </c>
      <c r="J1255" s="370">
        <v>29.69</v>
      </c>
      <c r="K1255" s="371"/>
      <c r="L1255" s="488">
        <v>35.78</v>
      </c>
      <c r="M1255" s="488">
        <v>35.78</v>
      </c>
    </row>
    <row r="1256" spans="1:13" x14ac:dyDescent="0.2">
      <c r="A1256" s="359" t="s">
        <v>4347</v>
      </c>
      <c r="B1256" s="373" t="s">
        <v>5794</v>
      </c>
      <c r="C1256" s="374" t="s">
        <v>5795</v>
      </c>
      <c r="D1256" s="373" t="s">
        <v>5791</v>
      </c>
      <c r="E1256" s="373" t="s">
        <v>5302</v>
      </c>
      <c r="F1256" s="375" t="s">
        <v>5796</v>
      </c>
      <c r="G1256" s="376" t="s">
        <v>86</v>
      </c>
      <c r="H1256" s="377">
        <v>0.31240000000000001</v>
      </c>
      <c r="I1256" s="378">
        <v>12.5</v>
      </c>
      <c r="J1256" s="378">
        <v>3.9</v>
      </c>
      <c r="K1256" s="379"/>
      <c r="L1256" s="489">
        <v>15.06</v>
      </c>
    </row>
    <row r="1257" spans="1:13" x14ac:dyDescent="0.2">
      <c r="A1257" s="359" t="s">
        <v>4348</v>
      </c>
      <c r="B1257" s="396" t="s">
        <v>5794</v>
      </c>
      <c r="C1257" s="397" t="s">
        <v>5801</v>
      </c>
      <c r="D1257" s="396" t="s">
        <v>5791</v>
      </c>
      <c r="E1257" s="396" t="s">
        <v>5362</v>
      </c>
      <c r="F1257" s="398" t="s">
        <v>5796</v>
      </c>
      <c r="G1257" s="399" t="s">
        <v>86</v>
      </c>
      <c r="H1257" s="400">
        <v>0.29930000000000001</v>
      </c>
      <c r="I1257" s="380">
        <v>18.510000000000002</v>
      </c>
      <c r="J1257" s="380">
        <v>5.54</v>
      </c>
      <c r="K1257" s="379"/>
      <c r="L1257" s="489">
        <v>22.3</v>
      </c>
    </row>
    <row r="1258" spans="1:13" ht="12.75" thickBot="1" x14ac:dyDescent="0.25">
      <c r="A1258" s="359" t="s">
        <v>4349</v>
      </c>
      <c r="B1258" s="396" t="s">
        <v>5794</v>
      </c>
      <c r="C1258" s="397" t="s">
        <v>5954</v>
      </c>
      <c r="D1258" s="396" t="s">
        <v>5791</v>
      </c>
      <c r="E1258" s="396" t="s">
        <v>5389</v>
      </c>
      <c r="F1258" s="398" t="s">
        <v>5798</v>
      </c>
      <c r="G1258" s="399" t="s">
        <v>5385</v>
      </c>
      <c r="H1258" s="400">
        <v>1.4124000000000001</v>
      </c>
      <c r="I1258" s="380">
        <v>7.0770699999999991</v>
      </c>
      <c r="J1258" s="380">
        <v>9.99</v>
      </c>
      <c r="K1258" s="379"/>
      <c r="L1258" s="489">
        <v>8.52</v>
      </c>
    </row>
    <row r="1259" spans="1:13" ht="12.75" thickTop="1" x14ac:dyDescent="0.2">
      <c r="A1259" s="359" t="s">
        <v>4350</v>
      </c>
      <c r="B1259" s="390" t="s">
        <v>5794</v>
      </c>
      <c r="C1259" s="391" t="s">
        <v>5955</v>
      </c>
      <c r="D1259" s="390" t="s">
        <v>5791</v>
      </c>
      <c r="E1259" s="390" t="s">
        <v>5387</v>
      </c>
      <c r="F1259" s="392" t="s">
        <v>5798</v>
      </c>
      <c r="G1259" s="393" t="s">
        <v>5298</v>
      </c>
      <c r="H1259" s="394">
        <v>8.7599999999999997E-2</v>
      </c>
      <c r="I1259" s="395">
        <v>20.66</v>
      </c>
      <c r="J1259" s="395">
        <v>1.8</v>
      </c>
      <c r="K1259" s="379"/>
      <c r="L1259" s="489">
        <v>24.9</v>
      </c>
    </row>
    <row r="1260" spans="1:13" x14ac:dyDescent="0.2">
      <c r="A1260" s="359" t="s">
        <v>4351</v>
      </c>
      <c r="B1260" s="373" t="s">
        <v>5794</v>
      </c>
      <c r="C1260" s="374" t="s">
        <v>6006</v>
      </c>
      <c r="D1260" s="373" t="s">
        <v>5791</v>
      </c>
      <c r="E1260" s="373" t="s">
        <v>5384</v>
      </c>
      <c r="F1260" s="375" t="s">
        <v>5798</v>
      </c>
      <c r="G1260" s="376" t="s">
        <v>5385</v>
      </c>
      <c r="H1260" s="377">
        <v>0.71340000000000003</v>
      </c>
      <c r="I1260" s="378">
        <v>11.87</v>
      </c>
      <c r="J1260" s="378">
        <v>8.4600000000000009</v>
      </c>
      <c r="K1260" s="379"/>
      <c r="L1260" s="489">
        <v>14.3</v>
      </c>
    </row>
    <row r="1261" spans="1:13" x14ac:dyDescent="0.2">
      <c r="A1261" s="359" t="s">
        <v>4352</v>
      </c>
      <c r="B1261" s="360" t="s">
        <v>6563</v>
      </c>
      <c r="C1261" s="361" t="s">
        <v>5781</v>
      </c>
      <c r="D1261" s="360" t="s">
        <v>5782</v>
      </c>
      <c r="E1261" s="360" t="s">
        <v>5783</v>
      </c>
      <c r="F1261" s="362" t="s">
        <v>5784</v>
      </c>
      <c r="G1261" s="363" t="s">
        <v>5785</v>
      </c>
      <c r="H1261" s="361" t="s">
        <v>5786</v>
      </c>
      <c r="I1261" s="361" t="s">
        <v>5787</v>
      </c>
      <c r="J1261" s="361" t="s">
        <v>5788</v>
      </c>
      <c r="K1261" s="364"/>
    </row>
    <row r="1262" spans="1:13" x14ac:dyDescent="0.2">
      <c r="A1262" s="359" t="s">
        <v>4353</v>
      </c>
      <c r="B1262" s="365" t="s">
        <v>5789</v>
      </c>
      <c r="C1262" s="366" t="s">
        <v>6008</v>
      </c>
      <c r="D1262" s="365" t="s">
        <v>5791</v>
      </c>
      <c r="E1262" s="365" t="s">
        <v>292</v>
      </c>
      <c r="F1262" s="367">
        <v>6</v>
      </c>
      <c r="G1262" s="368" t="s">
        <v>5885</v>
      </c>
      <c r="H1262" s="369">
        <v>1</v>
      </c>
      <c r="I1262" s="370">
        <v>463</v>
      </c>
      <c r="J1262" s="370">
        <v>463</v>
      </c>
      <c r="K1262" s="371"/>
      <c r="L1262" s="488">
        <v>557.76</v>
      </c>
      <c r="M1262" s="488">
        <v>557.76</v>
      </c>
    </row>
    <row r="1263" spans="1:13" x14ac:dyDescent="0.2">
      <c r="A1263" s="359" t="s">
        <v>4354</v>
      </c>
      <c r="B1263" s="373" t="s">
        <v>5794</v>
      </c>
      <c r="C1263" s="374" t="s">
        <v>5987</v>
      </c>
      <c r="D1263" s="373" t="s">
        <v>5791</v>
      </c>
      <c r="E1263" s="373" t="s">
        <v>5596</v>
      </c>
      <c r="F1263" s="375" t="s">
        <v>5798</v>
      </c>
      <c r="G1263" s="376" t="s">
        <v>5885</v>
      </c>
      <c r="H1263" s="377">
        <v>1.02</v>
      </c>
      <c r="I1263" s="378">
        <v>453.92980388768899</v>
      </c>
      <c r="J1263" s="378">
        <v>463</v>
      </c>
      <c r="K1263" s="379"/>
      <c r="L1263" s="489">
        <v>546.83000000000004</v>
      </c>
    </row>
    <row r="1264" spans="1:13" x14ac:dyDescent="0.2">
      <c r="A1264" s="359" t="s">
        <v>4355</v>
      </c>
      <c r="B1264" s="360" t="s">
        <v>6564</v>
      </c>
      <c r="C1264" s="361" t="s">
        <v>5781</v>
      </c>
      <c r="D1264" s="360" t="s">
        <v>5782</v>
      </c>
      <c r="E1264" s="360" t="s">
        <v>5783</v>
      </c>
      <c r="F1264" s="362" t="s">
        <v>5784</v>
      </c>
      <c r="G1264" s="363" t="s">
        <v>5785</v>
      </c>
      <c r="H1264" s="361" t="s">
        <v>5786</v>
      </c>
      <c r="I1264" s="361" t="s">
        <v>5787</v>
      </c>
      <c r="J1264" s="361" t="s">
        <v>5788</v>
      </c>
      <c r="K1264" s="364"/>
    </row>
    <row r="1265" spans="1:13" ht="24" x14ac:dyDescent="0.2">
      <c r="A1265" s="359" t="s">
        <v>4356</v>
      </c>
      <c r="B1265" s="365" t="s">
        <v>5789</v>
      </c>
      <c r="C1265" s="366" t="s">
        <v>6010</v>
      </c>
      <c r="D1265" s="365" t="s">
        <v>5791</v>
      </c>
      <c r="E1265" s="365" t="s">
        <v>314</v>
      </c>
      <c r="F1265" s="367">
        <v>6</v>
      </c>
      <c r="G1265" s="368" t="s">
        <v>5885</v>
      </c>
      <c r="H1265" s="369">
        <v>1</v>
      </c>
      <c r="I1265" s="370">
        <v>43.040000000000006</v>
      </c>
      <c r="J1265" s="370">
        <v>43.040000000000006</v>
      </c>
      <c r="K1265" s="371"/>
      <c r="L1265" s="488">
        <v>51.84</v>
      </c>
      <c r="M1265" s="488">
        <v>51.84</v>
      </c>
    </row>
    <row r="1266" spans="1:13" x14ac:dyDescent="0.2">
      <c r="A1266" s="359" t="s">
        <v>4357</v>
      </c>
      <c r="B1266" s="373" t="s">
        <v>5794</v>
      </c>
      <c r="C1266" s="374" t="s">
        <v>5882</v>
      </c>
      <c r="D1266" s="373" t="s">
        <v>5791</v>
      </c>
      <c r="E1266" s="373" t="s">
        <v>5402</v>
      </c>
      <c r="F1266" s="375" t="s">
        <v>5796</v>
      </c>
      <c r="G1266" s="376" t="s">
        <v>86</v>
      </c>
      <c r="H1266" s="377">
        <v>1.9348000000000001</v>
      </c>
      <c r="I1266" s="378">
        <v>18.515141666666665</v>
      </c>
      <c r="J1266" s="378">
        <v>35.82</v>
      </c>
      <c r="K1266" s="379"/>
      <c r="L1266" s="489">
        <v>22.3</v>
      </c>
    </row>
    <row r="1267" spans="1:13" x14ac:dyDescent="0.2">
      <c r="A1267" s="359" t="s">
        <v>4358</v>
      </c>
      <c r="B1267" s="373" t="s">
        <v>5794</v>
      </c>
      <c r="C1267" s="374" t="s">
        <v>5815</v>
      </c>
      <c r="D1267" s="373" t="s">
        <v>5791</v>
      </c>
      <c r="E1267" s="373" t="s">
        <v>5286</v>
      </c>
      <c r="F1267" s="375" t="s">
        <v>5796</v>
      </c>
      <c r="G1267" s="376" t="s">
        <v>86</v>
      </c>
      <c r="H1267" s="377">
        <v>0.64459999999999995</v>
      </c>
      <c r="I1267" s="378">
        <v>11.07</v>
      </c>
      <c r="J1267" s="378">
        <v>7.13</v>
      </c>
      <c r="K1267" s="379"/>
      <c r="L1267" s="489">
        <v>13.34</v>
      </c>
    </row>
    <row r="1268" spans="1:13" ht="24" x14ac:dyDescent="0.2">
      <c r="A1268" s="359" t="s">
        <v>4359</v>
      </c>
      <c r="B1268" s="373" t="s">
        <v>5794</v>
      </c>
      <c r="C1268" s="374" t="s">
        <v>5990</v>
      </c>
      <c r="D1268" s="373" t="s">
        <v>5791</v>
      </c>
      <c r="E1268" s="373" t="s">
        <v>5598</v>
      </c>
      <c r="F1268" s="375" t="s">
        <v>5798</v>
      </c>
      <c r="G1268" s="376" t="s">
        <v>5305</v>
      </c>
      <c r="H1268" s="377">
        <v>4.6800000000000001E-2</v>
      </c>
      <c r="I1268" s="378">
        <v>2.0699999999999998</v>
      </c>
      <c r="J1268" s="378">
        <v>0.09</v>
      </c>
      <c r="K1268" s="379"/>
      <c r="L1268" s="489">
        <v>2.5</v>
      </c>
    </row>
    <row r="1269" spans="1:13" x14ac:dyDescent="0.2">
      <c r="A1269" s="359" t="s">
        <v>4360</v>
      </c>
      <c r="B1269" s="360" t="s">
        <v>6565</v>
      </c>
      <c r="C1269" s="361" t="s">
        <v>5781</v>
      </c>
      <c r="D1269" s="360" t="s">
        <v>5782</v>
      </c>
      <c r="E1269" s="360" t="s">
        <v>5783</v>
      </c>
      <c r="F1269" s="362" t="s">
        <v>5784</v>
      </c>
      <c r="G1269" s="363" t="s">
        <v>5785</v>
      </c>
      <c r="H1269" s="361" t="s">
        <v>5786</v>
      </c>
      <c r="I1269" s="361" t="s">
        <v>5787</v>
      </c>
      <c r="J1269" s="361" t="s">
        <v>5788</v>
      </c>
      <c r="K1269" s="364"/>
    </row>
    <row r="1270" spans="1:13" ht="24" x14ac:dyDescent="0.2">
      <c r="A1270" s="359" t="s">
        <v>4361</v>
      </c>
      <c r="B1270" s="365" t="s">
        <v>5789</v>
      </c>
      <c r="C1270" s="366" t="s">
        <v>6016</v>
      </c>
      <c r="D1270" s="365" t="s">
        <v>217</v>
      </c>
      <c r="E1270" s="365" t="s">
        <v>320</v>
      </c>
      <c r="F1270" s="367" t="s">
        <v>5936</v>
      </c>
      <c r="G1270" s="368" t="s">
        <v>280</v>
      </c>
      <c r="H1270" s="369">
        <v>1</v>
      </c>
      <c r="I1270" s="370">
        <v>12.04</v>
      </c>
      <c r="J1270" s="370">
        <v>12.040000000000003</v>
      </c>
      <c r="K1270" s="371"/>
      <c r="L1270" s="488">
        <v>14.52</v>
      </c>
      <c r="M1270" s="488">
        <v>14.52</v>
      </c>
    </row>
    <row r="1271" spans="1:13" ht="24" x14ac:dyDescent="0.2">
      <c r="A1271" s="359" t="s">
        <v>4362</v>
      </c>
      <c r="B1271" s="418" t="s">
        <v>5898</v>
      </c>
      <c r="C1271" s="419" t="s">
        <v>6017</v>
      </c>
      <c r="D1271" s="418" t="s">
        <v>217</v>
      </c>
      <c r="E1271" s="418" t="s">
        <v>6018</v>
      </c>
      <c r="F1271" s="420" t="s">
        <v>5908</v>
      </c>
      <c r="G1271" s="421" t="s">
        <v>185</v>
      </c>
      <c r="H1271" s="422">
        <v>1.7500000000000002E-2</v>
      </c>
      <c r="I1271" s="423">
        <v>16.91</v>
      </c>
      <c r="J1271" s="423">
        <v>0.28999999999999998</v>
      </c>
      <c r="K1271" s="379"/>
      <c r="L1271" s="489">
        <v>20.38</v>
      </c>
    </row>
    <row r="1272" spans="1:13" ht="24" x14ac:dyDescent="0.2">
      <c r="A1272" s="359" t="s">
        <v>4363</v>
      </c>
      <c r="B1272" s="418" t="s">
        <v>5898</v>
      </c>
      <c r="C1272" s="419" t="s">
        <v>6019</v>
      </c>
      <c r="D1272" s="418" t="s">
        <v>217</v>
      </c>
      <c r="E1272" s="418" t="s">
        <v>6020</v>
      </c>
      <c r="F1272" s="420" t="s">
        <v>5908</v>
      </c>
      <c r="G1272" s="421" t="s">
        <v>185</v>
      </c>
      <c r="H1272" s="422">
        <v>0.1069</v>
      </c>
      <c r="I1272" s="423">
        <v>23.63</v>
      </c>
      <c r="J1272" s="423">
        <v>2.52</v>
      </c>
      <c r="K1272" s="379"/>
      <c r="L1272" s="489">
        <v>28.47</v>
      </c>
      <c r="M1272" s="490"/>
    </row>
    <row r="1273" spans="1:13" ht="24" x14ac:dyDescent="0.2">
      <c r="A1273" s="359" t="s">
        <v>4364</v>
      </c>
      <c r="B1273" s="424" t="s">
        <v>5898</v>
      </c>
      <c r="C1273" s="425" t="s">
        <v>6021</v>
      </c>
      <c r="D1273" s="424" t="s">
        <v>217</v>
      </c>
      <c r="E1273" s="424" t="s">
        <v>6022</v>
      </c>
      <c r="F1273" s="426" t="s">
        <v>5936</v>
      </c>
      <c r="G1273" s="427" t="s">
        <v>280</v>
      </c>
      <c r="H1273" s="428">
        <v>1</v>
      </c>
      <c r="I1273" s="417">
        <v>8.4700000000000006</v>
      </c>
      <c r="J1273" s="417">
        <v>8.4700000000000006</v>
      </c>
      <c r="K1273" s="379"/>
      <c r="L1273" s="489">
        <v>10.210000000000001</v>
      </c>
    </row>
    <row r="1274" spans="1:13" ht="24.75" thickBot="1" x14ac:dyDescent="0.25">
      <c r="A1274" s="359" t="s">
        <v>4365</v>
      </c>
      <c r="B1274" s="396" t="s">
        <v>5794</v>
      </c>
      <c r="C1274" s="397" t="s">
        <v>6023</v>
      </c>
      <c r="D1274" s="396" t="s">
        <v>217</v>
      </c>
      <c r="E1274" s="396" t="s">
        <v>6024</v>
      </c>
      <c r="F1274" s="398" t="s">
        <v>5798</v>
      </c>
      <c r="G1274" s="399" t="s">
        <v>160</v>
      </c>
      <c r="H1274" s="400">
        <v>1.19</v>
      </c>
      <c r="I1274" s="380">
        <v>0.18720000000000001</v>
      </c>
      <c r="J1274" s="380">
        <v>0.22</v>
      </c>
      <c r="K1274" s="379"/>
      <c r="L1274" s="489">
        <v>0.22</v>
      </c>
    </row>
    <row r="1275" spans="1:13" ht="24.75" thickTop="1" x14ac:dyDescent="0.2">
      <c r="A1275" s="359" t="s">
        <v>4366</v>
      </c>
      <c r="B1275" s="390" t="s">
        <v>5794</v>
      </c>
      <c r="C1275" s="391" t="s">
        <v>6025</v>
      </c>
      <c r="D1275" s="390" t="s">
        <v>217</v>
      </c>
      <c r="E1275" s="390" t="s">
        <v>6026</v>
      </c>
      <c r="F1275" s="392" t="s">
        <v>5798</v>
      </c>
      <c r="G1275" s="393" t="s">
        <v>280</v>
      </c>
      <c r="H1275" s="394">
        <v>2.5000000000000001E-2</v>
      </c>
      <c r="I1275" s="395">
        <v>21.99</v>
      </c>
      <c r="J1275" s="395">
        <v>0.54</v>
      </c>
      <c r="K1275" s="379"/>
      <c r="L1275" s="489">
        <v>26.5</v>
      </c>
    </row>
    <row r="1276" spans="1:13" x14ac:dyDescent="0.2">
      <c r="A1276" s="359" t="s">
        <v>4367</v>
      </c>
      <c r="B1276" s="360" t="s">
        <v>6566</v>
      </c>
      <c r="C1276" s="361" t="s">
        <v>5781</v>
      </c>
      <c r="D1276" s="360" t="s">
        <v>5782</v>
      </c>
      <c r="E1276" s="360" t="s">
        <v>5783</v>
      </c>
      <c r="F1276" s="362" t="s">
        <v>5784</v>
      </c>
      <c r="G1276" s="363" t="s">
        <v>5785</v>
      </c>
      <c r="H1276" s="361" t="s">
        <v>5786</v>
      </c>
      <c r="I1276" s="361" t="s">
        <v>5787</v>
      </c>
      <c r="J1276" s="361" t="s">
        <v>5788</v>
      </c>
      <c r="K1276" s="364"/>
    </row>
    <row r="1277" spans="1:13" x14ac:dyDescent="0.2">
      <c r="A1277" s="359" t="s">
        <v>4368</v>
      </c>
      <c r="B1277" s="365" t="s">
        <v>5789</v>
      </c>
      <c r="C1277" s="366" t="s">
        <v>6014</v>
      </c>
      <c r="D1277" s="365" t="s">
        <v>5791</v>
      </c>
      <c r="E1277" s="365" t="s">
        <v>318</v>
      </c>
      <c r="F1277" s="367">
        <v>6</v>
      </c>
      <c r="G1277" s="368" t="s">
        <v>5298</v>
      </c>
      <c r="H1277" s="369">
        <v>1</v>
      </c>
      <c r="I1277" s="370">
        <v>10.07</v>
      </c>
      <c r="J1277" s="370">
        <v>10.07</v>
      </c>
      <c r="K1277" s="371"/>
      <c r="L1277" s="488">
        <v>12.12</v>
      </c>
      <c r="M1277" s="488">
        <v>12.12</v>
      </c>
    </row>
    <row r="1278" spans="1:13" x14ac:dyDescent="0.2">
      <c r="A1278" s="359" t="s">
        <v>4369</v>
      </c>
      <c r="B1278" s="373" t="s">
        <v>5794</v>
      </c>
      <c r="C1278" s="374" t="s">
        <v>5795</v>
      </c>
      <c r="D1278" s="373" t="s">
        <v>5791</v>
      </c>
      <c r="E1278" s="373" t="s">
        <v>5302</v>
      </c>
      <c r="F1278" s="375" t="s">
        <v>5796</v>
      </c>
      <c r="G1278" s="376" t="s">
        <v>86</v>
      </c>
      <c r="H1278" s="377">
        <v>0.08</v>
      </c>
      <c r="I1278" s="378">
        <v>12.5</v>
      </c>
      <c r="J1278" s="378">
        <v>1</v>
      </c>
      <c r="K1278" s="379"/>
      <c r="L1278" s="489">
        <v>15.06</v>
      </c>
    </row>
    <row r="1279" spans="1:13" x14ac:dyDescent="0.2">
      <c r="A1279" s="359" t="s">
        <v>4370</v>
      </c>
      <c r="B1279" s="373" t="s">
        <v>5794</v>
      </c>
      <c r="C1279" s="374" t="s">
        <v>5971</v>
      </c>
      <c r="D1279" s="373" t="s">
        <v>5791</v>
      </c>
      <c r="E1279" s="373" t="s">
        <v>5293</v>
      </c>
      <c r="F1279" s="375" t="s">
        <v>5796</v>
      </c>
      <c r="G1279" s="376" t="s">
        <v>86</v>
      </c>
      <c r="H1279" s="377">
        <v>0.08</v>
      </c>
      <c r="I1279" s="378">
        <v>18.510000000000002</v>
      </c>
      <c r="J1279" s="378">
        <v>1.48</v>
      </c>
      <c r="K1279" s="379"/>
      <c r="L1279" s="489">
        <v>22.3</v>
      </c>
    </row>
    <row r="1280" spans="1:13" x14ac:dyDescent="0.2">
      <c r="A1280" s="359" t="s">
        <v>4371</v>
      </c>
      <c r="B1280" s="373" t="s">
        <v>5794</v>
      </c>
      <c r="C1280" s="374" t="s">
        <v>5953</v>
      </c>
      <c r="D1280" s="373" t="s">
        <v>5791</v>
      </c>
      <c r="E1280" s="373" t="s">
        <v>5297</v>
      </c>
      <c r="F1280" s="375" t="s">
        <v>5798</v>
      </c>
      <c r="G1280" s="376" t="s">
        <v>5298</v>
      </c>
      <c r="H1280" s="377">
        <v>0.02</v>
      </c>
      <c r="I1280" s="378">
        <v>20.12</v>
      </c>
      <c r="J1280" s="378">
        <v>0.4</v>
      </c>
      <c r="K1280" s="379"/>
      <c r="L1280" s="489">
        <v>24.25</v>
      </c>
    </row>
    <row r="1281" spans="1:13" x14ac:dyDescent="0.2">
      <c r="A1281" s="359" t="s">
        <v>4372</v>
      </c>
      <c r="B1281" s="373" t="s">
        <v>5794</v>
      </c>
      <c r="C1281" s="374" t="s">
        <v>5993</v>
      </c>
      <c r="D1281" s="373" t="s">
        <v>5791</v>
      </c>
      <c r="E1281" s="373" t="s">
        <v>5373</v>
      </c>
      <c r="F1281" s="375" t="s">
        <v>5798</v>
      </c>
      <c r="G1281" s="376" t="s">
        <v>5298</v>
      </c>
      <c r="H1281" s="377">
        <v>1.1000000000000001</v>
      </c>
      <c r="I1281" s="378">
        <v>6.54</v>
      </c>
      <c r="J1281" s="378">
        <v>7.19</v>
      </c>
      <c r="K1281" s="379"/>
      <c r="L1281" s="489">
        <v>7.88</v>
      </c>
    </row>
    <row r="1282" spans="1:13" x14ac:dyDescent="0.2">
      <c r="A1282" s="359" t="s">
        <v>4373</v>
      </c>
      <c r="B1282" s="360" t="s">
        <v>6567</v>
      </c>
      <c r="C1282" s="361" t="s">
        <v>5781</v>
      </c>
      <c r="D1282" s="360" t="s">
        <v>5782</v>
      </c>
      <c r="E1282" s="360" t="s">
        <v>5783</v>
      </c>
      <c r="F1282" s="362" t="s">
        <v>5784</v>
      </c>
      <c r="G1282" s="363" t="s">
        <v>5785</v>
      </c>
      <c r="H1282" s="361" t="s">
        <v>5786</v>
      </c>
      <c r="I1282" s="361" t="s">
        <v>5787</v>
      </c>
      <c r="J1282" s="361" t="s">
        <v>5788</v>
      </c>
      <c r="K1282" s="364"/>
    </row>
    <row r="1283" spans="1:13" x14ac:dyDescent="0.2">
      <c r="A1283" s="359" t="s">
        <v>4374</v>
      </c>
      <c r="B1283" s="365" t="s">
        <v>5789</v>
      </c>
      <c r="C1283" s="366" t="s">
        <v>6028</v>
      </c>
      <c r="D1283" s="365" t="s">
        <v>5791</v>
      </c>
      <c r="E1283" s="365" t="s">
        <v>324</v>
      </c>
      <c r="F1283" s="367">
        <v>6</v>
      </c>
      <c r="G1283" s="368" t="s">
        <v>5793</v>
      </c>
      <c r="H1283" s="369">
        <v>1</v>
      </c>
      <c r="I1283" s="370">
        <v>46.78</v>
      </c>
      <c r="J1283" s="370">
        <v>46.779999999999994</v>
      </c>
      <c r="K1283" s="371"/>
      <c r="L1283" s="488">
        <v>56.34</v>
      </c>
      <c r="M1283" s="488">
        <v>56.34</v>
      </c>
    </row>
    <row r="1284" spans="1:13" x14ac:dyDescent="0.2">
      <c r="A1284" s="359" t="s">
        <v>4375</v>
      </c>
      <c r="B1284" s="373" t="s">
        <v>5794</v>
      </c>
      <c r="C1284" s="374" t="s">
        <v>5815</v>
      </c>
      <c r="D1284" s="373" t="s">
        <v>5791</v>
      </c>
      <c r="E1284" s="373" t="s">
        <v>5286</v>
      </c>
      <c r="F1284" s="375" t="s">
        <v>5796</v>
      </c>
      <c r="G1284" s="376" t="s">
        <v>86</v>
      </c>
      <c r="H1284" s="377">
        <v>0.66</v>
      </c>
      <c r="I1284" s="378">
        <v>11.07</v>
      </c>
      <c r="J1284" s="378">
        <v>7.3</v>
      </c>
      <c r="K1284" s="379"/>
      <c r="L1284" s="489">
        <v>13.34</v>
      </c>
    </row>
    <row r="1285" spans="1:13" x14ac:dyDescent="0.2">
      <c r="A1285" s="359" t="s">
        <v>4376</v>
      </c>
      <c r="B1285" s="373" t="s">
        <v>5794</v>
      </c>
      <c r="C1285" s="374" t="s">
        <v>6029</v>
      </c>
      <c r="D1285" s="373" t="s">
        <v>5791</v>
      </c>
      <c r="E1285" s="373" t="s">
        <v>5594</v>
      </c>
      <c r="F1285" s="375" t="s">
        <v>5798</v>
      </c>
      <c r="G1285" s="376" t="s">
        <v>5385</v>
      </c>
      <c r="H1285" s="377">
        <v>0.8</v>
      </c>
      <c r="I1285" s="378">
        <v>2.86</v>
      </c>
      <c r="J1285" s="378">
        <v>2.2799999999999998</v>
      </c>
      <c r="K1285" s="379"/>
      <c r="L1285" s="489">
        <v>3.45</v>
      </c>
    </row>
    <row r="1286" spans="1:13" x14ac:dyDescent="0.2">
      <c r="A1286" s="359" t="s">
        <v>4377</v>
      </c>
      <c r="B1286" s="373" t="s">
        <v>5794</v>
      </c>
      <c r="C1286" s="374" t="s">
        <v>6030</v>
      </c>
      <c r="D1286" s="373" t="s">
        <v>5791</v>
      </c>
      <c r="E1286" s="373" t="s">
        <v>6031</v>
      </c>
      <c r="F1286" s="375" t="s">
        <v>5798</v>
      </c>
      <c r="G1286" s="376" t="s">
        <v>5793</v>
      </c>
      <c r="H1286" s="377">
        <v>0.16</v>
      </c>
      <c r="I1286" s="378">
        <v>67.95</v>
      </c>
      <c r="J1286" s="378">
        <v>10.87</v>
      </c>
      <c r="K1286" s="379"/>
      <c r="L1286" s="489">
        <v>81.86</v>
      </c>
    </row>
    <row r="1287" spans="1:13" x14ac:dyDescent="0.2">
      <c r="A1287" s="359" t="s">
        <v>4378</v>
      </c>
      <c r="B1287" s="373" t="s">
        <v>5794</v>
      </c>
      <c r="C1287" s="374" t="s">
        <v>5801</v>
      </c>
      <c r="D1287" s="373" t="s">
        <v>5791</v>
      </c>
      <c r="E1287" s="373" t="s">
        <v>5362</v>
      </c>
      <c r="F1287" s="375" t="s">
        <v>5796</v>
      </c>
      <c r="G1287" s="376" t="s">
        <v>86</v>
      </c>
      <c r="H1287" s="377">
        <v>0.66</v>
      </c>
      <c r="I1287" s="378">
        <v>18.556275000000014</v>
      </c>
      <c r="J1287" s="378">
        <v>12.24</v>
      </c>
      <c r="K1287" s="379"/>
      <c r="L1287" s="489">
        <v>22.3</v>
      </c>
    </row>
    <row r="1288" spans="1:13" x14ac:dyDescent="0.2">
      <c r="A1288" s="359" t="s">
        <v>4379</v>
      </c>
      <c r="B1288" s="396" t="s">
        <v>5794</v>
      </c>
      <c r="C1288" s="397" t="s">
        <v>5955</v>
      </c>
      <c r="D1288" s="396" t="s">
        <v>5791</v>
      </c>
      <c r="E1288" s="396" t="s">
        <v>5387</v>
      </c>
      <c r="F1288" s="398" t="s">
        <v>5798</v>
      </c>
      <c r="G1288" s="399" t="s">
        <v>5298</v>
      </c>
      <c r="H1288" s="400">
        <v>0.17</v>
      </c>
      <c r="I1288" s="380">
        <v>20.66</v>
      </c>
      <c r="J1288" s="380">
        <v>3.51</v>
      </c>
      <c r="K1288" s="379"/>
      <c r="L1288" s="489">
        <v>24.9</v>
      </c>
    </row>
    <row r="1289" spans="1:13" ht="12.75" thickBot="1" x14ac:dyDescent="0.25">
      <c r="A1289" s="359" t="s">
        <v>4380</v>
      </c>
      <c r="B1289" s="396" t="s">
        <v>5794</v>
      </c>
      <c r="C1289" s="397" t="s">
        <v>5811</v>
      </c>
      <c r="D1289" s="396" t="s">
        <v>5791</v>
      </c>
      <c r="E1289" s="396" t="s">
        <v>5590</v>
      </c>
      <c r="F1289" s="398" t="s">
        <v>5798</v>
      </c>
      <c r="G1289" s="399" t="s">
        <v>5385</v>
      </c>
      <c r="H1289" s="400">
        <v>0.5</v>
      </c>
      <c r="I1289" s="380">
        <v>6.93</v>
      </c>
      <c r="J1289" s="380">
        <v>3.46</v>
      </c>
      <c r="K1289" s="379"/>
      <c r="L1289" s="489">
        <v>8.35</v>
      </c>
    </row>
    <row r="1290" spans="1:13" ht="12.75" thickTop="1" x14ac:dyDescent="0.2">
      <c r="A1290" s="359" t="s">
        <v>4381</v>
      </c>
      <c r="B1290" s="390" t="s">
        <v>5794</v>
      </c>
      <c r="C1290" s="391" t="s">
        <v>6006</v>
      </c>
      <c r="D1290" s="390" t="s">
        <v>5791</v>
      </c>
      <c r="E1290" s="390" t="s">
        <v>5384</v>
      </c>
      <c r="F1290" s="392" t="s">
        <v>5798</v>
      </c>
      <c r="G1290" s="393" t="s">
        <v>5385</v>
      </c>
      <c r="H1290" s="394">
        <v>0.6</v>
      </c>
      <c r="I1290" s="395">
        <v>11.87</v>
      </c>
      <c r="J1290" s="395">
        <v>7.12</v>
      </c>
      <c r="K1290" s="379"/>
      <c r="L1290" s="489">
        <v>14.3</v>
      </c>
    </row>
    <row r="1291" spans="1:13" x14ac:dyDescent="0.2">
      <c r="A1291" s="359" t="s">
        <v>4382</v>
      </c>
      <c r="B1291" s="360" t="s">
        <v>6568</v>
      </c>
      <c r="C1291" s="361" t="s">
        <v>5781</v>
      </c>
      <c r="D1291" s="360" t="s">
        <v>5782</v>
      </c>
      <c r="E1291" s="360" t="s">
        <v>5783</v>
      </c>
      <c r="F1291" s="362" t="s">
        <v>5784</v>
      </c>
      <c r="G1291" s="363" t="s">
        <v>5785</v>
      </c>
      <c r="H1291" s="361" t="s">
        <v>5786</v>
      </c>
      <c r="I1291" s="361" t="s">
        <v>5787</v>
      </c>
      <c r="J1291" s="361" t="s">
        <v>5788</v>
      </c>
      <c r="K1291" s="364"/>
    </row>
    <row r="1292" spans="1:13" x14ac:dyDescent="0.2">
      <c r="A1292" s="359" t="s">
        <v>4383</v>
      </c>
      <c r="B1292" s="365" t="s">
        <v>5789</v>
      </c>
      <c r="C1292" s="366" t="s">
        <v>6008</v>
      </c>
      <c r="D1292" s="365" t="s">
        <v>5791</v>
      </c>
      <c r="E1292" s="365" t="s">
        <v>292</v>
      </c>
      <c r="F1292" s="367">
        <v>6</v>
      </c>
      <c r="G1292" s="368" t="s">
        <v>5885</v>
      </c>
      <c r="H1292" s="369">
        <v>1</v>
      </c>
      <c r="I1292" s="370">
        <v>463</v>
      </c>
      <c r="J1292" s="370">
        <v>463</v>
      </c>
      <c r="K1292" s="371"/>
      <c r="L1292" s="488">
        <v>557.76</v>
      </c>
      <c r="M1292" s="488">
        <v>557.76</v>
      </c>
    </row>
    <row r="1293" spans="1:13" x14ac:dyDescent="0.2">
      <c r="A1293" s="359" t="s">
        <v>4384</v>
      </c>
      <c r="B1293" s="373" t="s">
        <v>5794</v>
      </c>
      <c r="C1293" s="374" t="s">
        <v>5987</v>
      </c>
      <c r="D1293" s="373" t="s">
        <v>5791</v>
      </c>
      <c r="E1293" s="373" t="s">
        <v>5596</v>
      </c>
      <c r="F1293" s="375" t="s">
        <v>5798</v>
      </c>
      <c r="G1293" s="376" t="s">
        <v>5885</v>
      </c>
      <c r="H1293" s="377">
        <v>1.02</v>
      </c>
      <c r="I1293" s="378">
        <v>453.92980388768899</v>
      </c>
      <c r="J1293" s="378">
        <v>463</v>
      </c>
      <c r="K1293" s="379"/>
      <c r="L1293" s="489">
        <v>546.83000000000004</v>
      </c>
    </row>
    <row r="1294" spans="1:13" x14ac:dyDescent="0.2">
      <c r="A1294" s="359" t="s">
        <v>4385</v>
      </c>
      <c r="B1294" s="360" t="s">
        <v>6569</v>
      </c>
      <c r="C1294" s="361" t="s">
        <v>5781</v>
      </c>
      <c r="D1294" s="360" t="s">
        <v>5782</v>
      </c>
      <c r="E1294" s="360" t="s">
        <v>5783</v>
      </c>
      <c r="F1294" s="362" t="s">
        <v>5784</v>
      </c>
      <c r="G1294" s="363" t="s">
        <v>5785</v>
      </c>
      <c r="H1294" s="361" t="s">
        <v>5786</v>
      </c>
      <c r="I1294" s="361" t="s">
        <v>5787</v>
      </c>
      <c r="J1294" s="361" t="s">
        <v>5788</v>
      </c>
      <c r="K1294" s="364"/>
    </row>
    <row r="1295" spans="1:13" ht="24" x14ac:dyDescent="0.2">
      <c r="A1295" s="359" t="s">
        <v>4386</v>
      </c>
      <c r="B1295" s="365" t="s">
        <v>5789</v>
      </c>
      <c r="C1295" s="366" t="s">
        <v>6010</v>
      </c>
      <c r="D1295" s="365" t="s">
        <v>5791</v>
      </c>
      <c r="E1295" s="365" t="s">
        <v>314</v>
      </c>
      <c r="F1295" s="367">
        <v>6</v>
      </c>
      <c r="G1295" s="368" t="s">
        <v>5885</v>
      </c>
      <c r="H1295" s="369">
        <v>1</v>
      </c>
      <c r="I1295" s="370">
        <v>43.040000000000006</v>
      </c>
      <c r="J1295" s="370">
        <v>43.040000000000006</v>
      </c>
      <c r="K1295" s="371"/>
      <c r="L1295" s="488">
        <v>51.84</v>
      </c>
      <c r="M1295" s="488">
        <v>51.84</v>
      </c>
    </row>
    <row r="1296" spans="1:13" x14ac:dyDescent="0.2">
      <c r="A1296" s="359" t="s">
        <v>4387</v>
      </c>
      <c r="B1296" s="396" t="s">
        <v>5794</v>
      </c>
      <c r="C1296" s="397" t="s">
        <v>5882</v>
      </c>
      <c r="D1296" s="396" t="s">
        <v>5791</v>
      </c>
      <c r="E1296" s="396" t="s">
        <v>5402</v>
      </c>
      <c r="F1296" s="398" t="s">
        <v>5796</v>
      </c>
      <c r="G1296" s="399" t="s">
        <v>86</v>
      </c>
      <c r="H1296" s="400">
        <v>1.9348000000000001</v>
      </c>
      <c r="I1296" s="380">
        <v>18.515141666666665</v>
      </c>
      <c r="J1296" s="380">
        <v>35.82</v>
      </c>
      <c r="K1296" s="379"/>
      <c r="L1296" s="489">
        <v>22.3</v>
      </c>
    </row>
    <row r="1297" spans="1:13" ht="12.75" thickBot="1" x14ac:dyDescent="0.25">
      <c r="A1297" s="359" t="s">
        <v>4388</v>
      </c>
      <c r="B1297" s="396" t="s">
        <v>5794</v>
      </c>
      <c r="C1297" s="397" t="s">
        <v>5815</v>
      </c>
      <c r="D1297" s="396" t="s">
        <v>5791</v>
      </c>
      <c r="E1297" s="396" t="s">
        <v>5286</v>
      </c>
      <c r="F1297" s="398" t="s">
        <v>5796</v>
      </c>
      <c r="G1297" s="399" t="s">
        <v>86</v>
      </c>
      <c r="H1297" s="400">
        <v>0.64459999999999995</v>
      </c>
      <c r="I1297" s="380">
        <v>11.07</v>
      </c>
      <c r="J1297" s="380">
        <v>7.13</v>
      </c>
      <c r="K1297" s="379"/>
      <c r="L1297" s="489">
        <v>13.34</v>
      </c>
    </row>
    <row r="1298" spans="1:13" ht="24.75" thickTop="1" x14ac:dyDescent="0.2">
      <c r="A1298" s="359" t="s">
        <v>4389</v>
      </c>
      <c r="B1298" s="390" t="s">
        <v>5794</v>
      </c>
      <c r="C1298" s="391" t="s">
        <v>5990</v>
      </c>
      <c r="D1298" s="390" t="s">
        <v>5791</v>
      </c>
      <c r="E1298" s="390" t="s">
        <v>5598</v>
      </c>
      <c r="F1298" s="392" t="s">
        <v>5798</v>
      </c>
      <c r="G1298" s="393" t="s">
        <v>5305</v>
      </c>
      <c r="H1298" s="394">
        <v>4.6800000000000001E-2</v>
      </c>
      <c r="I1298" s="395">
        <v>2.0699999999999998</v>
      </c>
      <c r="J1298" s="395">
        <v>0.09</v>
      </c>
      <c r="K1298" s="379"/>
      <c r="L1298" s="489">
        <v>2.5</v>
      </c>
    </row>
    <row r="1299" spans="1:13" x14ac:dyDescent="0.2">
      <c r="A1299" s="359" t="s">
        <v>4390</v>
      </c>
      <c r="B1299" s="360" t="s">
        <v>6570</v>
      </c>
      <c r="C1299" s="361" t="s">
        <v>5781</v>
      </c>
      <c r="D1299" s="360" t="s">
        <v>5782</v>
      </c>
      <c r="E1299" s="360" t="s">
        <v>5783</v>
      </c>
      <c r="F1299" s="362" t="s">
        <v>5784</v>
      </c>
      <c r="G1299" s="363" t="s">
        <v>5785</v>
      </c>
      <c r="H1299" s="361" t="s">
        <v>5786</v>
      </c>
      <c r="I1299" s="361" t="s">
        <v>5787</v>
      </c>
      <c r="J1299" s="361" t="s">
        <v>5788</v>
      </c>
      <c r="K1299" s="364"/>
    </row>
    <row r="1300" spans="1:13" ht="24" x14ac:dyDescent="0.2">
      <c r="A1300" s="359" t="s">
        <v>4391</v>
      </c>
      <c r="B1300" s="365" t="s">
        <v>5789</v>
      </c>
      <c r="C1300" s="366" t="s">
        <v>6016</v>
      </c>
      <c r="D1300" s="365" t="s">
        <v>217</v>
      </c>
      <c r="E1300" s="365" t="s">
        <v>320</v>
      </c>
      <c r="F1300" s="367" t="s">
        <v>5936</v>
      </c>
      <c r="G1300" s="368" t="s">
        <v>280</v>
      </c>
      <c r="H1300" s="369">
        <v>1</v>
      </c>
      <c r="I1300" s="370">
        <v>12.04</v>
      </c>
      <c r="J1300" s="370">
        <v>12.040000000000003</v>
      </c>
      <c r="K1300" s="371"/>
      <c r="L1300" s="488">
        <v>14.52</v>
      </c>
      <c r="M1300" s="488">
        <v>14.52</v>
      </c>
    </row>
    <row r="1301" spans="1:13" ht="24" x14ac:dyDescent="0.2">
      <c r="A1301" s="359" t="s">
        <v>4392</v>
      </c>
      <c r="B1301" s="418" t="s">
        <v>5898</v>
      </c>
      <c r="C1301" s="419" t="s">
        <v>6017</v>
      </c>
      <c r="D1301" s="418" t="s">
        <v>217</v>
      </c>
      <c r="E1301" s="418" t="s">
        <v>6018</v>
      </c>
      <c r="F1301" s="420" t="s">
        <v>5908</v>
      </c>
      <c r="G1301" s="421" t="s">
        <v>185</v>
      </c>
      <c r="H1301" s="422">
        <v>1.7500000000000002E-2</v>
      </c>
      <c r="I1301" s="423">
        <v>16.91</v>
      </c>
      <c r="J1301" s="423">
        <v>0.28999999999999998</v>
      </c>
      <c r="K1301" s="379"/>
      <c r="L1301" s="489">
        <v>20.38</v>
      </c>
    </row>
    <row r="1302" spans="1:13" ht="24" x14ac:dyDescent="0.2">
      <c r="A1302" s="359" t="s">
        <v>4393</v>
      </c>
      <c r="B1302" s="418" t="s">
        <v>5898</v>
      </c>
      <c r="C1302" s="419" t="s">
        <v>6019</v>
      </c>
      <c r="D1302" s="418" t="s">
        <v>217</v>
      </c>
      <c r="E1302" s="418" t="s">
        <v>6020</v>
      </c>
      <c r="F1302" s="420" t="s">
        <v>5908</v>
      </c>
      <c r="G1302" s="421" t="s">
        <v>185</v>
      </c>
      <c r="H1302" s="422">
        <v>0.1069</v>
      </c>
      <c r="I1302" s="423">
        <v>23.63</v>
      </c>
      <c r="J1302" s="423">
        <v>2.52</v>
      </c>
      <c r="K1302" s="379"/>
      <c r="L1302" s="489">
        <v>28.47</v>
      </c>
      <c r="M1302" s="490"/>
    </row>
    <row r="1303" spans="1:13" ht="24" x14ac:dyDescent="0.2">
      <c r="A1303" s="359" t="s">
        <v>4394</v>
      </c>
      <c r="B1303" s="424" t="s">
        <v>5898</v>
      </c>
      <c r="C1303" s="425" t="s">
        <v>6021</v>
      </c>
      <c r="D1303" s="424" t="s">
        <v>217</v>
      </c>
      <c r="E1303" s="424" t="s">
        <v>6022</v>
      </c>
      <c r="F1303" s="426" t="s">
        <v>5936</v>
      </c>
      <c r="G1303" s="427" t="s">
        <v>280</v>
      </c>
      <c r="H1303" s="428">
        <v>1</v>
      </c>
      <c r="I1303" s="417">
        <v>8.4700000000000006</v>
      </c>
      <c r="J1303" s="417">
        <v>8.4700000000000006</v>
      </c>
      <c r="K1303" s="379"/>
      <c r="L1303" s="489">
        <v>10.210000000000001</v>
      </c>
    </row>
    <row r="1304" spans="1:13" ht="24.75" thickBot="1" x14ac:dyDescent="0.25">
      <c r="A1304" s="359" t="s">
        <v>4395</v>
      </c>
      <c r="B1304" s="396" t="s">
        <v>5794</v>
      </c>
      <c r="C1304" s="397" t="s">
        <v>6023</v>
      </c>
      <c r="D1304" s="396" t="s">
        <v>217</v>
      </c>
      <c r="E1304" s="396" t="s">
        <v>6024</v>
      </c>
      <c r="F1304" s="398" t="s">
        <v>5798</v>
      </c>
      <c r="G1304" s="399" t="s">
        <v>160</v>
      </c>
      <c r="H1304" s="400">
        <v>1.19</v>
      </c>
      <c r="I1304" s="380">
        <v>0.18720000000000001</v>
      </c>
      <c r="J1304" s="380">
        <v>0.22</v>
      </c>
      <c r="K1304" s="379"/>
      <c r="L1304" s="489">
        <v>0.22</v>
      </c>
    </row>
    <row r="1305" spans="1:13" ht="24.75" thickTop="1" x14ac:dyDescent="0.2">
      <c r="A1305" s="359" t="s">
        <v>4396</v>
      </c>
      <c r="B1305" s="390" t="s">
        <v>5794</v>
      </c>
      <c r="C1305" s="391" t="s">
        <v>6025</v>
      </c>
      <c r="D1305" s="390" t="s">
        <v>217</v>
      </c>
      <c r="E1305" s="390" t="s">
        <v>6026</v>
      </c>
      <c r="F1305" s="392" t="s">
        <v>5798</v>
      </c>
      <c r="G1305" s="393" t="s">
        <v>280</v>
      </c>
      <c r="H1305" s="394">
        <v>2.5000000000000001E-2</v>
      </c>
      <c r="I1305" s="395">
        <v>21.99</v>
      </c>
      <c r="J1305" s="395">
        <v>0.54</v>
      </c>
      <c r="K1305" s="379"/>
      <c r="L1305" s="489">
        <v>26.5</v>
      </c>
    </row>
    <row r="1306" spans="1:13" x14ac:dyDescent="0.2">
      <c r="A1306" s="359" t="s">
        <v>4397</v>
      </c>
      <c r="B1306" s="360" t="s">
        <v>6571</v>
      </c>
      <c r="C1306" s="361" t="s">
        <v>5781</v>
      </c>
      <c r="D1306" s="360" t="s">
        <v>5782</v>
      </c>
      <c r="E1306" s="360" t="s">
        <v>5783</v>
      </c>
      <c r="F1306" s="362" t="s">
        <v>5784</v>
      </c>
      <c r="G1306" s="363" t="s">
        <v>5785</v>
      </c>
      <c r="H1306" s="361" t="s">
        <v>5786</v>
      </c>
      <c r="I1306" s="361" t="s">
        <v>5787</v>
      </c>
      <c r="J1306" s="361" t="s">
        <v>5788</v>
      </c>
      <c r="K1306" s="364"/>
    </row>
    <row r="1307" spans="1:13" ht="24" x14ac:dyDescent="0.2">
      <c r="A1307" s="359" t="s">
        <v>4398</v>
      </c>
      <c r="B1307" s="365" t="s">
        <v>5789</v>
      </c>
      <c r="C1307" s="366" t="s">
        <v>6051</v>
      </c>
      <c r="D1307" s="365" t="s">
        <v>217</v>
      </c>
      <c r="E1307" s="365" t="s">
        <v>6572</v>
      </c>
      <c r="F1307" s="367" t="s">
        <v>5936</v>
      </c>
      <c r="G1307" s="368" t="s">
        <v>280</v>
      </c>
      <c r="H1307" s="369">
        <v>1</v>
      </c>
      <c r="I1307" s="370">
        <v>7.99</v>
      </c>
      <c r="J1307" s="370">
        <v>7.9899999999999993</v>
      </c>
      <c r="K1307" s="371"/>
      <c r="L1307" s="488">
        <v>9.64</v>
      </c>
      <c r="M1307" s="488">
        <v>9.64</v>
      </c>
    </row>
    <row r="1308" spans="1:13" ht="24" x14ac:dyDescent="0.2">
      <c r="A1308" s="359" t="s">
        <v>4399</v>
      </c>
      <c r="B1308" s="418" t="s">
        <v>5898</v>
      </c>
      <c r="C1308" s="419" t="s">
        <v>6017</v>
      </c>
      <c r="D1308" s="418" t="s">
        <v>217</v>
      </c>
      <c r="E1308" s="418" t="s">
        <v>6018</v>
      </c>
      <c r="F1308" s="420" t="s">
        <v>5908</v>
      </c>
      <c r="G1308" s="421" t="s">
        <v>185</v>
      </c>
      <c r="H1308" s="422">
        <v>4.1999999999999997E-3</v>
      </c>
      <c r="I1308" s="423">
        <v>16.91</v>
      </c>
      <c r="J1308" s="423">
        <v>7.0000000000000007E-2</v>
      </c>
      <c r="K1308" s="379"/>
      <c r="L1308" s="489">
        <v>20.38</v>
      </c>
      <c r="M1308" s="490"/>
    </row>
    <row r="1309" spans="1:13" ht="24" x14ac:dyDescent="0.2">
      <c r="A1309" s="359" t="s">
        <v>4400</v>
      </c>
      <c r="B1309" s="418" t="s">
        <v>5898</v>
      </c>
      <c r="C1309" s="419" t="s">
        <v>6019</v>
      </c>
      <c r="D1309" s="418" t="s">
        <v>217</v>
      </c>
      <c r="E1309" s="418" t="s">
        <v>6020</v>
      </c>
      <c r="F1309" s="420" t="s">
        <v>5908</v>
      </c>
      <c r="G1309" s="421" t="s">
        <v>185</v>
      </c>
      <c r="H1309" s="422">
        <v>2.5700000000000001E-2</v>
      </c>
      <c r="I1309" s="423">
        <v>23.63</v>
      </c>
      <c r="J1309" s="423">
        <v>0.6</v>
      </c>
      <c r="K1309" s="379"/>
      <c r="L1309" s="489">
        <v>28.47</v>
      </c>
      <c r="M1309" s="490"/>
    </row>
    <row r="1310" spans="1:13" ht="24" x14ac:dyDescent="0.2">
      <c r="A1310" s="359" t="s">
        <v>4401</v>
      </c>
      <c r="B1310" s="418" t="s">
        <v>5898</v>
      </c>
      <c r="C1310" s="419" t="s">
        <v>6052</v>
      </c>
      <c r="D1310" s="418" t="s">
        <v>217</v>
      </c>
      <c r="E1310" s="418" t="s">
        <v>6053</v>
      </c>
      <c r="F1310" s="420" t="s">
        <v>5936</v>
      </c>
      <c r="G1310" s="421" t="s">
        <v>280</v>
      </c>
      <c r="H1310" s="422">
        <v>1</v>
      </c>
      <c r="I1310" s="423">
        <v>6.7211833333333342</v>
      </c>
      <c r="J1310" s="423">
        <v>6.72</v>
      </c>
      <c r="K1310" s="379"/>
      <c r="L1310" s="489">
        <v>8.09</v>
      </c>
    </row>
    <row r="1311" spans="1:13" ht="24" x14ac:dyDescent="0.2">
      <c r="A1311" s="359" t="s">
        <v>4402</v>
      </c>
      <c r="B1311" s="373" t="s">
        <v>5794</v>
      </c>
      <c r="C1311" s="374" t="s">
        <v>6023</v>
      </c>
      <c r="D1311" s="373" t="s">
        <v>217</v>
      </c>
      <c r="E1311" s="373" t="s">
        <v>6024</v>
      </c>
      <c r="F1311" s="375" t="s">
        <v>5798</v>
      </c>
      <c r="G1311" s="376" t="s">
        <v>160</v>
      </c>
      <c r="H1311" s="377">
        <v>0.36699999999999999</v>
      </c>
      <c r="I1311" s="378">
        <v>0.18</v>
      </c>
      <c r="J1311" s="378">
        <v>0.06</v>
      </c>
      <c r="K1311" s="379"/>
      <c r="L1311" s="489">
        <v>0.22</v>
      </c>
    </row>
    <row r="1312" spans="1:13" ht="24" x14ac:dyDescent="0.2">
      <c r="A1312" s="359" t="s">
        <v>4403</v>
      </c>
      <c r="B1312" s="373" t="s">
        <v>5794</v>
      </c>
      <c r="C1312" s="374" t="s">
        <v>6025</v>
      </c>
      <c r="D1312" s="373" t="s">
        <v>217</v>
      </c>
      <c r="E1312" s="373" t="s">
        <v>6026</v>
      </c>
      <c r="F1312" s="375" t="s">
        <v>5798</v>
      </c>
      <c r="G1312" s="376" t="s">
        <v>280</v>
      </c>
      <c r="H1312" s="377">
        <v>2.5000000000000001E-2</v>
      </c>
      <c r="I1312" s="378">
        <v>21.99</v>
      </c>
      <c r="J1312" s="378">
        <v>0.54</v>
      </c>
      <c r="K1312" s="379"/>
      <c r="L1312" s="489">
        <v>26.5</v>
      </c>
    </row>
    <row r="1313" spans="1:13" x14ac:dyDescent="0.2">
      <c r="A1313" s="359" t="s">
        <v>4404</v>
      </c>
      <c r="B1313" s="381" t="s">
        <v>6573</v>
      </c>
      <c r="C1313" s="382" t="s">
        <v>5781</v>
      </c>
      <c r="D1313" s="381" t="s">
        <v>5782</v>
      </c>
      <c r="E1313" s="381" t="s">
        <v>5783</v>
      </c>
      <c r="F1313" s="383" t="s">
        <v>5784</v>
      </c>
      <c r="G1313" s="384" t="s">
        <v>5785</v>
      </c>
      <c r="H1313" s="382" t="s">
        <v>5786</v>
      </c>
      <c r="I1313" s="382" t="s">
        <v>5787</v>
      </c>
      <c r="J1313" s="382" t="s">
        <v>5788</v>
      </c>
      <c r="K1313" s="364"/>
    </row>
    <row r="1314" spans="1:13" ht="12.75" thickBot="1" x14ac:dyDescent="0.25">
      <c r="A1314" s="359" t="s">
        <v>4405</v>
      </c>
      <c r="B1314" s="385" t="s">
        <v>5789</v>
      </c>
      <c r="C1314" s="386" t="s">
        <v>6028</v>
      </c>
      <c r="D1314" s="385" t="s">
        <v>5791</v>
      </c>
      <c r="E1314" s="385" t="s">
        <v>324</v>
      </c>
      <c r="F1314" s="387">
        <v>6</v>
      </c>
      <c r="G1314" s="388" t="s">
        <v>5793</v>
      </c>
      <c r="H1314" s="389">
        <v>1</v>
      </c>
      <c r="I1314" s="372">
        <v>46.78</v>
      </c>
      <c r="J1314" s="372">
        <v>46.779999999999994</v>
      </c>
      <c r="K1314" s="371"/>
      <c r="L1314" s="488">
        <v>56.34</v>
      </c>
      <c r="M1314" s="488">
        <v>56.34</v>
      </c>
    </row>
    <row r="1315" spans="1:13" ht="12.75" thickTop="1" x14ac:dyDescent="0.2">
      <c r="A1315" s="359" t="s">
        <v>4406</v>
      </c>
      <c r="B1315" s="390" t="s">
        <v>5794</v>
      </c>
      <c r="C1315" s="391" t="s">
        <v>5815</v>
      </c>
      <c r="D1315" s="390" t="s">
        <v>5791</v>
      </c>
      <c r="E1315" s="390" t="s">
        <v>5286</v>
      </c>
      <c r="F1315" s="392" t="s">
        <v>5796</v>
      </c>
      <c r="G1315" s="393" t="s">
        <v>86</v>
      </c>
      <c r="H1315" s="394">
        <v>0.66</v>
      </c>
      <c r="I1315" s="395">
        <v>11.07</v>
      </c>
      <c r="J1315" s="395">
        <v>7.3</v>
      </c>
      <c r="K1315" s="379"/>
      <c r="L1315" s="489">
        <v>13.34</v>
      </c>
    </row>
    <row r="1316" spans="1:13" x14ac:dyDescent="0.2">
      <c r="A1316" s="359" t="s">
        <v>4407</v>
      </c>
      <c r="B1316" s="373" t="s">
        <v>5794</v>
      </c>
      <c r="C1316" s="374" t="s">
        <v>6029</v>
      </c>
      <c r="D1316" s="373" t="s">
        <v>5791</v>
      </c>
      <c r="E1316" s="373" t="s">
        <v>5594</v>
      </c>
      <c r="F1316" s="375" t="s">
        <v>5798</v>
      </c>
      <c r="G1316" s="376" t="s">
        <v>5385</v>
      </c>
      <c r="H1316" s="377">
        <v>0.8</v>
      </c>
      <c r="I1316" s="378">
        <v>2.8885999999999998</v>
      </c>
      <c r="J1316" s="378">
        <v>2.31</v>
      </c>
      <c r="K1316" s="379"/>
      <c r="L1316" s="489">
        <v>3.45</v>
      </c>
    </row>
    <row r="1317" spans="1:13" x14ac:dyDescent="0.2">
      <c r="A1317" s="359" t="s">
        <v>4408</v>
      </c>
      <c r="B1317" s="373" t="s">
        <v>5794</v>
      </c>
      <c r="C1317" s="374" t="s">
        <v>6030</v>
      </c>
      <c r="D1317" s="373" t="s">
        <v>5791</v>
      </c>
      <c r="E1317" s="373" t="s">
        <v>6031</v>
      </c>
      <c r="F1317" s="375" t="s">
        <v>5798</v>
      </c>
      <c r="G1317" s="376" t="s">
        <v>5793</v>
      </c>
      <c r="H1317" s="377">
        <v>0.16</v>
      </c>
      <c r="I1317" s="378">
        <v>67.95</v>
      </c>
      <c r="J1317" s="378">
        <v>10.87</v>
      </c>
      <c r="K1317" s="379"/>
      <c r="L1317" s="489">
        <v>81.86</v>
      </c>
    </row>
    <row r="1318" spans="1:13" x14ac:dyDescent="0.2">
      <c r="A1318" s="359" t="s">
        <v>4409</v>
      </c>
      <c r="B1318" s="373" t="s">
        <v>5794</v>
      </c>
      <c r="C1318" s="374" t="s">
        <v>5801</v>
      </c>
      <c r="D1318" s="373" t="s">
        <v>5791</v>
      </c>
      <c r="E1318" s="373" t="s">
        <v>5362</v>
      </c>
      <c r="F1318" s="375" t="s">
        <v>5796</v>
      </c>
      <c r="G1318" s="376" t="s">
        <v>86</v>
      </c>
      <c r="H1318" s="377">
        <v>0.66</v>
      </c>
      <c r="I1318" s="378">
        <v>18.510000000000002</v>
      </c>
      <c r="J1318" s="378">
        <v>12.21</v>
      </c>
      <c r="K1318" s="379"/>
      <c r="L1318" s="489">
        <v>22.3</v>
      </c>
    </row>
    <row r="1319" spans="1:13" x14ac:dyDescent="0.2">
      <c r="A1319" s="359" t="s">
        <v>4410</v>
      </c>
      <c r="B1319" s="373" t="s">
        <v>5794</v>
      </c>
      <c r="C1319" s="374" t="s">
        <v>5955</v>
      </c>
      <c r="D1319" s="373" t="s">
        <v>5791</v>
      </c>
      <c r="E1319" s="373" t="s">
        <v>5387</v>
      </c>
      <c r="F1319" s="375" t="s">
        <v>5798</v>
      </c>
      <c r="G1319" s="376" t="s">
        <v>5298</v>
      </c>
      <c r="H1319" s="377">
        <v>0.17</v>
      </c>
      <c r="I1319" s="378">
        <v>20.66</v>
      </c>
      <c r="J1319" s="378">
        <v>3.51</v>
      </c>
      <c r="K1319" s="379"/>
      <c r="L1319" s="489">
        <v>24.9</v>
      </c>
    </row>
    <row r="1320" spans="1:13" x14ac:dyDescent="0.2">
      <c r="A1320" s="359" t="s">
        <v>4411</v>
      </c>
      <c r="B1320" s="373" t="s">
        <v>5794</v>
      </c>
      <c r="C1320" s="374" t="s">
        <v>5811</v>
      </c>
      <c r="D1320" s="373" t="s">
        <v>5791</v>
      </c>
      <c r="E1320" s="373" t="s">
        <v>5590</v>
      </c>
      <c r="F1320" s="375" t="s">
        <v>5798</v>
      </c>
      <c r="G1320" s="376" t="s">
        <v>5385</v>
      </c>
      <c r="H1320" s="377">
        <v>0.5</v>
      </c>
      <c r="I1320" s="378">
        <v>6.93</v>
      </c>
      <c r="J1320" s="378">
        <v>3.46</v>
      </c>
      <c r="K1320" s="379"/>
      <c r="L1320" s="489">
        <v>8.35</v>
      </c>
    </row>
    <row r="1321" spans="1:13" x14ac:dyDescent="0.2">
      <c r="A1321" s="359" t="s">
        <v>4412</v>
      </c>
      <c r="B1321" s="373" t="s">
        <v>5794</v>
      </c>
      <c r="C1321" s="374" t="s">
        <v>6006</v>
      </c>
      <c r="D1321" s="373" t="s">
        <v>5791</v>
      </c>
      <c r="E1321" s="373" t="s">
        <v>5384</v>
      </c>
      <c r="F1321" s="375" t="s">
        <v>5798</v>
      </c>
      <c r="G1321" s="376" t="s">
        <v>5385</v>
      </c>
      <c r="H1321" s="377">
        <v>0.6</v>
      </c>
      <c r="I1321" s="378">
        <v>11.87</v>
      </c>
      <c r="J1321" s="378">
        <v>7.12</v>
      </c>
      <c r="K1321" s="379"/>
      <c r="L1321" s="489">
        <v>14.3</v>
      </c>
    </row>
    <row r="1322" spans="1:13" x14ac:dyDescent="0.2">
      <c r="A1322" s="359" t="s">
        <v>4413</v>
      </c>
      <c r="B1322" s="360" t="s">
        <v>6574</v>
      </c>
      <c r="C1322" s="361" t="s">
        <v>5781</v>
      </c>
      <c r="D1322" s="360" t="s">
        <v>5782</v>
      </c>
      <c r="E1322" s="360" t="s">
        <v>5783</v>
      </c>
      <c r="F1322" s="362" t="s">
        <v>5784</v>
      </c>
      <c r="G1322" s="363" t="s">
        <v>5785</v>
      </c>
      <c r="H1322" s="361" t="s">
        <v>5786</v>
      </c>
      <c r="I1322" s="361" t="s">
        <v>5787</v>
      </c>
      <c r="J1322" s="361" t="s">
        <v>5788</v>
      </c>
      <c r="K1322" s="364"/>
    </row>
    <row r="1323" spans="1:13" x14ac:dyDescent="0.2">
      <c r="A1323" s="359" t="s">
        <v>4414</v>
      </c>
      <c r="B1323" s="385" t="s">
        <v>5789</v>
      </c>
      <c r="C1323" s="386" t="s">
        <v>6008</v>
      </c>
      <c r="D1323" s="385" t="s">
        <v>5791</v>
      </c>
      <c r="E1323" s="385" t="s">
        <v>292</v>
      </c>
      <c r="F1323" s="387">
        <v>6</v>
      </c>
      <c r="G1323" s="388" t="s">
        <v>5885</v>
      </c>
      <c r="H1323" s="389">
        <v>1</v>
      </c>
      <c r="I1323" s="372">
        <v>463</v>
      </c>
      <c r="J1323" s="372">
        <v>463</v>
      </c>
      <c r="K1323" s="371"/>
      <c r="L1323" s="488">
        <v>557.76</v>
      </c>
      <c r="M1323" s="488">
        <v>557.76</v>
      </c>
    </row>
    <row r="1324" spans="1:13" ht="12.75" thickBot="1" x14ac:dyDescent="0.25">
      <c r="A1324" s="359" t="s">
        <v>4415</v>
      </c>
      <c r="B1324" s="396" t="s">
        <v>5794</v>
      </c>
      <c r="C1324" s="397" t="s">
        <v>5987</v>
      </c>
      <c r="D1324" s="396" t="s">
        <v>5791</v>
      </c>
      <c r="E1324" s="396" t="s">
        <v>5596</v>
      </c>
      <c r="F1324" s="398" t="s">
        <v>5798</v>
      </c>
      <c r="G1324" s="399" t="s">
        <v>5885</v>
      </c>
      <c r="H1324" s="400">
        <v>1.02</v>
      </c>
      <c r="I1324" s="380">
        <v>453.92980388768899</v>
      </c>
      <c r="J1324" s="380">
        <v>463</v>
      </c>
      <c r="K1324" s="379"/>
      <c r="L1324" s="489">
        <v>546.83000000000004</v>
      </c>
    </row>
    <row r="1325" spans="1:13" ht="12.75" thickTop="1" x14ac:dyDescent="0.2">
      <c r="A1325" s="359" t="s">
        <v>4416</v>
      </c>
      <c r="B1325" s="407" t="s">
        <v>6575</v>
      </c>
      <c r="C1325" s="408" t="s">
        <v>5781</v>
      </c>
      <c r="D1325" s="407" t="s">
        <v>5782</v>
      </c>
      <c r="E1325" s="407" t="s">
        <v>5783</v>
      </c>
      <c r="F1325" s="409" t="s">
        <v>5784</v>
      </c>
      <c r="G1325" s="410" t="s">
        <v>5785</v>
      </c>
      <c r="H1325" s="408" t="s">
        <v>5786</v>
      </c>
      <c r="I1325" s="408" t="s">
        <v>5787</v>
      </c>
      <c r="J1325" s="408" t="s">
        <v>5788</v>
      </c>
      <c r="K1325" s="364"/>
    </row>
    <row r="1326" spans="1:13" ht="24" x14ac:dyDescent="0.2">
      <c r="A1326" s="359" t="s">
        <v>4417</v>
      </c>
      <c r="B1326" s="365" t="s">
        <v>5789</v>
      </c>
      <c r="C1326" s="366" t="s">
        <v>6010</v>
      </c>
      <c r="D1326" s="365" t="s">
        <v>5791</v>
      </c>
      <c r="E1326" s="365" t="s">
        <v>314</v>
      </c>
      <c r="F1326" s="367">
        <v>6</v>
      </c>
      <c r="G1326" s="368" t="s">
        <v>5885</v>
      </c>
      <c r="H1326" s="369">
        <v>1</v>
      </c>
      <c r="I1326" s="370">
        <v>43.040000000000006</v>
      </c>
      <c r="J1326" s="370">
        <v>43.040000000000006</v>
      </c>
      <c r="K1326" s="371"/>
      <c r="L1326" s="488">
        <v>51.84</v>
      </c>
      <c r="M1326" s="488">
        <v>51.84</v>
      </c>
    </row>
    <row r="1327" spans="1:13" x14ac:dyDescent="0.2">
      <c r="A1327" s="359" t="s">
        <v>4418</v>
      </c>
      <c r="B1327" s="373" t="s">
        <v>5794</v>
      </c>
      <c r="C1327" s="374" t="s">
        <v>5882</v>
      </c>
      <c r="D1327" s="373" t="s">
        <v>5791</v>
      </c>
      <c r="E1327" s="373" t="s">
        <v>5402</v>
      </c>
      <c r="F1327" s="375" t="s">
        <v>5796</v>
      </c>
      <c r="G1327" s="376" t="s">
        <v>86</v>
      </c>
      <c r="H1327" s="377">
        <v>1.9348000000000001</v>
      </c>
      <c r="I1327" s="378">
        <v>18.515141666666665</v>
      </c>
      <c r="J1327" s="378">
        <v>35.82</v>
      </c>
      <c r="K1327" s="379"/>
      <c r="L1327" s="489">
        <v>22.3</v>
      </c>
    </row>
    <row r="1328" spans="1:13" x14ac:dyDescent="0.2">
      <c r="A1328" s="359" t="s">
        <v>4419</v>
      </c>
      <c r="B1328" s="373" t="s">
        <v>5794</v>
      </c>
      <c r="C1328" s="374" t="s">
        <v>5815</v>
      </c>
      <c r="D1328" s="373" t="s">
        <v>5791</v>
      </c>
      <c r="E1328" s="373" t="s">
        <v>5286</v>
      </c>
      <c r="F1328" s="375" t="s">
        <v>5796</v>
      </c>
      <c r="G1328" s="376" t="s">
        <v>86</v>
      </c>
      <c r="H1328" s="377">
        <v>0.64459999999999995</v>
      </c>
      <c r="I1328" s="378">
        <v>11.07</v>
      </c>
      <c r="J1328" s="378">
        <v>7.13</v>
      </c>
      <c r="K1328" s="379"/>
      <c r="L1328" s="489">
        <v>13.34</v>
      </c>
    </row>
    <row r="1329" spans="1:13" ht="24" x14ac:dyDescent="0.2">
      <c r="A1329" s="359" t="s">
        <v>4420</v>
      </c>
      <c r="B1329" s="396" t="s">
        <v>5794</v>
      </c>
      <c r="C1329" s="397" t="s">
        <v>5990</v>
      </c>
      <c r="D1329" s="396" t="s">
        <v>5791</v>
      </c>
      <c r="E1329" s="396" t="s">
        <v>5598</v>
      </c>
      <c r="F1329" s="398" t="s">
        <v>5798</v>
      </c>
      <c r="G1329" s="399" t="s">
        <v>5305</v>
      </c>
      <c r="H1329" s="400">
        <v>4.6800000000000001E-2</v>
      </c>
      <c r="I1329" s="380">
        <v>2.0699999999999998</v>
      </c>
      <c r="J1329" s="380">
        <v>0.09</v>
      </c>
      <c r="K1329" s="379"/>
      <c r="L1329" s="489">
        <v>2.5</v>
      </c>
    </row>
    <row r="1330" spans="1:13" ht="12.75" thickBot="1" x14ac:dyDescent="0.25">
      <c r="A1330" s="359" t="s">
        <v>4421</v>
      </c>
      <c r="B1330" s="381" t="s">
        <v>6576</v>
      </c>
      <c r="C1330" s="382" t="s">
        <v>5781</v>
      </c>
      <c r="D1330" s="381" t="s">
        <v>5782</v>
      </c>
      <c r="E1330" s="381" t="s">
        <v>5783</v>
      </c>
      <c r="F1330" s="383" t="s">
        <v>5784</v>
      </c>
      <c r="G1330" s="384" t="s">
        <v>5785</v>
      </c>
      <c r="H1330" s="382" t="s">
        <v>5786</v>
      </c>
      <c r="I1330" s="382" t="s">
        <v>5787</v>
      </c>
      <c r="J1330" s="382" t="s">
        <v>5788</v>
      </c>
      <c r="K1330" s="364"/>
    </row>
    <row r="1331" spans="1:13" ht="24.75" thickTop="1" x14ac:dyDescent="0.2">
      <c r="A1331" s="359" t="s">
        <v>4422</v>
      </c>
      <c r="B1331" s="401" t="s">
        <v>5789</v>
      </c>
      <c r="C1331" s="402" t="s">
        <v>6016</v>
      </c>
      <c r="D1331" s="401" t="s">
        <v>217</v>
      </c>
      <c r="E1331" s="401" t="s">
        <v>6040</v>
      </c>
      <c r="F1331" s="403" t="s">
        <v>5936</v>
      </c>
      <c r="G1331" s="404" t="s">
        <v>280</v>
      </c>
      <c r="H1331" s="405">
        <v>1</v>
      </c>
      <c r="I1331" s="406">
        <v>12.04</v>
      </c>
      <c r="J1331" s="406">
        <v>12.040000000000003</v>
      </c>
      <c r="K1331" s="371"/>
      <c r="L1331" s="488">
        <v>14.52</v>
      </c>
      <c r="M1331" s="488">
        <v>14.52</v>
      </c>
    </row>
    <row r="1332" spans="1:13" ht="24" x14ac:dyDescent="0.2">
      <c r="A1332" s="359" t="s">
        <v>4423</v>
      </c>
      <c r="B1332" s="418" t="s">
        <v>5898</v>
      </c>
      <c r="C1332" s="419" t="s">
        <v>6017</v>
      </c>
      <c r="D1332" s="418" t="s">
        <v>217</v>
      </c>
      <c r="E1332" s="418" t="s">
        <v>6018</v>
      </c>
      <c r="F1332" s="420" t="s">
        <v>5908</v>
      </c>
      <c r="G1332" s="421" t="s">
        <v>185</v>
      </c>
      <c r="H1332" s="422">
        <v>1.7500000000000002E-2</v>
      </c>
      <c r="I1332" s="423">
        <v>16.91</v>
      </c>
      <c r="J1332" s="423">
        <v>0.28999999999999998</v>
      </c>
      <c r="K1332" s="379"/>
      <c r="L1332" s="489">
        <v>20.38</v>
      </c>
      <c r="M1332" s="490"/>
    </row>
    <row r="1333" spans="1:13" ht="24" x14ac:dyDescent="0.2">
      <c r="A1333" s="359" t="s">
        <v>4424</v>
      </c>
      <c r="B1333" s="418" t="s">
        <v>5898</v>
      </c>
      <c r="C1333" s="419" t="s">
        <v>6019</v>
      </c>
      <c r="D1333" s="418" t="s">
        <v>217</v>
      </c>
      <c r="E1333" s="418" t="s">
        <v>6020</v>
      </c>
      <c r="F1333" s="420" t="s">
        <v>5908</v>
      </c>
      <c r="G1333" s="421" t="s">
        <v>185</v>
      </c>
      <c r="H1333" s="422">
        <v>0.1069</v>
      </c>
      <c r="I1333" s="423">
        <v>23.63</v>
      </c>
      <c r="J1333" s="423">
        <v>2.52</v>
      </c>
      <c r="K1333" s="379"/>
      <c r="L1333" s="489">
        <v>28.47</v>
      </c>
      <c r="M1333" s="490"/>
    </row>
    <row r="1334" spans="1:13" ht="24" x14ac:dyDescent="0.2">
      <c r="A1334" s="359" t="s">
        <v>4425</v>
      </c>
      <c r="B1334" s="418" t="s">
        <v>5898</v>
      </c>
      <c r="C1334" s="419" t="s">
        <v>6021</v>
      </c>
      <c r="D1334" s="418" t="s">
        <v>217</v>
      </c>
      <c r="E1334" s="418" t="s">
        <v>6022</v>
      </c>
      <c r="F1334" s="420" t="s">
        <v>5936</v>
      </c>
      <c r="G1334" s="421" t="s">
        <v>280</v>
      </c>
      <c r="H1334" s="422">
        <v>1</v>
      </c>
      <c r="I1334" s="423">
        <v>8.4805874999999986</v>
      </c>
      <c r="J1334" s="423">
        <v>8.48</v>
      </c>
      <c r="K1334" s="379"/>
      <c r="L1334" s="489">
        <v>10.210000000000001</v>
      </c>
    </row>
    <row r="1335" spans="1:13" ht="24" x14ac:dyDescent="0.2">
      <c r="A1335" s="359" t="s">
        <v>4426</v>
      </c>
      <c r="B1335" s="373" t="s">
        <v>5794</v>
      </c>
      <c r="C1335" s="374" t="s">
        <v>6023</v>
      </c>
      <c r="D1335" s="373" t="s">
        <v>217</v>
      </c>
      <c r="E1335" s="373" t="s">
        <v>6024</v>
      </c>
      <c r="F1335" s="375" t="s">
        <v>5798</v>
      </c>
      <c r="G1335" s="376" t="s">
        <v>160</v>
      </c>
      <c r="H1335" s="377">
        <v>1.19</v>
      </c>
      <c r="I1335" s="378">
        <v>0.18</v>
      </c>
      <c r="J1335" s="378">
        <v>0.21</v>
      </c>
      <c r="K1335" s="379"/>
      <c r="L1335" s="489">
        <v>0.22</v>
      </c>
    </row>
    <row r="1336" spans="1:13" ht="24" x14ac:dyDescent="0.2">
      <c r="A1336" s="359" t="s">
        <v>4427</v>
      </c>
      <c r="B1336" s="373" t="s">
        <v>5794</v>
      </c>
      <c r="C1336" s="374" t="s">
        <v>6025</v>
      </c>
      <c r="D1336" s="373" t="s">
        <v>217</v>
      </c>
      <c r="E1336" s="373" t="s">
        <v>6026</v>
      </c>
      <c r="F1336" s="375" t="s">
        <v>5798</v>
      </c>
      <c r="G1336" s="376" t="s">
        <v>280</v>
      </c>
      <c r="H1336" s="377">
        <v>2.5000000000000001E-2</v>
      </c>
      <c r="I1336" s="378">
        <v>21.99</v>
      </c>
      <c r="J1336" s="378">
        <v>0.54</v>
      </c>
      <c r="K1336" s="379"/>
      <c r="L1336" s="489">
        <v>26.5</v>
      </c>
    </row>
    <row r="1337" spans="1:13" x14ac:dyDescent="0.2">
      <c r="A1337" s="359" t="s">
        <v>4428</v>
      </c>
      <c r="B1337" s="360" t="s">
        <v>6577</v>
      </c>
      <c r="C1337" s="361" t="s">
        <v>5781</v>
      </c>
      <c r="D1337" s="360" t="s">
        <v>5782</v>
      </c>
      <c r="E1337" s="360" t="s">
        <v>5783</v>
      </c>
      <c r="F1337" s="362" t="s">
        <v>5784</v>
      </c>
      <c r="G1337" s="363" t="s">
        <v>5785</v>
      </c>
      <c r="H1337" s="361" t="s">
        <v>5786</v>
      </c>
      <c r="I1337" s="361" t="s">
        <v>5787</v>
      </c>
      <c r="J1337" s="361" t="s">
        <v>5788</v>
      </c>
      <c r="K1337" s="364"/>
    </row>
    <row r="1338" spans="1:13" x14ac:dyDescent="0.2">
      <c r="A1338" s="359" t="s">
        <v>4429</v>
      </c>
      <c r="B1338" s="385" t="s">
        <v>5789</v>
      </c>
      <c r="C1338" s="386" t="s">
        <v>6014</v>
      </c>
      <c r="D1338" s="385" t="s">
        <v>5791</v>
      </c>
      <c r="E1338" s="385" t="s">
        <v>318</v>
      </c>
      <c r="F1338" s="387">
        <v>6</v>
      </c>
      <c r="G1338" s="388" t="s">
        <v>5298</v>
      </c>
      <c r="H1338" s="389">
        <v>1</v>
      </c>
      <c r="I1338" s="372">
        <v>10.07</v>
      </c>
      <c r="J1338" s="372">
        <v>10.07</v>
      </c>
      <c r="K1338" s="371"/>
      <c r="L1338" s="488">
        <v>12.12</v>
      </c>
      <c r="M1338" s="488">
        <v>12.12</v>
      </c>
    </row>
    <row r="1339" spans="1:13" ht="12.75" thickBot="1" x14ac:dyDescent="0.25">
      <c r="A1339" s="359" t="s">
        <v>4430</v>
      </c>
      <c r="B1339" s="396" t="s">
        <v>5794</v>
      </c>
      <c r="C1339" s="397" t="s">
        <v>5795</v>
      </c>
      <c r="D1339" s="396" t="s">
        <v>5791</v>
      </c>
      <c r="E1339" s="396" t="s">
        <v>5302</v>
      </c>
      <c r="F1339" s="398" t="s">
        <v>5796</v>
      </c>
      <c r="G1339" s="399" t="s">
        <v>86</v>
      </c>
      <c r="H1339" s="400">
        <v>0.08</v>
      </c>
      <c r="I1339" s="380">
        <v>12.5</v>
      </c>
      <c r="J1339" s="380">
        <v>1</v>
      </c>
      <c r="K1339" s="379"/>
      <c r="L1339" s="489">
        <v>15.06</v>
      </c>
    </row>
    <row r="1340" spans="1:13" ht="12.75" thickTop="1" x14ac:dyDescent="0.2">
      <c r="A1340" s="359" t="s">
        <v>4431</v>
      </c>
      <c r="B1340" s="390" t="s">
        <v>5794</v>
      </c>
      <c r="C1340" s="391" t="s">
        <v>5971</v>
      </c>
      <c r="D1340" s="390" t="s">
        <v>5791</v>
      </c>
      <c r="E1340" s="390" t="s">
        <v>5293</v>
      </c>
      <c r="F1340" s="392" t="s">
        <v>5796</v>
      </c>
      <c r="G1340" s="393" t="s">
        <v>86</v>
      </c>
      <c r="H1340" s="394">
        <v>0.08</v>
      </c>
      <c r="I1340" s="395">
        <v>18.510000000000002</v>
      </c>
      <c r="J1340" s="395">
        <v>1.48</v>
      </c>
      <c r="K1340" s="379"/>
      <c r="L1340" s="489">
        <v>22.3</v>
      </c>
    </row>
    <row r="1341" spans="1:13" x14ac:dyDescent="0.2">
      <c r="A1341" s="359" t="s">
        <v>4432</v>
      </c>
      <c r="B1341" s="373" t="s">
        <v>5794</v>
      </c>
      <c r="C1341" s="374" t="s">
        <v>5953</v>
      </c>
      <c r="D1341" s="373" t="s">
        <v>5791</v>
      </c>
      <c r="E1341" s="373" t="s">
        <v>5297</v>
      </c>
      <c r="F1341" s="375" t="s">
        <v>5798</v>
      </c>
      <c r="G1341" s="376" t="s">
        <v>5298</v>
      </c>
      <c r="H1341" s="377">
        <v>0.02</v>
      </c>
      <c r="I1341" s="378">
        <v>20.12</v>
      </c>
      <c r="J1341" s="378">
        <v>0.4</v>
      </c>
      <c r="K1341" s="379"/>
      <c r="L1341" s="489">
        <v>24.25</v>
      </c>
    </row>
    <row r="1342" spans="1:13" x14ac:dyDescent="0.2">
      <c r="A1342" s="359" t="s">
        <v>4433</v>
      </c>
      <c r="B1342" s="373" t="s">
        <v>5794</v>
      </c>
      <c r="C1342" s="374" t="s">
        <v>5993</v>
      </c>
      <c r="D1342" s="373" t="s">
        <v>5791</v>
      </c>
      <c r="E1342" s="373" t="s">
        <v>5373</v>
      </c>
      <c r="F1342" s="375" t="s">
        <v>5798</v>
      </c>
      <c r="G1342" s="376" t="s">
        <v>5298</v>
      </c>
      <c r="H1342" s="377">
        <v>1.1000000000000001</v>
      </c>
      <c r="I1342" s="378">
        <v>6.54</v>
      </c>
      <c r="J1342" s="378">
        <v>7.19</v>
      </c>
      <c r="K1342" s="379"/>
      <c r="L1342" s="489">
        <v>7.88</v>
      </c>
    </row>
    <row r="1343" spans="1:13" x14ac:dyDescent="0.2">
      <c r="A1343" s="359" t="s">
        <v>4434</v>
      </c>
      <c r="B1343" s="360" t="s">
        <v>6578</v>
      </c>
      <c r="C1343" s="361" t="s">
        <v>5781</v>
      </c>
      <c r="D1343" s="360" t="s">
        <v>5782</v>
      </c>
      <c r="E1343" s="360" t="s">
        <v>5783</v>
      </c>
      <c r="F1343" s="362" t="s">
        <v>5784</v>
      </c>
      <c r="G1343" s="363" t="s">
        <v>5785</v>
      </c>
      <c r="H1343" s="361" t="s">
        <v>5786</v>
      </c>
      <c r="I1343" s="361" t="s">
        <v>5787</v>
      </c>
      <c r="J1343" s="361" t="s">
        <v>5788</v>
      </c>
      <c r="K1343" s="364"/>
    </row>
    <row r="1344" spans="1:13" x14ac:dyDescent="0.2">
      <c r="A1344" s="359" t="s">
        <v>4435</v>
      </c>
      <c r="B1344" s="365" t="s">
        <v>5789</v>
      </c>
      <c r="C1344" s="366" t="s">
        <v>6028</v>
      </c>
      <c r="D1344" s="365" t="s">
        <v>5791</v>
      </c>
      <c r="E1344" s="365" t="s">
        <v>324</v>
      </c>
      <c r="F1344" s="367">
        <v>6</v>
      </c>
      <c r="G1344" s="368" t="s">
        <v>5793</v>
      </c>
      <c r="H1344" s="369">
        <v>1</v>
      </c>
      <c r="I1344" s="370">
        <v>46.78</v>
      </c>
      <c r="J1344" s="370">
        <v>46.779999999999994</v>
      </c>
      <c r="K1344" s="371"/>
      <c r="L1344" s="488">
        <v>56.34</v>
      </c>
      <c r="M1344" s="488">
        <v>56.34</v>
      </c>
    </row>
    <row r="1345" spans="1:13" x14ac:dyDescent="0.2">
      <c r="A1345" s="359" t="s">
        <v>4436</v>
      </c>
      <c r="B1345" s="373" t="s">
        <v>5794</v>
      </c>
      <c r="C1345" s="374" t="s">
        <v>5815</v>
      </c>
      <c r="D1345" s="373" t="s">
        <v>5791</v>
      </c>
      <c r="E1345" s="373" t="s">
        <v>5286</v>
      </c>
      <c r="F1345" s="375" t="s">
        <v>5796</v>
      </c>
      <c r="G1345" s="376" t="s">
        <v>86</v>
      </c>
      <c r="H1345" s="377">
        <v>0.66</v>
      </c>
      <c r="I1345" s="378">
        <v>11.07</v>
      </c>
      <c r="J1345" s="378">
        <v>7.3</v>
      </c>
      <c r="K1345" s="379"/>
      <c r="L1345" s="489">
        <v>13.34</v>
      </c>
    </row>
    <row r="1346" spans="1:13" x14ac:dyDescent="0.2">
      <c r="A1346" s="359" t="s">
        <v>4437</v>
      </c>
      <c r="B1346" s="373" t="s">
        <v>5794</v>
      </c>
      <c r="C1346" s="374" t="s">
        <v>6029</v>
      </c>
      <c r="D1346" s="373" t="s">
        <v>5791</v>
      </c>
      <c r="E1346" s="373" t="s">
        <v>5594</v>
      </c>
      <c r="F1346" s="375" t="s">
        <v>5798</v>
      </c>
      <c r="G1346" s="376" t="s">
        <v>5385</v>
      </c>
      <c r="H1346" s="377">
        <v>0.8</v>
      </c>
      <c r="I1346" s="378">
        <v>2.86</v>
      </c>
      <c r="J1346" s="378">
        <v>2.2799999999999998</v>
      </c>
      <c r="K1346" s="379"/>
      <c r="L1346" s="489">
        <v>3.45</v>
      </c>
    </row>
    <row r="1347" spans="1:13" x14ac:dyDescent="0.2">
      <c r="A1347" s="359" t="s">
        <v>4438</v>
      </c>
      <c r="B1347" s="396" t="s">
        <v>5794</v>
      </c>
      <c r="C1347" s="397" t="s">
        <v>6030</v>
      </c>
      <c r="D1347" s="396" t="s">
        <v>5791</v>
      </c>
      <c r="E1347" s="396" t="s">
        <v>6031</v>
      </c>
      <c r="F1347" s="398" t="s">
        <v>5798</v>
      </c>
      <c r="G1347" s="399" t="s">
        <v>5793</v>
      </c>
      <c r="H1347" s="400">
        <v>0.16</v>
      </c>
      <c r="I1347" s="380">
        <v>67.95</v>
      </c>
      <c r="J1347" s="380">
        <v>10.87</v>
      </c>
      <c r="K1347" s="379"/>
      <c r="L1347" s="489">
        <v>81.86</v>
      </c>
    </row>
    <row r="1348" spans="1:13" ht="12.75" thickBot="1" x14ac:dyDescent="0.25">
      <c r="A1348" s="359" t="s">
        <v>4439</v>
      </c>
      <c r="B1348" s="396" t="s">
        <v>5794</v>
      </c>
      <c r="C1348" s="397" t="s">
        <v>5801</v>
      </c>
      <c r="D1348" s="396" t="s">
        <v>5791</v>
      </c>
      <c r="E1348" s="396" t="s">
        <v>5362</v>
      </c>
      <c r="F1348" s="398" t="s">
        <v>5796</v>
      </c>
      <c r="G1348" s="399" t="s">
        <v>86</v>
      </c>
      <c r="H1348" s="400">
        <v>0.66</v>
      </c>
      <c r="I1348" s="380">
        <v>18.556275000000014</v>
      </c>
      <c r="J1348" s="380">
        <v>12.24</v>
      </c>
      <c r="K1348" s="379"/>
      <c r="L1348" s="489">
        <v>22.3</v>
      </c>
    </row>
    <row r="1349" spans="1:13" ht="12.75" thickTop="1" x14ac:dyDescent="0.2">
      <c r="A1349" s="359" t="s">
        <v>4440</v>
      </c>
      <c r="B1349" s="390" t="s">
        <v>5794</v>
      </c>
      <c r="C1349" s="391" t="s">
        <v>5955</v>
      </c>
      <c r="D1349" s="390" t="s">
        <v>5791</v>
      </c>
      <c r="E1349" s="390" t="s">
        <v>5387</v>
      </c>
      <c r="F1349" s="392" t="s">
        <v>5798</v>
      </c>
      <c r="G1349" s="393" t="s">
        <v>5298</v>
      </c>
      <c r="H1349" s="394">
        <v>0.17</v>
      </c>
      <c r="I1349" s="395">
        <v>20.66</v>
      </c>
      <c r="J1349" s="395">
        <v>3.51</v>
      </c>
      <c r="K1349" s="379"/>
      <c r="L1349" s="489">
        <v>24.9</v>
      </c>
    </row>
    <row r="1350" spans="1:13" x14ac:dyDescent="0.2">
      <c r="A1350" s="359" t="s">
        <v>4441</v>
      </c>
      <c r="B1350" s="373" t="s">
        <v>5794</v>
      </c>
      <c r="C1350" s="374" t="s">
        <v>5811</v>
      </c>
      <c r="D1350" s="373" t="s">
        <v>5791</v>
      </c>
      <c r="E1350" s="373" t="s">
        <v>5590</v>
      </c>
      <c r="F1350" s="375" t="s">
        <v>5798</v>
      </c>
      <c r="G1350" s="376" t="s">
        <v>5385</v>
      </c>
      <c r="H1350" s="377">
        <v>0.5</v>
      </c>
      <c r="I1350" s="378">
        <v>6.93</v>
      </c>
      <c r="J1350" s="378">
        <v>3.46</v>
      </c>
      <c r="K1350" s="379"/>
      <c r="L1350" s="489">
        <v>8.35</v>
      </c>
    </row>
    <row r="1351" spans="1:13" x14ac:dyDescent="0.2">
      <c r="A1351" s="359" t="s">
        <v>4442</v>
      </c>
      <c r="B1351" s="373" t="s">
        <v>5794</v>
      </c>
      <c r="C1351" s="374" t="s">
        <v>6006</v>
      </c>
      <c r="D1351" s="373" t="s">
        <v>5791</v>
      </c>
      <c r="E1351" s="373" t="s">
        <v>5384</v>
      </c>
      <c r="F1351" s="375" t="s">
        <v>5798</v>
      </c>
      <c r="G1351" s="376" t="s">
        <v>5385</v>
      </c>
      <c r="H1351" s="377">
        <v>0.6</v>
      </c>
      <c r="I1351" s="378">
        <v>11.87</v>
      </c>
      <c r="J1351" s="378">
        <v>7.12</v>
      </c>
      <c r="K1351" s="379"/>
      <c r="L1351" s="489">
        <v>14.3</v>
      </c>
    </row>
    <row r="1352" spans="1:13" x14ac:dyDescent="0.2">
      <c r="A1352" s="359" t="s">
        <v>4443</v>
      </c>
      <c r="B1352" s="360" t="s">
        <v>6579</v>
      </c>
      <c r="C1352" s="361" t="s">
        <v>5781</v>
      </c>
      <c r="D1352" s="360" t="s">
        <v>5782</v>
      </c>
      <c r="E1352" s="360" t="s">
        <v>5783</v>
      </c>
      <c r="F1352" s="362" t="s">
        <v>5784</v>
      </c>
      <c r="G1352" s="363" t="s">
        <v>5785</v>
      </c>
      <c r="H1352" s="361" t="s">
        <v>5786</v>
      </c>
      <c r="I1352" s="361" t="s">
        <v>5787</v>
      </c>
      <c r="J1352" s="361" t="s">
        <v>5788</v>
      </c>
      <c r="K1352" s="364"/>
    </row>
    <row r="1353" spans="1:13" x14ac:dyDescent="0.2">
      <c r="A1353" s="359" t="s">
        <v>4444</v>
      </c>
      <c r="B1353" s="385" t="s">
        <v>5789</v>
      </c>
      <c r="C1353" s="386" t="s">
        <v>6008</v>
      </c>
      <c r="D1353" s="385" t="s">
        <v>5791</v>
      </c>
      <c r="E1353" s="385" t="s">
        <v>292</v>
      </c>
      <c r="F1353" s="387">
        <v>6</v>
      </c>
      <c r="G1353" s="388" t="s">
        <v>5885</v>
      </c>
      <c r="H1353" s="389">
        <v>1</v>
      </c>
      <c r="I1353" s="372">
        <v>463</v>
      </c>
      <c r="J1353" s="372">
        <v>463</v>
      </c>
      <c r="K1353" s="371"/>
      <c r="L1353" s="488">
        <v>557.76</v>
      </c>
      <c r="M1353" s="488">
        <v>557.76</v>
      </c>
    </row>
    <row r="1354" spans="1:13" ht="12.75" thickBot="1" x14ac:dyDescent="0.25">
      <c r="A1354" s="359" t="s">
        <v>4445</v>
      </c>
      <c r="B1354" s="396" t="s">
        <v>5794</v>
      </c>
      <c r="C1354" s="397" t="s">
        <v>5987</v>
      </c>
      <c r="D1354" s="396" t="s">
        <v>5791</v>
      </c>
      <c r="E1354" s="396" t="s">
        <v>5596</v>
      </c>
      <c r="F1354" s="398" t="s">
        <v>5798</v>
      </c>
      <c r="G1354" s="399" t="s">
        <v>5885</v>
      </c>
      <c r="H1354" s="400">
        <v>1.02</v>
      </c>
      <c r="I1354" s="380">
        <v>453.92980388768899</v>
      </c>
      <c r="J1354" s="380">
        <v>463</v>
      </c>
      <c r="K1354" s="379"/>
      <c r="L1354" s="489">
        <v>546.83000000000004</v>
      </c>
    </row>
    <row r="1355" spans="1:13" ht="12.75" thickTop="1" x14ac:dyDescent="0.2">
      <c r="A1355" s="359" t="s">
        <v>4446</v>
      </c>
      <c r="B1355" s="407" t="s">
        <v>6580</v>
      </c>
      <c r="C1355" s="408" t="s">
        <v>5781</v>
      </c>
      <c r="D1355" s="407" t="s">
        <v>5782</v>
      </c>
      <c r="E1355" s="407" t="s">
        <v>5783</v>
      </c>
      <c r="F1355" s="409" t="s">
        <v>5784</v>
      </c>
      <c r="G1355" s="410" t="s">
        <v>5785</v>
      </c>
      <c r="H1355" s="408" t="s">
        <v>5786</v>
      </c>
      <c r="I1355" s="408" t="s">
        <v>5787</v>
      </c>
      <c r="J1355" s="408" t="s">
        <v>5788</v>
      </c>
      <c r="K1355" s="364"/>
    </row>
    <row r="1356" spans="1:13" ht="24" x14ac:dyDescent="0.2">
      <c r="A1356" s="359" t="s">
        <v>4447</v>
      </c>
      <c r="B1356" s="365" t="s">
        <v>5789</v>
      </c>
      <c r="C1356" s="366" t="s">
        <v>6010</v>
      </c>
      <c r="D1356" s="365" t="s">
        <v>5791</v>
      </c>
      <c r="E1356" s="365" t="s">
        <v>314</v>
      </c>
      <c r="F1356" s="367">
        <v>6</v>
      </c>
      <c r="G1356" s="368" t="s">
        <v>5885</v>
      </c>
      <c r="H1356" s="369">
        <v>1</v>
      </c>
      <c r="I1356" s="370">
        <v>43.040000000000006</v>
      </c>
      <c r="J1356" s="370">
        <v>43.040000000000006</v>
      </c>
      <c r="K1356" s="371"/>
      <c r="L1356" s="488">
        <v>51.84</v>
      </c>
      <c r="M1356" s="488">
        <v>51.84</v>
      </c>
    </row>
    <row r="1357" spans="1:13" x14ac:dyDescent="0.2">
      <c r="A1357" s="359" t="s">
        <v>4448</v>
      </c>
      <c r="B1357" s="373" t="s">
        <v>5794</v>
      </c>
      <c r="C1357" s="374" t="s">
        <v>5882</v>
      </c>
      <c r="D1357" s="373" t="s">
        <v>5791</v>
      </c>
      <c r="E1357" s="373" t="s">
        <v>5402</v>
      </c>
      <c r="F1357" s="375" t="s">
        <v>5796</v>
      </c>
      <c r="G1357" s="376" t="s">
        <v>86</v>
      </c>
      <c r="H1357" s="377">
        <v>1.9348000000000001</v>
      </c>
      <c r="I1357" s="378">
        <v>18.515141666666665</v>
      </c>
      <c r="J1357" s="378">
        <v>35.82</v>
      </c>
      <c r="K1357" s="379"/>
      <c r="L1357" s="489">
        <v>22.3</v>
      </c>
    </row>
    <row r="1358" spans="1:13" x14ac:dyDescent="0.2">
      <c r="A1358" s="359" t="s">
        <v>4449</v>
      </c>
      <c r="B1358" s="373" t="s">
        <v>5794</v>
      </c>
      <c r="C1358" s="374" t="s">
        <v>5815</v>
      </c>
      <c r="D1358" s="373" t="s">
        <v>5791</v>
      </c>
      <c r="E1358" s="373" t="s">
        <v>5286</v>
      </c>
      <c r="F1358" s="375" t="s">
        <v>5796</v>
      </c>
      <c r="G1358" s="376" t="s">
        <v>86</v>
      </c>
      <c r="H1358" s="377">
        <v>0.64459999999999995</v>
      </c>
      <c r="I1358" s="378">
        <v>11.07</v>
      </c>
      <c r="J1358" s="378">
        <v>7.13</v>
      </c>
      <c r="K1358" s="379"/>
      <c r="L1358" s="489">
        <v>13.34</v>
      </c>
    </row>
    <row r="1359" spans="1:13" ht="24" x14ac:dyDescent="0.2">
      <c r="A1359" s="359" t="s">
        <v>4450</v>
      </c>
      <c r="B1359" s="396" t="s">
        <v>5794</v>
      </c>
      <c r="C1359" s="397" t="s">
        <v>5990</v>
      </c>
      <c r="D1359" s="396" t="s">
        <v>5791</v>
      </c>
      <c r="E1359" s="396" t="s">
        <v>5598</v>
      </c>
      <c r="F1359" s="398" t="s">
        <v>5798</v>
      </c>
      <c r="G1359" s="399" t="s">
        <v>5305</v>
      </c>
      <c r="H1359" s="400">
        <v>4.6800000000000001E-2</v>
      </c>
      <c r="I1359" s="380">
        <v>2.0699999999999998</v>
      </c>
      <c r="J1359" s="380">
        <v>0.09</v>
      </c>
      <c r="K1359" s="379"/>
      <c r="L1359" s="489">
        <v>2.5</v>
      </c>
    </row>
    <row r="1360" spans="1:13" ht="12.75" thickBot="1" x14ac:dyDescent="0.25">
      <c r="A1360" s="359" t="s">
        <v>4451</v>
      </c>
      <c r="B1360" s="381" t="s">
        <v>6581</v>
      </c>
      <c r="C1360" s="382" t="s">
        <v>5781</v>
      </c>
      <c r="D1360" s="381" t="s">
        <v>5782</v>
      </c>
      <c r="E1360" s="381" t="s">
        <v>5783</v>
      </c>
      <c r="F1360" s="383" t="s">
        <v>5784</v>
      </c>
      <c r="G1360" s="384" t="s">
        <v>5785</v>
      </c>
      <c r="H1360" s="382" t="s">
        <v>5786</v>
      </c>
      <c r="I1360" s="382" t="s">
        <v>5787</v>
      </c>
      <c r="J1360" s="382" t="s">
        <v>5788</v>
      </c>
      <c r="K1360" s="364"/>
    </row>
    <row r="1361" spans="1:13" ht="12.75" thickTop="1" x14ac:dyDescent="0.2">
      <c r="A1361" s="359" t="s">
        <v>4452</v>
      </c>
      <c r="B1361" s="401" t="s">
        <v>5789</v>
      </c>
      <c r="C1361" s="402" t="s">
        <v>6046</v>
      </c>
      <c r="D1361" s="401" t="s">
        <v>5791</v>
      </c>
      <c r="E1361" s="401" t="s">
        <v>335</v>
      </c>
      <c r="F1361" s="403">
        <v>6</v>
      </c>
      <c r="G1361" s="404" t="s">
        <v>5298</v>
      </c>
      <c r="H1361" s="405">
        <v>1</v>
      </c>
      <c r="I1361" s="406">
        <v>10.5</v>
      </c>
      <c r="J1361" s="406">
        <v>10.5</v>
      </c>
      <c r="K1361" s="371"/>
      <c r="L1361" s="488">
        <v>12.64</v>
      </c>
      <c r="M1361" s="488">
        <v>12.64</v>
      </c>
    </row>
    <row r="1362" spans="1:13" x14ac:dyDescent="0.2">
      <c r="A1362" s="359" t="s">
        <v>4453</v>
      </c>
      <c r="B1362" s="373" t="s">
        <v>5794</v>
      </c>
      <c r="C1362" s="374" t="s">
        <v>5795</v>
      </c>
      <c r="D1362" s="373" t="s">
        <v>5791</v>
      </c>
      <c r="E1362" s="373" t="s">
        <v>5302</v>
      </c>
      <c r="F1362" s="375" t="s">
        <v>5796</v>
      </c>
      <c r="G1362" s="376" t="s">
        <v>86</v>
      </c>
      <c r="H1362" s="377">
        <v>0.08</v>
      </c>
      <c r="I1362" s="378">
        <v>12.5</v>
      </c>
      <c r="J1362" s="378">
        <v>1</v>
      </c>
      <c r="K1362" s="379"/>
      <c r="L1362" s="489">
        <v>15.06</v>
      </c>
    </row>
    <row r="1363" spans="1:13" x14ac:dyDescent="0.2">
      <c r="A1363" s="359" t="s">
        <v>4454</v>
      </c>
      <c r="B1363" s="373" t="s">
        <v>5794</v>
      </c>
      <c r="C1363" s="374" t="s">
        <v>5971</v>
      </c>
      <c r="D1363" s="373" t="s">
        <v>5791</v>
      </c>
      <c r="E1363" s="373" t="s">
        <v>5293</v>
      </c>
      <c r="F1363" s="375" t="s">
        <v>5796</v>
      </c>
      <c r="G1363" s="376" t="s">
        <v>86</v>
      </c>
      <c r="H1363" s="377">
        <v>0.08</v>
      </c>
      <c r="I1363" s="378">
        <v>18.510000000000002</v>
      </c>
      <c r="J1363" s="378">
        <v>1.48</v>
      </c>
      <c r="K1363" s="379"/>
      <c r="L1363" s="489">
        <v>22.3</v>
      </c>
    </row>
    <row r="1364" spans="1:13" x14ac:dyDescent="0.2">
      <c r="A1364" s="359" t="s">
        <v>4455</v>
      </c>
      <c r="B1364" s="373" t="s">
        <v>5794</v>
      </c>
      <c r="C1364" s="374" t="s">
        <v>6047</v>
      </c>
      <c r="D1364" s="373" t="s">
        <v>5791</v>
      </c>
      <c r="E1364" s="373" t="s">
        <v>5371</v>
      </c>
      <c r="F1364" s="375" t="s">
        <v>5798</v>
      </c>
      <c r="G1364" s="376" t="s">
        <v>5298</v>
      </c>
      <c r="H1364" s="377">
        <v>1.1000000000000001</v>
      </c>
      <c r="I1364" s="378">
        <v>6.93</v>
      </c>
      <c r="J1364" s="378">
        <v>7.62</v>
      </c>
      <c r="K1364" s="379"/>
      <c r="L1364" s="489">
        <v>8.35</v>
      </c>
    </row>
    <row r="1365" spans="1:13" x14ac:dyDescent="0.2">
      <c r="A1365" s="359" t="s">
        <v>4456</v>
      </c>
      <c r="B1365" s="373" t="s">
        <v>5794</v>
      </c>
      <c r="C1365" s="374" t="s">
        <v>5953</v>
      </c>
      <c r="D1365" s="373" t="s">
        <v>5791</v>
      </c>
      <c r="E1365" s="373" t="s">
        <v>5297</v>
      </c>
      <c r="F1365" s="375" t="s">
        <v>5798</v>
      </c>
      <c r="G1365" s="376" t="s">
        <v>5298</v>
      </c>
      <c r="H1365" s="377">
        <v>0.02</v>
      </c>
      <c r="I1365" s="378">
        <v>20.12</v>
      </c>
      <c r="J1365" s="378">
        <v>0.4</v>
      </c>
      <c r="K1365" s="379"/>
      <c r="L1365" s="489">
        <v>24.25</v>
      </c>
    </row>
    <row r="1366" spans="1:13" x14ac:dyDescent="0.2">
      <c r="A1366" s="359" t="s">
        <v>4457</v>
      </c>
      <c r="B1366" s="360" t="s">
        <v>6582</v>
      </c>
      <c r="C1366" s="361" t="s">
        <v>5781</v>
      </c>
      <c r="D1366" s="360" t="s">
        <v>5782</v>
      </c>
      <c r="E1366" s="360" t="s">
        <v>5783</v>
      </c>
      <c r="F1366" s="362" t="s">
        <v>5784</v>
      </c>
      <c r="G1366" s="363" t="s">
        <v>5785</v>
      </c>
      <c r="H1366" s="361" t="s">
        <v>5786</v>
      </c>
      <c r="I1366" s="361" t="s">
        <v>5787</v>
      </c>
      <c r="J1366" s="361" t="s">
        <v>5788</v>
      </c>
      <c r="K1366" s="364"/>
    </row>
    <row r="1367" spans="1:13" x14ac:dyDescent="0.2">
      <c r="A1367" s="359" t="s">
        <v>4458</v>
      </c>
      <c r="B1367" s="385" t="s">
        <v>5789</v>
      </c>
      <c r="C1367" s="386" t="s">
        <v>6014</v>
      </c>
      <c r="D1367" s="385" t="s">
        <v>5791</v>
      </c>
      <c r="E1367" s="385" t="s">
        <v>318</v>
      </c>
      <c r="F1367" s="387">
        <v>6</v>
      </c>
      <c r="G1367" s="388" t="s">
        <v>5298</v>
      </c>
      <c r="H1367" s="389">
        <v>1</v>
      </c>
      <c r="I1367" s="372">
        <v>10.07</v>
      </c>
      <c r="J1367" s="372">
        <v>10.07</v>
      </c>
      <c r="K1367" s="371"/>
      <c r="L1367" s="488">
        <v>12.12</v>
      </c>
      <c r="M1367" s="488">
        <v>12.12</v>
      </c>
    </row>
    <row r="1368" spans="1:13" ht="12.75" thickBot="1" x14ac:dyDescent="0.25">
      <c r="A1368" s="359" t="s">
        <v>4459</v>
      </c>
      <c r="B1368" s="396" t="s">
        <v>5794</v>
      </c>
      <c r="C1368" s="397" t="s">
        <v>5795</v>
      </c>
      <c r="D1368" s="396" t="s">
        <v>5791</v>
      </c>
      <c r="E1368" s="396" t="s">
        <v>5302</v>
      </c>
      <c r="F1368" s="398" t="s">
        <v>5796</v>
      </c>
      <c r="G1368" s="399" t="s">
        <v>86</v>
      </c>
      <c r="H1368" s="400">
        <v>0.08</v>
      </c>
      <c r="I1368" s="380">
        <v>12.5</v>
      </c>
      <c r="J1368" s="380">
        <v>1</v>
      </c>
      <c r="K1368" s="379"/>
      <c r="L1368" s="489">
        <v>15.06</v>
      </c>
    </row>
    <row r="1369" spans="1:13" ht="12.75" thickTop="1" x14ac:dyDescent="0.2">
      <c r="A1369" s="359" t="s">
        <v>4460</v>
      </c>
      <c r="B1369" s="390" t="s">
        <v>5794</v>
      </c>
      <c r="C1369" s="391" t="s">
        <v>5971</v>
      </c>
      <c r="D1369" s="390" t="s">
        <v>5791</v>
      </c>
      <c r="E1369" s="390" t="s">
        <v>5293</v>
      </c>
      <c r="F1369" s="392" t="s">
        <v>5796</v>
      </c>
      <c r="G1369" s="393" t="s">
        <v>86</v>
      </c>
      <c r="H1369" s="394">
        <v>0.08</v>
      </c>
      <c r="I1369" s="395">
        <v>18.510000000000002</v>
      </c>
      <c r="J1369" s="395">
        <v>1.48</v>
      </c>
      <c r="K1369" s="379"/>
      <c r="L1369" s="489">
        <v>22.3</v>
      </c>
    </row>
    <row r="1370" spans="1:13" x14ac:dyDescent="0.2">
      <c r="A1370" s="359" t="s">
        <v>4461</v>
      </c>
      <c r="B1370" s="373" t="s">
        <v>5794</v>
      </c>
      <c r="C1370" s="374" t="s">
        <v>5953</v>
      </c>
      <c r="D1370" s="373" t="s">
        <v>5791</v>
      </c>
      <c r="E1370" s="373" t="s">
        <v>5297</v>
      </c>
      <c r="F1370" s="375" t="s">
        <v>5798</v>
      </c>
      <c r="G1370" s="376" t="s">
        <v>5298</v>
      </c>
      <c r="H1370" s="377">
        <v>0.02</v>
      </c>
      <c r="I1370" s="378">
        <v>20.12</v>
      </c>
      <c r="J1370" s="378">
        <v>0.4</v>
      </c>
      <c r="K1370" s="379"/>
      <c r="L1370" s="489">
        <v>24.25</v>
      </c>
    </row>
    <row r="1371" spans="1:13" x14ac:dyDescent="0.2">
      <c r="A1371" s="359" t="s">
        <v>4462</v>
      </c>
      <c r="B1371" s="373" t="s">
        <v>5794</v>
      </c>
      <c r="C1371" s="374" t="s">
        <v>5993</v>
      </c>
      <c r="D1371" s="373" t="s">
        <v>5791</v>
      </c>
      <c r="E1371" s="373" t="s">
        <v>5373</v>
      </c>
      <c r="F1371" s="375" t="s">
        <v>5798</v>
      </c>
      <c r="G1371" s="376" t="s">
        <v>5298</v>
      </c>
      <c r="H1371" s="377">
        <v>1.1000000000000001</v>
      </c>
      <c r="I1371" s="378">
        <v>6.54</v>
      </c>
      <c r="J1371" s="378">
        <v>7.19</v>
      </c>
      <c r="K1371" s="379"/>
      <c r="L1371" s="489">
        <v>7.88</v>
      </c>
    </row>
    <row r="1372" spans="1:13" x14ac:dyDescent="0.2">
      <c r="A1372" s="359" t="s">
        <v>4463</v>
      </c>
      <c r="B1372" s="360" t="s">
        <v>6583</v>
      </c>
      <c r="C1372" s="361" t="s">
        <v>5781</v>
      </c>
      <c r="D1372" s="360" t="s">
        <v>5782</v>
      </c>
      <c r="E1372" s="360" t="s">
        <v>5783</v>
      </c>
      <c r="F1372" s="362" t="s">
        <v>5784</v>
      </c>
      <c r="G1372" s="363" t="s">
        <v>5785</v>
      </c>
      <c r="H1372" s="361" t="s">
        <v>5786</v>
      </c>
      <c r="I1372" s="361" t="s">
        <v>5787</v>
      </c>
      <c r="J1372" s="361" t="s">
        <v>5788</v>
      </c>
      <c r="K1372" s="364"/>
    </row>
    <row r="1373" spans="1:13" x14ac:dyDescent="0.2">
      <c r="A1373" s="359" t="s">
        <v>4464</v>
      </c>
      <c r="B1373" s="365" t="s">
        <v>5789</v>
      </c>
      <c r="C1373" s="366" t="s">
        <v>6028</v>
      </c>
      <c r="D1373" s="365" t="s">
        <v>5791</v>
      </c>
      <c r="E1373" s="365" t="s">
        <v>324</v>
      </c>
      <c r="F1373" s="367">
        <v>6</v>
      </c>
      <c r="G1373" s="368" t="s">
        <v>5793</v>
      </c>
      <c r="H1373" s="369">
        <v>1</v>
      </c>
      <c r="I1373" s="370">
        <v>46.78</v>
      </c>
      <c r="J1373" s="370">
        <v>46.779999999999994</v>
      </c>
      <c r="K1373" s="371"/>
      <c r="L1373" s="488">
        <v>56.34</v>
      </c>
      <c r="M1373" s="488">
        <v>56.34</v>
      </c>
    </row>
    <row r="1374" spans="1:13" x14ac:dyDescent="0.2">
      <c r="A1374" s="359" t="s">
        <v>4465</v>
      </c>
      <c r="B1374" s="373" t="s">
        <v>5794</v>
      </c>
      <c r="C1374" s="374" t="s">
        <v>5815</v>
      </c>
      <c r="D1374" s="373" t="s">
        <v>5791</v>
      </c>
      <c r="E1374" s="373" t="s">
        <v>5286</v>
      </c>
      <c r="F1374" s="375" t="s">
        <v>5796</v>
      </c>
      <c r="G1374" s="376" t="s">
        <v>86</v>
      </c>
      <c r="H1374" s="377">
        <v>0.66</v>
      </c>
      <c r="I1374" s="378">
        <v>11.07</v>
      </c>
      <c r="J1374" s="378">
        <v>7.3</v>
      </c>
      <c r="K1374" s="379"/>
      <c r="L1374" s="489">
        <v>13.34</v>
      </c>
    </row>
    <row r="1375" spans="1:13" x14ac:dyDescent="0.2">
      <c r="A1375" s="359" t="s">
        <v>4466</v>
      </c>
      <c r="B1375" s="396" t="s">
        <v>5794</v>
      </c>
      <c r="C1375" s="397" t="s">
        <v>6029</v>
      </c>
      <c r="D1375" s="396" t="s">
        <v>5791</v>
      </c>
      <c r="E1375" s="396" t="s">
        <v>5594</v>
      </c>
      <c r="F1375" s="398" t="s">
        <v>5798</v>
      </c>
      <c r="G1375" s="399" t="s">
        <v>5385</v>
      </c>
      <c r="H1375" s="400">
        <v>0.8</v>
      </c>
      <c r="I1375" s="380">
        <v>2.86</v>
      </c>
      <c r="J1375" s="380">
        <v>2.2799999999999998</v>
      </c>
      <c r="K1375" s="379"/>
      <c r="L1375" s="489">
        <v>3.45</v>
      </c>
    </row>
    <row r="1376" spans="1:13" ht="12.75" thickBot="1" x14ac:dyDescent="0.25">
      <c r="A1376" s="359" t="s">
        <v>4467</v>
      </c>
      <c r="B1376" s="396" t="s">
        <v>5794</v>
      </c>
      <c r="C1376" s="397" t="s">
        <v>6030</v>
      </c>
      <c r="D1376" s="396" t="s">
        <v>5791</v>
      </c>
      <c r="E1376" s="396" t="s">
        <v>6031</v>
      </c>
      <c r="F1376" s="398" t="s">
        <v>5798</v>
      </c>
      <c r="G1376" s="399" t="s">
        <v>5793</v>
      </c>
      <c r="H1376" s="400">
        <v>0.16</v>
      </c>
      <c r="I1376" s="380">
        <v>67.95</v>
      </c>
      <c r="J1376" s="380">
        <v>10.87</v>
      </c>
      <c r="K1376" s="379"/>
      <c r="L1376" s="489">
        <v>81.86</v>
      </c>
    </row>
    <row r="1377" spans="1:13" ht="12.75" thickTop="1" x14ac:dyDescent="0.2">
      <c r="A1377" s="359" t="s">
        <v>4468</v>
      </c>
      <c r="B1377" s="390" t="s">
        <v>5794</v>
      </c>
      <c r="C1377" s="391" t="s">
        <v>5801</v>
      </c>
      <c r="D1377" s="390" t="s">
        <v>5791</v>
      </c>
      <c r="E1377" s="390" t="s">
        <v>5362</v>
      </c>
      <c r="F1377" s="392" t="s">
        <v>5796</v>
      </c>
      <c r="G1377" s="393" t="s">
        <v>86</v>
      </c>
      <c r="H1377" s="394">
        <v>0.66</v>
      </c>
      <c r="I1377" s="395">
        <v>18.556275000000014</v>
      </c>
      <c r="J1377" s="395">
        <v>12.24</v>
      </c>
      <c r="K1377" s="379"/>
      <c r="L1377" s="489">
        <v>22.3</v>
      </c>
    </row>
    <row r="1378" spans="1:13" x14ac:dyDescent="0.2">
      <c r="A1378" s="359" t="s">
        <v>4469</v>
      </c>
      <c r="B1378" s="373" t="s">
        <v>5794</v>
      </c>
      <c r="C1378" s="374" t="s">
        <v>5955</v>
      </c>
      <c r="D1378" s="373" t="s">
        <v>5791</v>
      </c>
      <c r="E1378" s="373" t="s">
        <v>5387</v>
      </c>
      <c r="F1378" s="375" t="s">
        <v>5798</v>
      </c>
      <c r="G1378" s="376" t="s">
        <v>5298</v>
      </c>
      <c r="H1378" s="377">
        <v>0.17</v>
      </c>
      <c r="I1378" s="378">
        <v>20.66</v>
      </c>
      <c r="J1378" s="378">
        <v>3.51</v>
      </c>
      <c r="K1378" s="379"/>
      <c r="L1378" s="489">
        <v>24.9</v>
      </c>
    </row>
    <row r="1379" spans="1:13" x14ac:dyDescent="0.2">
      <c r="A1379" s="359" t="s">
        <v>4470</v>
      </c>
      <c r="B1379" s="373" t="s">
        <v>5794</v>
      </c>
      <c r="C1379" s="374" t="s">
        <v>5811</v>
      </c>
      <c r="D1379" s="373" t="s">
        <v>5791</v>
      </c>
      <c r="E1379" s="373" t="s">
        <v>5590</v>
      </c>
      <c r="F1379" s="375" t="s">
        <v>5798</v>
      </c>
      <c r="G1379" s="376" t="s">
        <v>5385</v>
      </c>
      <c r="H1379" s="377">
        <v>0.5</v>
      </c>
      <c r="I1379" s="378">
        <v>6.93</v>
      </c>
      <c r="J1379" s="378">
        <v>3.46</v>
      </c>
      <c r="K1379" s="379"/>
      <c r="L1379" s="489">
        <v>8.35</v>
      </c>
    </row>
    <row r="1380" spans="1:13" x14ac:dyDescent="0.2">
      <c r="A1380" s="359" t="s">
        <v>4471</v>
      </c>
      <c r="B1380" s="373" t="s">
        <v>5794</v>
      </c>
      <c r="C1380" s="374" t="s">
        <v>6006</v>
      </c>
      <c r="D1380" s="373" t="s">
        <v>5791</v>
      </c>
      <c r="E1380" s="373" t="s">
        <v>5384</v>
      </c>
      <c r="F1380" s="375" t="s">
        <v>5798</v>
      </c>
      <c r="G1380" s="376" t="s">
        <v>5385</v>
      </c>
      <c r="H1380" s="377">
        <v>0.6</v>
      </c>
      <c r="I1380" s="378">
        <v>11.87</v>
      </c>
      <c r="J1380" s="378">
        <v>7.12</v>
      </c>
      <c r="K1380" s="379"/>
      <c r="L1380" s="489">
        <v>14.3</v>
      </c>
    </row>
    <row r="1381" spans="1:13" x14ac:dyDescent="0.2">
      <c r="A1381" s="359" t="s">
        <v>4472</v>
      </c>
      <c r="B1381" s="360" t="s">
        <v>6584</v>
      </c>
      <c r="C1381" s="361" t="s">
        <v>5781</v>
      </c>
      <c r="D1381" s="360" t="s">
        <v>5782</v>
      </c>
      <c r="E1381" s="360" t="s">
        <v>5783</v>
      </c>
      <c r="F1381" s="362" t="s">
        <v>5784</v>
      </c>
      <c r="G1381" s="363" t="s">
        <v>5785</v>
      </c>
      <c r="H1381" s="361" t="s">
        <v>5786</v>
      </c>
      <c r="I1381" s="361" t="s">
        <v>5787</v>
      </c>
      <c r="J1381" s="361" t="s">
        <v>5788</v>
      </c>
      <c r="K1381" s="364"/>
    </row>
    <row r="1382" spans="1:13" x14ac:dyDescent="0.2">
      <c r="A1382" s="359" t="s">
        <v>4473</v>
      </c>
      <c r="B1382" s="365" t="s">
        <v>5789</v>
      </c>
      <c r="C1382" s="366" t="s">
        <v>6008</v>
      </c>
      <c r="D1382" s="365" t="s">
        <v>5791</v>
      </c>
      <c r="E1382" s="365" t="s">
        <v>292</v>
      </c>
      <c r="F1382" s="367">
        <v>6</v>
      </c>
      <c r="G1382" s="368" t="s">
        <v>5885</v>
      </c>
      <c r="H1382" s="369">
        <v>1</v>
      </c>
      <c r="I1382" s="370">
        <v>463</v>
      </c>
      <c r="J1382" s="370">
        <v>463</v>
      </c>
      <c r="K1382" s="371"/>
      <c r="L1382" s="488">
        <v>557.76</v>
      </c>
      <c r="M1382" s="488">
        <v>557.76</v>
      </c>
    </row>
    <row r="1383" spans="1:13" x14ac:dyDescent="0.2">
      <c r="A1383" s="359" t="s">
        <v>4474</v>
      </c>
      <c r="B1383" s="373" t="s">
        <v>5794</v>
      </c>
      <c r="C1383" s="374" t="s">
        <v>5987</v>
      </c>
      <c r="D1383" s="373" t="s">
        <v>5791</v>
      </c>
      <c r="E1383" s="373" t="s">
        <v>5596</v>
      </c>
      <c r="F1383" s="375" t="s">
        <v>5798</v>
      </c>
      <c r="G1383" s="376" t="s">
        <v>5885</v>
      </c>
      <c r="H1383" s="377">
        <v>1.02</v>
      </c>
      <c r="I1383" s="378">
        <v>453.92980388768899</v>
      </c>
      <c r="J1383" s="378">
        <v>463</v>
      </c>
      <c r="K1383" s="379"/>
      <c r="L1383" s="489">
        <v>546.83000000000004</v>
      </c>
    </row>
    <row r="1384" spans="1:13" x14ac:dyDescent="0.2">
      <c r="A1384" s="359" t="s">
        <v>4475</v>
      </c>
      <c r="B1384" s="360" t="s">
        <v>6585</v>
      </c>
      <c r="C1384" s="361" t="s">
        <v>5781</v>
      </c>
      <c r="D1384" s="360" t="s">
        <v>5782</v>
      </c>
      <c r="E1384" s="360" t="s">
        <v>5783</v>
      </c>
      <c r="F1384" s="362" t="s">
        <v>5784</v>
      </c>
      <c r="G1384" s="363" t="s">
        <v>5785</v>
      </c>
      <c r="H1384" s="361" t="s">
        <v>5786</v>
      </c>
      <c r="I1384" s="361" t="s">
        <v>5787</v>
      </c>
      <c r="J1384" s="361" t="s">
        <v>5788</v>
      </c>
      <c r="K1384" s="364"/>
    </row>
    <row r="1385" spans="1:13" ht="24" x14ac:dyDescent="0.2">
      <c r="A1385" s="359" t="s">
        <v>4476</v>
      </c>
      <c r="B1385" s="365" t="s">
        <v>5789</v>
      </c>
      <c r="C1385" s="366" t="s">
        <v>6010</v>
      </c>
      <c r="D1385" s="365" t="s">
        <v>5791</v>
      </c>
      <c r="E1385" s="365" t="s">
        <v>314</v>
      </c>
      <c r="F1385" s="367">
        <v>6</v>
      </c>
      <c r="G1385" s="368" t="s">
        <v>5885</v>
      </c>
      <c r="H1385" s="369">
        <v>1</v>
      </c>
      <c r="I1385" s="370">
        <v>43.040000000000006</v>
      </c>
      <c r="J1385" s="370">
        <v>43.040000000000006</v>
      </c>
      <c r="K1385" s="371"/>
      <c r="L1385" s="488">
        <v>51.84</v>
      </c>
      <c r="M1385" s="488">
        <v>51.84</v>
      </c>
    </row>
    <row r="1386" spans="1:13" x14ac:dyDescent="0.2">
      <c r="A1386" s="359" t="s">
        <v>4477</v>
      </c>
      <c r="B1386" s="373" t="s">
        <v>5794</v>
      </c>
      <c r="C1386" s="374" t="s">
        <v>5882</v>
      </c>
      <c r="D1386" s="373" t="s">
        <v>5791</v>
      </c>
      <c r="E1386" s="373" t="s">
        <v>5402</v>
      </c>
      <c r="F1386" s="375" t="s">
        <v>5796</v>
      </c>
      <c r="G1386" s="376" t="s">
        <v>86</v>
      </c>
      <c r="H1386" s="377">
        <v>1.9348000000000001</v>
      </c>
      <c r="I1386" s="378">
        <v>18.515141666666665</v>
      </c>
      <c r="J1386" s="378">
        <v>35.82</v>
      </c>
      <c r="K1386" s="379"/>
      <c r="L1386" s="489">
        <v>22.3</v>
      </c>
    </row>
    <row r="1387" spans="1:13" x14ac:dyDescent="0.2">
      <c r="A1387" s="359" t="s">
        <v>4478</v>
      </c>
      <c r="B1387" s="396" t="s">
        <v>5794</v>
      </c>
      <c r="C1387" s="397" t="s">
        <v>5815</v>
      </c>
      <c r="D1387" s="396" t="s">
        <v>5791</v>
      </c>
      <c r="E1387" s="396" t="s">
        <v>5286</v>
      </c>
      <c r="F1387" s="398" t="s">
        <v>5796</v>
      </c>
      <c r="G1387" s="399" t="s">
        <v>86</v>
      </c>
      <c r="H1387" s="400">
        <v>0.64459999999999995</v>
      </c>
      <c r="I1387" s="380">
        <v>11.07</v>
      </c>
      <c r="J1387" s="380">
        <v>7.13</v>
      </c>
      <c r="K1387" s="379"/>
      <c r="L1387" s="489">
        <v>13.34</v>
      </c>
    </row>
    <row r="1388" spans="1:13" ht="24.75" thickBot="1" x14ac:dyDescent="0.25">
      <c r="A1388" s="359" t="s">
        <v>4479</v>
      </c>
      <c r="B1388" s="396" t="s">
        <v>5794</v>
      </c>
      <c r="C1388" s="397" t="s">
        <v>5990</v>
      </c>
      <c r="D1388" s="396" t="s">
        <v>5791</v>
      </c>
      <c r="E1388" s="396" t="s">
        <v>5598</v>
      </c>
      <c r="F1388" s="398" t="s">
        <v>5798</v>
      </c>
      <c r="G1388" s="399" t="s">
        <v>5305</v>
      </c>
      <c r="H1388" s="400">
        <v>4.6800000000000001E-2</v>
      </c>
      <c r="I1388" s="380">
        <v>2.0699999999999998</v>
      </c>
      <c r="J1388" s="380">
        <v>0.09</v>
      </c>
      <c r="K1388" s="379"/>
      <c r="L1388" s="489">
        <v>2.5</v>
      </c>
    </row>
    <row r="1389" spans="1:13" ht="12.75" thickTop="1" x14ac:dyDescent="0.2">
      <c r="A1389" s="359" t="s">
        <v>4480</v>
      </c>
      <c r="B1389" s="407" t="s">
        <v>6586</v>
      </c>
      <c r="C1389" s="408" t="s">
        <v>5781</v>
      </c>
      <c r="D1389" s="407" t="s">
        <v>5782</v>
      </c>
      <c r="E1389" s="407" t="s">
        <v>5783</v>
      </c>
      <c r="F1389" s="409" t="s">
        <v>5784</v>
      </c>
      <c r="G1389" s="410" t="s">
        <v>5785</v>
      </c>
      <c r="H1389" s="408" t="s">
        <v>5786</v>
      </c>
      <c r="I1389" s="408" t="s">
        <v>5787</v>
      </c>
      <c r="J1389" s="408" t="s">
        <v>5788</v>
      </c>
      <c r="K1389" s="364"/>
    </row>
    <row r="1390" spans="1:13" ht="24" x14ac:dyDescent="0.2">
      <c r="A1390" s="359" t="s">
        <v>4481</v>
      </c>
      <c r="B1390" s="365" t="s">
        <v>5789</v>
      </c>
      <c r="C1390" s="366" t="s">
        <v>6016</v>
      </c>
      <c r="D1390" s="365" t="s">
        <v>217</v>
      </c>
      <c r="E1390" s="365" t="s">
        <v>320</v>
      </c>
      <c r="F1390" s="367" t="s">
        <v>5936</v>
      </c>
      <c r="G1390" s="368" t="s">
        <v>280</v>
      </c>
      <c r="H1390" s="369">
        <v>1</v>
      </c>
      <c r="I1390" s="370">
        <v>12.04</v>
      </c>
      <c r="J1390" s="370">
        <v>12.040000000000003</v>
      </c>
      <c r="K1390" s="371"/>
      <c r="L1390" s="488">
        <v>14.52</v>
      </c>
      <c r="M1390" s="488">
        <v>14.52</v>
      </c>
    </row>
    <row r="1391" spans="1:13" ht="24" x14ac:dyDescent="0.2">
      <c r="A1391" s="359" t="s">
        <v>4482</v>
      </c>
      <c r="B1391" s="418" t="s">
        <v>5898</v>
      </c>
      <c r="C1391" s="419" t="s">
        <v>6017</v>
      </c>
      <c r="D1391" s="418" t="s">
        <v>217</v>
      </c>
      <c r="E1391" s="418" t="s">
        <v>6018</v>
      </c>
      <c r="F1391" s="420" t="s">
        <v>5908</v>
      </c>
      <c r="G1391" s="421" t="s">
        <v>185</v>
      </c>
      <c r="H1391" s="422">
        <v>1.7500000000000002E-2</v>
      </c>
      <c r="I1391" s="423">
        <v>16.91</v>
      </c>
      <c r="J1391" s="423">
        <v>0.28999999999999998</v>
      </c>
      <c r="K1391" s="379"/>
      <c r="L1391" s="489">
        <v>20.38</v>
      </c>
      <c r="M1391" s="490"/>
    </row>
    <row r="1392" spans="1:13" ht="24" x14ac:dyDescent="0.2">
      <c r="A1392" s="359" t="s">
        <v>4483</v>
      </c>
      <c r="B1392" s="418" t="s">
        <v>5898</v>
      </c>
      <c r="C1392" s="419" t="s">
        <v>6019</v>
      </c>
      <c r="D1392" s="418" t="s">
        <v>217</v>
      </c>
      <c r="E1392" s="418" t="s">
        <v>6020</v>
      </c>
      <c r="F1392" s="420" t="s">
        <v>5908</v>
      </c>
      <c r="G1392" s="421" t="s">
        <v>185</v>
      </c>
      <c r="H1392" s="422">
        <v>0.1069</v>
      </c>
      <c r="I1392" s="423">
        <v>23.63</v>
      </c>
      <c r="J1392" s="423">
        <v>2.52</v>
      </c>
      <c r="K1392" s="379"/>
      <c r="L1392" s="489">
        <v>28.47</v>
      </c>
      <c r="M1392" s="490"/>
    </row>
    <row r="1393" spans="1:13" ht="24" x14ac:dyDescent="0.2">
      <c r="A1393" s="359" t="s">
        <v>4484</v>
      </c>
      <c r="B1393" s="418" t="s">
        <v>5898</v>
      </c>
      <c r="C1393" s="419" t="s">
        <v>6021</v>
      </c>
      <c r="D1393" s="418" t="s">
        <v>217</v>
      </c>
      <c r="E1393" s="418" t="s">
        <v>6022</v>
      </c>
      <c r="F1393" s="420" t="s">
        <v>5936</v>
      </c>
      <c r="G1393" s="421" t="s">
        <v>280</v>
      </c>
      <c r="H1393" s="422">
        <v>1</v>
      </c>
      <c r="I1393" s="423">
        <v>8.4700000000000006</v>
      </c>
      <c r="J1393" s="423">
        <v>8.4700000000000006</v>
      </c>
      <c r="K1393" s="379"/>
      <c r="L1393" s="489">
        <v>10.210000000000001</v>
      </c>
    </row>
    <row r="1394" spans="1:13" ht="24" x14ac:dyDescent="0.2">
      <c r="A1394" s="359" t="s">
        <v>4485</v>
      </c>
      <c r="B1394" s="373" t="s">
        <v>5794</v>
      </c>
      <c r="C1394" s="374" t="s">
        <v>6023</v>
      </c>
      <c r="D1394" s="373" t="s">
        <v>217</v>
      </c>
      <c r="E1394" s="373" t="s">
        <v>6024</v>
      </c>
      <c r="F1394" s="375" t="s">
        <v>5798</v>
      </c>
      <c r="G1394" s="376" t="s">
        <v>160</v>
      </c>
      <c r="H1394" s="377">
        <v>1.19</v>
      </c>
      <c r="I1394" s="378">
        <v>0.18720000000000001</v>
      </c>
      <c r="J1394" s="378">
        <v>0.22</v>
      </c>
      <c r="K1394" s="379"/>
      <c r="L1394" s="489">
        <v>0.22</v>
      </c>
    </row>
    <row r="1395" spans="1:13" ht="24" x14ac:dyDescent="0.2">
      <c r="A1395" s="359" t="s">
        <v>4486</v>
      </c>
      <c r="B1395" s="373" t="s">
        <v>5794</v>
      </c>
      <c r="C1395" s="374" t="s">
        <v>6025</v>
      </c>
      <c r="D1395" s="373" t="s">
        <v>217</v>
      </c>
      <c r="E1395" s="373" t="s">
        <v>6026</v>
      </c>
      <c r="F1395" s="375" t="s">
        <v>5798</v>
      </c>
      <c r="G1395" s="376" t="s">
        <v>280</v>
      </c>
      <c r="H1395" s="377">
        <v>2.5000000000000001E-2</v>
      </c>
      <c r="I1395" s="378">
        <v>21.99</v>
      </c>
      <c r="J1395" s="378">
        <v>0.54</v>
      </c>
      <c r="K1395" s="379"/>
      <c r="L1395" s="489">
        <v>26.5</v>
      </c>
    </row>
    <row r="1396" spans="1:13" x14ac:dyDescent="0.2">
      <c r="A1396" s="359" t="s">
        <v>4487</v>
      </c>
      <c r="B1396" s="381" t="s">
        <v>6587</v>
      </c>
      <c r="C1396" s="382" t="s">
        <v>5781</v>
      </c>
      <c r="D1396" s="381" t="s">
        <v>5782</v>
      </c>
      <c r="E1396" s="381" t="s">
        <v>5783</v>
      </c>
      <c r="F1396" s="383" t="s">
        <v>5784</v>
      </c>
      <c r="G1396" s="384" t="s">
        <v>5785</v>
      </c>
      <c r="H1396" s="382" t="s">
        <v>5786</v>
      </c>
      <c r="I1396" s="382" t="s">
        <v>5787</v>
      </c>
      <c r="J1396" s="382" t="s">
        <v>5788</v>
      </c>
      <c r="K1396" s="364"/>
    </row>
    <row r="1397" spans="1:13" ht="12.75" thickBot="1" x14ac:dyDescent="0.25">
      <c r="A1397" s="359" t="s">
        <v>4488</v>
      </c>
      <c r="B1397" s="385" t="s">
        <v>5789</v>
      </c>
      <c r="C1397" s="386" t="s">
        <v>6046</v>
      </c>
      <c r="D1397" s="385" t="s">
        <v>5791</v>
      </c>
      <c r="E1397" s="385" t="s">
        <v>335</v>
      </c>
      <c r="F1397" s="387">
        <v>6</v>
      </c>
      <c r="G1397" s="388" t="s">
        <v>5298</v>
      </c>
      <c r="H1397" s="389">
        <v>1</v>
      </c>
      <c r="I1397" s="372">
        <v>10.5</v>
      </c>
      <c r="J1397" s="372">
        <v>10.5</v>
      </c>
      <c r="K1397" s="371"/>
      <c r="L1397" s="488">
        <v>12.64</v>
      </c>
      <c r="M1397" s="488">
        <v>12.64</v>
      </c>
    </row>
    <row r="1398" spans="1:13" ht="12.75" thickTop="1" x14ac:dyDescent="0.2">
      <c r="A1398" s="359" t="s">
        <v>4489</v>
      </c>
      <c r="B1398" s="390" t="s">
        <v>5794</v>
      </c>
      <c r="C1398" s="391" t="s">
        <v>5795</v>
      </c>
      <c r="D1398" s="390" t="s">
        <v>5791</v>
      </c>
      <c r="E1398" s="390" t="s">
        <v>5302</v>
      </c>
      <c r="F1398" s="392" t="s">
        <v>5796</v>
      </c>
      <c r="G1398" s="393" t="s">
        <v>86</v>
      </c>
      <c r="H1398" s="394">
        <v>0.08</v>
      </c>
      <c r="I1398" s="395">
        <v>12.5</v>
      </c>
      <c r="J1398" s="395">
        <v>1</v>
      </c>
      <c r="K1398" s="379"/>
      <c r="L1398" s="489">
        <v>15.06</v>
      </c>
    </row>
    <row r="1399" spans="1:13" x14ac:dyDescent="0.2">
      <c r="A1399" s="359" t="s">
        <v>4490</v>
      </c>
      <c r="B1399" s="373" t="s">
        <v>5794</v>
      </c>
      <c r="C1399" s="374" t="s">
        <v>5971</v>
      </c>
      <c r="D1399" s="373" t="s">
        <v>5791</v>
      </c>
      <c r="E1399" s="373" t="s">
        <v>5293</v>
      </c>
      <c r="F1399" s="375" t="s">
        <v>5796</v>
      </c>
      <c r="G1399" s="376" t="s">
        <v>86</v>
      </c>
      <c r="H1399" s="377">
        <v>0.08</v>
      </c>
      <c r="I1399" s="378">
        <v>18.510000000000002</v>
      </c>
      <c r="J1399" s="378">
        <v>1.48</v>
      </c>
      <c r="K1399" s="379"/>
      <c r="L1399" s="489">
        <v>22.3</v>
      </c>
    </row>
    <row r="1400" spans="1:13" x14ac:dyDescent="0.2">
      <c r="A1400" s="359" t="s">
        <v>4491</v>
      </c>
      <c r="B1400" s="373" t="s">
        <v>5794</v>
      </c>
      <c r="C1400" s="374" t="s">
        <v>6047</v>
      </c>
      <c r="D1400" s="373" t="s">
        <v>5791</v>
      </c>
      <c r="E1400" s="373" t="s">
        <v>5371</v>
      </c>
      <c r="F1400" s="375" t="s">
        <v>5798</v>
      </c>
      <c r="G1400" s="376" t="s">
        <v>5298</v>
      </c>
      <c r="H1400" s="377">
        <v>1.1000000000000001</v>
      </c>
      <c r="I1400" s="378">
        <v>6.93</v>
      </c>
      <c r="J1400" s="378">
        <v>7.62</v>
      </c>
      <c r="K1400" s="379"/>
      <c r="L1400" s="489">
        <v>8.35</v>
      </c>
    </row>
    <row r="1401" spans="1:13" x14ac:dyDescent="0.2">
      <c r="A1401" s="359" t="s">
        <v>4492</v>
      </c>
      <c r="B1401" s="373" t="s">
        <v>5794</v>
      </c>
      <c r="C1401" s="374" t="s">
        <v>5953</v>
      </c>
      <c r="D1401" s="373" t="s">
        <v>5791</v>
      </c>
      <c r="E1401" s="373" t="s">
        <v>5297</v>
      </c>
      <c r="F1401" s="375" t="s">
        <v>5798</v>
      </c>
      <c r="G1401" s="376" t="s">
        <v>5298</v>
      </c>
      <c r="H1401" s="377">
        <v>0.02</v>
      </c>
      <c r="I1401" s="378">
        <v>20.12</v>
      </c>
      <c r="J1401" s="378">
        <v>0.4</v>
      </c>
      <c r="K1401" s="379"/>
      <c r="L1401" s="489">
        <v>24.25</v>
      </c>
    </row>
    <row r="1402" spans="1:13" x14ac:dyDescent="0.2">
      <c r="A1402" s="359" t="s">
        <v>4493</v>
      </c>
      <c r="B1402" s="360" t="s">
        <v>6588</v>
      </c>
      <c r="C1402" s="361" t="s">
        <v>5781</v>
      </c>
      <c r="D1402" s="360" t="s">
        <v>5782</v>
      </c>
      <c r="E1402" s="360" t="s">
        <v>5783</v>
      </c>
      <c r="F1402" s="362" t="s">
        <v>5784</v>
      </c>
      <c r="G1402" s="363" t="s">
        <v>5785</v>
      </c>
      <c r="H1402" s="361" t="s">
        <v>5786</v>
      </c>
      <c r="I1402" s="361" t="s">
        <v>5787</v>
      </c>
      <c r="J1402" s="361" t="s">
        <v>5788</v>
      </c>
      <c r="K1402" s="364"/>
    </row>
    <row r="1403" spans="1:13" x14ac:dyDescent="0.2">
      <c r="A1403" s="359" t="s">
        <v>4494</v>
      </c>
      <c r="B1403" s="365" t="s">
        <v>5789</v>
      </c>
      <c r="C1403" s="366" t="s">
        <v>6014</v>
      </c>
      <c r="D1403" s="365" t="s">
        <v>5791</v>
      </c>
      <c r="E1403" s="365" t="s">
        <v>318</v>
      </c>
      <c r="F1403" s="367">
        <v>6</v>
      </c>
      <c r="G1403" s="368" t="s">
        <v>5298</v>
      </c>
      <c r="H1403" s="369">
        <v>1</v>
      </c>
      <c r="I1403" s="370">
        <v>10.07</v>
      </c>
      <c r="J1403" s="370">
        <v>10.07</v>
      </c>
      <c r="K1403" s="371"/>
      <c r="L1403" s="488">
        <v>12.12</v>
      </c>
      <c r="M1403" s="488">
        <v>12.12</v>
      </c>
    </row>
    <row r="1404" spans="1:13" x14ac:dyDescent="0.2">
      <c r="A1404" s="359" t="s">
        <v>4495</v>
      </c>
      <c r="B1404" s="373" t="s">
        <v>5794</v>
      </c>
      <c r="C1404" s="374" t="s">
        <v>5795</v>
      </c>
      <c r="D1404" s="373" t="s">
        <v>5791</v>
      </c>
      <c r="E1404" s="373" t="s">
        <v>5302</v>
      </c>
      <c r="F1404" s="375" t="s">
        <v>5796</v>
      </c>
      <c r="G1404" s="376" t="s">
        <v>86</v>
      </c>
      <c r="H1404" s="377">
        <v>0.08</v>
      </c>
      <c r="I1404" s="378">
        <v>12.5</v>
      </c>
      <c r="J1404" s="378">
        <v>1</v>
      </c>
      <c r="K1404" s="379"/>
      <c r="L1404" s="489">
        <v>15.06</v>
      </c>
    </row>
    <row r="1405" spans="1:13" x14ac:dyDescent="0.2">
      <c r="A1405" s="359" t="s">
        <v>4496</v>
      </c>
      <c r="B1405" s="396" t="s">
        <v>5794</v>
      </c>
      <c r="C1405" s="397" t="s">
        <v>5971</v>
      </c>
      <c r="D1405" s="396" t="s">
        <v>5791</v>
      </c>
      <c r="E1405" s="396" t="s">
        <v>5293</v>
      </c>
      <c r="F1405" s="398" t="s">
        <v>5796</v>
      </c>
      <c r="G1405" s="399" t="s">
        <v>86</v>
      </c>
      <c r="H1405" s="400">
        <v>0.08</v>
      </c>
      <c r="I1405" s="380">
        <v>18.510000000000002</v>
      </c>
      <c r="J1405" s="380">
        <v>1.48</v>
      </c>
      <c r="K1405" s="379"/>
      <c r="L1405" s="489">
        <v>22.3</v>
      </c>
    </row>
    <row r="1406" spans="1:13" ht="12.75" thickBot="1" x14ac:dyDescent="0.25">
      <c r="A1406" s="359" t="s">
        <v>4497</v>
      </c>
      <c r="B1406" s="396" t="s">
        <v>5794</v>
      </c>
      <c r="C1406" s="397" t="s">
        <v>5953</v>
      </c>
      <c r="D1406" s="396" t="s">
        <v>5791</v>
      </c>
      <c r="E1406" s="396" t="s">
        <v>5297</v>
      </c>
      <c r="F1406" s="398" t="s">
        <v>5798</v>
      </c>
      <c r="G1406" s="399" t="s">
        <v>5298</v>
      </c>
      <c r="H1406" s="400">
        <v>0.02</v>
      </c>
      <c r="I1406" s="380">
        <v>20.12</v>
      </c>
      <c r="J1406" s="380">
        <v>0.4</v>
      </c>
      <c r="K1406" s="379"/>
      <c r="L1406" s="489">
        <v>24.25</v>
      </c>
    </row>
    <row r="1407" spans="1:13" ht="12.75" thickTop="1" x14ac:dyDescent="0.2">
      <c r="A1407" s="359" t="s">
        <v>4498</v>
      </c>
      <c r="B1407" s="390" t="s">
        <v>5794</v>
      </c>
      <c r="C1407" s="391" t="s">
        <v>5993</v>
      </c>
      <c r="D1407" s="390" t="s">
        <v>5791</v>
      </c>
      <c r="E1407" s="390" t="s">
        <v>5373</v>
      </c>
      <c r="F1407" s="392" t="s">
        <v>5798</v>
      </c>
      <c r="G1407" s="393" t="s">
        <v>5298</v>
      </c>
      <c r="H1407" s="394">
        <v>1.1000000000000001</v>
      </c>
      <c r="I1407" s="395">
        <v>6.54</v>
      </c>
      <c r="J1407" s="395">
        <v>7.19</v>
      </c>
      <c r="K1407" s="379"/>
      <c r="L1407" s="489">
        <v>7.88</v>
      </c>
    </row>
    <row r="1408" spans="1:13" x14ac:dyDescent="0.2">
      <c r="A1408" s="359" t="s">
        <v>5254</v>
      </c>
      <c r="B1408" s="360" t="s">
        <v>6589</v>
      </c>
      <c r="C1408" s="361" t="s">
        <v>5781</v>
      </c>
      <c r="D1408" s="360" t="s">
        <v>5782</v>
      </c>
      <c r="E1408" s="360" t="s">
        <v>5783</v>
      </c>
      <c r="F1408" s="362" t="s">
        <v>5784</v>
      </c>
      <c r="G1408" s="363" t="s">
        <v>5785</v>
      </c>
      <c r="H1408" s="361" t="s">
        <v>5786</v>
      </c>
      <c r="I1408" s="361" t="s">
        <v>5787</v>
      </c>
      <c r="J1408" s="361" t="s">
        <v>5788</v>
      </c>
      <c r="K1408" s="364"/>
    </row>
    <row r="1409" spans="1:13" ht="24" x14ac:dyDescent="0.2">
      <c r="A1409" s="359" t="s">
        <v>4499</v>
      </c>
      <c r="B1409" s="365" t="s">
        <v>5789</v>
      </c>
      <c r="C1409" s="366" t="s">
        <v>6035</v>
      </c>
      <c r="D1409" s="365" t="s">
        <v>217</v>
      </c>
      <c r="E1409" s="365" t="s">
        <v>338</v>
      </c>
      <c r="F1409" s="367" t="s">
        <v>5936</v>
      </c>
      <c r="G1409" s="368" t="s">
        <v>280</v>
      </c>
      <c r="H1409" s="369">
        <v>1</v>
      </c>
      <c r="I1409" s="370">
        <v>9.5200000000000014</v>
      </c>
      <c r="J1409" s="370">
        <v>9.52</v>
      </c>
      <c r="K1409" s="371"/>
      <c r="L1409" s="488">
        <v>11.47</v>
      </c>
      <c r="M1409" s="488">
        <v>11.47</v>
      </c>
    </row>
    <row r="1410" spans="1:13" ht="24" x14ac:dyDescent="0.2">
      <c r="A1410" s="359" t="s">
        <v>4500</v>
      </c>
      <c r="B1410" s="418" t="s">
        <v>5898</v>
      </c>
      <c r="C1410" s="419" t="s">
        <v>6017</v>
      </c>
      <c r="D1410" s="418" t="s">
        <v>217</v>
      </c>
      <c r="E1410" s="418" t="s">
        <v>6018</v>
      </c>
      <c r="F1410" s="420" t="s">
        <v>5908</v>
      </c>
      <c r="G1410" s="421" t="s">
        <v>185</v>
      </c>
      <c r="H1410" s="422">
        <v>6.4000000000000003E-3</v>
      </c>
      <c r="I1410" s="423">
        <v>16.91</v>
      </c>
      <c r="J1410" s="423">
        <v>0.1</v>
      </c>
      <c r="K1410" s="379"/>
      <c r="L1410" s="489">
        <v>20.38</v>
      </c>
      <c r="M1410" s="490"/>
    </row>
    <row r="1411" spans="1:13" ht="24" x14ac:dyDescent="0.2">
      <c r="A1411" s="359" t="s">
        <v>4501</v>
      </c>
      <c r="B1411" s="424" t="s">
        <v>5898</v>
      </c>
      <c r="C1411" s="425" t="s">
        <v>6019</v>
      </c>
      <c r="D1411" s="424" t="s">
        <v>217</v>
      </c>
      <c r="E1411" s="424" t="s">
        <v>6020</v>
      </c>
      <c r="F1411" s="426" t="s">
        <v>5908</v>
      </c>
      <c r="G1411" s="427" t="s">
        <v>185</v>
      </c>
      <c r="H1411" s="428">
        <v>3.9199999999999999E-2</v>
      </c>
      <c r="I1411" s="417">
        <v>23.63</v>
      </c>
      <c r="J1411" s="417">
        <v>0.92</v>
      </c>
      <c r="K1411" s="379"/>
      <c r="L1411" s="489">
        <v>28.47</v>
      </c>
      <c r="M1411" s="490"/>
    </row>
    <row r="1412" spans="1:13" ht="24.75" thickBot="1" x14ac:dyDescent="0.25">
      <c r="A1412" s="359" t="s">
        <v>4502</v>
      </c>
      <c r="B1412" s="424" t="s">
        <v>5898</v>
      </c>
      <c r="C1412" s="425" t="s">
        <v>6037</v>
      </c>
      <c r="D1412" s="424" t="s">
        <v>217</v>
      </c>
      <c r="E1412" s="424" t="s">
        <v>6038</v>
      </c>
      <c r="F1412" s="426" t="s">
        <v>5936</v>
      </c>
      <c r="G1412" s="427" t="s">
        <v>280</v>
      </c>
      <c r="H1412" s="428">
        <v>1</v>
      </c>
      <c r="I1412" s="417">
        <v>7.8724285714285704</v>
      </c>
      <c r="J1412" s="417">
        <v>7.87</v>
      </c>
      <c r="K1412" s="379"/>
      <c r="L1412" s="489">
        <v>9.4600000000000009</v>
      </c>
    </row>
    <row r="1413" spans="1:13" ht="24.75" thickTop="1" x14ac:dyDescent="0.2">
      <c r="A1413" s="359" t="s">
        <v>4503</v>
      </c>
      <c r="B1413" s="390" t="s">
        <v>5794</v>
      </c>
      <c r="C1413" s="391" t="s">
        <v>6023</v>
      </c>
      <c r="D1413" s="390" t="s">
        <v>217</v>
      </c>
      <c r="E1413" s="390" t="s">
        <v>6024</v>
      </c>
      <c r="F1413" s="392" t="s">
        <v>5798</v>
      </c>
      <c r="G1413" s="393" t="s">
        <v>160</v>
      </c>
      <c r="H1413" s="394">
        <v>0.54300000000000004</v>
      </c>
      <c r="I1413" s="395">
        <v>0.18</v>
      </c>
      <c r="J1413" s="395">
        <v>0.09</v>
      </c>
      <c r="K1413" s="379"/>
      <c r="L1413" s="489">
        <v>0.22</v>
      </c>
    </row>
    <row r="1414" spans="1:13" ht="24" x14ac:dyDescent="0.2">
      <c r="A1414" s="359" t="s">
        <v>4504</v>
      </c>
      <c r="B1414" s="373" t="s">
        <v>5794</v>
      </c>
      <c r="C1414" s="374" t="s">
        <v>6025</v>
      </c>
      <c r="D1414" s="373" t="s">
        <v>217</v>
      </c>
      <c r="E1414" s="373" t="s">
        <v>6026</v>
      </c>
      <c r="F1414" s="375" t="s">
        <v>5798</v>
      </c>
      <c r="G1414" s="376" t="s">
        <v>280</v>
      </c>
      <c r="H1414" s="377">
        <v>2.5000000000000001E-2</v>
      </c>
      <c r="I1414" s="378">
        <v>21.99</v>
      </c>
      <c r="J1414" s="378">
        <v>0.54</v>
      </c>
      <c r="K1414" s="379"/>
      <c r="L1414" s="489">
        <v>26.5</v>
      </c>
    </row>
    <row r="1415" spans="1:13" x14ac:dyDescent="0.2">
      <c r="A1415" s="359" t="s">
        <v>4505</v>
      </c>
      <c r="B1415" s="360" t="s">
        <v>6592</v>
      </c>
      <c r="C1415" s="361" t="s">
        <v>5781</v>
      </c>
      <c r="D1415" s="360" t="s">
        <v>5782</v>
      </c>
      <c r="E1415" s="360" t="s">
        <v>5783</v>
      </c>
      <c r="F1415" s="362" t="s">
        <v>5784</v>
      </c>
      <c r="G1415" s="363" t="s">
        <v>5785</v>
      </c>
      <c r="H1415" s="361" t="s">
        <v>5786</v>
      </c>
      <c r="I1415" s="361" t="s">
        <v>5787</v>
      </c>
      <c r="J1415" s="361" t="s">
        <v>5788</v>
      </c>
      <c r="K1415" s="364"/>
    </row>
    <row r="1416" spans="1:13" x14ac:dyDescent="0.2">
      <c r="A1416" s="359" t="s">
        <v>4506</v>
      </c>
      <c r="B1416" s="365" t="s">
        <v>5789</v>
      </c>
      <c r="C1416" s="366" t="s">
        <v>6059</v>
      </c>
      <c r="D1416" s="365" t="s">
        <v>5791</v>
      </c>
      <c r="E1416" s="365" t="s">
        <v>302</v>
      </c>
      <c r="F1416" s="367">
        <v>6</v>
      </c>
      <c r="G1416" s="368" t="s">
        <v>5607</v>
      </c>
      <c r="H1416" s="369">
        <v>1</v>
      </c>
      <c r="I1416" s="370">
        <v>12.45</v>
      </c>
      <c r="J1416" s="370">
        <v>12.45</v>
      </c>
      <c r="K1416" s="371"/>
      <c r="L1416" s="488">
        <v>15</v>
      </c>
      <c r="M1416" s="488">
        <v>15</v>
      </c>
    </row>
    <row r="1417" spans="1:13" x14ac:dyDescent="0.2">
      <c r="A1417" s="359" t="s">
        <v>4507</v>
      </c>
      <c r="B1417" s="373" t="s">
        <v>5794</v>
      </c>
      <c r="C1417" s="374" t="s">
        <v>5998</v>
      </c>
      <c r="D1417" s="373" t="s">
        <v>5791</v>
      </c>
      <c r="E1417" s="373" t="s">
        <v>302</v>
      </c>
      <c r="F1417" s="375" t="s">
        <v>5798</v>
      </c>
      <c r="G1417" s="376" t="s">
        <v>5305</v>
      </c>
      <c r="H1417" s="377">
        <v>1</v>
      </c>
      <c r="I1417" s="378">
        <v>12.45</v>
      </c>
      <c r="J1417" s="378">
        <v>12.45</v>
      </c>
      <c r="K1417" s="379"/>
      <c r="L1417" s="489">
        <v>15</v>
      </c>
    </row>
    <row r="1418" spans="1:13" x14ac:dyDescent="0.2">
      <c r="A1418" s="359" t="s">
        <v>4508</v>
      </c>
      <c r="B1418" s="360" t="s">
        <v>6596</v>
      </c>
      <c r="C1418" s="361" t="s">
        <v>5781</v>
      </c>
      <c r="D1418" s="360" t="s">
        <v>5782</v>
      </c>
      <c r="E1418" s="360" t="s">
        <v>5783</v>
      </c>
      <c r="F1418" s="362" t="s">
        <v>5784</v>
      </c>
      <c r="G1418" s="363" t="s">
        <v>5785</v>
      </c>
      <c r="H1418" s="361" t="s">
        <v>5786</v>
      </c>
      <c r="I1418" s="361" t="s">
        <v>5787</v>
      </c>
      <c r="J1418" s="361" t="s">
        <v>5788</v>
      </c>
      <c r="K1418" s="364"/>
    </row>
    <row r="1419" spans="1:13" x14ac:dyDescent="0.2">
      <c r="A1419" s="359" t="s">
        <v>4509</v>
      </c>
      <c r="B1419" s="365" t="s">
        <v>5789</v>
      </c>
      <c r="C1419" s="366" t="s">
        <v>6598</v>
      </c>
      <c r="D1419" s="365" t="s">
        <v>5791</v>
      </c>
      <c r="E1419" s="365" t="s">
        <v>716</v>
      </c>
      <c r="F1419" s="367">
        <v>8</v>
      </c>
      <c r="G1419" s="368" t="s">
        <v>5607</v>
      </c>
      <c r="H1419" s="369">
        <v>1</v>
      </c>
      <c r="I1419" s="370">
        <v>67.679999999999993</v>
      </c>
      <c r="J1419" s="370">
        <v>67.680000000000007</v>
      </c>
      <c r="K1419" s="371"/>
      <c r="L1419" s="488">
        <v>81.540000000000006</v>
      </c>
      <c r="M1419" s="488">
        <v>81.540000000000006</v>
      </c>
    </row>
    <row r="1420" spans="1:13" x14ac:dyDescent="0.2">
      <c r="A1420" s="359" t="s">
        <v>4510</v>
      </c>
      <c r="B1420" s="396" t="s">
        <v>5794</v>
      </c>
      <c r="C1420" s="397" t="s">
        <v>5795</v>
      </c>
      <c r="D1420" s="396" t="s">
        <v>5791</v>
      </c>
      <c r="E1420" s="396" t="s">
        <v>5302</v>
      </c>
      <c r="F1420" s="398" t="s">
        <v>5796</v>
      </c>
      <c r="G1420" s="399" t="s">
        <v>86</v>
      </c>
      <c r="H1420" s="400">
        <v>0.54</v>
      </c>
      <c r="I1420" s="380">
        <v>12.5</v>
      </c>
      <c r="J1420" s="380">
        <v>6.75</v>
      </c>
      <c r="K1420" s="379"/>
      <c r="L1420" s="489">
        <v>15.06</v>
      </c>
    </row>
    <row r="1421" spans="1:13" ht="12.75" thickBot="1" x14ac:dyDescent="0.25">
      <c r="A1421" s="359" t="s">
        <v>4511</v>
      </c>
      <c r="B1421" s="396" t="s">
        <v>5794</v>
      </c>
      <c r="C1421" s="397" t="s">
        <v>5916</v>
      </c>
      <c r="D1421" s="396" t="s">
        <v>5791</v>
      </c>
      <c r="E1421" s="396" t="s">
        <v>5350</v>
      </c>
      <c r="F1421" s="398" t="s">
        <v>5796</v>
      </c>
      <c r="G1421" s="399" t="s">
        <v>86</v>
      </c>
      <c r="H1421" s="400">
        <v>0.54</v>
      </c>
      <c r="I1421" s="380">
        <v>18.510000000000002</v>
      </c>
      <c r="J1421" s="380">
        <v>9.99</v>
      </c>
      <c r="K1421" s="379"/>
      <c r="L1421" s="489">
        <v>22.3</v>
      </c>
    </row>
    <row r="1422" spans="1:13" ht="12.75" thickTop="1" x14ac:dyDescent="0.2">
      <c r="A1422" s="359" t="s">
        <v>4512</v>
      </c>
      <c r="B1422" s="390" t="s">
        <v>5794</v>
      </c>
      <c r="C1422" s="391" t="s">
        <v>6602</v>
      </c>
      <c r="D1422" s="390" t="s">
        <v>5791</v>
      </c>
      <c r="E1422" s="390" t="s">
        <v>5394</v>
      </c>
      <c r="F1422" s="392" t="s">
        <v>5798</v>
      </c>
      <c r="G1422" s="393" t="s">
        <v>5385</v>
      </c>
      <c r="H1422" s="394">
        <v>1.2</v>
      </c>
      <c r="I1422" s="395">
        <v>0.38</v>
      </c>
      <c r="J1422" s="395">
        <v>0.45</v>
      </c>
      <c r="K1422" s="379"/>
      <c r="L1422" s="489">
        <v>0.46</v>
      </c>
    </row>
    <row r="1423" spans="1:13" x14ac:dyDescent="0.2">
      <c r="A1423" s="359" t="s">
        <v>4513</v>
      </c>
      <c r="B1423" s="373" t="s">
        <v>5794</v>
      </c>
      <c r="C1423" s="374" t="s">
        <v>6604</v>
      </c>
      <c r="D1423" s="373" t="s">
        <v>5791</v>
      </c>
      <c r="E1423" s="373" t="s">
        <v>716</v>
      </c>
      <c r="F1423" s="375" t="s">
        <v>5798</v>
      </c>
      <c r="G1423" s="376" t="s">
        <v>5305</v>
      </c>
      <c r="H1423" s="377">
        <v>1</v>
      </c>
      <c r="I1423" s="378">
        <v>50.490096000000001</v>
      </c>
      <c r="J1423" s="378">
        <v>50.49</v>
      </c>
      <c r="K1423" s="379"/>
      <c r="L1423" s="489">
        <v>60.82</v>
      </c>
    </row>
    <row r="1424" spans="1:13" x14ac:dyDescent="0.2">
      <c r="A1424" s="359" t="s">
        <v>4514</v>
      </c>
      <c r="B1424" s="360" t="s">
        <v>6606</v>
      </c>
      <c r="C1424" s="361" t="s">
        <v>5781</v>
      </c>
      <c r="D1424" s="360" t="s">
        <v>5782</v>
      </c>
      <c r="E1424" s="360" t="s">
        <v>5783</v>
      </c>
      <c r="F1424" s="362" t="s">
        <v>5784</v>
      </c>
      <c r="G1424" s="363" t="s">
        <v>5785</v>
      </c>
      <c r="H1424" s="361" t="s">
        <v>5786</v>
      </c>
      <c r="I1424" s="361" t="s">
        <v>5787</v>
      </c>
      <c r="J1424" s="361" t="s">
        <v>5788</v>
      </c>
      <c r="K1424" s="364"/>
    </row>
    <row r="1425" spans="1:13" x14ac:dyDescent="0.2">
      <c r="A1425" s="359" t="s">
        <v>4515</v>
      </c>
      <c r="B1425" s="365" t="s">
        <v>5789</v>
      </c>
      <c r="C1425" s="366" t="s">
        <v>6608</v>
      </c>
      <c r="D1425" s="365" t="s">
        <v>5791</v>
      </c>
      <c r="E1425" s="365" t="s">
        <v>718</v>
      </c>
      <c r="F1425" s="367">
        <v>8</v>
      </c>
      <c r="G1425" s="368" t="s">
        <v>5607</v>
      </c>
      <c r="H1425" s="369">
        <v>1</v>
      </c>
      <c r="I1425" s="370">
        <v>115.12</v>
      </c>
      <c r="J1425" s="370">
        <v>115.12</v>
      </c>
      <c r="K1425" s="371"/>
      <c r="L1425" s="488">
        <v>138.68</v>
      </c>
      <c r="M1425" s="488">
        <v>138.68</v>
      </c>
    </row>
    <row r="1426" spans="1:13" x14ac:dyDescent="0.2">
      <c r="A1426" s="359" t="s">
        <v>4516</v>
      </c>
      <c r="B1426" s="373" t="s">
        <v>5794</v>
      </c>
      <c r="C1426" s="374" t="s">
        <v>5795</v>
      </c>
      <c r="D1426" s="373" t="s">
        <v>5791</v>
      </c>
      <c r="E1426" s="373" t="s">
        <v>5302</v>
      </c>
      <c r="F1426" s="375" t="s">
        <v>5796</v>
      </c>
      <c r="G1426" s="376" t="s">
        <v>86</v>
      </c>
      <c r="H1426" s="377">
        <v>0.85</v>
      </c>
      <c r="I1426" s="378">
        <v>12.5</v>
      </c>
      <c r="J1426" s="378">
        <v>10.62</v>
      </c>
      <c r="K1426" s="379"/>
      <c r="L1426" s="489">
        <v>15.06</v>
      </c>
    </row>
    <row r="1427" spans="1:13" x14ac:dyDescent="0.2">
      <c r="A1427" s="359" t="s">
        <v>4517</v>
      </c>
      <c r="B1427" s="373" t="s">
        <v>5794</v>
      </c>
      <c r="C1427" s="374" t="s">
        <v>5916</v>
      </c>
      <c r="D1427" s="373" t="s">
        <v>5791</v>
      </c>
      <c r="E1427" s="373" t="s">
        <v>5350</v>
      </c>
      <c r="F1427" s="375" t="s">
        <v>5796</v>
      </c>
      <c r="G1427" s="376" t="s">
        <v>86</v>
      </c>
      <c r="H1427" s="377">
        <v>0.85</v>
      </c>
      <c r="I1427" s="378">
        <v>18.510000000000002</v>
      </c>
      <c r="J1427" s="378">
        <v>15.73</v>
      </c>
      <c r="K1427" s="379"/>
      <c r="L1427" s="489">
        <v>22.3</v>
      </c>
    </row>
    <row r="1428" spans="1:13" x14ac:dyDescent="0.2">
      <c r="A1428" s="359" t="s">
        <v>4518</v>
      </c>
      <c r="B1428" s="373" t="s">
        <v>5794</v>
      </c>
      <c r="C1428" s="374" t="s">
        <v>6602</v>
      </c>
      <c r="D1428" s="373" t="s">
        <v>5791</v>
      </c>
      <c r="E1428" s="373" t="s">
        <v>5394</v>
      </c>
      <c r="F1428" s="375" t="s">
        <v>5798</v>
      </c>
      <c r="G1428" s="376" t="s">
        <v>5385</v>
      </c>
      <c r="H1428" s="377">
        <v>1.88</v>
      </c>
      <c r="I1428" s="378">
        <v>0.38</v>
      </c>
      <c r="J1428" s="378">
        <v>0.71</v>
      </c>
      <c r="K1428" s="379"/>
      <c r="L1428" s="489">
        <v>0.46</v>
      </c>
    </row>
    <row r="1429" spans="1:13" x14ac:dyDescent="0.2">
      <c r="A1429" s="359" t="s">
        <v>4519</v>
      </c>
      <c r="B1429" s="396" t="s">
        <v>5794</v>
      </c>
      <c r="C1429" s="397" t="s">
        <v>6613</v>
      </c>
      <c r="D1429" s="396" t="s">
        <v>5791</v>
      </c>
      <c r="E1429" s="396" t="s">
        <v>718</v>
      </c>
      <c r="F1429" s="398" t="s">
        <v>5798</v>
      </c>
      <c r="G1429" s="399" t="s">
        <v>5305</v>
      </c>
      <c r="H1429" s="400">
        <v>1</v>
      </c>
      <c r="I1429" s="380">
        <v>88.060009090909091</v>
      </c>
      <c r="J1429" s="380">
        <v>88.06</v>
      </c>
      <c r="K1429" s="379"/>
      <c r="L1429" s="489">
        <v>106.07</v>
      </c>
    </row>
    <row r="1430" spans="1:13" ht="12.75" thickBot="1" x14ac:dyDescent="0.25">
      <c r="A1430" s="359" t="s">
        <v>4520</v>
      </c>
      <c r="B1430" s="381" t="s">
        <v>6615</v>
      </c>
      <c r="C1430" s="382" t="s">
        <v>5781</v>
      </c>
      <c r="D1430" s="381" t="s">
        <v>5782</v>
      </c>
      <c r="E1430" s="381" t="s">
        <v>5783</v>
      </c>
      <c r="F1430" s="383" t="s">
        <v>5784</v>
      </c>
      <c r="G1430" s="384" t="s">
        <v>5785</v>
      </c>
      <c r="H1430" s="382" t="s">
        <v>5786</v>
      </c>
      <c r="I1430" s="382" t="s">
        <v>5787</v>
      </c>
      <c r="J1430" s="382" t="s">
        <v>5788</v>
      </c>
      <c r="K1430" s="364"/>
    </row>
    <row r="1431" spans="1:13" ht="12.75" thickTop="1" x14ac:dyDescent="0.2">
      <c r="A1431" s="359" t="s">
        <v>4521</v>
      </c>
      <c r="B1431" s="401" t="s">
        <v>5789</v>
      </c>
      <c r="C1431" s="402" t="s">
        <v>6617</v>
      </c>
      <c r="D1431" s="401" t="s">
        <v>5791</v>
      </c>
      <c r="E1431" s="401" t="s">
        <v>720</v>
      </c>
      <c r="F1431" s="403">
        <v>8</v>
      </c>
      <c r="G1431" s="404" t="s">
        <v>5607</v>
      </c>
      <c r="H1431" s="405">
        <v>1</v>
      </c>
      <c r="I1431" s="406">
        <v>325.87</v>
      </c>
      <c r="J1431" s="406">
        <v>325.87</v>
      </c>
      <c r="K1431" s="371"/>
      <c r="L1431" s="488">
        <v>392.57</v>
      </c>
      <c r="M1431" s="488">
        <v>392.57</v>
      </c>
    </row>
    <row r="1432" spans="1:13" x14ac:dyDescent="0.2">
      <c r="A1432" s="359" t="s">
        <v>4522</v>
      </c>
      <c r="B1432" s="373" t="s">
        <v>5794</v>
      </c>
      <c r="C1432" s="374" t="s">
        <v>5795</v>
      </c>
      <c r="D1432" s="373" t="s">
        <v>5791</v>
      </c>
      <c r="E1432" s="373" t="s">
        <v>5302</v>
      </c>
      <c r="F1432" s="375" t="s">
        <v>5796</v>
      </c>
      <c r="G1432" s="376" t="s">
        <v>86</v>
      </c>
      <c r="H1432" s="377">
        <v>1.1499999999999999</v>
      </c>
      <c r="I1432" s="378">
        <v>12.5</v>
      </c>
      <c r="J1432" s="378">
        <v>14.37</v>
      </c>
      <c r="K1432" s="379"/>
      <c r="L1432" s="489">
        <v>15.06</v>
      </c>
    </row>
    <row r="1433" spans="1:13" x14ac:dyDescent="0.2">
      <c r="A1433" s="359" t="s">
        <v>4523</v>
      </c>
      <c r="B1433" s="373" t="s">
        <v>5794</v>
      </c>
      <c r="C1433" s="374" t="s">
        <v>5916</v>
      </c>
      <c r="D1433" s="373" t="s">
        <v>5791</v>
      </c>
      <c r="E1433" s="373" t="s">
        <v>5350</v>
      </c>
      <c r="F1433" s="375" t="s">
        <v>5796</v>
      </c>
      <c r="G1433" s="376" t="s">
        <v>86</v>
      </c>
      <c r="H1433" s="377">
        <v>1.1499999999999999</v>
      </c>
      <c r="I1433" s="378">
        <v>18.510000000000002</v>
      </c>
      <c r="J1433" s="378">
        <v>21.28</v>
      </c>
      <c r="K1433" s="379"/>
      <c r="L1433" s="489">
        <v>22.3</v>
      </c>
    </row>
    <row r="1434" spans="1:13" x14ac:dyDescent="0.2">
      <c r="A1434" s="359" t="s">
        <v>4524</v>
      </c>
      <c r="B1434" s="373" t="s">
        <v>5794</v>
      </c>
      <c r="C1434" s="374" t="s">
        <v>6602</v>
      </c>
      <c r="D1434" s="373" t="s">
        <v>5791</v>
      </c>
      <c r="E1434" s="373" t="s">
        <v>5394</v>
      </c>
      <c r="F1434" s="375" t="s">
        <v>5798</v>
      </c>
      <c r="G1434" s="376" t="s">
        <v>5385</v>
      </c>
      <c r="H1434" s="377">
        <v>3.2</v>
      </c>
      <c r="I1434" s="378">
        <v>0.38</v>
      </c>
      <c r="J1434" s="378">
        <v>1.21</v>
      </c>
      <c r="K1434" s="379"/>
      <c r="L1434" s="489">
        <v>0.46</v>
      </c>
    </row>
    <row r="1435" spans="1:13" x14ac:dyDescent="0.2">
      <c r="A1435" s="359" t="s">
        <v>4525</v>
      </c>
      <c r="B1435" s="396" t="s">
        <v>5794</v>
      </c>
      <c r="C1435" s="397" t="s">
        <v>6622</v>
      </c>
      <c r="D1435" s="396" t="s">
        <v>5791</v>
      </c>
      <c r="E1435" s="396" t="s">
        <v>720</v>
      </c>
      <c r="F1435" s="398" t="s">
        <v>5798</v>
      </c>
      <c r="G1435" s="399" t="s">
        <v>5305</v>
      </c>
      <c r="H1435" s="400">
        <v>1</v>
      </c>
      <c r="I1435" s="380">
        <v>289.01006875000002</v>
      </c>
      <c r="J1435" s="380">
        <v>289.01</v>
      </c>
      <c r="K1435" s="379"/>
      <c r="L1435" s="489">
        <v>348.15</v>
      </c>
    </row>
    <row r="1436" spans="1:13" ht="12.75" thickBot="1" x14ac:dyDescent="0.25">
      <c r="A1436" s="359" t="s">
        <v>4526</v>
      </c>
      <c r="B1436" s="381" t="s">
        <v>6624</v>
      </c>
      <c r="C1436" s="382" t="s">
        <v>5781</v>
      </c>
      <c r="D1436" s="381" t="s">
        <v>5782</v>
      </c>
      <c r="E1436" s="381" t="s">
        <v>5783</v>
      </c>
      <c r="F1436" s="383" t="s">
        <v>5784</v>
      </c>
      <c r="G1436" s="384" t="s">
        <v>5785</v>
      </c>
      <c r="H1436" s="382" t="s">
        <v>5786</v>
      </c>
      <c r="I1436" s="382" t="s">
        <v>5787</v>
      </c>
      <c r="J1436" s="382" t="s">
        <v>5788</v>
      </c>
      <c r="K1436" s="364"/>
    </row>
    <row r="1437" spans="1:13" ht="12.75" thickTop="1" x14ac:dyDescent="0.2">
      <c r="A1437" s="359" t="s">
        <v>4527</v>
      </c>
      <c r="B1437" s="401" t="s">
        <v>5789</v>
      </c>
      <c r="C1437" s="402" t="s">
        <v>6626</v>
      </c>
      <c r="D1437" s="401" t="s">
        <v>5791</v>
      </c>
      <c r="E1437" s="401" t="s">
        <v>722</v>
      </c>
      <c r="F1437" s="403">
        <v>8</v>
      </c>
      <c r="G1437" s="404" t="s">
        <v>5385</v>
      </c>
      <c r="H1437" s="405">
        <v>1</v>
      </c>
      <c r="I1437" s="406">
        <v>12.21</v>
      </c>
      <c r="J1437" s="406">
        <v>12.21</v>
      </c>
      <c r="K1437" s="371"/>
      <c r="L1437" s="488">
        <v>14.7</v>
      </c>
      <c r="M1437" s="488">
        <v>14.7</v>
      </c>
    </row>
    <row r="1438" spans="1:13" x14ac:dyDescent="0.2">
      <c r="A1438" s="359" t="s">
        <v>4528</v>
      </c>
      <c r="B1438" s="373" t="s">
        <v>5794</v>
      </c>
      <c r="C1438" s="374" t="s">
        <v>5795</v>
      </c>
      <c r="D1438" s="373" t="s">
        <v>5791</v>
      </c>
      <c r="E1438" s="373" t="s">
        <v>5302</v>
      </c>
      <c r="F1438" s="375" t="s">
        <v>5796</v>
      </c>
      <c r="G1438" s="376" t="s">
        <v>86</v>
      </c>
      <c r="H1438" s="377">
        <v>0.129</v>
      </c>
      <c r="I1438" s="378">
        <v>12.5</v>
      </c>
      <c r="J1438" s="378">
        <v>1.61</v>
      </c>
      <c r="K1438" s="379"/>
      <c r="L1438" s="489">
        <v>15.06</v>
      </c>
    </row>
    <row r="1439" spans="1:13" x14ac:dyDescent="0.2">
      <c r="A1439" s="359" t="s">
        <v>4529</v>
      </c>
      <c r="B1439" s="373" t="s">
        <v>5794</v>
      </c>
      <c r="C1439" s="374" t="s">
        <v>5916</v>
      </c>
      <c r="D1439" s="373" t="s">
        <v>5791</v>
      </c>
      <c r="E1439" s="373" t="s">
        <v>5350</v>
      </c>
      <c r="F1439" s="375" t="s">
        <v>5796</v>
      </c>
      <c r="G1439" s="376" t="s">
        <v>86</v>
      </c>
      <c r="H1439" s="377">
        <v>0.129</v>
      </c>
      <c r="I1439" s="378">
        <v>18.510000000000002</v>
      </c>
      <c r="J1439" s="378">
        <v>2.38</v>
      </c>
      <c r="K1439" s="379"/>
      <c r="L1439" s="489">
        <v>22.3</v>
      </c>
    </row>
    <row r="1440" spans="1:13" x14ac:dyDescent="0.2">
      <c r="A1440" s="359" t="s">
        <v>4530</v>
      </c>
      <c r="B1440" s="373" t="s">
        <v>5794</v>
      </c>
      <c r="C1440" s="374" t="s">
        <v>6630</v>
      </c>
      <c r="D1440" s="373" t="s">
        <v>5791</v>
      </c>
      <c r="E1440" s="373" t="s">
        <v>722</v>
      </c>
      <c r="F1440" s="375" t="s">
        <v>5798</v>
      </c>
      <c r="G1440" s="376" t="s">
        <v>5385</v>
      </c>
      <c r="H1440" s="377">
        <v>1.01</v>
      </c>
      <c r="I1440" s="378">
        <v>8.1401625000000006</v>
      </c>
      <c r="J1440" s="378">
        <v>8.2200000000000006</v>
      </c>
      <c r="K1440" s="379"/>
      <c r="L1440" s="489">
        <v>9.8000000000000007</v>
      </c>
    </row>
    <row r="1441" spans="1:13" x14ac:dyDescent="0.2">
      <c r="A1441" s="359" t="s">
        <v>4531</v>
      </c>
      <c r="B1441" s="381" t="s">
        <v>6632</v>
      </c>
      <c r="C1441" s="382" t="s">
        <v>5781</v>
      </c>
      <c r="D1441" s="381" t="s">
        <v>5782</v>
      </c>
      <c r="E1441" s="381" t="s">
        <v>5783</v>
      </c>
      <c r="F1441" s="383" t="s">
        <v>5784</v>
      </c>
      <c r="G1441" s="384" t="s">
        <v>5785</v>
      </c>
      <c r="H1441" s="382" t="s">
        <v>5786</v>
      </c>
      <c r="I1441" s="382" t="s">
        <v>5787</v>
      </c>
      <c r="J1441" s="382" t="s">
        <v>5788</v>
      </c>
      <c r="K1441" s="364"/>
    </row>
    <row r="1442" spans="1:13" ht="12.75" thickBot="1" x14ac:dyDescent="0.25">
      <c r="A1442" s="359" t="s">
        <v>4532</v>
      </c>
      <c r="B1442" s="385" t="s">
        <v>5789</v>
      </c>
      <c r="C1442" s="386" t="s">
        <v>6634</v>
      </c>
      <c r="D1442" s="385" t="s">
        <v>5791</v>
      </c>
      <c r="E1442" s="385" t="s">
        <v>724</v>
      </c>
      <c r="F1442" s="387">
        <v>8</v>
      </c>
      <c r="G1442" s="388" t="s">
        <v>5385</v>
      </c>
      <c r="H1442" s="389">
        <v>1</v>
      </c>
      <c r="I1442" s="372">
        <v>19.77</v>
      </c>
      <c r="J1442" s="372">
        <v>19.77</v>
      </c>
      <c r="K1442" s="371"/>
      <c r="L1442" s="488">
        <v>23.82</v>
      </c>
      <c r="M1442" s="488">
        <v>23.82</v>
      </c>
    </row>
    <row r="1443" spans="1:13" ht="12.75" thickTop="1" x14ac:dyDescent="0.2">
      <c r="A1443" s="359" t="s">
        <v>4533</v>
      </c>
      <c r="B1443" s="390" t="s">
        <v>5794</v>
      </c>
      <c r="C1443" s="391" t="s">
        <v>5795</v>
      </c>
      <c r="D1443" s="390" t="s">
        <v>5791</v>
      </c>
      <c r="E1443" s="390" t="s">
        <v>5302</v>
      </c>
      <c r="F1443" s="392" t="s">
        <v>5796</v>
      </c>
      <c r="G1443" s="393" t="s">
        <v>86</v>
      </c>
      <c r="H1443" s="394">
        <v>0.223</v>
      </c>
      <c r="I1443" s="395">
        <v>12.5</v>
      </c>
      <c r="J1443" s="395">
        <v>2.78</v>
      </c>
      <c r="K1443" s="379"/>
      <c r="L1443" s="491">
        <v>15.06</v>
      </c>
      <c r="M1443" s="492"/>
    </row>
    <row r="1444" spans="1:13" x14ac:dyDescent="0.2">
      <c r="A1444" s="359" t="s">
        <v>4534</v>
      </c>
      <c r="B1444" s="373" t="s">
        <v>5794</v>
      </c>
      <c r="C1444" s="374" t="s">
        <v>5916</v>
      </c>
      <c r="D1444" s="373" t="s">
        <v>5791</v>
      </c>
      <c r="E1444" s="373" t="s">
        <v>5350</v>
      </c>
      <c r="F1444" s="375" t="s">
        <v>5796</v>
      </c>
      <c r="G1444" s="376" t="s">
        <v>86</v>
      </c>
      <c r="H1444" s="377">
        <v>0.223</v>
      </c>
      <c r="I1444" s="378">
        <v>18.510000000000002</v>
      </c>
      <c r="J1444" s="378">
        <v>4.12</v>
      </c>
      <c r="K1444" s="379"/>
      <c r="L1444" s="493">
        <v>22.3</v>
      </c>
      <c r="M1444" s="494"/>
    </row>
    <row r="1445" spans="1:13" x14ac:dyDescent="0.2">
      <c r="A1445" s="359" t="s">
        <v>4535</v>
      </c>
      <c r="B1445" s="373" t="s">
        <v>5794</v>
      </c>
      <c r="C1445" s="374" t="s">
        <v>6638</v>
      </c>
      <c r="D1445" s="373" t="s">
        <v>5791</v>
      </c>
      <c r="E1445" s="373" t="s">
        <v>724</v>
      </c>
      <c r="F1445" s="375" t="s">
        <v>5798</v>
      </c>
      <c r="G1445" s="376" t="s">
        <v>5385</v>
      </c>
      <c r="H1445" s="377">
        <v>1.01</v>
      </c>
      <c r="I1445" s="378">
        <v>12.749800000000002</v>
      </c>
      <c r="J1445" s="378">
        <v>12.87</v>
      </c>
      <c r="K1445" s="379"/>
      <c r="L1445" s="493">
        <v>15.35</v>
      </c>
      <c r="M1445" s="494"/>
    </row>
    <row r="1446" spans="1:13" x14ac:dyDescent="0.2">
      <c r="A1446" s="359" t="s">
        <v>4536</v>
      </c>
      <c r="B1446" s="360" t="s">
        <v>6640</v>
      </c>
      <c r="C1446" s="361" t="s">
        <v>5781</v>
      </c>
      <c r="D1446" s="360" t="s">
        <v>5782</v>
      </c>
      <c r="E1446" s="360" t="s">
        <v>5783</v>
      </c>
      <c r="F1446" s="362" t="s">
        <v>5784</v>
      </c>
      <c r="G1446" s="363" t="s">
        <v>5785</v>
      </c>
      <c r="H1446" s="361" t="s">
        <v>5786</v>
      </c>
      <c r="I1446" s="361" t="s">
        <v>5787</v>
      </c>
      <c r="J1446" s="361" t="s">
        <v>5788</v>
      </c>
      <c r="K1446" s="364"/>
      <c r="L1446" s="494"/>
      <c r="M1446" s="494"/>
    </row>
    <row r="1447" spans="1:13" x14ac:dyDescent="0.2">
      <c r="A1447" s="359" t="s">
        <v>4537</v>
      </c>
      <c r="B1447" s="365" t="s">
        <v>5789</v>
      </c>
      <c r="C1447" s="366" t="s">
        <v>6642</v>
      </c>
      <c r="D1447" s="365" t="s">
        <v>5791</v>
      </c>
      <c r="E1447" s="365" t="s">
        <v>726</v>
      </c>
      <c r="F1447" s="367">
        <v>8</v>
      </c>
      <c r="G1447" s="368" t="s">
        <v>5385</v>
      </c>
      <c r="H1447" s="369">
        <v>1</v>
      </c>
      <c r="I1447" s="370">
        <v>58.81</v>
      </c>
      <c r="J1447" s="370">
        <v>58.81</v>
      </c>
      <c r="K1447" s="371"/>
      <c r="L1447" s="495">
        <v>70.849999999999994</v>
      </c>
      <c r="M1447" s="495">
        <v>70.849999999999994</v>
      </c>
    </row>
    <row r="1448" spans="1:13" x14ac:dyDescent="0.2">
      <c r="A1448" s="359" t="s">
        <v>4538</v>
      </c>
      <c r="B1448" s="373" t="s">
        <v>5794</v>
      </c>
      <c r="C1448" s="374" t="s">
        <v>5795</v>
      </c>
      <c r="D1448" s="373" t="s">
        <v>5791</v>
      </c>
      <c r="E1448" s="373" t="s">
        <v>5302</v>
      </c>
      <c r="F1448" s="375" t="s">
        <v>5796</v>
      </c>
      <c r="G1448" s="376" t="s">
        <v>86</v>
      </c>
      <c r="H1448" s="377">
        <v>0.47499999999999998</v>
      </c>
      <c r="I1448" s="378">
        <v>12.5</v>
      </c>
      <c r="J1448" s="378">
        <v>5.93</v>
      </c>
      <c r="K1448" s="379"/>
      <c r="L1448" s="493">
        <v>15.06</v>
      </c>
      <c r="M1448" s="494"/>
    </row>
    <row r="1449" spans="1:13" x14ac:dyDescent="0.2">
      <c r="A1449" s="359" t="s">
        <v>4539</v>
      </c>
      <c r="B1449" s="396" t="s">
        <v>5794</v>
      </c>
      <c r="C1449" s="397" t="s">
        <v>5916</v>
      </c>
      <c r="D1449" s="396" t="s">
        <v>5791</v>
      </c>
      <c r="E1449" s="396" t="s">
        <v>5350</v>
      </c>
      <c r="F1449" s="398" t="s">
        <v>5796</v>
      </c>
      <c r="G1449" s="399" t="s">
        <v>86</v>
      </c>
      <c r="H1449" s="400">
        <v>0.47499999999999998</v>
      </c>
      <c r="I1449" s="380">
        <v>18.510000000000002</v>
      </c>
      <c r="J1449" s="380">
        <v>8.7899999999999991</v>
      </c>
      <c r="K1449" s="379"/>
      <c r="L1449" s="489">
        <v>22.3</v>
      </c>
    </row>
    <row r="1450" spans="1:13" ht="12.75" thickBot="1" x14ac:dyDescent="0.25">
      <c r="A1450" s="359" t="s">
        <v>4540</v>
      </c>
      <c r="B1450" s="396" t="s">
        <v>5794</v>
      </c>
      <c r="C1450" s="397" t="s">
        <v>6646</v>
      </c>
      <c r="D1450" s="396" t="s">
        <v>5791</v>
      </c>
      <c r="E1450" s="396" t="s">
        <v>726</v>
      </c>
      <c r="F1450" s="398" t="s">
        <v>5798</v>
      </c>
      <c r="G1450" s="399" t="s">
        <v>5385</v>
      </c>
      <c r="H1450" s="400">
        <v>1.01</v>
      </c>
      <c r="I1450" s="380">
        <v>43.659920454545457</v>
      </c>
      <c r="J1450" s="380">
        <v>44.09</v>
      </c>
      <c r="K1450" s="379"/>
      <c r="L1450" s="489">
        <v>52.59</v>
      </c>
    </row>
    <row r="1451" spans="1:13" ht="12.75" thickTop="1" x14ac:dyDescent="0.2">
      <c r="A1451" s="359" t="s">
        <v>4541</v>
      </c>
      <c r="B1451" s="407" t="s">
        <v>6648</v>
      </c>
      <c r="C1451" s="408" t="s">
        <v>5781</v>
      </c>
      <c r="D1451" s="407" t="s">
        <v>5782</v>
      </c>
      <c r="E1451" s="407" t="s">
        <v>5783</v>
      </c>
      <c r="F1451" s="409" t="s">
        <v>5784</v>
      </c>
      <c r="G1451" s="410" t="s">
        <v>5785</v>
      </c>
      <c r="H1451" s="408" t="s">
        <v>5786</v>
      </c>
      <c r="I1451" s="408" t="s">
        <v>5787</v>
      </c>
      <c r="J1451" s="408" t="s">
        <v>5788</v>
      </c>
      <c r="K1451" s="364"/>
      <c r="L1451" s="492"/>
      <c r="M1451" s="492"/>
    </row>
    <row r="1452" spans="1:13" ht="36" x14ac:dyDescent="0.2">
      <c r="A1452" s="359" t="s">
        <v>4542</v>
      </c>
      <c r="B1452" s="365" t="s">
        <v>5789</v>
      </c>
      <c r="C1452" s="366" t="s">
        <v>6650</v>
      </c>
      <c r="D1452" s="365" t="s">
        <v>217</v>
      </c>
      <c r="E1452" s="365" t="s">
        <v>728</v>
      </c>
      <c r="F1452" s="367" t="s">
        <v>6651</v>
      </c>
      <c r="G1452" s="368" t="s">
        <v>160</v>
      </c>
      <c r="H1452" s="369">
        <v>1</v>
      </c>
      <c r="I1452" s="370">
        <v>22.08</v>
      </c>
      <c r="J1452" s="370">
        <v>22.080000000000002</v>
      </c>
      <c r="K1452" s="371"/>
      <c r="L1452" s="495">
        <v>26.62</v>
      </c>
      <c r="M1452" s="495">
        <v>26.62</v>
      </c>
    </row>
    <row r="1453" spans="1:13" ht="24" x14ac:dyDescent="0.2">
      <c r="A1453" s="359" t="s">
        <v>4543</v>
      </c>
      <c r="B1453" s="418" t="s">
        <v>5898</v>
      </c>
      <c r="C1453" s="419" t="s">
        <v>6653</v>
      </c>
      <c r="D1453" s="418" t="s">
        <v>217</v>
      </c>
      <c r="E1453" s="418" t="s">
        <v>6654</v>
      </c>
      <c r="F1453" s="420" t="s">
        <v>5908</v>
      </c>
      <c r="G1453" s="421" t="s">
        <v>185</v>
      </c>
      <c r="H1453" s="422">
        <v>0.23100000000000001</v>
      </c>
      <c r="I1453" s="423">
        <v>16.63</v>
      </c>
      <c r="J1453" s="423">
        <v>3.84</v>
      </c>
      <c r="K1453" s="379"/>
      <c r="L1453" s="493">
        <v>20.04</v>
      </c>
      <c r="M1453" s="494"/>
    </row>
    <row r="1454" spans="1:13" ht="24" x14ac:dyDescent="0.2">
      <c r="A1454" s="359" t="s">
        <v>4544</v>
      </c>
      <c r="B1454" s="418" t="s">
        <v>5898</v>
      </c>
      <c r="C1454" s="419" t="s">
        <v>6656</v>
      </c>
      <c r="D1454" s="418" t="s">
        <v>217</v>
      </c>
      <c r="E1454" s="418" t="s">
        <v>1632</v>
      </c>
      <c r="F1454" s="420" t="s">
        <v>5908</v>
      </c>
      <c r="G1454" s="421" t="s">
        <v>185</v>
      </c>
      <c r="H1454" s="422">
        <v>0.23100000000000001</v>
      </c>
      <c r="I1454" s="423">
        <v>23.19</v>
      </c>
      <c r="J1454" s="423">
        <v>5.35</v>
      </c>
      <c r="K1454" s="379"/>
      <c r="L1454" s="493">
        <v>27.94</v>
      </c>
      <c r="M1454" s="494"/>
    </row>
    <row r="1455" spans="1:13" ht="24" x14ac:dyDescent="0.2">
      <c r="A1455" s="359" t="s">
        <v>4545</v>
      </c>
      <c r="B1455" s="373" t="s">
        <v>5794</v>
      </c>
      <c r="C1455" s="374" t="s">
        <v>6658</v>
      </c>
      <c r="D1455" s="373" t="s">
        <v>217</v>
      </c>
      <c r="E1455" s="373" t="s">
        <v>6659</v>
      </c>
      <c r="F1455" s="375" t="s">
        <v>5798</v>
      </c>
      <c r="G1455" s="376" t="s">
        <v>160</v>
      </c>
      <c r="H1455" s="377">
        <v>1</v>
      </c>
      <c r="I1455" s="378">
        <v>11.38</v>
      </c>
      <c r="J1455" s="378">
        <v>11.38</v>
      </c>
      <c r="K1455" s="379"/>
      <c r="L1455" s="493">
        <v>13.72</v>
      </c>
      <c r="M1455" s="494"/>
    </row>
    <row r="1456" spans="1:13" x14ac:dyDescent="0.2">
      <c r="A1456" s="359" t="s">
        <v>4546</v>
      </c>
      <c r="B1456" s="373" t="s">
        <v>5794</v>
      </c>
      <c r="C1456" s="374" t="s">
        <v>6661</v>
      </c>
      <c r="D1456" s="373" t="s">
        <v>217</v>
      </c>
      <c r="E1456" s="373" t="s">
        <v>6662</v>
      </c>
      <c r="F1456" s="375" t="s">
        <v>5798</v>
      </c>
      <c r="G1456" s="376" t="s">
        <v>160</v>
      </c>
      <c r="H1456" s="377">
        <v>4.5999999999999999E-2</v>
      </c>
      <c r="I1456" s="378">
        <v>17.71</v>
      </c>
      <c r="J1456" s="378">
        <v>0.81</v>
      </c>
      <c r="K1456" s="379"/>
      <c r="L1456" s="493">
        <v>21.34</v>
      </c>
      <c r="M1456" s="494"/>
    </row>
    <row r="1457" spans="1:13" x14ac:dyDescent="0.2">
      <c r="A1457" s="359" t="s">
        <v>4547</v>
      </c>
      <c r="B1457" s="396" t="s">
        <v>5794</v>
      </c>
      <c r="C1457" s="397" t="s">
        <v>6664</v>
      </c>
      <c r="D1457" s="396" t="s">
        <v>217</v>
      </c>
      <c r="E1457" s="396" t="s">
        <v>6665</v>
      </c>
      <c r="F1457" s="398" t="s">
        <v>5798</v>
      </c>
      <c r="G1457" s="399" t="s">
        <v>160</v>
      </c>
      <c r="H1457" s="400">
        <v>1.0999999999999999E-2</v>
      </c>
      <c r="I1457" s="380">
        <v>61.5</v>
      </c>
      <c r="J1457" s="380">
        <v>0.67</v>
      </c>
      <c r="K1457" s="379"/>
      <c r="L1457" s="489">
        <v>74.09</v>
      </c>
    </row>
    <row r="1458" spans="1:13" ht="12.75" thickBot="1" x14ac:dyDescent="0.25">
      <c r="A1458" s="359" t="s">
        <v>4548</v>
      </c>
      <c r="B1458" s="396" t="s">
        <v>5794</v>
      </c>
      <c r="C1458" s="397" t="s">
        <v>6667</v>
      </c>
      <c r="D1458" s="396" t="s">
        <v>217</v>
      </c>
      <c r="E1458" s="396" t="s">
        <v>6668</v>
      </c>
      <c r="F1458" s="398" t="s">
        <v>5798</v>
      </c>
      <c r="G1458" s="399" t="s">
        <v>160</v>
      </c>
      <c r="H1458" s="400">
        <v>2.3E-2</v>
      </c>
      <c r="I1458" s="380">
        <v>1.55</v>
      </c>
      <c r="J1458" s="380">
        <v>0.03</v>
      </c>
      <c r="K1458" s="379"/>
      <c r="L1458" s="489">
        <v>1.87</v>
      </c>
    </row>
    <row r="1459" spans="1:13" ht="12.75" thickTop="1" x14ac:dyDescent="0.2">
      <c r="A1459" s="359" t="s">
        <v>4549</v>
      </c>
      <c r="B1459" s="407" t="s">
        <v>6670</v>
      </c>
      <c r="C1459" s="408" t="s">
        <v>5781</v>
      </c>
      <c r="D1459" s="407" t="s">
        <v>5782</v>
      </c>
      <c r="E1459" s="407" t="s">
        <v>5783</v>
      </c>
      <c r="F1459" s="409" t="s">
        <v>5784</v>
      </c>
      <c r="G1459" s="410" t="s">
        <v>5785</v>
      </c>
      <c r="H1459" s="408" t="s">
        <v>5786</v>
      </c>
      <c r="I1459" s="408" t="s">
        <v>5787</v>
      </c>
      <c r="J1459" s="408" t="s">
        <v>5788</v>
      </c>
      <c r="K1459" s="364"/>
      <c r="L1459" s="492"/>
      <c r="M1459" s="492"/>
    </row>
    <row r="1460" spans="1:13" x14ac:dyDescent="0.2">
      <c r="A1460" s="359" t="s">
        <v>4550</v>
      </c>
      <c r="B1460" s="365" t="s">
        <v>5789</v>
      </c>
      <c r="C1460" s="366" t="s">
        <v>6672</v>
      </c>
      <c r="D1460" s="365" t="s">
        <v>5791</v>
      </c>
      <c r="E1460" s="365" t="s">
        <v>730</v>
      </c>
      <c r="F1460" s="367">
        <v>8</v>
      </c>
      <c r="G1460" s="368" t="s">
        <v>5607</v>
      </c>
      <c r="H1460" s="369">
        <v>1</v>
      </c>
      <c r="I1460" s="370">
        <v>31.35</v>
      </c>
      <c r="J1460" s="370">
        <v>31.35</v>
      </c>
      <c r="K1460" s="371"/>
      <c r="L1460" s="495">
        <v>37.770000000000003</v>
      </c>
      <c r="M1460" s="495">
        <v>37.770000000000003</v>
      </c>
    </row>
    <row r="1461" spans="1:13" x14ac:dyDescent="0.2">
      <c r="A1461" s="359" t="s">
        <v>4551</v>
      </c>
      <c r="B1461" s="373" t="s">
        <v>5794</v>
      </c>
      <c r="C1461" s="374" t="s">
        <v>5795</v>
      </c>
      <c r="D1461" s="373" t="s">
        <v>5791</v>
      </c>
      <c r="E1461" s="373" t="s">
        <v>5302</v>
      </c>
      <c r="F1461" s="375" t="s">
        <v>5796</v>
      </c>
      <c r="G1461" s="376" t="s">
        <v>86</v>
      </c>
      <c r="H1461" s="377">
        <v>0.14000000000000001</v>
      </c>
      <c r="I1461" s="378">
        <v>12.5</v>
      </c>
      <c r="J1461" s="378">
        <v>1.75</v>
      </c>
      <c r="K1461" s="379"/>
      <c r="L1461" s="493">
        <v>15.06</v>
      </c>
      <c r="M1461" s="494"/>
    </row>
    <row r="1462" spans="1:13" x14ac:dyDescent="0.2">
      <c r="A1462" s="359" t="s">
        <v>4552</v>
      </c>
      <c r="B1462" s="373" t="s">
        <v>5794</v>
      </c>
      <c r="C1462" s="374" t="s">
        <v>5916</v>
      </c>
      <c r="D1462" s="373" t="s">
        <v>5791</v>
      </c>
      <c r="E1462" s="373" t="s">
        <v>5350</v>
      </c>
      <c r="F1462" s="375" t="s">
        <v>5796</v>
      </c>
      <c r="G1462" s="376" t="s">
        <v>86</v>
      </c>
      <c r="H1462" s="377">
        <v>0.14000000000000001</v>
      </c>
      <c r="I1462" s="378">
        <v>18.510000000000002</v>
      </c>
      <c r="J1462" s="378">
        <v>2.59</v>
      </c>
      <c r="K1462" s="379"/>
      <c r="L1462" s="493">
        <v>22.3</v>
      </c>
      <c r="M1462" s="494"/>
    </row>
    <row r="1463" spans="1:13" x14ac:dyDescent="0.2">
      <c r="A1463" s="359" t="s">
        <v>4553</v>
      </c>
      <c r="B1463" s="373" t="s">
        <v>5794</v>
      </c>
      <c r="C1463" s="374" t="s">
        <v>6676</v>
      </c>
      <c r="D1463" s="373" t="s">
        <v>5791</v>
      </c>
      <c r="E1463" s="373" t="s">
        <v>6677</v>
      </c>
      <c r="F1463" s="375" t="s">
        <v>5798</v>
      </c>
      <c r="G1463" s="376" t="s">
        <v>5305</v>
      </c>
      <c r="H1463" s="377">
        <v>1</v>
      </c>
      <c r="I1463" s="378">
        <v>27.01</v>
      </c>
      <c r="J1463" s="378">
        <v>27.01</v>
      </c>
      <c r="K1463" s="379"/>
      <c r="L1463" s="493">
        <v>32.549999999999997</v>
      </c>
      <c r="M1463" s="494"/>
    </row>
    <row r="1464" spans="1:13" x14ac:dyDescent="0.2">
      <c r="A1464" s="359" t="s">
        <v>4554</v>
      </c>
      <c r="B1464" s="360" t="s">
        <v>6679</v>
      </c>
      <c r="C1464" s="361" t="s">
        <v>5781</v>
      </c>
      <c r="D1464" s="360" t="s">
        <v>5782</v>
      </c>
      <c r="E1464" s="360" t="s">
        <v>5783</v>
      </c>
      <c r="F1464" s="362" t="s">
        <v>5784</v>
      </c>
      <c r="G1464" s="363" t="s">
        <v>5785</v>
      </c>
      <c r="H1464" s="361" t="s">
        <v>5786</v>
      </c>
      <c r="I1464" s="361" t="s">
        <v>5787</v>
      </c>
      <c r="J1464" s="361" t="s">
        <v>5788</v>
      </c>
      <c r="K1464" s="364"/>
      <c r="L1464" s="494"/>
      <c r="M1464" s="494"/>
    </row>
    <row r="1465" spans="1:13" x14ac:dyDescent="0.2">
      <c r="A1465" s="359" t="s">
        <v>4555</v>
      </c>
      <c r="B1465" s="365" t="s">
        <v>5789</v>
      </c>
      <c r="C1465" s="366" t="s">
        <v>6681</v>
      </c>
      <c r="D1465" s="365" t="s">
        <v>5791</v>
      </c>
      <c r="E1465" s="365" t="s">
        <v>732</v>
      </c>
      <c r="F1465" s="367">
        <v>8</v>
      </c>
      <c r="G1465" s="368" t="s">
        <v>5607</v>
      </c>
      <c r="H1465" s="369">
        <v>1</v>
      </c>
      <c r="I1465" s="370">
        <v>4.6899999999999995</v>
      </c>
      <c r="J1465" s="370">
        <v>4.6900000000000004</v>
      </c>
      <c r="K1465" s="371"/>
      <c r="L1465" s="495">
        <v>5.65</v>
      </c>
      <c r="M1465" s="495">
        <v>5.65</v>
      </c>
    </row>
    <row r="1466" spans="1:13" x14ac:dyDescent="0.2">
      <c r="A1466" s="359" t="s">
        <v>4556</v>
      </c>
      <c r="B1466" s="373" t="s">
        <v>5794</v>
      </c>
      <c r="C1466" s="374" t="s">
        <v>5795</v>
      </c>
      <c r="D1466" s="373" t="s">
        <v>5791</v>
      </c>
      <c r="E1466" s="373" t="s">
        <v>5302</v>
      </c>
      <c r="F1466" s="375" t="s">
        <v>5796</v>
      </c>
      <c r="G1466" s="376" t="s">
        <v>86</v>
      </c>
      <c r="H1466" s="377">
        <v>0.09</v>
      </c>
      <c r="I1466" s="378">
        <v>12.5</v>
      </c>
      <c r="J1466" s="378">
        <v>1.1200000000000001</v>
      </c>
      <c r="K1466" s="379"/>
      <c r="L1466" s="493">
        <v>15.06</v>
      </c>
      <c r="M1466" s="494"/>
    </row>
    <row r="1467" spans="1:13" x14ac:dyDescent="0.2">
      <c r="A1467" s="359" t="s">
        <v>4557</v>
      </c>
      <c r="B1467" s="373" t="s">
        <v>5794</v>
      </c>
      <c r="C1467" s="374" t="s">
        <v>5916</v>
      </c>
      <c r="D1467" s="373" t="s">
        <v>5791</v>
      </c>
      <c r="E1467" s="373" t="s">
        <v>5350</v>
      </c>
      <c r="F1467" s="375" t="s">
        <v>5796</v>
      </c>
      <c r="G1467" s="376" t="s">
        <v>86</v>
      </c>
      <c r="H1467" s="377">
        <v>0.09</v>
      </c>
      <c r="I1467" s="378">
        <v>18.510000000000002</v>
      </c>
      <c r="J1467" s="378">
        <v>1.66</v>
      </c>
      <c r="K1467" s="379"/>
      <c r="L1467" s="493">
        <v>22.3</v>
      </c>
      <c r="M1467" s="494"/>
    </row>
    <row r="1468" spans="1:13" x14ac:dyDescent="0.2">
      <c r="A1468" s="359" t="s">
        <v>4558</v>
      </c>
      <c r="B1468" s="373" t="s">
        <v>5794</v>
      </c>
      <c r="C1468" s="374" t="s">
        <v>6685</v>
      </c>
      <c r="D1468" s="373" t="s">
        <v>5791</v>
      </c>
      <c r="E1468" s="373" t="s">
        <v>6686</v>
      </c>
      <c r="F1468" s="375" t="s">
        <v>5798</v>
      </c>
      <c r="G1468" s="376" t="s">
        <v>5305</v>
      </c>
      <c r="H1468" s="377">
        <v>1</v>
      </c>
      <c r="I1468" s="378">
        <v>1.7270999999999999</v>
      </c>
      <c r="J1468" s="378">
        <v>1.72</v>
      </c>
      <c r="K1468" s="379"/>
      <c r="L1468" s="493">
        <v>2.0699999999999998</v>
      </c>
      <c r="M1468" s="494"/>
    </row>
    <row r="1469" spans="1:13" x14ac:dyDescent="0.2">
      <c r="A1469" s="359" t="s">
        <v>4559</v>
      </c>
      <c r="B1469" s="396" t="s">
        <v>5794</v>
      </c>
      <c r="C1469" s="397" t="s">
        <v>6602</v>
      </c>
      <c r="D1469" s="396" t="s">
        <v>5791</v>
      </c>
      <c r="E1469" s="396" t="s">
        <v>5394</v>
      </c>
      <c r="F1469" s="398" t="s">
        <v>5798</v>
      </c>
      <c r="G1469" s="399" t="s">
        <v>5385</v>
      </c>
      <c r="H1469" s="400">
        <v>0.5</v>
      </c>
      <c r="I1469" s="380">
        <v>0.38</v>
      </c>
      <c r="J1469" s="380">
        <v>0.19</v>
      </c>
      <c r="K1469" s="379"/>
      <c r="L1469" s="489">
        <v>0.46</v>
      </c>
    </row>
    <row r="1470" spans="1:13" ht="12.75" thickBot="1" x14ac:dyDescent="0.25">
      <c r="A1470" s="359" t="s">
        <v>4560</v>
      </c>
      <c r="B1470" s="381" t="s">
        <v>6689</v>
      </c>
      <c r="C1470" s="382" t="s">
        <v>5781</v>
      </c>
      <c r="D1470" s="381" t="s">
        <v>5782</v>
      </c>
      <c r="E1470" s="381" t="s">
        <v>5783</v>
      </c>
      <c r="F1470" s="383" t="s">
        <v>5784</v>
      </c>
      <c r="G1470" s="384" t="s">
        <v>5785</v>
      </c>
      <c r="H1470" s="382" t="s">
        <v>5786</v>
      </c>
      <c r="I1470" s="382" t="s">
        <v>5787</v>
      </c>
      <c r="J1470" s="382" t="s">
        <v>5788</v>
      </c>
      <c r="K1470" s="364"/>
    </row>
    <row r="1471" spans="1:13" ht="12.75" thickTop="1" x14ac:dyDescent="0.2">
      <c r="A1471" s="359" t="s">
        <v>4561</v>
      </c>
      <c r="B1471" s="401" t="s">
        <v>5789</v>
      </c>
      <c r="C1471" s="402" t="s">
        <v>6691</v>
      </c>
      <c r="D1471" s="401" t="s">
        <v>5791</v>
      </c>
      <c r="E1471" s="401" t="s">
        <v>734</v>
      </c>
      <c r="F1471" s="403">
        <v>8</v>
      </c>
      <c r="G1471" s="404" t="s">
        <v>5607</v>
      </c>
      <c r="H1471" s="405">
        <v>1</v>
      </c>
      <c r="I1471" s="406">
        <v>9.02</v>
      </c>
      <c r="J1471" s="406">
        <v>9.02</v>
      </c>
      <c r="K1471" s="371"/>
      <c r="L1471" s="496">
        <v>10.86</v>
      </c>
      <c r="M1471" s="496">
        <v>10.86</v>
      </c>
    </row>
    <row r="1472" spans="1:13" x14ac:dyDescent="0.2">
      <c r="A1472" s="359" t="s">
        <v>4562</v>
      </c>
      <c r="B1472" s="373" t="s">
        <v>5794</v>
      </c>
      <c r="C1472" s="374" t="s">
        <v>5795</v>
      </c>
      <c r="D1472" s="373" t="s">
        <v>5791</v>
      </c>
      <c r="E1472" s="373" t="s">
        <v>5302</v>
      </c>
      <c r="F1472" s="375" t="s">
        <v>5796</v>
      </c>
      <c r="G1472" s="376" t="s">
        <v>86</v>
      </c>
      <c r="H1472" s="377">
        <v>0.14000000000000001</v>
      </c>
      <c r="I1472" s="378">
        <v>12.5</v>
      </c>
      <c r="J1472" s="378">
        <v>1.75</v>
      </c>
      <c r="K1472" s="379"/>
      <c r="L1472" s="493">
        <v>15.06</v>
      </c>
      <c r="M1472" s="494"/>
    </row>
    <row r="1473" spans="1:13" x14ac:dyDescent="0.2">
      <c r="A1473" s="359" t="s">
        <v>4563</v>
      </c>
      <c r="B1473" s="373" t="s">
        <v>5794</v>
      </c>
      <c r="C1473" s="374" t="s">
        <v>5916</v>
      </c>
      <c r="D1473" s="373" t="s">
        <v>5791</v>
      </c>
      <c r="E1473" s="373" t="s">
        <v>5350</v>
      </c>
      <c r="F1473" s="375" t="s">
        <v>5796</v>
      </c>
      <c r="G1473" s="376" t="s">
        <v>86</v>
      </c>
      <c r="H1473" s="377">
        <v>0.14000000000000001</v>
      </c>
      <c r="I1473" s="378">
        <v>18.510000000000002</v>
      </c>
      <c r="J1473" s="378">
        <v>2.59</v>
      </c>
      <c r="K1473" s="379"/>
      <c r="L1473" s="493">
        <v>22.3</v>
      </c>
      <c r="M1473" s="494"/>
    </row>
    <row r="1474" spans="1:13" x14ac:dyDescent="0.2">
      <c r="A1474" s="359" t="s">
        <v>4564</v>
      </c>
      <c r="B1474" s="373" t="s">
        <v>5794</v>
      </c>
      <c r="C1474" s="374" t="s">
        <v>6602</v>
      </c>
      <c r="D1474" s="373" t="s">
        <v>5791</v>
      </c>
      <c r="E1474" s="373" t="s">
        <v>5394</v>
      </c>
      <c r="F1474" s="375" t="s">
        <v>5798</v>
      </c>
      <c r="G1474" s="376" t="s">
        <v>5385</v>
      </c>
      <c r="H1474" s="377">
        <v>0.79</v>
      </c>
      <c r="I1474" s="378">
        <v>0.38</v>
      </c>
      <c r="J1474" s="378">
        <v>0.3</v>
      </c>
      <c r="K1474" s="379"/>
      <c r="L1474" s="493">
        <v>0.46</v>
      </c>
      <c r="M1474" s="494"/>
    </row>
    <row r="1475" spans="1:13" x14ac:dyDescent="0.2">
      <c r="A1475" s="359" t="s">
        <v>4565</v>
      </c>
      <c r="B1475" s="373" t="s">
        <v>5794</v>
      </c>
      <c r="C1475" s="374" t="s">
        <v>6696</v>
      </c>
      <c r="D1475" s="373" t="s">
        <v>5791</v>
      </c>
      <c r="E1475" s="373" t="s">
        <v>734</v>
      </c>
      <c r="F1475" s="375" t="s">
        <v>5798</v>
      </c>
      <c r="G1475" s="376" t="s">
        <v>5305</v>
      </c>
      <c r="H1475" s="377">
        <v>1</v>
      </c>
      <c r="I1475" s="378">
        <v>4.38</v>
      </c>
      <c r="J1475" s="378">
        <v>4.38</v>
      </c>
      <c r="K1475" s="379"/>
      <c r="L1475" s="493">
        <v>5.28</v>
      </c>
      <c r="M1475" s="494"/>
    </row>
    <row r="1476" spans="1:13" x14ac:dyDescent="0.2">
      <c r="A1476" s="359" t="s">
        <v>4566</v>
      </c>
      <c r="B1476" s="360" t="s">
        <v>6698</v>
      </c>
      <c r="C1476" s="361" t="s">
        <v>5781</v>
      </c>
      <c r="D1476" s="360" t="s">
        <v>5782</v>
      </c>
      <c r="E1476" s="360" t="s">
        <v>5783</v>
      </c>
      <c r="F1476" s="362" t="s">
        <v>5784</v>
      </c>
      <c r="G1476" s="363" t="s">
        <v>5785</v>
      </c>
      <c r="H1476" s="361" t="s">
        <v>5786</v>
      </c>
      <c r="I1476" s="361" t="s">
        <v>5787</v>
      </c>
      <c r="J1476" s="361" t="s">
        <v>5788</v>
      </c>
      <c r="K1476" s="364"/>
      <c r="L1476" s="494"/>
      <c r="M1476" s="494"/>
    </row>
    <row r="1477" spans="1:13" x14ac:dyDescent="0.2">
      <c r="A1477" s="359" t="s">
        <v>4567</v>
      </c>
      <c r="B1477" s="365" t="s">
        <v>5789</v>
      </c>
      <c r="C1477" s="366" t="s">
        <v>6700</v>
      </c>
      <c r="D1477" s="365" t="s">
        <v>5791</v>
      </c>
      <c r="E1477" s="365" t="s">
        <v>736</v>
      </c>
      <c r="F1477" s="367">
        <v>8</v>
      </c>
      <c r="G1477" s="368" t="s">
        <v>5607</v>
      </c>
      <c r="H1477" s="369">
        <v>1</v>
      </c>
      <c r="I1477" s="370">
        <v>28.009999999999998</v>
      </c>
      <c r="J1477" s="370">
        <v>28.01</v>
      </c>
      <c r="K1477" s="371"/>
      <c r="L1477" s="495">
        <v>33.729999999999997</v>
      </c>
      <c r="M1477" s="495">
        <v>33.729999999999997</v>
      </c>
    </row>
    <row r="1478" spans="1:13" x14ac:dyDescent="0.2">
      <c r="A1478" s="359" t="s">
        <v>4568</v>
      </c>
      <c r="B1478" s="396" t="s">
        <v>5794</v>
      </c>
      <c r="C1478" s="397" t="s">
        <v>5795</v>
      </c>
      <c r="D1478" s="396" t="s">
        <v>5791</v>
      </c>
      <c r="E1478" s="396" t="s">
        <v>5302</v>
      </c>
      <c r="F1478" s="398" t="s">
        <v>5796</v>
      </c>
      <c r="G1478" s="399" t="s">
        <v>86</v>
      </c>
      <c r="H1478" s="400">
        <v>0.185</v>
      </c>
      <c r="I1478" s="380">
        <v>12.5</v>
      </c>
      <c r="J1478" s="380">
        <v>2.31</v>
      </c>
      <c r="K1478" s="379"/>
      <c r="L1478" s="489">
        <v>15.06</v>
      </c>
    </row>
    <row r="1479" spans="1:13" ht="12.75" thickBot="1" x14ac:dyDescent="0.25">
      <c r="A1479" s="359" t="s">
        <v>4569</v>
      </c>
      <c r="B1479" s="396" t="s">
        <v>5794</v>
      </c>
      <c r="C1479" s="397" t="s">
        <v>5916</v>
      </c>
      <c r="D1479" s="396" t="s">
        <v>5791</v>
      </c>
      <c r="E1479" s="396" t="s">
        <v>5350</v>
      </c>
      <c r="F1479" s="398" t="s">
        <v>5796</v>
      </c>
      <c r="G1479" s="399" t="s">
        <v>86</v>
      </c>
      <c r="H1479" s="400">
        <v>0.185</v>
      </c>
      <c r="I1479" s="380">
        <v>18.510000000000002</v>
      </c>
      <c r="J1479" s="380">
        <v>3.42</v>
      </c>
      <c r="K1479" s="379"/>
      <c r="L1479" s="489">
        <v>22.3</v>
      </c>
    </row>
    <row r="1480" spans="1:13" ht="12.75" thickTop="1" x14ac:dyDescent="0.2">
      <c r="A1480" s="359" t="s">
        <v>4570</v>
      </c>
      <c r="B1480" s="390" t="s">
        <v>5794</v>
      </c>
      <c r="C1480" s="391" t="s">
        <v>6704</v>
      </c>
      <c r="D1480" s="390" t="s">
        <v>5791</v>
      </c>
      <c r="E1480" s="390" t="s">
        <v>6705</v>
      </c>
      <c r="F1480" s="392" t="s">
        <v>5798</v>
      </c>
      <c r="G1480" s="393" t="s">
        <v>5305</v>
      </c>
      <c r="H1480" s="394">
        <v>1</v>
      </c>
      <c r="I1480" s="395">
        <v>21.770714285714284</v>
      </c>
      <c r="J1480" s="395">
        <v>21.77</v>
      </c>
      <c r="K1480" s="379"/>
      <c r="L1480" s="491">
        <v>26.21</v>
      </c>
      <c r="M1480" s="492"/>
    </row>
    <row r="1481" spans="1:13" x14ac:dyDescent="0.2">
      <c r="A1481" s="359" t="s">
        <v>4571</v>
      </c>
      <c r="B1481" s="373" t="s">
        <v>5794</v>
      </c>
      <c r="C1481" s="374" t="s">
        <v>6602</v>
      </c>
      <c r="D1481" s="373" t="s">
        <v>5791</v>
      </c>
      <c r="E1481" s="373" t="s">
        <v>5394</v>
      </c>
      <c r="F1481" s="375" t="s">
        <v>5798</v>
      </c>
      <c r="G1481" s="376" t="s">
        <v>5385</v>
      </c>
      <c r="H1481" s="377">
        <v>1.35</v>
      </c>
      <c r="I1481" s="378">
        <v>0.38</v>
      </c>
      <c r="J1481" s="378">
        <v>0.51</v>
      </c>
      <c r="K1481" s="379"/>
      <c r="L1481" s="493">
        <v>0.46</v>
      </c>
      <c r="M1481" s="494"/>
    </row>
    <row r="1482" spans="1:13" x14ac:dyDescent="0.2">
      <c r="A1482" s="359" t="s">
        <v>4572</v>
      </c>
      <c r="B1482" s="360" t="s">
        <v>6708</v>
      </c>
      <c r="C1482" s="361" t="s">
        <v>5781</v>
      </c>
      <c r="D1482" s="360" t="s">
        <v>5782</v>
      </c>
      <c r="E1482" s="360" t="s">
        <v>5783</v>
      </c>
      <c r="F1482" s="362" t="s">
        <v>5784</v>
      </c>
      <c r="G1482" s="363" t="s">
        <v>5785</v>
      </c>
      <c r="H1482" s="361" t="s">
        <v>5786</v>
      </c>
      <c r="I1482" s="361" t="s">
        <v>5787</v>
      </c>
      <c r="J1482" s="361" t="s">
        <v>5788</v>
      </c>
      <c r="K1482" s="364"/>
      <c r="L1482" s="494"/>
      <c r="M1482" s="494"/>
    </row>
    <row r="1483" spans="1:13" ht="36" x14ac:dyDescent="0.2">
      <c r="A1483" s="359" t="s">
        <v>4573</v>
      </c>
      <c r="B1483" s="365" t="s">
        <v>5789</v>
      </c>
      <c r="C1483" s="366" t="s">
        <v>6710</v>
      </c>
      <c r="D1483" s="365" t="s">
        <v>217</v>
      </c>
      <c r="E1483" s="365" t="s">
        <v>738</v>
      </c>
      <c r="F1483" s="367" t="s">
        <v>6651</v>
      </c>
      <c r="G1483" s="368" t="s">
        <v>160</v>
      </c>
      <c r="H1483" s="369">
        <v>1</v>
      </c>
      <c r="I1483" s="370">
        <v>321.02999999999997</v>
      </c>
      <c r="J1483" s="370">
        <v>321.03000000000003</v>
      </c>
      <c r="K1483" s="371"/>
      <c r="L1483" s="495">
        <v>386.75</v>
      </c>
      <c r="M1483" s="495">
        <v>386.75</v>
      </c>
    </row>
    <row r="1484" spans="1:13" ht="24" x14ac:dyDescent="0.2">
      <c r="A1484" s="359" t="s">
        <v>4574</v>
      </c>
      <c r="B1484" s="418" t="s">
        <v>5898</v>
      </c>
      <c r="C1484" s="419" t="s">
        <v>6653</v>
      </c>
      <c r="D1484" s="418" t="s">
        <v>217</v>
      </c>
      <c r="E1484" s="418" t="s">
        <v>6654</v>
      </c>
      <c r="F1484" s="420" t="s">
        <v>5908</v>
      </c>
      <c r="G1484" s="421" t="s">
        <v>185</v>
      </c>
      <c r="H1484" s="422">
        <v>0.308</v>
      </c>
      <c r="I1484" s="423">
        <v>16.63</v>
      </c>
      <c r="J1484" s="423">
        <v>5.12</v>
      </c>
      <c r="K1484" s="379"/>
      <c r="L1484" s="493">
        <v>20.04</v>
      </c>
      <c r="M1484" s="494"/>
    </row>
    <row r="1485" spans="1:13" ht="24" x14ac:dyDescent="0.2">
      <c r="A1485" s="359" t="s">
        <v>4575</v>
      </c>
      <c r="B1485" s="418" t="s">
        <v>5898</v>
      </c>
      <c r="C1485" s="419" t="s">
        <v>6656</v>
      </c>
      <c r="D1485" s="418" t="s">
        <v>217</v>
      </c>
      <c r="E1485" s="418" t="s">
        <v>1632</v>
      </c>
      <c r="F1485" s="420" t="s">
        <v>5908</v>
      </c>
      <c r="G1485" s="421" t="s">
        <v>185</v>
      </c>
      <c r="H1485" s="422">
        <v>0.308</v>
      </c>
      <c r="I1485" s="423">
        <v>23.19</v>
      </c>
      <c r="J1485" s="423">
        <v>7.14</v>
      </c>
      <c r="K1485" s="379"/>
      <c r="L1485" s="493">
        <v>27.94</v>
      </c>
      <c r="M1485" s="494"/>
    </row>
    <row r="1486" spans="1:13" ht="24" x14ac:dyDescent="0.2">
      <c r="A1486" s="359" t="s">
        <v>4576</v>
      </c>
      <c r="B1486" s="373" t="s">
        <v>5794</v>
      </c>
      <c r="C1486" s="374" t="s">
        <v>6714</v>
      </c>
      <c r="D1486" s="373" t="s">
        <v>217</v>
      </c>
      <c r="E1486" s="373" t="s">
        <v>6715</v>
      </c>
      <c r="F1486" s="375" t="s">
        <v>5798</v>
      </c>
      <c r="G1486" s="376" t="s">
        <v>160</v>
      </c>
      <c r="H1486" s="377">
        <v>1</v>
      </c>
      <c r="I1486" s="378">
        <v>302.11</v>
      </c>
      <c r="J1486" s="378">
        <v>302.11</v>
      </c>
      <c r="K1486" s="379"/>
      <c r="L1486" s="493">
        <v>363.95</v>
      </c>
      <c r="M1486" s="494"/>
    </row>
    <row r="1487" spans="1:13" x14ac:dyDescent="0.2">
      <c r="A1487" s="359" t="s">
        <v>4577</v>
      </c>
      <c r="B1487" s="396" t="s">
        <v>5794</v>
      </c>
      <c r="C1487" s="397" t="s">
        <v>6661</v>
      </c>
      <c r="D1487" s="396" t="s">
        <v>217</v>
      </c>
      <c r="E1487" s="396" t="s">
        <v>6662</v>
      </c>
      <c r="F1487" s="398" t="s">
        <v>5798</v>
      </c>
      <c r="G1487" s="399" t="s">
        <v>160</v>
      </c>
      <c r="H1487" s="400">
        <v>0.19400000000000001</v>
      </c>
      <c r="I1487" s="380">
        <v>17.71</v>
      </c>
      <c r="J1487" s="380">
        <v>3.43</v>
      </c>
      <c r="K1487" s="379"/>
      <c r="L1487" s="489">
        <v>21.34</v>
      </c>
    </row>
    <row r="1488" spans="1:13" ht="12.75" thickBot="1" x14ac:dyDescent="0.25">
      <c r="A1488" s="359" t="s">
        <v>4578</v>
      </c>
      <c r="B1488" s="396" t="s">
        <v>5794</v>
      </c>
      <c r="C1488" s="397" t="s">
        <v>6664</v>
      </c>
      <c r="D1488" s="396" t="s">
        <v>217</v>
      </c>
      <c r="E1488" s="396" t="s">
        <v>6665</v>
      </c>
      <c r="F1488" s="398" t="s">
        <v>5798</v>
      </c>
      <c r="G1488" s="399" t="s">
        <v>160</v>
      </c>
      <c r="H1488" s="400">
        <v>5.1999999999999998E-2</v>
      </c>
      <c r="I1488" s="380">
        <v>61.5</v>
      </c>
      <c r="J1488" s="380">
        <v>3.19</v>
      </c>
      <c r="K1488" s="379"/>
      <c r="L1488" s="489">
        <v>74.09</v>
      </c>
    </row>
    <row r="1489" spans="1:13" ht="12.75" thickTop="1" x14ac:dyDescent="0.2">
      <c r="A1489" s="359" t="s">
        <v>4579</v>
      </c>
      <c r="B1489" s="390" t="s">
        <v>5794</v>
      </c>
      <c r="C1489" s="391" t="s">
        <v>6667</v>
      </c>
      <c r="D1489" s="390" t="s">
        <v>217</v>
      </c>
      <c r="E1489" s="390" t="s">
        <v>6668</v>
      </c>
      <c r="F1489" s="392" t="s">
        <v>5798</v>
      </c>
      <c r="G1489" s="393" t="s">
        <v>160</v>
      </c>
      <c r="H1489" s="394">
        <v>3.1E-2</v>
      </c>
      <c r="I1489" s="395">
        <v>1.55</v>
      </c>
      <c r="J1489" s="395">
        <v>0.04</v>
      </c>
      <c r="K1489" s="379"/>
      <c r="L1489" s="491">
        <v>1.87</v>
      </c>
      <c r="M1489" s="492"/>
    </row>
    <row r="1490" spans="1:13" x14ac:dyDescent="0.2">
      <c r="A1490" s="359" t="s">
        <v>4580</v>
      </c>
      <c r="B1490" s="360" t="s">
        <v>6720</v>
      </c>
      <c r="C1490" s="361" t="s">
        <v>5781</v>
      </c>
      <c r="D1490" s="360" t="s">
        <v>5782</v>
      </c>
      <c r="E1490" s="360" t="s">
        <v>5783</v>
      </c>
      <c r="F1490" s="362" t="s">
        <v>5784</v>
      </c>
      <c r="G1490" s="363" t="s">
        <v>5785</v>
      </c>
      <c r="H1490" s="361" t="s">
        <v>5786</v>
      </c>
      <c r="I1490" s="361" t="s">
        <v>5787</v>
      </c>
      <c r="J1490" s="361" t="s">
        <v>5788</v>
      </c>
      <c r="K1490" s="364"/>
      <c r="L1490" s="494"/>
      <c r="M1490" s="494"/>
    </row>
    <row r="1491" spans="1:13" x14ac:dyDescent="0.2">
      <c r="A1491" s="359" t="s">
        <v>4581</v>
      </c>
      <c r="B1491" s="365" t="s">
        <v>5789</v>
      </c>
      <c r="C1491" s="366" t="s">
        <v>6722</v>
      </c>
      <c r="D1491" s="365" t="s">
        <v>5791</v>
      </c>
      <c r="E1491" s="365" t="s">
        <v>740</v>
      </c>
      <c r="F1491" s="367">
        <v>8</v>
      </c>
      <c r="G1491" s="368" t="s">
        <v>5607</v>
      </c>
      <c r="H1491" s="369">
        <v>1</v>
      </c>
      <c r="I1491" s="370">
        <v>5.05</v>
      </c>
      <c r="J1491" s="370">
        <v>5.0500000000000007</v>
      </c>
      <c r="K1491" s="371"/>
      <c r="L1491" s="495">
        <v>6.08</v>
      </c>
      <c r="M1491" s="495">
        <v>6.08</v>
      </c>
    </row>
    <row r="1492" spans="1:13" x14ac:dyDescent="0.2">
      <c r="A1492" s="359" t="s">
        <v>4582</v>
      </c>
      <c r="B1492" s="373" t="s">
        <v>5794</v>
      </c>
      <c r="C1492" s="374" t="s">
        <v>5795</v>
      </c>
      <c r="D1492" s="373" t="s">
        <v>5791</v>
      </c>
      <c r="E1492" s="373" t="s">
        <v>5302</v>
      </c>
      <c r="F1492" s="375" t="s">
        <v>5796</v>
      </c>
      <c r="G1492" s="376" t="s">
        <v>86</v>
      </c>
      <c r="H1492" s="377">
        <v>0.09</v>
      </c>
      <c r="I1492" s="378">
        <v>12.5</v>
      </c>
      <c r="J1492" s="378">
        <v>1.1200000000000001</v>
      </c>
      <c r="K1492" s="379"/>
      <c r="L1492" s="493">
        <v>15.06</v>
      </c>
      <c r="M1492" s="494"/>
    </row>
    <row r="1493" spans="1:13" x14ac:dyDescent="0.2">
      <c r="A1493" s="359" t="s">
        <v>4583</v>
      </c>
      <c r="B1493" s="396" t="s">
        <v>5794</v>
      </c>
      <c r="C1493" s="397" t="s">
        <v>5916</v>
      </c>
      <c r="D1493" s="396" t="s">
        <v>5791</v>
      </c>
      <c r="E1493" s="396" t="s">
        <v>5350</v>
      </c>
      <c r="F1493" s="398" t="s">
        <v>5796</v>
      </c>
      <c r="G1493" s="399" t="s">
        <v>86</v>
      </c>
      <c r="H1493" s="400">
        <v>0.09</v>
      </c>
      <c r="I1493" s="380">
        <v>18.510000000000002</v>
      </c>
      <c r="J1493" s="380">
        <v>1.66</v>
      </c>
      <c r="K1493" s="379"/>
      <c r="L1493" s="489">
        <v>22.3</v>
      </c>
    </row>
    <row r="1494" spans="1:13" ht="12.75" thickBot="1" x14ac:dyDescent="0.25">
      <c r="A1494" s="359" t="s">
        <v>4584</v>
      </c>
      <c r="B1494" s="396" t="s">
        <v>5794</v>
      </c>
      <c r="C1494" s="397" t="s">
        <v>6726</v>
      </c>
      <c r="D1494" s="396" t="s">
        <v>5791</v>
      </c>
      <c r="E1494" s="396" t="s">
        <v>6727</v>
      </c>
      <c r="F1494" s="398" t="s">
        <v>5798</v>
      </c>
      <c r="G1494" s="399" t="s">
        <v>5305</v>
      </c>
      <c r="H1494" s="400">
        <v>1</v>
      </c>
      <c r="I1494" s="380">
        <v>2.2712999999999992</v>
      </c>
      <c r="J1494" s="380">
        <v>2.27</v>
      </c>
      <c r="K1494" s="379"/>
      <c r="L1494" s="489">
        <v>2.73</v>
      </c>
    </row>
    <row r="1495" spans="1:13" ht="12.75" thickTop="1" x14ac:dyDescent="0.2">
      <c r="A1495" s="359" t="s">
        <v>4585</v>
      </c>
      <c r="B1495" s="407" t="s">
        <v>6729</v>
      </c>
      <c r="C1495" s="408" t="s">
        <v>5781</v>
      </c>
      <c r="D1495" s="407" t="s">
        <v>5782</v>
      </c>
      <c r="E1495" s="407" t="s">
        <v>5783</v>
      </c>
      <c r="F1495" s="409" t="s">
        <v>5784</v>
      </c>
      <c r="G1495" s="410" t="s">
        <v>5785</v>
      </c>
      <c r="H1495" s="408" t="s">
        <v>5786</v>
      </c>
      <c r="I1495" s="408" t="s">
        <v>5787</v>
      </c>
      <c r="J1495" s="408" t="s">
        <v>5788</v>
      </c>
      <c r="K1495" s="364"/>
      <c r="L1495" s="492"/>
      <c r="M1495" s="492"/>
    </row>
    <row r="1496" spans="1:13" x14ac:dyDescent="0.2">
      <c r="A1496" s="359" t="s">
        <v>4586</v>
      </c>
      <c r="B1496" s="365" t="s">
        <v>5789</v>
      </c>
      <c r="C1496" s="366" t="s">
        <v>6731</v>
      </c>
      <c r="D1496" s="365" t="s">
        <v>5791</v>
      </c>
      <c r="E1496" s="365" t="s">
        <v>742</v>
      </c>
      <c r="F1496" s="367">
        <v>8</v>
      </c>
      <c r="G1496" s="368" t="s">
        <v>5607</v>
      </c>
      <c r="H1496" s="369">
        <v>1</v>
      </c>
      <c r="I1496" s="370">
        <v>9.3999999999999986</v>
      </c>
      <c r="J1496" s="370">
        <v>9.3999999999999986</v>
      </c>
      <c r="K1496" s="371"/>
      <c r="L1496" s="495">
        <v>11.32</v>
      </c>
      <c r="M1496" s="495">
        <v>11.32</v>
      </c>
    </row>
    <row r="1497" spans="1:13" x14ac:dyDescent="0.2">
      <c r="A1497" s="359" t="s">
        <v>4587</v>
      </c>
      <c r="B1497" s="373" t="s">
        <v>5794</v>
      </c>
      <c r="C1497" s="374" t="s">
        <v>5795</v>
      </c>
      <c r="D1497" s="373" t="s">
        <v>5791</v>
      </c>
      <c r="E1497" s="373" t="s">
        <v>5302</v>
      </c>
      <c r="F1497" s="375" t="s">
        <v>5796</v>
      </c>
      <c r="G1497" s="376" t="s">
        <v>86</v>
      </c>
      <c r="H1497" s="377">
        <v>0.14000000000000001</v>
      </c>
      <c r="I1497" s="378">
        <v>12.5</v>
      </c>
      <c r="J1497" s="378">
        <v>1.75</v>
      </c>
      <c r="K1497" s="379"/>
      <c r="L1497" s="493">
        <v>15.06</v>
      </c>
      <c r="M1497" s="494"/>
    </row>
    <row r="1498" spans="1:13" x14ac:dyDescent="0.2">
      <c r="A1498" s="359" t="s">
        <v>4588</v>
      </c>
      <c r="B1498" s="373" t="s">
        <v>5794</v>
      </c>
      <c r="C1498" s="374" t="s">
        <v>5916</v>
      </c>
      <c r="D1498" s="373" t="s">
        <v>5791</v>
      </c>
      <c r="E1498" s="373" t="s">
        <v>5350</v>
      </c>
      <c r="F1498" s="375" t="s">
        <v>5796</v>
      </c>
      <c r="G1498" s="376" t="s">
        <v>86</v>
      </c>
      <c r="H1498" s="377">
        <v>0.14000000000000001</v>
      </c>
      <c r="I1498" s="378">
        <v>18.510000000000002</v>
      </c>
      <c r="J1498" s="378">
        <v>2.59</v>
      </c>
      <c r="K1498" s="379"/>
      <c r="L1498" s="493">
        <v>22.3</v>
      </c>
      <c r="M1498" s="494"/>
    </row>
    <row r="1499" spans="1:13" x14ac:dyDescent="0.2">
      <c r="A1499" s="359" t="s">
        <v>4589</v>
      </c>
      <c r="B1499" s="396" t="s">
        <v>5794</v>
      </c>
      <c r="C1499" s="397" t="s">
        <v>6735</v>
      </c>
      <c r="D1499" s="396" t="s">
        <v>5791</v>
      </c>
      <c r="E1499" s="396" t="s">
        <v>6736</v>
      </c>
      <c r="F1499" s="398" t="s">
        <v>5798</v>
      </c>
      <c r="G1499" s="399" t="s">
        <v>5305</v>
      </c>
      <c r="H1499" s="400">
        <v>1</v>
      </c>
      <c r="I1499" s="380">
        <v>5.0599999999999996</v>
      </c>
      <c r="J1499" s="380">
        <v>5.0599999999999996</v>
      </c>
      <c r="K1499" s="379"/>
      <c r="L1499" s="489">
        <v>6.1</v>
      </c>
    </row>
    <row r="1500" spans="1:13" ht="12.75" thickBot="1" x14ac:dyDescent="0.25">
      <c r="A1500" s="359" t="s">
        <v>4590</v>
      </c>
      <c r="B1500" s="381" t="s">
        <v>6738</v>
      </c>
      <c r="C1500" s="382" t="s">
        <v>5781</v>
      </c>
      <c r="D1500" s="381" t="s">
        <v>5782</v>
      </c>
      <c r="E1500" s="381" t="s">
        <v>5783</v>
      </c>
      <c r="F1500" s="383" t="s">
        <v>5784</v>
      </c>
      <c r="G1500" s="384" t="s">
        <v>5785</v>
      </c>
      <c r="H1500" s="382" t="s">
        <v>5786</v>
      </c>
      <c r="I1500" s="382" t="s">
        <v>5787</v>
      </c>
      <c r="J1500" s="382" t="s">
        <v>5788</v>
      </c>
      <c r="K1500" s="364"/>
    </row>
    <row r="1501" spans="1:13" ht="12.75" thickTop="1" x14ac:dyDescent="0.2">
      <c r="A1501" s="359" t="s">
        <v>4591</v>
      </c>
      <c r="B1501" s="401" t="s">
        <v>5789</v>
      </c>
      <c r="C1501" s="402" t="s">
        <v>6740</v>
      </c>
      <c r="D1501" s="401" t="s">
        <v>5791</v>
      </c>
      <c r="E1501" s="401" t="s">
        <v>744</v>
      </c>
      <c r="F1501" s="403">
        <v>8</v>
      </c>
      <c r="G1501" s="404" t="s">
        <v>5607</v>
      </c>
      <c r="H1501" s="405">
        <v>1</v>
      </c>
      <c r="I1501" s="406">
        <v>38.130000000000003</v>
      </c>
      <c r="J1501" s="406">
        <v>38.129999999999995</v>
      </c>
      <c r="K1501" s="371"/>
      <c r="L1501" s="496">
        <v>45.92</v>
      </c>
      <c r="M1501" s="496">
        <v>45.92</v>
      </c>
    </row>
    <row r="1502" spans="1:13" x14ac:dyDescent="0.2">
      <c r="A1502" s="359" t="s">
        <v>4592</v>
      </c>
      <c r="B1502" s="373" t="s">
        <v>5794</v>
      </c>
      <c r="C1502" s="374" t="s">
        <v>5795</v>
      </c>
      <c r="D1502" s="373" t="s">
        <v>5791</v>
      </c>
      <c r="E1502" s="373" t="s">
        <v>5302</v>
      </c>
      <c r="F1502" s="375" t="s">
        <v>5796</v>
      </c>
      <c r="G1502" s="376" t="s">
        <v>86</v>
      </c>
      <c r="H1502" s="377">
        <v>0.185</v>
      </c>
      <c r="I1502" s="378">
        <v>12.5</v>
      </c>
      <c r="J1502" s="378">
        <v>2.31</v>
      </c>
      <c r="K1502" s="379"/>
      <c r="L1502" s="493">
        <v>15.06</v>
      </c>
      <c r="M1502" s="494"/>
    </row>
    <row r="1503" spans="1:13" x14ac:dyDescent="0.2">
      <c r="A1503" s="359" t="s">
        <v>4593</v>
      </c>
      <c r="B1503" s="373" t="s">
        <v>5794</v>
      </c>
      <c r="C1503" s="374" t="s">
        <v>5916</v>
      </c>
      <c r="D1503" s="373" t="s">
        <v>5791</v>
      </c>
      <c r="E1503" s="373" t="s">
        <v>5350</v>
      </c>
      <c r="F1503" s="375" t="s">
        <v>5796</v>
      </c>
      <c r="G1503" s="376" t="s">
        <v>86</v>
      </c>
      <c r="H1503" s="377">
        <v>0.185</v>
      </c>
      <c r="I1503" s="378">
        <v>18.510000000000002</v>
      </c>
      <c r="J1503" s="378">
        <v>3.42</v>
      </c>
      <c r="K1503" s="379"/>
      <c r="L1503" s="493">
        <v>22.3</v>
      </c>
      <c r="M1503" s="494"/>
    </row>
    <row r="1504" spans="1:13" x14ac:dyDescent="0.2">
      <c r="A1504" s="359" t="s">
        <v>4594</v>
      </c>
      <c r="B1504" s="373" t="s">
        <v>5794</v>
      </c>
      <c r="C1504" s="374" t="s">
        <v>6744</v>
      </c>
      <c r="D1504" s="373" t="s">
        <v>5791</v>
      </c>
      <c r="E1504" s="373" t="s">
        <v>6745</v>
      </c>
      <c r="F1504" s="375" t="s">
        <v>5798</v>
      </c>
      <c r="G1504" s="376" t="s">
        <v>5305</v>
      </c>
      <c r="H1504" s="377">
        <v>1</v>
      </c>
      <c r="I1504" s="378">
        <v>32.400121874999996</v>
      </c>
      <c r="J1504" s="378">
        <v>32.4</v>
      </c>
      <c r="K1504" s="379"/>
      <c r="L1504" s="493">
        <v>39.020000000000003</v>
      </c>
      <c r="M1504" s="494"/>
    </row>
    <row r="1505" spans="1:13" x14ac:dyDescent="0.2">
      <c r="A1505" s="359" t="s">
        <v>4595</v>
      </c>
      <c r="B1505" s="360" t="s">
        <v>6747</v>
      </c>
      <c r="C1505" s="361" t="s">
        <v>5781</v>
      </c>
      <c r="D1505" s="360" t="s">
        <v>5782</v>
      </c>
      <c r="E1505" s="360" t="s">
        <v>5783</v>
      </c>
      <c r="F1505" s="362" t="s">
        <v>5784</v>
      </c>
      <c r="G1505" s="363" t="s">
        <v>5785</v>
      </c>
      <c r="H1505" s="361" t="s">
        <v>5786</v>
      </c>
      <c r="I1505" s="361" t="s">
        <v>5787</v>
      </c>
      <c r="J1505" s="361" t="s">
        <v>5788</v>
      </c>
      <c r="K1505" s="364"/>
      <c r="L1505" s="494"/>
      <c r="M1505" s="494"/>
    </row>
    <row r="1506" spans="1:13" x14ac:dyDescent="0.2">
      <c r="A1506" s="359" t="s">
        <v>4596</v>
      </c>
      <c r="B1506" s="365" t="s">
        <v>5789</v>
      </c>
      <c r="C1506" s="366" t="s">
        <v>6749</v>
      </c>
      <c r="D1506" s="365" t="s">
        <v>5791</v>
      </c>
      <c r="E1506" s="365" t="s">
        <v>746</v>
      </c>
      <c r="F1506" s="367">
        <v>8</v>
      </c>
      <c r="G1506" s="368" t="s">
        <v>5607</v>
      </c>
      <c r="H1506" s="369">
        <v>1</v>
      </c>
      <c r="I1506" s="370">
        <v>9.1999999999999993</v>
      </c>
      <c r="J1506" s="370">
        <v>9.2000000000000011</v>
      </c>
      <c r="K1506" s="371"/>
      <c r="L1506" s="495">
        <v>11.08</v>
      </c>
      <c r="M1506" s="495">
        <v>11.08</v>
      </c>
    </row>
    <row r="1507" spans="1:13" x14ac:dyDescent="0.2">
      <c r="A1507" s="359" t="s">
        <v>4597</v>
      </c>
      <c r="B1507" s="396" t="s">
        <v>5794</v>
      </c>
      <c r="C1507" s="397" t="s">
        <v>5795</v>
      </c>
      <c r="D1507" s="396" t="s">
        <v>5791</v>
      </c>
      <c r="E1507" s="396" t="s">
        <v>5302</v>
      </c>
      <c r="F1507" s="398" t="s">
        <v>5796</v>
      </c>
      <c r="G1507" s="399" t="s">
        <v>86</v>
      </c>
      <c r="H1507" s="400">
        <v>0.15</v>
      </c>
      <c r="I1507" s="380">
        <v>12.5</v>
      </c>
      <c r="J1507" s="380">
        <v>1.87</v>
      </c>
      <c r="K1507" s="379"/>
      <c r="L1507" s="489">
        <v>15.06</v>
      </c>
    </row>
    <row r="1508" spans="1:13" ht="12.75" thickBot="1" x14ac:dyDescent="0.25">
      <c r="A1508" s="359" t="s">
        <v>4598</v>
      </c>
      <c r="B1508" s="396" t="s">
        <v>5794</v>
      </c>
      <c r="C1508" s="397" t="s">
        <v>5916</v>
      </c>
      <c r="D1508" s="396" t="s">
        <v>5791</v>
      </c>
      <c r="E1508" s="396" t="s">
        <v>5350</v>
      </c>
      <c r="F1508" s="398" t="s">
        <v>5796</v>
      </c>
      <c r="G1508" s="399" t="s">
        <v>86</v>
      </c>
      <c r="H1508" s="400">
        <v>0.15</v>
      </c>
      <c r="I1508" s="380">
        <v>18.510000000000002</v>
      </c>
      <c r="J1508" s="380">
        <v>2.77</v>
      </c>
      <c r="K1508" s="379"/>
      <c r="L1508" s="489">
        <v>22.3</v>
      </c>
    </row>
    <row r="1509" spans="1:13" ht="12.75" thickTop="1" x14ac:dyDescent="0.2">
      <c r="A1509" s="359" t="s">
        <v>4599</v>
      </c>
      <c r="B1509" s="390" t="s">
        <v>5794</v>
      </c>
      <c r="C1509" s="391" t="s">
        <v>6602</v>
      </c>
      <c r="D1509" s="390" t="s">
        <v>5791</v>
      </c>
      <c r="E1509" s="390" t="s">
        <v>5394</v>
      </c>
      <c r="F1509" s="392" t="s">
        <v>5798</v>
      </c>
      <c r="G1509" s="393" t="s">
        <v>5385</v>
      </c>
      <c r="H1509" s="394">
        <v>0.5</v>
      </c>
      <c r="I1509" s="395">
        <v>0.38</v>
      </c>
      <c r="J1509" s="395">
        <v>0.19</v>
      </c>
      <c r="K1509" s="379"/>
      <c r="L1509" s="491">
        <v>0.46</v>
      </c>
      <c r="M1509" s="492"/>
    </row>
    <row r="1510" spans="1:13" x14ac:dyDescent="0.2">
      <c r="A1510" s="359" t="s">
        <v>4600</v>
      </c>
      <c r="B1510" s="373" t="s">
        <v>5794</v>
      </c>
      <c r="C1510" s="374" t="s">
        <v>6754</v>
      </c>
      <c r="D1510" s="373" t="s">
        <v>5791</v>
      </c>
      <c r="E1510" s="373" t="s">
        <v>6755</v>
      </c>
      <c r="F1510" s="375" t="s">
        <v>5798</v>
      </c>
      <c r="G1510" s="376" t="s">
        <v>5305</v>
      </c>
      <c r="H1510" s="377">
        <v>1</v>
      </c>
      <c r="I1510" s="378">
        <v>4.370899999999998</v>
      </c>
      <c r="J1510" s="378">
        <v>4.37</v>
      </c>
      <c r="K1510" s="379"/>
      <c r="L1510" s="493">
        <v>5.26</v>
      </c>
      <c r="M1510" s="494"/>
    </row>
    <row r="1511" spans="1:13" x14ac:dyDescent="0.2">
      <c r="A1511" s="359" t="s">
        <v>4601</v>
      </c>
      <c r="B1511" s="360" t="s">
        <v>6757</v>
      </c>
      <c r="C1511" s="361" t="s">
        <v>5781</v>
      </c>
      <c r="D1511" s="360" t="s">
        <v>5782</v>
      </c>
      <c r="E1511" s="360" t="s">
        <v>5783</v>
      </c>
      <c r="F1511" s="362" t="s">
        <v>5784</v>
      </c>
      <c r="G1511" s="363" t="s">
        <v>5785</v>
      </c>
      <c r="H1511" s="361" t="s">
        <v>5786</v>
      </c>
      <c r="I1511" s="361" t="s">
        <v>5787</v>
      </c>
      <c r="J1511" s="361" t="s">
        <v>5788</v>
      </c>
      <c r="K1511" s="364"/>
      <c r="L1511" s="494"/>
      <c r="M1511" s="494"/>
    </row>
    <row r="1512" spans="1:13" x14ac:dyDescent="0.2">
      <c r="A1512" s="359" t="s">
        <v>4602</v>
      </c>
      <c r="B1512" s="365" t="s">
        <v>5789</v>
      </c>
      <c r="C1512" s="366" t="s">
        <v>6759</v>
      </c>
      <c r="D1512" s="365" t="s">
        <v>5791</v>
      </c>
      <c r="E1512" s="365" t="s">
        <v>748</v>
      </c>
      <c r="F1512" s="367">
        <v>8</v>
      </c>
      <c r="G1512" s="368" t="s">
        <v>5607</v>
      </c>
      <c r="H1512" s="369">
        <v>1</v>
      </c>
      <c r="I1512" s="370">
        <v>7.4700000000000006</v>
      </c>
      <c r="J1512" s="370">
        <v>7.47</v>
      </c>
      <c r="K1512" s="371"/>
      <c r="L1512" s="495">
        <v>9.01</v>
      </c>
      <c r="M1512" s="495">
        <v>9.01</v>
      </c>
    </row>
    <row r="1513" spans="1:13" x14ac:dyDescent="0.2">
      <c r="A1513" s="359" t="s">
        <v>4603</v>
      </c>
      <c r="B1513" s="373" t="s">
        <v>5794</v>
      </c>
      <c r="C1513" s="374" t="s">
        <v>5795</v>
      </c>
      <c r="D1513" s="373" t="s">
        <v>5791</v>
      </c>
      <c r="E1513" s="373" t="s">
        <v>5302</v>
      </c>
      <c r="F1513" s="375" t="s">
        <v>5796</v>
      </c>
      <c r="G1513" s="376" t="s">
        <v>86</v>
      </c>
      <c r="H1513" s="377">
        <v>0.18</v>
      </c>
      <c r="I1513" s="378">
        <v>12.5</v>
      </c>
      <c r="J1513" s="378">
        <v>2.25</v>
      </c>
      <c r="K1513" s="379"/>
      <c r="L1513" s="493">
        <v>15.06</v>
      </c>
      <c r="M1513" s="494"/>
    </row>
    <row r="1514" spans="1:13" x14ac:dyDescent="0.2">
      <c r="A1514" s="359" t="s">
        <v>4604</v>
      </c>
      <c r="B1514" s="373" t="s">
        <v>5794</v>
      </c>
      <c r="C1514" s="374" t="s">
        <v>5916</v>
      </c>
      <c r="D1514" s="373" t="s">
        <v>5791</v>
      </c>
      <c r="E1514" s="373" t="s">
        <v>5350</v>
      </c>
      <c r="F1514" s="375" t="s">
        <v>5796</v>
      </c>
      <c r="G1514" s="376" t="s">
        <v>86</v>
      </c>
      <c r="H1514" s="377">
        <v>0.18</v>
      </c>
      <c r="I1514" s="378">
        <v>18.510000000000002</v>
      </c>
      <c r="J1514" s="378">
        <v>3.33</v>
      </c>
      <c r="K1514" s="379"/>
      <c r="L1514" s="493">
        <v>22.3</v>
      </c>
      <c r="M1514" s="494"/>
    </row>
    <row r="1515" spans="1:13" x14ac:dyDescent="0.2">
      <c r="A1515" s="359" t="s">
        <v>4605</v>
      </c>
      <c r="B1515" s="373" t="s">
        <v>5794</v>
      </c>
      <c r="C1515" s="374" t="s">
        <v>6763</v>
      </c>
      <c r="D1515" s="373" t="s">
        <v>5791</v>
      </c>
      <c r="E1515" s="373" t="s">
        <v>6764</v>
      </c>
      <c r="F1515" s="375" t="s">
        <v>5798</v>
      </c>
      <c r="G1515" s="376" t="s">
        <v>5305</v>
      </c>
      <c r="H1515" s="377">
        <v>1</v>
      </c>
      <c r="I1515" s="378">
        <v>1.8904999999999996</v>
      </c>
      <c r="J1515" s="378">
        <v>1.89</v>
      </c>
      <c r="K1515" s="379"/>
      <c r="L1515" s="493">
        <v>2.29</v>
      </c>
      <c r="M1515" s="494"/>
    </row>
    <row r="1516" spans="1:13" x14ac:dyDescent="0.2">
      <c r="A1516" s="359" t="s">
        <v>4606</v>
      </c>
      <c r="B1516" s="360" t="s">
        <v>6766</v>
      </c>
      <c r="C1516" s="361" t="s">
        <v>5781</v>
      </c>
      <c r="D1516" s="360" t="s">
        <v>5782</v>
      </c>
      <c r="E1516" s="360" t="s">
        <v>5783</v>
      </c>
      <c r="F1516" s="362" t="s">
        <v>5784</v>
      </c>
      <c r="G1516" s="363" t="s">
        <v>5785</v>
      </c>
      <c r="H1516" s="361" t="s">
        <v>5786</v>
      </c>
      <c r="I1516" s="361" t="s">
        <v>5787</v>
      </c>
      <c r="J1516" s="361" t="s">
        <v>5788</v>
      </c>
      <c r="K1516" s="364"/>
      <c r="L1516" s="494"/>
      <c r="M1516" s="494"/>
    </row>
    <row r="1517" spans="1:13" x14ac:dyDescent="0.2">
      <c r="A1517" s="359" t="s">
        <v>4607</v>
      </c>
      <c r="B1517" s="385" t="s">
        <v>5789</v>
      </c>
      <c r="C1517" s="386" t="s">
        <v>6768</v>
      </c>
      <c r="D1517" s="385" t="s">
        <v>5791</v>
      </c>
      <c r="E1517" s="385" t="s">
        <v>750</v>
      </c>
      <c r="F1517" s="387">
        <v>8</v>
      </c>
      <c r="G1517" s="388" t="s">
        <v>5607</v>
      </c>
      <c r="H1517" s="389">
        <v>1</v>
      </c>
      <c r="I1517" s="372">
        <v>13.67</v>
      </c>
      <c r="J1517" s="372">
        <v>13.67</v>
      </c>
      <c r="K1517" s="371"/>
      <c r="L1517" s="488">
        <v>16.47</v>
      </c>
      <c r="M1517" s="488">
        <v>16.47</v>
      </c>
    </row>
    <row r="1518" spans="1:13" ht="12.75" thickBot="1" x14ac:dyDescent="0.25">
      <c r="A1518" s="359" t="s">
        <v>4608</v>
      </c>
      <c r="B1518" s="396" t="s">
        <v>5794</v>
      </c>
      <c r="C1518" s="397" t="s">
        <v>5795</v>
      </c>
      <c r="D1518" s="396" t="s">
        <v>5791</v>
      </c>
      <c r="E1518" s="396" t="s">
        <v>5302</v>
      </c>
      <c r="F1518" s="398" t="s">
        <v>5796</v>
      </c>
      <c r="G1518" s="399" t="s">
        <v>86</v>
      </c>
      <c r="H1518" s="400">
        <v>0.28000000000000003</v>
      </c>
      <c r="I1518" s="380">
        <v>12.5</v>
      </c>
      <c r="J1518" s="380">
        <v>3.5</v>
      </c>
      <c r="K1518" s="379"/>
      <c r="L1518" s="489">
        <v>15.06</v>
      </c>
    </row>
    <row r="1519" spans="1:13" ht="12.75" thickTop="1" x14ac:dyDescent="0.2">
      <c r="A1519" s="359" t="s">
        <v>4609</v>
      </c>
      <c r="B1519" s="390" t="s">
        <v>5794</v>
      </c>
      <c r="C1519" s="391" t="s">
        <v>5916</v>
      </c>
      <c r="D1519" s="390" t="s">
        <v>5791</v>
      </c>
      <c r="E1519" s="390" t="s">
        <v>5350</v>
      </c>
      <c r="F1519" s="392" t="s">
        <v>5796</v>
      </c>
      <c r="G1519" s="393" t="s">
        <v>86</v>
      </c>
      <c r="H1519" s="394">
        <v>0.28000000000000003</v>
      </c>
      <c r="I1519" s="395">
        <v>18.510000000000002</v>
      </c>
      <c r="J1519" s="395">
        <v>5.18</v>
      </c>
      <c r="K1519" s="379"/>
      <c r="L1519" s="491">
        <v>22.3</v>
      </c>
      <c r="M1519" s="492"/>
    </row>
    <row r="1520" spans="1:13" x14ac:dyDescent="0.2">
      <c r="A1520" s="359" t="s">
        <v>4610</v>
      </c>
      <c r="B1520" s="373" t="s">
        <v>5794</v>
      </c>
      <c r="C1520" s="374" t="s">
        <v>6772</v>
      </c>
      <c r="D1520" s="373" t="s">
        <v>5791</v>
      </c>
      <c r="E1520" s="373" t="s">
        <v>6773</v>
      </c>
      <c r="F1520" s="375" t="s">
        <v>5798</v>
      </c>
      <c r="G1520" s="376" t="s">
        <v>5305</v>
      </c>
      <c r="H1520" s="377">
        <v>1</v>
      </c>
      <c r="I1520" s="378">
        <v>4.99</v>
      </c>
      <c r="J1520" s="378">
        <v>4.99</v>
      </c>
      <c r="K1520" s="379"/>
      <c r="L1520" s="493">
        <v>6.02</v>
      </c>
      <c r="M1520" s="494"/>
    </row>
    <row r="1521" spans="1:13" x14ac:dyDescent="0.2">
      <c r="A1521" s="359" t="s">
        <v>4611</v>
      </c>
      <c r="B1521" s="360" t="s">
        <v>6775</v>
      </c>
      <c r="C1521" s="361" t="s">
        <v>5781</v>
      </c>
      <c r="D1521" s="360" t="s">
        <v>5782</v>
      </c>
      <c r="E1521" s="360" t="s">
        <v>5783</v>
      </c>
      <c r="F1521" s="362" t="s">
        <v>5784</v>
      </c>
      <c r="G1521" s="363" t="s">
        <v>5785</v>
      </c>
      <c r="H1521" s="361" t="s">
        <v>5786</v>
      </c>
      <c r="I1521" s="361" t="s">
        <v>5787</v>
      </c>
      <c r="J1521" s="361" t="s">
        <v>5788</v>
      </c>
      <c r="K1521" s="364"/>
      <c r="L1521" s="494"/>
      <c r="M1521" s="494"/>
    </row>
    <row r="1522" spans="1:13" x14ac:dyDescent="0.2">
      <c r="A1522" s="359" t="s">
        <v>4612</v>
      </c>
      <c r="B1522" s="365" t="s">
        <v>5789</v>
      </c>
      <c r="C1522" s="366" t="s">
        <v>6777</v>
      </c>
      <c r="D1522" s="365" t="s">
        <v>5791</v>
      </c>
      <c r="E1522" s="365" t="s">
        <v>752</v>
      </c>
      <c r="F1522" s="367">
        <v>8</v>
      </c>
      <c r="G1522" s="368" t="s">
        <v>5607</v>
      </c>
      <c r="H1522" s="369">
        <v>1</v>
      </c>
      <c r="I1522" s="370">
        <v>119.2</v>
      </c>
      <c r="J1522" s="370">
        <v>119.19999999999999</v>
      </c>
      <c r="K1522" s="371"/>
      <c r="L1522" s="495">
        <v>143.6</v>
      </c>
      <c r="M1522" s="495">
        <v>143.6</v>
      </c>
    </row>
    <row r="1523" spans="1:13" x14ac:dyDescent="0.2">
      <c r="A1523" s="359" t="s">
        <v>4613</v>
      </c>
      <c r="B1523" s="396" t="s">
        <v>5794</v>
      </c>
      <c r="C1523" s="397" t="s">
        <v>5795</v>
      </c>
      <c r="D1523" s="396" t="s">
        <v>5791</v>
      </c>
      <c r="E1523" s="396" t="s">
        <v>5302</v>
      </c>
      <c r="F1523" s="398" t="s">
        <v>5796</v>
      </c>
      <c r="G1523" s="399" t="s">
        <v>86</v>
      </c>
      <c r="H1523" s="400">
        <v>0.37</v>
      </c>
      <c r="I1523" s="380">
        <v>12.5</v>
      </c>
      <c r="J1523" s="380">
        <v>4.62</v>
      </c>
      <c r="K1523" s="379"/>
      <c r="L1523" s="489">
        <v>15.06</v>
      </c>
    </row>
    <row r="1524" spans="1:13" ht="12.75" thickBot="1" x14ac:dyDescent="0.25">
      <c r="A1524" s="359" t="s">
        <v>4614</v>
      </c>
      <c r="B1524" s="396" t="s">
        <v>5794</v>
      </c>
      <c r="C1524" s="397" t="s">
        <v>5916</v>
      </c>
      <c r="D1524" s="396" t="s">
        <v>5791</v>
      </c>
      <c r="E1524" s="396" t="s">
        <v>5350</v>
      </c>
      <c r="F1524" s="398" t="s">
        <v>5796</v>
      </c>
      <c r="G1524" s="399" t="s">
        <v>86</v>
      </c>
      <c r="H1524" s="400">
        <v>0.37</v>
      </c>
      <c r="I1524" s="380">
        <v>18.510000000000002</v>
      </c>
      <c r="J1524" s="380">
        <v>6.84</v>
      </c>
      <c r="K1524" s="379"/>
      <c r="L1524" s="489">
        <v>22.3</v>
      </c>
    </row>
    <row r="1525" spans="1:13" ht="12.75" thickTop="1" x14ac:dyDescent="0.2">
      <c r="A1525" s="359" t="s">
        <v>4615</v>
      </c>
      <c r="B1525" s="390" t="s">
        <v>5794</v>
      </c>
      <c r="C1525" s="391" t="s">
        <v>6781</v>
      </c>
      <c r="D1525" s="390" t="s">
        <v>5791</v>
      </c>
      <c r="E1525" s="390" t="s">
        <v>6782</v>
      </c>
      <c r="F1525" s="392" t="s">
        <v>5798</v>
      </c>
      <c r="G1525" s="393" t="s">
        <v>5305</v>
      </c>
      <c r="H1525" s="394">
        <v>1</v>
      </c>
      <c r="I1525" s="395">
        <v>107.74006822429908</v>
      </c>
      <c r="J1525" s="395">
        <v>107.74</v>
      </c>
      <c r="K1525" s="379"/>
      <c r="L1525" s="491">
        <v>129.78</v>
      </c>
      <c r="M1525" s="492"/>
    </row>
    <row r="1526" spans="1:13" x14ac:dyDescent="0.2">
      <c r="A1526" s="359" t="s">
        <v>4616</v>
      </c>
      <c r="B1526" s="360" t="s">
        <v>6784</v>
      </c>
      <c r="C1526" s="361" t="s">
        <v>5781</v>
      </c>
      <c r="D1526" s="360" t="s">
        <v>5782</v>
      </c>
      <c r="E1526" s="360" t="s">
        <v>5783</v>
      </c>
      <c r="F1526" s="362" t="s">
        <v>5784</v>
      </c>
      <c r="G1526" s="363" t="s">
        <v>5785</v>
      </c>
      <c r="H1526" s="361" t="s">
        <v>5786</v>
      </c>
      <c r="I1526" s="361" t="s">
        <v>5787</v>
      </c>
      <c r="J1526" s="361" t="s">
        <v>5788</v>
      </c>
      <c r="K1526" s="364"/>
      <c r="L1526" s="494"/>
      <c r="M1526" s="494"/>
    </row>
    <row r="1527" spans="1:13" x14ac:dyDescent="0.2">
      <c r="A1527" s="359" t="s">
        <v>4617</v>
      </c>
      <c r="B1527" s="365" t="s">
        <v>5789</v>
      </c>
      <c r="C1527" s="366" t="s">
        <v>6786</v>
      </c>
      <c r="D1527" s="365" t="s">
        <v>5791</v>
      </c>
      <c r="E1527" s="365" t="s">
        <v>754</v>
      </c>
      <c r="F1527" s="367">
        <v>8</v>
      </c>
      <c r="G1527" s="368" t="s">
        <v>5607</v>
      </c>
      <c r="H1527" s="369">
        <v>1</v>
      </c>
      <c r="I1527" s="370">
        <v>9.73</v>
      </c>
      <c r="J1527" s="370">
        <v>9.73</v>
      </c>
      <c r="K1527" s="371"/>
      <c r="L1527" s="495">
        <v>11.72</v>
      </c>
      <c r="M1527" s="495">
        <v>11.72</v>
      </c>
    </row>
    <row r="1528" spans="1:13" x14ac:dyDescent="0.2">
      <c r="A1528" s="359" t="s">
        <v>4618</v>
      </c>
      <c r="B1528" s="373" t="s">
        <v>5794</v>
      </c>
      <c r="C1528" s="374" t="s">
        <v>5795</v>
      </c>
      <c r="D1528" s="373" t="s">
        <v>5791</v>
      </c>
      <c r="E1528" s="373" t="s">
        <v>5302</v>
      </c>
      <c r="F1528" s="375" t="s">
        <v>5796</v>
      </c>
      <c r="G1528" s="376" t="s">
        <v>86</v>
      </c>
      <c r="H1528" s="377">
        <v>0.19</v>
      </c>
      <c r="I1528" s="378">
        <v>12.5</v>
      </c>
      <c r="J1528" s="378">
        <v>2.37</v>
      </c>
      <c r="K1528" s="379"/>
      <c r="L1528" s="493">
        <v>15.06</v>
      </c>
      <c r="M1528" s="494"/>
    </row>
    <row r="1529" spans="1:13" x14ac:dyDescent="0.2">
      <c r="A1529" s="359" t="s">
        <v>4619</v>
      </c>
      <c r="B1529" s="373" t="s">
        <v>5794</v>
      </c>
      <c r="C1529" s="374" t="s">
        <v>5916</v>
      </c>
      <c r="D1529" s="373" t="s">
        <v>5791</v>
      </c>
      <c r="E1529" s="373" t="s">
        <v>5350</v>
      </c>
      <c r="F1529" s="375" t="s">
        <v>5796</v>
      </c>
      <c r="G1529" s="376" t="s">
        <v>86</v>
      </c>
      <c r="H1529" s="377">
        <v>0.19</v>
      </c>
      <c r="I1529" s="378">
        <v>18.510000000000002</v>
      </c>
      <c r="J1529" s="378">
        <v>3.51</v>
      </c>
      <c r="K1529" s="379"/>
      <c r="L1529" s="493">
        <v>22.3</v>
      </c>
      <c r="M1529" s="494"/>
    </row>
    <row r="1530" spans="1:13" x14ac:dyDescent="0.2">
      <c r="A1530" s="359" t="s">
        <v>4620</v>
      </c>
      <c r="B1530" s="373" t="s">
        <v>5794</v>
      </c>
      <c r="C1530" s="374" t="s">
        <v>6790</v>
      </c>
      <c r="D1530" s="373" t="s">
        <v>5791</v>
      </c>
      <c r="E1530" s="373" t="s">
        <v>754</v>
      </c>
      <c r="F1530" s="375" t="s">
        <v>5798</v>
      </c>
      <c r="G1530" s="376" t="s">
        <v>5305</v>
      </c>
      <c r="H1530" s="377">
        <v>1</v>
      </c>
      <c r="I1530" s="378">
        <v>3.8528000000000016</v>
      </c>
      <c r="J1530" s="378">
        <v>3.85</v>
      </c>
      <c r="K1530" s="379"/>
      <c r="L1530" s="493">
        <v>4.63</v>
      </c>
      <c r="M1530" s="494"/>
    </row>
    <row r="1531" spans="1:13" x14ac:dyDescent="0.2">
      <c r="A1531" s="359" t="s">
        <v>4621</v>
      </c>
      <c r="B1531" s="381" t="s">
        <v>6792</v>
      </c>
      <c r="C1531" s="382" t="s">
        <v>5781</v>
      </c>
      <c r="D1531" s="381" t="s">
        <v>5782</v>
      </c>
      <c r="E1531" s="381" t="s">
        <v>5783</v>
      </c>
      <c r="F1531" s="383" t="s">
        <v>5784</v>
      </c>
      <c r="G1531" s="384" t="s">
        <v>5785</v>
      </c>
      <c r="H1531" s="382" t="s">
        <v>5786</v>
      </c>
      <c r="I1531" s="382" t="s">
        <v>5787</v>
      </c>
      <c r="J1531" s="382" t="s">
        <v>5788</v>
      </c>
      <c r="K1531" s="364"/>
    </row>
    <row r="1532" spans="1:13" ht="12.75" thickBot="1" x14ac:dyDescent="0.25">
      <c r="A1532" s="359" t="s">
        <v>4622</v>
      </c>
      <c r="B1532" s="385" t="s">
        <v>5789</v>
      </c>
      <c r="C1532" s="386" t="s">
        <v>6794</v>
      </c>
      <c r="D1532" s="385" t="s">
        <v>5791</v>
      </c>
      <c r="E1532" s="385" t="s">
        <v>756</v>
      </c>
      <c r="F1532" s="387">
        <v>8</v>
      </c>
      <c r="G1532" s="388" t="s">
        <v>5607</v>
      </c>
      <c r="H1532" s="389">
        <v>1</v>
      </c>
      <c r="I1532" s="372">
        <v>88.890000000000015</v>
      </c>
      <c r="J1532" s="372">
        <v>88.89</v>
      </c>
      <c r="K1532" s="371"/>
      <c r="L1532" s="488">
        <v>107.07</v>
      </c>
      <c r="M1532" s="488">
        <v>107.07</v>
      </c>
    </row>
    <row r="1533" spans="1:13" ht="12.75" thickTop="1" x14ac:dyDescent="0.2">
      <c r="A1533" s="359" t="s">
        <v>4623</v>
      </c>
      <c r="B1533" s="390" t="s">
        <v>5794</v>
      </c>
      <c r="C1533" s="391" t="s">
        <v>5795</v>
      </c>
      <c r="D1533" s="390" t="s">
        <v>5791</v>
      </c>
      <c r="E1533" s="390" t="s">
        <v>5302</v>
      </c>
      <c r="F1533" s="392" t="s">
        <v>5796</v>
      </c>
      <c r="G1533" s="393" t="s">
        <v>86</v>
      </c>
      <c r="H1533" s="394">
        <v>0.45</v>
      </c>
      <c r="I1533" s="395">
        <v>12.5</v>
      </c>
      <c r="J1533" s="395">
        <v>5.62</v>
      </c>
      <c r="K1533" s="379"/>
      <c r="L1533" s="491">
        <v>15.06</v>
      </c>
      <c r="M1533" s="492"/>
    </row>
    <row r="1534" spans="1:13" x14ac:dyDescent="0.2">
      <c r="A1534" s="359" t="s">
        <v>4624</v>
      </c>
      <c r="B1534" s="373" t="s">
        <v>5794</v>
      </c>
      <c r="C1534" s="374" t="s">
        <v>5916</v>
      </c>
      <c r="D1534" s="373" t="s">
        <v>5791</v>
      </c>
      <c r="E1534" s="373" t="s">
        <v>5350</v>
      </c>
      <c r="F1534" s="375" t="s">
        <v>5796</v>
      </c>
      <c r="G1534" s="376" t="s">
        <v>86</v>
      </c>
      <c r="H1534" s="377">
        <v>0.45</v>
      </c>
      <c r="I1534" s="378">
        <v>18.510000000000002</v>
      </c>
      <c r="J1534" s="378">
        <v>8.32</v>
      </c>
      <c r="K1534" s="379"/>
      <c r="L1534" s="493">
        <v>22.3</v>
      </c>
      <c r="M1534" s="494"/>
    </row>
    <row r="1535" spans="1:13" x14ac:dyDescent="0.2">
      <c r="A1535" s="359" t="s">
        <v>4625</v>
      </c>
      <c r="B1535" s="373" t="s">
        <v>5794</v>
      </c>
      <c r="C1535" s="374" t="s">
        <v>6798</v>
      </c>
      <c r="D1535" s="373" t="s">
        <v>5791</v>
      </c>
      <c r="E1535" s="373" t="s">
        <v>756</v>
      </c>
      <c r="F1535" s="375" t="s">
        <v>5798</v>
      </c>
      <c r="G1535" s="376" t="s">
        <v>5305</v>
      </c>
      <c r="H1535" s="377">
        <v>1</v>
      </c>
      <c r="I1535" s="378">
        <v>74.950251351351355</v>
      </c>
      <c r="J1535" s="378">
        <v>74.95</v>
      </c>
      <c r="K1535" s="379"/>
      <c r="L1535" s="493">
        <v>90.27</v>
      </c>
      <c r="M1535" s="494"/>
    </row>
    <row r="1536" spans="1:13" x14ac:dyDescent="0.2">
      <c r="A1536" s="359" t="s">
        <v>4626</v>
      </c>
      <c r="B1536" s="360" t="s">
        <v>6800</v>
      </c>
      <c r="C1536" s="361" t="s">
        <v>5781</v>
      </c>
      <c r="D1536" s="360" t="s">
        <v>5782</v>
      </c>
      <c r="E1536" s="360" t="s">
        <v>5783</v>
      </c>
      <c r="F1536" s="362" t="s">
        <v>5784</v>
      </c>
      <c r="G1536" s="363" t="s">
        <v>5785</v>
      </c>
      <c r="H1536" s="361" t="s">
        <v>5786</v>
      </c>
      <c r="I1536" s="361" t="s">
        <v>5787</v>
      </c>
      <c r="J1536" s="361" t="s">
        <v>5788</v>
      </c>
      <c r="K1536" s="364"/>
      <c r="L1536" s="494"/>
      <c r="M1536" s="494"/>
    </row>
    <row r="1537" spans="1:13" x14ac:dyDescent="0.2">
      <c r="A1537" s="359" t="s">
        <v>4627</v>
      </c>
      <c r="B1537" s="385" t="s">
        <v>5789</v>
      </c>
      <c r="C1537" s="386" t="s">
        <v>6802</v>
      </c>
      <c r="D1537" s="385" t="s">
        <v>5791</v>
      </c>
      <c r="E1537" s="385" t="s">
        <v>758</v>
      </c>
      <c r="F1537" s="387">
        <v>8</v>
      </c>
      <c r="G1537" s="388" t="s">
        <v>5607</v>
      </c>
      <c r="H1537" s="389">
        <v>1</v>
      </c>
      <c r="I1537" s="372">
        <v>22.79</v>
      </c>
      <c r="J1537" s="372">
        <v>22.79</v>
      </c>
      <c r="K1537" s="371"/>
      <c r="L1537" s="488">
        <v>27.46</v>
      </c>
      <c r="M1537" s="488">
        <v>27.46</v>
      </c>
    </row>
    <row r="1538" spans="1:13" ht="12.75" thickBot="1" x14ac:dyDescent="0.25">
      <c r="A1538" s="359" t="s">
        <v>4628</v>
      </c>
      <c r="B1538" s="396" t="s">
        <v>5794</v>
      </c>
      <c r="C1538" s="397" t="s">
        <v>5795</v>
      </c>
      <c r="D1538" s="396" t="s">
        <v>5791</v>
      </c>
      <c r="E1538" s="396" t="s">
        <v>5302</v>
      </c>
      <c r="F1538" s="398" t="s">
        <v>5796</v>
      </c>
      <c r="G1538" s="399" t="s">
        <v>86</v>
      </c>
      <c r="H1538" s="400">
        <v>0.3</v>
      </c>
      <c r="I1538" s="380">
        <v>12.5</v>
      </c>
      <c r="J1538" s="380">
        <v>3.75</v>
      </c>
      <c r="K1538" s="379"/>
      <c r="L1538" s="489">
        <v>15.06</v>
      </c>
    </row>
    <row r="1539" spans="1:13" ht="12.75" thickTop="1" x14ac:dyDescent="0.2">
      <c r="A1539" s="359" t="s">
        <v>4629</v>
      </c>
      <c r="B1539" s="390" t="s">
        <v>5794</v>
      </c>
      <c r="C1539" s="391" t="s">
        <v>5916</v>
      </c>
      <c r="D1539" s="390" t="s">
        <v>5791</v>
      </c>
      <c r="E1539" s="390" t="s">
        <v>5350</v>
      </c>
      <c r="F1539" s="392" t="s">
        <v>5796</v>
      </c>
      <c r="G1539" s="393" t="s">
        <v>86</v>
      </c>
      <c r="H1539" s="394">
        <v>0.3</v>
      </c>
      <c r="I1539" s="395">
        <v>18.510000000000002</v>
      </c>
      <c r="J1539" s="395">
        <v>5.55</v>
      </c>
      <c r="K1539" s="379"/>
      <c r="L1539" s="491">
        <v>22.3</v>
      </c>
      <c r="M1539" s="492"/>
    </row>
    <row r="1540" spans="1:13" x14ac:dyDescent="0.2">
      <c r="A1540" s="359" t="s">
        <v>4630</v>
      </c>
      <c r="B1540" s="373" t="s">
        <v>5794</v>
      </c>
      <c r="C1540" s="374" t="s">
        <v>6806</v>
      </c>
      <c r="D1540" s="373" t="s">
        <v>5791</v>
      </c>
      <c r="E1540" s="373" t="s">
        <v>6807</v>
      </c>
      <c r="F1540" s="375" t="s">
        <v>5798</v>
      </c>
      <c r="G1540" s="376" t="s">
        <v>5305</v>
      </c>
      <c r="H1540" s="377">
        <v>1</v>
      </c>
      <c r="I1540" s="378">
        <v>13.49</v>
      </c>
      <c r="J1540" s="378">
        <v>13.49</v>
      </c>
      <c r="K1540" s="379"/>
      <c r="L1540" s="493">
        <v>16.260000000000002</v>
      </c>
      <c r="M1540" s="494"/>
    </row>
    <row r="1541" spans="1:13" x14ac:dyDescent="0.2">
      <c r="A1541" s="359" t="s">
        <v>4631</v>
      </c>
      <c r="B1541" s="360" t="s">
        <v>6809</v>
      </c>
      <c r="C1541" s="361" t="s">
        <v>5781</v>
      </c>
      <c r="D1541" s="360" t="s">
        <v>5782</v>
      </c>
      <c r="E1541" s="360" t="s">
        <v>5783</v>
      </c>
      <c r="F1541" s="362" t="s">
        <v>5784</v>
      </c>
      <c r="G1541" s="363" t="s">
        <v>5785</v>
      </c>
      <c r="H1541" s="361" t="s">
        <v>5786</v>
      </c>
      <c r="I1541" s="361" t="s">
        <v>5787</v>
      </c>
      <c r="J1541" s="361" t="s">
        <v>5788</v>
      </c>
      <c r="K1541" s="364"/>
      <c r="L1541" s="494"/>
      <c r="M1541" s="494"/>
    </row>
    <row r="1542" spans="1:13" x14ac:dyDescent="0.2">
      <c r="A1542" s="359" t="s">
        <v>4632</v>
      </c>
      <c r="B1542" s="365" t="s">
        <v>5789</v>
      </c>
      <c r="C1542" s="366" t="s">
        <v>6811</v>
      </c>
      <c r="D1542" s="365" t="s">
        <v>5791</v>
      </c>
      <c r="E1542" s="365" t="s">
        <v>760</v>
      </c>
      <c r="F1542" s="367">
        <v>8</v>
      </c>
      <c r="G1542" s="368" t="s">
        <v>5607</v>
      </c>
      <c r="H1542" s="369">
        <v>1</v>
      </c>
      <c r="I1542" s="370">
        <v>15.239999999999998</v>
      </c>
      <c r="J1542" s="370">
        <v>15.24</v>
      </c>
      <c r="K1542" s="371"/>
      <c r="L1542" s="495">
        <v>18.36</v>
      </c>
      <c r="M1542" s="495">
        <v>18.36</v>
      </c>
    </row>
    <row r="1543" spans="1:13" x14ac:dyDescent="0.2">
      <c r="A1543" s="359" t="s">
        <v>4633</v>
      </c>
      <c r="B1543" s="373" t="s">
        <v>5794</v>
      </c>
      <c r="C1543" s="374" t="s">
        <v>5795</v>
      </c>
      <c r="D1543" s="373" t="s">
        <v>5791</v>
      </c>
      <c r="E1543" s="373" t="s">
        <v>5302</v>
      </c>
      <c r="F1543" s="375" t="s">
        <v>5796</v>
      </c>
      <c r="G1543" s="376" t="s">
        <v>86</v>
      </c>
      <c r="H1543" s="377">
        <v>0.2</v>
      </c>
      <c r="I1543" s="378">
        <v>12.5</v>
      </c>
      <c r="J1543" s="378">
        <v>2.5</v>
      </c>
      <c r="K1543" s="379"/>
      <c r="L1543" s="493">
        <v>15.06</v>
      </c>
      <c r="M1543" s="494"/>
    </row>
    <row r="1544" spans="1:13" x14ac:dyDescent="0.2">
      <c r="A1544" s="359" t="s">
        <v>4634</v>
      </c>
      <c r="B1544" s="373" t="s">
        <v>5794</v>
      </c>
      <c r="C1544" s="374" t="s">
        <v>6283</v>
      </c>
      <c r="D1544" s="373" t="s">
        <v>5791</v>
      </c>
      <c r="E1544" s="373" t="s">
        <v>5557</v>
      </c>
      <c r="F1544" s="375" t="s">
        <v>5796</v>
      </c>
      <c r="G1544" s="376" t="s">
        <v>86</v>
      </c>
      <c r="H1544" s="377">
        <v>0.2</v>
      </c>
      <c r="I1544" s="378">
        <v>18.510000000000002</v>
      </c>
      <c r="J1544" s="378">
        <v>3.7</v>
      </c>
      <c r="K1544" s="379"/>
      <c r="L1544" s="493">
        <v>22.3</v>
      </c>
      <c r="M1544" s="494"/>
    </row>
    <row r="1545" spans="1:13" x14ac:dyDescent="0.2">
      <c r="A1545" s="359" t="s">
        <v>4635</v>
      </c>
      <c r="B1545" s="373" t="s">
        <v>5794</v>
      </c>
      <c r="C1545" s="374" t="s">
        <v>6602</v>
      </c>
      <c r="D1545" s="373" t="s">
        <v>5791</v>
      </c>
      <c r="E1545" s="373" t="s">
        <v>5394</v>
      </c>
      <c r="F1545" s="375" t="s">
        <v>5798</v>
      </c>
      <c r="G1545" s="376" t="s">
        <v>5385</v>
      </c>
      <c r="H1545" s="377">
        <v>0.3</v>
      </c>
      <c r="I1545" s="378">
        <v>0.38</v>
      </c>
      <c r="J1545" s="378">
        <v>0.11</v>
      </c>
      <c r="K1545" s="379"/>
      <c r="L1545" s="493">
        <v>0.46</v>
      </c>
      <c r="M1545" s="494"/>
    </row>
    <row r="1546" spans="1:13" x14ac:dyDescent="0.2">
      <c r="A1546" s="359" t="s">
        <v>4636</v>
      </c>
      <c r="B1546" s="373" t="s">
        <v>5794</v>
      </c>
      <c r="C1546" s="374" t="s">
        <v>6816</v>
      </c>
      <c r="D1546" s="373" t="s">
        <v>5791</v>
      </c>
      <c r="E1546" s="373" t="s">
        <v>760</v>
      </c>
      <c r="F1546" s="375" t="s">
        <v>5798</v>
      </c>
      <c r="G1546" s="376" t="s">
        <v>5305</v>
      </c>
      <c r="H1546" s="377">
        <v>1</v>
      </c>
      <c r="I1546" s="378">
        <v>8.93</v>
      </c>
      <c r="J1546" s="378">
        <v>8.93</v>
      </c>
      <c r="K1546" s="379"/>
      <c r="L1546" s="493">
        <v>10.76</v>
      </c>
      <c r="M1546" s="494"/>
    </row>
    <row r="1547" spans="1:13" x14ac:dyDescent="0.2">
      <c r="A1547" s="359" t="s">
        <v>4637</v>
      </c>
      <c r="B1547" s="381" t="s">
        <v>6818</v>
      </c>
      <c r="C1547" s="382" t="s">
        <v>5781</v>
      </c>
      <c r="D1547" s="381" t="s">
        <v>5782</v>
      </c>
      <c r="E1547" s="381" t="s">
        <v>5783</v>
      </c>
      <c r="F1547" s="383" t="s">
        <v>5784</v>
      </c>
      <c r="G1547" s="384" t="s">
        <v>5785</v>
      </c>
      <c r="H1547" s="382" t="s">
        <v>5786</v>
      </c>
      <c r="I1547" s="382" t="s">
        <v>5787</v>
      </c>
      <c r="J1547" s="382" t="s">
        <v>5788</v>
      </c>
      <c r="K1547" s="364"/>
    </row>
    <row r="1548" spans="1:13" ht="12.75" thickBot="1" x14ac:dyDescent="0.25">
      <c r="A1548" s="359" t="s">
        <v>4638</v>
      </c>
      <c r="B1548" s="385" t="s">
        <v>5789</v>
      </c>
      <c r="C1548" s="386" t="s">
        <v>6820</v>
      </c>
      <c r="D1548" s="385" t="s">
        <v>5791</v>
      </c>
      <c r="E1548" s="385" t="s">
        <v>762</v>
      </c>
      <c r="F1548" s="387">
        <v>8</v>
      </c>
      <c r="G1548" s="388" t="s">
        <v>5607</v>
      </c>
      <c r="H1548" s="389">
        <v>1</v>
      </c>
      <c r="I1548" s="372">
        <v>15.899999999999999</v>
      </c>
      <c r="J1548" s="372">
        <v>15.899999999999999</v>
      </c>
      <c r="K1548" s="371"/>
      <c r="L1548" s="488">
        <v>19.149999999999999</v>
      </c>
      <c r="M1548" s="488">
        <v>19.149999999999999</v>
      </c>
    </row>
    <row r="1549" spans="1:13" ht="12.75" thickTop="1" x14ac:dyDescent="0.2">
      <c r="A1549" s="359" t="s">
        <v>4639</v>
      </c>
      <c r="B1549" s="390" t="s">
        <v>5794</v>
      </c>
      <c r="C1549" s="391" t="s">
        <v>5795</v>
      </c>
      <c r="D1549" s="390" t="s">
        <v>5791</v>
      </c>
      <c r="E1549" s="390" t="s">
        <v>5302</v>
      </c>
      <c r="F1549" s="392" t="s">
        <v>5796</v>
      </c>
      <c r="G1549" s="393" t="s">
        <v>86</v>
      </c>
      <c r="H1549" s="394">
        <v>0.09</v>
      </c>
      <c r="I1549" s="395">
        <v>12.5</v>
      </c>
      <c r="J1549" s="395">
        <v>1.1200000000000001</v>
      </c>
      <c r="K1549" s="379"/>
      <c r="L1549" s="491">
        <v>15.06</v>
      </c>
      <c r="M1549" s="492"/>
    </row>
    <row r="1550" spans="1:13" x14ac:dyDescent="0.2">
      <c r="A1550" s="359" t="s">
        <v>4640</v>
      </c>
      <c r="B1550" s="373" t="s">
        <v>5794</v>
      </c>
      <c r="C1550" s="374" t="s">
        <v>5916</v>
      </c>
      <c r="D1550" s="373" t="s">
        <v>5791</v>
      </c>
      <c r="E1550" s="373" t="s">
        <v>5350</v>
      </c>
      <c r="F1550" s="375" t="s">
        <v>5796</v>
      </c>
      <c r="G1550" s="376" t="s">
        <v>86</v>
      </c>
      <c r="H1550" s="377">
        <v>0.09</v>
      </c>
      <c r="I1550" s="378">
        <v>18.510000000000002</v>
      </c>
      <c r="J1550" s="378">
        <v>1.66</v>
      </c>
      <c r="K1550" s="379"/>
      <c r="L1550" s="493">
        <v>22.3</v>
      </c>
      <c r="M1550" s="494"/>
    </row>
    <row r="1551" spans="1:13" x14ac:dyDescent="0.2">
      <c r="A1551" s="359" t="s">
        <v>4641</v>
      </c>
      <c r="B1551" s="373" t="s">
        <v>5794</v>
      </c>
      <c r="C1551" s="374" t="s">
        <v>6824</v>
      </c>
      <c r="D1551" s="373" t="s">
        <v>5791</v>
      </c>
      <c r="E1551" s="373" t="s">
        <v>6825</v>
      </c>
      <c r="F1551" s="375" t="s">
        <v>5798</v>
      </c>
      <c r="G1551" s="376" t="s">
        <v>5305</v>
      </c>
      <c r="H1551" s="377">
        <v>1</v>
      </c>
      <c r="I1551" s="378">
        <v>13.120084615384615</v>
      </c>
      <c r="J1551" s="378">
        <v>13.12</v>
      </c>
      <c r="K1551" s="379"/>
      <c r="L1551" s="493">
        <v>15.8</v>
      </c>
      <c r="M1551" s="494"/>
    </row>
    <row r="1552" spans="1:13" x14ac:dyDescent="0.2">
      <c r="A1552" s="359" t="s">
        <v>4642</v>
      </c>
      <c r="B1552" s="360" t="s">
        <v>6827</v>
      </c>
      <c r="C1552" s="361" t="s">
        <v>5781</v>
      </c>
      <c r="D1552" s="360" t="s">
        <v>5782</v>
      </c>
      <c r="E1552" s="360" t="s">
        <v>5783</v>
      </c>
      <c r="F1552" s="362" t="s">
        <v>5784</v>
      </c>
      <c r="G1552" s="363" t="s">
        <v>5785</v>
      </c>
      <c r="H1552" s="361" t="s">
        <v>5786</v>
      </c>
      <c r="I1552" s="361" t="s">
        <v>5787</v>
      </c>
      <c r="J1552" s="361" t="s">
        <v>5788</v>
      </c>
      <c r="K1552" s="364"/>
      <c r="L1552" s="494"/>
      <c r="M1552" s="494"/>
    </row>
    <row r="1553" spans="1:13" x14ac:dyDescent="0.2">
      <c r="A1553" s="359" t="s">
        <v>4643</v>
      </c>
      <c r="B1553" s="365" t="s">
        <v>5789</v>
      </c>
      <c r="C1553" s="366" t="s">
        <v>6829</v>
      </c>
      <c r="D1553" s="365" t="s">
        <v>5791</v>
      </c>
      <c r="E1553" s="365" t="s">
        <v>764</v>
      </c>
      <c r="F1553" s="367">
        <v>8</v>
      </c>
      <c r="G1553" s="368" t="s">
        <v>5607</v>
      </c>
      <c r="H1553" s="369">
        <v>1</v>
      </c>
      <c r="I1553" s="370">
        <v>25.8</v>
      </c>
      <c r="J1553" s="370">
        <v>25.8</v>
      </c>
      <c r="K1553" s="371"/>
      <c r="L1553" s="495">
        <v>31.08</v>
      </c>
      <c r="M1553" s="495">
        <v>31.08</v>
      </c>
    </row>
    <row r="1554" spans="1:13" x14ac:dyDescent="0.2">
      <c r="A1554" s="359" t="s">
        <v>4644</v>
      </c>
      <c r="B1554" s="373" t="s">
        <v>5794</v>
      </c>
      <c r="C1554" s="374" t="s">
        <v>5795</v>
      </c>
      <c r="D1554" s="373" t="s">
        <v>5791</v>
      </c>
      <c r="E1554" s="373" t="s">
        <v>5302</v>
      </c>
      <c r="F1554" s="375" t="s">
        <v>5796</v>
      </c>
      <c r="G1554" s="376" t="s">
        <v>86</v>
      </c>
      <c r="H1554" s="377">
        <v>0.14000000000000001</v>
      </c>
      <c r="I1554" s="378">
        <v>12.5</v>
      </c>
      <c r="J1554" s="378">
        <v>1.75</v>
      </c>
      <c r="K1554" s="379"/>
      <c r="L1554" s="493">
        <v>15.06</v>
      </c>
      <c r="M1554" s="494"/>
    </row>
    <row r="1555" spans="1:13" x14ac:dyDescent="0.2">
      <c r="A1555" s="359" t="s">
        <v>4645</v>
      </c>
      <c r="B1555" s="373" t="s">
        <v>5794</v>
      </c>
      <c r="C1555" s="374" t="s">
        <v>5916</v>
      </c>
      <c r="D1555" s="373" t="s">
        <v>5791</v>
      </c>
      <c r="E1555" s="373" t="s">
        <v>5350</v>
      </c>
      <c r="F1555" s="375" t="s">
        <v>5796</v>
      </c>
      <c r="G1555" s="376" t="s">
        <v>86</v>
      </c>
      <c r="H1555" s="377">
        <v>0.14000000000000001</v>
      </c>
      <c r="I1555" s="378">
        <v>18.510000000000002</v>
      </c>
      <c r="J1555" s="378">
        <v>2.59</v>
      </c>
      <c r="K1555" s="379"/>
      <c r="L1555" s="493">
        <v>22.3</v>
      </c>
      <c r="M1555" s="494"/>
    </row>
    <row r="1556" spans="1:13" x14ac:dyDescent="0.2">
      <c r="A1556" s="359" t="s">
        <v>4646</v>
      </c>
      <c r="B1556" s="396" t="s">
        <v>5794</v>
      </c>
      <c r="C1556" s="397" t="s">
        <v>6833</v>
      </c>
      <c r="D1556" s="396" t="s">
        <v>5791</v>
      </c>
      <c r="E1556" s="396" t="s">
        <v>6834</v>
      </c>
      <c r="F1556" s="398" t="s">
        <v>5798</v>
      </c>
      <c r="G1556" s="399" t="s">
        <v>5305</v>
      </c>
      <c r="H1556" s="400">
        <v>1</v>
      </c>
      <c r="I1556" s="380">
        <v>21.46</v>
      </c>
      <c r="J1556" s="380">
        <v>21.46</v>
      </c>
      <c r="K1556" s="379"/>
      <c r="L1556" s="489">
        <v>25.86</v>
      </c>
    </row>
    <row r="1557" spans="1:13" ht="12.75" thickBot="1" x14ac:dyDescent="0.25">
      <c r="A1557" s="359" t="s">
        <v>4647</v>
      </c>
      <c r="B1557" s="381" t="s">
        <v>6836</v>
      </c>
      <c r="C1557" s="382" t="s">
        <v>5781</v>
      </c>
      <c r="D1557" s="381" t="s">
        <v>5782</v>
      </c>
      <c r="E1557" s="381" t="s">
        <v>5783</v>
      </c>
      <c r="F1557" s="383" t="s">
        <v>5784</v>
      </c>
      <c r="G1557" s="384" t="s">
        <v>5785</v>
      </c>
      <c r="H1557" s="382" t="s">
        <v>5786</v>
      </c>
      <c r="I1557" s="382" t="s">
        <v>5787</v>
      </c>
      <c r="J1557" s="382" t="s">
        <v>5788</v>
      </c>
      <c r="K1557" s="364"/>
    </row>
    <row r="1558" spans="1:13" ht="12.75" thickTop="1" x14ac:dyDescent="0.2">
      <c r="A1558" s="359" t="s">
        <v>4648</v>
      </c>
      <c r="B1558" s="401" t="s">
        <v>5789</v>
      </c>
      <c r="C1558" s="402" t="s">
        <v>6838</v>
      </c>
      <c r="D1558" s="401" t="s">
        <v>5791</v>
      </c>
      <c r="E1558" s="401" t="s">
        <v>766</v>
      </c>
      <c r="F1558" s="403">
        <v>8</v>
      </c>
      <c r="G1558" s="404" t="s">
        <v>5607</v>
      </c>
      <c r="H1558" s="405">
        <v>1</v>
      </c>
      <c r="I1558" s="406">
        <v>221.56</v>
      </c>
      <c r="J1558" s="406">
        <v>221.56</v>
      </c>
      <c r="K1558" s="371"/>
      <c r="L1558" s="496">
        <v>266.91000000000003</v>
      </c>
      <c r="M1558" s="496">
        <v>266.91000000000003</v>
      </c>
    </row>
    <row r="1559" spans="1:13" x14ac:dyDescent="0.2">
      <c r="A1559" s="359" t="s">
        <v>4649</v>
      </c>
      <c r="B1559" s="373" t="s">
        <v>5794</v>
      </c>
      <c r="C1559" s="374" t="s">
        <v>5795</v>
      </c>
      <c r="D1559" s="373" t="s">
        <v>5791</v>
      </c>
      <c r="E1559" s="373" t="s">
        <v>5302</v>
      </c>
      <c r="F1559" s="375" t="s">
        <v>5796</v>
      </c>
      <c r="G1559" s="376" t="s">
        <v>86</v>
      </c>
      <c r="H1559" s="377">
        <v>0.4</v>
      </c>
      <c r="I1559" s="378">
        <v>12.5</v>
      </c>
      <c r="J1559" s="378">
        <v>5</v>
      </c>
      <c r="K1559" s="379"/>
      <c r="L1559" s="493">
        <v>15.06</v>
      </c>
      <c r="M1559" s="494"/>
    </row>
    <row r="1560" spans="1:13" x14ac:dyDescent="0.2">
      <c r="A1560" s="359" t="s">
        <v>4650</v>
      </c>
      <c r="B1560" s="373" t="s">
        <v>5794</v>
      </c>
      <c r="C1560" s="374" t="s">
        <v>5916</v>
      </c>
      <c r="D1560" s="373" t="s">
        <v>5791</v>
      </c>
      <c r="E1560" s="373" t="s">
        <v>5350</v>
      </c>
      <c r="F1560" s="375" t="s">
        <v>5796</v>
      </c>
      <c r="G1560" s="376" t="s">
        <v>86</v>
      </c>
      <c r="H1560" s="377">
        <v>0.4</v>
      </c>
      <c r="I1560" s="378">
        <v>18.510000000000002</v>
      </c>
      <c r="J1560" s="378">
        <v>7.4</v>
      </c>
      <c r="K1560" s="379"/>
      <c r="L1560" s="493">
        <v>22.3</v>
      </c>
      <c r="M1560" s="494"/>
    </row>
    <row r="1561" spans="1:13" x14ac:dyDescent="0.2">
      <c r="A1561" s="359" t="s">
        <v>4651</v>
      </c>
      <c r="B1561" s="373" t="s">
        <v>5794</v>
      </c>
      <c r="C1561" s="374" t="s">
        <v>6842</v>
      </c>
      <c r="D1561" s="373" t="s">
        <v>5791</v>
      </c>
      <c r="E1561" s="373" t="s">
        <v>6843</v>
      </c>
      <c r="F1561" s="375" t="s">
        <v>5798</v>
      </c>
      <c r="G1561" s="376" t="s">
        <v>5305</v>
      </c>
      <c r="H1561" s="377">
        <v>1</v>
      </c>
      <c r="I1561" s="378">
        <v>209.16</v>
      </c>
      <c r="J1561" s="378">
        <v>209.16</v>
      </c>
      <c r="K1561" s="379"/>
      <c r="L1561" s="493">
        <v>251.97</v>
      </c>
      <c r="M1561" s="494"/>
    </row>
    <row r="1562" spans="1:13" x14ac:dyDescent="0.2">
      <c r="A1562" s="359" t="s">
        <v>4652</v>
      </c>
      <c r="B1562" s="360" t="s">
        <v>6845</v>
      </c>
      <c r="C1562" s="361" t="s">
        <v>5781</v>
      </c>
      <c r="D1562" s="360" t="s">
        <v>5782</v>
      </c>
      <c r="E1562" s="360" t="s">
        <v>5783</v>
      </c>
      <c r="F1562" s="362" t="s">
        <v>5784</v>
      </c>
      <c r="G1562" s="363" t="s">
        <v>5785</v>
      </c>
      <c r="H1562" s="361" t="s">
        <v>5786</v>
      </c>
      <c r="I1562" s="361" t="s">
        <v>5787</v>
      </c>
      <c r="J1562" s="361" t="s">
        <v>5788</v>
      </c>
      <c r="K1562" s="364"/>
      <c r="L1562" s="494"/>
      <c r="M1562" s="494"/>
    </row>
    <row r="1563" spans="1:13" x14ac:dyDescent="0.2">
      <c r="A1563" s="359" t="s">
        <v>4653</v>
      </c>
      <c r="B1563" s="365" t="s">
        <v>5789</v>
      </c>
      <c r="C1563" s="366" t="s">
        <v>6847</v>
      </c>
      <c r="D1563" s="365" t="s">
        <v>5791</v>
      </c>
      <c r="E1563" s="365" t="s">
        <v>768</v>
      </c>
      <c r="F1563" s="367">
        <v>8</v>
      </c>
      <c r="G1563" s="368" t="s">
        <v>5385</v>
      </c>
      <c r="H1563" s="369">
        <v>1</v>
      </c>
      <c r="I1563" s="370">
        <v>44.14</v>
      </c>
      <c r="J1563" s="370">
        <v>44.14</v>
      </c>
      <c r="K1563" s="371"/>
      <c r="L1563" s="495">
        <v>53.17</v>
      </c>
      <c r="M1563" s="495">
        <v>53.17</v>
      </c>
    </row>
    <row r="1564" spans="1:13" x14ac:dyDescent="0.2">
      <c r="A1564" s="359" t="s">
        <v>4654</v>
      </c>
      <c r="B1564" s="373" t="s">
        <v>5794</v>
      </c>
      <c r="C1564" s="374" t="s">
        <v>5795</v>
      </c>
      <c r="D1564" s="373" t="s">
        <v>5791</v>
      </c>
      <c r="E1564" s="373" t="s">
        <v>5302</v>
      </c>
      <c r="F1564" s="375" t="s">
        <v>5796</v>
      </c>
      <c r="G1564" s="376" t="s">
        <v>86</v>
      </c>
      <c r="H1564" s="377">
        <v>0.33</v>
      </c>
      <c r="I1564" s="378">
        <v>12.5</v>
      </c>
      <c r="J1564" s="378">
        <v>4.12</v>
      </c>
      <c r="K1564" s="379"/>
      <c r="L1564" s="493">
        <v>15.06</v>
      </c>
      <c r="M1564" s="494"/>
    </row>
    <row r="1565" spans="1:13" x14ac:dyDescent="0.2">
      <c r="A1565" s="359" t="s">
        <v>4655</v>
      </c>
      <c r="B1565" s="396" t="s">
        <v>5794</v>
      </c>
      <c r="C1565" s="397" t="s">
        <v>5916</v>
      </c>
      <c r="D1565" s="396" t="s">
        <v>5791</v>
      </c>
      <c r="E1565" s="396" t="s">
        <v>5350</v>
      </c>
      <c r="F1565" s="398" t="s">
        <v>5796</v>
      </c>
      <c r="G1565" s="399" t="s">
        <v>86</v>
      </c>
      <c r="H1565" s="400">
        <v>0.33</v>
      </c>
      <c r="I1565" s="380">
        <v>18.510000000000002</v>
      </c>
      <c r="J1565" s="380">
        <v>6.1</v>
      </c>
      <c r="K1565" s="379"/>
      <c r="L1565" s="489">
        <v>22.3</v>
      </c>
    </row>
    <row r="1566" spans="1:13" ht="12.75" thickBot="1" x14ac:dyDescent="0.25">
      <c r="A1566" s="359" t="s">
        <v>4656</v>
      </c>
      <c r="B1566" s="396" t="s">
        <v>5794</v>
      </c>
      <c r="C1566" s="397" t="s">
        <v>6602</v>
      </c>
      <c r="D1566" s="396" t="s">
        <v>5791</v>
      </c>
      <c r="E1566" s="396" t="s">
        <v>5394</v>
      </c>
      <c r="F1566" s="398" t="s">
        <v>5798</v>
      </c>
      <c r="G1566" s="399" t="s">
        <v>5385</v>
      </c>
      <c r="H1566" s="400">
        <v>0.81</v>
      </c>
      <c r="I1566" s="380">
        <v>0.38</v>
      </c>
      <c r="J1566" s="380">
        <v>0.3</v>
      </c>
      <c r="K1566" s="379"/>
      <c r="L1566" s="489">
        <v>0.46</v>
      </c>
    </row>
    <row r="1567" spans="1:13" ht="12.75" thickTop="1" x14ac:dyDescent="0.2">
      <c r="A1567" s="359" t="s">
        <v>4657</v>
      </c>
      <c r="B1567" s="390" t="s">
        <v>5794</v>
      </c>
      <c r="C1567" s="391" t="s">
        <v>6852</v>
      </c>
      <c r="D1567" s="390" t="s">
        <v>5791</v>
      </c>
      <c r="E1567" s="390" t="s">
        <v>768</v>
      </c>
      <c r="F1567" s="392" t="s">
        <v>5798</v>
      </c>
      <c r="G1567" s="393" t="s">
        <v>5385</v>
      </c>
      <c r="H1567" s="394">
        <v>1.01</v>
      </c>
      <c r="I1567" s="395">
        <v>33.290163636363637</v>
      </c>
      <c r="J1567" s="395">
        <v>33.619999999999997</v>
      </c>
      <c r="K1567" s="379"/>
      <c r="L1567" s="491">
        <v>40.090000000000003</v>
      </c>
      <c r="M1567" s="492"/>
    </row>
    <row r="1568" spans="1:13" x14ac:dyDescent="0.2">
      <c r="A1568" s="359" t="s">
        <v>4658</v>
      </c>
      <c r="B1568" s="360" t="s">
        <v>6854</v>
      </c>
      <c r="C1568" s="361" t="s">
        <v>5781</v>
      </c>
      <c r="D1568" s="360" t="s">
        <v>5782</v>
      </c>
      <c r="E1568" s="360" t="s">
        <v>5783</v>
      </c>
      <c r="F1568" s="362" t="s">
        <v>5784</v>
      </c>
      <c r="G1568" s="363" t="s">
        <v>5785</v>
      </c>
      <c r="H1568" s="361" t="s">
        <v>5786</v>
      </c>
      <c r="I1568" s="361" t="s">
        <v>5787</v>
      </c>
      <c r="J1568" s="361" t="s">
        <v>5788</v>
      </c>
      <c r="K1568" s="364"/>
      <c r="L1568" s="494"/>
      <c r="M1568" s="494"/>
    </row>
    <row r="1569" spans="1:13" ht="36" x14ac:dyDescent="0.2">
      <c r="A1569" s="359" t="s">
        <v>4659</v>
      </c>
      <c r="B1569" s="365" t="s">
        <v>5789</v>
      </c>
      <c r="C1569" s="366" t="s">
        <v>6856</v>
      </c>
      <c r="D1569" s="365" t="s">
        <v>217</v>
      </c>
      <c r="E1569" s="365" t="s">
        <v>6857</v>
      </c>
      <c r="F1569" s="367" t="s">
        <v>6651</v>
      </c>
      <c r="G1569" s="368" t="s">
        <v>172</v>
      </c>
      <c r="H1569" s="369">
        <v>1</v>
      </c>
      <c r="I1569" s="370">
        <v>44.570000000000007</v>
      </c>
      <c r="J1569" s="370">
        <v>44.57</v>
      </c>
      <c r="K1569" s="371"/>
      <c r="L1569" s="495">
        <v>53.71</v>
      </c>
      <c r="M1569" s="495">
        <v>53.71</v>
      </c>
    </row>
    <row r="1570" spans="1:13" ht="24" x14ac:dyDescent="0.2">
      <c r="A1570" s="359" t="s">
        <v>4660</v>
      </c>
      <c r="B1570" s="418" t="s">
        <v>5898</v>
      </c>
      <c r="C1570" s="419" t="s">
        <v>6653</v>
      </c>
      <c r="D1570" s="418" t="s">
        <v>217</v>
      </c>
      <c r="E1570" s="418" t="s">
        <v>6654</v>
      </c>
      <c r="F1570" s="420" t="s">
        <v>5908</v>
      </c>
      <c r="G1570" s="421" t="s">
        <v>185</v>
      </c>
      <c r="H1570" s="422">
        <v>0.17799999999999999</v>
      </c>
      <c r="I1570" s="423">
        <v>16.63</v>
      </c>
      <c r="J1570" s="423">
        <v>2.96</v>
      </c>
      <c r="K1570" s="379"/>
      <c r="L1570" s="493">
        <v>20.04</v>
      </c>
      <c r="M1570" s="494"/>
    </row>
    <row r="1571" spans="1:13" ht="24" x14ac:dyDescent="0.2">
      <c r="A1571" s="359" t="s">
        <v>4661</v>
      </c>
      <c r="B1571" s="418" t="s">
        <v>5898</v>
      </c>
      <c r="C1571" s="419" t="s">
        <v>6656</v>
      </c>
      <c r="D1571" s="418" t="s">
        <v>217</v>
      </c>
      <c r="E1571" s="418" t="s">
        <v>1632</v>
      </c>
      <c r="F1571" s="420" t="s">
        <v>5908</v>
      </c>
      <c r="G1571" s="421" t="s">
        <v>185</v>
      </c>
      <c r="H1571" s="422">
        <v>0.17799999999999999</v>
      </c>
      <c r="I1571" s="423">
        <v>23.19</v>
      </c>
      <c r="J1571" s="423">
        <v>4.12</v>
      </c>
      <c r="K1571" s="379"/>
      <c r="L1571" s="493">
        <v>27.94</v>
      </c>
      <c r="M1571" s="494"/>
    </row>
    <row r="1572" spans="1:13" ht="24" x14ac:dyDescent="0.2">
      <c r="A1572" s="359" t="s">
        <v>4662</v>
      </c>
      <c r="B1572" s="373" t="s">
        <v>5794</v>
      </c>
      <c r="C1572" s="374" t="s">
        <v>6861</v>
      </c>
      <c r="D1572" s="373" t="s">
        <v>217</v>
      </c>
      <c r="E1572" s="373" t="s">
        <v>6862</v>
      </c>
      <c r="F1572" s="375" t="s">
        <v>5798</v>
      </c>
      <c r="G1572" s="376" t="s">
        <v>172</v>
      </c>
      <c r="H1572" s="377">
        <v>1.0389999999999999</v>
      </c>
      <c r="I1572" s="378">
        <v>36.090243243243243</v>
      </c>
      <c r="J1572" s="378">
        <v>37.49</v>
      </c>
      <c r="K1572" s="379"/>
      <c r="L1572" s="493">
        <v>43.49</v>
      </c>
      <c r="M1572" s="494"/>
    </row>
    <row r="1573" spans="1:13" x14ac:dyDescent="0.2">
      <c r="A1573" s="359" t="s">
        <v>4663</v>
      </c>
      <c r="B1573" s="360" t="s">
        <v>6864</v>
      </c>
      <c r="C1573" s="361" t="s">
        <v>5781</v>
      </c>
      <c r="D1573" s="360" t="s">
        <v>5782</v>
      </c>
      <c r="E1573" s="360" t="s">
        <v>5783</v>
      </c>
      <c r="F1573" s="362" t="s">
        <v>5784</v>
      </c>
      <c r="G1573" s="363" t="s">
        <v>5785</v>
      </c>
      <c r="H1573" s="361" t="s">
        <v>5786</v>
      </c>
      <c r="I1573" s="361" t="s">
        <v>5787</v>
      </c>
      <c r="J1573" s="361" t="s">
        <v>5788</v>
      </c>
      <c r="K1573" s="364"/>
      <c r="L1573" s="494"/>
      <c r="M1573" s="494"/>
    </row>
    <row r="1574" spans="1:13" x14ac:dyDescent="0.2">
      <c r="A1574" s="359" t="s">
        <v>4664</v>
      </c>
      <c r="B1574" s="365" t="s">
        <v>5789</v>
      </c>
      <c r="C1574" s="366" t="s">
        <v>6866</v>
      </c>
      <c r="D1574" s="365" t="s">
        <v>5791</v>
      </c>
      <c r="E1574" s="365" t="s">
        <v>771</v>
      </c>
      <c r="F1574" s="367">
        <v>8</v>
      </c>
      <c r="G1574" s="368" t="s">
        <v>5607</v>
      </c>
      <c r="H1574" s="369">
        <v>1</v>
      </c>
      <c r="I1574" s="370">
        <v>132.77000000000001</v>
      </c>
      <c r="J1574" s="370">
        <v>132.77000000000001</v>
      </c>
      <c r="K1574" s="371"/>
      <c r="L1574" s="495">
        <v>159.94</v>
      </c>
      <c r="M1574" s="495">
        <v>159.94</v>
      </c>
    </row>
    <row r="1575" spans="1:13" x14ac:dyDescent="0.2">
      <c r="A1575" s="359" t="s">
        <v>4665</v>
      </c>
      <c r="B1575" s="396" t="s">
        <v>5794</v>
      </c>
      <c r="C1575" s="397" t="s">
        <v>5795</v>
      </c>
      <c r="D1575" s="396" t="s">
        <v>5791</v>
      </c>
      <c r="E1575" s="396" t="s">
        <v>5302</v>
      </c>
      <c r="F1575" s="398" t="s">
        <v>5796</v>
      </c>
      <c r="G1575" s="399" t="s">
        <v>86</v>
      </c>
      <c r="H1575" s="400">
        <v>0.54</v>
      </c>
      <c r="I1575" s="380">
        <v>12.5</v>
      </c>
      <c r="J1575" s="380">
        <v>6.75</v>
      </c>
      <c r="K1575" s="379"/>
      <c r="L1575" s="489">
        <v>15.06</v>
      </c>
    </row>
    <row r="1576" spans="1:13" ht="12.75" thickBot="1" x14ac:dyDescent="0.25">
      <c r="A1576" s="359" t="s">
        <v>4666</v>
      </c>
      <c r="B1576" s="396" t="s">
        <v>5794</v>
      </c>
      <c r="C1576" s="397" t="s">
        <v>5916</v>
      </c>
      <c r="D1576" s="396" t="s">
        <v>5791</v>
      </c>
      <c r="E1576" s="396" t="s">
        <v>5350</v>
      </c>
      <c r="F1576" s="398" t="s">
        <v>5796</v>
      </c>
      <c r="G1576" s="399" t="s">
        <v>86</v>
      </c>
      <c r="H1576" s="400">
        <v>0.54</v>
      </c>
      <c r="I1576" s="380">
        <v>18.510000000000002</v>
      </c>
      <c r="J1576" s="380">
        <v>9.99</v>
      </c>
      <c r="K1576" s="379"/>
      <c r="L1576" s="489">
        <v>22.3</v>
      </c>
    </row>
    <row r="1577" spans="1:13" ht="12.75" thickTop="1" x14ac:dyDescent="0.2">
      <c r="A1577" s="359" t="s">
        <v>4667</v>
      </c>
      <c r="B1577" s="390" t="s">
        <v>5794</v>
      </c>
      <c r="C1577" s="391" t="s">
        <v>6870</v>
      </c>
      <c r="D1577" s="390" t="s">
        <v>5791</v>
      </c>
      <c r="E1577" s="390" t="s">
        <v>771</v>
      </c>
      <c r="F1577" s="392" t="s">
        <v>5798</v>
      </c>
      <c r="G1577" s="393" t="s">
        <v>5305</v>
      </c>
      <c r="H1577" s="394">
        <v>1</v>
      </c>
      <c r="I1577" s="395">
        <v>115.92007913043477</v>
      </c>
      <c r="J1577" s="395">
        <v>115.92</v>
      </c>
      <c r="K1577" s="379"/>
      <c r="L1577" s="491">
        <v>139.63999999999999</v>
      </c>
      <c r="M1577" s="492"/>
    </row>
    <row r="1578" spans="1:13" x14ac:dyDescent="0.2">
      <c r="A1578" s="359" t="s">
        <v>4668</v>
      </c>
      <c r="B1578" s="373" t="s">
        <v>5794</v>
      </c>
      <c r="C1578" s="374" t="s">
        <v>6602</v>
      </c>
      <c r="D1578" s="373" t="s">
        <v>5791</v>
      </c>
      <c r="E1578" s="373" t="s">
        <v>5394</v>
      </c>
      <c r="F1578" s="375" t="s">
        <v>5798</v>
      </c>
      <c r="G1578" s="376" t="s">
        <v>5385</v>
      </c>
      <c r="H1578" s="377">
        <v>0.3</v>
      </c>
      <c r="I1578" s="378">
        <v>0.38</v>
      </c>
      <c r="J1578" s="378">
        <v>0.11</v>
      </c>
      <c r="K1578" s="379"/>
      <c r="L1578" s="493">
        <v>0.46</v>
      </c>
      <c r="M1578" s="494"/>
    </row>
    <row r="1579" spans="1:13" x14ac:dyDescent="0.2">
      <c r="A1579" s="359" t="s">
        <v>4669</v>
      </c>
      <c r="B1579" s="360" t="s">
        <v>6873</v>
      </c>
      <c r="C1579" s="361" t="s">
        <v>5781</v>
      </c>
      <c r="D1579" s="360" t="s">
        <v>5782</v>
      </c>
      <c r="E1579" s="360" t="s">
        <v>5783</v>
      </c>
      <c r="F1579" s="362" t="s">
        <v>5784</v>
      </c>
      <c r="G1579" s="363" t="s">
        <v>5785</v>
      </c>
      <c r="H1579" s="361" t="s">
        <v>5786</v>
      </c>
      <c r="I1579" s="361" t="s">
        <v>5787</v>
      </c>
      <c r="J1579" s="361" t="s">
        <v>5788</v>
      </c>
      <c r="K1579" s="364"/>
      <c r="L1579" s="494"/>
      <c r="M1579" s="494"/>
    </row>
    <row r="1580" spans="1:13" x14ac:dyDescent="0.2">
      <c r="A1580" s="359" t="s">
        <v>4670</v>
      </c>
      <c r="B1580" s="365" t="s">
        <v>5789</v>
      </c>
      <c r="C1580" s="366" t="s">
        <v>6875</v>
      </c>
      <c r="D1580" s="365" t="s">
        <v>5791</v>
      </c>
      <c r="E1580" s="365" t="s">
        <v>773</v>
      </c>
      <c r="F1580" s="367">
        <v>8</v>
      </c>
      <c r="G1580" s="368" t="s">
        <v>5607</v>
      </c>
      <c r="H1580" s="369">
        <v>1</v>
      </c>
      <c r="I1580" s="370">
        <v>99.789999999999992</v>
      </c>
      <c r="J1580" s="370">
        <v>99.79</v>
      </c>
      <c r="K1580" s="371"/>
      <c r="L1580" s="495">
        <v>120.23</v>
      </c>
      <c r="M1580" s="495">
        <v>120.23</v>
      </c>
    </row>
    <row r="1581" spans="1:13" x14ac:dyDescent="0.2">
      <c r="A1581" s="359" t="s">
        <v>4671</v>
      </c>
      <c r="B1581" s="373" t="s">
        <v>5794</v>
      </c>
      <c r="C1581" s="374" t="s">
        <v>5795</v>
      </c>
      <c r="D1581" s="373" t="s">
        <v>5791</v>
      </c>
      <c r="E1581" s="373" t="s">
        <v>5302</v>
      </c>
      <c r="F1581" s="375" t="s">
        <v>5796</v>
      </c>
      <c r="G1581" s="376" t="s">
        <v>86</v>
      </c>
      <c r="H1581" s="377">
        <v>0.54</v>
      </c>
      <c r="I1581" s="378">
        <v>12.5</v>
      </c>
      <c r="J1581" s="378">
        <v>6.75</v>
      </c>
      <c r="K1581" s="379"/>
      <c r="L1581" s="493">
        <v>15.06</v>
      </c>
      <c r="M1581" s="494"/>
    </row>
    <row r="1582" spans="1:13" x14ac:dyDescent="0.2">
      <c r="A1582" s="359" t="s">
        <v>4672</v>
      </c>
      <c r="B1582" s="373" t="s">
        <v>5794</v>
      </c>
      <c r="C1582" s="374" t="s">
        <v>5916</v>
      </c>
      <c r="D1582" s="373" t="s">
        <v>5791</v>
      </c>
      <c r="E1582" s="373" t="s">
        <v>5350</v>
      </c>
      <c r="F1582" s="375" t="s">
        <v>5796</v>
      </c>
      <c r="G1582" s="376" t="s">
        <v>86</v>
      </c>
      <c r="H1582" s="377">
        <v>0.54</v>
      </c>
      <c r="I1582" s="378">
        <v>18.510000000000002</v>
      </c>
      <c r="J1582" s="378">
        <v>9.99</v>
      </c>
      <c r="K1582" s="379"/>
      <c r="L1582" s="493">
        <v>22.3</v>
      </c>
      <c r="M1582" s="494"/>
    </row>
    <row r="1583" spans="1:13" x14ac:dyDescent="0.2">
      <c r="A1583" s="359" t="s">
        <v>4673</v>
      </c>
      <c r="B1583" s="373" t="s">
        <v>5794</v>
      </c>
      <c r="C1583" s="374" t="s">
        <v>6602</v>
      </c>
      <c r="D1583" s="373" t="s">
        <v>5791</v>
      </c>
      <c r="E1583" s="373" t="s">
        <v>5394</v>
      </c>
      <c r="F1583" s="375" t="s">
        <v>5798</v>
      </c>
      <c r="G1583" s="376" t="s">
        <v>5385</v>
      </c>
      <c r="H1583" s="377">
        <v>0.4</v>
      </c>
      <c r="I1583" s="378">
        <v>0.38</v>
      </c>
      <c r="J1583" s="378">
        <v>0.15</v>
      </c>
      <c r="K1583" s="379"/>
      <c r="L1583" s="493">
        <v>0.46</v>
      </c>
      <c r="M1583" s="494"/>
    </row>
    <row r="1584" spans="1:13" x14ac:dyDescent="0.2">
      <c r="A1584" s="359" t="s">
        <v>4674</v>
      </c>
      <c r="B1584" s="373" t="s">
        <v>5794</v>
      </c>
      <c r="C1584" s="374" t="s">
        <v>6880</v>
      </c>
      <c r="D1584" s="373" t="s">
        <v>5791</v>
      </c>
      <c r="E1584" s="373" t="s">
        <v>773</v>
      </c>
      <c r="F1584" s="375" t="s">
        <v>5798</v>
      </c>
      <c r="G1584" s="376" t="s">
        <v>5305</v>
      </c>
      <c r="H1584" s="377">
        <v>1</v>
      </c>
      <c r="I1584" s="378">
        <v>82.900010843373494</v>
      </c>
      <c r="J1584" s="378">
        <v>82.9</v>
      </c>
      <c r="K1584" s="379"/>
      <c r="L1584" s="493">
        <v>99.88</v>
      </c>
      <c r="M1584" s="494"/>
    </row>
    <row r="1585" spans="1:13" x14ac:dyDescent="0.2">
      <c r="A1585" s="359" t="s">
        <v>4675</v>
      </c>
      <c r="B1585" s="360" t="s">
        <v>6882</v>
      </c>
      <c r="C1585" s="361" t="s">
        <v>5781</v>
      </c>
      <c r="D1585" s="360" t="s">
        <v>5782</v>
      </c>
      <c r="E1585" s="360" t="s">
        <v>5783</v>
      </c>
      <c r="F1585" s="362" t="s">
        <v>5784</v>
      </c>
      <c r="G1585" s="363" t="s">
        <v>5785</v>
      </c>
      <c r="H1585" s="361" t="s">
        <v>5786</v>
      </c>
      <c r="I1585" s="361" t="s">
        <v>5787</v>
      </c>
      <c r="J1585" s="361" t="s">
        <v>5788</v>
      </c>
      <c r="K1585" s="364"/>
      <c r="L1585" s="494"/>
      <c r="M1585" s="494"/>
    </row>
    <row r="1586" spans="1:13" x14ac:dyDescent="0.2">
      <c r="A1586" s="359" t="s">
        <v>4676</v>
      </c>
      <c r="B1586" s="365" t="s">
        <v>5789</v>
      </c>
      <c r="C1586" s="366" t="s">
        <v>6884</v>
      </c>
      <c r="D1586" s="365" t="s">
        <v>5791</v>
      </c>
      <c r="E1586" s="365" t="s">
        <v>775</v>
      </c>
      <c r="F1586" s="367">
        <v>8</v>
      </c>
      <c r="G1586" s="368" t="s">
        <v>5607</v>
      </c>
      <c r="H1586" s="369">
        <v>1</v>
      </c>
      <c r="I1586" s="370">
        <v>73.510000000000005</v>
      </c>
      <c r="J1586" s="370">
        <v>73.509999999999991</v>
      </c>
      <c r="K1586" s="371"/>
      <c r="L1586" s="495">
        <v>88.56</v>
      </c>
      <c r="M1586" s="495">
        <v>88.56</v>
      </c>
    </row>
    <row r="1587" spans="1:13" x14ac:dyDescent="0.2">
      <c r="A1587" s="359" t="s">
        <v>4677</v>
      </c>
      <c r="B1587" s="373" t="s">
        <v>5794</v>
      </c>
      <c r="C1587" s="374" t="s">
        <v>5795</v>
      </c>
      <c r="D1587" s="373" t="s">
        <v>5791</v>
      </c>
      <c r="E1587" s="373" t="s">
        <v>5302</v>
      </c>
      <c r="F1587" s="375" t="s">
        <v>5796</v>
      </c>
      <c r="G1587" s="376" t="s">
        <v>86</v>
      </c>
      <c r="H1587" s="377">
        <v>0.54</v>
      </c>
      <c r="I1587" s="378">
        <v>12.5</v>
      </c>
      <c r="J1587" s="378">
        <v>6.75</v>
      </c>
      <c r="K1587" s="379"/>
      <c r="L1587" s="493">
        <v>15.06</v>
      </c>
      <c r="M1587" s="494"/>
    </row>
    <row r="1588" spans="1:13" x14ac:dyDescent="0.2">
      <c r="A1588" s="359" t="s">
        <v>4678</v>
      </c>
      <c r="B1588" s="373" t="s">
        <v>5794</v>
      </c>
      <c r="C1588" s="374" t="s">
        <v>5916</v>
      </c>
      <c r="D1588" s="373" t="s">
        <v>5791</v>
      </c>
      <c r="E1588" s="373" t="s">
        <v>5350</v>
      </c>
      <c r="F1588" s="375" t="s">
        <v>5796</v>
      </c>
      <c r="G1588" s="376" t="s">
        <v>86</v>
      </c>
      <c r="H1588" s="377">
        <v>0.54</v>
      </c>
      <c r="I1588" s="378">
        <v>18.510000000000002</v>
      </c>
      <c r="J1588" s="378">
        <v>9.99</v>
      </c>
      <c r="K1588" s="379"/>
      <c r="L1588" s="493">
        <v>22.3</v>
      </c>
      <c r="M1588" s="494"/>
    </row>
    <row r="1589" spans="1:13" x14ac:dyDescent="0.2">
      <c r="A1589" s="359" t="s">
        <v>4679</v>
      </c>
      <c r="B1589" s="373" t="s">
        <v>5794</v>
      </c>
      <c r="C1589" s="374" t="s">
        <v>6602</v>
      </c>
      <c r="D1589" s="373" t="s">
        <v>5791</v>
      </c>
      <c r="E1589" s="373" t="s">
        <v>5394</v>
      </c>
      <c r="F1589" s="375" t="s">
        <v>5798</v>
      </c>
      <c r="G1589" s="376" t="s">
        <v>5385</v>
      </c>
      <c r="H1589" s="377">
        <v>0.4</v>
      </c>
      <c r="I1589" s="378">
        <v>0.38</v>
      </c>
      <c r="J1589" s="378">
        <v>0.15</v>
      </c>
      <c r="K1589" s="379"/>
      <c r="L1589" s="493">
        <v>0.46</v>
      </c>
      <c r="M1589" s="494"/>
    </row>
    <row r="1590" spans="1:13" x14ac:dyDescent="0.2">
      <c r="A1590" s="359" t="s">
        <v>4680</v>
      </c>
      <c r="B1590" s="373" t="s">
        <v>5794</v>
      </c>
      <c r="C1590" s="374" t="s">
        <v>6889</v>
      </c>
      <c r="D1590" s="373" t="s">
        <v>5791</v>
      </c>
      <c r="E1590" s="373" t="s">
        <v>6890</v>
      </c>
      <c r="F1590" s="375" t="s">
        <v>5798</v>
      </c>
      <c r="G1590" s="376" t="s">
        <v>5305</v>
      </c>
      <c r="H1590" s="377">
        <v>1</v>
      </c>
      <c r="I1590" s="378">
        <v>56.62</v>
      </c>
      <c r="J1590" s="378">
        <v>56.62</v>
      </c>
      <c r="K1590" s="379"/>
      <c r="L1590" s="493">
        <v>68.209999999999994</v>
      </c>
      <c r="M1590" s="494"/>
    </row>
    <row r="1591" spans="1:13" x14ac:dyDescent="0.2">
      <c r="A1591" s="359" t="s">
        <v>4681</v>
      </c>
      <c r="B1591" s="360" t="s">
        <v>6892</v>
      </c>
      <c r="C1591" s="361" t="s">
        <v>5781</v>
      </c>
      <c r="D1591" s="360" t="s">
        <v>5782</v>
      </c>
      <c r="E1591" s="360" t="s">
        <v>5783</v>
      </c>
      <c r="F1591" s="362" t="s">
        <v>5784</v>
      </c>
      <c r="G1591" s="363" t="s">
        <v>5785</v>
      </c>
      <c r="H1591" s="361" t="s">
        <v>5786</v>
      </c>
      <c r="I1591" s="361" t="s">
        <v>5787</v>
      </c>
      <c r="J1591" s="361" t="s">
        <v>5788</v>
      </c>
      <c r="K1591" s="364"/>
      <c r="L1591" s="494"/>
      <c r="M1591" s="494"/>
    </row>
    <row r="1592" spans="1:13" ht="24" x14ac:dyDescent="0.2">
      <c r="A1592" s="359" t="s">
        <v>4682</v>
      </c>
      <c r="B1592" s="385" t="s">
        <v>5789</v>
      </c>
      <c r="C1592" s="386" t="s">
        <v>6894</v>
      </c>
      <c r="D1592" s="385" t="s">
        <v>217</v>
      </c>
      <c r="E1592" s="385" t="s">
        <v>777</v>
      </c>
      <c r="F1592" s="387" t="s">
        <v>6651</v>
      </c>
      <c r="G1592" s="388" t="s">
        <v>160</v>
      </c>
      <c r="H1592" s="389">
        <v>1</v>
      </c>
      <c r="I1592" s="372">
        <v>30.46</v>
      </c>
      <c r="J1592" s="372">
        <v>30.459999999999997</v>
      </c>
      <c r="K1592" s="371"/>
      <c r="L1592" s="488">
        <v>36.700000000000003</v>
      </c>
      <c r="M1592" s="488">
        <v>36.700000000000003</v>
      </c>
    </row>
    <row r="1593" spans="1:13" ht="24.75" thickBot="1" x14ac:dyDescent="0.25">
      <c r="A1593" s="359" t="s">
        <v>4683</v>
      </c>
      <c r="B1593" s="424" t="s">
        <v>5898</v>
      </c>
      <c r="C1593" s="425" t="s">
        <v>6653</v>
      </c>
      <c r="D1593" s="424" t="s">
        <v>217</v>
      </c>
      <c r="E1593" s="424" t="s">
        <v>6654</v>
      </c>
      <c r="F1593" s="426" t="s">
        <v>5908</v>
      </c>
      <c r="G1593" s="427" t="s">
        <v>185</v>
      </c>
      <c r="H1593" s="428">
        <v>0.49</v>
      </c>
      <c r="I1593" s="417">
        <v>16.63</v>
      </c>
      <c r="J1593" s="417">
        <v>8.14</v>
      </c>
      <c r="K1593" s="379"/>
      <c r="L1593" s="489">
        <v>20.04</v>
      </c>
    </row>
    <row r="1594" spans="1:13" ht="24.75" thickTop="1" x14ac:dyDescent="0.2">
      <c r="A1594" s="359" t="s">
        <v>4684</v>
      </c>
      <c r="B1594" s="411" t="s">
        <v>5898</v>
      </c>
      <c r="C1594" s="412" t="s">
        <v>6656</v>
      </c>
      <c r="D1594" s="411" t="s">
        <v>217</v>
      </c>
      <c r="E1594" s="411" t="s">
        <v>1632</v>
      </c>
      <c r="F1594" s="413" t="s">
        <v>5908</v>
      </c>
      <c r="G1594" s="414" t="s">
        <v>185</v>
      </c>
      <c r="H1594" s="415">
        <v>0.49</v>
      </c>
      <c r="I1594" s="416">
        <v>23.19</v>
      </c>
      <c r="J1594" s="416">
        <v>11.36</v>
      </c>
      <c r="K1594" s="379"/>
      <c r="L1594" s="491">
        <v>27.94</v>
      </c>
      <c r="M1594" s="492"/>
    </row>
    <row r="1595" spans="1:13" x14ac:dyDescent="0.2">
      <c r="A1595" s="359" t="s">
        <v>4685</v>
      </c>
      <c r="B1595" s="373" t="s">
        <v>5794</v>
      </c>
      <c r="C1595" s="374" t="s">
        <v>6898</v>
      </c>
      <c r="D1595" s="373" t="s">
        <v>217</v>
      </c>
      <c r="E1595" s="373" t="s">
        <v>6899</v>
      </c>
      <c r="F1595" s="375" t="s">
        <v>5798</v>
      </c>
      <c r="G1595" s="376" t="s">
        <v>160</v>
      </c>
      <c r="H1595" s="377">
        <v>1.2999999999999999E-2</v>
      </c>
      <c r="I1595" s="378">
        <v>12.24</v>
      </c>
      <c r="J1595" s="378">
        <v>0.15</v>
      </c>
      <c r="K1595" s="379"/>
      <c r="L1595" s="493">
        <v>14.75</v>
      </c>
      <c r="M1595" s="494"/>
    </row>
    <row r="1596" spans="1:13" x14ac:dyDescent="0.2">
      <c r="A1596" s="359" t="s">
        <v>4686</v>
      </c>
      <c r="B1596" s="373" t="s">
        <v>5794</v>
      </c>
      <c r="C1596" s="374" t="s">
        <v>6901</v>
      </c>
      <c r="D1596" s="373" t="s">
        <v>217</v>
      </c>
      <c r="E1596" s="373" t="s">
        <v>6902</v>
      </c>
      <c r="F1596" s="375" t="s">
        <v>5798</v>
      </c>
      <c r="G1596" s="376" t="s">
        <v>160</v>
      </c>
      <c r="H1596" s="377">
        <v>1</v>
      </c>
      <c r="I1596" s="378">
        <v>10.721400000000003</v>
      </c>
      <c r="J1596" s="378">
        <v>10.72</v>
      </c>
      <c r="K1596" s="379"/>
      <c r="L1596" s="493">
        <v>12.9</v>
      </c>
      <c r="M1596" s="494"/>
    </row>
    <row r="1597" spans="1:13" x14ac:dyDescent="0.2">
      <c r="A1597" s="359" t="s">
        <v>4687</v>
      </c>
      <c r="B1597" s="373" t="s">
        <v>5794</v>
      </c>
      <c r="C1597" s="374" t="s">
        <v>6904</v>
      </c>
      <c r="D1597" s="373" t="s">
        <v>217</v>
      </c>
      <c r="E1597" s="373" t="s">
        <v>6905</v>
      </c>
      <c r="F1597" s="375" t="s">
        <v>5798</v>
      </c>
      <c r="G1597" s="376" t="s">
        <v>5692</v>
      </c>
      <c r="H1597" s="377">
        <v>3.0000000000000001E-3</v>
      </c>
      <c r="I1597" s="378">
        <v>31.74</v>
      </c>
      <c r="J1597" s="378">
        <v>0.09</v>
      </c>
      <c r="K1597" s="379"/>
      <c r="L1597" s="493">
        <v>38.24</v>
      </c>
      <c r="M1597" s="494"/>
    </row>
    <row r="1598" spans="1:13" x14ac:dyDescent="0.2">
      <c r="A1598" s="359" t="s">
        <v>4688</v>
      </c>
      <c r="B1598" s="360" t="s">
        <v>6907</v>
      </c>
      <c r="C1598" s="361" t="s">
        <v>5781</v>
      </c>
      <c r="D1598" s="360" t="s">
        <v>5782</v>
      </c>
      <c r="E1598" s="360" t="s">
        <v>5783</v>
      </c>
      <c r="F1598" s="362" t="s">
        <v>5784</v>
      </c>
      <c r="G1598" s="363" t="s">
        <v>5785</v>
      </c>
      <c r="H1598" s="361" t="s">
        <v>5786</v>
      </c>
      <c r="I1598" s="361" t="s">
        <v>5787</v>
      </c>
      <c r="J1598" s="361" t="s">
        <v>5788</v>
      </c>
      <c r="K1598" s="364"/>
      <c r="L1598" s="494"/>
      <c r="M1598" s="494"/>
    </row>
    <row r="1599" spans="1:13" ht="24" x14ac:dyDescent="0.2">
      <c r="A1599" s="359" t="s">
        <v>4689</v>
      </c>
      <c r="B1599" s="365" t="s">
        <v>5789</v>
      </c>
      <c r="C1599" s="366" t="s">
        <v>6909</v>
      </c>
      <c r="D1599" s="365" t="s">
        <v>217</v>
      </c>
      <c r="E1599" s="365" t="s">
        <v>779</v>
      </c>
      <c r="F1599" s="367" t="s">
        <v>6651</v>
      </c>
      <c r="G1599" s="368" t="s">
        <v>160</v>
      </c>
      <c r="H1599" s="369">
        <v>1</v>
      </c>
      <c r="I1599" s="370">
        <v>44.33</v>
      </c>
      <c r="J1599" s="370">
        <v>44.33</v>
      </c>
      <c r="K1599" s="371"/>
      <c r="L1599" s="495">
        <v>53.42</v>
      </c>
      <c r="M1599" s="495">
        <v>53.42</v>
      </c>
    </row>
    <row r="1600" spans="1:13" ht="24" x14ac:dyDescent="0.2">
      <c r="A1600" s="359" t="s">
        <v>4690</v>
      </c>
      <c r="B1600" s="424" t="s">
        <v>5898</v>
      </c>
      <c r="C1600" s="425" t="s">
        <v>6653</v>
      </c>
      <c r="D1600" s="424" t="s">
        <v>217</v>
      </c>
      <c r="E1600" s="424" t="s">
        <v>6654</v>
      </c>
      <c r="F1600" s="426" t="s">
        <v>5908</v>
      </c>
      <c r="G1600" s="427" t="s">
        <v>185</v>
      </c>
      <c r="H1600" s="428">
        <v>0.60099999999999998</v>
      </c>
      <c r="I1600" s="417">
        <v>16.63</v>
      </c>
      <c r="J1600" s="417">
        <v>9.99</v>
      </c>
      <c r="K1600" s="379"/>
      <c r="L1600" s="489">
        <v>20.04</v>
      </c>
    </row>
    <row r="1601" spans="1:13" ht="24.75" thickBot="1" x14ac:dyDescent="0.25">
      <c r="A1601" s="359" t="s">
        <v>4691</v>
      </c>
      <c r="B1601" s="424" t="s">
        <v>5898</v>
      </c>
      <c r="C1601" s="425" t="s">
        <v>6656</v>
      </c>
      <c r="D1601" s="424" t="s">
        <v>217</v>
      </c>
      <c r="E1601" s="424" t="s">
        <v>1632</v>
      </c>
      <c r="F1601" s="426" t="s">
        <v>5908</v>
      </c>
      <c r="G1601" s="427" t="s">
        <v>185</v>
      </c>
      <c r="H1601" s="428">
        <v>0.60099999999999998</v>
      </c>
      <c r="I1601" s="417">
        <v>23.19</v>
      </c>
      <c r="J1601" s="417">
        <v>13.93</v>
      </c>
      <c r="K1601" s="379"/>
      <c r="L1601" s="489">
        <v>27.94</v>
      </c>
    </row>
    <row r="1602" spans="1:13" ht="12.75" thickTop="1" x14ac:dyDescent="0.2">
      <c r="A1602" s="359" t="s">
        <v>4692</v>
      </c>
      <c r="B1602" s="390" t="s">
        <v>5794</v>
      </c>
      <c r="C1602" s="391" t="s">
        <v>6898</v>
      </c>
      <c r="D1602" s="390" t="s">
        <v>217</v>
      </c>
      <c r="E1602" s="390" t="s">
        <v>6899</v>
      </c>
      <c r="F1602" s="392" t="s">
        <v>5798</v>
      </c>
      <c r="G1602" s="393" t="s">
        <v>160</v>
      </c>
      <c r="H1602" s="394">
        <v>0.02</v>
      </c>
      <c r="I1602" s="395">
        <v>12.24</v>
      </c>
      <c r="J1602" s="395">
        <v>0.24</v>
      </c>
      <c r="K1602" s="379"/>
      <c r="L1602" s="491">
        <v>14.75</v>
      </c>
      <c r="M1602" s="492"/>
    </row>
    <row r="1603" spans="1:13" x14ac:dyDescent="0.2">
      <c r="A1603" s="359" t="s">
        <v>4693</v>
      </c>
      <c r="B1603" s="373" t="s">
        <v>5794</v>
      </c>
      <c r="C1603" s="374" t="s">
        <v>6914</v>
      </c>
      <c r="D1603" s="373" t="s">
        <v>217</v>
      </c>
      <c r="E1603" s="373" t="s">
        <v>6915</v>
      </c>
      <c r="F1603" s="375" t="s">
        <v>5798</v>
      </c>
      <c r="G1603" s="376" t="s">
        <v>160</v>
      </c>
      <c r="H1603" s="377">
        <v>1</v>
      </c>
      <c r="I1603" s="378">
        <v>20.020004999999998</v>
      </c>
      <c r="J1603" s="378">
        <v>20.02</v>
      </c>
      <c r="K1603" s="379"/>
      <c r="L1603" s="493">
        <v>24.11</v>
      </c>
      <c r="M1603" s="494"/>
    </row>
    <row r="1604" spans="1:13" x14ac:dyDescent="0.2">
      <c r="A1604" s="359" t="s">
        <v>4694</v>
      </c>
      <c r="B1604" s="373" t="s">
        <v>5794</v>
      </c>
      <c r="C1604" s="374" t="s">
        <v>6904</v>
      </c>
      <c r="D1604" s="373" t="s">
        <v>217</v>
      </c>
      <c r="E1604" s="373" t="s">
        <v>6905</v>
      </c>
      <c r="F1604" s="375" t="s">
        <v>5798</v>
      </c>
      <c r="G1604" s="376" t="s">
        <v>5692</v>
      </c>
      <c r="H1604" s="377">
        <v>5.0000000000000001E-3</v>
      </c>
      <c r="I1604" s="378">
        <v>31.74</v>
      </c>
      <c r="J1604" s="378">
        <v>0.15</v>
      </c>
      <c r="K1604" s="379"/>
      <c r="L1604" s="493">
        <v>38.24</v>
      </c>
      <c r="M1604" s="494"/>
    </row>
    <row r="1605" spans="1:13" x14ac:dyDescent="0.2">
      <c r="A1605" s="359" t="s">
        <v>4695</v>
      </c>
      <c r="B1605" s="360" t="s">
        <v>6918</v>
      </c>
      <c r="C1605" s="361" t="s">
        <v>5781</v>
      </c>
      <c r="D1605" s="360" t="s">
        <v>5782</v>
      </c>
      <c r="E1605" s="360" t="s">
        <v>5783</v>
      </c>
      <c r="F1605" s="362" t="s">
        <v>5784</v>
      </c>
      <c r="G1605" s="363" t="s">
        <v>5785</v>
      </c>
      <c r="H1605" s="361" t="s">
        <v>5786</v>
      </c>
      <c r="I1605" s="361" t="s">
        <v>5787</v>
      </c>
      <c r="J1605" s="361" t="s">
        <v>5788</v>
      </c>
      <c r="K1605" s="364"/>
      <c r="L1605" s="494"/>
      <c r="M1605" s="494"/>
    </row>
    <row r="1606" spans="1:13" x14ac:dyDescent="0.2">
      <c r="A1606" s="359" t="s">
        <v>4696</v>
      </c>
      <c r="B1606" s="365" t="s">
        <v>5789</v>
      </c>
      <c r="C1606" s="366" t="s">
        <v>6920</v>
      </c>
      <c r="D1606" s="365" t="s">
        <v>5791</v>
      </c>
      <c r="E1606" s="365" t="s">
        <v>781</v>
      </c>
      <c r="F1606" s="367">
        <v>8</v>
      </c>
      <c r="G1606" s="368" t="s">
        <v>5607</v>
      </c>
      <c r="H1606" s="369">
        <v>1</v>
      </c>
      <c r="I1606" s="370">
        <v>24.82</v>
      </c>
      <c r="J1606" s="370">
        <v>24.82</v>
      </c>
      <c r="K1606" s="371"/>
      <c r="L1606" s="495">
        <v>29.91</v>
      </c>
      <c r="M1606" s="495">
        <v>29.91</v>
      </c>
    </row>
    <row r="1607" spans="1:13" x14ac:dyDescent="0.2">
      <c r="A1607" s="359" t="s">
        <v>4697</v>
      </c>
      <c r="B1607" s="396" t="s">
        <v>5794</v>
      </c>
      <c r="C1607" s="397" t="s">
        <v>5795</v>
      </c>
      <c r="D1607" s="396" t="s">
        <v>5791</v>
      </c>
      <c r="E1607" s="396" t="s">
        <v>5302</v>
      </c>
      <c r="F1607" s="398" t="s">
        <v>5796</v>
      </c>
      <c r="G1607" s="399" t="s">
        <v>86</v>
      </c>
      <c r="H1607" s="400">
        <v>0.4</v>
      </c>
      <c r="I1607" s="380">
        <v>12.5</v>
      </c>
      <c r="J1607" s="380">
        <v>5</v>
      </c>
      <c r="K1607" s="379"/>
      <c r="L1607" s="489">
        <v>15.06</v>
      </c>
    </row>
    <row r="1608" spans="1:13" ht="12.75" thickBot="1" x14ac:dyDescent="0.25">
      <c r="A1608" s="359" t="s">
        <v>4698</v>
      </c>
      <c r="B1608" s="396" t="s">
        <v>5794</v>
      </c>
      <c r="C1608" s="397" t="s">
        <v>5916</v>
      </c>
      <c r="D1608" s="396" t="s">
        <v>5791</v>
      </c>
      <c r="E1608" s="396" t="s">
        <v>5350</v>
      </c>
      <c r="F1608" s="398" t="s">
        <v>5796</v>
      </c>
      <c r="G1608" s="399" t="s">
        <v>86</v>
      </c>
      <c r="H1608" s="400">
        <v>0.4</v>
      </c>
      <c r="I1608" s="380">
        <v>18.510000000000002</v>
      </c>
      <c r="J1608" s="380">
        <v>7.4</v>
      </c>
      <c r="K1608" s="379"/>
      <c r="L1608" s="489">
        <v>22.3</v>
      </c>
    </row>
    <row r="1609" spans="1:13" ht="12.75" thickTop="1" x14ac:dyDescent="0.2">
      <c r="A1609" s="359" t="s">
        <v>4699</v>
      </c>
      <c r="B1609" s="390" t="s">
        <v>5794</v>
      </c>
      <c r="C1609" s="391" t="s">
        <v>6924</v>
      </c>
      <c r="D1609" s="390" t="s">
        <v>5791</v>
      </c>
      <c r="E1609" s="390" t="s">
        <v>781</v>
      </c>
      <c r="F1609" s="392" t="s">
        <v>5798</v>
      </c>
      <c r="G1609" s="393" t="s">
        <v>5305</v>
      </c>
      <c r="H1609" s="394">
        <v>1</v>
      </c>
      <c r="I1609" s="395">
        <v>12.27</v>
      </c>
      <c r="J1609" s="395">
        <v>12.27</v>
      </c>
      <c r="K1609" s="379"/>
      <c r="L1609" s="491">
        <v>14.79</v>
      </c>
      <c r="M1609" s="492"/>
    </row>
    <row r="1610" spans="1:13" x14ac:dyDescent="0.2">
      <c r="A1610" s="359" t="s">
        <v>4700</v>
      </c>
      <c r="B1610" s="373" t="s">
        <v>5794</v>
      </c>
      <c r="C1610" s="374" t="s">
        <v>6602</v>
      </c>
      <c r="D1610" s="373" t="s">
        <v>5791</v>
      </c>
      <c r="E1610" s="373" t="s">
        <v>5394</v>
      </c>
      <c r="F1610" s="375" t="s">
        <v>5798</v>
      </c>
      <c r="G1610" s="376" t="s">
        <v>5385</v>
      </c>
      <c r="H1610" s="377">
        <v>0.4</v>
      </c>
      <c r="I1610" s="378">
        <v>0.38</v>
      </c>
      <c r="J1610" s="378">
        <v>0.15</v>
      </c>
      <c r="K1610" s="379"/>
      <c r="L1610" s="493">
        <v>0.46</v>
      </c>
      <c r="M1610" s="494"/>
    </row>
    <row r="1611" spans="1:13" x14ac:dyDescent="0.2">
      <c r="A1611" s="359" t="s">
        <v>4701</v>
      </c>
      <c r="B1611" s="360" t="s">
        <v>6927</v>
      </c>
      <c r="C1611" s="361" t="s">
        <v>5781</v>
      </c>
      <c r="D1611" s="360" t="s">
        <v>5782</v>
      </c>
      <c r="E1611" s="360" t="s">
        <v>5783</v>
      </c>
      <c r="F1611" s="362" t="s">
        <v>5784</v>
      </c>
      <c r="G1611" s="363" t="s">
        <v>5785</v>
      </c>
      <c r="H1611" s="361" t="s">
        <v>5786</v>
      </c>
      <c r="I1611" s="361" t="s">
        <v>5787</v>
      </c>
      <c r="J1611" s="361" t="s">
        <v>5788</v>
      </c>
      <c r="K1611" s="364"/>
      <c r="L1611" s="494"/>
      <c r="M1611" s="494"/>
    </row>
    <row r="1612" spans="1:13" ht="36" x14ac:dyDescent="0.2">
      <c r="A1612" s="359" t="s">
        <v>4702</v>
      </c>
      <c r="B1612" s="365" t="s">
        <v>5789</v>
      </c>
      <c r="C1612" s="366" t="s">
        <v>6929</v>
      </c>
      <c r="D1612" s="365" t="s">
        <v>217</v>
      </c>
      <c r="E1612" s="365" t="s">
        <v>783</v>
      </c>
      <c r="F1612" s="367" t="s">
        <v>6651</v>
      </c>
      <c r="G1612" s="368" t="s">
        <v>160</v>
      </c>
      <c r="H1612" s="369">
        <v>1</v>
      </c>
      <c r="I1612" s="370">
        <v>105.34</v>
      </c>
      <c r="J1612" s="370">
        <v>105.34</v>
      </c>
      <c r="K1612" s="371"/>
      <c r="L1612" s="495">
        <v>126.91</v>
      </c>
      <c r="M1612" s="495">
        <v>126.91</v>
      </c>
    </row>
    <row r="1613" spans="1:13" ht="24" x14ac:dyDescent="0.2">
      <c r="A1613" s="359" t="s">
        <v>4703</v>
      </c>
      <c r="B1613" s="418" t="s">
        <v>5898</v>
      </c>
      <c r="C1613" s="419" t="s">
        <v>6653</v>
      </c>
      <c r="D1613" s="418" t="s">
        <v>217</v>
      </c>
      <c r="E1613" s="418" t="s">
        <v>6654</v>
      </c>
      <c r="F1613" s="420" t="s">
        <v>5908</v>
      </c>
      <c r="G1613" s="421" t="s">
        <v>185</v>
      </c>
      <c r="H1613" s="422">
        <v>0.52200000000000002</v>
      </c>
      <c r="I1613" s="423">
        <v>16.63</v>
      </c>
      <c r="J1613" s="423">
        <v>8.68</v>
      </c>
      <c r="K1613" s="379"/>
      <c r="L1613" s="493">
        <v>20.04</v>
      </c>
      <c r="M1613" s="494"/>
    </row>
    <row r="1614" spans="1:13" ht="24" x14ac:dyDescent="0.2">
      <c r="A1614" s="359" t="s">
        <v>4704</v>
      </c>
      <c r="B1614" s="418" t="s">
        <v>5898</v>
      </c>
      <c r="C1614" s="419" t="s">
        <v>6656</v>
      </c>
      <c r="D1614" s="418" t="s">
        <v>217</v>
      </c>
      <c r="E1614" s="418" t="s">
        <v>1632</v>
      </c>
      <c r="F1614" s="420" t="s">
        <v>5908</v>
      </c>
      <c r="G1614" s="421" t="s">
        <v>185</v>
      </c>
      <c r="H1614" s="422">
        <v>0.52200000000000002</v>
      </c>
      <c r="I1614" s="423">
        <v>23.19</v>
      </c>
      <c r="J1614" s="423">
        <v>12.1</v>
      </c>
      <c r="K1614" s="379"/>
      <c r="L1614" s="493">
        <v>27.94</v>
      </c>
      <c r="M1614" s="494"/>
    </row>
    <row r="1615" spans="1:13" x14ac:dyDescent="0.2">
      <c r="A1615" s="359" t="s">
        <v>4705</v>
      </c>
      <c r="B1615" s="373" t="s">
        <v>5794</v>
      </c>
      <c r="C1615" s="374" t="s">
        <v>6898</v>
      </c>
      <c r="D1615" s="373" t="s">
        <v>217</v>
      </c>
      <c r="E1615" s="373" t="s">
        <v>6899</v>
      </c>
      <c r="F1615" s="375" t="s">
        <v>5798</v>
      </c>
      <c r="G1615" s="376" t="s">
        <v>160</v>
      </c>
      <c r="H1615" s="377">
        <v>2.7E-2</v>
      </c>
      <c r="I1615" s="378">
        <v>12.24</v>
      </c>
      <c r="J1615" s="378">
        <v>0.33</v>
      </c>
      <c r="K1615" s="379"/>
      <c r="L1615" s="493">
        <v>14.75</v>
      </c>
      <c r="M1615" s="494"/>
    </row>
    <row r="1616" spans="1:13" x14ac:dyDescent="0.2">
      <c r="A1616" s="359" t="s">
        <v>4706</v>
      </c>
      <c r="B1616" s="373" t="s">
        <v>5794</v>
      </c>
      <c r="C1616" s="374" t="s">
        <v>6934</v>
      </c>
      <c r="D1616" s="373" t="s">
        <v>217</v>
      </c>
      <c r="E1616" s="373" t="s">
        <v>6935</v>
      </c>
      <c r="F1616" s="375" t="s">
        <v>5798</v>
      </c>
      <c r="G1616" s="376" t="s">
        <v>160</v>
      </c>
      <c r="H1616" s="377">
        <v>1</v>
      </c>
      <c r="I1616" s="378">
        <v>84.14</v>
      </c>
      <c r="J1616" s="378">
        <v>84.14</v>
      </c>
      <c r="K1616" s="379"/>
      <c r="L1616" s="493">
        <v>101.37</v>
      </c>
      <c r="M1616" s="494"/>
    </row>
    <row r="1617" spans="1:13" x14ac:dyDescent="0.2">
      <c r="A1617" s="359" t="s">
        <v>4707</v>
      </c>
      <c r="B1617" s="373" t="s">
        <v>5794</v>
      </c>
      <c r="C1617" s="374" t="s">
        <v>6904</v>
      </c>
      <c r="D1617" s="373" t="s">
        <v>217</v>
      </c>
      <c r="E1617" s="373" t="s">
        <v>6905</v>
      </c>
      <c r="F1617" s="375" t="s">
        <v>5798</v>
      </c>
      <c r="G1617" s="376" t="s">
        <v>5692</v>
      </c>
      <c r="H1617" s="377">
        <v>3.0000000000000001E-3</v>
      </c>
      <c r="I1617" s="378">
        <v>31.74</v>
      </c>
      <c r="J1617" s="378">
        <v>0.09</v>
      </c>
      <c r="K1617" s="379"/>
      <c r="L1617" s="493">
        <v>38.24</v>
      </c>
      <c r="M1617" s="494"/>
    </row>
    <row r="1618" spans="1:13" x14ac:dyDescent="0.2">
      <c r="A1618" s="359" t="s">
        <v>4708</v>
      </c>
      <c r="B1618" s="381" t="s">
        <v>6938</v>
      </c>
      <c r="C1618" s="382" t="s">
        <v>5781</v>
      </c>
      <c r="D1618" s="381" t="s">
        <v>5782</v>
      </c>
      <c r="E1618" s="381" t="s">
        <v>5783</v>
      </c>
      <c r="F1618" s="383" t="s">
        <v>5784</v>
      </c>
      <c r="G1618" s="384" t="s">
        <v>5785</v>
      </c>
      <c r="H1618" s="382" t="s">
        <v>5786</v>
      </c>
      <c r="I1618" s="382" t="s">
        <v>5787</v>
      </c>
      <c r="J1618" s="382" t="s">
        <v>5788</v>
      </c>
      <c r="K1618" s="364"/>
    </row>
    <row r="1619" spans="1:13" ht="24.75" thickBot="1" x14ac:dyDescent="0.25">
      <c r="A1619" s="359" t="s">
        <v>4709</v>
      </c>
      <c r="B1619" s="385" t="s">
        <v>5789</v>
      </c>
      <c r="C1619" s="386" t="s">
        <v>6940</v>
      </c>
      <c r="D1619" s="385" t="s">
        <v>217</v>
      </c>
      <c r="E1619" s="385" t="s">
        <v>788</v>
      </c>
      <c r="F1619" s="387" t="s">
        <v>6651</v>
      </c>
      <c r="G1619" s="388" t="s">
        <v>160</v>
      </c>
      <c r="H1619" s="389">
        <v>1</v>
      </c>
      <c r="I1619" s="372">
        <v>73.12</v>
      </c>
      <c r="J1619" s="372">
        <v>73.12</v>
      </c>
      <c r="K1619" s="371"/>
      <c r="L1619" s="488">
        <v>88.1</v>
      </c>
      <c r="M1619" s="488">
        <v>88.1</v>
      </c>
    </row>
    <row r="1620" spans="1:13" ht="24.75" thickTop="1" x14ac:dyDescent="0.2">
      <c r="A1620" s="359" t="s">
        <v>4710</v>
      </c>
      <c r="B1620" s="411" t="s">
        <v>5898</v>
      </c>
      <c r="C1620" s="412" t="s">
        <v>6653</v>
      </c>
      <c r="D1620" s="411" t="s">
        <v>217</v>
      </c>
      <c r="E1620" s="411" t="s">
        <v>6654</v>
      </c>
      <c r="F1620" s="413" t="s">
        <v>5908</v>
      </c>
      <c r="G1620" s="414" t="s">
        <v>185</v>
      </c>
      <c r="H1620" s="415">
        <v>0.53300000000000003</v>
      </c>
      <c r="I1620" s="416">
        <v>16.63</v>
      </c>
      <c r="J1620" s="416">
        <v>8.86</v>
      </c>
      <c r="K1620" s="379"/>
      <c r="L1620" s="491">
        <v>20.04</v>
      </c>
      <c r="M1620" s="492"/>
    </row>
    <row r="1621" spans="1:13" ht="24" x14ac:dyDescent="0.2">
      <c r="A1621" s="359" t="s">
        <v>4711</v>
      </c>
      <c r="B1621" s="418" t="s">
        <v>5898</v>
      </c>
      <c r="C1621" s="419" t="s">
        <v>6656</v>
      </c>
      <c r="D1621" s="418" t="s">
        <v>217</v>
      </c>
      <c r="E1621" s="418" t="s">
        <v>1632</v>
      </c>
      <c r="F1621" s="420" t="s">
        <v>5908</v>
      </c>
      <c r="G1621" s="421" t="s">
        <v>185</v>
      </c>
      <c r="H1621" s="422">
        <v>0.53300000000000003</v>
      </c>
      <c r="I1621" s="423">
        <v>23.19</v>
      </c>
      <c r="J1621" s="423">
        <v>12.36</v>
      </c>
      <c r="K1621" s="379"/>
      <c r="L1621" s="493">
        <v>27.94</v>
      </c>
      <c r="M1621" s="494"/>
    </row>
    <row r="1622" spans="1:13" x14ac:dyDescent="0.2">
      <c r="A1622" s="359" t="s">
        <v>4712</v>
      </c>
      <c r="B1622" s="373" t="s">
        <v>5794</v>
      </c>
      <c r="C1622" s="374" t="s">
        <v>6898</v>
      </c>
      <c r="D1622" s="373" t="s">
        <v>217</v>
      </c>
      <c r="E1622" s="373" t="s">
        <v>6899</v>
      </c>
      <c r="F1622" s="375" t="s">
        <v>5798</v>
      </c>
      <c r="G1622" s="376" t="s">
        <v>160</v>
      </c>
      <c r="H1622" s="377">
        <v>1.7000000000000001E-2</v>
      </c>
      <c r="I1622" s="378">
        <v>12.24</v>
      </c>
      <c r="J1622" s="378">
        <v>0.2</v>
      </c>
      <c r="K1622" s="379"/>
      <c r="L1622" s="493">
        <v>14.75</v>
      </c>
      <c r="M1622" s="494"/>
    </row>
    <row r="1623" spans="1:13" x14ac:dyDescent="0.2">
      <c r="A1623" s="359" t="s">
        <v>4713</v>
      </c>
      <c r="B1623" s="373" t="s">
        <v>5794</v>
      </c>
      <c r="C1623" s="374" t="s">
        <v>6904</v>
      </c>
      <c r="D1623" s="373" t="s">
        <v>217</v>
      </c>
      <c r="E1623" s="373" t="s">
        <v>6905</v>
      </c>
      <c r="F1623" s="375" t="s">
        <v>5798</v>
      </c>
      <c r="G1623" s="376" t="s">
        <v>5692</v>
      </c>
      <c r="H1623" s="377">
        <v>4.0000000000000001E-3</v>
      </c>
      <c r="I1623" s="378">
        <v>31.74</v>
      </c>
      <c r="J1623" s="378">
        <v>0.12</v>
      </c>
      <c r="K1623" s="379"/>
      <c r="L1623" s="493">
        <v>38.24</v>
      </c>
      <c r="M1623" s="494"/>
    </row>
    <row r="1624" spans="1:13" x14ac:dyDescent="0.2">
      <c r="A1624" s="359" t="s">
        <v>4714</v>
      </c>
      <c r="B1624" s="396" t="s">
        <v>5794</v>
      </c>
      <c r="C1624" s="397" t="s">
        <v>6946</v>
      </c>
      <c r="D1624" s="396" t="s">
        <v>217</v>
      </c>
      <c r="E1624" s="396" t="s">
        <v>6947</v>
      </c>
      <c r="F1624" s="398" t="s">
        <v>5798</v>
      </c>
      <c r="G1624" s="399" t="s">
        <v>160</v>
      </c>
      <c r="H1624" s="400">
        <v>1</v>
      </c>
      <c r="I1624" s="380">
        <v>51.58011176470589</v>
      </c>
      <c r="J1624" s="380">
        <v>51.58</v>
      </c>
      <c r="K1624" s="379"/>
      <c r="L1624" s="489">
        <v>62.13</v>
      </c>
    </row>
    <row r="1625" spans="1:13" ht="12.75" thickBot="1" x14ac:dyDescent="0.25">
      <c r="A1625" s="359" t="s">
        <v>4715</v>
      </c>
      <c r="B1625" s="381" t="s">
        <v>6949</v>
      </c>
      <c r="C1625" s="382" t="s">
        <v>5781</v>
      </c>
      <c r="D1625" s="381" t="s">
        <v>5782</v>
      </c>
      <c r="E1625" s="381" t="s">
        <v>5783</v>
      </c>
      <c r="F1625" s="383" t="s">
        <v>5784</v>
      </c>
      <c r="G1625" s="384" t="s">
        <v>5785</v>
      </c>
      <c r="H1625" s="382" t="s">
        <v>5786</v>
      </c>
      <c r="I1625" s="382" t="s">
        <v>5787</v>
      </c>
      <c r="J1625" s="382" t="s">
        <v>5788</v>
      </c>
      <c r="K1625" s="364"/>
    </row>
    <row r="1626" spans="1:13" ht="24.75" thickTop="1" x14ac:dyDescent="0.2">
      <c r="A1626" s="359" t="s">
        <v>4716</v>
      </c>
      <c r="B1626" s="401" t="s">
        <v>5789</v>
      </c>
      <c r="C1626" s="402" t="s">
        <v>6194</v>
      </c>
      <c r="D1626" s="401" t="s">
        <v>5791</v>
      </c>
      <c r="E1626" s="401" t="s">
        <v>6195</v>
      </c>
      <c r="F1626" s="403">
        <v>10</v>
      </c>
      <c r="G1626" s="404" t="s">
        <v>5793</v>
      </c>
      <c r="H1626" s="405">
        <v>1</v>
      </c>
      <c r="I1626" s="406">
        <v>43.71</v>
      </c>
      <c r="J1626" s="406">
        <v>43.709999999999994</v>
      </c>
      <c r="K1626" s="371"/>
      <c r="L1626" s="496">
        <v>52.65</v>
      </c>
      <c r="M1626" s="496">
        <v>52.65</v>
      </c>
    </row>
    <row r="1627" spans="1:13" x14ac:dyDescent="0.2">
      <c r="A1627" s="359" t="s">
        <v>4717</v>
      </c>
      <c r="B1627" s="373" t="s">
        <v>5794</v>
      </c>
      <c r="C1627" s="374" t="s">
        <v>5840</v>
      </c>
      <c r="D1627" s="373" t="s">
        <v>5791</v>
      </c>
      <c r="E1627" s="373" t="s">
        <v>5288</v>
      </c>
      <c r="F1627" s="375" t="s">
        <v>5796</v>
      </c>
      <c r="G1627" s="376" t="s">
        <v>86</v>
      </c>
      <c r="H1627" s="377">
        <v>0.73660000000000003</v>
      </c>
      <c r="I1627" s="378">
        <v>18.510000000000002</v>
      </c>
      <c r="J1627" s="378">
        <v>13.63</v>
      </c>
      <c r="K1627" s="379"/>
      <c r="L1627" s="493">
        <v>22.3</v>
      </c>
      <c r="M1627" s="494"/>
    </row>
    <row r="1628" spans="1:13" x14ac:dyDescent="0.2">
      <c r="A1628" s="359" t="s">
        <v>4718</v>
      </c>
      <c r="B1628" s="373" t="s">
        <v>5794</v>
      </c>
      <c r="C1628" s="374" t="s">
        <v>6196</v>
      </c>
      <c r="D1628" s="373" t="s">
        <v>5791</v>
      </c>
      <c r="E1628" s="373" t="s">
        <v>5378</v>
      </c>
      <c r="F1628" s="375" t="s">
        <v>5798</v>
      </c>
      <c r="G1628" s="376" t="s">
        <v>5298</v>
      </c>
      <c r="H1628" s="377">
        <v>2.0030000000000001</v>
      </c>
      <c r="I1628" s="378">
        <v>0.8</v>
      </c>
      <c r="J1628" s="378">
        <v>1.6</v>
      </c>
      <c r="K1628" s="379"/>
      <c r="L1628" s="493">
        <v>0.97</v>
      </c>
      <c r="M1628" s="494"/>
    </row>
    <row r="1629" spans="1:13" x14ac:dyDescent="0.2">
      <c r="A1629" s="359" t="s">
        <v>4719</v>
      </c>
      <c r="B1629" s="373" t="s">
        <v>5794</v>
      </c>
      <c r="C1629" s="374" t="s">
        <v>5797</v>
      </c>
      <c r="D1629" s="373" t="s">
        <v>5791</v>
      </c>
      <c r="E1629" s="373" t="s">
        <v>5380</v>
      </c>
      <c r="F1629" s="375" t="s">
        <v>5798</v>
      </c>
      <c r="G1629" s="376" t="s">
        <v>5298</v>
      </c>
      <c r="H1629" s="377">
        <v>1.2</v>
      </c>
      <c r="I1629" s="378">
        <v>0.52</v>
      </c>
      <c r="J1629" s="378">
        <v>0.62</v>
      </c>
      <c r="K1629" s="379"/>
      <c r="L1629" s="493">
        <v>0.63</v>
      </c>
      <c r="M1629" s="494"/>
    </row>
    <row r="1630" spans="1:13" x14ac:dyDescent="0.2">
      <c r="A1630" s="359" t="s">
        <v>4720</v>
      </c>
      <c r="B1630" s="396" t="s">
        <v>5794</v>
      </c>
      <c r="C1630" s="397" t="s">
        <v>5815</v>
      </c>
      <c r="D1630" s="396" t="s">
        <v>5791</v>
      </c>
      <c r="E1630" s="396" t="s">
        <v>5286</v>
      </c>
      <c r="F1630" s="398" t="s">
        <v>5796</v>
      </c>
      <c r="G1630" s="399" t="s">
        <v>86</v>
      </c>
      <c r="H1630" s="400">
        <v>0.86209999999999998</v>
      </c>
      <c r="I1630" s="380">
        <v>11.256037499999998</v>
      </c>
      <c r="J1630" s="380">
        <v>9.6999999999999993</v>
      </c>
      <c r="K1630" s="379"/>
      <c r="L1630" s="489">
        <v>13.34</v>
      </c>
    </row>
    <row r="1631" spans="1:13" ht="12.75" thickBot="1" x14ac:dyDescent="0.25">
      <c r="A1631" s="359" t="s">
        <v>4721</v>
      </c>
      <c r="B1631" s="396" t="s">
        <v>5794</v>
      </c>
      <c r="C1631" s="397" t="s">
        <v>6197</v>
      </c>
      <c r="D1631" s="396" t="s">
        <v>5791</v>
      </c>
      <c r="E1631" s="396" t="s">
        <v>5364</v>
      </c>
      <c r="F1631" s="398" t="s">
        <v>5798</v>
      </c>
      <c r="G1631" s="399" t="s">
        <v>5885</v>
      </c>
      <c r="H1631" s="400">
        <v>1.34E-2</v>
      </c>
      <c r="I1631" s="380">
        <v>154.26</v>
      </c>
      <c r="J1631" s="380">
        <v>2.06</v>
      </c>
      <c r="K1631" s="379"/>
      <c r="L1631" s="489">
        <v>185.84</v>
      </c>
    </row>
    <row r="1632" spans="1:13" ht="12.75" thickTop="1" x14ac:dyDescent="0.2">
      <c r="A1632" s="359" t="s">
        <v>4722</v>
      </c>
      <c r="B1632" s="390" t="s">
        <v>5794</v>
      </c>
      <c r="C1632" s="391" t="s">
        <v>6198</v>
      </c>
      <c r="D1632" s="390" t="s">
        <v>5791</v>
      </c>
      <c r="E1632" s="390" t="s">
        <v>6199</v>
      </c>
      <c r="F1632" s="392" t="s">
        <v>5798</v>
      </c>
      <c r="G1632" s="393" t="s">
        <v>5305</v>
      </c>
      <c r="H1632" s="394">
        <v>23</v>
      </c>
      <c r="I1632" s="395">
        <v>0.7</v>
      </c>
      <c r="J1632" s="395">
        <v>16.100000000000001</v>
      </c>
      <c r="K1632" s="379"/>
      <c r="L1632" s="491">
        <v>0.85</v>
      </c>
      <c r="M1632" s="492"/>
    </row>
    <row r="1633" spans="1:13" x14ac:dyDescent="0.2">
      <c r="A1633" s="359" t="s">
        <v>4723</v>
      </c>
      <c r="B1633" s="360" t="s">
        <v>6958</v>
      </c>
      <c r="C1633" s="361" t="s">
        <v>5781</v>
      </c>
      <c r="D1633" s="360" t="s">
        <v>5782</v>
      </c>
      <c r="E1633" s="360" t="s">
        <v>5783</v>
      </c>
      <c r="F1633" s="362" t="s">
        <v>5784</v>
      </c>
      <c r="G1633" s="363" t="s">
        <v>5785</v>
      </c>
      <c r="H1633" s="361" t="s">
        <v>5786</v>
      </c>
      <c r="I1633" s="361" t="s">
        <v>5787</v>
      </c>
      <c r="J1633" s="361" t="s">
        <v>5788</v>
      </c>
      <c r="K1633" s="364"/>
      <c r="L1633" s="494"/>
      <c r="M1633" s="494"/>
    </row>
    <row r="1634" spans="1:13" x14ac:dyDescent="0.2">
      <c r="A1634" s="359" t="s">
        <v>4724</v>
      </c>
      <c r="B1634" s="365" t="s">
        <v>5789</v>
      </c>
      <c r="C1634" s="366" t="s">
        <v>6960</v>
      </c>
      <c r="D1634" s="365" t="s">
        <v>5791</v>
      </c>
      <c r="E1634" s="365" t="s">
        <v>813</v>
      </c>
      <c r="F1634" s="367">
        <v>12</v>
      </c>
      <c r="G1634" s="368" t="s">
        <v>5793</v>
      </c>
      <c r="H1634" s="369">
        <v>1</v>
      </c>
      <c r="I1634" s="370">
        <v>18.399999999999999</v>
      </c>
      <c r="J1634" s="370">
        <v>18.399999999999999</v>
      </c>
      <c r="K1634" s="371"/>
      <c r="L1634" s="495">
        <v>22.17</v>
      </c>
      <c r="M1634" s="495">
        <v>22.17</v>
      </c>
    </row>
    <row r="1635" spans="1:13" x14ac:dyDescent="0.2">
      <c r="A1635" s="359" t="s">
        <v>4725</v>
      </c>
      <c r="B1635" s="373" t="s">
        <v>5794</v>
      </c>
      <c r="C1635" s="374" t="s">
        <v>5840</v>
      </c>
      <c r="D1635" s="373" t="s">
        <v>5791</v>
      </c>
      <c r="E1635" s="373" t="s">
        <v>5288</v>
      </c>
      <c r="F1635" s="375" t="s">
        <v>5796</v>
      </c>
      <c r="G1635" s="376" t="s">
        <v>86</v>
      </c>
      <c r="H1635" s="377">
        <v>0.22620000000000001</v>
      </c>
      <c r="I1635" s="378">
        <v>18.510000000000002</v>
      </c>
      <c r="J1635" s="378">
        <v>4.18</v>
      </c>
      <c r="K1635" s="379"/>
      <c r="L1635" s="493">
        <v>22.3</v>
      </c>
      <c r="M1635" s="494"/>
    </row>
    <row r="1636" spans="1:13" x14ac:dyDescent="0.2">
      <c r="A1636" s="359" t="s">
        <v>4726</v>
      </c>
      <c r="B1636" s="396" t="s">
        <v>5794</v>
      </c>
      <c r="C1636" s="397" t="s">
        <v>5815</v>
      </c>
      <c r="D1636" s="396" t="s">
        <v>5791</v>
      </c>
      <c r="E1636" s="396" t="s">
        <v>5286</v>
      </c>
      <c r="F1636" s="398" t="s">
        <v>5796</v>
      </c>
      <c r="G1636" s="399" t="s">
        <v>86</v>
      </c>
      <c r="H1636" s="400">
        <v>0.373</v>
      </c>
      <c r="I1636" s="380">
        <v>11.07</v>
      </c>
      <c r="J1636" s="380">
        <v>4.12</v>
      </c>
      <c r="K1636" s="379"/>
      <c r="L1636" s="489">
        <v>13.34</v>
      </c>
    </row>
    <row r="1637" spans="1:13" ht="12.75" thickBot="1" x14ac:dyDescent="0.25">
      <c r="A1637" s="359" t="s">
        <v>4727</v>
      </c>
      <c r="B1637" s="396" t="s">
        <v>5794</v>
      </c>
      <c r="C1637" s="397" t="s">
        <v>6197</v>
      </c>
      <c r="D1637" s="396" t="s">
        <v>5791</v>
      </c>
      <c r="E1637" s="396" t="s">
        <v>5364</v>
      </c>
      <c r="F1637" s="398" t="s">
        <v>5798</v>
      </c>
      <c r="G1637" s="399" t="s">
        <v>5885</v>
      </c>
      <c r="H1637" s="400">
        <v>2.52E-2</v>
      </c>
      <c r="I1637" s="380">
        <v>154.26</v>
      </c>
      <c r="J1637" s="380">
        <v>3.88</v>
      </c>
      <c r="K1637" s="379"/>
      <c r="L1637" s="489">
        <v>185.84</v>
      </c>
    </row>
    <row r="1638" spans="1:13" ht="12.75" thickTop="1" x14ac:dyDescent="0.2">
      <c r="A1638" s="359" t="s">
        <v>4728</v>
      </c>
      <c r="B1638" s="390" t="s">
        <v>5794</v>
      </c>
      <c r="C1638" s="391" t="s">
        <v>5797</v>
      </c>
      <c r="D1638" s="390" t="s">
        <v>5791</v>
      </c>
      <c r="E1638" s="390" t="s">
        <v>5380</v>
      </c>
      <c r="F1638" s="392" t="s">
        <v>5798</v>
      </c>
      <c r="G1638" s="393" t="s">
        <v>5298</v>
      </c>
      <c r="H1638" s="394">
        <v>11.879300000000001</v>
      </c>
      <c r="I1638" s="395">
        <v>0.52433333333333321</v>
      </c>
      <c r="J1638" s="395">
        <v>6.22</v>
      </c>
      <c r="K1638" s="379"/>
      <c r="L1638" s="491">
        <v>0.63</v>
      </c>
      <c r="M1638" s="492"/>
    </row>
    <row r="1639" spans="1:13" x14ac:dyDescent="0.2">
      <c r="A1639" s="359" t="s">
        <v>4729</v>
      </c>
      <c r="B1639" s="360" t="s">
        <v>6966</v>
      </c>
      <c r="C1639" s="361" t="s">
        <v>5781</v>
      </c>
      <c r="D1639" s="360" t="s">
        <v>5782</v>
      </c>
      <c r="E1639" s="360" t="s">
        <v>5783</v>
      </c>
      <c r="F1639" s="362" t="s">
        <v>5784</v>
      </c>
      <c r="G1639" s="363" t="s">
        <v>5785</v>
      </c>
      <c r="H1639" s="361" t="s">
        <v>5786</v>
      </c>
      <c r="I1639" s="361" t="s">
        <v>5787</v>
      </c>
      <c r="J1639" s="361" t="s">
        <v>5788</v>
      </c>
      <c r="K1639" s="364"/>
      <c r="L1639" s="494"/>
      <c r="M1639" s="494"/>
    </row>
    <row r="1640" spans="1:13" x14ac:dyDescent="0.2">
      <c r="A1640" s="359" t="s">
        <v>4730</v>
      </c>
      <c r="B1640" s="365" t="s">
        <v>5789</v>
      </c>
      <c r="C1640" s="366" t="s">
        <v>6968</v>
      </c>
      <c r="D1640" s="365" t="s">
        <v>5791</v>
      </c>
      <c r="E1640" s="365" t="s">
        <v>815</v>
      </c>
      <c r="F1640" s="367">
        <v>12</v>
      </c>
      <c r="G1640" s="368" t="s">
        <v>5793</v>
      </c>
      <c r="H1640" s="369">
        <v>1</v>
      </c>
      <c r="I1640" s="370">
        <v>81.570000000000007</v>
      </c>
      <c r="J1640" s="370">
        <v>81.569999999999993</v>
      </c>
      <c r="K1640" s="371"/>
      <c r="L1640" s="495">
        <v>98.27</v>
      </c>
      <c r="M1640" s="495">
        <v>98.27</v>
      </c>
    </row>
    <row r="1641" spans="1:13" x14ac:dyDescent="0.2">
      <c r="A1641" s="359" t="s">
        <v>4731</v>
      </c>
      <c r="B1641" s="373" t="s">
        <v>5794</v>
      </c>
      <c r="C1641" s="374" t="s">
        <v>5795</v>
      </c>
      <c r="D1641" s="373" t="s">
        <v>5791</v>
      </c>
      <c r="E1641" s="373" t="s">
        <v>5302</v>
      </c>
      <c r="F1641" s="375" t="s">
        <v>5796</v>
      </c>
      <c r="G1641" s="376" t="s">
        <v>86</v>
      </c>
      <c r="H1641" s="377">
        <v>0.192</v>
      </c>
      <c r="I1641" s="378">
        <v>12.5</v>
      </c>
      <c r="J1641" s="378">
        <v>2.4</v>
      </c>
      <c r="K1641" s="379"/>
      <c r="L1641" s="493">
        <v>15.06</v>
      </c>
      <c r="M1641" s="494"/>
    </row>
    <row r="1642" spans="1:13" x14ac:dyDescent="0.2">
      <c r="A1642" s="359" t="s">
        <v>4732</v>
      </c>
      <c r="B1642" s="396" t="s">
        <v>5794</v>
      </c>
      <c r="C1642" s="397" t="s">
        <v>5882</v>
      </c>
      <c r="D1642" s="396" t="s">
        <v>5791</v>
      </c>
      <c r="E1642" s="396" t="s">
        <v>5402</v>
      </c>
      <c r="F1642" s="398" t="s">
        <v>5796</v>
      </c>
      <c r="G1642" s="399" t="s">
        <v>86</v>
      </c>
      <c r="H1642" s="400">
        <v>0.94799999999999995</v>
      </c>
      <c r="I1642" s="380">
        <v>18.530566666666651</v>
      </c>
      <c r="J1642" s="380">
        <v>17.559999999999999</v>
      </c>
      <c r="K1642" s="379"/>
      <c r="L1642" s="489">
        <v>22.3</v>
      </c>
    </row>
    <row r="1643" spans="1:13" ht="12.75" thickBot="1" x14ac:dyDescent="0.25">
      <c r="A1643" s="359" t="s">
        <v>4733</v>
      </c>
      <c r="B1643" s="396" t="s">
        <v>5794</v>
      </c>
      <c r="C1643" s="397" t="s">
        <v>6972</v>
      </c>
      <c r="D1643" s="396" t="s">
        <v>5791</v>
      </c>
      <c r="E1643" s="396" t="s">
        <v>6973</v>
      </c>
      <c r="F1643" s="398" t="s">
        <v>5798</v>
      </c>
      <c r="G1643" s="399" t="s">
        <v>5298</v>
      </c>
      <c r="H1643" s="400">
        <v>0.26</v>
      </c>
      <c r="I1643" s="380">
        <v>6.6</v>
      </c>
      <c r="J1643" s="380">
        <v>1.71</v>
      </c>
      <c r="K1643" s="379"/>
      <c r="L1643" s="489">
        <v>7.96</v>
      </c>
    </row>
    <row r="1644" spans="1:13" ht="12.75" thickTop="1" x14ac:dyDescent="0.2">
      <c r="A1644" s="359" t="s">
        <v>4734</v>
      </c>
      <c r="B1644" s="390" t="s">
        <v>5794</v>
      </c>
      <c r="C1644" s="391" t="s">
        <v>6975</v>
      </c>
      <c r="D1644" s="390" t="s">
        <v>5791</v>
      </c>
      <c r="E1644" s="390" t="s">
        <v>6976</v>
      </c>
      <c r="F1644" s="392" t="s">
        <v>5798</v>
      </c>
      <c r="G1644" s="393" t="s">
        <v>5793</v>
      </c>
      <c r="H1644" s="394">
        <v>1.125</v>
      </c>
      <c r="I1644" s="395">
        <v>42.17</v>
      </c>
      <c r="J1644" s="395">
        <v>47.44</v>
      </c>
      <c r="K1644" s="379"/>
      <c r="L1644" s="491">
        <v>50.81</v>
      </c>
      <c r="M1644" s="492"/>
    </row>
    <row r="1645" spans="1:13" x14ac:dyDescent="0.2">
      <c r="A1645" s="359" t="s">
        <v>4735</v>
      </c>
      <c r="B1645" s="373" t="s">
        <v>5794</v>
      </c>
      <c r="C1645" s="374" t="s">
        <v>6978</v>
      </c>
      <c r="D1645" s="373" t="s">
        <v>5791</v>
      </c>
      <c r="E1645" s="373" t="s">
        <v>6979</v>
      </c>
      <c r="F1645" s="375" t="s">
        <v>5798</v>
      </c>
      <c r="G1645" s="376" t="s">
        <v>5566</v>
      </c>
      <c r="H1645" s="377">
        <v>0.61499999999999999</v>
      </c>
      <c r="I1645" s="378">
        <v>20.27</v>
      </c>
      <c r="J1645" s="378">
        <v>12.46</v>
      </c>
      <c r="K1645" s="379"/>
      <c r="L1645" s="493">
        <v>24.43</v>
      </c>
      <c r="M1645" s="494"/>
    </row>
    <row r="1646" spans="1:13" x14ac:dyDescent="0.2">
      <c r="A1646" s="359" t="s">
        <v>4736</v>
      </c>
      <c r="B1646" s="360" t="s">
        <v>6981</v>
      </c>
      <c r="C1646" s="361" t="s">
        <v>5781</v>
      </c>
      <c r="D1646" s="360" t="s">
        <v>5782</v>
      </c>
      <c r="E1646" s="360" t="s">
        <v>5783</v>
      </c>
      <c r="F1646" s="362" t="s">
        <v>5784</v>
      </c>
      <c r="G1646" s="363" t="s">
        <v>5785</v>
      </c>
      <c r="H1646" s="361" t="s">
        <v>5786</v>
      </c>
      <c r="I1646" s="361" t="s">
        <v>5787</v>
      </c>
      <c r="J1646" s="361" t="s">
        <v>5788</v>
      </c>
      <c r="K1646" s="364"/>
      <c r="L1646" s="494"/>
      <c r="M1646" s="494"/>
    </row>
    <row r="1647" spans="1:13" x14ac:dyDescent="0.2">
      <c r="A1647" s="359" t="s">
        <v>4737</v>
      </c>
      <c r="B1647" s="365" t="s">
        <v>5789</v>
      </c>
      <c r="C1647" s="366" t="s">
        <v>6983</v>
      </c>
      <c r="D1647" s="365" t="s">
        <v>5791</v>
      </c>
      <c r="E1647" s="365" t="s">
        <v>817</v>
      </c>
      <c r="F1647" s="367">
        <v>12</v>
      </c>
      <c r="G1647" s="368" t="s">
        <v>5793</v>
      </c>
      <c r="H1647" s="369">
        <v>1</v>
      </c>
      <c r="I1647" s="370">
        <v>17.14</v>
      </c>
      <c r="J1647" s="370">
        <v>17.14</v>
      </c>
      <c r="K1647" s="371"/>
      <c r="L1647" s="495">
        <v>20.64</v>
      </c>
      <c r="M1647" s="495">
        <v>20.64</v>
      </c>
    </row>
    <row r="1648" spans="1:13" x14ac:dyDescent="0.2">
      <c r="A1648" s="359" t="s">
        <v>4738</v>
      </c>
      <c r="B1648" s="396" t="s">
        <v>5794</v>
      </c>
      <c r="C1648" s="397" t="s">
        <v>5840</v>
      </c>
      <c r="D1648" s="396" t="s">
        <v>5791</v>
      </c>
      <c r="E1648" s="396" t="s">
        <v>5288</v>
      </c>
      <c r="F1648" s="398" t="s">
        <v>5796</v>
      </c>
      <c r="G1648" s="399" t="s">
        <v>86</v>
      </c>
      <c r="H1648" s="400">
        <v>0.22620000000000001</v>
      </c>
      <c r="I1648" s="380">
        <v>18.510000000000002</v>
      </c>
      <c r="J1648" s="380">
        <v>4.18</v>
      </c>
      <c r="K1648" s="379"/>
      <c r="L1648" s="489">
        <v>22.3</v>
      </c>
    </row>
    <row r="1649" spans="1:13" ht="12.75" thickBot="1" x14ac:dyDescent="0.25">
      <c r="A1649" s="359" t="s">
        <v>4739</v>
      </c>
      <c r="B1649" s="396" t="s">
        <v>5794</v>
      </c>
      <c r="C1649" s="397" t="s">
        <v>5815</v>
      </c>
      <c r="D1649" s="396" t="s">
        <v>5791</v>
      </c>
      <c r="E1649" s="396" t="s">
        <v>5286</v>
      </c>
      <c r="F1649" s="398" t="s">
        <v>5796</v>
      </c>
      <c r="G1649" s="399" t="s">
        <v>86</v>
      </c>
      <c r="H1649" s="400">
        <v>0.373</v>
      </c>
      <c r="I1649" s="380">
        <v>11.07</v>
      </c>
      <c r="J1649" s="380">
        <v>4.12</v>
      </c>
      <c r="K1649" s="379"/>
      <c r="L1649" s="489">
        <v>13.34</v>
      </c>
    </row>
    <row r="1650" spans="1:13" ht="12.75" thickTop="1" x14ac:dyDescent="0.2">
      <c r="A1650" s="359" t="s">
        <v>4740</v>
      </c>
      <c r="B1650" s="390" t="s">
        <v>5794</v>
      </c>
      <c r="C1650" s="391" t="s">
        <v>6197</v>
      </c>
      <c r="D1650" s="390" t="s">
        <v>5791</v>
      </c>
      <c r="E1650" s="390" t="s">
        <v>5364</v>
      </c>
      <c r="F1650" s="392" t="s">
        <v>5798</v>
      </c>
      <c r="G1650" s="393" t="s">
        <v>5885</v>
      </c>
      <c r="H1650" s="394">
        <v>2.4299999999999999E-2</v>
      </c>
      <c r="I1650" s="395">
        <v>154.26</v>
      </c>
      <c r="J1650" s="395">
        <v>3.74</v>
      </c>
      <c r="K1650" s="379"/>
      <c r="L1650" s="491">
        <v>185.84</v>
      </c>
      <c r="M1650" s="492"/>
    </row>
    <row r="1651" spans="1:13" x14ac:dyDescent="0.2">
      <c r="A1651" s="359" t="s">
        <v>4741</v>
      </c>
      <c r="B1651" s="373" t="s">
        <v>5794</v>
      </c>
      <c r="C1651" s="374" t="s">
        <v>5797</v>
      </c>
      <c r="D1651" s="373" t="s">
        <v>5791</v>
      </c>
      <c r="E1651" s="373" t="s">
        <v>5380</v>
      </c>
      <c r="F1651" s="375" t="s">
        <v>5798</v>
      </c>
      <c r="G1651" s="376" t="s">
        <v>5298</v>
      </c>
      <c r="H1651" s="377">
        <v>9.7200000000000006</v>
      </c>
      <c r="I1651" s="378">
        <v>0.5252</v>
      </c>
      <c r="J1651" s="378">
        <v>5.0999999999999996</v>
      </c>
      <c r="K1651" s="379"/>
      <c r="L1651" s="493">
        <v>0.63</v>
      </c>
      <c r="M1651" s="494"/>
    </row>
    <row r="1652" spans="1:13" x14ac:dyDescent="0.2">
      <c r="A1652" s="359" t="s">
        <v>4742</v>
      </c>
      <c r="B1652" s="360" t="s">
        <v>6989</v>
      </c>
      <c r="C1652" s="361" t="s">
        <v>5781</v>
      </c>
      <c r="D1652" s="360" t="s">
        <v>5782</v>
      </c>
      <c r="E1652" s="360" t="s">
        <v>5783</v>
      </c>
      <c r="F1652" s="362" t="s">
        <v>5784</v>
      </c>
      <c r="G1652" s="363" t="s">
        <v>5785</v>
      </c>
      <c r="H1652" s="361" t="s">
        <v>5786</v>
      </c>
      <c r="I1652" s="361" t="s">
        <v>5787</v>
      </c>
      <c r="J1652" s="361" t="s">
        <v>5788</v>
      </c>
      <c r="K1652" s="364"/>
      <c r="L1652" s="494"/>
      <c r="M1652" s="494"/>
    </row>
    <row r="1653" spans="1:13" x14ac:dyDescent="0.2">
      <c r="A1653" s="359" t="s">
        <v>4743</v>
      </c>
      <c r="B1653" s="365" t="s">
        <v>5789</v>
      </c>
      <c r="C1653" s="366" t="s">
        <v>6991</v>
      </c>
      <c r="D1653" s="365" t="s">
        <v>5791</v>
      </c>
      <c r="E1653" s="365" t="s">
        <v>819</v>
      </c>
      <c r="F1653" s="367">
        <v>12</v>
      </c>
      <c r="G1653" s="368" t="s">
        <v>5793</v>
      </c>
      <c r="H1653" s="369">
        <v>1</v>
      </c>
      <c r="I1653" s="370">
        <v>21.54</v>
      </c>
      <c r="J1653" s="370">
        <v>21.54</v>
      </c>
      <c r="K1653" s="371"/>
      <c r="L1653" s="495">
        <v>25.96</v>
      </c>
      <c r="M1653" s="495">
        <v>25.96</v>
      </c>
    </row>
    <row r="1654" spans="1:13" x14ac:dyDescent="0.2">
      <c r="A1654" s="359" t="s">
        <v>4744</v>
      </c>
      <c r="B1654" s="373" t="s">
        <v>5794</v>
      </c>
      <c r="C1654" s="374" t="s">
        <v>5795</v>
      </c>
      <c r="D1654" s="373" t="s">
        <v>5791</v>
      </c>
      <c r="E1654" s="373" t="s">
        <v>5302</v>
      </c>
      <c r="F1654" s="375" t="s">
        <v>5796</v>
      </c>
      <c r="G1654" s="376" t="s">
        <v>86</v>
      </c>
      <c r="H1654" s="377">
        <v>0.108</v>
      </c>
      <c r="I1654" s="378">
        <v>12.5</v>
      </c>
      <c r="J1654" s="378">
        <v>1.35</v>
      </c>
      <c r="K1654" s="379"/>
      <c r="L1654" s="493">
        <v>15.06</v>
      </c>
      <c r="M1654" s="494"/>
    </row>
    <row r="1655" spans="1:13" x14ac:dyDescent="0.2">
      <c r="A1655" s="359" t="s">
        <v>4745</v>
      </c>
      <c r="B1655" s="373" t="s">
        <v>5794</v>
      </c>
      <c r="C1655" s="374" t="s">
        <v>5882</v>
      </c>
      <c r="D1655" s="373" t="s">
        <v>5791</v>
      </c>
      <c r="E1655" s="373" t="s">
        <v>5402</v>
      </c>
      <c r="F1655" s="375" t="s">
        <v>5796</v>
      </c>
      <c r="G1655" s="376" t="s">
        <v>86</v>
      </c>
      <c r="H1655" s="377">
        <v>0.53200000000000003</v>
      </c>
      <c r="I1655" s="378">
        <v>18.510000000000002</v>
      </c>
      <c r="J1655" s="378">
        <v>9.84</v>
      </c>
      <c r="K1655" s="379"/>
      <c r="L1655" s="493">
        <v>22.3</v>
      </c>
      <c r="M1655" s="494"/>
    </row>
    <row r="1656" spans="1:13" x14ac:dyDescent="0.2">
      <c r="A1656" s="359" t="s">
        <v>4746</v>
      </c>
      <c r="B1656" s="373" t="s">
        <v>5794</v>
      </c>
      <c r="C1656" s="374" t="s">
        <v>6995</v>
      </c>
      <c r="D1656" s="373" t="s">
        <v>5791</v>
      </c>
      <c r="E1656" s="373" t="s">
        <v>6996</v>
      </c>
      <c r="F1656" s="375" t="s">
        <v>5798</v>
      </c>
      <c r="G1656" s="376" t="s">
        <v>5298</v>
      </c>
      <c r="H1656" s="377">
        <v>3.2</v>
      </c>
      <c r="I1656" s="378">
        <v>3.2364600000000001</v>
      </c>
      <c r="J1656" s="378">
        <v>10.35</v>
      </c>
      <c r="K1656" s="379"/>
      <c r="L1656" s="493">
        <v>3.9</v>
      </c>
      <c r="M1656" s="494"/>
    </row>
    <row r="1657" spans="1:13" x14ac:dyDescent="0.2">
      <c r="A1657" s="359" t="s">
        <v>4747</v>
      </c>
      <c r="B1657" s="381" t="s">
        <v>6998</v>
      </c>
      <c r="C1657" s="382" t="s">
        <v>5781</v>
      </c>
      <c r="D1657" s="381" t="s">
        <v>5782</v>
      </c>
      <c r="E1657" s="381" t="s">
        <v>5783</v>
      </c>
      <c r="F1657" s="383" t="s">
        <v>5784</v>
      </c>
      <c r="G1657" s="384" t="s">
        <v>5785</v>
      </c>
      <c r="H1657" s="382" t="s">
        <v>5786</v>
      </c>
      <c r="I1657" s="382" t="s">
        <v>5787</v>
      </c>
      <c r="J1657" s="382" t="s">
        <v>5788</v>
      </c>
      <c r="K1657" s="364"/>
    </row>
    <row r="1658" spans="1:13" ht="12.75" thickBot="1" x14ac:dyDescent="0.25">
      <c r="A1658" s="359" t="s">
        <v>4748</v>
      </c>
      <c r="B1658" s="385" t="s">
        <v>5789</v>
      </c>
      <c r="C1658" s="386" t="s">
        <v>6206</v>
      </c>
      <c r="D1658" s="385" t="s">
        <v>5791</v>
      </c>
      <c r="E1658" s="385" t="s">
        <v>422</v>
      </c>
      <c r="F1658" s="387">
        <v>12</v>
      </c>
      <c r="G1658" s="388" t="s">
        <v>5793</v>
      </c>
      <c r="H1658" s="389">
        <v>1</v>
      </c>
      <c r="I1658" s="372">
        <v>29.090000000000003</v>
      </c>
      <c r="J1658" s="372">
        <v>29.090000000000003</v>
      </c>
      <c r="K1658" s="371"/>
      <c r="L1658" s="488">
        <v>35.04</v>
      </c>
      <c r="M1658" s="488">
        <v>35.04</v>
      </c>
    </row>
    <row r="1659" spans="1:13" ht="12.75" thickTop="1" x14ac:dyDescent="0.2">
      <c r="A1659" s="359" t="s">
        <v>4749</v>
      </c>
      <c r="B1659" s="390" t="s">
        <v>5794</v>
      </c>
      <c r="C1659" s="391" t="s">
        <v>5840</v>
      </c>
      <c r="D1659" s="390" t="s">
        <v>5791</v>
      </c>
      <c r="E1659" s="390" t="s">
        <v>5288</v>
      </c>
      <c r="F1659" s="392" t="s">
        <v>5796</v>
      </c>
      <c r="G1659" s="393" t="s">
        <v>86</v>
      </c>
      <c r="H1659" s="394">
        <v>0.6724</v>
      </c>
      <c r="I1659" s="395">
        <v>18.510000000000002</v>
      </c>
      <c r="J1659" s="395">
        <v>12.44</v>
      </c>
      <c r="K1659" s="379"/>
      <c r="L1659" s="491">
        <v>22.3</v>
      </c>
      <c r="M1659" s="492"/>
    </row>
    <row r="1660" spans="1:13" ht="24" x14ac:dyDescent="0.2">
      <c r="A1660" s="359" t="s">
        <v>4750</v>
      </c>
      <c r="B1660" s="373" t="s">
        <v>5794</v>
      </c>
      <c r="C1660" s="374" t="s">
        <v>6207</v>
      </c>
      <c r="D1660" s="373" t="s">
        <v>5791</v>
      </c>
      <c r="E1660" s="373" t="s">
        <v>6208</v>
      </c>
      <c r="F1660" s="375" t="s">
        <v>5798</v>
      </c>
      <c r="G1660" s="376" t="s">
        <v>5298</v>
      </c>
      <c r="H1660" s="377">
        <v>0.34</v>
      </c>
      <c r="I1660" s="378">
        <v>6.38</v>
      </c>
      <c r="J1660" s="378">
        <v>2.16</v>
      </c>
      <c r="K1660" s="379"/>
      <c r="L1660" s="493">
        <v>7.69</v>
      </c>
      <c r="M1660" s="494"/>
    </row>
    <row r="1661" spans="1:13" x14ac:dyDescent="0.2">
      <c r="A1661" s="359" t="s">
        <v>4751</v>
      </c>
      <c r="B1661" s="373" t="s">
        <v>5794</v>
      </c>
      <c r="C1661" s="374" t="s">
        <v>5797</v>
      </c>
      <c r="D1661" s="373" t="s">
        <v>5791</v>
      </c>
      <c r="E1661" s="373" t="s">
        <v>5380</v>
      </c>
      <c r="F1661" s="375" t="s">
        <v>5798</v>
      </c>
      <c r="G1661" s="376" t="s">
        <v>5298</v>
      </c>
      <c r="H1661" s="377">
        <v>9.7200000000000006</v>
      </c>
      <c r="I1661" s="378">
        <v>0.5252</v>
      </c>
      <c r="J1661" s="378">
        <v>5.0999999999999996</v>
      </c>
      <c r="K1661" s="379"/>
      <c r="L1661" s="493">
        <v>0.63</v>
      </c>
      <c r="M1661" s="494"/>
    </row>
    <row r="1662" spans="1:13" x14ac:dyDescent="0.2">
      <c r="A1662" s="359" t="s">
        <v>4752</v>
      </c>
      <c r="B1662" s="373" t="s">
        <v>5794</v>
      </c>
      <c r="C1662" s="374" t="s">
        <v>5815</v>
      </c>
      <c r="D1662" s="373" t="s">
        <v>5791</v>
      </c>
      <c r="E1662" s="373" t="s">
        <v>5286</v>
      </c>
      <c r="F1662" s="375" t="s">
        <v>5796</v>
      </c>
      <c r="G1662" s="376" t="s">
        <v>86</v>
      </c>
      <c r="H1662" s="377">
        <v>0.51100000000000001</v>
      </c>
      <c r="I1662" s="378">
        <v>11.07</v>
      </c>
      <c r="J1662" s="378">
        <v>5.65</v>
      </c>
      <c r="K1662" s="379"/>
      <c r="L1662" s="493">
        <v>13.34</v>
      </c>
      <c r="M1662" s="494"/>
    </row>
    <row r="1663" spans="1:13" x14ac:dyDescent="0.2">
      <c r="A1663" s="359" t="s">
        <v>4753</v>
      </c>
      <c r="B1663" s="373" t="s">
        <v>5794</v>
      </c>
      <c r="C1663" s="374" t="s">
        <v>6197</v>
      </c>
      <c r="D1663" s="373" t="s">
        <v>5791</v>
      </c>
      <c r="E1663" s="373" t="s">
        <v>5364</v>
      </c>
      <c r="F1663" s="375" t="s">
        <v>5798</v>
      </c>
      <c r="G1663" s="376" t="s">
        <v>5885</v>
      </c>
      <c r="H1663" s="377">
        <v>2.4299999999999999E-2</v>
      </c>
      <c r="I1663" s="378">
        <v>154.26</v>
      </c>
      <c r="J1663" s="378">
        <v>3.74</v>
      </c>
      <c r="K1663" s="379"/>
      <c r="L1663" s="493">
        <v>185.84</v>
      </c>
      <c r="M1663" s="494"/>
    </row>
    <row r="1664" spans="1:13" x14ac:dyDescent="0.2">
      <c r="A1664" s="359" t="s">
        <v>4754</v>
      </c>
      <c r="B1664" s="360" t="s">
        <v>7006</v>
      </c>
      <c r="C1664" s="361" t="s">
        <v>5781</v>
      </c>
      <c r="D1664" s="360" t="s">
        <v>5782</v>
      </c>
      <c r="E1664" s="360" t="s">
        <v>5783</v>
      </c>
      <c r="F1664" s="362" t="s">
        <v>5784</v>
      </c>
      <c r="G1664" s="363" t="s">
        <v>5785</v>
      </c>
      <c r="H1664" s="361" t="s">
        <v>5786</v>
      </c>
      <c r="I1664" s="361" t="s">
        <v>5787</v>
      </c>
      <c r="J1664" s="361" t="s">
        <v>5788</v>
      </c>
      <c r="K1664" s="364"/>
      <c r="L1664" s="494"/>
      <c r="M1664" s="494"/>
    </row>
    <row r="1665" spans="1:13" ht="24" x14ac:dyDescent="0.2">
      <c r="A1665" s="359" t="s">
        <v>4755</v>
      </c>
      <c r="B1665" s="365" t="s">
        <v>5789</v>
      </c>
      <c r="C1665" s="366" t="s">
        <v>7008</v>
      </c>
      <c r="D1665" s="365" t="s">
        <v>5791</v>
      </c>
      <c r="E1665" s="365" t="s">
        <v>823</v>
      </c>
      <c r="F1665" s="367">
        <v>18</v>
      </c>
      <c r="G1665" s="368" t="s">
        <v>5793</v>
      </c>
      <c r="H1665" s="369">
        <v>1</v>
      </c>
      <c r="I1665" s="370">
        <v>286.64</v>
      </c>
      <c r="J1665" s="370">
        <v>286.64</v>
      </c>
      <c r="K1665" s="371"/>
      <c r="L1665" s="495">
        <v>345.29</v>
      </c>
      <c r="M1665" s="495">
        <v>345.29</v>
      </c>
    </row>
    <row r="1666" spans="1:13" x14ac:dyDescent="0.2">
      <c r="A1666" s="359" t="s">
        <v>4756</v>
      </c>
      <c r="B1666" s="373" t="s">
        <v>5794</v>
      </c>
      <c r="C1666" s="374" t="s">
        <v>5840</v>
      </c>
      <c r="D1666" s="373" t="s">
        <v>5791</v>
      </c>
      <c r="E1666" s="373" t="s">
        <v>5288</v>
      </c>
      <c r="F1666" s="375" t="s">
        <v>5796</v>
      </c>
      <c r="G1666" s="376" t="s">
        <v>86</v>
      </c>
      <c r="H1666" s="377">
        <v>0.30859999999999999</v>
      </c>
      <c r="I1666" s="378">
        <v>18.510000000000002</v>
      </c>
      <c r="J1666" s="378">
        <v>5.71</v>
      </c>
      <c r="K1666" s="379"/>
      <c r="L1666" s="493">
        <v>22.3</v>
      </c>
      <c r="M1666" s="494"/>
    </row>
    <row r="1667" spans="1:13" x14ac:dyDescent="0.2">
      <c r="A1667" s="359" t="s">
        <v>4757</v>
      </c>
      <c r="B1667" s="396" t="s">
        <v>5794</v>
      </c>
      <c r="C1667" s="397" t="s">
        <v>7011</v>
      </c>
      <c r="D1667" s="396" t="s">
        <v>5791</v>
      </c>
      <c r="E1667" s="396" t="s">
        <v>7012</v>
      </c>
      <c r="F1667" s="398" t="s">
        <v>5798</v>
      </c>
      <c r="G1667" s="399" t="s">
        <v>5305</v>
      </c>
      <c r="H1667" s="400">
        <v>3.125</v>
      </c>
      <c r="I1667" s="380">
        <v>21.2</v>
      </c>
      <c r="J1667" s="380">
        <v>66.25</v>
      </c>
      <c r="K1667" s="379"/>
      <c r="L1667" s="489">
        <v>25.55</v>
      </c>
    </row>
    <row r="1668" spans="1:13" ht="12.75" thickBot="1" x14ac:dyDescent="0.25">
      <c r="A1668" s="359" t="s">
        <v>4758</v>
      </c>
      <c r="B1668" s="396" t="s">
        <v>5794</v>
      </c>
      <c r="C1668" s="397" t="s">
        <v>7014</v>
      </c>
      <c r="D1668" s="396" t="s">
        <v>5791</v>
      </c>
      <c r="E1668" s="396" t="s">
        <v>7015</v>
      </c>
      <c r="F1668" s="398" t="s">
        <v>5798</v>
      </c>
      <c r="G1668" s="399" t="s">
        <v>5298</v>
      </c>
      <c r="H1668" s="400">
        <v>15</v>
      </c>
      <c r="I1668" s="380">
        <v>8.3293935483870953</v>
      </c>
      <c r="J1668" s="380">
        <v>124.94</v>
      </c>
      <c r="K1668" s="379"/>
      <c r="L1668" s="489">
        <v>10.029999999999999</v>
      </c>
    </row>
    <row r="1669" spans="1:13" ht="12.75" thickTop="1" x14ac:dyDescent="0.2">
      <c r="A1669" s="359" t="s">
        <v>4759</v>
      </c>
      <c r="B1669" s="390" t="s">
        <v>5794</v>
      </c>
      <c r="C1669" s="391" t="s">
        <v>6258</v>
      </c>
      <c r="D1669" s="390" t="s">
        <v>5791</v>
      </c>
      <c r="E1669" s="390" t="s">
        <v>5414</v>
      </c>
      <c r="F1669" s="392" t="s">
        <v>5798</v>
      </c>
      <c r="G1669" s="393" t="s">
        <v>5305</v>
      </c>
      <c r="H1669" s="394">
        <v>5.21E-2</v>
      </c>
      <c r="I1669" s="395">
        <v>9.0299999999999994</v>
      </c>
      <c r="J1669" s="395">
        <v>0.47</v>
      </c>
      <c r="K1669" s="379"/>
      <c r="L1669" s="491">
        <v>10.88</v>
      </c>
      <c r="M1669" s="492"/>
    </row>
    <row r="1670" spans="1:13" x14ac:dyDescent="0.2">
      <c r="A1670" s="359" t="s">
        <v>4760</v>
      </c>
      <c r="B1670" s="373" t="s">
        <v>5794</v>
      </c>
      <c r="C1670" s="374" t="s">
        <v>6250</v>
      </c>
      <c r="D1670" s="373" t="s">
        <v>5791</v>
      </c>
      <c r="E1670" s="373" t="s">
        <v>5413</v>
      </c>
      <c r="F1670" s="375" t="s">
        <v>5798</v>
      </c>
      <c r="G1670" s="376" t="s">
        <v>5305</v>
      </c>
      <c r="H1670" s="377">
        <v>5.9499999999999997E-2</v>
      </c>
      <c r="I1670" s="378">
        <v>12.5</v>
      </c>
      <c r="J1670" s="378">
        <v>0.74</v>
      </c>
      <c r="K1670" s="379"/>
      <c r="L1670" s="493">
        <v>15.06</v>
      </c>
      <c r="M1670" s="494"/>
    </row>
    <row r="1671" spans="1:13" x14ac:dyDescent="0.2">
      <c r="A1671" s="359" t="s">
        <v>4761</v>
      </c>
      <c r="B1671" s="373" t="s">
        <v>5794</v>
      </c>
      <c r="C1671" s="374" t="s">
        <v>6261</v>
      </c>
      <c r="D1671" s="373" t="s">
        <v>5791</v>
      </c>
      <c r="E1671" s="373" t="s">
        <v>5409</v>
      </c>
      <c r="F1671" s="375" t="s">
        <v>5798</v>
      </c>
      <c r="G1671" s="376" t="s">
        <v>5298</v>
      </c>
      <c r="H1671" s="377">
        <v>4.1700000000000001E-2</v>
      </c>
      <c r="I1671" s="378">
        <v>23.16</v>
      </c>
      <c r="J1671" s="378">
        <v>0.96</v>
      </c>
      <c r="K1671" s="379"/>
      <c r="L1671" s="493">
        <v>27.91</v>
      </c>
      <c r="M1671" s="494"/>
    </row>
    <row r="1672" spans="1:13" x14ac:dyDescent="0.2">
      <c r="A1672" s="359" t="s">
        <v>4762</v>
      </c>
      <c r="B1672" s="373" t="s">
        <v>5794</v>
      </c>
      <c r="C1672" s="374" t="s">
        <v>7020</v>
      </c>
      <c r="D1672" s="373" t="s">
        <v>5791</v>
      </c>
      <c r="E1672" s="373" t="s">
        <v>5416</v>
      </c>
      <c r="F1672" s="375" t="s">
        <v>5798</v>
      </c>
      <c r="G1672" s="376" t="s">
        <v>5305</v>
      </c>
      <c r="H1672" s="377">
        <v>1</v>
      </c>
      <c r="I1672" s="378">
        <v>80.27</v>
      </c>
      <c r="J1672" s="378">
        <v>80.27</v>
      </c>
      <c r="K1672" s="379"/>
      <c r="L1672" s="493">
        <v>96.7</v>
      </c>
      <c r="M1672" s="494"/>
    </row>
    <row r="1673" spans="1:13" x14ac:dyDescent="0.2">
      <c r="A1673" s="359" t="s">
        <v>4763</v>
      </c>
      <c r="B1673" s="373" t="s">
        <v>5794</v>
      </c>
      <c r="C1673" s="374" t="s">
        <v>6259</v>
      </c>
      <c r="D1673" s="373" t="s">
        <v>5791</v>
      </c>
      <c r="E1673" s="373" t="s">
        <v>5411</v>
      </c>
      <c r="F1673" s="375" t="s">
        <v>5798</v>
      </c>
      <c r="G1673" s="376" t="s">
        <v>5305</v>
      </c>
      <c r="H1673" s="377">
        <v>0.29759999999999998</v>
      </c>
      <c r="I1673" s="378">
        <v>2.2400000000000002</v>
      </c>
      <c r="J1673" s="378">
        <v>0.66</v>
      </c>
      <c r="K1673" s="379"/>
      <c r="L1673" s="493">
        <v>2.71</v>
      </c>
      <c r="M1673" s="494"/>
    </row>
    <row r="1674" spans="1:13" x14ac:dyDescent="0.2">
      <c r="A1674" s="359" t="s">
        <v>4764</v>
      </c>
      <c r="B1674" s="373" t="s">
        <v>5794</v>
      </c>
      <c r="C1674" s="374" t="s">
        <v>6260</v>
      </c>
      <c r="D1674" s="373" t="s">
        <v>5791</v>
      </c>
      <c r="E1674" s="373" t="s">
        <v>5407</v>
      </c>
      <c r="F1674" s="375" t="s">
        <v>5798</v>
      </c>
      <c r="G1674" s="376" t="s">
        <v>5298</v>
      </c>
      <c r="H1674" s="377">
        <v>0.23799999999999999</v>
      </c>
      <c r="I1674" s="378">
        <v>27.94</v>
      </c>
      <c r="J1674" s="378">
        <v>6.64</v>
      </c>
      <c r="K1674" s="379"/>
      <c r="L1674" s="493">
        <v>33.659999999999997</v>
      </c>
      <c r="M1674" s="494"/>
    </row>
    <row r="1675" spans="1:13" x14ac:dyDescent="0.2">
      <c r="A1675" s="359" t="s">
        <v>4765</v>
      </c>
      <c r="B1675" s="381" t="s">
        <v>7024</v>
      </c>
      <c r="C1675" s="382" t="s">
        <v>5781</v>
      </c>
      <c r="D1675" s="381" t="s">
        <v>5782</v>
      </c>
      <c r="E1675" s="381" t="s">
        <v>5783</v>
      </c>
      <c r="F1675" s="383" t="s">
        <v>5784</v>
      </c>
      <c r="G1675" s="384" t="s">
        <v>5785</v>
      </c>
      <c r="H1675" s="382" t="s">
        <v>5786</v>
      </c>
      <c r="I1675" s="382" t="s">
        <v>5787</v>
      </c>
      <c r="J1675" s="382" t="s">
        <v>5788</v>
      </c>
      <c r="K1675" s="364"/>
    </row>
    <row r="1676" spans="1:13" ht="12.75" thickBot="1" x14ac:dyDescent="0.25">
      <c r="A1676" s="359" t="s">
        <v>4766</v>
      </c>
      <c r="B1676" s="385" t="s">
        <v>5789</v>
      </c>
      <c r="C1676" s="386" t="s">
        <v>7026</v>
      </c>
      <c r="D1676" s="385" t="s">
        <v>5791</v>
      </c>
      <c r="E1676" s="385" t="s">
        <v>825</v>
      </c>
      <c r="F1676" s="387">
        <v>18</v>
      </c>
      <c r="G1676" s="388" t="s">
        <v>5793</v>
      </c>
      <c r="H1676" s="389">
        <v>1</v>
      </c>
      <c r="I1676" s="372">
        <v>534.34</v>
      </c>
      <c r="J1676" s="372">
        <v>534.33999999999992</v>
      </c>
      <c r="K1676" s="371"/>
      <c r="L1676" s="488">
        <v>643.64</v>
      </c>
      <c r="M1676" s="488">
        <v>643.64</v>
      </c>
    </row>
    <row r="1677" spans="1:13" ht="12.75" thickTop="1" x14ac:dyDescent="0.2">
      <c r="A1677" s="359" t="s">
        <v>4767</v>
      </c>
      <c r="B1677" s="390" t="s">
        <v>5794</v>
      </c>
      <c r="C1677" s="391" t="s">
        <v>5840</v>
      </c>
      <c r="D1677" s="390" t="s">
        <v>5791</v>
      </c>
      <c r="E1677" s="390" t="s">
        <v>5288</v>
      </c>
      <c r="F1677" s="392" t="s">
        <v>5796</v>
      </c>
      <c r="G1677" s="393" t="s">
        <v>86</v>
      </c>
      <c r="H1677" s="394">
        <v>1.3187</v>
      </c>
      <c r="I1677" s="395">
        <v>18.510000000000002</v>
      </c>
      <c r="J1677" s="395">
        <v>24.4</v>
      </c>
      <c r="K1677" s="379"/>
      <c r="L1677" s="491">
        <v>22.3</v>
      </c>
      <c r="M1677" s="492"/>
    </row>
    <row r="1678" spans="1:13" x14ac:dyDescent="0.2">
      <c r="A1678" s="359" t="s">
        <v>4768</v>
      </c>
      <c r="B1678" s="373" t="s">
        <v>5794</v>
      </c>
      <c r="C1678" s="374" t="s">
        <v>5797</v>
      </c>
      <c r="D1678" s="373" t="s">
        <v>5791</v>
      </c>
      <c r="E1678" s="373" t="s">
        <v>5380</v>
      </c>
      <c r="F1678" s="375" t="s">
        <v>5798</v>
      </c>
      <c r="G1678" s="376" t="s">
        <v>5298</v>
      </c>
      <c r="H1678" s="377">
        <v>5</v>
      </c>
      <c r="I1678" s="378">
        <v>0.52</v>
      </c>
      <c r="J1678" s="378">
        <v>2.6</v>
      </c>
      <c r="K1678" s="379"/>
      <c r="L1678" s="493">
        <v>0.63</v>
      </c>
      <c r="M1678" s="494"/>
    </row>
    <row r="1679" spans="1:13" x14ac:dyDescent="0.2">
      <c r="A1679" s="359" t="s">
        <v>4769</v>
      </c>
      <c r="B1679" s="373" t="s">
        <v>5794</v>
      </c>
      <c r="C1679" s="374" t="s">
        <v>6250</v>
      </c>
      <c r="D1679" s="373" t="s">
        <v>5791</v>
      </c>
      <c r="E1679" s="373" t="s">
        <v>5413</v>
      </c>
      <c r="F1679" s="375" t="s">
        <v>5798</v>
      </c>
      <c r="G1679" s="376" t="s">
        <v>5305</v>
      </c>
      <c r="H1679" s="377">
        <v>5.9499999999999997E-2</v>
      </c>
      <c r="I1679" s="378">
        <v>12.5</v>
      </c>
      <c r="J1679" s="378">
        <v>0.74</v>
      </c>
      <c r="K1679" s="379"/>
      <c r="L1679" s="493">
        <v>15.06</v>
      </c>
      <c r="M1679" s="494"/>
    </row>
    <row r="1680" spans="1:13" x14ac:dyDescent="0.2">
      <c r="A1680" s="359" t="s">
        <v>4770</v>
      </c>
      <c r="B1680" s="373" t="s">
        <v>5794</v>
      </c>
      <c r="C1680" s="374" t="s">
        <v>6251</v>
      </c>
      <c r="D1680" s="373" t="s">
        <v>5791</v>
      </c>
      <c r="E1680" s="373" t="s">
        <v>6252</v>
      </c>
      <c r="F1680" s="375" t="s">
        <v>5798</v>
      </c>
      <c r="G1680" s="376" t="s">
        <v>5305</v>
      </c>
      <c r="H1680" s="377">
        <v>1.7857000000000001</v>
      </c>
      <c r="I1680" s="378">
        <v>10.220000000000001</v>
      </c>
      <c r="J1680" s="378">
        <v>18.239999999999998</v>
      </c>
      <c r="K1680" s="379"/>
      <c r="L1680" s="493">
        <v>12.32</v>
      </c>
      <c r="M1680" s="494"/>
    </row>
    <row r="1681" spans="1:13" x14ac:dyDescent="0.2">
      <c r="A1681" s="359" t="s">
        <v>4771</v>
      </c>
      <c r="B1681" s="373" t="s">
        <v>5794</v>
      </c>
      <c r="C1681" s="374" t="s">
        <v>5815</v>
      </c>
      <c r="D1681" s="373" t="s">
        <v>5791</v>
      </c>
      <c r="E1681" s="373" t="s">
        <v>5286</v>
      </c>
      <c r="F1681" s="375" t="s">
        <v>5796</v>
      </c>
      <c r="G1681" s="376" t="s">
        <v>86</v>
      </c>
      <c r="H1681" s="377">
        <v>1.2222999999999999</v>
      </c>
      <c r="I1681" s="378">
        <v>11.07</v>
      </c>
      <c r="J1681" s="378">
        <v>13.53</v>
      </c>
      <c r="K1681" s="379"/>
      <c r="L1681" s="493">
        <v>13.34</v>
      </c>
      <c r="M1681" s="494"/>
    </row>
    <row r="1682" spans="1:13" x14ac:dyDescent="0.2">
      <c r="A1682" s="359" t="s">
        <v>4772</v>
      </c>
      <c r="B1682" s="373" t="s">
        <v>5794</v>
      </c>
      <c r="C1682" s="374" t="s">
        <v>6197</v>
      </c>
      <c r="D1682" s="373" t="s">
        <v>5791</v>
      </c>
      <c r="E1682" s="373" t="s">
        <v>5364</v>
      </c>
      <c r="F1682" s="375" t="s">
        <v>5798</v>
      </c>
      <c r="G1682" s="376" t="s">
        <v>5885</v>
      </c>
      <c r="H1682" s="377">
        <v>1.43E-2</v>
      </c>
      <c r="I1682" s="378">
        <v>154.26</v>
      </c>
      <c r="J1682" s="378">
        <v>2.2000000000000002</v>
      </c>
      <c r="K1682" s="379"/>
      <c r="L1682" s="493">
        <v>185.84</v>
      </c>
      <c r="M1682" s="494"/>
    </row>
    <row r="1683" spans="1:13" x14ac:dyDescent="0.2">
      <c r="A1683" s="359" t="s">
        <v>4773</v>
      </c>
      <c r="B1683" s="373" t="s">
        <v>5794</v>
      </c>
      <c r="C1683" s="374" t="s">
        <v>6256</v>
      </c>
      <c r="D1683" s="373" t="s">
        <v>5791</v>
      </c>
      <c r="E1683" s="373" t="s">
        <v>6257</v>
      </c>
      <c r="F1683" s="375" t="s">
        <v>5798</v>
      </c>
      <c r="G1683" s="376" t="s">
        <v>5298</v>
      </c>
      <c r="H1683" s="377">
        <v>28.0595</v>
      </c>
      <c r="I1683" s="378">
        <v>8.5946336099585068</v>
      </c>
      <c r="J1683" s="378">
        <v>241.16</v>
      </c>
      <c r="K1683" s="379"/>
      <c r="L1683" s="493">
        <v>10.35</v>
      </c>
      <c r="M1683" s="494"/>
    </row>
    <row r="1684" spans="1:13" x14ac:dyDescent="0.2">
      <c r="A1684" s="359" t="s">
        <v>4774</v>
      </c>
      <c r="B1684" s="373" t="s">
        <v>5794</v>
      </c>
      <c r="C1684" s="374" t="s">
        <v>6258</v>
      </c>
      <c r="D1684" s="373" t="s">
        <v>5791</v>
      </c>
      <c r="E1684" s="373" t="s">
        <v>5414</v>
      </c>
      <c r="F1684" s="375" t="s">
        <v>5798</v>
      </c>
      <c r="G1684" s="376" t="s">
        <v>5305</v>
      </c>
      <c r="H1684" s="377">
        <v>0.48730000000000001</v>
      </c>
      <c r="I1684" s="378">
        <v>9.0299999999999994</v>
      </c>
      <c r="J1684" s="378">
        <v>4.4000000000000004</v>
      </c>
      <c r="K1684" s="379"/>
      <c r="L1684" s="493">
        <v>10.88</v>
      </c>
      <c r="M1684" s="494"/>
    </row>
    <row r="1685" spans="1:13" x14ac:dyDescent="0.2">
      <c r="A1685" s="359" t="s">
        <v>4775</v>
      </c>
      <c r="B1685" s="373" t="s">
        <v>5794</v>
      </c>
      <c r="C1685" s="374" t="s">
        <v>6259</v>
      </c>
      <c r="D1685" s="373" t="s">
        <v>5791</v>
      </c>
      <c r="E1685" s="373" t="s">
        <v>5411</v>
      </c>
      <c r="F1685" s="375" t="s">
        <v>5798</v>
      </c>
      <c r="G1685" s="376" t="s">
        <v>5305</v>
      </c>
      <c r="H1685" s="377">
        <v>0.29759999999999998</v>
      </c>
      <c r="I1685" s="378">
        <v>2.2400000000000002</v>
      </c>
      <c r="J1685" s="378">
        <v>0.66</v>
      </c>
      <c r="K1685" s="379"/>
      <c r="L1685" s="493">
        <v>2.71</v>
      </c>
      <c r="M1685" s="494"/>
    </row>
    <row r="1686" spans="1:13" x14ac:dyDescent="0.2">
      <c r="A1686" s="359" t="s">
        <v>4776</v>
      </c>
      <c r="B1686" s="396" t="s">
        <v>5794</v>
      </c>
      <c r="C1686" s="397" t="s">
        <v>6260</v>
      </c>
      <c r="D1686" s="396" t="s">
        <v>5791</v>
      </c>
      <c r="E1686" s="396" t="s">
        <v>5407</v>
      </c>
      <c r="F1686" s="398" t="s">
        <v>5798</v>
      </c>
      <c r="G1686" s="399" t="s">
        <v>5298</v>
      </c>
      <c r="H1686" s="400">
        <v>0.23810000000000001</v>
      </c>
      <c r="I1686" s="380">
        <v>27.94</v>
      </c>
      <c r="J1686" s="380">
        <v>6.65</v>
      </c>
      <c r="K1686" s="379"/>
      <c r="L1686" s="489">
        <v>33.659999999999997</v>
      </c>
    </row>
    <row r="1687" spans="1:13" ht="12.75" thickBot="1" x14ac:dyDescent="0.25">
      <c r="A1687" s="359" t="s">
        <v>4777</v>
      </c>
      <c r="B1687" s="396" t="s">
        <v>5794</v>
      </c>
      <c r="C1687" s="397" t="s">
        <v>6261</v>
      </c>
      <c r="D1687" s="396" t="s">
        <v>5791</v>
      </c>
      <c r="E1687" s="396" t="s">
        <v>5409</v>
      </c>
      <c r="F1687" s="398" t="s">
        <v>5798</v>
      </c>
      <c r="G1687" s="399" t="s">
        <v>5298</v>
      </c>
      <c r="H1687" s="400">
        <v>0.2268</v>
      </c>
      <c r="I1687" s="380">
        <v>23.16</v>
      </c>
      <c r="J1687" s="380">
        <v>5.25</v>
      </c>
      <c r="K1687" s="379"/>
      <c r="L1687" s="489">
        <v>27.91</v>
      </c>
    </row>
    <row r="1688" spans="1:13" ht="12.75" thickTop="1" x14ac:dyDescent="0.2">
      <c r="A1688" s="359" t="s">
        <v>4778</v>
      </c>
      <c r="B1688" s="390" t="s">
        <v>5794</v>
      </c>
      <c r="C1688" s="391" t="s">
        <v>7039</v>
      </c>
      <c r="D1688" s="390" t="s">
        <v>5791</v>
      </c>
      <c r="E1688" s="390" t="s">
        <v>5416</v>
      </c>
      <c r="F1688" s="392" t="s">
        <v>5798</v>
      </c>
      <c r="G1688" s="393" t="s">
        <v>5305</v>
      </c>
      <c r="H1688" s="394">
        <v>1</v>
      </c>
      <c r="I1688" s="395">
        <v>140.44999999999999</v>
      </c>
      <c r="J1688" s="395">
        <v>140.44999999999999</v>
      </c>
      <c r="K1688" s="379"/>
      <c r="L1688" s="491">
        <v>169.2</v>
      </c>
      <c r="M1688" s="492"/>
    </row>
    <row r="1689" spans="1:13" x14ac:dyDescent="0.2">
      <c r="A1689" s="359" t="s">
        <v>4779</v>
      </c>
      <c r="B1689" s="373" t="s">
        <v>5794</v>
      </c>
      <c r="C1689" s="374" t="s">
        <v>6262</v>
      </c>
      <c r="D1689" s="373" t="s">
        <v>5791</v>
      </c>
      <c r="E1689" s="373" t="s">
        <v>6263</v>
      </c>
      <c r="F1689" s="375" t="s">
        <v>5798</v>
      </c>
      <c r="G1689" s="376" t="s">
        <v>5305</v>
      </c>
      <c r="H1689" s="377">
        <v>0.59519999999999995</v>
      </c>
      <c r="I1689" s="378">
        <v>124.43</v>
      </c>
      <c r="J1689" s="378">
        <v>74.06</v>
      </c>
      <c r="K1689" s="379"/>
      <c r="L1689" s="493">
        <v>149.9</v>
      </c>
      <c r="M1689" s="494"/>
    </row>
    <row r="1690" spans="1:13" x14ac:dyDescent="0.2">
      <c r="A1690" s="359" t="s">
        <v>4780</v>
      </c>
      <c r="B1690" s="360" t="s">
        <v>7042</v>
      </c>
      <c r="C1690" s="361" t="s">
        <v>5781</v>
      </c>
      <c r="D1690" s="360" t="s">
        <v>5782</v>
      </c>
      <c r="E1690" s="360" t="s">
        <v>5783</v>
      </c>
      <c r="F1690" s="362" t="s">
        <v>5784</v>
      </c>
      <c r="G1690" s="363" t="s">
        <v>5785</v>
      </c>
      <c r="H1690" s="361" t="s">
        <v>5786</v>
      </c>
      <c r="I1690" s="361" t="s">
        <v>5787</v>
      </c>
      <c r="J1690" s="361" t="s">
        <v>5788</v>
      </c>
      <c r="K1690" s="364"/>
      <c r="L1690" s="494"/>
      <c r="M1690" s="494"/>
    </row>
    <row r="1691" spans="1:13" x14ac:dyDescent="0.2">
      <c r="A1691" s="359" t="s">
        <v>4781</v>
      </c>
      <c r="B1691" s="365" t="s">
        <v>5789</v>
      </c>
      <c r="C1691" s="366" t="s">
        <v>7044</v>
      </c>
      <c r="D1691" s="365" t="s">
        <v>5791</v>
      </c>
      <c r="E1691" s="365" t="s">
        <v>827</v>
      </c>
      <c r="F1691" s="367">
        <v>18</v>
      </c>
      <c r="G1691" s="368" t="s">
        <v>5385</v>
      </c>
      <c r="H1691" s="369">
        <v>1</v>
      </c>
      <c r="I1691" s="370">
        <v>536.94000000000005</v>
      </c>
      <c r="J1691" s="370">
        <v>536.93999999999994</v>
      </c>
      <c r="K1691" s="371"/>
      <c r="L1691" s="495">
        <v>646.74</v>
      </c>
      <c r="M1691" s="495">
        <v>646.74</v>
      </c>
    </row>
    <row r="1692" spans="1:13" x14ac:dyDescent="0.2">
      <c r="A1692" s="359" t="s">
        <v>4782</v>
      </c>
      <c r="B1692" s="396" t="s">
        <v>5794</v>
      </c>
      <c r="C1692" s="397" t="s">
        <v>5965</v>
      </c>
      <c r="D1692" s="396" t="s">
        <v>5791</v>
      </c>
      <c r="E1692" s="396" t="s">
        <v>5358</v>
      </c>
      <c r="F1692" s="398" t="s">
        <v>5796</v>
      </c>
      <c r="G1692" s="399" t="s">
        <v>86</v>
      </c>
      <c r="H1692" s="400">
        <v>1.66E-2</v>
      </c>
      <c r="I1692" s="380">
        <v>13.28</v>
      </c>
      <c r="J1692" s="380">
        <v>0.22</v>
      </c>
      <c r="K1692" s="379"/>
      <c r="L1692" s="489">
        <v>16</v>
      </c>
    </row>
    <row r="1693" spans="1:13" ht="12.75" thickBot="1" x14ac:dyDescent="0.25">
      <c r="A1693" s="359" t="s">
        <v>4783</v>
      </c>
      <c r="B1693" s="396" t="s">
        <v>5794</v>
      </c>
      <c r="C1693" s="397" t="s">
        <v>5840</v>
      </c>
      <c r="D1693" s="396" t="s">
        <v>5791</v>
      </c>
      <c r="E1693" s="396" t="s">
        <v>5288</v>
      </c>
      <c r="F1693" s="398" t="s">
        <v>5796</v>
      </c>
      <c r="G1693" s="399" t="s">
        <v>86</v>
      </c>
      <c r="H1693" s="400">
        <v>0.12429999999999999</v>
      </c>
      <c r="I1693" s="380">
        <v>18.510000000000002</v>
      </c>
      <c r="J1693" s="380">
        <v>2.2999999999999998</v>
      </c>
      <c r="K1693" s="379"/>
      <c r="L1693" s="489">
        <v>22.3</v>
      </c>
    </row>
    <row r="1694" spans="1:13" ht="12.75" thickTop="1" x14ac:dyDescent="0.2">
      <c r="A1694" s="359" t="s">
        <v>4784</v>
      </c>
      <c r="B1694" s="390" t="s">
        <v>5794</v>
      </c>
      <c r="C1694" s="391" t="s">
        <v>5815</v>
      </c>
      <c r="D1694" s="390" t="s">
        <v>5791</v>
      </c>
      <c r="E1694" s="390" t="s">
        <v>5286</v>
      </c>
      <c r="F1694" s="392" t="s">
        <v>5796</v>
      </c>
      <c r="G1694" s="393" t="s">
        <v>86</v>
      </c>
      <c r="H1694" s="394">
        <v>0.36809999999999998</v>
      </c>
      <c r="I1694" s="395">
        <v>11.07</v>
      </c>
      <c r="J1694" s="395">
        <v>4.07</v>
      </c>
      <c r="K1694" s="379"/>
      <c r="L1694" s="491">
        <v>13.34</v>
      </c>
      <c r="M1694" s="492"/>
    </row>
    <row r="1695" spans="1:13" x14ac:dyDescent="0.2">
      <c r="A1695" s="359" t="s">
        <v>4785</v>
      </c>
      <c r="B1695" s="373" t="s">
        <v>5794</v>
      </c>
      <c r="C1695" s="374" t="s">
        <v>7049</v>
      </c>
      <c r="D1695" s="373" t="s">
        <v>5791</v>
      </c>
      <c r="E1695" s="373" t="s">
        <v>7050</v>
      </c>
      <c r="F1695" s="375" t="s">
        <v>5798</v>
      </c>
      <c r="G1695" s="376" t="s">
        <v>5298</v>
      </c>
      <c r="H1695" s="377">
        <v>4.1382000000000003</v>
      </c>
      <c r="I1695" s="378">
        <v>7.18</v>
      </c>
      <c r="J1695" s="378">
        <v>29.71</v>
      </c>
      <c r="K1695" s="379"/>
      <c r="L1695" s="493">
        <v>8.66</v>
      </c>
      <c r="M1695" s="494"/>
    </row>
    <row r="1696" spans="1:13" x14ac:dyDescent="0.2">
      <c r="A1696" s="359" t="s">
        <v>4786</v>
      </c>
      <c r="B1696" s="373" t="s">
        <v>5794</v>
      </c>
      <c r="C1696" s="374" t="s">
        <v>6197</v>
      </c>
      <c r="D1696" s="373" t="s">
        <v>5791</v>
      </c>
      <c r="E1696" s="373" t="s">
        <v>5364</v>
      </c>
      <c r="F1696" s="375" t="s">
        <v>5798</v>
      </c>
      <c r="G1696" s="376" t="s">
        <v>5885</v>
      </c>
      <c r="H1696" s="377">
        <v>8.0999999999999996E-3</v>
      </c>
      <c r="I1696" s="378">
        <v>154.26</v>
      </c>
      <c r="J1696" s="378">
        <v>1.24</v>
      </c>
      <c r="K1696" s="379"/>
      <c r="L1696" s="493">
        <v>185.84</v>
      </c>
      <c r="M1696" s="494"/>
    </row>
    <row r="1697" spans="1:13" x14ac:dyDescent="0.2">
      <c r="A1697" s="359" t="s">
        <v>4787</v>
      </c>
      <c r="B1697" s="373" t="s">
        <v>5794</v>
      </c>
      <c r="C1697" s="374" t="s">
        <v>6429</v>
      </c>
      <c r="D1697" s="373" t="s">
        <v>5791</v>
      </c>
      <c r="E1697" s="373" t="s">
        <v>6430</v>
      </c>
      <c r="F1697" s="375" t="s">
        <v>5798</v>
      </c>
      <c r="G1697" s="376" t="s">
        <v>5885</v>
      </c>
      <c r="H1697" s="377">
        <v>3.8E-3</v>
      </c>
      <c r="I1697" s="378">
        <v>125.07</v>
      </c>
      <c r="J1697" s="378">
        <v>0.47</v>
      </c>
      <c r="K1697" s="379"/>
      <c r="L1697" s="493">
        <v>150.66999999999999</v>
      </c>
      <c r="M1697" s="494"/>
    </row>
    <row r="1698" spans="1:13" x14ac:dyDescent="0.2">
      <c r="A1698" s="359" t="s">
        <v>4788</v>
      </c>
      <c r="B1698" s="396" t="s">
        <v>5794</v>
      </c>
      <c r="C1698" s="397" t="s">
        <v>5967</v>
      </c>
      <c r="D1698" s="396" t="s">
        <v>5791</v>
      </c>
      <c r="E1698" s="396" t="s">
        <v>5375</v>
      </c>
      <c r="F1698" s="398" t="s">
        <v>5798</v>
      </c>
      <c r="G1698" s="399" t="s">
        <v>5885</v>
      </c>
      <c r="H1698" s="400">
        <v>3.8E-3</v>
      </c>
      <c r="I1698" s="380">
        <v>118.26</v>
      </c>
      <c r="J1698" s="380">
        <v>0.44</v>
      </c>
      <c r="K1698" s="379"/>
      <c r="L1698" s="489">
        <v>142.47</v>
      </c>
    </row>
    <row r="1699" spans="1:13" ht="12.75" thickBot="1" x14ac:dyDescent="0.25">
      <c r="A1699" s="359" t="s">
        <v>4789</v>
      </c>
      <c r="B1699" s="396" t="s">
        <v>5794</v>
      </c>
      <c r="C1699" s="397" t="s">
        <v>7055</v>
      </c>
      <c r="D1699" s="396" t="s">
        <v>5791</v>
      </c>
      <c r="E1699" s="396" t="s">
        <v>7056</v>
      </c>
      <c r="F1699" s="398" t="s">
        <v>5798</v>
      </c>
      <c r="G1699" s="399" t="s">
        <v>5298</v>
      </c>
      <c r="H1699" s="400">
        <v>4.9924999999999997</v>
      </c>
      <c r="I1699" s="380">
        <v>8</v>
      </c>
      <c r="J1699" s="380">
        <v>39.94</v>
      </c>
      <c r="K1699" s="379"/>
      <c r="L1699" s="489">
        <v>9.64</v>
      </c>
    </row>
    <row r="1700" spans="1:13" ht="12.75" thickTop="1" x14ac:dyDescent="0.2">
      <c r="A1700" s="359" t="s">
        <v>4790</v>
      </c>
      <c r="B1700" s="390" t="s">
        <v>5794</v>
      </c>
      <c r="C1700" s="391" t="s">
        <v>5797</v>
      </c>
      <c r="D1700" s="390" t="s">
        <v>5791</v>
      </c>
      <c r="E1700" s="390" t="s">
        <v>5380</v>
      </c>
      <c r="F1700" s="392" t="s">
        <v>5798</v>
      </c>
      <c r="G1700" s="393" t="s">
        <v>5298</v>
      </c>
      <c r="H1700" s="394">
        <v>2.5598000000000001</v>
      </c>
      <c r="I1700" s="395">
        <v>0.52</v>
      </c>
      <c r="J1700" s="395">
        <v>1.33</v>
      </c>
      <c r="K1700" s="379"/>
      <c r="L1700" s="491">
        <v>0.63</v>
      </c>
      <c r="M1700" s="492"/>
    </row>
    <row r="1701" spans="1:13" x14ac:dyDescent="0.2">
      <c r="A1701" s="359" t="s">
        <v>4791</v>
      </c>
      <c r="B1701" s="373" t="s">
        <v>5794</v>
      </c>
      <c r="C1701" s="374" t="s">
        <v>6258</v>
      </c>
      <c r="D1701" s="373" t="s">
        <v>5791</v>
      </c>
      <c r="E1701" s="373" t="s">
        <v>5414</v>
      </c>
      <c r="F1701" s="375" t="s">
        <v>5798</v>
      </c>
      <c r="G1701" s="376" t="s">
        <v>5305</v>
      </c>
      <c r="H1701" s="377">
        <v>0.14949999999999999</v>
      </c>
      <c r="I1701" s="378">
        <v>9.0299999999999994</v>
      </c>
      <c r="J1701" s="378">
        <v>1.34</v>
      </c>
      <c r="K1701" s="379"/>
      <c r="L1701" s="493">
        <v>10.88</v>
      </c>
      <c r="M1701" s="494"/>
    </row>
    <row r="1702" spans="1:13" x14ac:dyDescent="0.2">
      <c r="A1702" s="359" t="s">
        <v>4792</v>
      </c>
      <c r="B1702" s="373" t="s">
        <v>5794</v>
      </c>
      <c r="C1702" s="374" t="s">
        <v>6250</v>
      </c>
      <c r="D1702" s="373" t="s">
        <v>5791</v>
      </c>
      <c r="E1702" s="373" t="s">
        <v>5413</v>
      </c>
      <c r="F1702" s="375" t="s">
        <v>5798</v>
      </c>
      <c r="G1702" s="376" t="s">
        <v>5305</v>
      </c>
      <c r="H1702" s="377">
        <v>3.6900000000000002E-2</v>
      </c>
      <c r="I1702" s="378">
        <v>12.5</v>
      </c>
      <c r="J1702" s="378">
        <v>0.46</v>
      </c>
      <c r="K1702" s="379"/>
      <c r="L1702" s="493">
        <v>15.06</v>
      </c>
      <c r="M1702" s="494"/>
    </row>
    <row r="1703" spans="1:13" x14ac:dyDescent="0.2">
      <c r="A1703" s="359" t="s">
        <v>4793</v>
      </c>
      <c r="B1703" s="373" t="s">
        <v>5794</v>
      </c>
      <c r="C1703" s="374" t="s">
        <v>6261</v>
      </c>
      <c r="D1703" s="373" t="s">
        <v>5791</v>
      </c>
      <c r="E1703" s="373" t="s">
        <v>5409</v>
      </c>
      <c r="F1703" s="375" t="s">
        <v>5798</v>
      </c>
      <c r="G1703" s="376" t="s">
        <v>5298</v>
      </c>
      <c r="H1703" s="377">
        <v>7.22E-2</v>
      </c>
      <c r="I1703" s="378">
        <v>23.16</v>
      </c>
      <c r="J1703" s="378">
        <v>1.67</v>
      </c>
      <c r="K1703" s="379"/>
      <c r="L1703" s="493">
        <v>27.91</v>
      </c>
      <c r="M1703" s="494"/>
    </row>
    <row r="1704" spans="1:13" x14ac:dyDescent="0.2">
      <c r="A1704" s="359" t="s">
        <v>4794</v>
      </c>
      <c r="B1704" s="396" t="s">
        <v>5794</v>
      </c>
      <c r="C1704" s="397" t="s">
        <v>7062</v>
      </c>
      <c r="D1704" s="396" t="s">
        <v>5791</v>
      </c>
      <c r="E1704" s="396" t="s">
        <v>5416</v>
      </c>
      <c r="F1704" s="398" t="s">
        <v>5798</v>
      </c>
      <c r="G1704" s="399" t="s">
        <v>5305</v>
      </c>
      <c r="H1704" s="400">
        <v>1</v>
      </c>
      <c r="I1704" s="380">
        <v>150.93141333333344</v>
      </c>
      <c r="J1704" s="380">
        <v>150.93</v>
      </c>
      <c r="K1704" s="379"/>
      <c r="L1704" s="489">
        <v>181.34</v>
      </c>
    </row>
    <row r="1705" spans="1:13" ht="12.75" thickBot="1" x14ac:dyDescent="0.25">
      <c r="A1705" s="359" t="s">
        <v>4795</v>
      </c>
      <c r="B1705" s="396" t="s">
        <v>5794</v>
      </c>
      <c r="C1705" s="397" t="s">
        <v>7064</v>
      </c>
      <c r="D1705" s="396" t="s">
        <v>5791</v>
      </c>
      <c r="E1705" s="396" t="s">
        <v>7065</v>
      </c>
      <c r="F1705" s="398" t="s">
        <v>5798</v>
      </c>
      <c r="G1705" s="399" t="s">
        <v>5298</v>
      </c>
      <c r="H1705" s="400">
        <v>0.35139999999999999</v>
      </c>
      <c r="I1705" s="380">
        <v>10.55</v>
      </c>
      <c r="J1705" s="380">
        <v>3.7</v>
      </c>
      <c r="K1705" s="379"/>
      <c r="L1705" s="489">
        <v>12.71</v>
      </c>
    </row>
    <row r="1706" spans="1:13" ht="12.75" thickTop="1" x14ac:dyDescent="0.2">
      <c r="A1706" s="359" t="s">
        <v>4796</v>
      </c>
      <c r="B1706" s="390" t="s">
        <v>5794</v>
      </c>
      <c r="C1706" s="391" t="s">
        <v>7067</v>
      </c>
      <c r="D1706" s="390" t="s">
        <v>5791</v>
      </c>
      <c r="E1706" s="390" t="s">
        <v>7068</v>
      </c>
      <c r="F1706" s="392" t="s">
        <v>5798</v>
      </c>
      <c r="G1706" s="393" t="s">
        <v>5298</v>
      </c>
      <c r="H1706" s="394">
        <v>9.6724999999999994</v>
      </c>
      <c r="I1706" s="395">
        <v>9.6</v>
      </c>
      <c r="J1706" s="395">
        <v>92.85</v>
      </c>
      <c r="K1706" s="379"/>
      <c r="L1706" s="491">
        <v>11.57</v>
      </c>
      <c r="M1706" s="492"/>
    </row>
    <row r="1707" spans="1:13" x14ac:dyDescent="0.2">
      <c r="A1707" s="359" t="s">
        <v>4797</v>
      </c>
      <c r="B1707" s="373" t="s">
        <v>5794</v>
      </c>
      <c r="C1707" s="374" t="s">
        <v>7070</v>
      </c>
      <c r="D1707" s="373" t="s">
        <v>5791</v>
      </c>
      <c r="E1707" s="373" t="s">
        <v>7071</v>
      </c>
      <c r="F1707" s="375" t="s">
        <v>5798</v>
      </c>
      <c r="G1707" s="376" t="s">
        <v>5298</v>
      </c>
      <c r="H1707" s="377">
        <v>3.1337999999999999</v>
      </c>
      <c r="I1707" s="378">
        <v>8.9499999999999993</v>
      </c>
      <c r="J1707" s="378">
        <v>28.04</v>
      </c>
      <c r="K1707" s="379"/>
      <c r="L1707" s="493">
        <v>10.79</v>
      </c>
      <c r="M1707" s="494"/>
    </row>
    <row r="1708" spans="1:13" x14ac:dyDescent="0.2">
      <c r="A1708" s="359" t="s">
        <v>4798</v>
      </c>
      <c r="B1708" s="373" t="s">
        <v>5794</v>
      </c>
      <c r="C1708" s="374" t="s">
        <v>7073</v>
      </c>
      <c r="D1708" s="373" t="s">
        <v>5791</v>
      </c>
      <c r="E1708" s="373" t="s">
        <v>7074</v>
      </c>
      <c r="F1708" s="375" t="s">
        <v>5798</v>
      </c>
      <c r="G1708" s="376" t="s">
        <v>5298</v>
      </c>
      <c r="H1708" s="377">
        <v>20.318200000000001</v>
      </c>
      <c r="I1708" s="378">
        <v>8.26</v>
      </c>
      <c r="J1708" s="378">
        <v>167.82</v>
      </c>
      <c r="K1708" s="379"/>
      <c r="L1708" s="493">
        <v>9.9600000000000009</v>
      </c>
      <c r="M1708" s="494"/>
    </row>
    <row r="1709" spans="1:13" x14ac:dyDescent="0.2">
      <c r="A1709" s="359" t="s">
        <v>4799</v>
      </c>
      <c r="B1709" s="373" t="s">
        <v>5794</v>
      </c>
      <c r="C1709" s="374" t="s">
        <v>6259</v>
      </c>
      <c r="D1709" s="373" t="s">
        <v>5791</v>
      </c>
      <c r="E1709" s="373" t="s">
        <v>5411</v>
      </c>
      <c r="F1709" s="375" t="s">
        <v>5798</v>
      </c>
      <c r="G1709" s="376" t="s">
        <v>5305</v>
      </c>
      <c r="H1709" s="377">
        <v>0.1845</v>
      </c>
      <c r="I1709" s="378">
        <v>2.2400000000000002</v>
      </c>
      <c r="J1709" s="378">
        <v>0.41</v>
      </c>
      <c r="K1709" s="379"/>
      <c r="L1709" s="493">
        <v>2.71</v>
      </c>
      <c r="M1709" s="494"/>
    </row>
    <row r="1710" spans="1:13" x14ac:dyDescent="0.2">
      <c r="A1710" s="359" t="s">
        <v>4800</v>
      </c>
      <c r="B1710" s="396" t="s">
        <v>5794</v>
      </c>
      <c r="C1710" s="397" t="s">
        <v>6260</v>
      </c>
      <c r="D1710" s="396" t="s">
        <v>5791</v>
      </c>
      <c r="E1710" s="396" t="s">
        <v>5407</v>
      </c>
      <c r="F1710" s="398" t="s">
        <v>5798</v>
      </c>
      <c r="G1710" s="399" t="s">
        <v>5298</v>
      </c>
      <c r="H1710" s="400">
        <v>0.14760000000000001</v>
      </c>
      <c r="I1710" s="380">
        <v>27.94</v>
      </c>
      <c r="J1710" s="380">
        <v>4.12</v>
      </c>
      <c r="K1710" s="379"/>
      <c r="L1710" s="489">
        <v>33.659999999999997</v>
      </c>
    </row>
    <row r="1711" spans="1:13" ht="12.75" thickBot="1" x14ac:dyDescent="0.25">
      <c r="A1711" s="359" t="s">
        <v>4801</v>
      </c>
      <c r="B1711" s="396" t="s">
        <v>5794</v>
      </c>
      <c r="C1711" s="397" t="s">
        <v>7078</v>
      </c>
      <c r="D1711" s="396" t="s">
        <v>5791</v>
      </c>
      <c r="E1711" s="396" t="s">
        <v>7079</v>
      </c>
      <c r="F1711" s="398" t="s">
        <v>5798</v>
      </c>
      <c r="G1711" s="399" t="s">
        <v>5305</v>
      </c>
      <c r="H1711" s="400">
        <v>2.6890999999999998</v>
      </c>
      <c r="I1711" s="380">
        <v>2.19</v>
      </c>
      <c r="J1711" s="380">
        <v>5.88</v>
      </c>
      <c r="K1711" s="379"/>
      <c r="L1711" s="489">
        <v>2.65</v>
      </c>
    </row>
    <row r="1712" spans="1:13" ht="12.75" thickTop="1" x14ac:dyDescent="0.2">
      <c r="A1712" s="359" t="s">
        <v>4802</v>
      </c>
      <c r="B1712" s="407" t="s">
        <v>7081</v>
      </c>
      <c r="C1712" s="408" t="s">
        <v>5781</v>
      </c>
      <c r="D1712" s="407" t="s">
        <v>5782</v>
      </c>
      <c r="E1712" s="407" t="s">
        <v>5783</v>
      </c>
      <c r="F1712" s="409" t="s">
        <v>5784</v>
      </c>
      <c r="G1712" s="410" t="s">
        <v>5785</v>
      </c>
      <c r="H1712" s="408" t="s">
        <v>5786</v>
      </c>
      <c r="I1712" s="408" t="s">
        <v>5787</v>
      </c>
      <c r="J1712" s="408" t="s">
        <v>5788</v>
      </c>
      <c r="K1712" s="364"/>
      <c r="L1712" s="492"/>
      <c r="M1712" s="492"/>
    </row>
    <row r="1713" spans="1:13" x14ac:dyDescent="0.2">
      <c r="A1713" s="359" t="s">
        <v>4803</v>
      </c>
      <c r="B1713" s="365" t="s">
        <v>5789</v>
      </c>
      <c r="C1713" s="366" t="s">
        <v>7083</v>
      </c>
      <c r="D1713" s="365" t="s">
        <v>5791</v>
      </c>
      <c r="E1713" s="365" t="s">
        <v>829</v>
      </c>
      <c r="F1713" s="367">
        <v>18</v>
      </c>
      <c r="G1713" s="368" t="s">
        <v>5385</v>
      </c>
      <c r="H1713" s="369">
        <v>1</v>
      </c>
      <c r="I1713" s="370">
        <v>399.40000000000003</v>
      </c>
      <c r="J1713" s="370">
        <v>399.4</v>
      </c>
      <c r="K1713" s="371"/>
      <c r="L1713" s="495">
        <v>481.09</v>
      </c>
      <c r="M1713" s="495">
        <v>481.09</v>
      </c>
    </row>
    <row r="1714" spans="1:13" x14ac:dyDescent="0.2">
      <c r="A1714" s="359" t="s">
        <v>4804</v>
      </c>
      <c r="B1714" s="373" t="s">
        <v>5794</v>
      </c>
      <c r="C1714" s="374" t="s">
        <v>5965</v>
      </c>
      <c r="D1714" s="373" t="s">
        <v>5791</v>
      </c>
      <c r="E1714" s="373" t="s">
        <v>5358</v>
      </c>
      <c r="F1714" s="375" t="s">
        <v>5796</v>
      </c>
      <c r="G1714" s="376" t="s">
        <v>86</v>
      </c>
      <c r="H1714" s="377">
        <v>3.3000000000000002E-2</v>
      </c>
      <c r="I1714" s="378">
        <v>13.28</v>
      </c>
      <c r="J1714" s="378">
        <v>0.43</v>
      </c>
      <c r="K1714" s="379"/>
      <c r="L1714" s="493">
        <v>16</v>
      </c>
      <c r="M1714" s="494"/>
    </row>
    <row r="1715" spans="1:13" x14ac:dyDescent="0.2">
      <c r="A1715" s="359" t="s">
        <v>4805</v>
      </c>
      <c r="B1715" s="373" t="s">
        <v>5794</v>
      </c>
      <c r="C1715" s="374" t="s">
        <v>5840</v>
      </c>
      <c r="D1715" s="373" t="s">
        <v>5791</v>
      </c>
      <c r="E1715" s="373" t="s">
        <v>5288</v>
      </c>
      <c r="F1715" s="375" t="s">
        <v>5796</v>
      </c>
      <c r="G1715" s="376" t="s">
        <v>86</v>
      </c>
      <c r="H1715" s="377">
        <v>0.2029</v>
      </c>
      <c r="I1715" s="378">
        <v>18.510000000000002</v>
      </c>
      <c r="J1715" s="378">
        <v>3.75</v>
      </c>
      <c r="K1715" s="379"/>
      <c r="L1715" s="493">
        <v>22.3</v>
      </c>
      <c r="M1715" s="494"/>
    </row>
    <row r="1716" spans="1:13" x14ac:dyDescent="0.2">
      <c r="A1716" s="359" t="s">
        <v>4806</v>
      </c>
      <c r="B1716" s="396" t="s">
        <v>5794</v>
      </c>
      <c r="C1716" s="397" t="s">
        <v>5815</v>
      </c>
      <c r="D1716" s="396" t="s">
        <v>5791</v>
      </c>
      <c r="E1716" s="396" t="s">
        <v>5286</v>
      </c>
      <c r="F1716" s="398" t="s">
        <v>5796</v>
      </c>
      <c r="G1716" s="399" t="s">
        <v>86</v>
      </c>
      <c r="H1716" s="400">
        <v>0.68640000000000001</v>
      </c>
      <c r="I1716" s="380">
        <v>11.07</v>
      </c>
      <c r="J1716" s="380">
        <v>7.59</v>
      </c>
      <c r="K1716" s="379"/>
      <c r="L1716" s="489">
        <v>13.34</v>
      </c>
    </row>
    <row r="1717" spans="1:13" ht="12.75" thickBot="1" x14ac:dyDescent="0.25">
      <c r="A1717" s="359" t="s">
        <v>4807</v>
      </c>
      <c r="B1717" s="396" t="s">
        <v>5794</v>
      </c>
      <c r="C1717" s="397" t="s">
        <v>7049</v>
      </c>
      <c r="D1717" s="396" t="s">
        <v>5791</v>
      </c>
      <c r="E1717" s="396" t="s">
        <v>7050</v>
      </c>
      <c r="F1717" s="398" t="s">
        <v>5798</v>
      </c>
      <c r="G1717" s="399" t="s">
        <v>5298</v>
      </c>
      <c r="H1717" s="400">
        <v>4.5937999999999999</v>
      </c>
      <c r="I1717" s="380">
        <v>7.18</v>
      </c>
      <c r="J1717" s="380">
        <v>32.979999999999997</v>
      </c>
      <c r="K1717" s="379"/>
      <c r="L1717" s="489">
        <v>8.66</v>
      </c>
    </row>
    <row r="1718" spans="1:13" ht="12.75" thickTop="1" x14ac:dyDescent="0.2">
      <c r="A1718" s="359" t="s">
        <v>4808</v>
      </c>
      <c r="B1718" s="390" t="s">
        <v>5794</v>
      </c>
      <c r="C1718" s="391" t="s">
        <v>6197</v>
      </c>
      <c r="D1718" s="390" t="s">
        <v>5791</v>
      </c>
      <c r="E1718" s="390" t="s">
        <v>5364</v>
      </c>
      <c r="F1718" s="392" t="s">
        <v>5798</v>
      </c>
      <c r="G1718" s="393" t="s">
        <v>5885</v>
      </c>
      <c r="H1718" s="394">
        <v>1.61E-2</v>
      </c>
      <c r="I1718" s="395">
        <v>154.26</v>
      </c>
      <c r="J1718" s="395">
        <v>2.48</v>
      </c>
      <c r="K1718" s="379"/>
      <c r="L1718" s="491">
        <v>185.84</v>
      </c>
      <c r="M1718" s="492"/>
    </row>
    <row r="1719" spans="1:13" x14ac:dyDescent="0.2">
      <c r="A1719" s="359" t="s">
        <v>4809</v>
      </c>
      <c r="B1719" s="373" t="s">
        <v>5794</v>
      </c>
      <c r="C1719" s="374" t="s">
        <v>6429</v>
      </c>
      <c r="D1719" s="373" t="s">
        <v>5791</v>
      </c>
      <c r="E1719" s="373" t="s">
        <v>6430</v>
      </c>
      <c r="F1719" s="375" t="s">
        <v>5798</v>
      </c>
      <c r="G1719" s="376" t="s">
        <v>5885</v>
      </c>
      <c r="H1719" s="377">
        <v>7.4999999999999997E-3</v>
      </c>
      <c r="I1719" s="378">
        <v>125.07</v>
      </c>
      <c r="J1719" s="378">
        <v>0.93</v>
      </c>
      <c r="K1719" s="379"/>
      <c r="L1719" s="493">
        <v>150.66999999999999</v>
      </c>
      <c r="M1719" s="494"/>
    </row>
    <row r="1720" spans="1:13" x14ac:dyDescent="0.2">
      <c r="A1720" s="359" t="s">
        <v>4810</v>
      </c>
      <c r="B1720" s="373" t="s">
        <v>5794</v>
      </c>
      <c r="C1720" s="374" t="s">
        <v>5967</v>
      </c>
      <c r="D1720" s="373" t="s">
        <v>5791</v>
      </c>
      <c r="E1720" s="373" t="s">
        <v>5375</v>
      </c>
      <c r="F1720" s="375" t="s">
        <v>5798</v>
      </c>
      <c r="G1720" s="376" t="s">
        <v>5885</v>
      </c>
      <c r="H1720" s="377">
        <v>7.4999999999999997E-3</v>
      </c>
      <c r="I1720" s="378">
        <v>118.26</v>
      </c>
      <c r="J1720" s="378">
        <v>0.88</v>
      </c>
      <c r="K1720" s="379"/>
      <c r="L1720" s="493">
        <v>142.47</v>
      </c>
      <c r="M1720" s="494"/>
    </row>
    <row r="1721" spans="1:13" x14ac:dyDescent="0.2">
      <c r="A1721" s="359" t="s">
        <v>4811</v>
      </c>
      <c r="B1721" s="373" t="s">
        <v>5794</v>
      </c>
      <c r="C1721" s="374" t="s">
        <v>5797</v>
      </c>
      <c r="D1721" s="373" t="s">
        <v>5791</v>
      </c>
      <c r="E1721" s="373" t="s">
        <v>5380</v>
      </c>
      <c r="F1721" s="375" t="s">
        <v>5798</v>
      </c>
      <c r="G1721" s="376" t="s">
        <v>5298</v>
      </c>
      <c r="H1721" s="377">
        <v>5.0769000000000002</v>
      </c>
      <c r="I1721" s="378">
        <v>0.52</v>
      </c>
      <c r="J1721" s="378">
        <v>2.63</v>
      </c>
      <c r="K1721" s="379"/>
      <c r="L1721" s="493">
        <v>0.63</v>
      </c>
      <c r="M1721" s="494"/>
    </row>
    <row r="1722" spans="1:13" x14ac:dyDescent="0.2">
      <c r="A1722" s="359" t="s">
        <v>4812</v>
      </c>
      <c r="B1722" s="396" t="s">
        <v>5794</v>
      </c>
      <c r="C1722" s="397" t="s">
        <v>6258</v>
      </c>
      <c r="D1722" s="396" t="s">
        <v>5791</v>
      </c>
      <c r="E1722" s="396" t="s">
        <v>5414</v>
      </c>
      <c r="F1722" s="398" t="s">
        <v>5798</v>
      </c>
      <c r="G1722" s="399" t="s">
        <v>5305</v>
      </c>
      <c r="H1722" s="400">
        <v>0.14929999999999999</v>
      </c>
      <c r="I1722" s="380">
        <v>9.0299999999999994</v>
      </c>
      <c r="J1722" s="380">
        <v>1.34</v>
      </c>
      <c r="K1722" s="379"/>
      <c r="L1722" s="489">
        <v>10.88</v>
      </c>
    </row>
    <row r="1723" spans="1:13" ht="12.75" thickBot="1" x14ac:dyDescent="0.25">
      <c r="A1723" s="359" t="s">
        <v>4813</v>
      </c>
      <c r="B1723" s="396" t="s">
        <v>5794</v>
      </c>
      <c r="C1723" s="397" t="s">
        <v>6250</v>
      </c>
      <c r="D1723" s="396" t="s">
        <v>5791</v>
      </c>
      <c r="E1723" s="396" t="s">
        <v>5413</v>
      </c>
      <c r="F1723" s="398" t="s">
        <v>5798</v>
      </c>
      <c r="G1723" s="399" t="s">
        <v>5305</v>
      </c>
      <c r="H1723" s="400">
        <v>1.9300000000000001E-2</v>
      </c>
      <c r="I1723" s="380">
        <v>12.5</v>
      </c>
      <c r="J1723" s="380">
        <v>0.24</v>
      </c>
      <c r="K1723" s="379"/>
      <c r="L1723" s="489">
        <v>15.06</v>
      </c>
    </row>
    <row r="1724" spans="1:13" ht="12.75" thickTop="1" x14ac:dyDescent="0.2">
      <c r="A1724" s="359" t="s">
        <v>4814</v>
      </c>
      <c r="B1724" s="390" t="s">
        <v>5794</v>
      </c>
      <c r="C1724" s="391" t="s">
        <v>6261</v>
      </c>
      <c r="D1724" s="390" t="s">
        <v>5791</v>
      </c>
      <c r="E1724" s="390" t="s">
        <v>5409</v>
      </c>
      <c r="F1724" s="392" t="s">
        <v>5798</v>
      </c>
      <c r="G1724" s="393" t="s">
        <v>5298</v>
      </c>
      <c r="H1724" s="394">
        <v>4.7E-2</v>
      </c>
      <c r="I1724" s="395">
        <v>23.16</v>
      </c>
      <c r="J1724" s="395">
        <v>1.08</v>
      </c>
      <c r="K1724" s="379"/>
      <c r="L1724" s="491">
        <v>27.91</v>
      </c>
      <c r="M1724" s="492"/>
    </row>
    <row r="1725" spans="1:13" x14ac:dyDescent="0.2">
      <c r="A1725" s="359" t="s">
        <v>4815</v>
      </c>
      <c r="B1725" s="373" t="s">
        <v>5794</v>
      </c>
      <c r="C1725" s="374" t="s">
        <v>7096</v>
      </c>
      <c r="D1725" s="373" t="s">
        <v>5791</v>
      </c>
      <c r="E1725" s="373" t="s">
        <v>5416</v>
      </c>
      <c r="F1725" s="375" t="s">
        <v>5798</v>
      </c>
      <c r="G1725" s="376" t="s">
        <v>5305</v>
      </c>
      <c r="H1725" s="377">
        <v>1</v>
      </c>
      <c r="I1725" s="378">
        <v>108.75</v>
      </c>
      <c r="J1725" s="378">
        <v>108.75</v>
      </c>
      <c r="K1725" s="379"/>
      <c r="L1725" s="493">
        <v>131.02000000000001</v>
      </c>
      <c r="M1725" s="494"/>
    </row>
    <row r="1726" spans="1:13" x14ac:dyDescent="0.2">
      <c r="A1726" s="359" t="s">
        <v>4816</v>
      </c>
      <c r="B1726" s="373" t="s">
        <v>5794</v>
      </c>
      <c r="C1726" s="374" t="s">
        <v>7064</v>
      </c>
      <c r="D1726" s="373" t="s">
        <v>5791</v>
      </c>
      <c r="E1726" s="373" t="s">
        <v>7065</v>
      </c>
      <c r="F1726" s="375" t="s">
        <v>5798</v>
      </c>
      <c r="G1726" s="376" t="s">
        <v>5298</v>
      </c>
      <c r="H1726" s="377">
        <v>0.69699999999999995</v>
      </c>
      <c r="I1726" s="378">
        <v>10.55</v>
      </c>
      <c r="J1726" s="378">
        <v>7.35</v>
      </c>
      <c r="K1726" s="379"/>
      <c r="L1726" s="493">
        <v>12.71</v>
      </c>
      <c r="M1726" s="494"/>
    </row>
    <row r="1727" spans="1:13" x14ac:dyDescent="0.2">
      <c r="A1727" s="359" t="s">
        <v>4817</v>
      </c>
      <c r="B1727" s="373" t="s">
        <v>5794</v>
      </c>
      <c r="C1727" s="374" t="s">
        <v>7073</v>
      </c>
      <c r="D1727" s="373" t="s">
        <v>5791</v>
      </c>
      <c r="E1727" s="373" t="s">
        <v>7074</v>
      </c>
      <c r="F1727" s="375" t="s">
        <v>5798</v>
      </c>
      <c r="G1727" s="376" t="s">
        <v>5298</v>
      </c>
      <c r="H1727" s="377">
        <v>26.3262</v>
      </c>
      <c r="I1727" s="378">
        <v>8.2748451612903224</v>
      </c>
      <c r="J1727" s="378">
        <v>217.84</v>
      </c>
      <c r="K1727" s="379"/>
      <c r="L1727" s="493">
        <v>9.9600000000000009</v>
      </c>
      <c r="M1727" s="494"/>
    </row>
    <row r="1728" spans="1:13" x14ac:dyDescent="0.2">
      <c r="A1728" s="359" t="s">
        <v>4818</v>
      </c>
      <c r="B1728" s="396" t="s">
        <v>5794</v>
      </c>
      <c r="C1728" s="397" t="s">
        <v>6259</v>
      </c>
      <c r="D1728" s="396" t="s">
        <v>5791</v>
      </c>
      <c r="E1728" s="396" t="s">
        <v>5411</v>
      </c>
      <c r="F1728" s="398" t="s">
        <v>5798</v>
      </c>
      <c r="G1728" s="399" t="s">
        <v>5305</v>
      </c>
      <c r="H1728" s="400">
        <v>9.6699999999999994E-2</v>
      </c>
      <c r="I1728" s="380">
        <v>2.2400000000000002</v>
      </c>
      <c r="J1728" s="380">
        <v>0.21</v>
      </c>
      <c r="K1728" s="379"/>
      <c r="L1728" s="489">
        <v>2.71</v>
      </c>
    </row>
    <row r="1729" spans="1:13" ht="12.75" thickBot="1" x14ac:dyDescent="0.25">
      <c r="A1729" s="359" t="s">
        <v>4819</v>
      </c>
      <c r="B1729" s="396" t="s">
        <v>5794</v>
      </c>
      <c r="C1729" s="397" t="s">
        <v>6260</v>
      </c>
      <c r="D1729" s="396" t="s">
        <v>5791</v>
      </c>
      <c r="E1729" s="396" t="s">
        <v>5407</v>
      </c>
      <c r="F1729" s="398" t="s">
        <v>5798</v>
      </c>
      <c r="G1729" s="399" t="s">
        <v>5298</v>
      </c>
      <c r="H1729" s="400">
        <v>7.7399999999999997E-2</v>
      </c>
      <c r="I1729" s="380">
        <v>27.94</v>
      </c>
      <c r="J1729" s="380">
        <v>2.16</v>
      </c>
      <c r="K1729" s="379"/>
      <c r="L1729" s="489">
        <v>33.659999999999997</v>
      </c>
    </row>
    <row r="1730" spans="1:13" ht="12.75" thickTop="1" x14ac:dyDescent="0.2">
      <c r="A1730" s="359" t="s">
        <v>4820</v>
      </c>
      <c r="B1730" s="390" t="s">
        <v>5794</v>
      </c>
      <c r="C1730" s="391" t="s">
        <v>7078</v>
      </c>
      <c r="D1730" s="390" t="s">
        <v>5791</v>
      </c>
      <c r="E1730" s="390" t="s">
        <v>7079</v>
      </c>
      <c r="F1730" s="392" t="s">
        <v>5798</v>
      </c>
      <c r="G1730" s="393" t="s">
        <v>5305</v>
      </c>
      <c r="H1730" s="394">
        <v>4</v>
      </c>
      <c r="I1730" s="395">
        <v>2.19</v>
      </c>
      <c r="J1730" s="395">
        <v>8.76</v>
      </c>
      <c r="K1730" s="379"/>
      <c r="L1730" s="491">
        <v>2.65</v>
      </c>
      <c r="M1730" s="492"/>
    </row>
    <row r="1731" spans="1:13" x14ac:dyDescent="0.2">
      <c r="A1731" s="359" t="s">
        <v>4821</v>
      </c>
      <c r="B1731" s="360" t="s">
        <v>7103</v>
      </c>
      <c r="C1731" s="361" t="s">
        <v>5781</v>
      </c>
      <c r="D1731" s="360" t="s">
        <v>5782</v>
      </c>
      <c r="E1731" s="360" t="s">
        <v>5783</v>
      </c>
      <c r="F1731" s="362" t="s">
        <v>5784</v>
      </c>
      <c r="G1731" s="363" t="s">
        <v>5785</v>
      </c>
      <c r="H1731" s="361" t="s">
        <v>5786</v>
      </c>
      <c r="I1731" s="361" t="s">
        <v>5787</v>
      </c>
      <c r="J1731" s="361" t="s">
        <v>5788</v>
      </c>
      <c r="K1731" s="364"/>
      <c r="L1731" s="494"/>
      <c r="M1731" s="494"/>
    </row>
    <row r="1732" spans="1:13" x14ac:dyDescent="0.2">
      <c r="A1732" s="359" t="s">
        <v>4822</v>
      </c>
      <c r="B1732" s="365" t="s">
        <v>5789</v>
      </c>
      <c r="C1732" s="366" t="s">
        <v>6282</v>
      </c>
      <c r="D1732" s="365" t="s">
        <v>5791</v>
      </c>
      <c r="E1732" s="365" t="s">
        <v>449</v>
      </c>
      <c r="F1732" s="367">
        <v>20</v>
      </c>
      <c r="G1732" s="368" t="s">
        <v>5793</v>
      </c>
      <c r="H1732" s="369">
        <v>1</v>
      </c>
      <c r="I1732" s="370">
        <v>4.13</v>
      </c>
      <c r="J1732" s="370">
        <v>4.13</v>
      </c>
      <c r="K1732" s="371"/>
      <c r="L1732" s="495">
        <v>4.96</v>
      </c>
      <c r="M1732" s="495">
        <v>4.96</v>
      </c>
    </row>
    <row r="1733" spans="1:13" x14ac:dyDescent="0.2">
      <c r="A1733" s="359" t="s">
        <v>4823</v>
      </c>
      <c r="B1733" s="373" t="s">
        <v>5794</v>
      </c>
      <c r="C1733" s="374" t="s">
        <v>6283</v>
      </c>
      <c r="D1733" s="373" t="s">
        <v>5791</v>
      </c>
      <c r="E1733" s="373" t="s">
        <v>5557</v>
      </c>
      <c r="F1733" s="375" t="s">
        <v>5796</v>
      </c>
      <c r="G1733" s="376" t="s">
        <v>86</v>
      </c>
      <c r="H1733" s="377">
        <v>5.5399999999999998E-2</v>
      </c>
      <c r="I1733" s="378">
        <v>18.510000000000002</v>
      </c>
      <c r="J1733" s="378">
        <v>1.02</v>
      </c>
      <c r="K1733" s="379"/>
      <c r="L1733" s="493">
        <v>22.3</v>
      </c>
      <c r="M1733" s="494"/>
    </row>
    <row r="1734" spans="1:13" x14ac:dyDescent="0.2">
      <c r="A1734" s="359" t="s">
        <v>4824</v>
      </c>
      <c r="B1734" s="396" t="s">
        <v>5794</v>
      </c>
      <c r="C1734" s="397" t="s">
        <v>6197</v>
      </c>
      <c r="D1734" s="396" t="s">
        <v>5791</v>
      </c>
      <c r="E1734" s="396" t="s">
        <v>5364</v>
      </c>
      <c r="F1734" s="398" t="s">
        <v>5798</v>
      </c>
      <c r="G1734" s="399" t="s">
        <v>5885</v>
      </c>
      <c r="H1734" s="400">
        <v>3.0000000000000001E-3</v>
      </c>
      <c r="I1734" s="380">
        <v>154.26</v>
      </c>
      <c r="J1734" s="380">
        <v>0.46</v>
      </c>
      <c r="K1734" s="379"/>
      <c r="L1734" s="489">
        <v>185.84</v>
      </c>
    </row>
    <row r="1735" spans="1:13" ht="12.75" thickBot="1" x14ac:dyDescent="0.25">
      <c r="A1735" s="359" t="s">
        <v>4825</v>
      </c>
      <c r="B1735" s="396" t="s">
        <v>5794</v>
      </c>
      <c r="C1735" s="397" t="s">
        <v>5797</v>
      </c>
      <c r="D1735" s="396" t="s">
        <v>5791</v>
      </c>
      <c r="E1735" s="396" t="s">
        <v>5380</v>
      </c>
      <c r="F1735" s="398" t="s">
        <v>5798</v>
      </c>
      <c r="G1735" s="399" t="s">
        <v>5298</v>
      </c>
      <c r="H1735" s="400">
        <v>1.2166999999999999</v>
      </c>
      <c r="I1735" s="380">
        <v>0.54079999999999906</v>
      </c>
      <c r="J1735" s="380">
        <v>0.65</v>
      </c>
      <c r="K1735" s="379"/>
      <c r="L1735" s="489">
        <v>0.63</v>
      </c>
    </row>
    <row r="1736" spans="1:13" ht="12.75" thickTop="1" x14ac:dyDescent="0.2">
      <c r="A1736" s="359" t="s">
        <v>4826</v>
      </c>
      <c r="B1736" s="390" t="s">
        <v>5794</v>
      </c>
      <c r="C1736" s="391" t="s">
        <v>6284</v>
      </c>
      <c r="D1736" s="390" t="s">
        <v>5791</v>
      </c>
      <c r="E1736" s="390" t="s">
        <v>6285</v>
      </c>
      <c r="F1736" s="392" t="s">
        <v>5798</v>
      </c>
      <c r="G1736" s="393" t="s">
        <v>5298</v>
      </c>
      <c r="H1736" s="394">
        <v>8.5999999999999993E-2</v>
      </c>
      <c r="I1736" s="395">
        <v>23.35</v>
      </c>
      <c r="J1736" s="395">
        <v>2</v>
      </c>
      <c r="K1736" s="379"/>
      <c r="L1736" s="491">
        <v>28.14</v>
      </c>
      <c r="M1736" s="492"/>
    </row>
    <row r="1737" spans="1:13" x14ac:dyDescent="0.2">
      <c r="A1737" s="359" t="s">
        <v>4827</v>
      </c>
      <c r="B1737" s="360" t="s">
        <v>7110</v>
      </c>
      <c r="C1737" s="361" t="s">
        <v>5781</v>
      </c>
      <c r="D1737" s="360" t="s">
        <v>5782</v>
      </c>
      <c r="E1737" s="360" t="s">
        <v>5783</v>
      </c>
      <c r="F1737" s="362" t="s">
        <v>5784</v>
      </c>
      <c r="G1737" s="363" t="s">
        <v>5785</v>
      </c>
      <c r="H1737" s="361" t="s">
        <v>5786</v>
      </c>
      <c r="I1737" s="361" t="s">
        <v>5787</v>
      </c>
      <c r="J1737" s="361" t="s">
        <v>5788</v>
      </c>
      <c r="K1737" s="364"/>
      <c r="L1737" s="494"/>
      <c r="M1737" s="494"/>
    </row>
    <row r="1738" spans="1:13" x14ac:dyDescent="0.2">
      <c r="A1738" s="359" t="s">
        <v>4828</v>
      </c>
      <c r="B1738" s="365" t="s">
        <v>5789</v>
      </c>
      <c r="C1738" s="366" t="s">
        <v>6287</v>
      </c>
      <c r="D1738" s="365" t="s">
        <v>5791</v>
      </c>
      <c r="E1738" s="365" t="s">
        <v>451</v>
      </c>
      <c r="F1738" s="367">
        <v>20</v>
      </c>
      <c r="G1738" s="368" t="s">
        <v>5793</v>
      </c>
      <c r="H1738" s="369">
        <v>1</v>
      </c>
      <c r="I1738" s="370">
        <v>14.940000000000001</v>
      </c>
      <c r="J1738" s="370">
        <v>14.94</v>
      </c>
      <c r="K1738" s="371"/>
      <c r="L1738" s="495">
        <v>17.97</v>
      </c>
      <c r="M1738" s="495">
        <v>17.97</v>
      </c>
    </row>
    <row r="1739" spans="1:13" x14ac:dyDescent="0.2">
      <c r="A1739" s="359" t="s">
        <v>4829</v>
      </c>
      <c r="B1739" s="373" t="s">
        <v>5794</v>
      </c>
      <c r="C1739" s="374" t="s">
        <v>5840</v>
      </c>
      <c r="D1739" s="373" t="s">
        <v>5791</v>
      </c>
      <c r="E1739" s="373" t="s">
        <v>5288</v>
      </c>
      <c r="F1739" s="375" t="s">
        <v>5796</v>
      </c>
      <c r="G1739" s="376" t="s">
        <v>86</v>
      </c>
      <c r="H1739" s="377">
        <v>0.43890000000000001</v>
      </c>
      <c r="I1739" s="378">
        <v>18.510000000000002</v>
      </c>
      <c r="J1739" s="378">
        <v>8.1199999999999992</v>
      </c>
      <c r="K1739" s="379"/>
      <c r="L1739" s="493">
        <v>22.3</v>
      </c>
      <c r="M1739" s="494"/>
    </row>
    <row r="1740" spans="1:13" x14ac:dyDescent="0.2">
      <c r="A1740" s="359" t="s">
        <v>4830</v>
      </c>
      <c r="B1740" s="373" t="s">
        <v>5794</v>
      </c>
      <c r="C1740" s="374" t="s">
        <v>6196</v>
      </c>
      <c r="D1740" s="373" t="s">
        <v>5791</v>
      </c>
      <c r="E1740" s="373" t="s">
        <v>5378</v>
      </c>
      <c r="F1740" s="375" t="s">
        <v>5798</v>
      </c>
      <c r="G1740" s="376" t="s">
        <v>5298</v>
      </c>
      <c r="H1740" s="377">
        <v>0.95550000000000002</v>
      </c>
      <c r="I1740" s="378">
        <v>0.8320000000000044</v>
      </c>
      <c r="J1740" s="378">
        <v>0.79</v>
      </c>
      <c r="K1740" s="379"/>
      <c r="L1740" s="493">
        <v>0.97</v>
      </c>
      <c r="M1740" s="494"/>
    </row>
    <row r="1741" spans="1:13" x14ac:dyDescent="0.2">
      <c r="A1741" s="359" t="s">
        <v>4831</v>
      </c>
      <c r="B1741" s="396" t="s">
        <v>5794</v>
      </c>
      <c r="C1741" s="397" t="s">
        <v>5797</v>
      </c>
      <c r="D1741" s="396" t="s">
        <v>5791</v>
      </c>
      <c r="E1741" s="396" t="s">
        <v>5380</v>
      </c>
      <c r="F1741" s="398" t="s">
        <v>5798</v>
      </c>
      <c r="G1741" s="399" t="s">
        <v>5298</v>
      </c>
      <c r="H1741" s="400">
        <v>0.52500000000000002</v>
      </c>
      <c r="I1741" s="380">
        <v>0.52</v>
      </c>
      <c r="J1741" s="380">
        <v>0.27</v>
      </c>
      <c r="K1741" s="379"/>
      <c r="L1741" s="489">
        <v>0.63</v>
      </c>
    </row>
    <row r="1742" spans="1:13" ht="12.75" thickBot="1" x14ac:dyDescent="0.25">
      <c r="A1742" s="359" t="s">
        <v>4832</v>
      </c>
      <c r="B1742" s="396" t="s">
        <v>5794</v>
      </c>
      <c r="C1742" s="397" t="s">
        <v>5815</v>
      </c>
      <c r="D1742" s="396" t="s">
        <v>5791</v>
      </c>
      <c r="E1742" s="396" t="s">
        <v>5286</v>
      </c>
      <c r="F1742" s="398" t="s">
        <v>5796</v>
      </c>
      <c r="G1742" s="399" t="s">
        <v>86</v>
      </c>
      <c r="H1742" s="400">
        <v>0.4</v>
      </c>
      <c r="I1742" s="380">
        <v>11.07</v>
      </c>
      <c r="J1742" s="380">
        <v>4.42</v>
      </c>
      <c r="K1742" s="379"/>
      <c r="L1742" s="489">
        <v>13.34</v>
      </c>
    </row>
    <row r="1743" spans="1:13" ht="12.75" thickTop="1" x14ac:dyDescent="0.2">
      <c r="A1743" s="359" t="s">
        <v>4833</v>
      </c>
      <c r="B1743" s="390" t="s">
        <v>5794</v>
      </c>
      <c r="C1743" s="391" t="s">
        <v>6288</v>
      </c>
      <c r="D1743" s="390" t="s">
        <v>5791</v>
      </c>
      <c r="E1743" s="390" t="s">
        <v>6289</v>
      </c>
      <c r="F1743" s="392" t="s">
        <v>5798</v>
      </c>
      <c r="G1743" s="393" t="s">
        <v>5885</v>
      </c>
      <c r="H1743" s="394">
        <v>8.3000000000000001E-3</v>
      </c>
      <c r="I1743" s="395">
        <v>161.61000000000001</v>
      </c>
      <c r="J1743" s="395">
        <v>1.34</v>
      </c>
      <c r="K1743" s="379"/>
      <c r="L1743" s="491">
        <v>194.69</v>
      </c>
      <c r="M1743" s="492"/>
    </row>
    <row r="1744" spans="1:13" x14ac:dyDescent="0.2">
      <c r="A1744" s="359" t="s">
        <v>4834</v>
      </c>
      <c r="B1744" s="360" t="s">
        <v>7118</v>
      </c>
      <c r="C1744" s="361" t="s">
        <v>5781</v>
      </c>
      <c r="D1744" s="360" t="s">
        <v>5782</v>
      </c>
      <c r="E1744" s="360" t="s">
        <v>5783</v>
      </c>
      <c r="F1744" s="362" t="s">
        <v>5784</v>
      </c>
      <c r="G1744" s="363" t="s">
        <v>5785</v>
      </c>
      <c r="H1744" s="361" t="s">
        <v>5786</v>
      </c>
      <c r="I1744" s="361" t="s">
        <v>5787</v>
      </c>
      <c r="J1744" s="361" t="s">
        <v>5788</v>
      </c>
      <c r="K1744" s="364"/>
      <c r="L1744" s="494"/>
      <c r="M1744" s="494"/>
    </row>
    <row r="1745" spans="1:13" x14ac:dyDescent="0.2">
      <c r="A1745" s="359" t="s">
        <v>4835</v>
      </c>
      <c r="B1745" s="365" t="s">
        <v>5789</v>
      </c>
      <c r="C1745" s="366" t="s">
        <v>7120</v>
      </c>
      <c r="D1745" s="365" t="s">
        <v>5791</v>
      </c>
      <c r="E1745" s="365" t="s">
        <v>835</v>
      </c>
      <c r="F1745" s="367">
        <v>21</v>
      </c>
      <c r="G1745" s="368" t="s">
        <v>5793</v>
      </c>
      <c r="H1745" s="369">
        <v>1</v>
      </c>
      <c r="I1745" s="370">
        <v>4.13</v>
      </c>
      <c r="J1745" s="370">
        <v>4.13</v>
      </c>
      <c r="K1745" s="371"/>
      <c r="L1745" s="495">
        <v>4.96</v>
      </c>
      <c r="M1745" s="495">
        <v>4.96</v>
      </c>
    </row>
    <row r="1746" spans="1:13" x14ac:dyDescent="0.2">
      <c r="A1746" s="359" t="s">
        <v>4836</v>
      </c>
      <c r="B1746" s="373" t="s">
        <v>5794</v>
      </c>
      <c r="C1746" s="374" t="s">
        <v>5797</v>
      </c>
      <c r="D1746" s="373" t="s">
        <v>5791</v>
      </c>
      <c r="E1746" s="373" t="s">
        <v>5380</v>
      </c>
      <c r="F1746" s="375" t="s">
        <v>5798</v>
      </c>
      <c r="G1746" s="376" t="s">
        <v>5298</v>
      </c>
      <c r="H1746" s="377">
        <v>1.2166999999999999</v>
      </c>
      <c r="I1746" s="378">
        <v>0.54079999999999995</v>
      </c>
      <c r="J1746" s="378">
        <v>0.65</v>
      </c>
      <c r="K1746" s="379"/>
      <c r="L1746" s="493">
        <v>0.63</v>
      </c>
      <c r="M1746" s="494"/>
    </row>
    <row r="1747" spans="1:13" x14ac:dyDescent="0.2">
      <c r="A1747" s="359" t="s">
        <v>4837</v>
      </c>
      <c r="B1747" s="373" t="s">
        <v>5794</v>
      </c>
      <c r="C1747" s="374" t="s">
        <v>6284</v>
      </c>
      <c r="D1747" s="373" t="s">
        <v>5791</v>
      </c>
      <c r="E1747" s="373" t="s">
        <v>6285</v>
      </c>
      <c r="F1747" s="375" t="s">
        <v>5798</v>
      </c>
      <c r="G1747" s="376" t="s">
        <v>5298</v>
      </c>
      <c r="H1747" s="377">
        <v>8.5999999999999993E-2</v>
      </c>
      <c r="I1747" s="378">
        <v>23.35</v>
      </c>
      <c r="J1747" s="378">
        <v>2</v>
      </c>
      <c r="K1747" s="379"/>
      <c r="L1747" s="493">
        <v>28.14</v>
      </c>
      <c r="M1747" s="494"/>
    </row>
    <row r="1748" spans="1:13" x14ac:dyDescent="0.2">
      <c r="A1748" s="359" t="s">
        <v>4838</v>
      </c>
      <c r="B1748" s="373" t="s">
        <v>5794</v>
      </c>
      <c r="C1748" s="374" t="s">
        <v>6283</v>
      </c>
      <c r="D1748" s="373" t="s">
        <v>5791</v>
      </c>
      <c r="E1748" s="373" t="s">
        <v>5557</v>
      </c>
      <c r="F1748" s="375" t="s">
        <v>5796</v>
      </c>
      <c r="G1748" s="376" t="s">
        <v>86</v>
      </c>
      <c r="H1748" s="377">
        <v>5.5399999999999998E-2</v>
      </c>
      <c r="I1748" s="378">
        <v>18.510000000000002</v>
      </c>
      <c r="J1748" s="378">
        <v>1.02</v>
      </c>
      <c r="K1748" s="379"/>
      <c r="L1748" s="493">
        <v>22.3</v>
      </c>
      <c r="M1748" s="494"/>
    </row>
    <row r="1749" spans="1:13" x14ac:dyDescent="0.2">
      <c r="A1749" s="359" t="s">
        <v>4839</v>
      </c>
      <c r="B1749" s="373" t="s">
        <v>5794</v>
      </c>
      <c r="C1749" s="374" t="s">
        <v>6197</v>
      </c>
      <c r="D1749" s="373" t="s">
        <v>5791</v>
      </c>
      <c r="E1749" s="373" t="s">
        <v>5364</v>
      </c>
      <c r="F1749" s="375" t="s">
        <v>5798</v>
      </c>
      <c r="G1749" s="376" t="s">
        <v>5885</v>
      </c>
      <c r="H1749" s="377">
        <v>3.0000000000000001E-3</v>
      </c>
      <c r="I1749" s="378">
        <v>154.26</v>
      </c>
      <c r="J1749" s="378">
        <v>0.46</v>
      </c>
      <c r="K1749" s="379"/>
      <c r="L1749" s="493">
        <v>185.84</v>
      </c>
      <c r="M1749" s="494"/>
    </row>
    <row r="1750" spans="1:13" x14ac:dyDescent="0.2">
      <c r="A1750" s="359" t="s">
        <v>4840</v>
      </c>
      <c r="B1750" s="381" t="s">
        <v>7126</v>
      </c>
      <c r="C1750" s="382" t="s">
        <v>5781</v>
      </c>
      <c r="D1750" s="381" t="s">
        <v>5782</v>
      </c>
      <c r="E1750" s="381" t="s">
        <v>5783</v>
      </c>
      <c r="F1750" s="383" t="s">
        <v>5784</v>
      </c>
      <c r="G1750" s="384" t="s">
        <v>5785</v>
      </c>
      <c r="H1750" s="382" t="s">
        <v>5786</v>
      </c>
      <c r="I1750" s="382" t="s">
        <v>5787</v>
      </c>
      <c r="J1750" s="382" t="s">
        <v>5788</v>
      </c>
      <c r="K1750" s="364"/>
    </row>
    <row r="1751" spans="1:13" ht="12.75" thickBot="1" x14ac:dyDescent="0.25">
      <c r="A1751" s="359" t="s">
        <v>4841</v>
      </c>
      <c r="B1751" s="385" t="s">
        <v>5789</v>
      </c>
      <c r="C1751" s="386" t="s">
        <v>7128</v>
      </c>
      <c r="D1751" s="385" t="s">
        <v>5791</v>
      </c>
      <c r="E1751" s="385" t="s">
        <v>837</v>
      </c>
      <c r="F1751" s="387">
        <v>21</v>
      </c>
      <c r="G1751" s="388" t="s">
        <v>5793</v>
      </c>
      <c r="H1751" s="389">
        <v>1</v>
      </c>
      <c r="I1751" s="372">
        <v>30.22</v>
      </c>
      <c r="J1751" s="372">
        <v>30.220000000000002</v>
      </c>
      <c r="K1751" s="371"/>
      <c r="L1751" s="488">
        <v>36.4</v>
      </c>
      <c r="M1751" s="488">
        <v>36.4</v>
      </c>
    </row>
    <row r="1752" spans="1:13" ht="12.75" thickTop="1" x14ac:dyDescent="0.2">
      <c r="A1752" s="359" t="s">
        <v>4842</v>
      </c>
      <c r="B1752" s="390" t="s">
        <v>5794</v>
      </c>
      <c r="C1752" s="391" t="s">
        <v>5840</v>
      </c>
      <c r="D1752" s="390" t="s">
        <v>5791</v>
      </c>
      <c r="E1752" s="390" t="s">
        <v>5288</v>
      </c>
      <c r="F1752" s="392" t="s">
        <v>5796</v>
      </c>
      <c r="G1752" s="393" t="s">
        <v>86</v>
      </c>
      <c r="H1752" s="394">
        <v>0.66149999999999998</v>
      </c>
      <c r="I1752" s="395">
        <v>18.510000000000002</v>
      </c>
      <c r="J1752" s="395">
        <v>12.24</v>
      </c>
      <c r="K1752" s="379"/>
      <c r="L1752" s="491">
        <v>22.3</v>
      </c>
      <c r="M1752" s="492"/>
    </row>
    <row r="1753" spans="1:13" x14ac:dyDescent="0.2">
      <c r="A1753" s="359" t="s">
        <v>4843</v>
      </c>
      <c r="B1753" s="373" t="s">
        <v>5794</v>
      </c>
      <c r="C1753" s="374" t="s">
        <v>5815</v>
      </c>
      <c r="D1753" s="373" t="s">
        <v>5791</v>
      </c>
      <c r="E1753" s="373" t="s">
        <v>5286</v>
      </c>
      <c r="F1753" s="375" t="s">
        <v>5796</v>
      </c>
      <c r="G1753" s="376" t="s">
        <v>86</v>
      </c>
      <c r="H1753" s="377">
        <v>0.64659999999999995</v>
      </c>
      <c r="I1753" s="378">
        <v>11.07</v>
      </c>
      <c r="J1753" s="378">
        <v>7.15</v>
      </c>
      <c r="K1753" s="379"/>
      <c r="L1753" s="493">
        <v>13.34</v>
      </c>
      <c r="M1753" s="494"/>
    </row>
    <row r="1754" spans="1:13" x14ac:dyDescent="0.2">
      <c r="A1754" s="359" t="s">
        <v>4844</v>
      </c>
      <c r="B1754" s="373" t="s">
        <v>5794</v>
      </c>
      <c r="C1754" s="374" t="s">
        <v>6197</v>
      </c>
      <c r="D1754" s="373" t="s">
        <v>5791</v>
      </c>
      <c r="E1754" s="373" t="s">
        <v>5364</v>
      </c>
      <c r="F1754" s="375" t="s">
        <v>5798</v>
      </c>
      <c r="G1754" s="376" t="s">
        <v>5885</v>
      </c>
      <c r="H1754" s="377">
        <v>3.1899999999999998E-2</v>
      </c>
      <c r="I1754" s="378">
        <v>154.26</v>
      </c>
      <c r="J1754" s="378">
        <v>4.92</v>
      </c>
      <c r="K1754" s="379"/>
      <c r="L1754" s="493">
        <v>185.84</v>
      </c>
      <c r="M1754" s="494"/>
    </row>
    <row r="1755" spans="1:13" x14ac:dyDescent="0.2">
      <c r="A1755" s="359" t="s">
        <v>4845</v>
      </c>
      <c r="B1755" s="373" t="s">
        <v>5794</v>
      </c>
      <c r="C1755" s="374" t="s">
        <v>6196</v>
      </c>
      <c r="D1755" s="373" t="s">
        <v>5791</v>
      </c>
      <c r="E1755" s="373" t="s">
        <v>5378</v>
      </c>
      <c r="F1755" s="375" t="s">
        <v>5798</v>
      </c>
      <c r="G1755" s="376" t="s">
        <v>5298</v>
      </c>
      <c r="H1755" s="377">
        <v>4.7774999999999999</v>
      </c>
      <c r="I1755" s="378">
        <v>0.81199999999999939</v>
      </c>
      <c r="J1755" s="378">
        <v>3.87</v>
      </c>
      <c r="K1755" s="379"/>
      <c r="L1755" s="493">
        <v>0.97</v>
      </c>
      <c r="M1755" s="494"/>
    </row>
    <row r="1756" spans="1:13" x14ac:dyDescent="0.2">
      <c r="A1756" s="359" t="s">
        <v>4846</v>
      </c>
      <c r="B1756" s="373" t="s">
        <v>5794</v>
      </c>
      <c r="C1756" s="374" t="s">
        <v>5797</v>
      </c>
      <c r="D1756" s="373" t="s">
        <v>5791</v>
      </c>
      <c r="E1756" s="373" t="s">
        <v>5380</v>
      </c>
      <c r="F1756" s="375" t="s">
        <v>5798</v>
      </c>
      <c r="G1756" s="376" t="s">
        <v>5298</v>
      </c>
      <c r="H1756" s="377">
        <v>3.9375</v>
      </c>
      <c r="I1756" s="378">
        <v>0.52</v>
      </c>
      <c r="J1756" s="378">
        <v>2.04</v>
      </c>
      <c r="K1756" s="379"/>
      <c r="L1756" s="493">
        <v>0.63</v>
      </c>
      <c r="M1756" s="494"/>
    </row>
    <row r="1757" spans="1:13" x14ac:dyDescent="0.2">
      <c r="A1757" s="359" t="s">
        <v>4847</v>
      </c>
      <c r="B1757" s="360" t="s">
        <v>7135</v>
      </c>
      <c r="C1757" s="361" t="s">
        <v>5781</v>
      </c>
      <c r="D1757" s="360" t="s">
        <v>5782</v>
      </c>
      <c r="E1757" s="360" t="s">
        <v>5783</v>
      </c>
      <c r="F1757" s="362" t="s">
        <v>5784</v>
      </c>
      <c r="G1757" s="363" t="s">
        <v>5785</v>
      </c>
      <c r="H1757" s="361" t="s">
        <v>5786</v>
      </c>
      <c r="I1757" s="361" t="s">
        <v>5787</v>
      </c>
      <c r="J1757" s="361" t="s">
        <v>5788</v>
      </c>
      <c r="K1757" s="364"/>
      <c r="L1757" s="494"/>
      <c r="M1757" s="494"/>
    </row>
    <row r="1758" spans="1:13" ht="24" x14ac:dyDescent="0.2">
      <c r="A1758" s="359" t="s">
        <v>4848</v>
      </c>
      <c r="B1758" s="385" t="s">
        <v>5789</v>
      </c>
      <c r="C1758" s="386" t="s">
        <v>6319</v>
      </c>
      <c r="D1758" s="385" t="s">
        <v>5791</v>
      </c>
      <c r="E1758" s="385" t="s">
        <v>6320</v>
      </c>
      <c r="F1758" s="387">
        <v>22</v>
      </c>
      <c r="G1758" s="388" t="s">
        <v>5793</v>
      </c>
      <c r="H1758" s="389">
        <v>1</v>
      </c>
      <c r="I1758" s="372">
        <v>72.52</v>
      </c>
      <c r="J1758" s="372">
        <v>72.52</v>
      </c>
      <c r="K1758" s="371"/>
      <c r="L1758" s="488">
        <v>87.3</v>
      </c>
      <c r="M1758" s="488">
        <v>87.3</v>
      </c>
    </row>
    <row r="1759" spans="1:13" ht="12.75" thickBot="1" x14ac:dyDescent="0.25">
      <c r="A1759" s="359" t="s">
        <v>4849</v>
      </c>
      <c r="B1759" s="396" t="s">
        <v>5794</v>
      </c>
      <c r="C1759" s="397" t="s">
        <v>5801</v>
      </c>
      <c r="D1759" s="396" t="s">
        <v>5791</v>
      </c>
      <c r="E1759" s="396" t="s">
        <v>5362</v>
      </c>
      <c r="F1759" s="398" t="s">
        <v>5796</v>
      </c>
      <c r="G1759" s="399" t="s">
        <v>86</v>
      </c>
      <c r="H1759" s="400">
        <v>0.1497</v>
      </c>
      <c r="I1759" s="380">
        <v>18.510000000000002</v>
      </c>
      <c r="J1759" s="380">
        <v>2.77</v>
      </c>
      <c r="K1759" s="379"/>
      <c r="L1759" s="489">
        <v>22.3</v>
      </c>
    </row>
    <row r="1760" spans="1:13" ht="12.75" thickTop="1" x14ac:dyDescent="0.2">
      <c r="A1760" s="359" t="s">
        <v>4850</v>
      </c>
      <c r="B1760" s="390" t="s">
        <v>5794</v>
      </c>
      <c r="C1760" s="391" t="s">
        <v>5965</v>
      </c>
      <c r="D1760" s="390" t="s">
        <v>5791</v>
      </c>
      <c r="E1760" s="390" t="s">
        <v>5358</v>
      </c>
      <c r="F1760" s="392" t="s">
        <v>5796</v>
      </c>
      <c r="G1760" s="393" t="s">
        <v>86</v>
      </c>
      <c r="H1760" s="394">
        <v>0.1497</v>
      </c>
      <c r="I1760" s="395">
        <v>13.28</v>
      </c>
      <c r="J1760" s="395">
        <v>1.98</v>
      </c>
      <c r="K1760" s="379"/>
      <c r="L1760" s="491">
        <v>16</v>
      </c>
      <c r="M1760" s="492"/>
    </row>
    <row r="1761" spans="1:13" x14ac:dyDescent="0.2">
      <c r="A1761" s="359" t="s">
        <v>4851</v>
      </c>
      <c r="B1761" s="373" t="s">
        <v>5794</v>
      </c>
      <c r="C1761" s="374" t="s">
        <v>5840</v>
      </c>
      <c r="D1761" s="373" t="s">
        <v>5791</v>
      </c>
      <c r="E1761" s="373" t="s">
        <v>5288</v>
      </c>
      <c r="F1761" s="375" t="s">
        <v>5796</v>
      </c>
      <c r="G1761" s="376" t="s">
        <v>86</v>
      </c>
      <c r="H1761" s="377">
        <v>0.41720000000000002</v>
      </c>
      <c r="I1761" s="378">
        <v>18.510000000000002</v>
      </c>
      <c r="J1761" s="378">
        <v>7.72</v>
      </c>
      <c r="K1761" s="379"/>
      <c r="L1761" s="493">
        <v>22.3</v>
      </c>
      <c r="M1761" s="494"/>
    </row>
    <row r="1762" spans="1:13" x14ac:dyDescent="0.2">
      <c r="A1762" s="359" t="s">
        <v>4852</v>
      </c>
      <c r="B1762" s="373" t="s">
        <v>5794</v>
      </c>
      <c r="C1762" s="374" t="s">
        <v>5815</v>
      </c>
      <c r="D1762" s="373" t="s">
        <v>5791</v>
      </c>
      <c r="E1762" s="373" t="s">
        <v>5286</v>
      </c>
      <c r="F1762" s="375" t="s">
        <v>5796</v>
      </c>
      <c r="G1762" s="376" t="s">
        <v>86</v>
      </c>
      <c r="H1762" s="377">
        <v>1.8222</v>
      </c>
      <c r="I1762" s="378">
        <v>11.07</v>
      </c>
      <c r="J1762" s="378">
        <v>20.170000000000002</v>
      </c>
      <c r="K1762" s="379"/>
      <c r="L1762" s="493">
        <v>13.34</v>
      </c>
      <c r="M1762" s="494"/>
    </row>
    <row r="1763" spans="1:13" x14ac:dyDescent="0.2">
      <c r="A1763" s="359" t="s">
        <v>4853</v>
      </c>
      <c r="B1763" s="373" t="s">
        <v>5794</v>
      </c>
      <c r="C1763" s="374" t="s">
        <v>5966</v>
      </c>
      <c r="D1763" s="373" t="s">
        <v>5791</v>
      </c>
      <c r="E1763" s="373" t="s">
        <v>5538</v>
      </c>
      <c r="F1763" s="375" t="s">
        <v>5798</v>
      </c>
      <c r="G1763" s="376" t="s">
        <v>5885</v>
      </c>
      <c r="H1763" s="377">
        <v>6.0299999999999999E-2</v>
      </c>
      <c r="I1763" s="378">
        <v>146.86000000000001</v>
      </c>
      <c r="J1763" s="378">
        <v>8.85</v>
      </c>
      <c r="K1763" s="379"/>
      <c r="L1763" s="493">
        <v>176.93</v>
      </c>
      <c r="M1763" s="494"/>
    </row>
    <row r="1764" spans="1:13" x14ac:dyDescent="0.2">
      <c r="A1764" s="359" t="s">
        <v>4854</v>
      </c>
      <c r="B1764" s="373" t="s">
        <v>5794</v>
      </c>
      <c r="C1764" s="374" t="s">
        <v>5967</v>
      </c>
      <c r="D1764" s="373" t="s">
        <v>5791</v>
      </c>
      <c r="E1764" s="373" t="s">
        <v>5375</v>
      </c>
      <c r="F1764" s="375" t="s">
        <v>5798</v>
      </c>
      <c r="G1764" s="376" t="s">
        <v>5885</v>
      </c>
      <c r="H1764" s="377">
        <v>2.6499999999999999E-2</v>
      </c>
      <c r="I1764" s="378">
        <v>118.26</v>
      </c>
      <c r="J1764" s="378">
        <v>3.13</v>
      </c>
      <c r="K1764" s="379"/>
      <c r="L1764" s="493">
        <v>142.47</v>
      </c>
      <c r="M1764" s="494"/>
    </row>
    <row r="1765" spans="1:13" x14ac:dyDescent="0.2">
      <c r="A1765" s="359" t="s">
        <v>4855</v>
      </c>
      <c r="B1765" s="373" t="s">
        <v>5794</v>
      </c>
      <c r="C1765" s="374" t="s">
        <v>5968</v>
      </c>
      <c r="D1765" s="373" t="s">
        <v>5791</v>
      </c>
      <c r="E1765" s="373" t="s">
        <v>5377</v>
      </c>
      <c r="F1765" s="375" t="s">
        <v>5798</v>
      </c>
      <c r="G1765" s="376" t="s">
        <v>5885</v>
      </c>
      <c r="H1765" s="377">
        <v>2.6499999999999999E-2</v>
      </c>
      <c r="I1765" s="378">
        <v>117.49</v>
      </c>
      <c r="J1765" s="378">
        <v>3.11</v>
      </c>
      <c r="K1765" s="379"/>
      <c r="L1765" s="493">
        <v>141.54</v>
      </c>
      <c r="M1765" s="494"/>
    </row>
    <row r="1766" spans="1:13" x14ac:dyDescent="0.2">
      <c r="A1766" s="359" t="s">
        <v>4856</v>
      </c>
      <c r="B1766" s="373" t="s">
        <v>5794</v>
      </c>
      <c r="C1766" s="374" t="s">
        <v>5797</v>
      </c>
      <c r="D1766" s="373" t="s">
        <v>5791</v>
      </c>
      <c r="E1766" s="373" t="s">
        <v>5380</v>
      </c>
      <c r="F1766" s="375" t="s">
        <v>5798</v>
      </c>
      <c r="G1766" s="376" t="s">
        <v>5298</v>
      </c>
      <c r="H1766" s="377">
        <v>23.934999999999999</v>
      </c>
      <c r="I1766" s="378">
        <v>0.5252</v>
      </c>
      <c r="J1766" s="378">
        <v>12.57</v>
      </c>
      <c r="K1766" s="379"/>
      <c r="L1766" s="493">
        <v>0.63</v>
      </c>
      <c r="M1766" s="494"/>
    </row>
    <row r="1767" spans="1:13" x14ac:dyDescent="0.2">
      <c r="A1767" s="359" t="s">
        <v>4857</v>
      </c>
      <c r="B1767" s="373" t="s">
        <v>5794</v>
      </c>
      <c r="C1767" s="374" t="s">
        <v>6321</v>
      </c>
      <c r="D1767" s="373" t="s">
        <v>5791</v>
      </c>
      <c r="E1767" s="373" t="s">
        <v>6322</v>
      </c>
      <c r="F1767" s="375" t="s">
        <v>5798</v>
      </c>
      <c r="G1767" s="376" t="s">
        <v>5566</v>
      </c>
      <c r="H1767" s="377">
        <v>1.7500000000000002E-2</v>
      </c>
      <c r="I1767" s="378">
        <v>13.35</v>
      </c>
      <c r="J1767" s="378">
        <v>0.23</v>
      </c>
      <c r="K1767" s="379"/>
      <c r="L1767" s="493">
        <v>16.09</v>
      </c>
      <c r="M1767" s="494"/>
    </row>
    <row r="1768" spans="1:13" x14ac:dyDescent="0.2">
      <c r="A1768" s="359" t="s">
        <v>4858</v>
      </c>
      <c r="B1768" s="373" t="s">
        <v>5794</v>
      </c>
      <c r="C1768" s="374" t="s">
        <v>5954</v>
      </c>
      <c r="D1768" s="373" t="s">
        <v>5791</v>
      </c>
      <c r="E1768" s="373" t="s">
        <v>5389</v>
      </c>
      <c r="F1768" s="375" t="s">
        <v>5798</v>
      </c>
      <c r="G1768" s="376" t="s">
        <v>5385</v>
      </c>
      <c r="H1768" s="377">
        <v>0.70620000000000005</v>
      </c>
      <c r="I1768" s="378">
        <v>7.07</v>
      </c>
      <c r="J1768" s="378">
        <v>4.99</v>
      </c>
      <c r="K1768" s="379"/>
      <c r="L1768" s="493">
        <v>8.52</v>
      </c>
      <c r="M1768" s="494"/>
    </row>
    <row r="1769" spans="1:13" x14ac:dyDescent="0.2">
      <c r="A1769" s="359" t="s">
        <v>4859</v>
      </c>
      <c r="B1769" s="396" t="s">
        <v>5794</v>
      </c>
      <c r="C1769" s="397" t="s">
        <v>5955</v>
      </c>
      <c r="D1769" s="396" t="s">
        <v>5791</v>
      </c>
      <c r="E1769" s="396" t="s">
        <v>5387</v>
      </c>
      <c r="F1769" s="398" t="s">
        <v>5798</v>
      </c>
      <c r="G1769" s="399" t="s">
        <v>5298</v>
      </c>
      <c r="H1769" s="400">
        <v>4.3799999999999999E-2</v>
      </c>
      <c r="I1769" s="380">
        <v>20.66</v>
      </c>
      <c r="J1769" s="380">
        <v>0.9</v>
      </c>
      <c r="K1769" s="379"/>
      <c r="L1769" s="489">
        <v>24.9</v>
      </c>
    </row>
    <row r="1770" spans="1:13" ht="12.75" thickBot="1" x14ac:dyDescent="0.25">
      <c r="A1770" s="359" t="s">
        <v>4860</v>
      </c>
      <c r="B1770" s="396" t="s">
        <v>5794</v>
      </c>
      <c r="C1770" s="397" t="s">
        <v>6006</v>
      </c>
      <c r="D1770" s="396" t="s">
        <v>5791</v>
      </c>
      <c r="E1770" s="396" t="s">
        <v>5384</v>
      </c>
      <c r="F1770" s="398" t="s">
        <v>5798</v>
      </c>
      <c r="G1770" s="399" t="s">
        <v>5385</v>
      </c>
      <c r="H1770" s="400">
        <v>0.51419999999999999</v>
      </c>
      <c r="I1770" s="380">
        <v>11.87</v>
      </c>
      <c r="J1770" s="380">
        <v>6.1</v>
      </c>
      <c r="K1770" s="379"/>
      <c r="L1770" s="489">
        <v>14.3</v>
      </c>
    </row>
    <row r="1771" spans="1:13" ht="12.75" thickTop="1" x14ac:dyDescent="0.2">
      <c r="A1771" s="359" t="s">
        <v>4861</v>
      </c>
      <c r="B1771" s="407" t="s">
        <v>7150</v>
      </c>
      <c r="C1771" s="408" t="s">
        <v>5781</v>
      </c>
      <c r="D1771" s="407" t="s">
        <v>5782</v>
      </c>
      <c r="E1771" s="407" t="s">
        <v>5783</v>
      </c>
      <c r="F1771" s="409" t="s">
        <v>5784</v>
      </c>
      <c r="G1771" s="410" t="s">
        <v>5785</v>
      </c>
      <c r="H1771" s="408" t="s">
        <v>5786</v>
      </c>
      <c r="I1771" s="408" t="s">
        <v>5787</v>
      </c>
      <c r="J1771" s="408" t="s">
        <v>5788</v>
      </c>
      <c r="K1771" s="364"/>
      <c r="L1771" s="492"/>
      <c r="M1771" s="492"/>
    </row>
    <row r="1772" spans="1:13" x14ac:dyDescent="0.2">
      <c r="A1772" s="359" t="s">
        <v>4862</v>
      </c>
      <c r="B1772" s="365" t="s">
        <v>5789</v>
      </c>
      <c r="C1772" s="366" t="s">
        <v>6324</v>
      </c>
      <c r="D1772" s="365" t="s">
        <v>5791</v>
      </c>
      <c r="E1772" s="365" t="s">
        <v>474</v>
      </c>
      <c r="F1772" s="367">
        <v>22</v>
      </c>
      <c r="G1772" s="368" t="s">
        <v>5385</v>
      </c>
      <c r="H1772" s="369">
        <v>1</v>
      </c>
      <c r="I1772" s="370">
        <v>8.2200000000000006</v>
      </c>
      <c r="J1772" s="370">
        <v>8.2199999999999989</v>
      </c>
      <c r="K1772" s="371"/>
      <c r="L1772" s="495">
        <v>9.89</v>
      </c>
      <c r="M1772" s="495">
        <v>9.89</v>
      </c>
    </row>
    <row r="1773" spans="1:13" x14ac:dyDescent="0.2">
      <c r="A1773" s="359" t="s">
        <v>4863</v>
      </c>
      <c r="B1773" s="373" t="s">
        <v>5794</v>
      </c>
      <c r="C1773" s="374" t="s">
        <v>5840</v>
      </c>
      <c r="D1773" s="373" t="s">
        <v>5791</v>
      </c>
      <c r="E1773" s="373" t="s">
        <v>5288</v>
      </c>
      <c r="F1773" s="375" t="s">
        <v>5796</v>
      </c>
      <c r="G1773" s="376" t="s">
        <v>86</v>
      </c>
      <c r="H1773" s="377">
        <v>0.25</v>
      </c>
      <c r="I1773" s="378">
        <v>18.510000000000002</v>
      </c>
      <c r="J1773" s="378">
        <v>4.62</v>
      </c>
      <c r="K1773" s="379"/>
      <c r="L1773" s="493">
        <v>22.3</v>
      </c>
      <c r="M1773" s="494"/>
    </row>
    <row r="1774" spans="1:13" x14ac:dyDescent="0.2">
      <c r="A1774" s="359" t="s">
        <v>4864</v>
      </c>
      <c r="B1774" s="373" t="s">
        <v>5794</v>
      </c>
      <c r="C1774" s="374" t="s">
        <v>5815</v>
      </c>
      <c r="D1774" s="373" t="s">
        <v>5791</v>
      </c>
      <c r="E1774" s="373" t="s">
        <v>5286</v>
      </c>
      <c r="F1774" s="375" t="s">
        <v>5796</v>
      </c>
      <c r="G1774" s="376" t="s">
        <v>86</v>
      </c>
      <c r="H1774" s="377">
        <v>0.21</v>
      </c>
      <c r="I1774" s="378">
        <v>11.07</v>
      </c>
      <c r="J1774" s="378">
        <v>2.3199999999999998</v>
      </c>
      <c r="K1774" s="379"/>
      <c r="L1774" s="493">
        <v>13.34</v>
      </c>
      <c r="M1774" s="494"/>
    </row>
    <row r="1775" spans="1:13" x14ac:dyDescent="0.2">
      <c r="A1775" s="359" t="s">
        <v>4865</v>
      </c>
      <c r="B1775" s="373" t="s">
        <v>5794</v>
      </c>
      <c r="C1775" s="374" t="s">
        <v>6197</v>
      </c>
      <c r="D1775" s="373" t="s">
        <v>5791</v>
      </c>
      <c r="E1775" s="373" t="s">
        <v>5364</v>
      </c>
      <c r="F1775" s="375" t="s">
        <v>5798</v>
      </c>
      <c r="G1775" s="376" t="s">
        <v>5885</v>
      </c>
      <c r="H1775" s="377">
        <v>2.3999999999999998E-3</v>
      </c>
      <c r="I1775" s="378">
        <v>154.26</v>
      </c>
      <c r="J1775" s="378">
        <v>0.37</v>
      </c>
      <c r="K1775" s="379"/>
      <c r="L1775" s="493">
        <v>185.84</v>
      </c>
      <c r="M1775" s="494"/>
    </row>
    <row r="1776" spans="1:13" x14ac:dyDescent="0.2">
      <c r="A1776" s="359" t="s">
        <v>4866</v>
      </c>
      <c r="B1776" s="373" t="s">
        <v>5794</v>
      </c>
      <c r="C1776" s="374" t="s">
        <v>5797</v>
      </c>
      <c r="D1776" s="373" t="s">
        <v>5791</v>
      </c>
      <c r="E1776" s="373" t="s">
        <v>5380</v>
      </c>
      <c r="F1776" s="375" t="s">
        <v>5798</v>
      </c>
      <c r="G1776" s="376" t="s">
        <v>5298</v>
      </c>
      <c r="H1776" s="377">
        <v>1.113</v>
      </c>
      <c r="I1776" s="378">
        <v>0.54600000000000359</v>
      </c>
      <c r="J1776" s="378">
        <v>0.6</v>
      </c>
      <c r="K1776" s="379"/>
      <c r="L1776" s="493">
        <v>0.63</v>
      </c>
      <c r="M1776" s="494"/>
    </row>
    <row r="1777" spans="1:13" x14ac:dyDescent="0.2">
      <c r="A1777" s="359" t="s">
        <v>4867</v>
      </c>
      <c r="B1777" s="373" t="s">
        <v>5794</v>
      </c>
      <c r="C1777" s="374" t="s">
        <v>6325</v>
      </c>
      <c r="D1777" s="373" t="s">
        <v>5791</v>
      </c>
      <c r="E1777" s="373" t="s">
        <v>6326</v>
      </c>
      <c r="F1777" s="375" t="s">
        <v>5798</v>
      </c>
      <c r="G1777" s="376" t="s">
        <v>5298</v>
      </c>
      <c r="H1777" s="377">
        <v>8.0000000000000002E-3</v>
      </c>
      <c r="I1777" s="378">
        <v>39.57</v>
      </c>
      <c r="J1777" s="378">
        <v>0.31</v>
      </c>
      <c r="K1777" s="379"/>
      <c r="L1777" s="493">
        <v>47.67</v>
      </c>
      <c r="M1777" s="494"/>
    </row>
    <row r="1778" spans="1:13" x14ac:dyDescent="0.2">
      <c r="A1778" s="359" t="s">
        <v>4868</v>
      </c>
      <c r="B1778" s="360" t="s">
        <v>7158</v>
      </c>
      <c r="C1778" s="361" t="s">
        <v>5781</v>
      </c>
      <c r="D1778" s="360" t="s">
        <v>5782</v>
      </c>
      <c r="E1778" s="360" t="s">
        <v>5783</v>
      </c>
      <c r="F1778" s="362" t="s">
        <v>5784</v>
      </c>
      <c r="G1778" s="363" t="s">
        <v>5785</v>
      </c>
      <c r="H1778" s="361" t="s">
        <v>5786</v>
      </c>
      <c r="I1778" s="361" t="s">
        <v>5787</v>
      </c>
      <c r="J1778" s="361" t="s">
        <v>5788</v>
      </c>
      <c r="K1778" s="364"/>
      <c r="L1778" s="494"/>
      <c r="M1778" s="494"/>
    </row>
    <row r="1779" spans="1:13" x14ac:dyDescent="0.2">
      <c r="A1779" s="359" t="s">
        <v>4869</v>
      </c>
      <c r="B1779" s="365" t="s">
        <v>5789</v>
      </c>
      <c r="C1779" s="366" t="s">
        <v>6336</v>
      </c>
      <c r="D1779" s="365" t="s">
        <v>5791</v>
      </c>
      <c r="E1779" s="365" t="s">
        <v>482</v>
      </c>
      <c r="F1779" s="367">
        <v>26</v>
      </c>
      <c r="G1779" s="368" t="s">
        <v>5793</v>
      </c>
      <c r="H1779" s="369">
        <v>1</v>
      </c>
      <c r="I1779" s="370">
        <v>9.8600000000000012</v>
      </c>
      <c r="J1779" s="370">
        <v>9.8600000000000012</v>
      </c>
      <c r="K1779" s="371"/>
      <c r="L1779" s="495">
        <v>11.88</v>
      </c>
      <c r="M1779" s="495">
        <v>11.88</v>
      </c>
    </row>
    <row r="1780" spans="1:13" x14ac:dyDescent="0.2">
      <c r="A1780" s="359" t="s">
        <v>4870</v>
      </c>
      <c r="B1780" s="373" t="s">
        <v>5794</v>
      </c>
      <c r="C1780" s="374" t="s">
        <v>5795</v>
      </c>
      <c r="D1780" s="373" t="s">
        <v>5791</v>
      </c>
      <c r="E1780" s="373" t="s">
        <v>5302</v>
      </c>
      <c r="F1780" s="375" t="s">
        <v>5796</v>
      </c>
      <c r="G1780" s="376" t="s">
        <v>86</v>
      </c>
      <c r="H1780" s="377">
        <v>0.2</v>
      </c>
      <c r="I1780" s="378">
        <v>12.5</v>
      </c>
      <c r="J1780" s="378">
        <v>2.5</v>
      </c>
      <c r="K1780" s="379"/>
      <c r="L1780" s="493">
        <v>15.06</v>
      </c>
      <c r="M1780" s="494"/>
    </row>
    <row r="1781" spans="1:13" x14ac:dyDescent="0.2">
      <c r="A1781" s="359" t="s">
        <v>4871</v>
      </c>
      <c r="B1781" s="373" t="s">
        <v>5794</v>
      </c>
      <c r="C1781" s="374" t="s">
        <v>6283</v>
      </c>
      <c r="D1781" s="373" t="s">
        <v>5791</v>
      </c>
      <c r="E1781" s="373" t="s">
        <v>5557</v>
      </c>
      <c r="F1781" s="375" t="s">
        <v>5796</v>
      </c>
      <c r="G1781" s="376" t="s">
        <v>86</v>
      </c>
      <c r="H1781" s="377">
        <v>0.3</v>
      </c>
      <c r="I1781" s="378">
        <v>18.510000000000002</v>
      </c>
      <c r="J1781" s="378">
        <v>5.55</v>
      </c>
      <c r="K1781" s="379"/>
      <c r="L1781" s="493">
        <v>22.3</v>
      </c>
      <c r="M1781" s="494"/>
    </row>
    <row r="1782" spans="1:13" x14ac:dyDescent="0.2">
      <c r="A1782" s="359" t="s">
        <v>4872</v>
      </c>
      <c r="B1782" s="373" t="s">
        <v>5794</v>
      </c>
      <c r="C1782" s="374" t="s">
        <v>6337</v>
      </c>
      <c r="D1782" s="373" t="s">
        <v>5791</v>
      </c>
      <c r="E1782" s="373" t="s">
        <v>5620</v>
      </c>
      <c r="F1782" s="375" t="s">
        <v>5798</v>
      </c>
      <c r="G1782" s="376" t="s">
        <v>5305</v>
      </c>
      <c r="H1782" s="377">
        <v>0.15</v>
      </c>
      <c r="I1782" s="378">
        <v>0.94</v>
      </c>
      <c r="J1782" s="378">
        <v>0.14000000000000001</v>
      </c>
      <c r="K1782" s="379"/>
      <c r="L1782" s="493">
        <v>1.1399999999999999</v>
      </c>
      <c r="M1782" s="494"/>
    </row>
    <row r="1783" spans="1:13" x14ac:dyDescent="0.2">
      <c r="A1783" s="359" t="s">
        <v>4873</v>
      </c>
      <c r="B1783" s="373" t="s">
        <v>5794</v>
      </c>
      <c r="C1783" s="374" t="s">
        <v>6338</v>
      </c>
      <c r="D1783" s="373" t="s">
        <v>5791</v>
      </c>
      <c r="E1783" s="373" t="s">
        <v>6339</v>
      </c>
      <c r="F1783" s="375" t="s">
        <v>5798</v>
      </c>
      <c r="G1783" s="376" t="s">
        <v>5298</v>
      </c>
      <c r="H1783" s="377">
        <v>0.7</v>
      </c>
      <c r="I1783" s="378">
        <v>2.39</v>
      </c>
      <c r="J1783" s="378">
        <v>1.67</v>
      </c>
      <c r="K1783" s="379"/>
      <c r="L1783" s="493">
        <v>2.88</v>
      </c>
      <c r="M1783" s="494"/>
    </row>
    <row r="1784" spans="1:13" x14ac:dyDescent="0.2">
      <c r="A1784" s="359" t="s">
        <v>4874</v>
      </c>
      <c r="B1784" s="360" t="s">
        <v>7165</v>
      </c>
      <c r="C1784" s="361" t="s">
        <v>5781</v>
      </c>
      <c r="D1784" s="360" t="s">
        <v>5782</v>
      </c>
      <c r="E1784" s="360" t="s">
        <v>5783</v>
      </c>
      <c r="F1784" s="362" t="s">
        <v>5784</v>
      </c>
      <c r="G1784" s="363" t="s">
        <v>5785</v>
      </c>
      <c r="H1784" s="361" t="s">
        <v>5786</v>
      </c>
      <c r="I1784" s="361" t="s">
        <v>5787</v>
      </c>
      <c r="J1784" s="361" t="s">
        <v>5788</v>
      </c>
      <c r="K1784" s="364"/>
      <c r="L1784" s="494"/>
      <c r="M1784" s="494"/>
    </row>
    <row r="1785" spans="1:13" x14ac:dyDescent="0.2">
      <c r="A1785" s="359" t="s">
        <v>4875</v>
      </c>
      <c r="B1785" s="365" t="s">
        <v>5789</v>
      </c>
      <c r="C1785" s="366" t="s">
        <v>6348</v>
      </c>
      <c r="D1785" s="365" t="s">
        <v>5791</v>
      </c>
      <c r="E1785" s="365" t="s">
        <v>489</v>
      </c>
      <c r="F1785" s="367">
        <v>26</v>
      </c>
      <c r="G1785" s="368" t="s">
        <v>5793</v>
      </c>
      <c r="H1785" s="369">
        <v>1</v>
      </c>
      <c r="I1785" s="370">
        <v>10.129999999999999</v>
      </c>
      <c r="J1785" s="370">
        <v>10.130000000000001</v>
      </c>
      <c r="K1785" s="371"/>
      <c r="L1785" s="495">
        <v>12.2</v>
      </c>
      <c r="M1785" s="495">
        <v>12.2</v>
      </c>
    </row>
    <row r="1786" spans="1:13" x14ac:dyDescent="0.2">
      <c r="A1786" s="359" t="s">
        <v>4876</v>
      </c>
      <c r="B1786" s="373" t="s">
        <v>5794</v>
      </c>
      <c r="C1786" s="374" t="s">
        <v>5795</v>
      </c>
      <c r="D1786" s="373" t="s">
        <v>5791</v>
      </c>
      <c r="E1786" s="373" t="s">
        <v>5302</v>
      </c>
      <c r="F1786" s="375" t="s">
        <v>5796</v>
      </c>
      <c r="G1786" s="376" t="s">
        <v>86</v>
      </c>
      <c r="H1786" s="377">
        <v>8.2199999999999995E-2</v>
      </c>
      <c r="I1786" s="378">
        <v>12.5</v>
      </c>
      <c r="J1786" s="378">
        <v>1.02</v>
      </c>
      <c r="K1786" s="379"/>
      <c r="L1786" s="493">
        <v>15.06</v>
      </c>
      <c r="M1786" s="494"/>
    </row>
    <row r="1787" spans="1:13" x14ac:dyDescent="0.2">
      <c r="A1787" s="359" t="s">
        <v>4877</v>
      </c>
      <c r="B1787" s="373" t="s">
        <v>5794</v>
      </c>
      <c r="C1787" s="374" t="s">
        <v>6283</v>
      </c>
      <c r="D1787" s="373" t="s">
        <v>5791</v>
      </c>
      <c r="E1787" s="373" t="s">
        <v>5557</v>
      </c>
      <c r="F1787" s="375" t="s">
        <v>5796</v>
      </c>
      <c r="G1787" s="376" t="s">
        <v>86</v>
      </c>
      <c r="H1787" s="377">
        <v>0.3</v>
      </c>
      <c r="I1787" s="378">
        <v>18.510000000000002</v>
      </c>
      <c r="J1787" s="378">
        <v>5.55</v>
      </c>
      <c r="K1787" s="379"/>
      <c r="L1787" s="493">
        <v>22.3</v>
      </c>
      <c r="M1787" s="494"/>
    </row>
    <row r="1788" spans="1:13" x14ac:dyDescent="0.2">
      <c r="A1788" s="359" t="s">
        <v>4878</v>
      </c>
      <c r="B1788" s="373" t="s">
        <v>5794</v>
      </c>
      <c r="C1788" s="374" t="s">
        <v>6337</v>
      </c>
      <c r="D1788" s="373" t="s">
        <v>5791</v>
      </c>
      <c r="E1788" s="373" t="s">
        <v>5620</v>
      </c>
      <c r="F1788" s="375" t="s">
        <v>5798</v>
      </c>
      <c r="G1788" s="376" t="s">
        <v>5305</v>
      </c>
      <c r="H1788" s="377">
        <v>0.1</v>
      </c>
      <c r="I1788" s="378">
        <v>0.94</v>
      </c>
      <c r="J1788" s="378">
        <v>0.09</v>
      </c>
      <c r="K1788" s="379"/>
      <c r="L1788" s="493">
        <v>1.1399999999999999</v>
      </c>
      <c r="M1788" s="494"/>
    </row>
    <row r="1789" spans="1:13" x14ac:dyDescent="0.2">
      <c r="A1789" s="359" t="s">
        <v>4879</v>
      </c>
      <c r="B1789" s="373" t="s">
        <v>5794</v>
      </c>
      <c r="C1789" s="374" t="s">
        <v>6349</v>
      </c>
      <c r="D1789" s="373" t="s">
        <v>5791</v>
      </c>
      <c r="E1789" s="373" t="s">
        <v>6350</v>
      </c>
      <c r="F1789" s="375" t="s">
        <v>5798</v>
      </c>
      <c r="G1789" s="376" t="s">
        <v>5566</v>
      </c>
      <c r="H1789" s="377">
        <v>0.16</v>
      </c>
      <c r="I1789" s="378">
        <v>21.722166666666666</v>
      </c>
      <c r="J1789" s="378">
        <v>3.47</v>
      </c>
      <c r="K1789" s="379"/>
      <c r="L1789" s="493">
        <v>26.09</v>
      </c>
      <c r="M1789" s="494"/>
    </row>
    <row r="1790" spans="1:13" x14ac:dyDescent="0.2">
      <c r="A1790" s="359" t="s">
        <v>4880</v>
      </c>
      <c r="B1790" s="360" t="s">
        <v>7172</v>
      </c>
      <c r="C1790" s="361" t="s">
        <v>5781</v>
      </c>
      <c r="D1790" s="360" t="s">
        <v>5782</v>
      </c>
      <c r="E1790" s="360" t="s">
        <v>5783</v>
      </c>
      <c r="F1790" s="362" t="s">
        <v>5784</v>
      </c>
      <c r="G1790" s="363" t="s">
        <v>5785</v>
      </c>
      <c r="H1790" s="361" t="s">
        <v>5786</v>
      </c>
      <c r="I1790" s="361" t="s">
        <v>5787</v>
      </c>
      <c r="J1790" s="361" t="s">
        <v>5788</v>
      </c>
      <c r="K1790" s="364"/>
      <c r="L1790" s="494"/>
      <c r="M1790" s="494"/>
    </row>
    <row r="1791" spans="1:13" x14ac:dyDescent="0.2">
      <c r="A1791" s="359" t="s">
        <v>4881</v>
      </c>
      <c r="B1791" s="365" t="s">
        <v>5789</v>
      </c>
      <c r="C1791" s="366" t="s">
        <v>6357</v>
      </c>
      <c r="D1791" s="365" t="s">
        <v>5791</v>
      </c>
      <c r="E1791" s="365" t="s">
        <v>498</v>
      </c>
      <c r="F1791" s="367">
        <v>26</v>
      </c>
      <c r="G1791" s="368" t="s">
        <v>5793</v>
      </c>
      <c r="H1791" s="369">
        <v>1</v>
      </c>
      <c r="I1791" s="370">
        <v>11.07</v>
      </c>
      <c r="J1791" s="370">
        <v>11.07</v>
      </c>
      <c r="K1791" s="371"/>
      <c r="L1791" s="495">
        <v>13.32</v>
      </c>
      <c r="M1791" s="495">
        <v>13.32</v>
      </c>
    </row>
    <row r="1792" spans="1:13" x14ac:dyDescent="0.2">
      <c r="A1792" s="359" t="s">
        <v>4882</v>
      </c>
      <c r="B1792" s="373" t="s">
        <v>5794</v>
      </c>
      <c r="C1792" s="374" t="s">
        <v>5795</v>
      </c>
      <c r="D1792" s="373" t="s">
        <v>5791</v>
      </c>
      <c r="E1792" s="373" t="s">
        <v>5302</v>
      </c>
      <c r="F1792" s="375" t="s">
        <v>5796</v>
      </c>
      <c r="G1792" s="376" t="s">
        <v>86</v>
      </c>
      <c r="H1792" s="377">
        <v>8.2199999999999995E-2</v>
      </c>
      <c r="I1792" s="378">
        <v>12.5</v>
      </c>
      <c r="J1792" s="378">
        <v>1.02</v>
      </c>
      <c r="K1792" s="379"/>
      <c r="L1792" s="493">
        <v>15.06</v>
      </c>
      <c r="M1792" s="494"/>
    </row>
    <row r="1793" spans="1:13" x14ac:dyDescent="0.2">
      <c r="A1793" s="359" t="s">
        <v>4883</v>
      </c>
      <c r="B1793" s="373" t="s">
        <v>5794</v>
      </c>
      <c r="C1793" s="374" t="s">
        <v>6283</v>
      </c>
      <c r="D1793" s="373" t="s">
        <v>5791</v>
      </c>
      <c r="E1793" s="373" t="s">
        <v>5557</v>
      </c>
      <c r="F1793" s="375" t="s">
        <v>5796</v>
      </c>
      <c r="G1793" s="376" t="s">
        <v>86</v>
      </c>
      <c r="H1793" s="377">
        <v>0.30209999999999998</v>
      </c>
      <c r="I1793" s="378">
        <v>18.547020000000007</v>
      </c>
      <c r="J1793" s="378">
        <v>5.6</v>
      </c>
      <c r="K1793" s="379"/>
      <c r="L1793" s="493">
        <v>22.3</v>
      </c>
      <c r="M1793" s="494"/>
    </row>
    <row r="1794" spans="1:13" x14ac:dyDescent="0.2">
      <c r="A1794" s="359" t="s">
        <v>4884</v>
      </c>
      <c r="B1794" s="373" t="s">
        <v>5794</v>
      </c>
      <c r="C1794" s="374" t="s">
        <v>6337</v>
      </c>
      <c r="D1794" s="373" t="s">
        <v>5791</v>
      </c>
      <c r="E1794" s="373" t="s">
        <v>5620</v>
      </c>
      <c r="F1794" s="375" t="s">
        <v>5798</v>
      </c>
      <c r="G1794" s="376" t="s">
        <v>5305</v>
      </c>
      <c r="H1794" s="377">
        <v>0.1</v>
      </c>
      <c r="I1794" s="378">
        <v>0.94</v>
      </c>
      <c r="J1794" s="378">
        <v>0.09</v>
      </c>
      <c r="K1794" s="379"/>
      <c r="L1794" s="493">
        <v>1.1399999999999999</v>
      </c>
      <c r="M1794" s="494"/>
    </row>
    <row r="1795" spans="1:13" x14ac:dyDescent="0.2">
      <c r="A1795" s="359" t="s">
        <v>4885</v>
      </c>
      <c r="B1795" s="373" t="s">
        <v>5794</v>
      </c>
      <c r="C1795" s="374" t="s">
        <v>6343</v>
      </c>
      <c r="D1795" s="373" t="s">
        <v>5791</v>
      </c>
      <c r="E1795" s="373" t="s">
        <v>6344</v>
      </c>
      <c r="F1795" s="375" t="s">
        <v>5798</v>
      </c>
      <c r="G1795" s="376" t="s">
        <v>5566</v>
      </c>
      <c r="H1795" s="377">
        <v>0.12</v>
      </c>
      <c r="I1795" s="378">
        <v>7.52</v>
      </c>
      <c r="J1795" s="378">
        <v>0.9</v>
      </c>
      <c r="K1795" s="379"/>
      <c r="L1795" s="493">
        <v>9.06</v>
      </c>
      <c r="M1795" s="494"/>
    </row>
    <row r="1796" spans="1:13" x14ac:dyDescent="0.2">
      <c r="A1796" s="359" t="s">
        <v>4886</v>
      </c>
      <c r="B1796" s="373" t="s">
        <v>5794</v>
      </c>
      <c r="C1796" s="374" t="s">
        <v>6349</v>
      </c>
      <c r="D1796" s="373" t="s">
        <v>5791</v>
      </c>
      <c r="E1796" s="373" t="s">
        <v>6350</v>
      </c>
      <c r="F1796" s="375" t="s">
        <v>5798</v>
      </c>
      <c r="G1796" s="376" t="s">
        <v>5566</v>
      </c>
      <c r="H1796" s="377">
        <v>0.16</v>
      </c>
      <c r="I1796" s="378">
        <v>21.65</v>
      </c>
      <c r="J1796" s="378">
        <v>3.46</v>
      </c>
      <c r="K1796" s="379"/>
      <c r="L1796" s="493">
        <v>26.09</v>
      </c>
      <c r="M1796" s="494"/>
    </row>
    <row r="1797" spans="1:13" x14ac:dyDescent="0.2">
      <c r="A1797" s="359" t="s">
        <v>4887</v>
      </c>
      <c r="B1797" s="360" t="s">
        <v>7180</v>
      </c>
      <c r="C1797" s="361" t="s">
        <v>5781</v>
      </c>
      <c r="D1797" s="360" t="s">
        <v>5782</v>
      </c>
      <c r="E1797" s="360" t="s">
        <v>5783</v>
      </c>
      <c r="F1797" s="362" t="s">
        <v>5784</v>
      </c>
      <c r="G1797" s="363" t="s">
        <v>5785</v>
      </c>
      <c r="H1797" s="361" t="s">
        <v>5786</v>
      </c>
      <c r="I1797" s="361" t="s">
        <v>5787</v>
      </c>
      <c r="J1797" s="361" t="s">
        <v>5788</v>
      </c>
      <c r="K1797" s="364"/>
      <c r="L1797" s="494"/>
      <c r="M1797" s="494"/>
    </row>
    <row r="1798" spans="1:13" x14ac:dyDescent="0.2">
      <c r="A1798" s="359" t="s">
        <v>4888</v>
      </c>
      <c r="B1798" s="365" t="s">
        <v>5789</v>
      </c>
      <c r="C1798" s="366" t="s">
        <v>6363</v>
      </c>
      <c r="D1798" s="365" t="s">
        <v>5791</v>
      </c>
      <c r="E1798" s="365" t="s">
        <v>506</v>
      </c>
      <c r="F1798" s="367">
        <v>26</v>
      </c>
      <c r="G1798" s="368" t="s">
        <v>5793</v>
      </c>
      <c r="H1798" s="369">
        <v>1</v>
      </c>
      <c r="I1798" s="370">
        <v>21.759999999999998</v>
      </c>
      <c r="J1798" s="370">
        <v>21.759999999999998</v>
      </c>
      <c r="K1798" s="371"/>
      <c r="L1798" s="495">
        <v>26.18</v>
      </c>
      <c r="M1798" s="495">
        <v>26.18</v>
      </c>
    </row>
    <row r="1799" spans="1:13" x14ac:dyDescent="0.2">
      <c r="A1799" s="359" t="s">
        <v>4889</v>
      </c>
      <c r="B1799" s="396" t="s">
        <v>5794</v>
      </c>
      <c r="C1799" s="397" t="s">
        <v>5795</v>
      </c>
      <c r="D1799" s="396" t="s">
        <v>5791</v>
      </c>
      <c r="E1799" s="396" t="s">
        <v>5302</v>
      </c>
      <c r="F1799" s="398" t="s">
        <v>5796</v>
      </c>
      <c r="G1799" s="399" t="s">
        <v>86</v>
      </c>
      <c r="H1799" s="400">
        <v>0.27350000000000002</v>
      </c>
      <c r="I1799" s="380">
        <v>12.5</v>
      </c>
      <c r="J1799" s="380">
        <v>3.41</v>
      </c>
      <c r="K1799" s="379"/>
      <c r="L1799" s="489">
        <v>15.06</v>
      </c>
    </row>
    <row r="1800" spans="1:13" ht="12.75" thickBot="1" x14ac:dyDescent="0.25">
      <c r="A1800" s="359" t="s">
        <v>4890</v>
      </c>
      <c r="B1800" s="396" t="s">
        <v>5794</v>
      </c>
      <c r="C1800" s="397" t="s">
        <v>6342</v>
      </c>
      <c r="D1800" s="396" t="s">
        <v>5791</v>
      </c>
      <c r="E1800" s="396" t="s">
        <v>5572</v>
      </c>
      <c r="F1800" s="398" t="s">
        <v>5798</v>
      </c>
      <c r="G1800" s="399" t="s">
        <v>5566</v>
      </c>
      <c r="H1800" s="400">
        <v>7.1499999999999994E-2</v>
      </c>
      <c r="I1800" s="380">
        <v>16.899999999999999</v>
      </c>
      <c r="J1800" s="380">
        <v>1.2</v>
      </c>
      <c r="K1800" s="379"/>
      <c r="L1800" s="489">
        <v>20.37</v>
      </c>
    </row>
    <row r="1801" spans="1:13" ht="12.75" thickTop="1" x14ac:dyDescent="0.2">
      <c r="A1801" s="359" t="s">
        <v>4891</v>
      </c>
      <c r="B1801" s="390" t="s">
        <v>5794</v>
      </c>
      <c r="C1801" s="391" t="s">
        <v>6283</v>
      </c>
      <c r="D1801" s="390" t="s">
        <v>5791</v>
      </c>
      <c r="E1801" s="390" t="s">
        <v>5557</v>
      </c>
      <c r="F1801" s="392" t="s">
        <v>5796</v>
      </c>
      <c r="G1801" s="393" t="s">
        <v>86</v>
      </c>
      <c r="H1801" s="394">
        <v>0.48220000000000002</v>
      </c>
      <c r="I1801" s="395">
        <v>18.571700000000003</v>
      </c>
      <c r="J1801" s="395">
        <v>8.9499999999999993</v>
      </c>
      <c r="K1801" s="379"/>
      <c r="L1801" s="491">
        <v>22.3</v>
      </c>
      <c r="M1801" s="492"/>
    </row>
    <row r="1802" spans="1:13" ht="36" x14ac:dyDescent="0.2">
      <c r="A1802" s="359" t="s">
        <v>4892</v>
      </c>
      <c r="B1802" s="373" t="s">
        <v>5794</v>
      </c>
      <c r="C1802" s="374" t="s">
        <v>6364</v>
      </c>
      <c r="D1802" s="373" t="s">
        <v>5791</v>
      </c>
      <c r="E1802" s="373" t="s">
        <v>6365</v>
      </c>
      <c r="F1802" s="375" t="s">
        <v>5798</v>
      </c>
      <c r="G1802" s="376" t="s">
        <v>5305</v>
      </c>
      <c r="H1802" s="377">
        <v>5.3E-3</v>
      </c>
      <c r="I1802" s="378">
        <v>2.2599999999999998</v>
      </c>
      <c r="J1802" s="378">
        <v>0.01</v>
      </c>
      <c r="K1802" s="379"/>
      <c r="L1802" s="493">
        <v>2.73</v>
      </c>
      <c r="M1802" s="494"/>
    </row>
    <row r="1803" spans="1:13" x14ac:dyDescent="0.2">
      <c r="A1803" s="359" t="s">
        <v>4893</v>
      </c>
      <c r="B1803" s="373" t="s">
        <v>5794</v>
      </c>
      <c r="C1803" s="374" t="s">
        <v>6259</v>
      </c>
      <c r="D1803" s="373" t="s">
        <v>5791</v>
      </c>
      <c r="E1803" s="373" t="s">
        <v>5411</v>
      </c>
      <c r="F1803" s="375" t="s">
        <v>5798</v>
      </c>
      <c r="G1803" s="376" t="s">
        <v>5305</v>
      </c>
      <c r="H1803" s="377">
        <v>0.18</v>
      </c>
      <c r="I1803" s="378">
        <v>2.2400000000000002</v>
      </c>
      <c r="J1803" s="378">
        <v>0.4</v>
      </c>
      <c r="K1803" s="379"/>
      <c r="L1803" s="493">
        <v>2.71</v>
      </c>
      <c r="M1803" s="494"/>
    </row>
    <row r="1804" spans="1:13" x14ac:dyDescent="0.2">
      <c r="A1804" s="359" t="s">
        <v>4894</v>
      </c>
      <c r="B1804" s="373" t="s">
        <v>5794</v>
      </c>
      <c r="C1804" s="374" t="s">
        <v>6345</v>
      </c>
      <c r="D1804" s="373" t="s">
        <v>5791</v>
      </c>
      <c r="E1804" s="373" t="s">
        <v>5570</v>
      </c>
      <c r="F1804" s="375" t="s">
        <v>5798</v>
      </c>
      <c r="G1804" s="376" t="s">
        <v>5566</v>
      </c>
      <c r="H1804" s="377">
        <v>0.109</v>
      </c>
      <c r="I1804" s="378">
        <v>28.73</v>
      </c>
      <c r="J1804" s="378">
        <v>3.13</v>
      </c>
      <c r="K1804" s="379"/>
      <c r="L1804" s="493">
        <v>34.619999999999997</v>
      </c>
      <c r="M1804" s="494"/>
    </row>
    <row r="1805" spans="1:13" x14ac:dyDescent="0.2">
      <c r="A1805" s="359" t="s">
        <v>4895</v>
      </c>
      <c r="B1805" s="373" t="s">
        <v>5794</v>
      </c>
      <c r="C1805" s="374" t="s">
        <v>6366</v>
      </c>
      <c r="D1805" s="373" t="s">
        <v>5791</v>
      </c>
      <c r="E1805" s="373" t="s">
        <v>5565</v>
      </c>
      <c r="F1805" s="375" t="s">
        <v>5798</v>
      </c>
      <c r="G1805" s="376" t="s">
        <v>5566</v>
      </c>
      <c r="H1805" s="377">
        <v>0.12859999999999999</v>
      </c>
      <c r="I1805" s="378">
        <v>36.26</v>
      </c>
      <c r="J1805" s="378">
        <v>4.66</v>
      </c>
      <c r="K1805" s="379"/>
      <c r="L1805" s="493">
        <v>43.69</v>
      </c>
      <c r="M1805" s="494"/>
    </row>
    <row r="1806" spans="1:13" x14ac:dyDescent="0.2">
      <c r="A1806" s="359" t="s">
        <v>4896</v>
      </c>
      <c r="B1806" s="360" t="s">
        <v>7190</v>
      </c>
      <c r="C1806" s="361" t="s">
        <v>5781</v>
      </c>
      <c r="D1806" s="360" t="s">
        <v>5782</v>
      </c>
      <c r="E1806" s="360" t="s">
        <v>5783</v>
      </c>
      <c r="F1806" s="362" t="s">
        <v>5784</v>
      </c>
      <c r="G1806" s="363" t="s">
        <v>5785</v>
      </c>
      <c r="H1806" s="361" t="s">
        <v>5786</v>
      </c>
      <c r="I1806" s="361" t="s">
        <v>5787</v>
      </c>
      <c r="J1806" s="361" t="s">
        <v>5788</v>
      </c>
      <c r="K1806" s="364"/>
      <c r="L1806" s="494"/>
      <c r="M1806" s="494"/>
    </row>
    <row r="1807" spans="1:13" x14ac:dyDescent="0.2">
      <c r="A1807" s="359" t="s">
        <v>4897</v>
      </c>
      <c r="B1807" s="365" t="s">
        <v>5789</v>
      </c>
      <c r="C1807" s="366" t="s">
        <v>5831</v>
      </c>
      <c r="D1807" s="365" t="s">
        <v>5791</v>
      </c>
      <c r="E1807" s="365" t="s">
        <v>175</v>
      </c>
      <c r="F1807" s="367">
        <v>27</v>
      </c>
      <c r="G1807" s="368" t="s">
        <v>5793</v>
      </c>
      <c r="H1807" s="369">
        <v>1</v>
      </c>
      <c r="I1807" s="370">
        <v>3.0300000000000002</v>
      </c>
      <c r="J1807" s="370">
        <v>3.0300000000000002</v>
      </c>
      <c r="K1807" s="371"/>
      <c r="L1807" s="495">
        <v>3.64</v>
      </c>
      <c r="M1807" s="495">
        <v>3.64</v>
      </c>
    </row>
    <row r="1808" spans="1:13" x14ac:dyDescent="0.2">
      <c r="A1808" s="359" t="s">
        <v>4898</v>
      </c>
      <c r="B1808" s="373" t="s">
        <v>5794</v>
      </c>
      <c r="C1808" s="374" t="s">
        <v>5832</v>
      </c>
      <c r="D1808" s="373" t="s">
        <v>5791</v>
      </c>
      <c r="E1808" s="373" t="s">
        <v>5833</v>
      </c>
      <c r="F1808" s="375" t="s">
        <v>5798</v>
      </c>
      <c r="G1808" s="376" t="s">
        <v>5566</v>
      </c>
      <c r="H1808" s="377">
        <v>0.05</v>
      </c>
      <c r="I1808" s="378">
        <v>7.81</v>
      </c>
      <c r="J1808" s="378">
        <v>0.39</v>
      </c>
      <c r="K1808" s="379"/>
      <c r="L1808" s="493">
        <v>9.42</v>
      </c>
      <c r="M1808" s="494"/>
    </row>
    <row r="1809" spans="1:13" x14ac:dyDescent="0.2">
      <c r="A1809" s="359" t="s">
        <v>4899</v>
      </c>
      <c r="B1809" s="373" t="s">
        <v>5794</v>
      </c>
      <c r="C1809" s="374" t="s">
        <v>5815</v>
      </c>
      <c r="D1809" s="373" t="s">
        <v>5791</v>
      </c>
      <c r="E1809" s="373" t="s">
        <v>5286</v>
      </c>
      <c r="F1809" s="375" t="s">
        <v>5796</v>
      </c>
      <c r="G1809" s="376" t="s">
        <v>86</v>
      </c>
      <c r="H1809" s="377">
        <v>0.15</v>
      </c>
      <c r="I1809" s="378">
        <v>11.1807</v>
      </c>
      <c r="J1809" s="378">
        <v>1.67</v>
      </c>
      <c r="K1809" s="379"/>
      <c r="L1809" s="493">
        <v>13.34</v>
      </c>
      <c r="M1809" s="494"/>
    </row>
    <row r="1810" spans="1:13" x14ac:dyDescent="0.2">
      <c r="A1810" s="359" t="s">
        <v>4900</v>
      </c>
      <c r="B1810" s="373" t="s">
        <v>5794</v>
      </c>
      <c r="C1810" s="374" t="s">
        <v>5834</v>
      </c>
      <c r="D1810" s="373" t="s">
        <v>5791</v>
      </c>
      <c r="E1810" s="373" t="s">
        <v>5835</v>
      </c>
      <c r="F1810" s="375" t="s">
        <v>5798</v>
      </c>
      <c r="G1810" s="376" t="s">
        <v>5566</v>
      </c>
      <c r="H1810" s="377">
        <v>0.1084</v>
      </c>
      <c r="I1810" s="378">
        <v>8.25</v>
      </c>
      <c r="J1810" s="378">
        <v>0.89</v>
      </c>
      <c r="K1810" s="379"/>
      <c r="L1810" s="493">
        <v>9.9499999999999993</v>
      </c>
      <c r="M1810" s="494"/>
    </row>
    <row r="1811" spans="1:13" x14ac:dyDescent="0.2">
      <c r="A1811" s="359" t="s">
        <v>4901</v>
      </c>
      <c r="B1811" s="396" t="s">
        <v>5794</v>
      </c>
      <c r="C1811" s="397" t="s">
        <v>5836</v>
      </c>
      <c r="D1811" s="396" t="s">
        <v>5791</v>
      </c>
      <c r="E1811" s="396" t="s">
        <v>5837</v>
      </c>
      <c r="F1811" s="398" t="s">
        <v>5798</v>
      </c>
      <c r="G1811" s="399" t="s">
        <v>5298</v>
      </c>
      <c r="H1811" s="400">
        <v>0.01</v>
      </c>
      <c r="I1811" s="380">
        <v>8.83</v>
      </c>
      <c r="J1811" s="380">
        <v>0.08</v>
      </c>
      <c r="K1811" s="379"/>
      <c r="L1811" s="489">
        <v>10.64</v>
      </c>
    </row>
    <row r="1812" spans="1:13" ht="12.75" thickBot="1" x14ac:dyDescent="0.25">
      <c r="A1812" s="359" t="s">
        <v>4902</v>
      </c>
      <c r="B1812" s="381" t="s">
        <v>7197</v>
      </c>
      <c r="C1812" s="382" t="s">
        <v>5781</v>
      </c>
      <c r="D1812" s="381" t="s">
        <v>5782</v>
      </c>
      <c r="E1812" s="381" t="s">
        <v>5783</v>
      </c>
      <c r="F1812" s="383" t="s">
        <v>5784</v>
      </c>
      <c r="G1812" s="384" t="s">
        <v>5785</v>
      </c>
      <c r="H1812" s="382" t="s">
        <v>5786</v>
      </c>
      <c r="I1812" s="382" t="s">
        <v>5787</v>
      </c>
      <c r="J1812" s="382" t="s">
        <v>5788</v>
      </c>
      <c r="K1812" s="364"/>
    </row>
    <row r="1813" spans="1:13" ht="24.75" thickTop="1" x14ac:dyDescent="0.2">
      <c r="A1813" s="359" t="s">
        <v>4903</v>
      </c>
      <c r="B1813" s="401" t="s">
        <v>5789</v>
      </c>
      <c r="C1813" s="402" t="s">
        <v>5952</v>
      </c>
      <c r="D1813" s="401" t="s">
        <v>5791</v>
      </c>
      <c r="E1813" s="401" t="s">
        <v>265</v>
      </c>
      <c r="F1813" s="403">
        <v>2</v>
      </c>
      <c r="G1813" s="404" t="s">
        <v>5793</v>
      </c>
      <c r="H1813" s="405">
        <v>1</v>
      </c>
      <c r="I1813" s="406">
        <v>4.5</v>
      </c>
      <c r="J1813" s="406">
        <v>4.5</v>
      </c>
      <c r="K1813" s="371"/>
      <c r="L1813" s="496">
        <v>5.39</v>
      </c>
      <c r="M1813" s="496">
        <v>5.39</v>
      </c>
    </row>
    <row r="1814" spans="1:13" x14ac:dyDescent="0.2">
      <c r="A1814" s="359" t="s">
        <v>4904</v>
      </c>
      <c r="B1814" s="373" t="s">
        <v>5794</v>
      </c>
      <c r="C1814" s="374" t="s">
        <v>5882</v>
      </c>
      <c r="D1814" s="373" t="s">
        <v>5791</v>
      </c>
      <c r="E1814" s="373" t="s">
        <v>5402</v>
      </c>
      <c r="F1814" s="375" t="s">
        <v>5796</v>
      </c>
      <c r="G1814" s="376" t="s">
        <v>86</v>
      </c>
      <c r="H1814" s="377">
        <v>3.73E-2</v>
      </c>
      <c r="I1814" s="378">
        <v>18.510000000000002</v>
      </c>
      <c r="J1814" s="378">
        <v>0.69</v>
      </c>
      <c r="K1814" s="379"/>
      <c r="L1814" s="493">
        <v>22.3</v>
      </c>
      <c r="M1814" s="494"/>
    </row>
    <row r="1815" spans="1:13" x14ac:dyDescent="0.2">
      <c r="A1815" s="359" t="s">
        <v>4905</v>
      </c>
      <c r="B1815" s="373" t="s">
        <v>5794</v>
      </c>
      <c r="C1815" s="374" t="s">
        <v>5815</v>
      </c>
      <c r="D1815" s="373" t="s">
        <v>5791</v>
      </c>
      <c r="E1815" s="373" t="s">
        <v>5286</v>
      </c>
      <c r="F1815" s="375" t="s">
        <v>5796</v>
      </c>
      <c r="G1815" s="376" t="s">
        <v>86</v>
      </c>
      <c r="H1815" s="377">
        <v>5.8299999999999998E-2</v>
      </c>
      <c r="I1815" s="378">
        <v>11.07</v>
      </c>
      <c r="J1815" s="378">
        <v>0.64</v>
      </c>
      <c r="K1815" s="379"/>
      <c r="L1815" s="493">
        <v>13.34</v>
      </c>
      <c r="M1815" s="494"/>
    </row>
    <row r="1816" spans="1:13" x14ac:dyDescent="0.2">
      <c r="A1816" s="359" t="s">
        <v>4906</v>
      </c>
      <c r="B1816" s="373" t="s">
        <v>5794</v>
      </c>
      <c r="C1816" s="374" t="s">
        <v>5953</v>
      </c>
      <c r="D1816" s="373" t="s">
        <v>5791</v>
      </c>
      <c r="E1816" s="373" t="s">
        <v>5297</v>
      </c>
      <c r="F1816" s="375" t="s">
        <v>5798</v>
      </c>
      <c r="G1816" s="376" t="s">
        <v>5298</v>
      </c>
      <c r="H1816" s="377">
        <v>2.3999999999999998E-3</v>
      </c>
      <c r="I1816" s="378">
        <v>20.12</v>
      </c>
      <c r="J1816" s="378">
        <v>0.04</v>
      </c>
      <c r="K1816" s="379"/>
      <c r="L1816" s="493">
        <v>24.25</v>
      </c>
      <c r="M1816" s="494"/>
    </row>
    <row r="1817" spans="1:13" x14ac:dyDescent="0.2">
      <c r="A1817" s="359" t="s">
        <v>4907</v>
      </c>
      <c r="B1817" s="373" t="s">
        <v>5794</v>
      </c>
      <c r="C1817" s="374" t="s">
        <v>5954</v>
      </c>
      <c r="D1817" s="373" t="s">
        <v>5791</v>
      </c>
      <c r="E1817" s="373" t="s">
        <v>5389</v>
      </c>
      <c r="F1817" s="375" t="s">
        <v>5798</v>
      </c>
      <c r="G1817" s="376" t="s">
        <v>5385</v>
      </c>
      <c r="H1817" s="377">
        <v>0.21160000000000001</v>
      </c>
      <c r="I1817" s="378">
        <v>7.2467500000000111</v>
      </c>
      <c r="J1817" s="378">
        <v>1.53</v>
      </c>
      <c r="K1817" s="379"/>
      <c r="L1817" s="493">
        <v>8.52</v>
      </c>
      <c r="M1817" s="494"/>
    </row>
    <row r="1818" spans="1:13" x14ac:dyDescent="0.2">
      <c r="A1818" s="359" t="s">
        <v>4908</v>
      </c>
      <c r="B1818" s="396" t="s">
        <v>5794</v>
      </c>
      <c r="C1818" s="397" t="s">
        <v>5955</v>
      </c>
      <c r="D1818" s="396" t="s">
        <v>5791</v>
      </c>
      <c r="E1818" s="396" t="s">
        <v>5387</v>
      </c>
      <c r="F1818" s="398" t="s">
        <v>5798</v>
      </c>
      <c r="G1818" s="399" t="s">
        <v>5298</v>
      </c>
      <c r="H1818" s="400">
        <v>5.7999999999999996E-3</v>
      </c>
      <c r="I1818" s="380">
        <v>20.66</v>
      </c>
      <c r="J1818" s="380">
        <v>0.11</v>
      </c>
      <c r="K1818" s="379"/>
      <c r="L1818" s="489">
        <v>24.9</v>
      </c>
    </row>
    <row r="1819" spans="1:13" ht="12.75" thickBot="1" x14ac:dyDescent="0.25">
      <c r="A1819" s="359" t="s">
        <v>4909</v>
      </c>
      <c r="B1819" s="396" t="s">
        <v>5794</v>
      </c>
      <c r="C1819" s="397" t="s">
        <v>5956</v>
      </c>
      <c r="D1819" s="396" t="s">
        <v>5791</v>
      </c>
      <c r="E1819" s="396" t="s">
        <v>5957</v>
      </c>
      <c r="F1819" s="398" t="s">
        <v>5798</v>
      </c>
      <c r="G1819" s="399" t="s">
        <v>5385</v>
      </c>
      <c r="H1819" s="400">
        <v>0.21160000000000001</v>
      </c>
      <c r="I1819" s="380">
        <v>6.84</v>
      </c>
      <c r="J1819" s="380">
        <v>1.44</v>
      </c>
      <c r="K1819" s="379"/>
      <c r="L1819" s="489">
        <v>8.25</v>
      </c>
    </row>
    <row r="1820" spans="1:13" ht="12.75" thickTop="1" x14ac:dyDescent="0.2">
      <c r="A1820" s="359" t="s">
        <v>4910</v>
      </c>
      <c r="B1820" s="390" t="s">
        <v>5794</v>
      </c>
      <c r="C1820" s="391" t="s">
        <v>5958</v>
      </c>
      <c r="D1820" s="390" t="s">
        <v>5791</v>
      </c>
      <c r="E1820" s="390" t="s">
        <v>5959</v>
      </c>
      <c r="F1820" s="392" t="s">
        <v>5798</v>
      </c>
      <c r="G1820" s="393" t="s">
        <v>5566</v>
      </c>
      <c r="H1820" s="394">
        <v>5.1999999999999998E-3</v>
      </c>
      <c r="I1820" s="395">
        <v>10.69</v>
      </c>
      <c r="J1820" s="395">
        <v>0.05</v>
      </c>
      <c r="K1820" s="379"/>
      <c r="L1820" s="491">
        <v>12.89</v>
      </c>
      <c r="M1820" s="492"/>
    </row>
    <row r="1821" spans="1:13" x14ac:dyDescent="0.2">
      <c r="A1821" s="359" t="s">
        <v>4911</v>
      </c>
      <c r="B1821" s="360" t="s">
        <v>7207</v>
      </c>
      <c r="C1821" s="361" t="s">
        <v>5781</v>
      </c>
      <c r="D1821" s="360" t="s">
        <v>5782</v>
      </c>
      <c r="E1821" s="360" t="s">
        <v>5783</v>
      </c>
      <c r="F1821" s="362" t="s">
        <v>5784</v>
      </c>
      <c r="G1821" s="363" t="s">
        <v>5785</v>
      </c>
      <c r="H1821" s="361" t="s">
        <v>5786</v>
      </c>
      <c r="I1821" s="361" t="s">
        <v>5787</v>
      </c>
      <c r="J1821" s="361" t="s">
        <v>5788</v>
      </c>
      <c r="K1821" s="364"/>
      <c r="L1821" s="494"/>
      <c r="M1821" s="494"/>
    </row>
    <row r="1822" spans="1:13" x14ac:dyDescent="0.2">
      <c r="A1822" s="359" t="s">
        <v>4912</v>
      </c>
      <c r="B1822" s="365" t="s">
        <v>5789</v>
      </c>
      <c r="C1822" s="366" t="s">
        <v>5923</v>
      </c>
      <c r="D1822" s="365" t="s">
        <v>5791</v>
      </c>
      <c r="E1822" s="365" t="s">
        <v>230</v>
      </c>
      <c r="F1822" s="367">
        <v>3</v>
      </c>
      <c r="G1822" s="368" t="s">
        <v>5885</v>
      </c>
      <c r="H1822" s="369">
        <v>1</v>
      </c>
      <c r="I1822" s="370">
        <v>36.269999999999996</v>
      </c>
      <c r="J1822" s="370">
        <v>36.269999999999996</v>
      </c>
      <c r="K1822" s="371"/>
      <c r="L1822" s="495">
        <v>43.7</v>
      </c>
      <c r="M1822" s="495">
        <v>43.7</v>
      </c>
    </row>
    <row r="1823" spans="1:13" x14ac:dyDescent="0.2">
      <c r="A1823" s="359" t="s">
        <v>4913</v>
      </c>
      <c r="B1823" s="373" t="s">
        <v>5794</v>
      </c>
      <c r="C1823" s="374" t="s">
        <v>5815</v>
      </c>
      <c r="D1823" s="373" t="s">
        <v>5791</v>
      </c>
      <c r="E1823" s="373" t="s">
        <v>5286</v>
      </c>
      <c r="F1823" s="375" t="s">
        <v>5796</v>
      </c>
      <c r="G1823" s="376" t="s">
        <v>86</v>
      </c>
      <c r="H1823" s="377">
        <v>0.72</v>
      </c>
      <c r="I1823" s="378">
        <v>11.056162500000005</v>
      </c>
      <c r="J1823" s="378">
        <v>7.96</v>
      </c>
      <c r="K1823" s="379"/>
      <c r="L1823" s="493">
        <v>13.34</v>
      </c>
      <c r="M1823" s="494"/>
    </row>
    <row r="1824" spans="1:13" x14ac:dyDescent="0.2">
      <c r="A1824" s="359" t="s">
        <v>4914</v>
      </c>
      <c r="B1824" s="373" t="s">
        <v>5794</v>
      </c>
      <c r="C1824" s="374" t="s">
        <v>5924</v>
      </c>
      <c r="D1824" s="373" t="s">
        <v>5791</v>
      </c>
      <c r="E1824" s="373" t="s">
        <v>5925</v>
      </c>
      <c r="F1824" s="375" t="s">
        <v>5798</v>
      </c>
      <c r="G1824" s="376" t="s">
        <v>86</v>
      </c>
      <c r="H1824" s="377">
        <v>0.4</v>
      </c>
      <c r="I1824" s="378">
        <v>70.78</v>
      </c>
      <c r="J1824" s="378">
        <v>28.31</v>
      </c>
      <c r="K1824" s="379"/>
      <c r="L1824" s="493">
        <v>85.27</v>
      </c>
      <c r="M1824" s="494"/>
    </row>
    <row r="1825" spans="1:13" x14ac:dyDescent="0.2">
      <c r="A1825" s="359" t="s">
        <v>4915</v>
      </c>
      <c r="B1825" s="381" t="s">
        <v>7212</v>
      </c>
      <c r="C1825" s="382" t="s">
        <v>5781</v>
      </c>
      <c r="D1825" s="381" t="s">
        <v>5782</v>
      </c>
      <c r="E1825" s="381" t="s">
        <v>5783</v>
      </c>
      <c r="F1825" s="383" t="s">
        <v>5784</v>
      </c>
      <c r="G1825" s="384" t="s">
        <v>5785</v>
      </c>
      <c r="H1825" s="382" t="s">
        <v>5786</v>
      </c>
      <c r="I1825" s="382" t="s">
        <v>5787</v>
      </c>
      <c r="J1825" s="382" t="s">
        <v>5788</v>
      </c>
      <c r="K1825" s="364"/>
    </row>
    <row r="1826" spans="1:13" ht="12.75" thickBot="1" x14ac:dyDescent="0.25">
      <c r="A1826" s="359" t="s">
        <v>4916</v>
      </c>
      <c r="B1826" s="385" t="s">
        <v>5789</v>
      </c>
      <c r="C1826" s="386" t="s">
        <v>6000</v>
      </c>
      <c r="D1826" s="385" t="s">
        <v>5791</v>
      </c>
      <c r="E1826" s="385" t="s">
        <v>307</v>
      </c>
      <c r="F1826" s="387">
        <v>4</v>
      </c>
      <c r="G1826" s="388" t="s">
        <v>5885</v>
      </c>
      <c r="H1826" s="389">
        <v>1</v>
      </c>
      <c r="I1826" s="372">
        <v>28.41</v>
      </c>
      <c r="J1826" s="372">
        <v>28.41</v>
      </c>
      <c r="K1826" s="371"/>
      <c r="L1826" s="488">
        <v>34.229999999999997</v>
      </c>
      <c r="M1826" s="488">
        <v>34.229999999999997</v>
      </c>
    </row>
    <row r="1827" spans="1:13" ht="12.75" thickTop="1" x14ac:dyDescent="0.2">
      <c r="A1827" s="359" t="s">
        <v>4917</v>
      </c>
      <c r="B1827" s="390" t="s">
        <v>5794</v>
      </c>
      <c r="C1827" s="391" t="s">
        <v>5815</v>
      </c>
      <c r="D1827" s="390" t="s">
        <v>5791</v>
      </c>
      <c r="E1827" s="390" t="s">
        <v>5286</v>
      </c>
      <c r="F1827" s="392" t="s">
        <v>5796</v>
      </c>
      <c r="G1827" s="393" t="s">
        <v>86</v>
      </c>
      <c r="H1827" s="394">
        <v>2.5659999999999998</v>
      </c>
      <c r="I1827" s="395">
        <v>11.073953571428572</v>
      </c>
      <c r="J1827" s="395">
        <v>28.41</v>
      </c>
      <c r="K1827" s="379"/>
      <c r="L1827" s="491">
        <v>13.34</v>
      </c>
      <c r="M1827" s="492"/>
    </row>
    <row r="1828" spans="1:13" x14ac:dyDescent="0.2">
      <c r="A1828" s="359" t="s">
        <v>4918</v>
      </c>
      <c r="B1828" s="360" t="s">
        <v>7216</v>
      </c>
      <c r="C1828" s="361" t="s">
        <v>5781</v>
      </c>
      <c r="D1828" s="360" t="s">
        <v>5782</v>
      </c>
      <c r="E1828" s="360" t="s">
        <v>5783</v>
      </c>
      <c r="F1828" s="362" t="s">
        <v>5784</v>
      </c>
      <c r="G1828" s="363" t="s">
        <v>5785</v>
      </c>
      <c r="H1828" s="361" t="s">
        <v>5786</v>
      </c>
      <c r="I1828" s="361" t="s">
        <v>5787</v>
      </c>
      <c r="J1828" s="361" t="s">
        <v>5788</v>
      </c>
      <c r="K1828" s="364"/>
      <c r="L1828" s="494"/>
      <c r="M1828" s="494"/>
    </row>
    <row r="1829" spans="1:13" x14ac:dyDescent="0.2">
      <c r="A1829" s="359" t="s">
        <v>4919</v>
      </c>
      <c r="B1829" s="365" t="s">
        <v>5789</v>
      </c>
      <c r="C1829" s="366" t="s">
        <v>6012</v>
      </c>
      <c r="D1829" s="365" t="s">
        <v>5791</v>
      </c>
      <c r="E1829" s="365" t="s">
        <v>316</v>
      </c>
      <c r="F1829" s="367">
        <v>4</v>
      </c>
      <c r="G1829" s="368" t="s">
        <v>5885</v>
      </c>
      <c r="H1829" s="369">
        <v>1</v>
      </c>
      <c r="I1829" s="370">
        <v>18.82</v>
      </c>
      <c r="J1829" s="370">
        <v>18.82</v>
      </c>
      <c r="K1829" s="371"/>
      <c r="L1829" s="495">
        <v>22.67</v>
      </c>
      <c r="M1829" s="495">
        <v>22.67</v>
      </c>
    </row>
    <row r="1830" spans="1:13" x14ac:dyDescent="0.2">
      <c r="A1830" s="359" t="s">
        <v>4920</v>
      </c>
      <c r="B1830" s="373" t="s">
        <v>5794</v>
      </c>
      <c r="C1830" s="374" t="s">
        <v>5815</v>
      </c>
      <c r="D1830" s="373" t="s">
        <v>5791</v>
      </c>
      <c r="E1830" s="373" t="s">
        <v>5286</v>
      </c>
      <c r="F1830" s="375" t="s">
        <v>5796</v>
      </c>
      <c r="G1830" s="376" t="s">
        <v>86</v>
      </c>
      <c r="H1830" s="377">
        <v>1.7</v>
      </c>
      <c r="I1830" s="378">
        <v>11.075826315789476</v>
      </c>
      <c r="J1830" s="378">
        <v>18.82</v>
      </c>
      <c r="K1830" s="379"/>
      <c r="L1830" s="493">
        <v>13.34</v>
      </c>
      <c r="M1830" s="494"/>
    </row>
    <row r="1831" spans="1:13" x14ac:dyDescent="0.2">
      <c r="A1831" s="359" t="s">
        <v>4921</v>
      </c>
      <c r="B1831" s="381" t="s">
        <v>7220</v>
      </c>
      <c r="C1831" s="382" t="s">
        <v>5781</v>
      </c>
      <c r="D1831" s="381" t="s">
        <v>5782</v>
      </c>
      <c r="E1831" s="381" t="s">
        <v>5783</v>
      </c>
      <c r="F1831" s="383" t="s">
        <v>5784</v>
      </c>
      <c r="G1831" s="384" t="s">
        <v>5785</v>
      </c>
      <c r="H1831" s="382" t="s">
        <v>5786</v>
      </c>
      <c r="I1831" s="382" t="s">
        <v>5787</v>
      </c>
      <c r="J1831" s="382" t="s">
        <v>5788</v>
      </c>
      <c r="K1831" s="364"/>
    </row>
    <row r="1832" spans="1:13" ht="12.75" thickBot="1" x14ac:dyDescent="0.25">
      <c r="A1832" s="359" t="s">
        <v>4922</v>
      </c>
      <c r="B1832" s="385" t="s">
        <v>5789</v>
      </c>
      <c r="C1832" s="386" t="s">
        <v>6028</v>
      </c>
      <c r="D1832" s="385" t="s">
        <v>5791</v>
      </c>
      <c r="E1832" s="385" t="s">
        <v>324</v>
      </c>
      <c r="F1832" s="387">
        <v>6</v>
      </c>
      <c r="G1832" s="388" t="s">
        <v>5793</v>
      </c>
      <c r="H1832" s="389">
        <v>1</v>
      </c>
      <c r="I1832" s="372">
        <v>46.78</v>
      </c>
      <c r="J1832" s="372">
        <v>46.779999999999994</v>
      </c>
      <c r="K1832" s="371"/>
      <c r="L1832" s="488">
        <v>56.34</v>
      </c>
      <c r="M1832" s="488">
        <v>56.34</v>
      </c>
    </row>
    <row r="1833" spans="1:13" ht="12.75" thickTop="1" x14ac:dyDescent="0.2">
      <c r="A1833" s="359" t="s">
        <v>4923</v>
      </c>
      <c r="B1833" s="390" t="s">
        <v>5794</v>
      </c>
      <c r="C1833" s="391" t="s">
        <v>5815</v>
      </c>
      <c r="D1833" s="390" t="s">
        <v>5791</v>
      </c>
      <c r="E1833" s="390" t="s">
        <v>5286</v>
      </c>
      <c r="F1833" s="392" t="s">
        <v>5796</v>
      </c>
      <c r="G1833" s="393" t="s">
        <v>86</v>
      </c>
      <c r="H1833" s="394">
        <v>0.66</v>
      </c>
      <c r="I1833" s="395">
        <v>11.07</v>
      </c>
      <c r="J1833" s="395">
        <v>7.3</v>
      </c>
      <c r="K1833" s="379"/>
      <c r="L1833" s="491">
        <v>13.34</v>
      </c>
      <c r="M1833" s="492"/>
    </row>
    <row r="1834" spans="1:13" x14ac:dyDescent="0.2">
      <c r="A1834" s="359" t="s">
        <v>4924</v>
      </c>
      <c r="B1834" s="373" t="s">
        <v>5794</v>
      </c>
      <c r="C1834" s="374" t="s">
        <v>6029</v>
      </c>
      <c r="D1834" s="373" t="s">
        <v>5791</v>
      </c>
      <c r="E1834" s="373" t="s">
        <v>5594</v>
      </c>
      <c r="F1834" s="375" t="s">
        <v>5798</v>
      </c>
      <c r="G1834" s="376" t="s">
        <v>5385</v>
      </c>
      <c r="H1834" s="377">
        <v>0.8</v>
      </c>
      <c r="I1834" s="378">
        <v>2.86</v>
      </c>
      <c r="J1834" s="378">
        <v>2.2799999999999998</v>
      </c>
      <c r="K1834" s="379"/>
      <c r="L1834" s="493">
        <v>3.45</v>
      </c>
      <c r="M1834" s="494"/>
    </row>
    <row r="1835" spans="1:13" x14ac:dyDescent="0.2">
      <c r="A1835" s="359" t="s">
        <v>4925</v>
      </c>
      <c r="B1835" s="373" t="s">
        <v>5794</v>
      </c>
      <c r="C1835" s="374" t="s">
        <v>6030</v>
      </c>
      <c r="D1835" s="373" t="s">
        <v>5791</v>
      </c>
      <c r="E1835" s="373" t="s">
        <v>6031</v>
      </c>
      <c r="F1835" s="375" t="s">
        <v>5798</v>
      </c>
      <c r="G1835" s="376" t="s">
        <v>5793</v>
      </c>
      <c r="H1835" s="377">
        <v>0.16</v>
      </c>
      <c r="I1835" s="378">
        <v>67.95</v>
      </c>
      <c r="J1835" s="378">
        <v>10.87</v>
      </c>
      <c r="K1835" s="379"/>
      <c r="L1835" s="493">
        <v>81.86</v>
      </c>
      <c r="M1835" s="494"/>
    </row>
    <row r="1836" spans="1:13" x14ac:dyDescent="0.2">
      <c r="A1836" s="359" t="s">
        <v>4926</v>
      </c>
      <c r="B1836" s="373" t="s">
        <v>5794</v>
      </c>
      <c r="C1836" s="374" t="s">
        <v>5801</v>
      </c>
      <c r="D1836" s="373" t="s">
        <v>5791</v>
      </c>
      <c r="E1836" s="373" t="s">
        <v>5362</v>
      </c>
      <c r="F1836" s="375" t="s">
        <v>5796</v>
      </c>
      <c r="G1836" s="376" t="s">
        <v>86</v>
      </c>
      <c r="H1836" s="377">
        <v>0.66</v>
      </c>
      <c r="I1836" s="378">
        <v>18.556275000000014</v>
      </c>
      <c r="J1836" s="378">
        <v>12.24</v>
      </c>
      <c r="K1836" s="379"/>
      <c r="L1836" s="493">
        <v>22.3</v>
      </c>
      <c r="M1836" s="494"/>
    </row>
    <row r="1837" spans="1:13" x14ac:dyDescent="0.2">
      <c r="A1837" s="359" t="s">
        <v>4927</v>
      </c>
      <c r="B1837" s="373" t="s">
        <v>5794</v>
      </c>
      <c r="C1837" s="374" t="s">
        <v>5955</v>
      </c>
      <c r="D1837" s="373" t="s">
        <v>5791</v>
      </c>
      <c r="E1837" s="373" t="s">
        <v>5387</v>
      </c>
      <c r="F1837" s="375" t="s">
        <v>5798</v>
      </c>
      <c r="G1837" s="376" t="s">
        <v>5298</v>
      </c>
      <c r="H1837" s="377">
        <v>0.17</v>
      </c>
      <c r="I1837" s="378">
        <v>20.66</v>
      </c>
      <c r="J1837" s="378">
        <v>3.51</v>
      </c>
      <c r="K1837" s="379"/>
      <c r="L1837" s="493">
        <v>24.9</v>
      </c>
      <c r="M1837" s="494"/>
    </row>
    <row r="1838" spans="1:13" x14ac:dyDescent="0.2">
      <c r="A1838" s="359" t="s">
        <v>4928</v>
      </c>
      <c r="B1838" s="373" t="s">
        <v>5794</v>
      </c>
      <c r="C1838" s="374" t="s">
        <v>5811</v>
      </c>
      <c r="D1838" s="373" t="s">
        <v>5791</v>
      </c>
      <c r="E1838" s="373" t="s">
        <v>5590</v>
      </c>
      <c r="F1838" s="375" t="s">
        <v>5798</v>
      </c>
      <c r="G1838" s="376" t="s">
        <v>5385</v>
      </c>
      <c r="H1838" s="377">
        <v>0.5</v>
      </c>
      <c r="I1838" s="378">
        <v>6.93</v>
      </c>
      <c r="J1838" s="378">
        <v>3.46</v>
      </c>
      <c r="K1838" s="379"/>
      <c r="L1838" s="493">
        <v>8.35</v>
      </c>
      <c r="M1838" s="494"/>
    </row>
    <row r="1839" spans="1:13" x14ac:dyDescent="0.2">
      <c r="A1839" s="359" t="s">
        <v>4929</v>
      </c>
      <c r="B1839" s="373" t="s">
        <v>5794</v>
      </c>
      <c r="C1839" s="374" t="s">
        <v>6006</v>
      </c>
      <c r="D1839" s="373" t="s">
        <v>5791</v>
      </c>
      <c r="E1839" s="373" t="s">
        <v>5384</v>
      </c>
      <c r="F1839" s="375" t="s">
        <v>5798</v>
      </c>
      <c r="G1839" s="376" t="s">
        <v>5385</v>
      </c>
      <c r="H1839" s="377">
        <v>0.6</v>
      </c>
      <c r="I1839" s="378">
        <v>11.87</v>
      </c>
      <c r="J1839" s="378">
        <v>7.12</v>
      </c>
      <c r="K1839" s="379"/>
      <c r="L1839" s="493">
        <v>14.3</v>
      </c>
      <c r="M1839" s="494"/>
    </row>
    <row r="1840" spans="1:13" x14ac:dyDescent="0.2">
      <c r="A1840" s="359" t="s">
        <v>4930</v>
      </c>
      <c r="B1840" s="360" t="s">
        <v>7230</v>
      </c>
      <c r="C1840" s="361" t="s">
        <v>5781</v>
      </c>
      <c r="D1840" s="360" t="s">
        <v>5782</v>
      </c>
      <c r="E1840" s="360" t="s">
        <v>5783</v>
      </c>
      <c r="F1840" s="362" t="s">
        <v>5784</v>
      </c>
      <c r="G1840" s="363" t="s">
        <v>5785</v>
      </c>
      <c r="H1840" s="361" t="s">
        <v>5786</v>
      </c>
      <c r="I1840" s="361" t="s">
        <v>5787</v>
      </c>
      <c r="J1840" s="361" t="s">
        <v>5788</v>
      </c>
      <c r="K1840" s="364"/>
      <c r="L1840" s="494"/>
      <c r="M1840" s="494"/>
    </row>
    <row r="1841" spans="1:13" x14ac:dyDescent="0.2">
      <c r="A1841" s="359" t="s">
        <v>4931</v>
      </c>
      <c r="B1841" s="365" t="s">
        <v>5789</v>
      </c>
      <c r="C1841" s="366" t="s">
        <v>6008</v>
      </c>
      <c r="D1841" s="365" t="s">
        <v>5791</v>
      </c>
      <c r="E1841" s="365" t="s">
        <v>292</v>
      </c>
      <c r="F1841" s="367">
        <v>6</v>
      </c>
      <c r="G1841" s="368" t="s">
        <v>5885</v>
      </c>
      <c r="H1841" s="369">
        <v>1</v>
      </c>
      <c r="I1841" s="370">
        <v>463</v>
      </c>
      <c r="J1841" s="370">
        <v>463</v>
      </c>
      <c r="K1841" s="371"/>
      <c r="L1841" s="495">
        <v>557.76</v>
      </c>
      <c r="M1841" s="495">
        <v>557.76</v>
      </c>
    </row>
    <row r="1842" spans="1:13" x14ac:dyDescent="0.2">
      <c r="A1842" s="359" t="s">
        <v>4932</v>
      </c>
      <c r="B1842" s="373" t="s">
        <v>5794</v>
      </c>
      <c r="C1842" s="374" t="s">
        <v>5987</v>
      </c>
      <c r="D1842" s="373" t="s">
        <v>5791</v>
      </c>
      <c r="E1842" s="373" t="s">
        <v>5596</v>
      </c>
      <c r="F1842" s="375" t="s">
        <v>5798</v>
      </c>
      <c r="G1842" s="376" t="s">
        <v>5885</v>
      </c>
      <c r="H1842" s="377">
        <v>1.02</v>
      </c>
      <c r="I1842" s="378">
        <v>453.92980388768899</v>
      </c>
      <c r="J1842" s="378">
        <v>463</v>
      </c>
      <c r="K1842" s="379"/>
      <c r="L1842" s="493">
        <v>546.83000000000004</v>
      </c>
      <c r="M1842" s="494"/>
    </row>
    <row r="1843" spans="1:13" x14ac:dyDescent="0.2">
      <c r="A1843" s="359" t="s">
        <v>4933</v>
      </c>
      <c r="B1843" s="360" t="s">
        <v>7234</v>
      </c>
      <c r="C1843" s="361" t="s">
        <v>5781</v>
      </c>
      <c r="D1843" s="360" t="s">
        <v>5782</v>
      </c>
      <c r="E1843" s="360" t="s">
        <v>5783</v>
      </c>
      <c r="F1843" s="362" t="s">
        <v>5784</v>
      </c>
      <c r="G1843" s="363" t="s">
        <v>5785</v>
      </c>
      <c r="H1843" s="361" t="s">
        <v>5786</v>
      </c>
      <c r="I1843" s="361" t="s">
        <v>5787</v>
      </c>
      <c r="J1843" s="361" t="s">
        <v>5788</v>
      </c>
      <c r="K1843" s="364"/>
      <c r="L1843" s="494"/>
      <c r="M1843" s="494"/>
    </row>
    <row r="1844" spans="1:13" ht="24" x14ac:dyDescent="0.2">
      <c r="A1844" s="359" t="s">
        <v>4934</v>
      </c>
      <c r="B1844" s="365" t="s">
        <v>5789</v>
      </c>
      <c r="C1844" s="366" t="s">
        <v>6010</v>
      </c>
      <c r="D1844" s="365" t="s">
        <v>5791</v>
      </c>
      <c r="E1844" s="365" t="s">
        <v>314</v>
      </c>
      <c r="F1844" s="367">
        <v>6</v>
      </c>
      <c r="G1844" s="368" t="s">
        <v>5885</v>
      </c>
      <c r="H1844" s="369">
        <v>1</v>
      </c>
      <c r="I1844" s="370">
        <v>43.040000000000006</v>
      </c>
      <c r="J1844" s="370">
        <v>43.040000000000006</v>
      </c>
      <c r="K1844" s="371"/>
      <c r="L1844" s="495">
        <v>51.84</v>
      </c>
      <c r="M1844" s="495">
        <v>51.84</v>
      </c>
    </row>
    <row r="1845" spans="1:13" x14ac:dyDescent="0.2">
      <c r="A1845" s="359" t="s">
        <v>4935</v>
      </c>
      <c r="B1845" s="373" t="s">
        <v>5794</v>
      </c>
      <c r="C1845" s="374" t="s">
        <v>5882</v>
      </c>
      <c r="D1845" s="373" t="s">
        <v>5791</v>
      </c>
      <c r="E1845" s="373" t="s">
        <v>5402</v>
      </c>
      <c r="F1845" s="375" t="s">
        <v>5796</v>
      </c>
      <c r="G1845" s="376" t="s">
        <v>86</v>
      </c>
      <c r="H1845" s="377">
        <v>1.9348000000000001</v>
      </c>
      <c r="I1845" s="378">
        <v>18.515141666666665</v>
      </c>
      <c r="J1845" s="378">
        <v>35.82</v>
      </c>
      <c r="K1845" s="379"/>
      <c r="L1845" s="493">
        <v>22.3</v>
      </c>
      <c r="M1845" s="494"/>
    </row>
    <row r="1846" spans="1:13" x14ac:dyDescent="0.2">
      <c r="A1846" s="359" t="s">
        <v>4936</v>
      </c>
      <c r="B1846" s="373" t="s">
        <v>5794</v>
      </c>
      <c r="C1846" s="374" t="s">
        <v>5815</v>
      </c>
      <c r="D1846" s="373" t="s">
        <v>5791</v>
      </c>
      <c r="E1846" s="373" t="s">
        <v>5286</v>
      </c>
      <c r="F1846" s="375" t="s">
        <v>5796</v>
      </c>
      <c r="G1846" s="376" t="s">
        <v>86</v>
      </c>
      <c r="H1846" s="377">
        <v>0.64459999999999995</v>
      </c>
      <c r="I1846" s="378">
        <v>11.07</v>
      </c>
      <c r="J1846" s="378">
        <v>7.13</v>
      </c>
      <c r="K1846" s="379"/>
      <c r="L1846" s="493">
        <v>13.34</v>
      </c>
      <c r="M1846" s="494"/>
    </row>
    <row r="1847" spans="1:13" ht="24" x14ac:dyDescent="0.2">
      <c r="A1847" s="359" t="s">
        <v>4937</v>
      </c>
      <c r="B1847" s="396" t="s">
        <v>5794</v>
      </c>
      <c r="C1847" s="397" t="s">
        <v>5990</v>
      </c>
      <c r="D1847" s="396" t="s">
        <v>5791</v>
      </c>
      <c r="E1847" s="396" t="s">
        <v>5598</v>
      </c>
      <c r="F1847" s="398" t="s">
        <v>5798</v>
      </c>
      <c r="G1847" s="399" t="s">
        <v>5305</v>
      </c>
      <c r="H1847" s="400">
        <v>4.6800000000000001E-2</v>
      </c>
      <c r="I1847" s="380">
        <v>2.0699999999999998</v>
      </c>
      <c r="J1847" s="380">
        <v>0.09</v>
      </c>
      <c r="K1847" s="379"/>
      <c r="L1847" s="489">
        <v>2.5</v>
      </c>
    </row>
    <row r="1848" spans="1:13" ht="12.75" thickBot="1" x14ac:dyDescent="0.25">
      <c r="A1848" s="359" t="s">
        <v>4938</v>
      </c>
      <c r="B1848" s="381" t="s">
        <v>7240</v>
      </c>
      <c r="C1848" s="382" t="s">
        <v>5781</v>
      </c>
      <c r="D1848" s="381" t="s">
        <v>5782</v>
      </c>
      <c r="E1848" s="381" t="s">
        <v>5783</v>
      </c>
      <c r="F1848" s="383" t="s">
        <v>5784</v>
      </c>
      <c r="G1848" s="384" t="s">
        <v>5785</v>
      </c>
      <c r="H1848" s="382" t="s">
        <v>5786</v>
      </c>
      <c r="I1848" s="382" t="s">
        <v>5787</v>
      </c>
      <c r="J1848" s="382" t="s">
        <v>5788</v>
      </c>
      <c r="K1848" s="364"/>
    </row>
    <row r="1849" spans="1:13" ht="24.75" thickTop="1" x14ac:dyDescent="0.2">
      <c r="A1849" s="359" t="s">
        <v>4939</v>
      </c>
      <c r="B1849" s="401" t="s">
        <v>5789</v>
      </c>
      <c r="C1849" s="402" t="s">
        <v>6016</v>
      </c>
      <c r="D1849" s="401" t="s">
        <v>217</v>
      </c>
      <c r="E1849" s="401" t="s">
        <v>6040</v>
      </c>
      <c r="F1849" s="403" t="s">
        <v>5936</v>
      </c>
      <c r="G1849" s="404" t="s">
        <v>280</v>
      </c>
      <c r="H1849" s="405">
        <v>1</v>
      </c>
      <c r="I1849" s="406">
        <v>12.04</v>
      </c>
      <c r="J1849" s="406">
        <v>12.040000000000003</v>
      </c>
      <c r="K1849" s="371"/>
      <c r="L1849" s="496">
        <v>14.52</v>
      </c>
      <c r="M1849" s="496">
        <v>14.52</v>
      </c>
    </row>
    <row r="1850" spans="1:13" ht="24" x14ac:dyDescent="0.2">
      <c r="A1850" s="359" t="s">
        <v>4940</v>
      </c>
      <c r="B1850" s="418" t="s">
        <v>5898</v>
      </c>
      <c r="C1850" s="419" t="s">
        <v>6017</v>
      </c>
      <c r="D1850" s="418" t="s">
        <v>217</v>
      </c>
      <c r="E1850" s="418" t="s">
        <v>6018</v>
      </c>
      <c r="F1850" s="420" t="s">
        <v>5908</v>
      </c>
      <c r="G1850" s="421" t="s">
        <v>185</v>
      </c>
      <c r="H1850" s="422">
        <v>1.7500000000000002E-2</v>
      </c>
      <c r="I1850" s="423">
        <v>16.91</v>
      </c>
      <c r="J1850" s="423">
        <v>0.28999999999999998</v>
      </c>
      <c r="K1850" s="379"/>
      <c r="L1850" s="493">
        <v>20.38</v>
      </c>
      <c r="M1850" s="494"/>
    </row>
    <row r="1851" spans="1:13" ht="24" x14ac:dyDescent="0.2">
      <c r="A1851" s="359" t="s">
        <v>4941</v>
      </c>
      <c r="B1851" s="418" t="s">
        <v>5898</v>
      </c>
      <c r="C1851" s="419" t="s">
        <v>6019</v>
      </c>
      <c r="D1851" s="418" t="s">
        <v>217</v>
      </c>
      <c r="E1851" s="418" t="s">
        <v>6020</v>
      </c>
      <c r="F1851" s="420" t="s">
        <v>5908</v>
      </c>
      <c r="G1851" s="421" t="s">
        <v>185</v>
      </c>
      <c r="H1851" s="422">
        <v>0.1069</v>
      </c>
      <c r="I1851" s="423">
        <v>23.63</v>
      </c>
      <c r="J1851" s="423">
        <v>2.52</v>
      </c>
      <c r="K1851" s="379"/>
      <c r="L1851" s="493">
        <v>28.47</v>
      </c>
      <c r="M1851" s="494"/>
    </row>
    <row r="1852" spans="1:13" ht="24" x14ac:dyDescent="0.2">
      <c r="A1852" s="359" t="s">
        <v>4942</v>
      </c>
      <c r="B1852" s="418" t="s">
        <v>5898</v>
      </c>
      <c r="C1852" s="419" t="s">
        <v>6021</v>
      </c>
      <c r="D1852" s="418" t="s">
        <v>217</v>
      </c>
      <c r="E1852" s="418" t="s">
        <v>6022</v>
      </c>
      <c r="F1852" s="420" t="s">
        <v>5936</v>
      </c>
      <c r="G1852" s="421" t="s">
        <v>280</v>
      </c>
      <c r="H1852" s="422">
        <v>1</v>
      </c>
      <c r="I1852" s="423">
        <v>8.4805874999999986</v>
      </c>
      <c r="J1852" s="423">
        <v>8.48</v>
      </c>
      <c r="K1852" s="379"/>
      <c r="L1852" s="493">
        <v>10.210000000000001</v>
      </c>
      <c r="M1852" s="494"/>
    </row>
    <row r="1853" spans="1:13" ht="24" x14ac:dyDescent="0.2">
      <c r="A1853" s="359" t="s">
        <v>4943</v>
      </c>
      <c r="B1853" s="373" t="s">
        <v>5794</v>
      </c>
      <c r="C1853" s="374" t="s">
        <v>6023</v>
      </c>
      <c r="D1853" s="373" t="s">
        <v>217</v>
      </c>
      <c r="E1853" s="373" t="s">
        <v>6024</v>
      </c>
      <c r="F1853" s="375" t="s">
        <v>5798</v>
      </c>
      <c r="G1853" s="376" t="s">
        <v>160</v>
      </c>
      <c r="H1853" s="377">
        <v>1.19</v>
      </c>
      <c r="I1853" s="378">
        <v>0.18</v>
      </c>
      <c r="J1853" s="378">
        <v>0.21</v>
      </c>
      <c r="K1853" s="379"/>
      <c r="L1853" s="493">
        <v>0.22</v>
      </c>
      <c r="M1853" s="494"/>
    </row>
    <row r="1854" spans="1:13" ht="24" x14ac:dyDescent="0.2">
      <c r="A1854" s="359" t="s">
        <v>4944</v>
      </c>
      <c r="B1854" s="373" t="s">
        <v>5794</v>
      </c>
      <c r="C1854" s="374" t="s">
        <v>6025</v>
      </c>
      <c r="D1854" s="373" t="s">
        <v>217</v>
      </c>
      <c r="E1854" s="373" t="s">
        <v>6026</v>
      </c>
      <c r="F1854" s="375" t="s">
        <v>5798</v>
      </c>
      <c r="G1854" s="376" t="s">
        <v>280</v>
      </c>
      <c r="H1854" s="377">
        <v>2.5000000000000001E-2</v>
      </c>
      <c r="I1854" s="378">
        <v>21.99</v>
      </c>
      <c r="J1854" s="378">
        <v>0.54</v>
      </c>
      <c r="K1854" s="379"/>
      <c r="L1854" s="493">
        <v>26.5</v>
      </c>
      <c r="M1854" s="494"/>
    </row>
    <row r="1855" spans="1:13" x14ac:dyDescent="0.2">
      <c r="A1855" s="359" t="s">
        <v>4945</v>
      </c>
      <c r="B1855" s="360" t="s">
        <v>7248</v>
      </c>
      <c r="C1855" s="361" t="s">
        <v>5781</v>
      </c>
      <c r="D1855" s="360" t="s">
        <v>5782</v>
      </c>
      <c r="E1855" s="360" t="s">
        <v>5783</v>
      </c>
      <c r="F1855" s="362" t="s">
        <v>5784</v>
      </c>
      <c r="G1855" s="363" t="s">
        <v>5785</v>
      </c>
      <c r="H1855" s="361" t="s">
        <v>5786</v>
      </c>
      <c r="I1855" s="361" t="s">
        <v>5787</v>
      </c>
      <c r="J1855" s="361" t="s">
        <v>5788</v>
      </c>
      <c r="K1855" s="364"/>
      <c r="L1855" s="494"/>
      <c r="M1855" s="494"/>
    </row>
    <row r="1856" spans="1:13" x14ac:dyDescent="0.2">
      <c r="A1856" s="359" t="s">
        <v>4946</v>
      </c>
      <c r="B1856" s="365" t="s">
        <v>5789</v>
      </c>
      <c r="C1856" s="366" t="s">
        <v>6046</v>
      </c>
      <c r="D1856" s="365" t="s">
        <v>5791</v>
      </c>
      <c r="E1856" s="365" t="s">
        <v>335</v>
      </c>
      <c r="F1856" s="367">
        <v>6</v>
      </c>
      <c r="G1856" s="368" t="s">
        <v>5298</v>
      </c>
      <c r="H1856" s="369">
        <v>1</v>
      </c>
      <c r="I1856" s="370">
        <v>10.5</v>
      </c>
      <c r="J1856" s="370">
        <v>10.5</v>
      </c>
      <c r="K1856" s="371"/>
      <c r="L1856" s="495">
        <v>12.64</v>
      </c>
      <c r="M1856" s="495">
        <v>12.64</v>
      </c>
    </row>
    <row r="1857" spans="1:13" x14ac:dyDescent="0.2">
      <c r="A1857" s="359" t="s">
        <v>4947</v>
      </c>
      <c r="B1857" s="373" t="s">
        <v>5794</v>
      </c>
      <c r="C1857" s="374" t="s">
        <v>5795</v>
      </c>
      <c r="D1857" s="373" t="s">
        <v>5791</v>
      </c>
      <c r="E1857" s="373" t="s">
        <v>5302</v>
      </c>
      <c r="F1857" s="375" t="s">
        <v>5796</v>
      </c>
      <c r="G1857" s="376" t="s">
        <v>86</v>
      </c>
      <c r="H1857" s="377">
        <v>0.08</v>
      </c>
      <c r="I1857" s="378">
        <v>12.5</v>
      </c>
      <c r="J1857" s="378">
        <v>1</v>
      </c>
      <c r="K1857" s="379"/>
      <c r="L1857" s="493">
        <v>15.06</v>
      </c>
      <c r="M1857" s="494"/>
    </row>
    <row r="1858" spans="1:13" x14ac:dyDescent="0.2">
      <c r="A1858" s="359" t="s">
        <v>4948</v>
      </c>
      <c r="B1858" s="373" t="s">
        <v>5794</v>
      </c>
      <c r="C1858" s="374" t="s">
        <v>5971</v>
      </c>
      <c r="D1858" s="373" t="s">
        <v>5791</v>
      </c>
      <c r="E1858" s="373" t="s">
        <v>5293</v>
      </c>
      <c r="F1858" s="375" t="s">
        <v>5796</v>
      </c>
      <c r="G1858" s="376" t="s">
        <v>86</v>
      </c>
      <c r="H1858" s="377">
        <v>0.08</v>
      </c>
      <c r="I1858" s="378">
        <v>18.510000000000002</v>
      </c>
      <c r="J1858" s="378">
        <v>1.48</v>
      </c>
      <c r="K1858" s="379"/>
      <c r="L1858" s="493">
        <v>22.3</v>
      </c>
      <c r="M1858" s="494"/>
    </row>
    <row r="1859" spans="1:13" x14ac:dyDescent="0.2">
      <c r="A1859" s="359" t="s">
        <v>4949</v>
      </c>
      <c r="B1859" s="373" t="s">
        <v>5794</v>
      </c>
      <c r="C1859" s="374" t="s">
        <v>6047</v>
      </c>
      <c r="D1859" s="373" t="s">
        <v>5791</v>
      </c>
      <c r="E1859" s="373" t="s">
        <v>5371</v>
      </c>
      <c r="F1859" s="375" t="s">
        <v>5798</v>
      </c>
      <c r="G1859" s="376" t="s">
        <v>5298</v>
      </c>
      <c r="H1859" s="377">
        <v>1.1000000000000001</v>
      </c>
      <c r="I1859" s="378">
        <v>6.93</v>
      </c>
      <c r="J1859" s="378">
        <v>7.62</v>
      </c>
      <c r="K1859" s="379"/>
      <c r="L1859" s="493">
        <v>8.35</v>
      </c>
      <c r="M1859" s="494"/>
    </row>
    <row r="1860" spans="1:13" x14ac:dyDescent="0.2">
      <c r="A1860" s="359" t="s">
        <v>4950</v>
      </c>
      <c r="B1860" s="373" t="s">
        <v>5794</v>
      </c>
      <c r="C1860" s="374" t="s">
        <v>5953</v>
      </c>
      <c r="D1860" s="373" t="s">
        <v>5791</v>
      </c>
      <c r="E1860" s="373" t="s">
        <v>5297</v>
      </c>
      <c r="F1860" s="375" t="s">
        <v>5798</v>
      </c>
      <c r="G1860" s="376" t="s">
        <v>5298</v>
      </c>
      <c r="H1860" s="377">
        <v>0.02</v>
      </c>
      <c r="I1860" s="378">
        <v>20.12</v>
      </c>
      <c r="J1860" s="378">
        <v>0.4</v>
      </c>
      <c r="K1860" s="379"/>
      <c r="L1860" s="493">
        <v>24.25</v>
      </c>
      <c r="M1860" s="494"/>
    </row>
    <row r="1861" spans="1:13" x14ac:dyDescent="0.2">
      <c r="A1861" s="359" t="s">
        <v>4951</v>
      </c>
      <c r="B1861" s="381" t="s">
        <v>7255</v>
      </c>
      <c r="C1861" s="382" t="s">
        <v>5781</v>
      </c>
      <c r="D1861" s="381" t="s">
        <v>5782</v>
      </c>
      <c r="E1861" s="381" t="s">
        <v>5783</v>
      </c>
      <c r="F1861" s="383" t="s">
        <v>5784</v>
      </c>
      <c r="G1861" s="384" t="s">
        <v>5785</v>
      </c>
      <c r="H1861" s="382" t="s">
        <v>5786</v>
      </c>
      <c r="I1861" s="382" t="s">
        <v>5787</v>
      </c>
      <c r="J1861" s="382" t="s">
        <v>5788</v>
      </c>
      <c r="K1861" s="364"/>
    </row>
    <row r="1862" spans="1:13" ht="12.75" thickBot="1" x14ac:dyDescent="0.25">
      <c r="A1862" s="359" t="s">
        <v>4952</v>
      </c>
      <c r="B1862" s="385" t="s">
        <v>5789</v>
      </c>
      <c r="C1862" s="386" t="s">
        <v>6014</v>
      </c>
      <c r="D1862" s="385" t="s">
        <v>5791</v>
      </c>
      <c r="E1862" s="385" t="s">
        <v>318</v>
      </c>
      <c r="F1862" s="387">
        <v>6</v>
      </c>
      <c r="G1862" s="388" t="s">
        <v>5298</v>
      </c>
      <c r="H1862" s="389">
        <v>1</v>
      </c>
      <c r="I1862" s="372">
        <v>10.07</v>
      </c>
      <c r="J1862" s="372">
        <v>10.07</v>
      </c>
      <c r="K1862" s="371"/>
      <c r="L1862" s="488">
        <v>12.12</v>
      </c>
      <c r="M1862" s="488">
        <v>12.12</v>
      </c>
    </row>
    <row r="1863" spans="1:13" ht="12.75" thickTop="1" x14ac:dyDescent="0.2">
      <c r="A1863" s="359" t="s">
        <v>4953</v>
      </c>
      <c r="B1863" s="390" t="s">
        <v>5794</v>
      </c>
      <c r="C1863" s="391" t="s">
        <v>5795</v>
      </c>
      <c r="D1863" s="390" t="s">
        <v>5791</v>
      </c>
      <c r="E1863" s="390" t="s">
        <v>5302</v>
      </c>
      <c r="F1863" s="392" t="s">
        <v>5796</v>
      </c>
      <c r="G1863" s="393" t="s">
        <v>86</v>
      </c>
      <c r="H1863" s="394">
        <v>0.08</v>
      </c>
      <c r="I1863" s="395">
        <v>12.5</v>
      </c>
      <c r="J1863" s="395">
        <v>1</v>
      </c>
      <c r="K1863" s="379"/>
      <c r="L1863" s="491">
        <v>15.06</v>
      </c>
      <c r="M1863" s="492"/>
    </row>
    <row r="1864" spans="1:13" x14ac:dyDescent="0.2">
      <c r="A1864" s="359" t="s">
        <v>4954</v>
      </c>
      <c r="B1864" s="373" t="s">
        <v>5794</v>
      </c>
      <c r="C1864" s="374" t="s">
        <v>5971</v>
      </c>
      <c r="D1864" s="373" t="s">
        <v>5791</v>
      </c>
      <c r="E1864" s="373" t="s">
        <v>5293</v>
      </c>
      <c r="F1864" s="375" t="s">
        <v>5796</v>
      </c>
      <c r="G1864" s="376" t="s">
        <v>86</v>
      </c>
      <c r="H1864" s="377">
        <v>0.08</v>
      </c>
      <c r="I1864" s="378">
        <v>18.510000000000002</v>
      </c>
      <c r="J1864" s="378">
        <v>1.48</v>
      </c>
      <c r="K1864" s="379"/>
      <c r="L1864" s="493">
        <v>22.3</v>
      </c>
      <c r="M1864" s="494"/>
    </row>
    <row r="1865" spans="1:13" x14ac:dyDescent="0.2">
      <c r="A1865" s="359" t="s">
        <v>4955</v>
      </c>
      <c r="B1865" s="373" t="s">
        <v>5794</v>
      </c>
      <c r="C1865" s="374" t="s">
        <v>5953</v>
      </c>
      <c r="D1865" s="373" t="s">
        <v>5791</v>
      </c>
      <c r="E1865" s="373" t="s">
        <v>5297</v>
      </c>
      <c r="F1865" s="375" t="s">
        <v>5798</v>
      </c>
      <c r="G1865" s="376" t="s">
        <v>5298</v>
      </c>
      <c r="H1865" s="377">
        <v>0.02</v>
      </c>
      <c r="I1865" s="378">
        <v>20.12</v>
      </c>
      <c r="J1865" s="378">
        <v>0.4</v>
      </c>
      <c r="K1865" s="379"/>
      <c r="L1865" s="493">
        <v>24.25</v>
      </c>
      <c r="M1865" s="494"/>
    </row>
    <row r="1866" spans="1:13" x14ac:dyDescent="0.2">
      <c r="A1866" s="359" t="s">
        <v>4956</v>
      </c>
      <c r="B1866" s="373" t="s">
        <v>5794</v>
      </c>
      <c r="C1866" s="374" t="s">
        <v>5993</v>
      </c>
      <c r="D1866" s="373" t="s">
        <v>5791</v>
      </c>
      <c r="E1866" s="373" t="s">
        <v>5373</v>
      </c>
      <c r="F1866" s="375" t="s">
        <v>5798</v>
      </c>
      <c r="G1866" s="376" t="s">
        <v>5298</v>
      </c>
      <c r="H1866" s="377">
        <v>1.1000000000000001</v>
      </c>
      <c r="I1866" s="378">
        <v>6.54</v>
      </c>
      <c r="J1866" s="378">
        <v>7.19</v>
      </c>
      <c r="K1866" s="379"/>
      <c r="L1866" s="493">
        <v>7.88</v>
      </c>
      <c r="M1866" s="494"/>
    </row>
    <row r="1867" spans="1:13" x14ac:dyDescent="0.2">
      <c r="A1867" s="359" t="s">
        <v>4957</v>
      </c>
      <c r="B1867" s="360" t="s">
        <v>7262</v>
      </c>
      <c r="C1867" s="361" t="s">
        <v>5781</v>
      </c>
      <c r="D1867" s="360" t="s">
        <v>5782</v>
      </c>
      <c r="E1867" s="360" t="s">
        <v>5783</v>
      </c>
      <c r="F1867" s="362" t="s">
        <v>5784</v>
      </c>
      <c r="G1867" s="363" t="s">
        <v>5785</v>
      </c>
      <c r="H1867" s="361" t="s">
        <v>5786</v>
      </c>
      <c r="I1867" s="361" t="s">
        <v>5787</v>
      </c>
      <c r="J1867" s="361" t="s">
        <v>5788</v>
      </c>
      <c r="K1867" s="364"/>
      <c r="L1867" s="494"/>
      <c r="M1867" s="494"/>
    </row>
    <row r="1868" spans="1:13" x14ac:dyDescent="0.2">
      <c r="A1868" s="359" t="s">
        <v>4958</v>
      </c>
      <c r="B1868" s="365" t="s">
        <v>5789</v>
      </c>
      <c r="C1868" s="366" t="s">
        <v>6059</v>
      </c>
      <c r="D1868" s="365" t="s">
        <v>5791</v>
      </c>
      <c r="E1868" s="365" t="s">
        <v>302</v>
      </c>
      <c r="F1868" s="367">
        <v>6</v>
      </c>
      <c r="G1868" s="368" t="s">
        <v>5607</v>
      </c>
      <c r="H1868" s="369">
        <v>1</v>
      </c>
      <c r="I1868" s="370">
        <v>12.45</v>
      </c>
      <c r="J1868" s="370">
        <v>12.45</v>
      </c>
      <c r="K1868" s="371"/>
      <c r="L1868" s="495">
        <v>15</v>
      </c>
      <c r="M1868" s="495">
        <v>15</v>
      </c>
    </row>
    <row r="1869" spans="1:13" x14ac:dyDescent="0.2">
      <c r="A1869" s="359" t="s">
        <v>4959</v>
      </c>
      <c r="B1869" s="373" t="s">
        <v>5794</v>
      </c>
      <c r="C1869" s="374" t="s">
        <v>5998</v>
      </c>
      <c r="D1869" s="373" t="s">
        <v>5791</v>
      </c>
      <c r="E1869" s="373" t="s">
        <v>302</v>
      </c>
      <c r="F1869" s="375" t="s">
        <v>5798</v>
      </c>
      <c r="G1869" s="376" t="s">
        <v>5305</v>
      </c>
      <c r="H1869" s="377">
        <v>1</v>
      </c>
      <c r="I1869" s="378">
        <v>12.45</v>
      </c>
      <c r="J1869" s="378">
        <v>12.45</v>
      </c>
      <c r="K1869" s="379"/>
      <c r="L1869" s="493">
        <v>15</v>
      </c>
      <c r="M1869" s="494"/>
    </row>
    <row r="1870" spans="1:13" x14ac:dyDescent="0.2">
      <c r="A1870" s="359" t="s">
        <v>4960</v>
      </c>
      <c r="B1870" s="381" t="s">
        <v>7266</v>
      </c>
      <c r="C1870" s="382" t="s">
        <v>5781</v>
      </c>
      <c r="D1870" s="381" t="s">
        <v>5782</v>
      </c>
      <c r="E1870" s="381" t="s">
        <v>5783</v>
      </c>
      <c r="F1870" s="383" t="s">
        <v>5784</v>
      </c>
      <c r="G1870" s="384" t="s">
        <v>5785</v>
      </c>
      <c r="H1870" s="382" t="s">
        <v>5786</v>
      </c>
      <c r="I1870" s="382" t="s">
        <v>5787</v>
      </c>
      <c r="J1870" s="382" t="s">
        <v>5788</v>
      </c>
      <c r="K1870" s="364"/>
    </row>
    <row r="1871" spans="1:13" ht="12.75" thickBot="1" x14ac:dyDescent="0.25">
      <c r="A1871" s="359" t="s">
        <v>4961</v>
      </c>
      <c r="B1871" s="385" t="s">
        <v>5789</v>
      </c>
      <c r="C1871" s="386" t="s">
        <v>6960</v>
      </c>
      <c r="D1871" s="385" t="s">
        <v>5791</v>
      </c>
      <c r="E1871" s="385" t="s">
        <v>813</v>
      </c>
      <c r="F1871" s="387">
        <v>12</v>
      </c>
      <c r="G1871" s="388" t="s">
        <v>5793</v>
      </c>
      <c r="H1871" s="389">
        <v>1</v>
      </c>
      <c r="I1871" s="372">
        <v>18.399999999999999</v>
      </c>
      <c r="J1871" s="372">
        <v>18.399999999999999</v>
      </c>
      <c r="K1871" s="371"/>
      <c r="L1871" s="488">
        <v>22.17</v>
      </c>
      <c r="M1871" s="488">
        <v>22.17</v>
      </c>
    </row>
    <row r="1872" spans="1:13" ht="12.75" thickTop="1" x14ac:dyDescent="0.2">
      <c r="A1872" s="359" t="s">
        <v>4962</v>
      </c>
      <c r="B1872" s="390" t="s">
        <v>5794</v>
      </c>
      <c r="C1872" s="391" t="s">
        <v>5840</v>
      </c>
      <c r="D1872" s="390" t="s">
        <v>5791</v>
      </c>
      <c r="E1872" s="390" t="s">
        <v>5288</v>
      </c>
      <c r="F1872" s="392" t="s">
        <v>5796</v>
      </c>
      <c r="G1872" s="393" t="s">
        <v>86</v>
      </c>
      <c r="H1872" s="394">
        <v>0.22620000000000001</v>
      </c>
      <c r="I1872" s="395">
        <v>18.510000000000002</v>
      </c>
      <c r="J1872" s="395">
        <v>4.18</v>
      </c>
      <c r="K1872" s="379"/>
      <c r="L1872" s="491">
        <v>22.3</v>
      </c>
      <c r="M1872" s="492"/>
    </row>
    <row r="1873" spans="1:13" x14ac:dyDescent="0.2">
      <c r="A1873" s="359" t="s">
        <v>4963</v>
      </c>
      <c r="B1873" s="373" t="s">
        <v>5794</v>
      </c>
      <c r="C1873" s="374" t="s">
        <v>5815</v>
      </c>
      <c r="D1873" s="373" t="s">
        <v>5791</v>
      </c>
      <c r="E1873" s="373" t="s">
        <v>5286</v>
      </c>
      <c r="F1873" s="375" t="s">
        <v>5796</v>
      </c>
      <c r="G1873" s="376" t="s">
        <v>86</v>
      </c>
      <c r="H1873" s="377">
        <v>0.373</v>
      </c>
      <c r="I1873" s="378">
        <v>11.07</v>
      </c>
      <c r="J1873" s="378">
        <v>4.12</v>
      </c>
      <c r="K1873" s="379"/>
      <c r="L1873" s="493">
        <v>13.34</v>
      </c>
      <c r="M1873" s="494"/>
    </row>
    <row r="1874" spans="1:13" x14ac:dyDescent="0.2">
      <c r="A1874" s="359" t="s">
        <v>4964</v>
      </c>
      <c r="B1874" s="373" t="s">
        <v>5794</v>
      </c>
      <c r="C1874" s="374" t="s">
        <v>6197</v>
      </c>
      <c r="D1874" s="373" t="s">
        <v>5791</v>
      </c>
      <c r="E1874" s="373" t="s">
        <v>5364</v>
      </c>
      <c r="F1874" s="375" t="s">
        <v>5798</v>
      </c>
      <c r="G1874" s="376" t="s">
        <v>5885</v>
      </c>
      <c r="H1874" s="377">
        <v>2.52E-2</v>
      </c>
      <c r="I1874" s="378">
        <v>154.26</v>
      </c>
      <c r="J1874" s="378">
        <v>3.88</v>
      </c>
      <c r="K1874" s="379"/>
      <c r="L1874" s="493">
        <v>185.84</v>
      </c>
      <c r="M1874" s="494"/>
    </row>
    <row r="1875" spans="1:13" x14ac:dyDescent="0.2">
      <c r="A1875" s="359" t="s">
        <v>4965</v>
      </c>
      <c r="B1875" s="373" t="s">
        <v>5794</v>
      </c>
      <c r="C1875" s="374" t="s">
        <v>5797</v>
      </c>
      <c r="D1875" s="373" t="s">
        <v>5791</v>
      </c>
      <c r="E1875" s="373" t="s">
        <v>5380</v>
      </c>
      <c r="F1875" s="375" t="s">
        <v>5798</v>
      </c>
      <c r="G1875" s="376" t="s">
        <v>5298</v>
      </c>
      <c r="H1875" s="377">
        <v>11.879300000000001</v>
      </c>
      <c r="I1875" s="378">
        <v>0.52433333333333321</v>
      </c>
      <c r="J1875" s="378">
        <v>6.22</v>
      </c>
      <c r="K1875" s="379"/>
      <c r="L1875" s="493">
        <v>0.63</v>
      </c>
      <c r="M1875" s="494"/>
    </row>
    <row r="1876" spans="1:13" x14ac:dyDescent="0.2">
      <c r="A1876" s="359" t="s">
        <v>4966</v>
      </c>
      <c r="B1876" s="360" t="s">
        <v>7273</v>
      </c>
      <c r="C1876" s="361" t="s">
        <v>5781</v>
      </c>
      <c r="D1876" s="360" t="s">
        <v>5782</v>
      </c>
      <c r="E1876" s="360" t="s">
        <v>5783</v>
      </c>
      <c r="F1876" s="362" t="s">
        <v>5784</v>
      </c>
      <c r="G1876" s="363" t="s">
        <v>5785</v>
      </c>
      <c r="H1876" s="361" t="s">
        <v>5786</v>
      </c>
      <c r="I1876" s="361" t="s">
        <v>5787</v>
      </c>
      <c r="J1876" s="361" t="s">
        <v>5788</v>
      </c>
      <c r="K1876" s="364"/>
      <c r="L1876" s="494"/>
      <c r="M1876" s="494"/>
    </row>
    <row r="1877" spans="1:13" x14ac:dyDescent="0.2">
      <c r="A1877" s="359" t="s">
        <v>4967</v>
      </c>
      <c r="B1877" s="365" t="s">
        <v>5789</v>
      </c>
      <c r="C1877" s="366" t="s">
        <v>6968</v>
      </c>
      <c r="D1877" s="365" t="s">
        <v>5791</v>
      </c>
      <c r="E1877" s="365" t="s">
        <v>815</v>
      </c>
      <c r="F1877" s="367">
        <v>12</v>
      </c>
      <c r="G1877" s="368" t="s">
        <v>5793</v>
      </c>
      <c r="H1877" s="369">
        <v>1</v>
      </c>
      <c r="I1877" s="370">
        <v>81.570000000000007</v>
      </c>
      <c r="J1877" s="370">
        <v>81.569999999999993</v>
      </c>
      <c r="K1877" s="371"/>
      <c r="L1877" s="495">
        <v>98.27</v>
      </c>
      <c r="M1877" s="495">
        <v>98.27</v>
      </c>
    </row>
    <row r="1878" spans="1:13" x14ac:dyDescent="0.2">
      <c r="A1878" s="359" t="s">
        <v>4968</v>
      </c>
      <c r="B1878" s="373" t="s">
        <v>5794</v>
      </c>
      <c r="C1878" s="374" t="s">
        <v>5795</v>
      </c>
      <c r="D1878" s="373" t="s">
        <v>5791</v>
      </c>
      <c r="E1878" s="373" t="s">
        <v>5302</v>
      </c>
      <c r="F1878" s="375" t="s">
        <v>5796</v>
      </c>
      <c r="G1878" s="376" t="s">
        <v>86</v>
      </c>
      <c r="H1878" s="377">
        <v>0.192</v>
      </c>
      <c r="I1878" s="378">
        <v>12.5</v>
      </c>
      <c r="J1878" s="378">
        <v>2.4</v>
      </c>
      <c r="K1878" s="379"/>
      <c r="L1878" s="493">
        <v>15.06</v>
      </c>
      <c r="M1878" s="494"/>
    </row>
    <row r="1879" spans="1:13" x14ac:dyDescent="0.2">
      <c r="A1879" s="359" t="s">
        <v>4969</v>
      </c>
      <c r="B1879" s="396" t="s">
        <v>5794</v>
      </c>
      <c r="C1879" s="397" t="s">
        <v>5882</v>
      </c>
      <c r="D1879" s="396" t="s">
        <v>5791</v>
      </c>
      <c r="E1879" s="396" t="s">
        <v>5402</v>
      </c>
      <c r="F1879" s="398" t="s">
        <v>5796</v>
      </c>
      <c r="G1879" s="399" t="s">
        <v>86</v>
      </c>
      <c r="H1879" s="400">
        <v>0.94799999999999995</v>
      </c>
      <c r="I1879" s="380">
        <v>18.510000000000002</v>
      </c>
      <c r="J1879" s="380">
        <v>17.54</v>
      </c>
      <c r="K1879" s="379"/>
      <c r="L1879" s="489">
        <v>22.3</v>
      </c>
    </row>
    <row r="1880" spans="1:13" ht="12.75" thickBot="1" x14ac:dyDescent="0.25">
      <c r="A1880" s="359" t="s">
        <v>4970</v>
      </c>
      <c r="B1880" s="396" t="s">
        <v>5794</v>
      </c>
      <c r="C1880" s="397" t="s">
        <v>6972</v>
      </c>
      <c r="D1880" s="396" t="s">
        <v>5791</v>
      </c>
      <c r="E1880" s="396" t="s">
        <v>6973</v>
      </c>
      <c r="F1880" s="398" t="s">
        <v>5798</v>
      </c>
      <c r="G1880" s="399" t="s">
        <v>5298</v>
      </c>
      <c r="H1880" s="400">
        <v>0.26</v>
      </c>
      <c r="I1880" s="380">
        <v>6.6</v>
      </c>
      <c r="J1880" s="380">
        <v>1.71</v>
      </c>
      <c r="K1880" s="379"/>
      <c r="L1880" s="489">
        <v>7.96</v>
      </c>
    </row>
    <row r="1881" spans="1:13" ht="12.75" thickTop="1" x14ac:dyDescent="0.2">
      <c r="A1881" s="359" t="s">
        <v>4971</v>
      </c>
      <c r="B1881" s="390" t="s">
        <v>5794</v>
      </c>
      <c r="C1881" s="391" t="s">
        <v>6975</v>
      </c>
      <c r="D1881" s="390" t="s">
        <v>5791</v>
      </c>
      <c r="E1881" s="390" t="s">
        <v>6976</v>
      </c>
      <c r="F1881" s="392" t="s">
        <v>5798</v>
      </c>
      <c r="G1881" s="393" t="s">
        <v>5793</v>
      </c>
      <c r="H1881" s="394">
        <v>1.125</v>
      </c>
      <c r="I1881" s="395">
        <v>42.187944680851047</v>
      </c>
      <c r="J1881" s="395">
        <v>47.46</v>
      </c>
      <c r="K1881" s="379"/>
      <c r="L1881" s="491">
        <v>50.81</v>
      </c>
      <c r="M1881" s="492"/>
    </row>
    <row r="1882" spans="1:13" x14ac:dyDescent="0.2">
      <c r="A1882" s="359" t="s">
        <v>4972</v>
      </c>
      <c r="B1882" s="373" t="s">
        <v>5794</v>
      </c>
      <c r="C1882" s="374" t="s">
        <v>6978</v>
      </c>
      <c r="D1882" s="373" t="s">
        <v>5791</v>
      </c>
      <c r="E1882" s="373" t="s">
        <v>6979</v>
      </c>
      <c r="F1882" s="375" t="s">
        <v>5798</v>
      </c>
      <c r="G1882" s="376" t="s">
        <v>5566</v>
      </c>
      <c r="H1882" s="377">
        <v>0.61499999999999999</v>
      </c>
      <c r="I1882" s="378">
        <v>20.27</v>
      </c>
      <c r="J1882" s="378">
        <v>12.46</v>
      </c>
      <c r="K1882" s="379"/>
      <c r="L1882" s="493">
        <v>24.43</v>
      </c>
      <c r="M1882" s="494"/>
    </row>
    <row r="1883" spans="1:13" x14ac:dyDescent="0.2">
      <c r="A1883" s="359" t="s">
        <v>4973</v>
      </c>
      <c r="B1883" s="360" t="s">
        <v>7281</v>
      </c>
      <c r="C1883" s="361" t="s">
        <v>5781</v>
      </c>
      <c r="D1883" s="360" t="s">
        <v>5782</v>
      </c>
      <c r="E1883" s="360" t="s">
        <v>5783</v>
      </c>
      <c r="F1883" s="362" t="s">
        <v>5784</v>
      </c>
      <c r="G1883" s="363" t="s">
        <v>5785</v>
      </c>
      <c r="H1883" s="361" t="s">
        <v>5786</v>
      </c>
      <c r="I1883" s="361" t="s">
        <v>5787</v>
      </c>
      <c r="J1883" s="361" t="s">
        <v>5788</v>
      </c>
      <c r="K1883" s="364"/>
      <c r="L1883" s="494"/>
      <c r="M1883" s="494"/>
    </row>
    <row r="1884" spans="1:13" x14ac:dyDescent="0.2">
      <c r="A1884" s="359" t="s">
        <v>4974</v>
      </c>
      <c r="B1884" s="365" t="s">
        <v>5789</v>
      </c>
      <c r="C1884" s="366" t="s">
        <v>6983</v>
      </c>
      <c r="D1884" s="365" t="s">
        <v>5791</v>
      </c>
      <c r="E1884" s="365" t="s">
        <v>817</v>
      </c>
      <c r="F1884" s="367">
        <v>12</v>
      </c>
      <c r="G1884" s="368" t="s">
        <v>5793</v>
      </c>
      <c r="H1884" s="369">
        <v>1</v>
      </c>
      <c r="I1884" s="370">
        <v>17.14</v>
      </c>
      <c r="J1884" s="370">
        <v>17.14</v>
      </c>
      <c r="K1884" s="371"/>
      <c r="L1884" s="495">
        <v>20.64</v>
      </c>
      <c r="M1884" s="495">
        <v>20.64</v>
      </c>
    </row>
    <row r="1885" spans="1:13" x14ac:dyDescent="0.2">
      <c r="A1885" s="359" t="s">
        <v>4975</v>
      </c>
      <c r="B1885" s="396" t="s">
        <v>5794</v>
      </c>
      <c r="C1885" s="397" t="s">
        <v>5840</v>
      </c>
      <c r="D1885" s="396" t="s">
        <v>5791</v>
      </c>
      <c r="E1885" s="396" t="s">
        <v>5288</v>
      </c>
      <c r="F1885" s="398" t="s">
        <v>5796</v>
      </c>
      <c r="G1885" s="399" t="s">
        <v>86</v>
      </c>
      <c r="H1885" s="400">
        <v>0.22620000000000001</v>
      </c>
      <c r="I1885" s="380">
        <v>18.510000000000002</v>
      </c>
      <c r="J1885" s="380">
        <v>4.18</v>
      </c>
      <c r="K1885" s="379"/>
      <c r="L1885" s="489">
        <v>22.3</v>
      </c>
    </row>
    <row r="1886" spans="1:13" ht="12.75" thickBot="1" x14ac:dyDescent="0.25">
      <c r="A1886" s="359" t="s">
        <v>4976</v>
      </c>
      <c r="B1886" s="396" t="s">
        <v>5794</v>
      </c>
      <c r="C1886" s="397" t="s">
        <v>5815</v>
      </c>
      <c r="D1886" s="396" t="s">
        <v>5791</v>
      </c>
      <c r="E1886" s="396" t="s">
        <v>5286</v>
      </c>
      <c r="F1886" s="398" t="s">
        <v>5796</v>
      </c>
      <c r="G1886" s="399" t="s">
        <v>86</v>
      </c>
      <c r="H1886" s="400">
        <v>0.373</v>
      </c>
      <c r="I1886" s="380">
        <v>11.07</v>
      </c>
      <c r="J1886" s="380">
        <v>4.12</v>
      </c>
      <c r="K1886" s="379"/>
      <c r="L1886" s="489">
        <v>13.34</v>
      </c>
    </row>
    <row r="1887" spans="1:13" ht="12.75" thickTop="1" x14ac:dyDescent="0.2">
      <c r="A1887" s="359" t="s">
        <v>4977</v>
      </c>
      <c r="B1887" s="390" t="s">
        <v>5794</v>
      </c>
      <c r="C1887" s="391" t="s">
        <v>6197</v>
      </c>
      <c r="D1887" s="390" t="s">
        <v>5791</v>
      </c>
      <c r="E1887" s="390" t="s">
        <v>5364</v>
      </c>
      <c r="F1887" s="392" t="s">
        <v>5798</v>
      </c>
      <c r="G1887" s="393" t="s">
        <v>5885</v>
      </c>
      <c r="H1887" s="394">
        <v>2.4299999999999999E-2</v>
      </c>
      <c r="I1887" s="395">
        <v>154.26</v>
      </c>
      <c r="J1887" s="395">
        <v>3.74</v>
      </c>
      <c r="K1887" s="379"/>
      <c r="L1887" s="491">
        <v>185.84</v>
      </c>
      <c r="M1887" s="492"/>
    </row>
    <row r="1888" spans="1:13" x14ac:dyDescent="0.2">
      <c r="A1888" s="359" t="s">
        <v>4978</v>
      </c>
      <c r="B1888" s="373" t="s">
        <v>5794</v>
      </c>
      <c r="C1888" s="374" t="s">
        <v>5797</v>
      </c>
      <c r="D1888" s="373" t="s">
        <v>5791</v>
      </c>
      <c r="E1888" s="373" t="s">
        <v>5380</v>
      </c>
      <c r="F1888" s="375" t="s">
        <v>5798</v>
      </c>
      <c r="G1888" s="376" t="s">
        <v>5298</v>
      </c>
      <c r="H1888" s="377">
        <v>9.7200000000000006</v>
      </c>
      <c r="I1888" s="378">
        <v>0.5252</v>
      </c>
      <c r="J1888" s="378">
        <v>5.0999999999999996</v>
      </c>
      <c r="K1888" s="379"/>
      <c r="L1888" s="493">
        <v>0.63</v>
      </c>
      <c r="M1888" s="494"/>
    </row>
    <row r="1889" spans="1:13" x14ac:dyDescent="0.2">
      <c r="A1889" s="359" t="s">
        <v>4979</v>
      </c>
      <c r="B1889" s="360" t="s">
        <v>7288</v>
      </c>
      <c r="C1889" s="361" t="s">
        <v>5781</v>
      </c>
      <c r="D1889" s="360" t="s">
        <v>5782</v>
      </c>
      <c r="E1889" s="360" t="s">
        <v>5783</v>
      </c>
      <c r="F1889" s="362" t="s">
        <v>5784</v>
      </c>
      <c r="G1889" s="363" t="s">
        <v>5785</v>
      </c>
      <c r="H1889" s="361" t="s">
        <v>5786</v>
      </c>
      <c r="I1889" s="361" t="s">
        <v>5787</v>
      </c>
      <c r="J1889" s="361" t="s">
        <v>5788</v>
      </c>
      <c r="K1889" s="364"/>
      <c r="L1889" s="494"/>
      <c r="M1889" s="494"/>
    </row>
    <row r="1890" spans="1:13" x14ac:dyDescent="0.2">
      <c r="A1890" s="359" t="s">
        <v>4980</v>
      </c>
      <c r="B1890" s="365" t="s">
        <v>5789</v>
      </c>
      <c r="C1890" s="366" t="s">
        <v>6991</v>
      </c>
      <c r="D1890" s="365" t="s">
        <v>5791</v>
      </c>
      <c r="E1890" s="365" t="s">
        <v>819</v>
      </c>
      <c r="F1890" s="367">
        <v>12</v>
      </c>
      <c r="G1890" s="368" t="s">
        <v>5793</v>
      </c>
      <c r="H1890" s="369">
        <v>1</v>
      </c>
      <c r="I1890" s="370">
        <v>21.54</v>
      </c>
      <c r="J1890" s="370">
        <v>21.54</v>
      </c>
      <c r="K1890" s="371"/>
      <c r="L1890" s="495">
        <v>25.96</v>
      </c>
      <c r="M1890" s="495">
        <v>25.96</v>
      </c>
    </row>
    <row r="1891" spans="1:13" x14ac:dyDescent="0.2">
      <c r="A1891" s="359" t="s">
        <v>4981</v>
      </c>
      <c r="B1891" s="396" t="s">
        <v>5794</v>
      </c>
      <c r="C1891" s="397" t="s">
        <v>5795</v>
      </c>
      <c r="D1891" s="396" t="s">
        <v>5791</v>
      </c>
      <c r="E1891" s="396" t="s">
        <v>5302</v>
      </c>
      <c r="F1891" s="398" t="s">
        <v>5796</v>
      </c>
      <c r="G1891" s="399" t="s">
        <v>86</v>
      </c>
      <c r="H1891" s="400">
        <v>0.108</v>
      </c>
      <c r="I1891" s="380">
        <v>12.5</v>
      </c>
      <c r="J1891" s="380">
        <v>1.35</v>
      </c>
      <c r="K1891" s="379"/>
      <c r="L1891" s="489">
        <v>15.06</v>
      </c>
    </row>
    <row r="1892" spans="1:13" ht="12.75" thickBot="1" x14ac:dyDescent="0.25">
      <c r="A1892" s="359" t="s">
        <v>4982</v>
      </c>
      <c r="B1892" s="396" t="s">
        <v>5794</v>
      </c>
      <c r="C1892" s="397" t="s">
        <v>5882</v>
      </c>
      <c r="D1892" s="396" t="s">
        <v>5791</v>
      </c>
      <c r="E1892" s="396" t="s">
        <v>5402</v>
      </c>
      <c r="F1892" s="398" t="s">
        <v>5796</v>
      </c>
      <c r="G1892" s="399" t="s">
        <v>86</v>
      </c>
      <c r="H1892" s="400">
        <v>0.53200000000000003</v>
      </c>
      <c r="I1892" s="380">
        <v>18.54702</v>
      </c>
      <c r="J1892" s="380">
        <v>9.86</v>
      </c>
      <c r="K1892" s="379"/>
      <c r="L1892" s="489">
        <v>22.3</v>
      </c>
    </row>
    <row r="1893" spans="1:13" ht="12.75" thickTop="1" x14ac:dyDescent="0.2">
      <c r="A1893" s="359" t="s">
        <v>4983</v>
      </c>
      <c r="B1893" s="390" t="s">
        <v>5794</v>
      </c>
      <c r="C1893" s="391" t="s">
        <v>6995</v>
      </c>
      <c r="D1893" s="390" t="s">
        <v>5791</v>
      </c>
      <c r="E1893" s="390" t="s">
        <v>6996</v>
      </c>
      <c r="F1893" s="392" t="s">
        <v>5798</v>
      </c>
      <c r="G1893" s="393" t="s">
        <v>5298</v>
      </c>
      <c r="H1893" s="394">
        <v>3.2</v>
      </c>
      <c r="I1893" s="395">
        <v>3.23</v>
      </c>
      <c r="J1893" s="395">
        <v>10.33</v>
      </c>
      <c r="K1893" s="379"/>
      <c r="L1893" s="491">
        <v>3.9</v>
      </c>
      <c r="M1893" s="492"/>
    </row>
    <row r="1894" spans="1:13" x14ac:dyDescent="0.2">
      <c r="A1894" s="359" t="s">
        <v>4984</v>
      </c>
      <c r="B1894" s="360" t="s">
        <v>7294</v>
      </c>
      <c r="C1894" s="361" t="s">
        <v>5781</v>
      </c>
      <c r="D1894" s="360" t="s">
        <v>5782</v>
      </c>
      <c r="E1894" s="360" t="s">
        <v>5783</v>
      </c>
      <c r="F1894" s="362" t="s">
        <v>5784</v>
      </c>
      <c r="G1894" s="363" t="s">
        <v>5785</v>
      </c>
      <c r="H1894" s="361" t="s">
        <v>5786</v>
      </c>
      <c r="I1894" s="361" t="s">
        <v>5787</v>
      </c>
      <c r="J1894" s="361" t="s">
        <v>5788</v>
      </c>
      <c r="K1894" s="364"/>
      <c r="L1894" s="494"/>
      <c r="M1894" s="494"/>
    </row>
    <row r="1895" spans="1:13" ht="24" x14ac:dyDescent="0.2">
      <c r="A1895" s="359" t="s">
        <v>4985</v>
      </c>
      <c r="B1895" s="365" t="s">
        <v>5789</v>
      </c>
      <c r="C1895" s="366" t="s">
        <v>7296</v>
      </c>
      <c r="D1895" s="365" t="s">
        <v>217</v>
      </c>
      <c r="E1895" s="365" t="s">
        <v>869</v>
      </c>
      <c r="F1895" s="367" t="s">
        <v>7297</v>
      </c>
      <c r="G1895" s="368" t="s">
        <v>5793</v>
      </c>
      <c r="H1895" s="369">
        <v>1</v>
      </c>
      <c r="I1895" s="370">
        <v>36.369999999999997</v>
      </c>
      <c r="J1895" s="370">
        <v>36.370000000000005</v>
      </c>
      <c r="K1895" s="371"/>
      <c r="L1895" s="495">
        <v>43.83</v>
      </c>
      <c r="M1895" s="495">
        <v>43.83</v>
      </c>
    </row>
    <row r="1896" spans="1:13" ht="24" x14ac:dyDescent="0.2">
      <c r="A1896" s="359" t="s">
        <v>4986</v>
      </c>
      <c r="B1896" s="418" t="s">
        <v>5898</v>
      </c>
      <c r="C1896" s="419" t="s">
        <v>7299</v>
      </c>
      <c r="D1896" s="418" t="s">
        <v>217</v>
      </c>
      <c r="E1896" s="418" t="s">
        <v>7300</v>
      </c>
      <c r="F1896" s="420" t="s">
        <v>5908</v>
      </c>
      <c r="G1896" s="421" t="s">
        <v>185</v>
      </c>
      <c r="H1896" s="422">
        <v>8.5000000000000006E-2</v>
      </c>
      <c r="I1896" s="423">
        <v>16.88</v>
      </c>
      <c r="J1896" s="423">
        <v>1.43</v>
      </c>
      <c r="K1896" s="379"/>
      <c r="L1896" s="493">
        <v>20.34</v>
      </c>
      <c r="M1896" s="494"/>
    </row>
    <row r="1897" spans="1:13" ht="24" x14ac:dyDescent="0.2">
      <c r="A1897" s="359" t="s">
        <v>4987</v>
      </c>
      <c r="B1897" s="418" t="s">
        <v>5898</v>
      </c>
      <c r="C1897" s="419" t="s">
        <v>7302</v>
      </c>
      <c r="D1897" s="418" t="s">
        <v>217</v>
      </c>
      <c r="E1897" s="418" t="s">
        <v>7303</v>
      </c>
      <c r="F1897" s="420" t="s">
        <v>5908</v>
      </c>
      <c r="G1897" s="421" t="s">
        <v>185</v>
      </c>
      <c r="H1897" s="422">
        <v>0.42199999999999999</v>
      </c>
      <c r="I1897" s="423">
        <v>23.82</v>
      </c>
      <c r="J1897" s="423">
        <v>10.050000000000001</v>
      </c>
      <c r="K1897" s="379"/>
      <c r="L1897" s="493">
        <v>28.7</v>
      </c>
      <c r="M1897" s="494"/>
    </row>
    <row r="1898" spans="1:13" ht="36" x14ac:dyDescent="0.2">
      <c r="A1898" s="359" t="s">
        <v>4988</v>
      </c>
      <c r="B1898" s="373" t="s">
        <v>5794</v>
      </c>
      <c r="C1898" s="374" t="s">
        <v>7305</v>
      </c>
      <c r="D1898" s="373" t="s">
        <v>217</v>
      </c>
      <c r="E1898" s="373" t="s">
        <v>7306</v>
      </c>
      <c r="F1898" s="375" t="s">
        <v>5798</v>
      </c>
      <c r="G1898" s="376" t="s">
        <v>280</v>
      </c>
      <c r="H1898" s="377">
        <v>1.5</v>
      </c>
      <c r="I1898" s="378">
        <v>16.593360000000004</v>
      </c>
      <c r="J1898" s="378">
        <v>24.89</v>
      </c>
      <c r="K1898" s="379"/>
      <c r="L1898" s="493">
        <v>20</v>
      </c>
      <c r="M1898" s="494"/>
    </row>
    <row r="1899" spans="1:13" x14ac:dyDescent="0.2">
      <c r="A1899" s="359" t="s">
        <v>4989</v>
      </c>
      <c r="B1899" s="381" t="s">
        <v>7308</v>
      </c>
      <c r="C1899" s="382" t="s">
        <v>5781</v>
      </c>
      <c r="D1899" s="381" t="s">
        <v>5782</v>
      </c>
      <c r="E1899" s="381" t="s">
        <v>5783</v>
      </c>
      <c r="F1899" s="383" t="s">
        <v>5784</v>
      </c>
      <c r="G1899" s="384" t="s">
        <v>5785</v>
      </c>
      <c r="H1899" s="382" t="s">
        <v>5786</v>
      </c>
      <c r="I1899" s="382" t="s">
        <v>5787</v>
      </c>
      <c r="J1899" s="382" t="s">
        <v>5788</v>
      </c>
      <c r="K1899" s="364"/>
    </row>
    <row r="1900" spans="1:13" ht="24.75" thickBot="1" x14ac:dyDescent="0.25">
      <c r="A1900" s="359" t="s">
        <v>4990</v>
      </c>
      <c r="B1900" s="385" t="s">
        <v>5789</v>
      </c>
      <c r="C1900" s="386" t="s">
        <v>7008</v>
      </c>
      <c r="D1900" s="385" t="s">
        <v>5791</v>
      </c>
      <c r="E1900" s="385" t="s">
        <v>7310</v>
      </c>
      <c r="F1900" s="387">
        <v>18</v>
      </c>
      <c r="G1900" s="388" t="s">
        <v>5793</v>
      </c>
      <c r="H1900" s="389">
        <v>1</v>
      </c>
      <c r="I1900" s="372">
        <v>286.64</v>
      </c>
      <c r="J1900" s="372">
        <v>286.64</v>
      </c>
      <c r="K1900" s="371"/>
      <c r="L1900" s="488">
        <v>345.29</v>
      </c>
      <c r="M1900" s="488">
        <v>345.29</v>
      </c>
    </row>
    <row r="1901" spans="1:13" ht="12.75" thickTop="1" x14ac:dyDescent="0.2">
      <c r="A1901" s="359" t="s">
        <v>4991</v>
      </c>
      <c r="B1901" s="390" t="s">
        <v>5794</v>
      </c>
      <c r="C1901" s="391" t="s">
        <v>5840</v>
      </c>
      <c r="D1901" s="390" t="s">
        <v>5791</v>
      </c>
      <c r="E1901" s="390" t="s">
        <v>5288</v>
      </c>
      <c r="F1901" s="392" t="s">
        <v>5796</v>
      </c>
      <c r="G1901" s="393" t="s">
        <v>86</v>
      </c>
      <c r="H1901" s="394">
        <v>0.30859999999999999</v>
      </c>
      <c r="I1901" s="395">
        <v>18.510000000000002</v>
      </c>
      <c r="J1901" s="395">
        <v>5.71</v>
      </c>
      <c r="K1901" s="379"/>
      <c r="L1901" s="491">
        <v>22.3</v>
      </c>
      <c r="M1901" s="492"/>
    </row>
    <row r="1902" spans="1:13" x14ac:dyDescent="0.2">
      <c r="A1902" s="359" t="s">
        <v>4992</v>
      </c>
      <c r="B1902" s="373" t="s">
        <v>5794</v>
      </c>
      <c r="C1902" s="374" t="s">
        <v>7011</v>
      </c>
      <c r="D1902" s="373" t="s">
        <v>5791</v>
      </c>
      <c r="E1902" s="373" t="s">
        <v>7012</v>
      </c>
      <c r="F1902" s="375" t="s">
        <v>5798</v>
      </c>
      <c r="G1902" s="376" t="s">
        <v>5305</v>
      </c>
      <c r="H1902" s="377">
        <v>3.125</v>
      </c>
      <c r="I1902" s="378">
        <v>21.2</v>
      </c>
      <c r="J1902" s="378">
        <v>66.25</v>
      </c>
      <c r="K1902" s="379"/>
      <c r="L1902" s="493">
        <v>25.55</v>
      </c>
      <c r="M1902" s="494"/>
    </row>
    <row r="1903" spans="1:13" x14ac:dyDescent="0.2">
      <c r="A1903" s="359" t="s">
        <v>4993</v>
      </c>
      <c r="B1903" s="373" t="s">
        <v>5794</v>
      </c>
      <c r="C1903" s="374" t="s">
        <v>7014</v>
      </c>
      <c r="D1903" s="373" t="s">
        <v>5791</v>
      </c>
      <c r="E1903" s="373" t="s">
        <v>7015</v>
      </c>
      <c r="F1903" s="375" t="s">
        <v>5798</v>
      </c>
      <c r="G1903" s="376" t="s">
        <v>5298</v>
      </c>
      <c r="H1903" s="377">
        <v>15</v>
      </c>
      <c r="I1903" s="378">
        <v>8.3293935483870953</v>
      </c>
      <c r="J1903" s="378">
        <v>124.94</v>
      </c>
      <c r="K1903" s="379"/>
      <c r="L1903" s="493">
        <v>10.029999999999999</v>
      </c>
      <c r="M1903" s="494"/>
    </row>
    <row r="1904" spans="1:13" x14ac:dyDescent="0.2">
      <c r="A1904" s="359" t="s">
        <v>4994</v>
      </c>
      <c r="B1904" s="373" t="s">
        <v>5794</v>
      </c>
      <c r="C1904" s="374" t="s">
        <v>6258</v>
      </c>
      <c r="D1904" s="373" t="s">
        <v>5791</v>
      </c>
      <c r="E1904" s="373" t="s">
        <v>5414</v>
      </c>
      <c r="F1904" s="375" t="s">
        <v>5798</v>
      </c>
      <c r="G1904" s="376" t="s">
        <v>5305</v>
      </c>
      <c r="H1904" s="377">
        <v>5.21E-2</v>
      </c>
      <c r="I1904" s="378">
        <v>9.0299999999999994</v>
      </c>
      <c r="J1904" s="378">
        <v>0.47</v>
      </c>
      <c r="K1904" s="379"/>
      <c r="L1904" s="493">
        <v>10.88</v>
      </c>
      <c r="M1904" s="494"/>
    </row>
    <row r="1905" spans="1:13" x14ac:dyDescent="0.2">
      <c r="A1905" s="359" t="s">
        <v>4995</v>
      </c>
      <c r="B1905" s="396" t="s">
        <v>5794</v>
      </c>
      <c r="C1905" s="397" t="s">
        <v>6250</v>
      </c>
      <c r="D1905" s="396" t="s">
        <v>5791</v>
      </c>
      <c r="E1905" s="396" t="s">
        <v>5413</v>
      </c>
      <c r="F1905" s="398" t="s">
        <v>5798</v>
      </c>
      <c r="G1905" s="399" t="s">
        <v>5305</v>
      </c>
      <c r="H1905" s="400">
        <v>5.9499999999999997E-2</v>
      </c>
      <c r="I1905" s="380">
        <v>12.5</v>
      </c>
      <c r="J1905" s="380">
        <v>0.74</v>
      </c>
      <c r="K1905" s="379"/>
      <c r="L1905" s="489">
        <v>15.06</v>
      </c>
    </row>
    <row r="1906" spans="1:13" ht="12.75" thickBot="1" x14ac:dyDescent="0.25">
      <c r="A1906" s="359" t="s">
        <v>4996</v>
      </c>
      <c r="B1906" s="396" t="s">
        <v>5794</v>
      </c>
      <c r="C1906" s="397" t="s">
        <v>6261</v>
      </c>
      <c r="D1906" s="396" t="s">
        <v>5791</v>
      </c>
      <c r="E1906" s="396" t="s">
        <v>5409</v>
      </c>
      <c r="F1906" s="398" t="s">
        <v>5798</v>
      </c>
      <c r="G1906" s="399" t="s">
        <v>5298</v>
      </c>
      <c r="H1906" s="400">
        <v>4.1700000000000001E-2</v>
      </c>
      <c r="I1906" s="380">
        <v>23.16</v>
      </c>
      <c r="J1906" s="380">
        <v>0.96</v>
      </c>
      <c r="K1906" s="379"/>
      <c r="L1906" s="489">
        <v>27.91</v>
      </c>
    </row>
    <row r="1907" spans="1:13" ht="12.75" thickTop="1" x14ac:dyDescent="0.2">
      <c r="A1907" s="359" t="s">
        <v>4997</v>
      </c>
      <c r="B1907" s="390" t="s">
        <v>5794</v>
      </c>
      <c r="C1907" s="391" t="s">
        <v>7020</v>
      </c>
      <c r="D1907" s="390" t="s">
        <v>5791</v>
      </c>
      <c r="E1907" s="390" t="s">
        <v>5416</v>
      </c>
      <c r="F1907" s="392" t="s">
        <v>5798</v>
      </c>
      <c r="G1907" s="393" t="s">
        <v>5305</v>
      </c>
      <c r="H1907" s="394">
        <v>1</v>
      </c>
      <c r="I1907" s="395">
        <v>80.27</v>
      </c>
      <c r="J1907" s="395">
        <v>80.27</v>
      </c>
      <c r="K1907" s="379"/>
      <c r="L1907" s="491">
        <v>96.7</v>
      </c>
      <c r="M1907" s="492"/>
    </row>
    <row r="1908" spans="1:13" x14ac:dyDescent="0.2">
      <c r="A1908" s="359" t="s">
        <v>4998</v>
      </c>
      <c r="B1908" s="373" t="s">
        <v>5794</v>
      </c>
      <c r="C1908" s="374" t="s">
        <v>6259</v>
      </c>
      <c r="D1908" s="373" t="s">
        <v>5791</v>
      </c>
      <c r="E1908" s="373" t="s">
        <v>5411</v>
      </c>
      <c r="F1908" s="375" t="s">
        <v>5798</v>
      </c>
      <c r="G1908" s="376" t="s">
        <v>5305</v>
      </c>
      <c r="H1908" s="377">
        <v>0.29759999999999998</v>
      </c>
      <c r="I1908" s="378">
        <v>2.2400000000000002</v>
      </c>
      <c r="J1908" s="378">
        <v>0.66</v>
      </c>
      <c r="K1908" s="379"/>
      <c r="L1908" s="493">
        <v>2.71</v>
      </c>
      <c r="M1908" s="494"/>
    </row>
    <row r="1909" spans="1:13" x14ac:dyDescent="0.2">
      <c r="A1909" s="359" t="s">
        <v>4999</v>
      </c>
      <c r="B1909" s="373" t="s">
        <v>5794</v>
      </c>
      <c r="C1909" s="374" t="s">
        <v>6260</v>
      </c>
      <c r="D1909" s="373" t="s">
        <v>5791</v>
      </c>
      <c r="E1909" s="373" t="s">
        <v>5407</v>
      </c>
      <c r="F1909" s="375" t="s">
        <v>5798</v>
      </c>
      <c r="G1909" s="376" t="s">
        <v>5298</v>
      </c>
      <c r="H1909" s="377">
        <v>0.23799999999999999</v>
      </c>
      <c r="I1909" s="378">
        <v>27.94</v>
      </c>
      <c r="J1909" s="378">
        <v>6.64</v>
      </c>
      <c r="K1909" s="379"/>
      <c r="L1909" s="493">
        <v>33.659999999999997</v>
      </c>
      <c r="M1909" s="494"/>
    </row>
    <row r="1910" spans="1:13" x14ac:dyDescent="0.2">
      <c r="A1910" s="359" t="s">
        <v>5000</v>
      </c>
      <c r="B1910" s="360" t="s">
        <v>7321</v>
      </c>
      <c r="C1910" s="361" t="s">
        <v>5781</v>
      </c>
      <c r="D1910" s="360" t="s">
        <v>5782</v>
      </c>
      <c r="E1910" s="360" t="s">
        <v>5783</v>
      </c>
      <c r="F1910" s="362" t="s">
        <v>5784</v>
      </c>
      <c r="G1910" s="363" t="s">
        <v>5785</v>
      </c>
      <c r="H1910" s="361" t="s">
        <v>5786</v>
      </c>
      <c r="I1910" s="361" t="s">
        <v>5787</v>
      </c>
      <c r="J1910" s="361" t="s">
        <v>5788</v>
      </c>
      <c r="K1910" s="364"/>
      <c r="L1910" s="494"/>
      <c r="M1910" s="494"/>
    </row>
    <row r="1911" spans="1:13" x14ac:dyDescent="0.2">
      <c r="A1911" s="359" t="s">
        <v>5001</v>
      </c>
      <c r="B1911" s="365" t="s">
        <v>5789</v>
      </c>
      <c r="C1911" s="366" t="s">
        <v>7083</v>
      </c>
      <c r="D1911" s="365" t="s">
        <v>5791</v>
      </c>
      <c r="E1911" s="365" t="s">
        <v>829</v>
      </c>
      <c r="F1911" s="367">
        <v>18</v>
      </c>
      <c r="G1911" s="368" t="s">
        <v>5385</v>
      </c>
      <c r="H1911" s="369">
        <v>1</v>
      </c>
      <c r="I1911" s="370">
        <v>399.40000000000003</v>
      </c>
      <c r="J1911" s="370">
        <v>399.4</v>
      </c>
      <c r="K1911" s="371"/>
      <c r="L1911" s="495">
        <v>481.09</v>
      </c>
      <c r="M1911" s="495">
        <v>481.09</v>
      </c>
    </row>
    <row r="1912" spans="1:13" x14ac:dyDescent="0.2">
      <c r="A1912" s="359" t="s">
        <v>5002</v>
      </c>
      <c r="B1912" s="373" t="s">
        <v>5794</v>
      </c>
      <c r="C1912" s="374" t="s">
        <v>5965</v>
      </c>
      <c r="D1912" s="373" t="s">
        <v>5791</v>
      </c>
      <c r="E1912" s="373" t="s">
        <v>5358</v>
      </c>
      <c r="F1912" s="375" t="s">
        <v>5796</v>
      </c>
      <c r="G1912" s="376" t="s">
        <v>86</v>
      </c>
      <c r="H1912" s="377">
        <v>3.3000000000000002E-2</v>
      </c>
      <c r="I1912" s="378">
        <v>13.28</v>
      </c>
      <c r="J1912" s="378">
        <v>0.43</v>
      </c>
      <c r="K1912" s="379"/>
      <c r="L1912" s="493">
        <v>16</v>
      </c>
      <c r="M1912" s="494"/>
    </row>
    <row r="1913" spans="1:13" x14ac:dyDescent="0.2">
      <c r="A1913" s="359" t="s">
        <v>5003</v>
      </c>
      <c r="B1913" s="373" t="s">
        <v>5794</v>
      </c>
      <c r="C1913" s="374" t="s">
        <v>5840</v>
      </c>
      <c r="D1913" s="373" t="s">
        <v>5791</v>
      </c>
      <c r="E1913" s="373" t="s">
        <v>5288</v>
      </c>
      <c r="F1913" s="375" t="s">
        <v>5796</v>
      </c>
      <c r="G1913" s="376" t="s">
        <v>86</v>
      </c>
      <c r="H1913" s="377">
        <v>0.2029</v>
      </c>
      <c r="I1913" s="378">
        <v>18.510000000000002</v>
      </c>
      <c r="J1913" s="378">
        <v>3.75</v>
      </c>
      <c r="K1913" s="379"/>
      <c r="L1913" s="493">
        <v>22.3</v>
      </c>
      <c r="M1913" s="494"/>
    </row>
    <row r="1914" spans="1:13" x14ac:dyDescent="0.2">
      <c r="A1914" s="359" t="s">
        <v>5004</v>
      </c>
      <c r="B1914" s="373" t="s">
        <v>5794</v>
      </c>
      <c r="C1914" s="374" t="s">
        <v>5815</v>
      </c>
      <c r="D1914" s="373" t="s">
        <v>5791</v>
      </c>
      <c r="E1914" s="373" t="s">
        <v>5286</v>
      </c>
      <c r="F1914" s="375" t="s">
        <v>5796</v>
      </c>
      <c r="G1914" s="376" t="s">
        <v>86</v>
      </c>
      <c r="H1914" s="377">
        <v>0.68640000000000001</v>
      </c>
      <c r="I1914" s="378">
        <v>11.07</v>
      </c>
      <c r="J1914" s="378">
        <v>7.59</v>
      </c>
      <c r="K1914" s="379"/>
      <c r="L1914" s="493">
        <v>13.34</v>
      </c>
      <c r="M1914" s="494"/>
    </row>
    <row r="1915" spans="1:13" x14ac:dyDescent="0.2">
      <c r="A1915" s="359" t="s">
        <v>5005</v>
      </c>
      <c r="B1915" s="396" t="s">
        <v>5794</v>
      </c>
      <c r="C1915" s="397" t="s">
        <v>7049</v>
      </c>
      <c r="D1915" s="396" t="s">
        <v>5791</v>
      </c>
      <c r="E1915" s="396" t="s">
        <v>7050</v>
      </c>
      <c r="F1915" s="398" t="s">
        <v>5798</v>
      </c>
      <c r="G1915" s="399" t="s">
        <v>5298</v>
      </c>
      <c r="H1915" s="400">
        <v>4.5937999999999999</v>
      </c>
      <c r="I1915" s="380">
        <v>7.18</v>
      </c>
      <c r="J1915" s="380">
        <v>32.979999999999997</v>
      </c>
      <c r="K1915" s="379"/>
      <c r="L1915" s="489">
        <v>8.66</v>
      </c>
    </row>
    <row r="1916" spans="1:13" ht="12.75" thickBot="1" x14ac:dyDescent="0.25">
      <c r="A1916" s="359" t="s">
        <v>5006</v>
      </c>
      <c r="B1916" s="396" t="s">
        <v>5794</v>
      </c>
      <c r="C1916" s="397" t="s">
        <v>6197</v>
      </c>
      <c r="D1916" s="396" t="s">
        <v>5791</v>
      </c>
      <c r="E1916" s="396" t="s">
        <v>5364</v>
      </c>
      <c r="F1916" s="398" t="s">
        <v>5798</v>
      </c>
      <c r="G1916" s="399" t="s">
        <v>5885</v>
      </c>
      <c r="H1916" s="400">
        <v>1.61E-2</v>
      </c>
      <c r="I1916" s="380">
        <v>154.26</v>
      </c>
      <c r="J1916" s="380">
        <v>2.48</v>
      </c>
      <c r="K1916" s="379"/>
      <c r="L1916" s="489">
        <v>185.84</v>
      </c>
    </row>
    <row r="1917" spans="1:13" ht="12.75" thickTop="1" x14ac:dyDescent="0.2">
      <c r="A1917" s="359" t="s">
        <v>5007</v>
      </c>
      <c r="B1917" s="390" t="s">
        <v>5794</v>
      </c>
      <c r="C1917" s="391" t="s">
        <v>6429</v>
      </c>
      <c r="D1917" s="390" t="s">
        <v>5791</v>
      </c>
      <c r="E1917" s="390" t="s">
        <v>6430</v>
      </c>
      <c r="F1917" s="392" t="s">
        <v>5798</v>
      </c>
      <c r="G1917" s="393" t="s">
        <v>5885</v>
      </c>
      <c r="H1917" s="394">
        <v>7.4999999999999997E-3</v>
      </c>
      <c r="I1917" s="395">
        <v>125.07</v>
      </c>
      <c r="J1917" s="395">
        <v>0.93</v>
      </c>
      <c r="K1917" s="379"/>
      <c r="L1917" s="491">
        <v>150.66999999999999</v>
      </c>
      <c r="M1917" s="492"/>
    </row>
    <row r="1918" spans="1:13" x14ac:dyDescent="0.2">
      <c r="A1918" s="359" t="s">
        <v>5008</v>
      </c>
      <c r="B1918" s="373" t="s">
        <v>5794</v>
      </c>
      <c r="C1918" s="374" t="s">
        <v>5967</v>
      </c>
      <c r="D1918" s="373" t="s">
        <v>5791</v>
      </c>
      <c r="E1918" s="373" t="s">
        <v>5375</v>
      </c>
      <c r="F1918" s="375" t="s">
        <v>5798</v>
      </c>
      <c r="G1918" s="376" t="s">
        <v>5885</v>
      </c>
      <c r="H1918" s="377">
        <v>7.4999999999999997E-3</v>
      </c>
      <c r="I1918" s="378">
        <v>118.26</v>
      </c>
      <c r="J1918" s="378">
        <v>0.88</v>
      </c>
      <c r="K1918" s="379"/>
      <c r="L1918" s="493">
        <v>142.47</v>
      </c>
      <c r="M1918" s="494"/>
    </row>
    <row r="1919" spans="1:13" x14ac:dyDescent="0.2">
      <c r="A1919" s="359" t="s">
        <v>5009</v>
      </c>
      <c r="B1919" s="373" t="s">
        <v>5794</v>
      </c>
      <c r="C1919" s="374" t="s">
        <v>5797</v>
      </c>
      <c r="D1919" s="373" t="s">
        <v>5791</v>
      </c>
      <c r="E1919" s="373" t="s">
        <v>5380</v>
      </c>
      <c r="F1919" s="375" t="s">
        <v>5798</v>
      </c>
      <c r="G1919" s="376" t="s">
        <v>5298</v>
      </c>
      <c r="H1919" s="377">
        <v>5.0769000000000002</v>
      </c>
      <c r="I1919" s="378">
        <v>0.52</v>
      </c>
      <c r="J1919" s="378">
        <v>2.63</v>
      </c>
      <c r="K1919" s="379"/>
      <c r="L1919" s="493">
        <v>0.63</v>
      </c>
      <c r="M1919" s="494"/>
    </row>
    <row r="1920" spans="1:13" x14ac:dyDescent="0.2">
      <c r="A1920" s="359" t="s">
        <v>5010</v>
      </c>
      <c r="B1920" s="373" t="s">
        <v>5794</v>
      </c>
      <c r="C1920" s="374" t="s">
        <v>6258</v>
      </c>
      <c r="D1920" s="373" t="s">
        <v>5791</v>
      </c>
      <c r="E1920" s="373" t="s">
        <v>5414</v>
      </c>
      <c r="F1920" s="375" t="s">
        <v>5798</v>
      </c>
      <c r="G1920" s="376" t="s">
        <v>5305</v>
      </c>
      <c r="H1920" s="377">
        <v>0.14929999999999999</v>
      </c>
      <c r="I1920" s="378">
        <v>9.0299999999999994</v>
      </c>
      <c r="J1920" s="378">
        <v>1.34</v>
      </c>
      <c r="K1920" s="379"/>
      <c r="L1920" s="493">
        <v>10.88</v>
      </c>
      <c r="M1920" s="494"/>
    </row>
    <row r="1921" spans="1:13" x14ac:dyDescent="0.2">
      <c r="A1921" s="359" t="s">
        <v>5011</v>
      </c>
      <c r="B1921" s="396" t="s">
        <v>5794</v>
      </c>
      <c r="C1921" s="397" t="s">
        <v>6250</v>
      </c>
      <c r="D1921" s="396" t="s">
        <v>5791</v>
      </c>
      <c r="E1921" s="396" t="s">
        <v>5413</v>
      </c>
      <c r="F1921" s="398" t="s">
        <v>5798</v>
      </c>
      <c r="G1921" s="399" t="s">
        <v>5305</v>
      </c>
      <c r="H1921" s="400">
        <v>1.9300000000000001E-2</v>
      </c>
      <c r="I1921" s="380">
        <v>12.5</v>
      </c>
      <c r="J1921" s="380">
        <v>0.24</v>
      </c>
      <c r="K1921" s="379"/>
      <c r="L1921" s="489">
        <v>15.06</v>
      </c>
    </row>
    <row r="1922" spans="1:13" ht="12.75" thickBot="1" x14ac:dyDescent="0.25">
      <c r="A1922" s="359" t="s">
        <v>5012</v>
      </c>
      <c r="B1922" s="396" t="s">
        <v>5794</v>
      </c>
      <c r="C1922" s="397" t="s">
        <v>6261</v>
      </c>
      <c r="D1922" s="396" t="s">
        <v>5791</v>
      </c>
      <c r="E1922" s="396" t="s">
        <v>5409</v>
      </c>
      <c r="F1922" s="398" t="s">
        <v>5798</v>
      </c>
      <c r="G1922" s="399" t="s">
        <v>5298</v>
      </c>
      <c r="H1922" s="400">
        <v>4.7E-2</v>
      </c>
      <c r="I1922" s="380">
        <v>23.16</v>
      </c>
      <c r="J1922" s="380">
        <v>1.08</v>
      </c>
      <c r="K1922" s="379"/>
      <c r="L1922" s="489">
        <v>27.91</v>
      </c>
    </row>
    <row r="1923" spans="1:13" ht="12.75" thickTop="1" x14ac:dyDescent="0.2">
      <c r="A1923" s="359" t="s">
        <v>5013</v>
      </c>
      <c r="B1923" s="390" t="s">
        <v>5794</v>
      </c>
      <c r="C1923" s="391" t="s">
        <v>7096</v>
      </c>
      <c r="D1923" s="390" t="s">
        <v>5791</v>
      </c>
      <c r="E1923" s="390" t="s">
        <v>5416</v>
      </c>
      <c r="F1923" s="392" t="s">
        <v>5798</v>
      </c>
      <c r="G1923" s="393" t="s">
        <v>5305</v>
      </c>
      <c r="H1923" s="394">
        <v>1</v>
      </c>
      <c r="I1923" s="395">
        <v>109.14270833333333</v>
      </c>
      <c r="J1923" s="395">
        <v>109.14</v>
      </c>
      <c r="K1923" s="379"/>
      <c r="L1923" s="491">
        <v>131.02000000000001</v>
      </c>
      <c r="M1923" s="492"/>
    </row>
    <row r="1924" spans="1:13" x14ac:dyDescent="0.2">
      <c r="A1924" s="359" t="s">
        <v>5014</v>
      </c>
      <c r="B1924" s="373" t="s">
        <v>5794</v>
      </c>
      <c r="C1924" s="374" t="s">
        <v>7064</v>
      </c>
      <c r="D1924" s="373" t="s">
        <v>5791</v>
      </c>
      <c r="E1924" s="373" t="s">
        <v>7065</v>
      </c>
      <c r="F1924" s="375" t="s">
        <v>5798</v>
      </c>
      <c r="G1924" s="376" t="s">
        <v>5298</v>
      </c>
      <c r="H1924" s="377">
        <v>0.69699999999999995</v>
      </c>
      <c r="I1924" s="378">
        <v>10.55</v>
      </c>
      <c r="J1924" s="378">
        <v>7.35</v>
      </c>
      <c r="K1924" s="379"/>
      <c r="L1924" s="493">
        <v>12.71</v>
      </c>
      <c r="M1924" s="494"/>
    </row>
    <row r="1925" spans="1:13" x14ac:dyDescent="0.2">
      <c r="A1925" s="359" t="s">
        <v>5015</v>
      </c>
      <c r="B1925" s="373" t="s">
        <v>5794</v>
      </c>
      <c r="C1925" s="374" t="s">
        <v>7073</v>
      </c>
      <c r="D1925" s="373" t="s">
        <v>5791</v>
      </c>
      <c r="E1925" s="373" t="s">
        <v>7074</v>
      </c>
      <c r="F1925" s="375" t="s">
        <v>5798</v>
      </c>
      <c r="G1925" s="376" t="s">
        <v>5298</v>
      </c>
      <c r="H1925" s="377">
        <v>26.3262</v>
      </c>
      <c r="I1925" s="378">
        <v>8.26</v>
      </c>
      <c r="J1925" s="378">
        <v>217.45</v>
      </c>
      <c r="K1925" s="379"/>
      <c r="L1925" s="493">
        <v>9.9600000000000009</v>
      </c>
      <c r="M1925" s="494"/>
    </row>
    <row r="1926" spans="1:13" x14ac:dyDescent="0.2">
      <c r="A1926" s="359" t="s">
        <v>5016</v>
      </c>
      <c r="B1926" s="373" t="s">
        <v>5794</v>
      </c>
      <c r="C1926" s="374" t="s">
        <v>6259</v>
      </c>
      <c r="D1926" s="373" t="s">
        <v>5791</v>
      </c>
      <c r="E1926" s="373" t="s">
        <v>5411</v>
      </c>
      <c r="F1926" s="375" t="s">
        <v>5798</v>
      </c>
      <c r="G1926" s="376" t="s">
        <v>5305</v>
      </c>
      <c r="H1926" s="377">
        <v>9.6699999999999994E-2</v>
      </c>
      <c r="I1926" s="378">
        <v>2.2400000000000002</v>
      </c>
      <c r="J1926" s="378">
        <v>0.21</v>
      </c>
      <c r="K1926" s="379"/>
      <c r="L1926" s="493">
        <v>2.71</v>
      </c>
      <c r="M1926" s="494"/>
    </row>
    <row r="1927" spans="1:13" x14ac:dyDescent="0.2">
      <c r="A1927" s="359" t="s">
        <v>5017</v>
      </c>
      <c r="B1927" s="373" t="s">
        <v>5794</v>
      </c>
      <c r="C1927" s="374" t="s">
        <v>6260</v>
      </c>
      <c r="D1927" s="373" t="s">
        <v>5791</v>
      </c>
      <c r="E1927" s="373" t="s">
        <v>5407</v>
      </c>
      <c r="F1927" s="375" t="s">
        <v>5798</v>
      </c>
      <c r="G1927" s="376" t="s">
        <v>5298</v>
      </c>
      <c r="H1927" s="377">
        <v>7.7399999999999997E-2</v>
      </c>
      <c r="I1927" s="378">
        <v>27.94</v>
      </c>
      <c r="J1927" s="378">
        <v>2.16</v>
      </c>
      <c r="K1927" s="379"/>
      <c r="L1927" s="493">
        <v>33.659999999999997</v>
      </c>
      <c r="M1927" s="494"/>
    </row>
    <row r="1928" spans="1:13" x14ac:dyDescent="0.2">
      <c r="A1928" s="359" t="s">
        <v>5018</v>
      </c>
      <c r="B1928" s="373" t="s">
        <v>5794</v>
      </c>
      <c r="C1928" s="374" t="s">
        <v>7078</v>
      </c>
      <c r="D1928" s="373" t="s">
        <v>5791</v>
      </c>
      <c r="E1928" s="373" t="s">
        <v>7079</v>
      </c>
      <c r="F1928" s="375" t="s">
        <v>5798</v>
      </c>
      <c r="G1928" s="376" t="s">
        <v>5305</v>
      </c>
      <c r="H1928" s="377">
        <v>4</v>
      </c>
      <c r="I1928" s="378">
        <v>2.19</v>
      </c>
      <c r="J1928" s="378">
        <v>8.76</v>
      </c>
      <c r="K1928" s="379"/>
      <c r="L1928" s="493">
        <v>2.65</v>
      </c>
      <c r="M1928" s="494"/>
    </row>
    <row r="1929" spans="1:13" x14ac:dyDescent="0.2">
      <c r="A1929" s="359" t="s">
        <v>5019</v>
      </c>
      <c r="B1929" s="381" t="s">
        <v>7341</v>
      </c>
      <c r="C1929" s="382" t="s">
        <v>5781</v>
      </c>
      <c r="D1929" s="381" t="s">
        <v>5782</v>
      </c>
      <c r="E1929" s="381" t="s">
        <v>5783</v>
      </c>
      <c r="F1929" s="383" t="s">
        <v>5784</v>
      </c>
      <c r="G1929" s="384" t="s">
        <v>5785</v>
      </c>
      <c r="H1929" s="382" t="s">
        <v>5786</v>
      </c>
      <c r="I1929" s="382" t="s">
        <v>5787</v>
      </c>
      <c r="J1929" s="382" t="s">
        <v>5788</v>
      </c>
      <c r="K1929" s="364"/>
    </row>
    <row r="1930" spans="1:13" ht="12.75" thickBot="1" x14ac:dyDescent="0.25">
      <c r="A1930" s="359" t="s">
        <v>5020</v>
      </c>
      <c r="B1930" s="385" t="s">
        <v>5789</v>
      </c>
      <c r="C1930" s="386" t="s">
        <v>6363</v>
      </c>
      <c r="D1930" s="385" t="s">
        <v>5791</v>
      </c>
      <c r="E1930" s="385" t="s">
        <v>506</v>
      </c>
      <c r="F1930" s="387">
        <v>26</v>
      </c>
      <c r="G1930" s="388" t="s">
        <v>5793</v>
      </c>
      <c r="H1930" s="389">
        <v>1</v>
      </c>
      <c r="I1930" s="372">
        <v>21.759999999999998</v>
      </c>
      <c r="J1930" s="372">
        <v>21.759999999999998</v>
      </c>
      <c r="K1930" s="371"/>
      <c r="L1930" s="488">
        <v>26.18</v>
      </c>
      <c r="M1930" s="488">
        <v>26.18</v>
      </c>
    </row>
    <row r="1931" spans="1:13" ht="12.75" thickTop="1" x14ac:dyDescent="0.2">
      <c r="A1931" s="359" t="s">
        <v>5021</v>
      </c>
      <c r="B1931" s="390" t="s">
        <v>5794</v>
      </c>
      <c r="C1931" s="391" t="s">
        <v>5795</v>
      </c>
      <c r="D1931" s="390" t="s">
        <v>5791</v>
      </c>
      <c r="E1931" s="390" t="s">
        <v>5302</v>
      </c>
      <c r="F1931" s="392" t="s">
        <v>5796</v>
      </c>
      <c r="G1931" s="393" t="s">
        <v>86</v>
      </c>
      <c r="H1931" s="394">
        <v>0.27350000000000002</v>
      </c>
      <c r="I1931" s="395">
        <v>12.5</v>
      </c>
      <c r="J1931" s="395">
        <v>3.41</v>
      </c>
      <c r="K1931" s="379"/>
      <c r="L1931" s="491">
        <v>15.06</v>
      </c>
      <c r="M1931" s="492"/>
    </row>
    <row r="1932" spans="1:13" x14ac:dyDescent="0.2">
      <c r="A1932" s="359" t="s">
        <v>5022</v>
      </c>
      <c r="B1932" s="373" t="s">
        <v>5794</v>
      </c>
      <c r="C1932" s="374" t="s">
        <v>6342</v>
      </c>
      <c r="D1932" s="373" t="s">
        <v>5791</v>
      </c>
      <c r="E1932" s="373" t="s">
        <v>5572</v>
      </c>
      <c r="F1932" s="375" t="s">
        <v>5798</v>
      </c>
      <c r="G1932" s="376" t="s">
        <v>5566</v>
      </c>
      <c r="H1932" s="377">
        <v>7.1499999999999994E-2</v>
      </c>
      <c r="I1932" s="378">
        <v>16.899999999999999</v>
      </c>
      <c r="J1932" s="378">
        <v>1.2</v>
      </c>
      <c r="K1932" s="379"/>
      <c r="L1932" s="493">
        <v>20.37</v>
      </c>
      <c r="M1932" s="494"/>
    </row>
    <row r="1933" spans="1:13" x14ac:dyDescent="0.2">
      <c r="A1933" s="359" t="s">
        <v>5023</v>
      </c>
      <c r="B1933" s="373" t="s">
        <v>5794</v>
      </c>
      <c r="C1933" s="374" t="s">
        <v>6283</v>
      </c>
      <c r="D1933" s="373" t="s">
        <v>5791</v>
      </c>
      <c r="E1933" s="373" t="s">
        <v>5557</v>
      </c>
      <c r="F1933" s="375" t="s">
        <v>5796</v>
      </c>
      <c r="G1933" s="376" t="s">
        <v>86</v>
      </c>
      <c r="H1933" s="377">
        <v>0.48220000000000002</v>
      </c>
      <c r="I1933" s="378">
        <v>18.571700000000003</v>
      </c>
      <c r="J1933" s="378">
        <v>8.9499999999999993</v>
      </c>
      <c r="K1933" s="379"/>
      <c r="L1933" s="493">
        <v>22.3</v>
      </c>
      <c r="M1933" s="494"/>
    </row>
    <row r="1934" spans="1:13" ht="36" x14ac:dyDescent="0.2">
      <c r="A1934" s="359" t="s">
        <v>5024</v>
      </c>
      <c r="B1934" s="373" t="s">
        <v>5794</v>
      </c>
      <c r="C1934" s="374" t="s">
        <v>6364</v>
      </c>
      <c r="D1934" s="373" t="s">
        <v>5791</v>
      </c>
      <c r="E1934" s="373" t="s">
        <v>6365</v>
      </c>
      <c r="F1934" s="375" t="s">
        <v>5798</v>
      </c>
      <c r="G1934" s="376" t="s">
        <v>5305</v>
      </c>
      <c r="H1934" s="377">
        <v>5.3E-3</v>
      </c>
      <c r="I1934" s="378">
        <v>2.2599999999999998</v>
      </c>
      <c r="J1934" s="378">
        <v>0.01</v>
      </c>
      <c r="K1934" s="379"/>
      <c r="L1934" s="493">
        <v>2.73</v>
      </c>
      <c r="M1934" s="494"/>
    </row>
    <row r="1935" spans="1:13" x14ac:dyDescent="0.2">
      <c r="A1935" s="359" t="s">
        <v>5025</v>
      </c>
      <c r="B1935" s="373" t="s">
        <v>5794</v>
      </c>
      <c r="C1935" s="374" t="s">
        <v>6259</v>
      </c>
      <c r="D1935" s="373" t="s">
        <v>5791</v>
      </c>
      <c r="E1935" s="373" t="s">
        <v>5411</v>
      </c>
      <c r="F1935" s="375" t="s">
        <v>5798</v>
      </c>
      <c r="G1935" s="376" t="s">
        <v>5305</v>
      </c>
      <c r="H1935" s="377">
        <v>0.18</v>
      </c>
      <c r="I1935" s="378">
        <v>2.2400000000000002</v>
      </c>
      <c r="J1935" s="378">
        <v>0.4</v>
      </c>
      <c r="K1935" s="379"/>
      <c r="L1935" s="493">
        <v>2.71</v>
      </c>
      <c r="M1935" s="494"/>
    </row>
    <row r="1936" spans="1:13" x14ac:dyDescent="0.2">
      <c r="A1936" s="359" t="s">
        <v>5026</v>
      </c>
      <c r="B1936" s="373" t="s">
        <v>5794</v>
      </c>
      <c r="C1936" s="374" t="s">
        <v>6345</v>
      </c>
      <c r="D1936" s="373" t="s">
        <v>5791</v>
      </c>
      <c r="E1936" s="373" t="s">
        <v>5570</v>
      </c>
      <c r="F1936" s="375" t="s">
        <v>5798</v>
      </c>
      <c r="G1936" s="376" t="s">
        <v>5566</v>
      </c>
      <c r="H1936" s="377">
        <v>0.109</v>
      </c>
      <c r="I1936" s="378">
        <v>28.73</v>
      </c>
      <c r="J1936" s="378">
        <v>3.13</v>
      </c>
      <c r="K1936" s="379"/>
      <c r="L1936" s="493">
        <v>34.619999999999997</v>
      </c>
      <c r="M1936" s="494"/>
    </row>
    <row r="1937" spans="1:13" x14ac:dyDescent="0.2">
      <c r="A1937" s="359" t="s">
        <v>5027</v>
      </c>
      <c r="B1937" s="373" t="s">
        <v>5794</v>
      </c>
      <c r="C1937" s="374" t="s">
        <v>6366</v>
      </c>
      <c r="D1937" s="373" t="s">
        <v>5791</v>
      </c>
      <c r="E1937" s="373" t="s">
        <v>5565</v>
      </c>
      <c r="F1937" s="375" t="s">
        <v>5798</v>
      </c>
      <c r="G1937" s="376" t="s">
        <v>5566</v>
      </c>
      <c r="H1937" s="377">
        <v>0.12859999999999999</v>
      </c>
      <c r="I1937" s="378">
        <v>36.26</v>
      </c>
      <c r="J1937" s="378">
        <v>4.66</v>
      </c>
      <c r="K1937" s="379"/>
      <c r="L1937" s="493">
        <v>43.69</v>
      </c>
      <c r="M1937" s="494"/>
    </row>
    <row r="1938" spans="1:13" x14ac:dyDescent="0.2">
      <c r="A1938" s="359" t="s">
        <v>5028</v>
      </c>
      <c r="B1938" s="360" t="s">
        <v>7351</v>
      </c>
      <c r="C1938" s="361" t="s">
        <v>5781</v>
      </c>
      <c r="D1938" s="360" t="s">
        <v>5782</v>
      </c>
      <c r="E1938" s="360" t="s">
        <v>5783</v>
      </c>
      <c r="F1938" s="362" t="s">
        <v>5784</v>
      </c>
      <c r="G1938" s="363" t="s">
        <v>5785</v>
      </c>
      <c r="H1938" s="361" t="s">
        <v>5786</v>
      </c>
      <c r="I1938" s="361" t="s">
        <v>5787</v>
      </c>
      <c r="J1938" s="361" t="s">
        <v>5788</v>
      </c>
      <c r="K1938" s="364"/>
      <c r="L1938" s="494"/>
      <c r="M1938" s="494"/>
    </row>
    <row r="1939" spans="1:13" x14ac:dyDescent="0.2">
      <c r="A1939" s="359" t="s">
        <v>5029</v>
      </c>
      <c r="B1939" s="385" t="s">
        <v>5789</v>
      </c>
      <c r="C1939" s="386" t="s">
        <v>5831</v>
      </c>
      <c r="D1939" s="385" t="s">
        <v>5791</v>
      </c>
      <c r="E1939" s="385" t="s">
        <v>175</v>
      </c>
      <c r="F1939" s="387">
        <v>27</v>
      </c>
      <c r="G1939" s="388" t="s">
        <v>5793</v>
      </c>
      <c r="H1939" s="389">
        <v>1</v>
      </c>
      <c r="I1939" s="372">
        <v>3.0300000000000002</v>
      </c>
      <c r="J1939" s="372">
        <v>3.0300000000000002</v>
      </c>
      <c r="K1939" s="371"/>
      <c r="L1939" s="488">
        <v>3.64</v>
      </c>
      <c r="M1939" s="488">
        <v>3.64</v>
      </c>
    </row>
    <row r="1940" spans="1:13" ht="12.75" thickBot="1" x14ac:dyDescent="0.25">
      <c r="A1940" s="359" t="s">
        <v>5030</v>
      </c>
      <c r="B1940" s="396" t="s">
        <v>5794</v>
      </c>
      <c r="C1940" s="397" t="s">
        <v>5832</v>
      </c>
      <c r="D1940" s="396" t="s">
        <v>5791</v>
      </c>
      <c r="E1940" s="396" t="s">
        <v>5833</v>
      </c>
      <c r="F1940" s="398" t="s">
        <v>5798</v>
      </c>
      <c r="G1940" s="399" t="s">
        <v>5566</v>
      </c>
      <c r="H1940" s="400">
        <v>0.05</v>
      </c>
      <c r="I1940" s="380">
        <v>7.81</v>
      </c>
      <c r="J1940" s="380">
        <v>0.39</v>
      </c>
      <c r="K1940" s="379"/>
      <c r="L1940" s="489">
        <v>9.42</v>
      </c>
    </row>
    <row r="1941" spans="1:13" ht="12.75" thickTop="1" x14ac:dyDescent="0.2">
      <c r="A1941" s="359" t="s">
        <v>5031</v>
      </c>
      <c r="B1941" s="390" t="s">
        <v>5794</v>
      </c>
      <c r="C1941" s="391" t="s">
        <v>5815</v>
      </c>
      <c r="D1941" s="390" t="s">
        <v>5791</v>
      </c>
      <c r="E1941" s="390" t="s">
        <v>5286</v>
      </c>
      <c r="F1941" s="392" t="s">
        <v>5796</v>
      </c>
      <c r="G1941" s="393" t="s">
        <v>86</v>
      </c>
      <c r="H1941" s="394">
        <v>0.15</v>
      </c>
      <c r="I1941" s="395">
        <v>11.1807</v>
      </c>
      <c r="J1941" s="395">
        <v>1.67</v>
      </c>
      <c r="K1941" s="379"/>
      <c r="L1941" s="491">
        <v>13.34</v>
      </c>
      <c r="M1941" s="492"/>
    </row>
    <row r="1942" spans="1:13" x14ac:dyDescent="0.2">
      <c r="A1942" s="359" t="s">
        <v>5032</v>
      </c>
      <c r="B1942" s="373" t="s">
        <v>5794</v>
      </c>
      <c r="C1942" s="374" t="s">
        <v>5834</v>
      </c>
      <c r="D1942" s="373" t="s">
        <v>5791</v>
      </c>
      <c r="E1942" s="373" t="s">
        <v>5835</v>
      </c>
      <c r="F1942" s="375" t="s">
        <v>5798</v>
      </c>
      <c r="G1942" s="376" t="s">
        <v>5566</v>
      </c>
      <c r="H1942" s="377">
        <v>0.1084</v>
      </c>
      <c r="I1942" s="378">
        <v>8.25</v>
      </c>
      <c r="J1942" s="378">
        <v>0.89</v>
      </c>
      <c r="K1942" s="379"/>
      <c r="L1942" s="493">
        <v>9.9499999999999993</v>
      </c>
      <c r="M1942" s="494"/>
    </row>
    <row r="1943" spans="1:13" x14ac:dyDescent="0.2">
      <c r="A1943" s="359" t="s">
        <v>5033</v>
      </c>
      <c r="B1943" s="373" t="s">
        <v>5794</v>
      </c>
      <c r="C1943" s="374" t="s">
        <v>5836</v>
      </c>
      <c r="D1943" s="373" t="s">
        <v>5791</v>
      </c>
      <c r="E1943" s="373" t="s">
        <v>5837</v>
      </c>
      <c r="F1943" s="375" t="s">
        <v>5798</v>
      </c>
      <c r="G1943" s="376" t="s">
        <v>5298</v>
      </c>
      <c r="H1943" s="377">
        <v>0.01</v>
      </c>
      <c r="I1943" s="378">
        <v>8.83</v>
      </c>
      <c r="J1943" s="378">
        <v>0.08</v>
      </c>
      <c r="K1943" s="379"/>
      <c r="L1943" s="493">
        <v>10.64</v>
      </c>
      <c r="M1943" s="494"/>
    </row>
    <row r="1944" spans="1:13" x14ac:dyDescent="0.2">
      <c r="A1944" s="359" t="s">
        <v>5034</v>
      </c>
      <c r="B1944" s="360" t="s">
        <v>7358</v>
      </c>
      <c r="C1944" s="361" t="s">
        <v>5781</v>
      </c>
      <c r="D1944" s="360" t="s">
        <v>5782</v>
      </c>
      <c r="E1944" s="360" t="s">
        <v>5783</v>
      </c>
      <c r="F1944" s="362" t="s">
        <v>5784</v>
      </c>
      <c r="G1944" s="363" t="s">
        <v>5785</v>
      </c>
      <c r="H1944" s="361" t="s">
        <v>5786</v>
      </c>
      <c r="I1944" s="361" t="s">
        <v>5787</v>
      </c>
      <c r="J1944" s="361" t="s">
        <v>5788</v>
      </c>
      <c r="K1944" s="364"/>
      <c r="L1944" s="494"/>
      <c r="M1944" s="494"/>
    </row>
    <row r="1945" spans="1:13" ht="36" x14ac:dyDescent="0.2">
      <c r="A1945" s="359" t="s">
        <v>5035</v>
      </c>
      <c r="B1945" s="365" t="s">
        <v>5789</v>
      </c>
      <c r="C1945" s="366" t="s">
        <v>7360</v>
      </c>
      <c r="D1945" s="365" t="s">
        <v>5791</v>
      </c>
      <c r="E1945" s="365" t="s">
        <v>879</v>
      </c>
      <c r="F1945" s="367">
        <v>2</v>
      </c>
      <c r="G1945" s="368" t="s">
        <v>5607</v>
      </c>
      <c r="H1945" s="369">
        <v>1</v>
      </c>
      <c r="I1945" s="370">
        <v>447.2</v>
      </c>
      <c r="J1945" s="370">
        <v>447.20000000000005</v>
      </c>
      <c r="K1945" s="371"/>
      <c r="L1945" s="495">
        <v>538.73</v>
      </c>
      <c r="M1945" s="495">
        <v>538.73</v>
      </c>
    </row>
    <row r="1946" spans="1:13" x14ac:dyDescent="0.2">
      <c r="A1946" s="359" t="s">
        <v>5036</v>
      </c>
      <c r="B1946" s="373" t="s">
        <v>5794</v>
      </c>
      <c r="C1946" s="374" t="s">
        <v>5815</v>
      </c>
      <c r="D1946" s="373" t="s">
        <v>5791</v>
      </c>
      <c r="E1946" s="373" t="s">
        <v>5286</v>
      </c>
      <c r="F1946" s="375" t="s">
        <v>5796</v>
      </c>
      <c r="G1946" s="376" t="s">
        <v>86</v>
      </c>
      <c r="H1946" s="377">
        <v>22.605</v>
      </c>
      <c r="I1946" s="378">
        <v>11.074427999999999</v>
      </c>
      <c r="J1946" s="378">
        <v>250.33</v>
      </c>
      <c r="K1946" s="379"/>
      <c r="L1946" s="493">
        <v>13.34</v>
      </c>
      <c r="M1946" s="494"/>
    </row>
    <row r="1947" spans="1:13" x14ac:dyDescent="0.2">
      <c r="A1947" s="359" t="s">
        <v>5037</v>
      </c>
      <c r="B1947" s="373" t="s">
        <v>5794</v>
      </c>
      <c r="C1947" s="374" t="s">
        <v>5882</v>
      </c>
      <c r="D1947" s="373" t="s">
        <v>5791</v>
      </c>
      <c r="E1947" s="373" t="s">
        <v>5402</v>
      </c>
      <c r="F1947" s="375" t="s">
        <v>5796</v>
      </c>
      <c r="G1947" s="376" t="s">
        <v>86</v>
      </c>
      <c r="H1947" s="377">
        <v>10.636100000000001</v>
      </c>
      <c r="I1947" s="378">
        <v>18.510000000000002</v>
      </c>
      <c r="J1947" s="378">
        <v>196.87</v>
      </c>
      <c r="K1947" s="379"/>
      <c r="L1947" s="493">
        <v>22.3</v>
      </c>
      <c r="M1947" s="494"/>
    </row>
    <row r="1948" spans="1:13" x14ac:dyDescent="0.2">
      <c r="A1948" s="359" t="s">
        <v>5038</v>
      </c>
      <c r="B1948" s="381" t="s">
        <v>7364</v>
      </c>
      <c r="C1948" s="382" t="s">
        <v>5781</v>
      </c>
      <c r="D1948" s="381" t="s">
        <v>5782</v>
      </c>
      <c r="E1948" s="381" t="s">
        <v>5783</v>
      </c>
      <c r="F1948" s="383" t="s">
        <v>5784</v>
      </c>
      <c r="G1948" s="384" t="s">
        <v>5785</v>
      </c>
      <c r="H1948" s="382" t="s">
        <v>5786</v>
      </c>
      <c r="I1948" s="382" t="s">
        <v>5787</v>
      </c>
      <c r="J1948" s="382" t="s">
        <v>5788</v>
      </c>
      <c r="K1948" s="364"/>
    </row>
    <row r="1949" spans="1:13" ht="24.75" thickBot="1" x14ac:dyDescent="0.25">
      <c r="A1949" s="359" t="s">
        <v>5039</v>
      </c>
      <c r="B1949" s="385" t="s">
        <v>5789</v>
      </c>
      <c r="C1949" s="386" t="s">
        <v>7366</v>
      </c>
      <c r="D1949" s="385" t="s">
        <v>217</v>
      </c>
      <c r="E1949" s="385" t="s">
        <v>881</v>
      </c>
      <c r="F1949" s="387" t="s">
        <v>7367</v>
      </c>
      <c r="G1949" s="388" t="s">
        <v>160</v>
      </c>
      <c r="H1949" s="389">
        <v>1</v>
      </c>
      <c r="I1949" s="372">
        <v>1133.02</v>
      </c>
      <c r="J1949" s="372">
        <v>1133.02</v>
      </c>
      <c r="K1949" s="371"/>
      <c r="L1949" s="488">
        <v>1364.94</v>
      </c>
      <c r="M1949" s="488">
        <v>1364.94</v>
      </c>
    </row>
    <row r="1950" spans="1:13" ht="36.75" thickTop="1" x14ac:dyDescent="0.2">
      <c r="A1950" s="359" t="s">
        <v>5040</v>
      </c>
      <c r="B1950" s="411" t="s">
        <v>5898</v>
      </c>
      <c r="C1950" s="412" t="s">
        <v>7369</v>
      </c>
      <c r="D1950" s="411" t="s">
        <v>217</v>
      </c>
      <c r="E1950" s="411" t="s">
        <v>7370</v>
      </c>
      <c r="F1950" s="413" t="s">
        <v>5901</v>
      </c>
      <c r="G1950" s="414" t="s">
        <v>5902</v>
      </c>
      <c r="H1950" s="415">
        <v>1.6384000000000001</v>
      </c>
      <c r="I1950" s="416">
        <v>219</v>
      </c>
      <c r="J1950" s="416">
        <v>358.8</v>
      </c>
      <c r="K1950" s="379"/>
      <c r="L1950" s="491">
        <v>263.83</v>
      </c>
      <c r="M1950" s="492"/>
    </row>
    <row r="1951" spans="1:13" ht="36" x14ac:dyDescent="0.2">
      <c r="A1951" s="359" t="s">
        <v>5041</v>
      </c>
      <c r="B1951" s="418" t="s">
        <v>5898</v>
      </c>
      <c r="C1951" s="419" t="s">
        <v>7372</v>
      </c>
      <c r="D1951" s="418" t="s">
        <v>217</v>
      </c>
      <c r="E1951" s="418" t="s">
        <v>7373</v>
      </c>
      <c r="F1951" s="420" t="s">
        <v>5901</v>
      </c>
      <c r="G1951" s="421" t="s">
        <v>5905</v>
      </c>
      <c r="H1951" s="422">
        <v>7.1581000000000001</v>
      </c>
      <c r="I1951" s="423">
        <v>62.435599103139005</v>
      </c>
      <c r="J1951" s="423">
        <v>446.92</v>
      </c>
      <c r="K1951" s="379"/>
      <c r="L1951" s="493">
        <v>75.209999999999994</v>
      </c>
      <c r="M1951" s="494"/>
    </row>
    <row r="1952" spans="1:13" ht="24" x14ac:dyDescent="0.2">
      <c r="A1952" s="359" t="s">
        <v>5042</v>
      </c>
      <c r="B1952" s="418" t="s">
        <v>5898</v>
      </c>
      <c r="C1952" s="419" t="s">
        <v>5909</v>
      </c>
      <c r="D1952" s="418" t="s">
        <v>217</v>
      </c>
      <c r="E1952" s="418" t="s">
        <v>5455</v>
      </c>
      <c r="F1952" s="420" t="s">
        <v>5908</v>
      </c>
      <c r="G1952" s="421" t="s">
        <v>185</v>
      </c>
      <c r="H1952" s="422">
        <v>8.7965</v>
      </c>
      <c r="I1952" s="423">
        <v>16.12</v>
      </c>
      <c r="J1952" s="423">
        <v>141.79</v>
      </c>
      <c r="K1952" s="379"/>
      <c r="L1952" s="493">
        <v>19.420000000000002</v>
      </c>
      <c r="M1952" s="494"/>
    </row>
    <row r="1953" spans="1:13" ht="24" x14ac:dyDescent="0.2">
      <c r="A1953" s="359" t="s">
        <v>5043</v>
      </c>
      <c r="B1953" s="418" t="s">
        <v>5898</v>
      </c>
      <c r="C1953" s="419" t="s">
        <v>7376</v>
      </c>
      <c r="D1953" s="418" t="s">
        <v>217</v>
      </c>
      <c r="E1953" s="418" t="s">
        <v>7377</v>
      </c>
      <c r="F1953" s="420" t="s">
        <v>5908</v>
      </c>
      <c r="G1953" s="421" t="s">
        <v>185</v>
      </c>
      <c r="H1953" s="422">
        <v>8.7965</v>
      </c>
      <c r="I1953" s="423">
        <v>21.09</v>
      </c>
      <c r="J1953" s="423">
        <v>185.51</v>
      </c>
      <c r="K1953" s="379"/>
      <c r="L1953" s="493">
        <v>25.41</v>
      </c>
      <c r="M1953" s="494"/>
    </row>
    <row r="1954" spans="1:13" x14ac:dyDescent="0.2">
      <c r="A1954" s="359" t="s">
        <v>5044</v>
      </c>
      <c r="B1954" s="360" t="s">
        <v>7379</v>
      </c>
      <c r="C1954" s="361" t="s">
        <v>5781</v>
      </c>
      <c r="D1954" s="360" t="s">
        <v>5782</v>
      </c>
      <c r="E1954" s="360" t="s">
        <v>5783</v>
      </c>
      <c r="F1954" s="362" t="s">
        <v>5784</v>
      </c>
      <c r="G1954" s="363" t="s">
        <v>5785</v>
      </c>
      <c r="H1954" s="361" t="s">
        <v>5786</v>
      </c>
      <c r="I1954" s="361" t="s">
        <v>5787</v>
      </c>
      <c r="J1954" s="361" t="s">
        <v>5788</v>
      </c>
      <c r="K1954" s="364"/>
      <c r="L1954" s="494"/>
      <c r="M1954" s="494"/>
    </row>
    <row r="1955" spans="1:13" ht="24" x14ac:dyDescent="0.2">
      <c r="A1955" s="359" t="s">
        <v>5045</v>
      </c>
      <c r="B1955" s="365" t="s">
        <v>5789</v>
      </c>
      <c r="C1955" s="366" t="s">
        <v>5884</v>
      </c>
      <c r="D1955" s="365" t="s">
        <v>5791</v>
      </c>
      <c r="E1955" s="365" t="s">
        <v>210</v>
      </c>
      <c r="F1955" s="367">
        <v>2</v>
      </c>
      <c r="G1955" s="368" t="s">
        <v>5885</v>
      </c>
      <c r="H1955" s="369">
        <v>1</v>
      </c>
      <c r="I1955" s="370">
        <v>32.31</v>
      </c>
      <c r="J1955" s="370">
        <v>32.31</v>
      </c>
      <c r="K1955" s="371"/>
      <c r="L1955" s="495">
        <v>38.92</v>
      </c>
      <c r="M1955" s="495">
        <v>38.92</v>
      </c>
    </row>
    <row r="1956" spans="1:13" x14ac:dyDescent="0.2">
      <c r="A1956" s="359" t="s">
        <v>5046</v>
      </c>
      <c r="B1956" s="373" t="s">
        <v>5794</v>
      </c>
      <c r="C1956" s="374" t="s">
        <v>5840</v>
      </c>
      <c r="D1956" s="373" t="s">
        <v>5791</v>
      </c>
      <c r="E1956" s="373" t="s">
        <v>5288</v>
      </c>
      <c r="F1956" s="375" t="s">
        <v>5796</v>
      </c>
      <c r="G1956" s="376" t="s">
        <v>86</v>
      </c>
      <c r="H1956" s="377">
        <v>0.25</v>
      </c>
      <c r="I1956" s="378">
        <v>18.510000000000002</v>
      </c>
      <c r="J1956" s="378">
        <v>4.62</v>
      </c>
      <c r="K1956" s="379"/>
      <c r="L1956" s="493">
        <v>22.3</v>
      </c>
      <c r="M1956" s="494"/>
    </row>
    <row r="1957" spans="1:13" x14ac:dyDescent="0.2">
      <c r="A1957" s="359" t="s">
        <v>5047</v>
      </c>
      <c r="B1957" s="373" t="s">
        <v>5794</v>
      </c>
      <c r="C1957" s="374" t="s">
        <v>5815</v>
      </c>
      <c r="D1957" s="373" t="s">
        <v>5791</v>
      </c>
      <c r="E1957" s="373" t="s">
        <v>5286</v>
      </c>
      <c r="F1957" s="375" t="s">
        <v>5796</v>
      </c>
      <c r="G1957" s="376" t="s">
        <v>86</v>
      </c>
      <c r="H1957" s="377">
        <v>2.5</v>
      </c>
      <c r="I1957" s="378">
        <v>11.077907142857145</v>
      </c>
      <c r="J1957" s="378">
        <v>27.69</v>
      </c>
      <c r="K1957" s="379"/>
      <c r="L1957" s="493">
        <v>13.34</v>
      </c>
      <c r="M1957" s="494"/>
    </row>
    <row r="1958" spans="1:13" x14ac:dyDescent="0.2">
      <c r="A1958" s="359" t="s">
        <v>5048</v>
      </c>
      <c r="B1958" s="360" t="s">
        <v>7384</v>
      </c>
      <c r="C1958" s="361" t="s">
        <v>5781</v>
      </c>
      <c r="D1958" s="360" t="s">
        <v>5782</v>
      </c>
      <c r="E1958" s="360" t="s">
        <v>5783</v>
      </c>
      <c r="F1958" s="362" t="s">
        <v>5784</v>
      </c>
      <c r="G1958" s="363" t="s">
        <v>5785</v>
      </c>
      <c r="H1958" s="361" t="s">
        <v>5786</v>
      </c>
      <c r="I1958" s="361" t="s">
        <v>5787</v>
      </c>
      <c r="J1958" s="361" t="s">
        <v>5788</v>
      </c>
      <c r="K1958" s="364"/>
      <c r="L1958" s="494"/>
      <c r="M1958" s="494"/>
    </row>
    <row r="1959" spans="1:13" x14ac:dyDescent="0.2">
      <c r="A1959" s="359" t="s">
        <v>5049</v>
      </c>
      <c r="B1959" s="365" t="s">
        <v>5789</v>
      </c>
      <c r="C1959" s="366" t="s">
        <v>5923</v>
      </c>
      <c r="D1959" s="365" t="s">
        <v>5791</v>
      </c>
      <c r="E1959" s="365" t="s">
        <v>230</v>
      </c>
      <c r="F1959" s="367">
        <v>3</v>
      </c>
      <c r="G1959" s="368" t="s">
        <v>5885</v>
      </c>
      <c r="H1959" s="369">
        <v>1</v>
      </c>
      <c r="I1959" s="370">
        <v>36.269999999999996</v>
      </c>
      <c r="J1959" s="370">
        <v>36.269999999999996</v>
      </c>
      <c r="K1959" s="371"/>
      <c r="L1959" s="495">
        <v>43.7</v>
      </c>
      <c r="M1959" s="495">
        <v>43.7</v>
      </c>
    </row>
    <row r="1960" spans="1:13" x14ac:dyDescent="0.2">
      <c r="A1960" s="359" t="s">
        <v>5050</v>
      </c>
      <c r="B1960" s="396" t="s">
        <v>5794</v>
      </c>
      <c r="C1960" s="397" t="s">
        <v>5815</v>
      </c>
      <c r="D1960" s="396" t="s">
        <v>5791</v>
      </c>
      <c r="E1960" s="396" t="s">
        <v>5286</v>
      </c>
      <c r="F1960" s="398" t="s">
        <v>5796</v>
      </c>
      <c r="G1960" s="399" t="s">
        <v>86</v>
      </c>
      <c r="H1960" s="400">
        <v>0.72</v>
      </c>
      <c r="I1960" s="380">
        <v>11.056162500000005</v>
      </c>
      <c r="J1960" s="380">
        <v>7.96</v>
      </c>
      <c r="K1960" s="379"/>
      <c r="L1960" s="489">
        <v>13.34</v>
      </c>
    </row>
    <row r="1961" spans="1:13" ht="12.75" thickBot="1" x14ac:dyDescent="0.25">
      <c r="A1961" s="359" t="s">
        <v>5051</v>
      </c>
      <c r="B1961" s="396" t="s">
        <v>5794</v>
      </c>
      <c r="C1961" s="397" t="s">
        <v>5924</v>
      </c>
      <c r="D1961" s="396" t="s">
        <v>5791</v>
      </c>
      <c r="E1961" s="396" t="s">
        <v>5925</v>
      </c>
      <c r="F1961" s="398" t="s">
        <v>5798</v>
      </c>
      <c r="G1961" s="399" t="s">
        <v>86</v>
      </c>
      <c r="H1961" s="400">
        <v>0.4</v>
      </c>
      <c r="I1961" s="380">
        <v>70.78</v>
      </c>
      <c r="J1961" s="380">
        <v>28.31</v>
      </c>
      <c r="K1961" s="379"/>
      <c r="L1961" s="489">
        <v>85.27</v>
      </c>
    </row>
    <row r="1962" spans="1:13" ht="12.75" thickTop="1" x14ac:dyDescent="0.2">
      <c r="A1962" s="359" t="s">
        <v>5052</v>
      </c>
      <c r="B1962" s="407" t="s">
        <v>7389</v>
      </c>
      <c r="C1962" s="408" t="s">
        <v>5781</v>
      </c>
      <c r="D1962" s="407" t="s">
        <v>5782</v>
      </c>
      <c r="E1962" s="407" t="s">
        <v>5783</v>
      </c>
      <c r="F1962" s="409" t="s">
        <v>5784</v>
      </c>
      <c r="G1962" s="410" t="s">
        <v>5785</v>
      </c>
      <c r="H1962" s="408" t="s">
        <v>5786</v>
      </c>
      <c r="I1962" s="408" t="s">
        <v>5787</v>
      </c>
      <c r="J1962" s="408" t="s">
        <v>5788</v>
      </c>
      <c r="K1962" s="364"/>
      <c r="L1962" s="492"/>
      <c r="M1962" s="492"/>
    </row>
    <row r="1963" spans="1:13" ht="36" x14ac:dyDescent="0.2">
      <c r="A1963" s="359" t="s">
        <v>5053</v>
      </c>
      <c r="B1963" s="365" t="s">
        <v>5789</v>
      </c>
      <c r="C1963" s="366" t="s">
        <v>6376</v>
      </c>
      <c r="D1963" s="365" t="s">
        <v>217</v>
      </c>
      <c r="E1963" s="365" t="s">
        <v>532</v>
      </c>
      <c r="F1963" s="367" t="s">
        <v>6377</v>
      </c>
      <c r="G1963" s="368" t="s">
        <v>5793</v>
      </c>
      <c r="H1963" s="369">
        <v>1</v>
      </c>
      <c r="I1963" s="370">
        <v>82.73</v>
      </c>
      <c r="J1963" s="370">
        <v>82.72999999999999</v>
      </c>
      <c r="K1963" s="371"/>
      <c r="L1963" s="495">
        <v>99.68</v>
      </c>
      <c r="M1963" s="495">
        <v>99.68</v>
      </c>
    </row>
    <row r="1964" spans="1:13" ht="24" x14ac:dyDescent="0.2">
      <c r="A1964" s="359" t="s">
        <v>5054</v>
      </c>
      <c r="B1964" s="418" t="s">
        <v>5898</v>
      </c>
      <c r="C1964" s="419" t="s">
        <v>6217</v>
      </c>
      <c r="D1964" s="418" t="s">
        <v>217</v>
      </c>
      <c r="E1964" s="418" t="s">
        <v>6218</v>
      </c>
      <c r="F1964" s="420" t="s">
        <v>5908</v>
      </c>
      <c r="G1964" s="421" t="s">
        <v>185</v>
      </c>
      <c r="H1964" s="422">
        <v>0.59499999999999997</v>
      </c>
      <c r="I1964" s="423">
        <v>18.77</v>
      </c>
      <c r="J1964" s="423">
        <v>11.16</v>
      </c>
      <c r="K1964" s="379"/>
      <c r="L1964" s="493">
        <v>22.62</v>
      </c>
      <c r="M1964" s="494"/>
    </row>
    <row r="1965" spans="1:13" ht="24" x14ac:dyDescent="0.2">
      <c r="A1965" s="359" t="s">
        <v>5055</v>
      </c>
      <c r="B1965" s="418" t="s">
        <v>5898</v>
      </c>
      <c r="C1965" s="419" t="s">
        <v>5909</v>
      </c>
      <c r="D1965" s="418" t="s">
        <v>217</v>
      </c>
      <c r="E1965" s="418" t="s">
        <v>5455</v>
      </c>
      <c r="F1965" s="420" t="s">
        <v>5908</v>
      </c>
      <c r="G1965" s="421" t="s">
        <v>185</v>
      </c>
      <c r="H1965" s="422">
        <v>0.19500000000000001</v>
      </c>
      <c r="I1965" s="423">
        <v>16.12</v>
      </c>
      <c r="J1965" s="423">
        <v>3.14</v>
      </c>
      <c r="K1965" s="379"/>
      <c r="L1965" s="493">
        <v>19.420000000000002</v>
      </c>
      <c r="M1965" s="494"/>
    </row>
    <row r="1966" spans="1:13" ht="24" x14ac:dyDescent="0.2">
      <c r="A1966" s="359" t="s">
        <v>5056</v>
      </c>
      <c r="B1966" s="396" t="s">
        <v>5794</v>
      </c>
      <c r="C1966" s="397" t="s">
        <v>6378</v>
      </c>
      <c r="D1966" s="396" t="s">
        <v>217</v>
      </c>
      <c r="E1966" s="396" t="s">
        <v>6379</v>
      </c>
      <c r="F1966" s="398" t="s">
        <v>5798</v>
      </c>
      <c r="G1966" s="399" t="s">
        <v>6380</v>
      </c>
      <c r="H1966" s="400">
        <v>2.9600000000000001E-2</v>
      </c>
      <c r="I1966" s="380">
        <v>37.39</v>
      </c>
      <c r="J1966" s="380">
        <v>1.1000000000000001</v>
      </c>
      <c r="K1966" s="379"/>
      <c r="L1966" s="489">
        <v>45.05</v>
      </c>
    </row>
    <row r="1967" spans="1:13" ht="24.75" thickBot="1" x14ac:dyDescent="0.25">
      <c r="A1967" s="359" t="s">
        <v>5057</v>
      </c>
      <c r="B1967" s="396" t="s">
        <v>5794</v>
      </c>
      <c r="C1967" s="397" t="s">
        <v>6381</v>
      </c>
      <c r="D1967" s="396" t="s">
        <v>217</v>
      </c>
      <c r="E1967" s="396" t="s">
        <v>6382</v>
      </c>
      <c r="F1967" s="398" t="s">
        <v>5798</v>
      </c>
      <c r="G1967" s="399" t="s">
        <v>5793</v>
      </c>
      <c r="H1967" s="400">
        <v>2.1059999999999999</v>
      </c>
      <c r="I1967" s="380">
        <v>16.284141176470595</v>
      </c>
      <c r="J1967" s="380">
        <v>34.29</v>
      </c>
      <c r="K1967" s="379"/>
      <c r="L1967" s="489">
        <v>19.48</v>
      </c>
    </row>
    <row r="1968" spans="1:13" ht="24.75" thickTop="1" x14ac:dyDescent="0.2">
      <c r="A1968" s="359" t="s">
        <v>5058</v>
      </c>
      <c r="B1968" s="390" t="s">
        <v>5794</v>
      </c>
      <c r="C1968" s="391" t="s">
        <v>6383</v>
      </c>
      <c r="D1968" s="390" t="s">
        <v>217</v>
      </c>
      <c r="E1968" s="390" t="s">
        <v>6384</v>
      </c>
      <c r="F1968" s="392" t="s">
        <v>5798</v>
      </c>
      <c r="G1968" s="393" t="s">
        <v>172</v>
      </c>
      <c r="H1968" s="394">
        <v>0.91169999999999995</v>
      </c>
      <c r="I1968" s="395">
        <v>6.09</v>
      </c>
      <c r="J1968" s="395">
        <v>5.55</v>
      </c>
      <c r="K1968" s="379"/>
      <c r="L1968" s="491">
        <v>7.34</v>
      </c>
      <c r="M1968" s="492"/>
    </row>
    <row r="1969" spans="1:13" ht="24" x14ac:dyDescent="0.2">
      <c r="A1969" s="359" t="s">
        <v>5059</v>
      </c>
      <c r="B1969" s="373" t="s">
        <v>5794</v>
      </c>
      <c r="C1969" s="374" t="s">
        <v>6385</v>
      </c>
      <c r="D1969" s="373" t="s">
        <v>217</v>
      </c>
      <c r="E1969" s="373" t="s">
        <v>6386</v>
      </c>
      <c r="F1969" s="375" t="s">
        <v>5798</v>
      </c>
      <c r="G1969" s="376" t="s">
        <v>172</v>
      </c>
      <c r="H1969" s="377">
        <v>2.9138999999999999</v>
      </c>
      <c r="I1969" s="378">
        <v>6.91</v>
      </c>
      <c r="J1969" s="378">
        <v>20.13</v>
      </c>
      <c r="K1969" s="379"/>
      <c r="L1969" s="493">
        <v>8.33</v>
      </c>
      <c r="M1969" s="494"/>
    </row>
    <row r="1970" spans="1:13" ht="24" x14ac:dyDescent="0.2">
      <c r="A1970" s="359" t="s">
        <v>5060</v>
      </c>
      <c r="B1970" s="373" t="s">
        <v>5794</v>
      </c>
      <c r="C1970" s="374" t="s">
        <v>6387</v>
      </c>
      <c r="D1970" s="373" t="s">
        <v>217</v>
      </c>
      <c r="E1970" s="373" t="s">
        <v>6388</v>
      </c>
      <c r="F1970" s="375" t="s">
        <v>5798</v>
      </c>
      <c r="G1970" s="376" t="s">
        <v>172</v>
      </c>
      <c r="H1970" s="377">
        <v>2.5026999999999999</v>
      </c>
      <c r="I1970" s="378">
        <v>0.24</v>
      </c>
      <c r="J1970" s="378">
        <v>0.6</v>
      </c>
      <c r="K1970" s="379"/>
      <c r="L1970" s="493">
        <v>0.3</v>
      </c>
      <c r="M1970" s="494"/>
    </row>
    <row r="1971" spans="1:13" ht="24" x14ac:dyDescent="0.2">
      <c r="A1971" s="359" t="s">
        <v>5061</v>
      </c>
      <c r="B1971" s="373" t="s">
        <v>5794</v>
      </c>
      <c r="C1971" s="374" t="s">
        <v>6389</v>
      </c>
      <c r="D1971" s="373" t="s">
        <v>217</v>
      </c>
      <c r="E1971" s="373" t="s">
        <v>6390</v>
      </c>
      <c r="F1971" s="375" t="s">
        <v>5798</v>
      </c>
      <c r="G1971" s="376" t="s">
        <v>172</v>
      </c>
      <c r="H1971" s="377">
        <v>0.79249999999999998</v>
      </c>
      <c r="I1971" s="378">
        <v>2.2400000000000002</v>
      </c>
      <c r="J1971" s="378">
        <v>1.77</v>
      </c>
      <c r="K1971" s="379"/>
      <c r="L1971" s="493">
        <v>2.7</v>
      </c>
      <c r="M1971" s="494"/>
    </row>
    <row r="1972" spans="1:13" ht="24" x14ac:dyDescent="0.2">
      <c r="A1972" s="359" t="s">
        <v>5062</v>
      </c>
      <c r="B1972" s="373" t="s">
        <v>5794</v>
      </c>
      <c r="C1972" s="374" t="s">
        <v>6391</v>
      </c>
      <c r="D1972" s="373" t="s">
        <v>217</v>
      </c>
      <c r="E1972" s="373" t="s">
        <v>6392</v>
      </c>
      <c r="F1972" s="375" t="s">
        <v>5798</v>
      </c>
      <c r="G1972" s="376" t="s">
        <v>280</v>
      </c>
      <c r="H1972" s="377">
        <v>1.0978000000000001</v>
      </c>
      <c r="I1972" s="378">
        <v>2.79</v>
      </c>
      <c r="J1972" s="378">
        <v>3.06</v>
      </c>
      <c r="K1972" s="379"/>
      <c r="L1972" s="493">
        <v>3.37</v>
      </c>
      <c r="M1972" s="494"/>
    </row>
    <row r="1973" spans="1:13" ht="24" x14ac:dyDescent="0.2">
      <c r="A1973" s="359" t="s">
        <v>5063</v>
      </c>
      <c r="B1973" s="373" t="s">
        <v>5794</v>
      </c>
      <c r="C1973" s="374" t="s">
        <v>6393</v>
      </c>
      <c r="D1973" s="373" t="s">
        <v>217</v>
      </c>
      <c r="E1973" s="373" t="s">
        <v>6394</v>
      </c>
      <c r="F1973" s="375" t="s">
        <v>5798</v>
      </c>
      <c r="G1973" s="376" t="s">
        <v>160</v>
      </c>
      <c r="H1973" s="377">
        <v>20.186800000000002</v>
      </c>
      <c r="I1973" s="378">
        <v>0.09</v>
      </c>
      <c r="J1973" s="378">
        <v>1.81</v>
      </c>
      <c r="K1973" s="379"/>
      <c r="L1973" s="493">
        <v>0.12</v>
      </c>
      <c r="M1973" s="494"/>
    </row>
    <row r="1974" spans="1:13" ht="24" x14ac:dyDescent="0.2">
      <c r="A1974" s="359" t="s">
        <v>5064</v>
      </c>
      <c r="B1974" s="396" t="s">
        <v>5794</v>
      </c>
      <c r="C1974" s="397" t="s">
        <v>6395</v>
      </c>
      <c r="D1974" s="396" t="s">
        <v>217</v>
      </c>
      <c r="E1974" s="396" t="s">
        <v>6396</v>
      </c>
      <c r="F1974" s="398" t="s">
        <v>5798</v>
      </c>
      <c r="G1974" s="399" t="s">
        <v>160</v>
      </c>
      <c r="H1974" s="400">
        <v>0.54410000000000003</v>
      </c>
      <c r="I1974" s="380">
        <v>0.23</v>
      </c>
      <c r="J1974" s="380">
        <v>0.12</v>
      </c>
      <c r="K1974" s="379"/>
      <c r="L1974" s="489">
        <v>0.28000000000000003</v>
      </c>
    </row>
    <row r="1975" spans="1:13" ht="12.75" thickBot="1" x14ac:dyDescent="0.25">
      <c r="A1975" s="359" t="s">
        <v>5065</v>
      </c>
      <c r="B1975" s="381" t="s">
        <v>7403</v>
      </c>
      <c r="C1975" s="382" t="s">
        <v>5781</v>
      </c>
      <c r="D1975" s="381" t="s">
        <v>5782</v>
      </c>
      <c r="E1975" s="381" t="s">
        <v>5783</v>
      </c>
      <c r="F1975" s="383" t="s">
        <v>5784</v>
      </c>
      <c r="G1975" s="384" t="s">
        <v>5785</v>
      </c>
      <c r="H1975" s="382" t="s">
        <v>5786</v>
      </c>
      <c r="I1975" s="382" t="s">
        <v>5787</v>
      </c>
      <c r="J1975" s="382" t="s">
        <v>5788</v>
      </c>
      <c r="K1975" s="364"/>
    </row>
    <row r="1976" spans="1:13" ht="12.75" thickTop="1" x14ac:dyDescent="0.2">
      <c r="A1976" s="359" t="s">
        <v>5066</v>
      </c>
      <c r="B1976" s="401" t="s">
        <v>5789</v>
      </c>
      <c r="C1976" s="402" t="s">
        <v>6398</v>
      </c>
      <c r="D1976" s="401" t="s">
        <v>5791</v>
      </c>
      <c r="E1976" s="401" t="s">
        <v>535</v>
      </c>
      <c r="F1976" s="403">
        <v>17</v>
      </c>
      <c r="G1976" s="404" t="s">
        <v>5305</v>
      </c>
      <c r="H1976" s="405">
        <v>1</v>
      </c>
      <c r="I1976" s="406">
        <v>661.08999999999992</v>
      </c>
      <c r="J1976" s="406">
        <v>661.09</v>
      </c>
      <c r="K1976" s="371"/>
      <c r="L1976" s="496">
        <v>796.38</v>
      </c>
      <c r="M1976" s="496">
        <v>796.38</v>
      </c>
    </row>
    <row r="1977" spans="1:13" x14ac:dyDescent="0.2">
      <c r="A1977" s="359" t="s">
        <v>5067</v>
      </c>
      <c r="B1977" s="373" t="s">
        <v>5794</v>
      </c>
      <c r="C1977" s="374" t="s">
        <v>5801</v>
      </c>
      <c r="D1977" s="373" t="s">
        <v>5791</v>
      </c>
      <c r="E1977" s="373" t="s">
        <v>5362</v>
      </c>
      <c r="F1977" s="375" t="s">
        <v>5796</v>
      </c>
      <c r="G1977" s="376" t="s">
        <v>86</v>
      </c>
      <c r="H1977" s="377">
        <v>3.6122999999999998</v>
      </c>
      <c r="I1977" s="378">
        <v>18.510000000000002</v>
      </c>
      <c r="J1977" s="378">
        <v>66.86</v>
      </c>
      <c r="K1977" s="379"/>
      <c r="L1977" s="493">
        <v>22.3</v>
      </c>
      <c r="M1977" s="494"/>
    </row>
    <row r="1978" spans="1:13" x14ac:dyDescent="0.2">
      <c r="A1978" s="359" t="s">
        <v>5068</v>
      </c>
      <c r="B1978" s="373" t="s">
        <v>5794</v>
      </c>
      <c r="C1978" s="374" t="s">
        <v>5840</v>
      </c>
      <c r="D1978" s="373" t="s">
        <v>5791</v>
      </c>
      <c r="E1978" s="373" t="s">
        <v>5288</v>
      </c>
      <c r="F1978" s="375" t="s">
        <v>5796</v>
      </c>
      <c r="G1978" s="376" t="s">
        <v>86</v>
      </c>
      <c r="H1978" s="377">
        <v>1.2950999999999999</v>
      </c>
      <c r="I1978" s="378">
        <v>18.510000000000002</v>
      </c>
      <c r="J1978" s="378">
        <v>23.97</v>
      </c>
      <c r="K1978" s="379"/>
      <c r="L1978" s="493">
        <v>22.3</v>
      </c>
      <c r="M1978" s="494"/>
    </row>
    <row r="1979" spans="1:13" x14ac:dyDescent="0.2">
      <c r="A1979" s="359" t="s">
        <v>5069</v>
      </c>
      <c r="B1979" s="373" t="s">
        <v>5794</v>
      </c>
      <c r="C1979" s="374" t="s">
        <v>5815</v>
      </c>
      <c r="D1979" s="373" t="s">
        <v>5791</v>
      </c>
      <c r="E1979" s="373" t="s">
        <v>5286</v>
      </c>
      <c r="F1979" s="375" t="s">
        <v>5796</v>
      </c>
      <c r="G1979" s="376" t="s">
        <v>86</v>
      </c>
      <c r="H1979" s="377">
        <v>3.2231000000000001</v>
      </c>
      <c r="I1979" s="378">
        <v>11.07</v>
      </c>
      <c r="J1979" s="378">
        <v>35.67</v>
      </c>
      <c r="K1979" s="379"/>
      <c r="L1979" s="493">
        <v>13.34</v>
      </c>
      <c r="M1979" s="494"/>
    </row>
    <row r="1980" spans="1:13" x14ac:dyDescent="0.2">
      <c r="A1980" s="359" t="s">
        <v>5070</v>
      </c>
      <c r="B1980" s="373" t="s">
        <v>5794</v>
      </c>
      <c r="C1980" s="374" t="s">
        <v>6399</v>
      </c>
      <c r="D1980" s="373" t="s">
        <v>5791</v>
      </c>
      <c r="E1980" s="373" t="s">
        <v>6400</v>
      </c>
      <c r="F1980" s="375" t="s">
        <v>5798</v>
      </c>
      <c r="G1980" s="376" t="s">
        <v>5385</v>
      </c>
      <c r="H1980" s="377">
        <v>10</v>
      </c>
      <c r="I1980" s="378">
        <v>12.266029508196727</v>
      </c>
      <c r="J1980" s="378">
        <v>122.66</v>
      </c>
      <c r="K1980" s="379"/>
      <c r="L1980" s="493">
        <v>14.77</v>
      </c>
      <c r="M1980" s="494"/>
    </row>
    <row r="1981" spans="1:13" x14ac:dyDescent="0.2">
      <c r="A1981" s="359" t="s">
        <v>5071</v>
      </c>
      <c r="B1981" s="373" t="s">
        <v>5794</v>
      </c>
      <c r="C1981" s="374" t="s">
        <v>6197</v>
      </c>
      <c r="D1981" s="373" t="s">
        <v>5791</v>
      </c>
      <c r="E1981" s="373" t="s">
        <v>5364</v>
      </c>
      <c r="F1981" s="375" t="s">
        <v>5798</v>
      </c>
      <c r="G1981" s="376" t="s">
        <v>5885</v>
      </c>
      <c r="H1981" s="377">
        <v>1.06E-2</v>
      </c>
      <c r="I1981" s="378">
        <v>154.26</v>
      </c>
      <c r="J1981" s="378">
        <v>1.63</v>
      </c>
      <c r="K1981" s="379"/>
      <c r="L1981" s="493">
        <v>185.84</v>
      </c>
      <c r="M1981" s="494"/>
    </row>
    <row r="1982" spans="1:13" x14ac:dyDescent="0.2">
      <c r="A1982" s="359" t="s">
        <v>5072</v>
      </c>
      <c r="B1982" s="373" t="s">
        <v>5794</v>
      </c>
      <c r="C1982" s="374" t="s">
        <v>6196</v>
      </c>
      <c r="D1982" s="373" t="s">
        <v>5791</v>
      </c>
      <c r="E1982" s="373" t="s">
        <v>5378</v>
      </c>
      <c r="F1982" s="375" t="s">
        <v>5798</v>
      </c>
      <c r="G1982" s="376" t="s">
        <v>5298</v>
      </c>
      <c r="H1982" s="377">
        <v>1.72</v>
      </c>
      <c r="I1982" s="378">
        <v>0.8</v>
      </c>
      <c r="J1982" s="378">
        <v>1.37</v>
      </c>
      <c r="K1982" s="379"/>
      <c r="L1982" s="493">
        <v>0.97</v>
      </c>
      <c r="M1982" s="494"/>
    </row>
    <row r="1983" spans="1:13" x14ac:dyDescent="0.2">
      <c r="A1983" s="359" t="s">
        <v>5073</v>
      </c>
      <c r="B1983" s="373" t="s">
        <v>5794</v>
      </c>
      <c r="C1983" s="374" t="s">
        <v>5797</v>
      </c>
      <c r="D1983" s="373" t="s">
        <v>5791</v>
      </c>
      <c r="E1983" s="373" t="s">
        <v>5380</v>
      </c>
      <c r="F1983" s="375" t="s">
        <v>5798</v>
      </c>
      <c r="G1983" s="376" t="s">
        <v>5298</v>
      </c>
      <c r="H1983" s="377">
        <v>1.72</v>
      </c>
      <c r="I1983" s="378">
        <v>0.52</v>
      </c>
      <c r="J1983" s="378">
        <v>0.89</v>
      </c>
      <c r="K1983" s="379"/>
      <c r="L1983" s="493">
        <v>0.63</v>
      </c>
      <c r="M1983" s="494"/>
    </row>
    <row r="1984" spans="1:13" x14ac:dyDescent="0.2">
      <c r="A1984" s="359" t="s">
        <v>5074</v>
      </c>
      <c r="B1984" s="396" t="s">
        <v>5794</v>
      </c>
      <c r="C1984" s="397" t="s">
        <v>6401</v>
      </c>
      <c r="D1984" s="396" t="s">
        <v>5791</v>
      </c>
      <c r="E1984" s="396" t="s">
        <v>6402</v>
      </c>
      <c r="F1984" s="398" t="s">
        <v>5798</v>
      </c>
      <c r="G1984" s="399" t="s">
        <v>5305</v>
      </c>
      <c r="H1984" s="400">
        <v>1</v>
      </c>
      <c r="I1984" s="380">
        <v>215.17</v>
      </c>
      <c r="J1984" s="380">
        <v>215.17</v>
      </c>
      <c r="K1984" s="379"/>
      <c r="L1984" s="489">
        <v>259.20999999999998</v>
      </c>
    </row>
    <row r="1985" spans="1:13" ht="12.75" thickBot="1" x14ac:dyDescent="0.25">
      <c r="A1985" s="359" t="s">
        <v>5075</v>
      </c>
      <c r="B1985" s="396" t="s">
        <v>5794</v>
      </c>
      <c r="C1985" s="397" t="s">
        <v>6403</v>
      </c>
      <c r="D1985" s="396" t="s">
        <v>5791</v>
      </c>
      <c r="E1985" s="396" t="s">
        <v>6404</v>
      </c>
      <c r="F1985" s="398" t="s">
        <v>5798</v>
      </c>
      <c r="G1985" s="399" t="s">
        <v>6405</v>
      </c>
      <c r="H1985" s="400">
        <v>1</v>
      </c>
      <c r="I1985" s="380">
        <v>188.25</v>
      </c>
      <c r="J1985" s="380">
        <v>188.25</v>
      </c>
      <c r="K1985" s="379"/>
      <c r="L1985" s="489">
        <v>226.78</v>
      </c>
    </row>
    <row r="1986" spans="1:13" ht="12.75" thickTop="1" x14ac:dyDescent="0.2">
      <c r="A1986" s="359" t="s">
        <v>5076</v>
      </c>
      <c r="B1986" s="390" t="s">
        <v>5794</v>
      </c>
      <c r="C1986" s="391" t="s">
        <v>6406</v>
      </c>
      <c r="D1986" s="390" t="s">
        <v>5791</v>
      </c>
      <c r="E1986" s="390" t="s">
        <v>6407</v>
      </c>
      <c r="F1986" s="392" t="s">
        <v>5798</v>
      </c>
      <c r="G1986" s="393" t="s">
        <v>5298</v>
      </c>
      <c r="H1986" s="394">
        <v>0.2</v>
      </c>
      <c r="I1986" s="395">
        <v>23.11</v>
      </c>
      <c r="J1986" s="395">
        <v>4.62</v>
      </c>
      <c r="K1986" s="379"/>
      <c r="L1986" s="491">
        <v>27.85</v>
      </c>
      <c r="M1986" s="492"/>
    </row>
    <row r="1987" spans="1:13" x14ac:dyDescent="0.2">
      <c r="A1987" s="359" t="s">
        <v>5077</v>
      </c>
      <c r="B1987" s="360" t="s">
        <v>7416</v>
      </c>
      <c r="C1987" s="361" t="s">
        <v>5781</v>
      </c>
      <c r="D1987" s="360" t="s">
        <v>5782</v>
      </c>
      <c r="E1987" s="360" t="s">
        <v>5783</v>
      </c>
      <c r="F1987" s="362" t="s">
        <v>5784</v>
      </c>
      <c r="G1987" s="363" t="s">
        <v>5785</v>
      </c>
      <c r="H1987" s="361" t="s">
        <v>5786</v>
      </c>
      <c r="I1987" s="361" t="s">
        <v>5787</v>
      </c>
      <c r="J1987" s="361" t="s">
        <v>5788</v>
      </c>
      <c r="K1987" s="364"/>
      <c r="L1987" s="494"/>
      <c r="M1987" s="494"/>
    </row>
    <row r="1988" spans="1:13" x14ac:dyDescent="0.2">
      <c r="A1988" s="359" t="s">
        <v>5078</v>
      </c>
      <c r="B1988" s="365" t="s">
        <v>5789</v>
      </c>
      <c r="C1988" s="366" t="s">
        <v>6265</v>
      </c>
      <c r="D1988" s="365" t="s">
        <v>5791</v>
      </c>
      <c r="E1988" s="365" t="s">
        <v>443</v>
      </c>
      <c r="F1988" s="367">
        <v>18</v>
      </c>
      <c r="G1988" s="368" t="s">
        <v>5793</v>
      </c>
      <c r="H1988" s="369">
        <v>1</v>
      </c>
      <c r="I1988" s="370">
        <v>227.85000000000002</v>
      </c>
      <c r="J1988" s="370">
        <v>227.85000000000002</v>
      </c>
      <c r="K1988" s="371"/>
      <c r="L1988" s="495">
        <v>274.44</v>
      </c>
      <c r="M1988" s="495">
        <v>274.44</v>
      </c>
    </row>
    <row r="1989" spans="1:13" x14ac:dyDescent="0.2">
      <c r="A1989" s="359" t="s">
        <v>5079</v>
      </c>
      <c r="B1989" s="373" t="s">
        <v>5794</v>
      </c>
      <c r="C1989" s="374" t="s">
        <v>5840</v>
      </c>
      <c r="D1989" s="373" t="s">
        <v>5791</v>
      </c>
      <c r="E1989" s="373" t="s">
        <v>5288</v>
      </c>
      <c r="F1989" s="375" t="s">
        <v>5796</v>
      </c>
      <c r="G1989" s="376" t="s">
        <v>86</v>
      </c>
      <c r="H1989" s="377">
        <v>1.393</v>
      </c>
      <c r="I1989" s="378">
        <v>18.510000000000002</v>
      </c>
      <c r="J1989" s="378">
        <v>25.78</v>
      </c>
      <c r="K1989" s="379"/>
      <c r="L1989" s="493">
        <v>22.3</v>
      </c>
      <c r="M1989" s="494"/>
    </row>
    <row r="1990" spans="1:13" x14ac:dyDescent="0.2">
      <c r="A1990" s="359" t="s">
        <v>5080</v>
      </c>
      <c r="B1990" s="373" t="s">
        <v>5794</v>
      </c>
      <c r="C1990" s="374" t="s">
        <v>5797</v>
      </c>
      <c r="D1990" s="373" t="s">
        <v>5791</v>
      </c>
      <c r="E1990" s="373" t="s">
        <v>5380</v>
      </c>
      <c r="F1990" s="375" t="s">
        <v>5798</v>
      </c>
      <c r="G1990" s="376" t="s">
        <v>5298</v>
      </c>
      <c r="H1990" s="377">
        <v>3.7955999999999999</v>
      </c>
      <c r="I1990" s="378">
        <v>0.52</v>
      </c>
      <c r="J1990" s="378">
        <v>1.97</v>
      </c>
      <c r="K1990" s="379"/>
      <c r="L1990" s="493">
        <v>0.63</v>
      </c>
      <c r="M1990" s="494"/>
    </row>
    <row r="1991" spans="1:13" x14ac:dyDescent="0.2">
      <c r="A1991" s="359" t="s">
        <v>5081</v>
      </c>
      <c r="B1991" s="373" t="s">
        <v>5794</v>
      </c>
      <c r="C1991" s="374" t="s">
        <v>6250</v>
      </c>
      <c r="D1991" s="373" t="s">
        <v>5791</v>
      </c>
      <c r="E1991" s="373" t="s">
        <v>5413</v>
      </c>
      <c r="F1991" s="375" t="s">
        <v>5798</v>
      </c>
      <c r="G1991" s="376" t="s">
        <v>5305</v>
      </c>
      <c r="H1991" s="377">
        <v>5.9499999999999997E-2</v>
      </c>
      <c r="I1991" s="378">
        <v>12.5</v>
      </c>
      <c r="J1991" s="378">
        <v>0.74</v>
      </c>
      <c r="K1991" s="379"/>
      <c r="L1991" s="493">
        <v>15.06</v>
      </c>
      <c r="M1991" s="494"/>
    </row>
    <row r="1992" spans="1:13" x14ac:dyDescent="0.2">
      <c r="A1992" s="359" t="s">
        <v>5082</v>
      </c>
      <c r="B1992" s="373" t="s">
        <v>5794</v>
      </c>
      <c r="C1992" s="374" t="s">
        <v>5815</v>
      </c>
      <c r="D1992" s="373" t="s">
        <v>5791</v>
      </c>
      <c r="E1992" s="373" t="s">
        <v>5286</v>
      </c>
      <c r="F1992" s="375" t="s">
        <v>5796</v>
      </c>
      <c r="G1992" s="376" t="s">
        <v>86</v>
      </c>
      <c r="H1992" s="377">
        <v>1.3335999999999999</v>
      </c>
      <c r="I1992" s="378">
        <v>11.07</v>
      </c>
      <c r="J1992" s="378">
        <v>14.76</v>
      </c>
      <c r="K1992" s="379"/>
      <c r="L1992" s="493">
        <v>13.34</v>
      </c>
      <c r="M1992" s="494"/>
    </row>
    <row r="1993" spans="1:13" x14ac:dyDescent="0.2">
      <c r="A1993" s="359" t="s">
        <v>5083</v>
      </c>
      <c r="B1993" s="373" t="s">
        <v>5794</v>
      </c>
      <c r="C1993" s="374" t="s">
        <v>6197</v>
      </c>
      <c r="D1993" s="373" t="s">
        <v>5791</v>
      </c>
      <c r="E1993" s="373" t="s">
        <v>5364</v>
      </c>
      <c r="F1993" s="375" t="s">
        <v>5798</v>
      </c>
      <c r="G1993" s="376" t="s">
        <v>5885</v>
      </c>
      <c r="H1993" s="377">
        <v>1.0800000000000001E-2</v>
      </c>
      <c r="I1993" s="378">
        <v>154.26</v>
      </c>
      <c r="J1993" s="378">
        <v>1.66</v>
      </c>
      <c r="K1993" s="379"/>
      <c r="L1993" s="493">
        <v>185.84</v>
      </c>
      <c r="M1993" s="494"/>
    </row>
    <row r="1994" spans="1:13" x14ac:dyDescent="0.2">
      <c r="A1994" s="359" t="s">
        <v>5084</v>
      </c>
      <c r="B1994" s="396" t="s">
        <v>5794</v>
      </c>
      <c r="C1994" s="397" t="s">
        <v>6256</v>
      </c>
      <c r="D1994" s="396" t="s">
        <v>5791</v>
      </c>
      <c r="E1994" s="396" t="s">
        <v>6257</v>
      </c>
      <c r="F1994" s="398" t="s">
        <v>5798</v>
      </c>
      <c r="G1994" s="399" t="s">
        <v>5298</v>
      </c>
      <c r="H1994" s="400">
        <v>12.0764</v>
      </c>
      <c r="I1994" s="380">
        <v>8.5990855769230752</v>
      </c>
      <c r="J1994" s="380">
        <v>103.84</v>
      </c>
      <c r="K1994" s="379"/>
      <c r="L1994" s="489">
        <v>10.35</v>
      </c>
    </row>
    <row r="1995" spans="1:13" ht="12.75" thickBot="1" x14ac:dyDescent="0.25">
      <c r="A1995" s="359" t="s">
        <v>5085</v>
      </c>
      <c r="B1995" s="396" t="s">
        <v>5794</v>
      </c>
      <c r="C1995" s="397" t="s">
        <v>6258</v>
      </c>
      <c r="D1995" s="396" t="s">
        <v>5791</v>
      </c>
      <c r="E1995" s="396" t="s">
        <v>5414</v>
      </c>
      <c r="F1995" s="398" t="s">
        <v>5798</v>
      </c>
      <c r="G1995" s="399" t="s">
        <v>5305</v>
      </c>
      <c r="H1995" s="400">
        <v>0.11559999999999999</v>
      </c>
      <c r="I1995" s="380">
        <v>9.0299999999999994</v>
      </c>
      <c r="J1995" s="380">
        <v>1.04</v>
      </c>
      <c r="K1995" s="379"/>
      <c r="L1995" s="489">
        <v>10.88</v>
      </c>
    </row>
    <row r="1996" spans="1:13" ht="12.75" thickTop="1" x14ac:dyDescent="0.2">
      <c r="A1996" s="359" t="s">
        <v>5086</v>
      </c>
      <c r="B1996" s="390" t="s">
        <v>5794</v>
      </c>
      <c r="C1996" s="391" t="s">
        <v>6259</v>
      </c>
      <c r="D1996" s="390" t="s">
        <v>5791</v>
      </c>
      <c r="E1996" s="390" t="s">
        <v>5411</v>
      </c>
      <c r="F1996" s="392" t="s">
        <v>5798</v>
      </c>
      <c r="G1996" s="393" t="s">
        <v>5305</v>
      </c>
      <c r="H1996" s="394">
        <v>0.29759999999999998</v>
      </c>
      <c r="I1996" s="395">
        <v>2.2400000000000002</v>
      </c>
      <c r="J1996" s="395">
        <v>0.66</v>
      </c>
      <c r="K1996" s="379"/>
      <c r="L1996" s="491">
        <v>2.71</v>
      </c>
      <c r="M1996" s="492"/>
    </row>
    <row r="1997" spans="1:13" x14ac:dyDescent="0.2">
      <c r="A1997" s="359" t="s">
        <v>5087</v>
      </c>
      <c r="B1997" s="373" t="s">
        <v>5794</v>
      </c>
      <c r="C1997" s="374" t="s">
        <v>6260</v>
      </c>
      <c r="D1997" s="373" t="s">
        <v>5791</v>
      </c>
      <c r="E1997" s="373" t="s">
        <v>5407</v>
      </c>
      <c r="F1997" s="375" t="s">
        <v>5798</v>
      </c>
      <c r="G1997" s="376" t="s">
        <v>5298</v>
      </c>
      <c r="H1997" s="377">
        <v>0.23810000000000001</v>
      </c>
      <c r="I1997" s="378">
        <v>27.94</v>
      </c>
      <c r="J1997" s="378">
        <v>6.65</v>
      </c>
      <c r="K1997" s="379"/>
      <c r="L1997" s="493">
        <v>33.659999999999997</v>
      </c>
      <c r="M1997" s="494"/>
    </row>
    <row r="1998" spans="1:13" x14ac:dyDescent="0.2">
      <c r="A1998" s="359" t="s">
        <v>5088</v>
      </c>
      <c r="B1998" s="373" t="s">
        <v>5794</v>
      </c>
      <c r="C1998" s="374" t="s">
        <v>6266</v>
      </c>
      <c r="D1998" s="373" t="s">
        <v>5791</v>
      </c>
      <c r="E1998" s="373" t="s">
        <v>6267</v>
      </c>
      <c r="F1998" s="375" t="s">
        <v>5798</v>
      </c>
      <c r="G1998" s="376" t="s">
        <v>5305</v>
      </c>
      <c r="H1998" s="377">
        <v>0.25380000000000003</v>
      </c>
      <c r="I1998" s="378">
        <v>20.239999999999998</v>
      </c>
      <c r="J1998" s="378">
        <v>5.13</v>
      </c>
      <c r="K1998" s="379"/>
      <c r="L1998" s="493">
        <v>24.39</v>
      </c>
      <c r="M1998" s="494"/>
    </row>
    <row r="1999" spans="1:13" x14ac:dyDescent="0.2">
      <c r="A1999" s="359" t="s">
        <v>5089</v>
      </c>
      <c r="B1999" s="373" t="s">
        <v>5794</v>
      </c>
      <c r="C1999" s="374" t="s">
        <v>6261</v>
      </c>
      <c r="D1999" s="373" t="s">
        <v>5791</v>
      </c>
      <c r="E1999" s="373" t="s">
        <v>5409</v>
      </c>
      <c r="F1999" s="375" t="s">
        <v>5798</v>
      </c>
      <c r="G1999" s="376" t="s">
        <v>5298</v>
      </c>
      <c r="H1999" s="377">
        <v>3.61E-2</v>
      </c>
      <c r="I1999" s="378">
        <v>23.16</v>
      </c>
      <c r="J1999" s="378">
        <v>0.83</v>
      </c>
      <c r="K1999" s="379"/>
      <c r="L1999" s="493">
        <v>27.91</v>
      </c>
      <c r="M1999" s="494"/>
    </row>
    <row r="2000" spans="1:13" x14ac:dyDescent="0.2">
      <c r="A2000" s="359" t="s">
        <v>5090</v>
      </c>
      <c r="B2000" s="373" t="s">
        <v>5794</v>
      </c>
      <c r="C2000" s="374" t="s">
        <v>6268</v>
      </c>
      <c r="D2000" s="373" t="s">
        <v>5791</v>
      </c>
      <c r="E2000" s="373" t="s">
        <v>5416</v>
      </c>
      <c r="F2000" s="375" t="s">
        <v>5798</v>
      </c>
      <c r="G2000" s="376" t="s">
        <v>5305</v>
      </c>
      <c r="H2000" s="377">
        <v>1</v>
      </c>
      <c r="I2000" s="378">
        <v>52.47</v>
      </c>
      <c r="J2000" s="378">
        <v>52.47</v>
      </c>
      <c r="K2000" s="379"/>
      <c r="L2000" s="493">
        <v>63.21</v>
      </c>
      <c r="M2000" s="494"/>
    </row>
    <row r="2001" spans="1:13" x14ac:dyDescent="0.2">
      <c r="A2001" s="359" t="s">
        <v>5091</v>
      </c>
      <c r="B2001" s="373" t="s">
        <v>5794</v>
      </c>
      <c r="C2001" s="374" t="s">
        <v>6269</v>
      </c>
      <c r="D2001" s="373" t="s">
        <v>5791</v>
      </c>
      <c r="E2001" s="373" t="s">
        <v>6270</v>
      </c>
      <c r="F2001" s="375" t="s">
        <v>5798</v>
      </c>
      <c r="G2001" s="376" t="s">
        <v>1368</v>
      </c>
      <c r="H2001" s="377">
        <v>0.12690000000000001</v>
      </c>
      <c r="I2001" s="378">
        <v>11.53</v>
      </c>
      <c r="J2001" s="378">
        <v>1.46</v>
      </c>
      <c r="K2001" s="379"/>
      <c r="L2001" s="493">
        <v>13.9</v>
      </c>
      <c r="M2001" s="494"/>
    </row>
    <row r="2002" spans="1:13" x14ac:dyDescent="0.2">
      <c r="A2002" s="359" t="s">
        <v>5092</v>
      </c>
      <c r="B2002" s="373" t="s">
        <v>5794</v>
      </c>
      <c r="C2002" s="374" t="s">
        <v>6271</v>
      </c>
      <c r="D2002" s="373" t="s">
        <v>5791</v>
      </c>
      <c r="E2002" s="373" t="s">
        <v>6272</v>
      </c>
      <c r="F2002" s="375" t="s">
        <v>5798</v>
      </c>
      <c r="G2002" s="376" t="s">
        <v>5305</v>
      </c>
      <c r="H2002" s="377">
        <v>0.12690000000000001</v>
      </c>
      <c r="I2002" s="378">
        <v>11.14</v>
      </c>
      <c r="J2002" s="378">
        <v>1.41</v>
      </c>
      <c r="K2002" s="379"/>
      <c r="L2002" s="493">
        <v>13.43</v>
      </c>
      <c r="M2002" s="494"/>
    </row>
    <row r="2003" spans="1:13" x14ac:dyDescent="0.2">
      <c r="A2003" s="359" t="s">
        <v>5093</v>
      </c>
      <c r="B2003" s="373" t="s">
        <v>5794</v>
      </c>
      <c r="C2003" s="374" t="s">
        <v>6273</v>
      </c>
      <c r="D2003" s="373" t="s">
        <v>5791</v>
      </c>
      <c r="E2003" s="373" t="s">
        <v>6274</v>
      </c>
      <c r="F2003" s="375" t="s">
        <v>5798</v>
      </c>
      <c r="G2003" s="376" t="s">
        <v>1368</v>
      </c>
      <c r="H2003" s="377">
        <v>0.12690000000000001</v>
      </c>
      <c r="I2003" s="378">
        <v>34.4</v>
      </c>
      <c r="J2003" s="378">
        <v>4.3600000000000003</v>
      </c>
      <c r="K2003" s="379"/>
      <c r="L2003" s="493">
        <v>41.45</v>
      </c>
      <c r="M2003" s="494"/>
    </row>
    <row r="2004" spans="1:13" x14ac:dyDescent="0.2">
      <c r="A2004" s="359" t="s">
        <v>5094</v>
      </c>
      <c r="B2004" s="373" t="s">
        <v>5794</v>
      </c>
      <c r="C2004" s="374" t="s">
        <v>6275</v>
      </c>
      <c r="D2004" s="373" t="s">
        <v>5791</v>
      </c>
      <c r="E2004" s="373" t="s">
        <v>6276</v>
      </c>
      <c r="F2004" s="375" t="s">
        <v>5798</v>
      </c>
      <c r="G2004" s="376" t="s">
        <v>5305</v>
      </c>
      <c r="H2004" s="377">
        <v>0.76139999999999997</v>
      </c>
      <c r="I2004" s="378">
        <v>6.69</v>
      </c>
      <c r="J2004" s="378">
        <v>5.09</v>
      </c>
      <c r="K2004" s="379"/>
      <c r="L2004" s="493">
        <v>8.07</v>
      </c>
      <c r="M2004" s="494"/>
    </row>
    <row r="2005" spans="1:13" x14ac:dyDescent="0.2">
      <c r="A2005" s="359" t="s">
        <v>5095</v>
      </c>
      <c r="B2005" s="360" t="s">
        <v>7435</v>
      </c>
      <c r="C2005" s="361" t="s">
        <v>5781</v>
      </c>
      <c r="D2005" s="360" t="s">
        <v>5782</v>
      </c>
      <c r="E2005" s="360" t="s">
        <v>5783</v>
      </c>
      <c r="F2005" s="362" t="s">
        <v>5784</v>
      </c>
      <c r="G2005" s="363" t="s">
        <v>5785</v>
      </c>
      <c r="H2005" s="361" t="s">
        <v>5786</v>
      </c>
      <c r="I2005" s="361" t="s">
        <v>5787</v>
      </c>
      <c r="J2005" s="361" t="s">
        <v>5788</v>
      </c>
      <c r="K2005" s="364"/>
      <c r="L2005" s="494"/>
      <c r="M2005" s="494"/>
    </row>
    <row r="2006" spans="1:13" x14ac:dyDescent="0.2">
      <c r="A2006" s="359" t="s">
        <v>5096</v>
      </c>
      <c r="B2006" s="385" t="s">
        <v>5789</v>
      </c>
      <c r="C2006" s="386" t="s">
        <v>6278</v>
      </c>
      <c r="D2006" s="385" t="s">
        <v>5791</v>
      </c>
      <c r="E2006" s="385" t="s">
        <v>446</v>
      </c>
      <c r="F2006" s="387">
        <v>19</v>
      </c>
      <c r="G2006" s="388" t="s">
        <v>5793</v>
      </c>
      <c r="H2006" s="389">
        <v>1</v>
      </c>
      <c r="I2006" s="372">
        <v>161.4</v>
      </c>
      <c r="J2006" s="372">
        <v>161.4</v>
      </c>
      <c r="K2006" s="371"/>
      <c r="L2006" s="488">
        <v>194.44</v>
      </c>
      <c r="M2006" s="488">
        <v>194.44</v>
      </c>
    </row>
    <row r="2007" spans="1:13" ht="12.75" thickBot="1" x14ac:dyDescent="0.25">
      <c r="A2007" s="359" t="s">
        <v>5097</v>
      </c>
      <c r="B2007" s="396" t="s">
        <v>5794</v>
      </c>
      <c r="C2007" s="397" t="s">
        <v>6279</v>
      </c>
      <c r="D2007" s="396" t="s">
        <v>5791</v>
      </c>
      <c r="E2007" s="396" t="s">
        <v>6280</v>
      </c>
      <c r="F2007" s="398" t="s">
        <v>5798</v>
      </c>
      <c r="G2007" s="399" t="s">
        <v>5793</v>
      </c>
      <c r="H2007" s="400">
        <v>1</v>
      </c>
      <c r="I2007" s="380">
        <v>161.4</v>
      </c>
      <c r="J2007" s="380">
        <v>161.4</v>
      </c>
      <c r="K2007" s="379"/>
      <c r="L2007" s="489">
        <v>194.44</v>
      </c>
    </row>
    <row r="2008" spans="1:13" ht="12.75" thickTop="1" x14ac:dyDescent="0.2">
      <c r="A2008" s="359" t="s">
        <v>5098</v>
      </c>
      <c r="B2008" s="407" t="s">
        <v>7439</v>
      </c>
      <c r="C2008" s="408" t="s">
        <v>5781</v>
      </c>
      <c r="D2008" s="407" t="s">
        <v>5782</v>
      </c>
      <c r="E2008" s="407" t="s">
        <v>5783</v>
      </c>
      <c r="F2008" s="409" t="s">
        <v>5784</v>
      </c>
      <c r="G2008" s="410" t="s">
        <v>5785</v>
      </c>
      <c r="H2008" s="408" t="s">
        <v>5786</v>
      </c>
      <c r="I2008" s="408" t="s">
        <v>5787</v>
      </c>
      <c r="J2008" s="408" t="s">
        <v>5788</v>
      </c>
      <c r="K2008" s="364"/>
      <c r="L2008" s="492"/>
      <c r="M2008" s="492"/>
    </row>
    <row r="2009" spans="1:13" x14ac:dyDescent="0.2">
      <c r="A2009" s="359" t="s">
        <v>5099</v>
      </c>
      <c r="B2009" s="365" t="s">
        <v>5789</v>
      </c>
      <c r="C2009" s="366" t="s">
        <v>6295</v>
      </c>
      <c r="D2009" s="365" t="s">
        <v>5791</v>
      </c>
      <c r="E2009" s="365" t="s">
        <v>456</v>
      </c>
      <c r="F2009" s="367">
        <v>21</v>
      </c>
      <c r="G2009" s="368" t="s">
        <v>5793</v>
      </c>
      <c r="H2009" s="369">
        <v>1</v>
      </c>
      <c r="I2009" s="370">
        <v>55.620000000000005</v>
      </c>
      <c r="J2009" s="370">
        <v>55.62</v>
      </c>
      <c r="K2009" s="371"/>
      <c r="L2009" s="495">
        <v>66.92</v>
      </c>
      <c r="M2009" s="495">
        <v>66.92</v>
      </c>
    </row>
    <row r="2010" spans="1:13" x14ac:dyDescent="0.2">
      <c r="A2010" s="359" t="s">
        <v>5100</v>
      </c>
      <c r="B2010" s="373" t="s">
        <v>5794</v>
      </c>
      <c r="C2010" s="374" t="s">
        <v>5815</v>
      </c>
      <c r="D2010" s="373" t="s">
        <v>5791</v>
      </c>
      <c r="E2010" s="373" t="s">
        <v>5286</v>
      </c>
      <c r="F2010" s="375" t="s">
        <v>5796</v>
      </c>
      <c r="G2010" s="376" t="s">
        <v>86</v>
      </c>
      <c r="H2010" s="377">
        <v>0.36280000000000001</v>
      </c>
      <c r="I2010" s="378">
        <v>11.07</v>
      </c>
      <c r="J2010" s="378">
        <v>4.01</v>
      </c>
      <c r="K2010" s="379"/>
      <c r="L2010" s="493">
        <v>13.34</v>
      </c>
      <c r="M2010" s="494"/>
    </row>
    <row r="2011" spans="1:13" x14ac:dyDescent="0.2">
      <c r="A2011" s="359" t="s">
        <v>5101</v>
      </c>
      <c r="B2011" s="373" t="s">
        <v>5794</v>
      </c>
      <c r="C2011" s="374" t="s">
        <v>6296</v>
      </c>
      <c r="D2011" s="373" t="s">
        <v>5791</v>
      </c>
      <c r="E2011" s="373" t="s">
        <v>6297</v>
      </c>
      <c r="F2011" s="375" t="s">
        <v>5798</v>
      </c>
      <c r="G2011" s="376" t="s">
        <v>5298</v>
      </c>
      <c r="H2011" s="377">
        <v>4.2599999999999999E-2</v>
      </c>
      <c r="I2011" s="378">
        <v>15.73</v>
      </c>
      <c r="J2011" s="378">
        <v>0.67</v>
      </c>
      <c r="K2011" s="379"/>
      <c r="L2011" s="493">
        <v>18.95</v>
      </c>
      <c r="M2011" s="494"/>
    </row>
    <row r="2012" spans="1:13" x14ac:dyDescent="0.2">
      <c r="A2012" s="359" t="s">
        <v>5102</v>
      </c>
      <c r="B2012" s="396" t="s">
        <v>5794</v>
      </c>
      <c r="C2012" s="397" t="s">
        <v>6298</v>
      </c>
      <c r="D2012" s="396" t="s">
        <v>5791</v>
      </c>
      <c r="E2012" s="396" t="s">
        <v>6299</v>
      </c>
      <c r="F2012" s="398" t="s">
        <v>5796</v>
      </c>
      <c r="G2012" s="399" t="s">
        <v>86</v>
      </c>
      <c r="H2012" s="400">
        <v>0.36280000000000001</v>
      </c>
      <c r="I2012" s="380">
        <v>18.510000000000002</v>
      </c>
      <c r="J2012" s="380">
        <v>6.71</v>
      </c>
      <c r="K2012" s="379"/>
      <c r="L2012" s="489">
        <v>22.3</v>
      </c>
    </row>
    <row r="2013" spans="1:13" ht="12.75" thickBot="1" x14ac:dyDescent="0.25">
      <c r="A2013" s="359" t="s">
        <v>5103</v>
      </c>
      <c r="B2013" s="396" t="s">
        <v>5794</v>
      </c>
      <c r="C2013" s="397" t="s">
        <v>6300</v>
      </c>
      <c r="D2013" s="396" t="s">
        <v>5791</v>
      </c>
      <c r="E2013" s="396" t="s">
        <v>6301</v>
      </c>
      <c r="F2013" s="398" t="s">
        <v>5798</v>
      </c>
      <c r="G2013" s="399" t="s">
        <v>5793</v>
      </c>
      <c r="H2013" s="400">
        <v>1.1000000000000001</v>
      </c>
      <c r="I2013" s="380">
        <v>16.59</v>
      </c>
      <c r="J2013" s="380">
        <v>18.239999999999998</v>
      </c>
      <c r="K2013" s="379"/>
      <c r="L2013" s="489">
        <v>19.989999999999998</v>
      </c>
    </row>
    <row r="2014" spans="1:13" ht="12.75" thickTop="1" x14ac:dyDescent="0.2">
      <c r="A2014" s="359" t="s">
        <v>5104</v>
      </c>
      <c r="B2014" s="390" t="s">
        <v>5794</v>
      </c>
      <c r="C2014" s="391" t="s">
        <v>6302</v>
      </c>
      <c r="D2014" s="390" t="s">
        <v>5791</v>
      </c>
      <c r="E2014" s="390" t="s">
        <v>6303</v>
      </c>
      <c r="F2014" s="392" t="s">
        <v>5798</v>
      </c>
      <c r="G2014" s="393" t="s">
        <v>5305</v>
      </c>
      <c r="H2014" s="394">
        <v>1.32</v>
      </c>
      <c r="I2014" s="395">
        <v>0.22</v>
      </c>
      <c r="J2014" s="395">
        <v>0.28999999999999998</v>
      </c>
      <c r="K2014" s="379"/>
      <c r="L2014" s="491">
        <v>0.27</v>
      </c>
      <c r="M2014" s="492"/>
    </row>
    <row r="2015" spans="1:13" x14ac:dyDescent="0.2">
      <c r="A2015" s="359" t="s">
        <v>5105</v>
      </c>
      <c r="B2015" s="373" t="s">
        <v>5794</v>
      </c>
      <c r="C2015" s="374" t="s">
        <v>6304</v>
      </c>
      <c r="D2015" s="373" t="s">
        <v>5791</v>
      </c>
      <c r="E2015" s="373" t="s">
        <v>6305</v>
      </c>
      <c r="F2015" s="375" t="s">
        <v>5798</v>
      </c>
      <c r="G2015" s="376" t="s">
        <v>5385</v>
      </c>
      <c r="H2015" s="377">
        <v>1.4395</v>
      </c>
      <c r="I2015" s="378">
        <v>2.29</v>
      </c>
      <c r="J2015" s="378">
        <v>3.29</v>
      </c>
      <c r="K2015" s="379"/>
      <c r="L2015" s="493">
        <v>2.77</v>
      </c>
      <c r="M2015" s="494"/>
    </row>
    <row r="2016" spans="1:13" x14ac:dyDescent="0.2">
      <c r="A2016" s="359" t="s">
        <v>5106</v>
      </c>
      <c r="B2016" s="373" t="s">
        <v>5794</v>
      </c>
      <c r="C2016" s="374" t="s">
        <v>6306</v>
      </c>
      <c r="D2016" s="373" t="s">
        <v>5791</v>
      </c>
      <c r="E2016" s="373" t="s">
        <v>6307</v>
      </c>
      <c r="F2016" s="375" t="s">
        <v>5798</v>
      </c>
      <c r="G2016" s="376" t="s">
        <v>5305</v>
      </c>
      <c r="H2016" s="377">
        <v>2.1911999999999998</v>
      </c>
      <c r="I2016" s="378">
        <v>0.19</v>
      </c>
      <c r="J2016" s="378">
        <v>0.41</v>
      </c>
      <c r="K2016" s="379"/>
      <c r="L2016" s="493">
        <v>0.23</v>
      </c>
      <c r="M2016" s="494"/>
    </row>
    <row r="2017" spans="1:13" ht="24" x14ac:dyDescent="0.2">
      <c r="A2017" s="359" t="s">
        <v>5107</v>
      </c>
      <c r="B2017" s="373" t="s">
        <v>5794</v>
      </c>
      <c r="C2017" s="374" t="s">
        <v>6308</v>
      </c>
      <c r="D2017" s="373" t="s">
        <v>5791</v>
      </c>
      <c r="E2017" s="373" t="s">
        <v>6309</v>
      </c>
      <c r="F2017" s="375" t="s">
        <v>5798</v>
      </c>
      <c r="G2017" s="376" t="s">
        <v>5385</v>
      </c>
      <c r="H2017" s="377">
        <v>3.851</v>
      </c>
      <c r="I2017" s="378">
        <v>4.787811111111111</v>
      </c>
      <c r="J2017" s="378">
        <v>18.43</v>
      </c>
      <c r="K2017" s="379"/>
      <c r="L2017" s="493">
        <v>5.71</v>
      </c>
      <c r="M2017" s="494"/>
    </row>
    <row r="2018" spans="1:13" x14ac:dyDescent="0.2">
      <c r="A2018" s="359" t="s">
        <v>5108</v>
      </c>
      <c r="B2018" s="373" t="s">
        <v>5794</v>
      </c>
      <c r="C2018" s="374" t="s">
        <v>6310</v>
      </c>
      <c r="D2018" s="373" t="s">
        <v>5791</v>
      </c>
      <c r="E2018" s="373" t="s">
        <v>6311</v>
      </c>
      <c r="F2018" s="375" t="s">
        <v>5798</v>
      </c>
      <c r="G2018" s="376" t="s">
        <v>5298</v>
      </c>
      <c r="H2018" s="377">
        <v>0.5202</v>
      </c>
      <c r="I2018" s="378">
        <v>3.34</v>
      </c>
      <c r="J2018" s="378">
        <v>1.73</v>
      </c>
      <c r="K2018" s="379"/>
      <c r="L2018" s="493">
        <v>4.03</v>
      </c>
      <c r="M2018" s="494"/>
    </row>
    <row r="2019" spans="1:13" x14ac:dyDescent="0.2">
      <c r="A2019" s="359" t="s">
        <v>5109</v>
      </c>
      <c r="B2019" s="373" t="s">
        <v>5794</v>
      </c>
      <c r="C2019" s="374" t="s">
        <v>6312</v>
      </c>
      <c r="D2019" s="373" t="s">
        <v>5791</v>
      </c>
      <c r="E2019" s="373" t="s">
        <v>6313</v>
      </c>
      <c r="F2019" s="375" t="s">
        <v>5798</v>
      </c>
      <c r="G2019" s="376" t="s">
        <v>5305</v>
      </c>
      <c r="H2019" s="377">
        <v>7.9740000000000002</v>
      </c>
      <c r="I2019" s="378">
        <v>0.04</v>
      </c>
      <c r="J2019" s="378">
        <v>0.31</v>
      </c>
      <c r="K2019" s="379"/>
      <c r="L2019" s="493">
        <v>0.06</v>
      </c>
      <c r="M2019" s="494"/>
    </row>
    <row r="2020" spans="1:13" x14ac:dyDescent="0.2">
      <c r="A2020" s="359" t="s">
        <v>5110</v>
      </c>
      <c r="B2020" s="396" t="s">
        <v>5794</v>
      </c>
      <c r="C2020" s="397" t="s">
        <v>6314</v>
      </c>
      <c r="D2020" s="396" t="s">
        <v>5791</v>
      </c>
      <c r="E2020" s="396" t="s">
        <v>6315</v>
      </c>
      <c r="F2020" s="398" t="s">
        <v>5798</v>
      </c>
      <c r="G2020" s="399" t="s">
        <v>5305</v>
      </c>
      <c r="H2020" s="400">
        <v>1.3265</v>
      </c>
      <c r="I2020" s="380">
        <v>1.1599999999999999</v>
      </c>
      <c r="J2020" s="380">
        <v>1.53</v>
      </c>
      <c r="K2020" s="379"/>
      <c r="L2020" s="489">
        <v>1.4</v>
      </c>
    </row>
    <row r="2021" spans="1:13" ht="12.75" thickBot="1" x14ac:dyDescent="0.25">
      <c r="A2021" s="359" t="s">
        <v>5111</v>
      </c>
      <c r="B2021" s="381" t="s">
        <v>7453</v>
      </c>
      <c r="C2021" s="382" t="s">
        <v>5781</v>
      </c>
      <c r="D2021" s="381" t="s">
        <v>5782</v>
      </c>
      <c r="E2021" s="381" t="s">
        <v>5783</v>
      </c>
      <c r="F2021" s="383" t="s">
        <v>5784</v>
      </c>
      <c r="G2021" s="384" t="s">
        <v>5785</v>
      </c>
      <c r="H2021" s="382" t="s">
        <v>5786</v>
      </c>
      <c r="I2021" s="382" t="s">
        <v>5787</v>
      </c>
      <c r="J2021" s="382" t="s">
        <v>5788</v>
      </c>
      <c r="K2021" s="364"/>
    </row>
    <row r="2022" spans="1:13" ht="12.75" thickTop="1" x14ac:dyDescent="0.2">
      <c r="A2022" s="359" t="s">
        <v>5112</v>
      </c>
      <c r="B2022" s="401" t="s">
        <v>5789</v>
      </c>
      <c r="C2022" s="402" t="s">
        <v>6409</v>
      </c>
      <c r="D2022" s="401" t="s">
        <v>5791</v>
      </c>
      <c r="E2022" s="401" t="s">
        <v>538</v>
      </c>
      <c r="F2022" s="403">
        <v>23</v>
      </c>
      <c r="G2022" s="404" t="s">
        <v>5607</v>
      </c>
      <c r="H2022" s="405">
        <v>1</v>
      </c>
      <c r="I2022" s="406">
        <v>12.82</v>
      </c>
      <c r="J2022" s="406">
        <v>12.82</v>
      </c>
      <c r="K2022" s="371"/>
      <c r="L2022" s="496">
        <v>15.43</v>
      </c>
      <c r="M2022" s="496">
        <v>15.43</v>
      </c>
    </row>
    <row r="2023" spans="1:13" x14ac:dyDescent="0.2">
      <c r="A2023" s="359" t="s">
        <v>5113</v>
      </c>
      <c r="B2023" s="373" t="s">
        <v>5794</v>
      </c>
      <c r="C2023" s="374" t="s">
        <v>5795</v>
      </c>
      <c r="D2023" s="373" t="s">
        <v>5791</v>
      </c>
      <c r="E2023" s="373" t="s">
        <v>5302</v>
      </c>
      <c r="F2023" s="375" t="s">
        <v>5796</v>
      </c>
      <c r="G2023" s="376" t="s">
        <v>86</v>
      </c>
      <c r="H2023" s="377">
        <v>0.25</v>
      </c>
      <c r="I2023" s="378">
        <v>12.5</v>
      </c>
      <c r="J2023" s="378">
        <v>3.12</v>
      </c>
      <c r="K2023" s="379"/>
      <c r="L2023" s="493">
        <v>15.06</v>
      </c>
      <c r="M2023" s="494"/>
    </row>
    <row r="2024" spans="1:13" x14ac:dyDescent="0.2">
      <c r="A2024" s="359" t="s">
        <v>5114</v>
      </c>
      <c r="B2024" s="373" t="s">
        <v>5794</v>
      </c>
      <c r="C2024" s="374" t="s">
        <v>6410</v>
      </c>
      <c r="D2024" s="373" t="s">
        <v>5791</v>
      </c>
      <c r="E2024" s="373" t="s">
        <v>6411</v>
      </c>
      <c r="F2024" s="375" t="s">
        <v>5798</v>
      </c>
      <c r="G2024" s="376" t="s">
        <v>5305</v>
      </c>
      <c r="H2024" s="377">
        <v>1</v>
      </c>
      <c r="I2024" s="378">
        <v>5.080239999999999</v>
      </c>
      <c r="J2024" s="378">
        <v>5.08</v>
      </c>
      <c r="K2024" s="379"/>
      <c r="L2024" s="493">
        <v>6.1</v>
      </c>
      <c r="M2024" s="494"/>
    </row>
    <row r="2025" spans="1:13" x14ac:dyDescent="0.2">
      <c r="A2025" s="359" t="s">
        <v>5115</v>
      </c>
      <c r="B2025" s="373" t="s">
        <v>5794</v>
      </c>
      <c r="C2025" s="374" t="s">
        <v>5801</v>
      </c>
      <c r="D2025" s="373" t="s">
        <v>5791</v>
      </c>
      <c r="E2025" s="373" t="s">
        <v>5362</v>
      </c>
      <c r="F2025" s="375" t="s">
        <v>5796</v>
      </c>
      <c r="G2025" s="376" t="s">
        <v>86</v>
      </c>
      <c r="H2025" s="377">
        <v>0.25</v>
      </c>
      <c r="I2025" s="378">
        <v>18.510000000000002</v>
      </c>
      <c r="J2025" s="378">
        <v>4.62</v>
      </c>
      <c r="K2025" s="379"/>
      <c r="L2025" s="493">
        <v>22.3</v>
      </c>
      <c r="M2025" s="494"/>
    </row>
    <row r="2026" spans="1:13" x14ac:dyDescent="0.2">
      <c r="A2026" s="359" t="s">
        <v>5116</v>
      </c>
      <c r="B2026" s="360" t="s">
        <v>7459</v>
      </c>
      <c r="C2026" s="361" t="s">
        <v>5781</v>
      </c>
      <c r="D2026" s="360" t="s">
        <v>5782</v>
      </c>
      <c r="E2026" s="360" t="s">
        <v>5783</v>
      </c>
      <c r="F2026" s="362" t="s">
        <v>5784</v>
      </c>
      <c r="G2026" s="363" t="s">
        <v>5785</v>
      </c>
      <c r="H2026" s="361" t="s">
        <v>5786</v>
      </c>
      <c r="I2026" s="361" t="s">
        <v>5787</v>
      </c>
      <c r="J2026" s="361" t="s">
        <v>5788</v>
      </c>
      <c r="K2026" s="364"/>
      <c r="L2026" s="494"/>
      <c r="M2026" s="494"/>
    </row>
    <row r="2027" spans="1:13" x14ac:dyDescent="0.2">
      <c r="A2027" s="359" t="s">
        <v>5117</v>
      </c>
      <c r="B2027" s="365" t="s">
        <v>5789</v>
      </c>
      <c r="C2027" s="366" t="s">
        <v>6413</v>
      </c>
      <c r="D2027" s="365" t="s">
        <v>5791</v>
      </c>
      <c r="E2027" s="365" t="s">
        <v>540</v>
      </c>
      <c r="F2027" s="367">
        <v>23</v>
      </c>
      <c r="G2027" s="368" t="s">
        <v>5607</v>
      </c>
      <c r="H2027" s="369">
        <v>1</v>
      </c>
      <c r="I2027" s="370">
        <v>142.94</v>
      </c>
      <c r="J2027" s="370">
        <v>142.94</v>
      </c>
      <c r="K2027" s="371"/>
      <c r="L2027" s="495">
        <v>172.2</v>
      </c>
      <c r="M2027" s="495">
        <v>172.2</v>
      </c>
    </row>
    <row r="2028" spans="1:13" x14ac:dyDescent="0.2">
      <c r="A2028" s="359" t="s">
        <v>5118</v>
      </c>
      <c r="B2028" s="373" t="s">
        <v>5794</v>
      </c>
      <c r="C2028" s="374" t="s">
        <v>5801</v>
      </c>
      <c r="D2028" s="373" t="s">
        <v>5791</v>
      </c>
      <c r="E2028" s="373" t="s">
        <v>5362</v>
      </c>
      <c r="F2028" s="375" t="s">
        <v>5796</v>
      </c>
      <c r="G2028" s="376" t="s">
        <v>86</v>
      </c>
      <c r="H2028" s="377">
        <v>1</v>
      </c>
      <c r="I2028" s="378">
        <v>18.510000000000002</v>
      </c>
      <c r="J2028" s="378">
        <v>18.510000000000002</v>
      </c>
      <c r="K2028" s="379"/>
      <c r="L2028" s="493">
        <v>22.3</v>
      </c>
      <c r="M2028" s="494"/>
    </row>
    <row r="2029" spans="1:13" x14ac:dyDescent="0.2">
      <c r="A2029" s="359" t="s">
        <v>5119</v>
      </c>
      <c r="B2029" s="373" t="s">
        <v>5794</v>
      </c>
      <c r="C2029" s="374" t="s">
        <v>6262</v>
      </c>
      <c r="D2029" s="373" t="s">
        <v>5791</v>
      </c>
      <c r="E2029" s="373" t="s">
        <v>6263</v>
      </c>
      <c r="F2029" s="375" t="s">
        <v>5798</v>
      </c>
      <c r="G2029" s="376" t="s">
        <v>5305</v>
      </c>
      <c r="H2029" s="377">
        <v>1</v>
      </c>
      <c r="I2029" s="378">
        <v>124.43</v>
      </c>
      <c r="J2029" s="378">
        <v>124.43</v>
      </c>
      <c r="K2029" s="379"/>
      <c r="L2029" s="493">
        <v>149.9</v>
      </c>
      <c r="M2029" s="494"/>
    </row>
    <row r="2030" spans="1:13" x14ac:dyDescent="0.2">
      <c r="A2030" s="359" t="s">
        <v>5120</v>
      </c>
      <c r="B2030" s="381" t="s">
        <v>7464</v>
      </c>
      <c r="C2030" s="382" t="s">
        <v>5781</v>
      </c>
      <c r="D2030" s="381" t="s">
        <v>5782</v>
      </c>
      <c r="E2030" s="381" t="s">
        <v>5783</v>
      </c>
      <c r="F2030" s="383" t="s">
        <v>5784</v>
      </c>
      <c r="G2030" s="384" t="s">
        <v>5785</v>
      </c>
      <c r="H2030" s="382" t="s">
        <v>5786</v>
      </c>
      <c r="I2030" s="382" t="s">
        <v>5787</v>
      </c>
      <c r="J2030" s="382" t="s">
        <v>5788</v>
      </c>
      <c r="K2030" s="364"/>
    </row>
    <row r="2031" spans="1:13" ht="12.75" thickBot="1" x14ac:dyDescent="0.25">
      <c r="A2031" s="359" t="s">
        <v>5121</v>
      </c>
      <c r="B2031" s="385" t="s">
        <v>5789</v>
      </c>
      <c r="C2031" s="386" t="s">
        <v>6415</v>
      </c>
      <c r="D2031" s="385" t="s">
        <v>5791</v>
      </c>
      <c r="E2031" s="385" t="s">
        <v>543</v>
      </c>
      <c r="F2031" s="387">
        <v>26</v>
      </c>
      <c r="G2031" s="388" t="s">
        <v>5793</v>
      </c>
      <c r="H2031" s="389">
        <v>1</v>
      </c>
      <c r="I2031" s="372">
        <v>16.690000000000001</v>
      </c>
      <c r="J2031" s="372">
        <v>16.690000000000001</v>
      </c>
      <c r="K2031" s="371"/>
      <c r="L2031" s="488">
        <v>20.09</v>
      </c>
      <c r="M2031" s="488">
        <v>20.09</v>
      </c>
    </row>
    <row r="2032" spans="1:13" ht="12.75" thickTop="1" x14ac:dyDescent="0.2">
      <c r="A2032" s="359" t="s">
        <v>5122</v>
      </c>
      <c r="B2032" s="390" t="s">
        <v>5794</v>
      </c>
      <c r="C2032" s="391" t="s">
        <v>5795</v>
      </c>
      <c r="D2032" s="390" t="s">
        <v>5791</v>
      </c>
      <c r="E2032" s="390" t="s">
        <v>5302</v>
      </c>
      <c r="F2032" s="392" t="s">
        <v>5796</v>
      </c>
      <c r="G2032" s="393" t="s">
        <v>86</v>
      </c>
      <c r="H2032" s="394">
        <v>8.2199999999999995E-2</v>
      </c>
      <c r="I2032" s="395">
        <v>12.5</v>
      </c>
      <c r="J2032" s="395">
        <v>1.02</v>
      </c>
      <c r="K2032" s="379"/>
      <c r="L2032" s="491">
        <v>15.06</v>
      </c>
      <c r="M2032" s="492"/>
    </row>
    <row r="2033" spans="1:13" x14ac:dyDescent="0.2">
      <c r="A2033" s="359" t="s">
        <v>5123</v>
      </c>
      <c r="B2033" s="373" t="s">
        <v>5794</v>
      </c>
      <c r="C2033" s="374" t="s">
        <v>6342</v>
      </c>
      <c r="D2033" s="373" t="s">
        <v>5791</v>
      </c>
      <c r="E2033" s="373" t="s">
        <v>5572</v>
      </c>
      <c r="F2033" s="375" t="s">
        <v>5798</v>
      </c>
      <c r="G2033" s="376" t="s">
        <v>5566</v>
      </c>
      <c r="H2033" s="377">
        <v>3.3000000000000002E-2</v>
      </c>
      <c r="I2033" s="378">
        <v>16.899999999999999</v>
      </c>
      <c r="J2033" s="378">
        <v>0.55000000000000004</v>
      </c>
      <c r="K2033" s="379"/>
      <c r="L2033" s="493">
        <v>20.37</v>
      </c>
      <c r="M2033" s="494"/>
    </row>
    <row r="2034" spans="1:13" x14ac:dyDescent="0.2">
      <c r="A2034" s="359" t="s">
        <v>5124</v>
      </c>
      <c r="B2034" s="373" t="s">
        <v>5794</v>
      </c>
      <c r="C2034" s="374" t="s">
        <v>6283</v>
      </c>
      <c r="D2034" s="373" t="s">
        <v>5791</v>
      </c>
      <c r="E2034" s="373" t="s">
        <v>5557</v>
      </c>
      <c r="F2034" s="375" t="s">
        <v>5796</v>
      </c>
      <c r="G2034" s="376" t="s">
        <v>86</v>
      </c>
      <c r="H2034" s="377">
        <v>0.2437</v>
      </c>
      <c r="I2034" s="378">
        <v>18.602550000000001</v>
      </c>
      <c r="J2034" s="378">
        <v>4.53</v>
      </c>
      <c r="K2034" s="379"/>
      <c r="L2034" s="493">
        <v>22.3</v>
      </c>
      <c r="M2034" s="494"/>
    </row>
    <row r="2035" spans="1:13" x14ac:dyDescent="0.2">
      <c r="A2035" s="359" t="s">
        <v>5125</v>
      </c>
      <c r="B2035" s="373" t="s">
        <v>5794</v>
      </c>
      <c r="C2035" s="374" t="s">
        <v>6337</v>
      </c>
      <c r="D2035" s="373" t="s">
        <v>5791</v>
      </c>
      <c r="E2035" s="373" t="s">
        <v>5620</v>
      </c>
      <c r="F2035" s="375" t="s">
        <v>5798</v>
      </c>
      <c r="G2035" s="376" t="s">
        <v>5305</v>
      </c>
      <c r="H2035" s="377">
        <v>0.4</v>
      </c>
      <c r="I2035" s="378">
        <v>0.94</v>
      </c>
      <c r="J2035" s="378">
        <v>0.37</v>
      </c>
      <c r="K2035" s="379"/>
      <c r="L2035" s="493">
        <v>1.1399999999999999</v>
      </c>
      <c r="M2035" s="494"/>
    </row>
    <row r="2036" spans="1:13" x14ac:dyDescent="0.2">
      <c r="A2036" s="359" t="s">
        <v>5126</v>
      </c>
      <c r="B2036" s="373" t="s">
        <v>5794</v>
      </c>
      <c r="C2036" s="374" t="s">
        <v>6416</v>
      </c>
      <c r="D2036" s="373" t="s">
        <v>5791</v>
      </c>
      <c r="E2036" s="373" t="s">
        <v>6417</v>
      </c>
      <c r="F2036" s="375" t="s">
        <v>5798</v>
      </c>
      <c r="G2036" s="376" t="s">
        <v>5566</v>
      </c>
      <c r="H2036" s="377">
        <v>0.22</v>
      </c>
      <c r="I2036" s="378">
        <v>46.46</v>
      </c>
      <c r="J2036" s="378">
        <v>10.220000000000001</v>
      </c>
      <c r="K2036" s="379"/>
      <c r="L2036" s="493">
        <v>55.98</v>
      </c>
      <c r="M2036" s="494"/>
    </row>
    <row r="2037" spans="1:13" x14ac:dyDescent="0.2">
      <c r="A2037" s="359" t="s">
        <v>5127</v>
      </c>
      <c r="B2037" s="360" t="s">
        <v>7472</v>
      </c>
      <c r="C2037" s="361" t="s">
        <v>5781</v>
      </c>
      <c r="D2037" s="360" t="s">
        <v>5782</v>
      </c>
      <c r="E2037" s="360" t="s">
        <v>5783</v>
      </c>
      <c r="F2037" s="362" t="s">
        <v>5784</v>
      </c>
      <c r="G2037" s="363" t="s">
        <v>5785</v>
      </c>
      <c r="H2037" s="361" t="s">
        <v>5786</v>
      </c>
      <c r="I2037" s="361" t="s">
        <v>5787</v>
      </c>
      <c r="J2037" s="361" t="s">
        <v>5788</v>
      </c>
      <c r="K2037" s="364"/>
      <c r="L2037" s="494"/>
      <c r="M2037" s="494"/>
    </row>
    <row r="2038" spans="1:13" x14ac:dyDescent="0.2">
      <c r="A2038" s="359" t="s">
        <v>5128</v>
      </c>
      <c r="B2038" s="365" t="s">
        <v>5789</v>
      </c>
      <c r="C2038" s="366" t="s">
        <v>6363</v>
      </c>
      <c r="D2038" s="365" t="s">
        <v>5791</v>
      </c>
      <c r="E2038" s="365" t="s">
        <v>506</v>
      </c>
      <c r="F2038" s="367">
        <v>26</v>
      </c>
      <c r="G2038" s="368" t="s">
        <v>5793</v>
      </c>
      <c r="H2038" s="369">
        <v>1</v>
      </c>
      <c r="I2038" s="370">
        <v>21.759999999999998</v>
      </c>
      <c r="J2038" s="370">
        <v>21.759999999999998</v>
      </c>
      <c r="K2038" s="371"/>
      <c r="L2038" s="495">
        <v>26.18</v>
      </c>
      <c r="M2038" s="495">
        <v>26.18</v>
      </c>
    </row>
    <row r="2039" spans="1:13" x14ac:dyDescent="0.2">
      <c r="A2039" s="359" t="s">
        <v>5129</v>
      </c>
      <c r="B2039" s="396" t="s">
        <v>5794</v>
      </c>
      <c r="C2039" s="397" t="s">
        <v>5795</v>
      </c>
      <c r="D2039" s="396" t="s">
        <v>5791</v>
      </c>
      <c r="E2039" s="396" t="s">
        <v>5302</v>
      </c>
      <c r="F2039" s="398" t="s">
        <v>5796</v>
      </c>
      <c r="G2039" s="399" t="s">
        <v>86</v>
      </c>
      <c r="H2039" s="400">
        <v>0.27350000000000002</v>
      </c>
      <c r="I2039" s="380">
        <v>12.5</v>
      </c>
      <c r="J2039" s="380">
        <v>3.41</v>
      </c>
      <c r="K2039" s="379"/>
      <c r="L2039" s="489">
        <v>15.06</v>
      </c>
    </row>
    <row r="2040" spans="1:13" ht="12.75" thickBot="1" x14ac:dyDescent="0.25">
      <c r="A2040" s="359" t="s">
        <v>5130</v>
      </c>
      <c r="B2040" s="396" t="s">
        <v>5794</v>
      </c>
      <c r="C2040" s="397" t="s">
        <v>6342</v>
      </c>
      <c r="D2040" s="396" t="s">
        <v>5791</v>
      </c>
      <c r="E2040" s="396" t="s">
        <v>5572</v>
      </c>
      <c r="F2040" s="398" t="s">
        <v>5798</v>
      </c>
      <c r="G2040" s="399" t="s">
        <v>5566</v>
      </c>
      <c r="H2040" s="400">
        <v>7.1499999999999994E-2</v>
      </c>
      <c r="I2040" s="380">
        <v>16.899999999999999</v>
      </c>
      <c r="J2040" s="380">
        <v>1.2</v>
      </c>
      <c r="K2040" s="379"/>
      <c r="L2040" s="489">
        <v>20.37</v>
      </c>
    </row>
    <row r="2041" spans="1:13" ht="12.75" thickTop="1" x14ac:dyDescent="0.2">
      <c r="A2041" s="359" t="s">
        <v>5131</v>
      </c>
      <c r="B2041" s="390" t="s">
        <v>5794</v>
      </c>
      <c r="C2041" s="391" t="s">
        <v>6283</v>
      </c>
      <c r="D2041" s="390" t="s">
        <v>5791</v>
      </c>
      <c r="E2041" s="390" t="s">
        <v>5557</v>
      </c>
      <c r="F2041" s="392" t="s">
        <v>5796</v>
      </c>
      <c r="G2041" s="393" t="s">
        <v>86</v>
      </c>
      <c r="H2041" s="394">
        <v>0.48220000000000002</v>
      </c>
      <c r="I2041" s="395">
        <v>18.571700000000003</v>
      </c>
      <c r="J2041" s="395">
        <v>8.9499999999999993</v>
      </c>
      <c r="K2041" s="379"/>
      <c r="L2041" s="491">
        <v>22.3</v>
      </c>
      <c r="M2041" s="492"/>
    </row>
    <row r="2042" spans="1:13" ht="36" x14ac:dyDescent="0.2">
      <c r="A2042" s="359" t="s">
        <v>5132</v>
      </c>
      <c r="B2042" s="373" t="s">
        <v>5794</v>
      </c>
      <c r="C2042" s="374" t="s">
        <v>6364</v>
      </c>
      <c r="D2042" s="373" t="s">
        <v>5791</v>
      </c>
      <c r="E2042" s="373" t="s">
        <v>6365</v>
      </c>
      <c r="F2042" s="375" t="s">
        <v>5798</v>
      </c>
      <c r="G2042" s="376" t="s">
        <v>5305</v>
      </c>
      <c r="H2042" s="377">
        <v>5.3E-3</v>
      </c>
      <c r="I2042" s="378">
        <v>2.2599999999999998</v>
      </c>
      <c r="J2042" s="378">
        <v>0.01</v>
      </c>
      <c r="K2042" s="379"/>
      <c r="L2042" s="493">
        <v>2.73</v>
      </c>
      <c r="M2042" s="494"/>
    </row>
    <row r="2043" spans="1:13" x14ac:dyDescent="0.2">
      <c r="A2043" s="359" t="s">
        <v>5133</v>
      </c>
      <c r="B2043" s="373" t="s">
        <v>5794</v>
      </c>
      <c r="C2043" s="374" t="s">
        <v>6259</v>
      </c>
      <c r="D2043" s="373" t="s">
        <v>5791</v>
      </c>
      <c r="E2043" s="373" t="s">
        <v>5411</v>
      </c>
      <c r="F2043" s="375" t="s">
        <v>5798</v>
      </c>
      <c r="G2043" s="376" t="s">
        <v>5305</v>
      </c>
      <c r="H2043" s="377">
        <v>0.18</v>
      </c>
      <c r="I2043" s="378">
        <v>2.2400000000000002</v>
      </c>
      <c r="J2043" s="378">
        <v>0.4</v>
      </c>
      <c r="K2043" s="379"/>
      <c r="L2043" s="493">
        <v>2.71</v>
      </c>
      <c r="M2043" s="494"/>
    </row>
    <row r="2044" spans="1:13" x14ac:dyDescent="0.2">
      <c r="A2044" s="359" t="s">
        <v>5134</v>
      </c>
      <c r="B2044" s="373" t="s">
        <v>5794</v>
      </c>
      <c r="C2044" s="374" t="s">
        <v>6345</v>
      </c>
      <c r="D2044" s="373" t="s">
        <v>5791</v>
      </c>
      <c r="E2044" s="373" t="s">
        <v>5570</v>
      </c>
      <c r="F2044" s="375" t="s">
        <v>5798</v>
      </c>
      <c r="G2044" s="376" t="s">
        <v>5566</v>
      </c>
      <c r="H2044" s="377">
        <v>0.109</v>
      </c>
      <c r="I2044" s="378">
        <v>28.73</v>
      </c>
      <c r="J2044" s="378">
        <v>3.13</v>
      </c>
      <c r="K2044" s="379"/>
      <c r="L2044" s="493">
        <v>34.619999999999997</v>
      </c>
      <c r="M2044" s="494"/>
    </row>
    <row r="2045" spans="1:13" x14ac:dyDescent="0.2">
      <c r="A2045" s="359" t="s">
        <v>5135</v>
      </c>
      <c r="B2045" s="373" t="s">
        <v>5794</v>
      </c>
      <c r="C2045" s="374" t="s">
        <v>6366</v>
      </c>
      <c r="D2045" s="373" t="s">
        <v>5791</v>
      </c>
      <c r="E2045" s="373" t="s">
        <v>5565</v>
      </c>
      <c r="F2045" s="375" t="s">
        <v>5798</v>
      </c>
      <c r="G2045" s="376" t="s">
        <v>5566</v>
      </c>
      <c r="H2045" s="377">
        <v>0.12859999999999999</v>
      </c>
      <c r="I2045" s="378">
        <v>36.26</v>
      </c>
      <c r="J2045" s="378">
        <v>4.66</v>
      </c>
      <c r="K2045" s="379"/>
      <c r="L2045" s="493">
        <v>43.69</v>
      </c>
      <c r="M2045" s="494"/>
    </row>
    <row r="2046" spans="1:13" x14ac:dyDescent="0.2">
      <c r="A2046" s="359" t="s">
        <v>5136</v>
      </c>
      <c r="B2046" s="360" t="s">
        <v>7482</v>
      </c>
      <c r="C2046" s="361" t="s">
        <v>5781</v>
      </c>
      <c r="D2046" s="360" t="s">
        <v>5782</v>
      </c>
      <c r="E2046" s="360" t="s">
        <v>5783</v>
      </c>
      <c r="F2046" s="362" t="s">
        <v>5784</v>
      </c>
      <c r="G2046" s="363" t="s">
        <v>5785</v>
      </c>
      <c r="H2046" s="361" t="s">
        <v>5786</v>
      </c>
      <c r="I2046" s="361" t="s">
        <v>5787</v>
      </c>
      <c r="J2046" s="361" t="s">
        <v>5788</v>
      </c>
      <c r="K2046" s="364"/>
      <c r="L2046" s="494"/>
      <c r="M2046" s="494"/>
    </row>
    <row r="2047" spans="1:13" x14ac:dyDescent="0.2">
      <c r="A2047" s="359" t="s">
        <v>5137</v>
      </c>
      <c r="B2047" s="365" t="s">
        <v>5789</v>
      </c>
      <c r="C2047" s="366" t="s">
        <v>6336</v>
      </c>
      <c r="D2047" s="365" t="s">
        <v>5791</v>
      </c>
      <c r="E2047" s="365" t="s">
        <v>482</v>
      </c>
      <c r="F2047" s="367">
        <v>26</v>
      </c>
      <c r="G2047" s="368" t="s">
        <v>5793</v>
      </c>
      <c r="H2047" s="369">
        <v>1</v>
      </c>
      <c r="I2047" s="370">
        <v>9.8600000000000012</v>
      </c>
      <c r="J2047" s="370">
        <v>9.8600000000000012</v>
      </c>
      <c r="K2047" s="371"/>
      <c r="L2047" s="495">
        <v>11.88</v>
      </c>
      <c r="M2047" s="495">
        <v>11.88</v>
      </c>
    </row>
    <row r="2048" spans="1:13" x14ac:dyDescent="0.2">
      <c r="A2048" s="359" t="s">
        <v>5138</v>
      </c>
      <c r="B2048" s="373" t="s">
        <v>5794</v>
      </c>
      <c r="C2048" s="374" t="s">
        <v>5795</v>
      </c>
      <c r="D2048" s="373" t="s">
        <v>5791</v>
      </c>
      <c r="E2048" s="373" t="s">
        <v>5302</v>
      </c>
      <c r="F2048" s="375" t="s">
        <v>5796</v>
      </c>
      <c r="G2048" s="376" t="s">
        <v>86</v>
      </c>
      <c r="H2048" s="377">
        <v>0.2</v>
      </c>
      <c r="I2048" s="378">
        <v>12.5</v>
      </c>
      <c r="J2048" s="378">
        <v>2.5</v>
      </c>
      <c r="K2048" s="379"/>
      <c r="L2048" s="493">
        <v>15.06</v>
      </c>
      <c r="M2048" s="494"/>
    </row>
    <row r="2049" spans="1:13" x14ac:dyDescent="0.2">
      <c r="A2049" s="359" t="s">
        <v>5139</v>
      </c>
      <c r="B2049" s="373" t="s">
        <v>5794</v>
      </c>
      <c r="C2049" s="374" t="s">
        <v>6283</v>
      </c>
      <c r="D2049" s="373" t="s">
        <v>5791</v>
      </c>
      <c r="E2049" s="373" t="s">
        <v>5557</v>
      </c>
      <c r="F2049" s="375" t="s">
        <v>5796</v>
      </c>
      <c r="G2049" s="376" t="s">
        <v>86</v>
      </c>
      <c r="H2049" s="377">
        <v>0.3</v>
      </c>
      <c r="I2049" s="378">
        <v>18.510000000000002</v>
      </c>
      <c r="J2049" s="378">
        <v>5.55</v>
      </c>
      <c r="K2049" s="379"/>
      <c r="L2049" s="493">
        <v>22.3</v>
      </c>
      <c r="M2049" s="494"/>
    </row>
    <row r="2050" spans="1:13" x14ac:dyDescent="0.2">
      <c r="A2050" s="359" t="s">
        <v>5140</v>
      </c>
      <c r="B2050" s="373" t="s">
        <v>5794</v>
      </c>
      <c r="C2050" s="374" t="s">
        <v>6337</v>
      </c>
      <c r="D2050" s="373" t="s">
        <v>5791</v>
      </c>
      <c r="E2050" s="373" t="s">
        <v>5620</v>
      </c>
      <c r="F2050" s="375" t="s">
        <v>5798</v>
      </c>
      <c r="G2050" s="376" t="s">
        <v>5305</v>
      </c>
      <c r="H2050" s="377">
        <v>0.15</v>
      </c>
      <c r="I2050" s="378">
        <v>0.94</v>
      </c>
      <c r="J2050" s="378">
        <v>0.14000000000000001</v>
      </c>
      <c r="K2050" s="379"/>
      <c r="L2050" s="493">
        <v>1.1399999999999999</v>
      </c>
      <c r="M2050" s="494"/>
    </row>
    <row r="2051" spans="1:13" x14ac:dyDescent="0.2">
      <c r="A2051" s="359" t="s">
        <v>5141</v>
      </c>
      <c r="B2051" s="396" t="s">
        <v>5794</v>
      </c>
      <c r="C2051" s="397" t="s">
        <v>6338</v>
      </c>
      <c r="D2051" s="396" t="s">
        <v>5791</v>
      </c>
      <c r="E2051" s="396" t="s">
        <v>6339</v>
      </c>
      <c r="F2051" s="398" t="s">
        <v>5798</v>
      </c>
      <c r="G2051" s="399" t="s">
        <v>5298</v>
      </c>
      <c r="H2051" s="400">
        <v>0.7</v>
      </c>
      <c r="I2051" s="380">
        <v>2.39</v>
      </c>
      <c r="J2051" s="380">
        <v>1.67</v>
      </c>
      <c r="K2051" s="379"/>
      <c r="L2051" s="489">
        <v>2.88</v>
      </c>
    </row>
    <row r="2052" spans="1:13" ht="12.75" thickBot="1" x14ac:dyDescent="0.25">
      <c r="A2052" s="359" t="s">
        <v>5142</v>
      </c>
      <c r="B2052" s="381" t="s">
        <v>7489</v>
      </c>
      <c r="C2052" s="382" t="s">
        <v>5781</v>
      </c>
      <c r="D2052" s="381" t="s">
        <v>5782</v>
      </c>
      <c r="E2052" s="381" t="s">
        <v>5783</v>
      </c>
      <c r="F2052" s="383" t="s">
        <v>5784</v>
      </c>
      <c r="G2052" s="384" t="s">
        <v>5785</v>
      </c>
      <c r="H2052" s="382" t="s">
        <v>5786</v>
      </c>
      <c r="I2052" s="382" t="s">
        <v>5787</v>
      </c>
      <c r="J2052" s="382" t="s">
        <v>5788</v>
      </c>
      <c r="K2052" s="364"/>
    </row>
    <row r="2053" spans="1:13" ht="12.75" thickTop="1" x14ac:dyDescent="0.2">
      <c r="A2053" s="359" t="s">
        <v>5143</v>
      </c>
      <c r="B2053" s="401" t="s">
        <v>5789</v>
      </c>
      <c r="C2053" s="402" t="s">
        <v>6353</v>
      </c>
      <c r="D2053" s="401" t="s">
        <v>5791</v>
      </c>
      <c r="E2053" s="401" t="s">
        <v>494</v>
      </c>
      <c r="F2053" s="403">
        <v>26</v>
      </c>
      <c r="G2053" s="404" t="s">
        <v>5793</v>
      </c>
      <c r="H2053" s="405">
        <v>1</v>
      </c>
      <c r="I2053" s="406">
        <v>7.9</v>
      </c>
      <c r="J2053" s="406">
        <v>7.9</v>
      </c>
      <c r="K2053" s="371"/>
      <c r="L2053" s="496">
        <v>9.51</v>
      </c>
      <c r="M2053" s="496">
        <v>9.51</v>
      </c>
    </row>
    <row r="2054" spans="1:13" x14ac:dyDescent="0.2">
      <c r="A2054" s="359" t="s">
        <v>5144</v>
      </c>
      <c r="B2054" s="373" t="s">
        <v>5794</v>
      </c>
      <c r="C2054" s="374" t="s">
        <v>5795</v>
      </c>
      <c r="D2054" s="373" t="s">
        <v>5791</v>
      </c>
      <c r="E2054" s="373" t="s">
        <v>5302</v>
      </c>
      <c r="F2054" s="375" t="s">
        <v>5796</v>
      </c>
      <c r="G2054" s="376" t="s">
        <v>86</v>
      </c>
      <c r="H2054" s="377">
        <v>8.2199999999999995E-2</v>
      </c>
      <c r="I2054" s="378">
        <v>12.5</v>
      </c>
      <c r="J2054" s="378">
        <v>1.02</v>
      </c>
      <c r="K2054" s="379"/>
      <c r="L2054" s="493">
        <v>15.06</v>
      </c>
      <c r="M2054" s="494"/>
    </row>
    <row r="2055" spans="1:13" x14ac:dyDescent="0.2">
      <c r="A2055" s="359" t="s">
        <v>5145</v>
      </c>
      <c r="B2055" s="373" t="s">
        <v>5794</v>
      </c>
      <c r="C2055" s="374" t="s">
        <v>6283</v>
      </c>
      <c r="D2055" s="373" t="s">
        <v>5791</v>
      </c>
      <c r="E2055" s="373" t="s">
        <v>5557</v>
      </c>
      <c r="F2055" s="375" t="s">
        <v>5796</v>
      </c>
      <c r="G2055" s="376" t="s">
        <v>86</v>
      </c>
      <c r="H2055" s="377">
        <v>0.2</v>
      </c>
      <c r="I2055" s="378">
        <v>18.5717</v>
      </c>
      <c r="J2055" s="378">
        <v>3.71</v>
      </c>
      <c r="K2055" s="379"/>
      <c r="L2055" s="493">
        <v>22.3</v>
      </c>
      <c r="M2055" s="494"/>
    </row>
    <row r="2056" spans="1:13" x14ac:dyDescent="0.2">
      <c r="A2056" s="359" t="s">
        <v>5146</v>
      </c>
      <c r="B2056" s="373" t="s">
        <v>5794</v>
      </c>
      <c r="C2056" s="374" t="s">
        <v>6337</v>
      </c>
      <c r="D2056" s="373" t="s">
        <v>5791</v>
      </c>
      <c r="E2056" s="373" t="s">
        <v>5620</v>
      </c>
      <c r="F2056" s="375" t="s">
        <v>5798</v>
      </c>
      <c r="G2056" s="376" t="s">
        <v>5305</v>
      </c>
      <c r="H2056" s="377">
        <v>0.1</v>
      </c>
      <c r="I2056" s="378">
        <v>0.94</v>
      </c>
      <c r="J2056" s="378">
        <v>0.09</v>
      </c>
      <c r="K2056" s="379"/>
      <c r="L2056" s="493">
        <v>1.1399999999999999</v>
      </c>
      <c r="M2056" s="494"/>
    </row>
    <row r="2057" spans="1:13" x14ac:dyDescent="0.2">
      <c r="A2057" s="359" t="s">
        <v>5147</v>
      </c>
      <c r="B2057" s="396" t="s">
        <v>5794</v>
      </c>
      <c r="C2057" s="397" t="s">
        <v>6354</v>
      </c>
      <c r="D2057" s="396" t="s">
        <v>5791</v>
      </c>
      <c r="E2057" s="396" t="s">
        <v>6355</v>
      </c>
      <c r="F2057" s="398" t="s">
        <v>5798</v>
      </c>
      <c r="G2057" s="399" t="s">
        <v>5566</v>
      </c>
      <c r="H2057" s="400">
        <v>0.17</v>
      </c>
      <c r="I2057" s="380">
        <v>18.12</v>
      </c>
      <c r="J2057" s="380">
        <v>3.08</v>
      </c>
      <c r="K2057" s="379"/>
      <c r="L2057" s="489">
        <v>21.84</v>
      </c>
    </row>
    <row r="2058" spans="1:13" ht="12.75" thickBot="1" x14ac:dyDescent="0.25">
      <c r="A2058" s="359" t="s">
        <v>5148</v>
      </c>
      <c r="B2058" s="381" t="s">
        <v>7496</v>
      </c>
      <c r="C2058" s="382" t="s">
        <v>5781</v>
      </c>
      <c r="D2058" s="381" t="s">
        <v>5782</v>
      </c>
      <c r="E2058" s="381" t="s">
        <v>5783</v>
      </c>
      <c r="F2058" s="383" t="s">
        <v>5784</v>
      </c>
      <c r="G2058" s="384" t="s">
        <v>5785</v>
      </c>
      <c r="H2058" s="382" t="s">
        <v>5786</v>
      </c>
      <c r="I2058" s="382" t="s">
        <v>5787</v>
      </c>
      <c r="J2058" s="382" t="s">
        <v>5788</v>
      </c>
      <c r="K2058" s="364"/>
    </row>
    <row r="2059" spans="1:13" ht="12.75" thickTop="1" x14ac:dyDescent="0.2">
      <c r="A2059" s="359" t="s">
        <v>5149</v>
      </c>
      <c r="B2059" s="401" t="s">
        <v>5789</v>
      </c>
      <c r="C2059" s="402" t="s">
        <v>6341</v>
      </c>
      <c r="D2059" s="401" t="s">
        <v>5791</v>
      </c>
      <c r="E2059" s="401" t="s">
        <v>484</v>
      </c>
      <c r="F2059" s="403">
        <v>26</v>
      </c>
      <c r="G2059" s="404" t="s">
        <v>5793</v>
      </c>
      <c r="H2059" s="405">
        <v>1</v>
      </c>
      <c r="I2059" s="406">
        <v>13.559999999999999</v>
      </c>
      <c r="J2059" s="406">
        <v>13.56</v>
      </c>
      <c r="K2059" s="371"/>
      <c r="L2059" s="496">
        <v>16.32</v>
      </c>
      <c r="M2059" s="496">
        <v>16.32</v>
      </c>
    </row>
    <row r="2060" spans="1:13" x14ac:dyDescent="0.2">
      <c r="A2060" s="359" t="s">
        <v>5150</v>
      </c>
      <c r="B2060" s="373" t="s">
        <v>5794</v>
      </c>
      <c r="C2060" s="374" t="s">
        <v>5795</v>
      </c>
      <c r="D2060" s="373" t="s">
        <v>5791</v>
      </c>
      <c r="E2060" s="373" t="s">
        <v>5302</v>
      </c>
      <c r="F2060" s="375" t="s">
        <v>5796</v>
      </c>
      <c r="G2060" s="376" t="s">
        <v>86</v>
      </c>
      <c r="H2060" s="377">
        <v>8.2199999999999995E-2</v>
      </c>
      <c r="I2060" s="378">
        <v>12.5</v>
      </c>
      <c r="J2060" s="378">
        <v>1.02</v>
      </c>
      <c r="K2060" s="379"/>
      <c r="L2060" s="493">
        <v>15.06</v>
      </c>
      <c r="M2060" s="494"/>
    </row>
    <row r="2061" spans="1:13" x14ac:dyDescent="0.2">
      <c r="A2061" s="359" t="s">
        <v>5151</v>
      </c>
      <c r="B2061" s="373" t="s">
        <v>5794</v>
      </c>
      <c r="C2061" s="374" t="s">
        <v>6283</v>
      </c>
      <c r="D2061" s="373" t="s">
        <v>5791</v>
      </c>
      <c r="E2061" s="373" t="s">
        <v>5557</v>
      </c>
      <c r="F2061" s="375" t="s">
        <v>5796</v>
      </c>
      <c r="G2061" s="376" t="s">
        <v>86</v>
      </c>
      <c r="H2061" s="377">
        <v>0.3463</v>
      </c>
      <c r="I2061" s="378">
        <v>18.540849999999999</v>
      </c>
      <c r="J2061" s="378">
        <v>6.42</v>
      </c>
      <c r="K2061" s="379"/>
      <c r="L2061" s="493">
        <v>22.3</v>
      </c>
      <c r="M2061" s="494"/>
    </row>
    <row r="2062" spans="1:13" x14ac:dyDescent="0.2">
      <c r="A2062" s="359" t="s">
        <v>5152</v>
      </c>
      <c r="B2062" s="373" t="s">
        <v>5794</v>
      </c>
      <c r="C2062" s="374" t="s">
        <v>6342</v>
      </c>
      <c r="D2062" s="373" t="s">
        <v>5791</v>
      </c>
      <c r="E2062" s="373" t="s">
        <v>5572</v>
      </c>
      <c r="F2062" s="375" t="s">
        <v>5798</v>
      </c>
      <c r="G2062" s="376" t="s">
        <v>5566</v>
      </c>
      <c r="H2062" s="377">
        <v>3.2000000000000001E-2</v>
      </c>
      <c r="I2062" s="378">
        <v>16.899999999999999</v>
      </c>
      <c r="J2062" s="378">
        <v>0.54</v>
      </c>
      <c r="K2062" s="379"/>
      <c r="L2062" s="493">
        <v>20.37</v>
      </c>
      <c r="M2062" s="494"/>
    </row>
    <row r="2063" spans="1:13" x14ac:dyDescent="0.2">
      <c r="A2063" s="359" t="s">
        <v>5153</v>
      </c>
      <c r="B2063" s="373" t="s">
        <v>5794</v>
      </c>
      <c r="C2063" s="374" t="s">
        <v>6337</v>
      </c>
      <c r="D2063" s="373" t="s">
        <v>5791</v>
      </c>
      <c r="E2063" s="373" t="s">
        <v>5620</v>
      </c>
      <c r="F2063" s="375" t="s">
        <v>5798</v>
      </c>
      <c r="G2063" s="376" t="s">
        <v>5305</v>
      </c>
      <c r="H2063" s="377">
        <v>0.1</v>
      </c>
      <c r="I2063" s="378">
        <v>0.94</v>
      </c>
      <c r="J2063" s="378">
        <v>0.09</v>
      </c>
      <c r="K2063" s="379"/>
      <c r="L2063" s="493">
        <v>1.1399999999999999</v>
      </c>
      <c r="M2063" s="494"/>
    </row>
    <row r="2064" spans="1:13" x14ac:dyDescent="0.2">
      <c r="A2064" s="359" t="s">
        <v>5154</v>
      </c>
      <c r="B2064" s="373" t="s">
        <v>5794</v>
      </c>
      <c r="C2064" s="374" t="s">
        <v>6343</v>
      </c>
      <c r="D2064" s="373" t="s">
        <v>5791</v>
      </c>
      <c r="E2064" s="373" t="s">
        <v>6344</v>
      </c>
      <c r="F2064" s="375" t="s">
        <v>5798</v>
      </c>
      <c r="G2064" s="376" t="s">
        <v>5566</v>
      </c>
      <c r="H2064" s="377">
        <v>0.12</v>
      </c>
      <c r="I2064" s="378">
        <v>7.52</v>
      </c>
      <c r="J2064" s="378">
        <v>0.9</v>
      </c>
      <c r="K2064" s="379"/>
      <c r="L2064" s="493">
        <v>9.06</v>
      </c>
      <c r="M2064" s="494"/>
    </row>
    <row r="2065" spans="1:13" x14ac:dyDescent="0.2">
      <c r="A2065" s="359" t="s">
        <v>5155</v>
      </c>
      <c r="B2065" s="396" t="s">
        <v>5794</v>
      </c>
      <c r="C2065" s="397" t="s">
        <v>6345</v>
      </c>
      <c r="D2065" s="396" t="s">
        <v>5791</v>
      </c>
      <c r="E2065" s="396" t="s">
        <v>5570</v>
      </c>
      <c r="F2065" s="398" t="s">
        <v>5798</v>
      </c>
      <c r="G2065" s="399" t="s">
        <v>5566</v>
      </c>
      <c r="H2065" s="400">
        <v>0.16</v>
      </c>
      <c r="I2065" s="380">
        <v>28.73</v>
      </c>
      <c r="J2065" s="380">
        <v>4.59</v>
      </c>
      <c r="K2065" s="379"/>
      <c r="L2065" s="489">
        <v>34.619999999999997</v>
      </c>
    </row>
    <row r="2066" spans="1:13" ht="12.75" thickBot="1" x14ac:dyDescent="0.25">
      <c r="A2066" s="359" t="s">
        <v>5156</v>
      </c>
      <c r="B2066" s="381" t="s">
        <v>7505</v>
      </c>
      <c r="C2066" s="382" t="s">
        <v>5781</v>
      </c>
      <c r="D2066" s="381" t="s">
        <v>5782</v>
      </c>
      <c r="E2066" s="381" t="s">
        <v>5783</v>
      </c>
      <c r="F2066" s="383" t="s">
        <v>5784</v>
      </c>
      <c r="G2066" s="384" t="s">
        <v>5785</v>
      </c>
      <c r="H2066" s="382" t="s">
        <v>5786</v>
      </c>
      <c r="I2066" s="382" t="s">
        <v>5787</v>
      </c>
      <c r="J2066" s="382" t="s">
        <v>5788</v>
      </c>
      <c r="K2066" s="364"/>
    </row>
    <row r="2067" spans="1:13" ht="12.75" thickTop="1" x14ac:dyDescent="0.2">
      <c r="A2067" s="359" t="s">
        <v>5157</v>
      </c>
      <c r="B2067" s="401" t="s">
        <v>5789</v>
      </c>
      <c r="C2067" s="402" t="s">
        <v>6348</v>
      </c>
      <c r="D2067" s="401" t="s">
        <v>5791</v>
      </c>
      <c r="E2067" s="401" t="s">
        <v>489</v>
      </c>
      <c r="F2067" s="403">
        <v>26</v>
      </c>
      <c r="G2067" s="404" t="s">
        <v>5793</v>
      </c>
      <c r="H2067" s="405">
        <v>1</v>
      </c>
      <c r="I2067" s="406">
        <v>10.129999999999999</v>
      </c>
      <c r="J2067" s="406">
        <v>10.129999999999999</v>
      </c>
      <c r="K2067" s="371"/>
      <c r="L2067" s="496">
        <v>12.2</v>
      </c>
      <c r="M2067" s="496">
        <v>12.2</v>
      </c>
    </row>
    <row r="2068" spans="1:13" x14ac:dyDescent="0.2">
      <c r="A2068" s="359" t="s">
        <v>5158</v>
      </c>
      <c r="B2068" s="373" t="s">
        <v>5794</v>
      </c>
      <c r="C2068" s="374" t="s">
        <v>5795</v>
      </c>
      <c r="D2068" s="373" t="s">
        <v>5791</v>
      </c>
      <c r="E2068" s="373" t="s">
        <v>5302</v>
      </c>
      <c r="F2068" s="375" t="s">
        <v>5796</v>
      </c>
      <c r="G2068" s="376" t="s">
        <v>86</v>
      </c>
      <c r="H2068" s="377">
        <v>8.2199999999999995E-2</v>
      </c>
      <c r="I2068" s="378">
        <v>12.5</v>
      </c>
      <c r="J2068" s="378">
        <v>1.02</v>
      </c>
      <c r="K2068" s="379"/>
      <c r="L2068" s="493">
        <v>15.06</v>
      </c>
      <c r="M2068" s="494"/>
    </row>
    <row r="2069" spans="1:13" x14ac:dyDescent="0.2">
      <c r="A2069" s="359" t="s">
        <v>5159</v>
      </c>
      <c r="B2069" s="373" t="s">
        <v>5794</v>
      </c>
      <c r="C2069" s="374" t="s">
        <v>6283</v>
      </c>
      <c r="D2069" s="373" t="s">
        <v>5791</v>
      </c>
      <c r="E2069" s="373" t="s">
        <v>5557</v>
      </c>
      <c r="F2069" s="375" t="s">
        <v>5796</v>
      </c>
      <c r="G2069" s="376" t="s">
        <v>86</v>
      </c>
      <c r="H2069" s="377">
        <v>0.3</v>
      </c>
      <c r="I2069" s="378">
        <v>18.547020000000003</v>
      </c>
      <c r="J2069" s="378">
        <v>5.56</v>
      </c>
      <c r="K2069" s="379"/>
      <c r="L2069" s="493">
        <v>22.3</v>
      </c>
      <c r="M2069" s="494"/>
    </row>
    <row r="2070" spans="1:13" x14ac:dyDescent="0.2">
      <c r="A2070" s="359" t="s">
        <v>5160</v>
      </c>
      <c r="B2070" s="373" t="s">
        <v>5794</v>
      </c>
      <c r="C2070" s="374" t="s">
        <v>6337</v>
      </c>
      <c r="D2070" s="373" t="s">
        <v>5791</v>
      </c>
      <c r="E2070" s="373" t="s">
        <v>5620</v>
      </c>
      <c r="F2070" s="375" t="s">
        <v>5798</v>
      </c>
      <c r="G2070" s="376" t="s">
        <v>5305</v>
      </c>
      <c r="H2070" s="377">
        <v>0.1</v>
      </c>
      <c r="I2070" s="378">
        <v>0.94</v>
      </c>
      <c r="J2070" s="378">
        <v>0.09</v>
      </c>
      <c r="K2070" s="379"/>
      <c r="L2070" s="493">
        <v>1.1399999999999999</v>
      </c>
      <c r="M2070" s="494"/>
    </row>
    <row r="2071" spans="1:13" x14ac:dyDescent="0.2">
      <c r="A2071" s="359" t="s">
        <v>5161</v>
      </c>
      <c r="B2071" s="373" t="s">
        <v>5794</v>
      </c>
      <c r="C2071" s="374" t="s">
        <v>6349</v>
      </c>
      <c r="D2071" s="373" t="s">
        <v>5791</v>
      </c>
      <c r="E2071" s="373" t="s">
        <v>6350</v>
      </c>
      <c r="F2071" s="375" t="s">
        <v>5798</v>
      </c>
      <c r="G2071" s="376" t="s">
        <v>5566</v>
      </c>
      <c r="H2071" s="377">
        <v>0.16</v>
      </c>
      <c r="I2071" s="378">
        <v>21.65</v>
      </c>
      <c r="J2071" s="378">
        <v>3.46</v>
      </c>
      <c r="K2071" s="379"/>
      <c r="L2071" s="493">
        <v>26.09</v>
      </c>
      <c r="M2071" s="494"/>
    </row>
    <row r="2072" spans="1:13" x14ac:dyDescent="0.2">
      <c r="A2072" s="359" t="s">
        <v>5162</v>
      </c>
      <c r="B2072" s="360" t="s">
        <v>7512</v>
      </c>
      <c r="C2072" s="361" t="s">
        <v>5781</v>
      </c>
      <c r="D2072" s="360" t="s">
        <v>5782</v>
      </c>
      <c r="E2072" s="360" t="s">
        <v>5783</v>
      </c>
      <c r="F2072" s="362" t="s">
        <v>5784</v>
      </c>
      <c r="G2072" s="363" t="s">
        <v>5785</v>
      </c>
      <c r="H2072" s="361" t="s">
        <v>5786</v>
      </c>
      <c r="I2072" s="361" t="s">
        <v>5787</v>
      </c>
      <c r="J2072" s="361" t="s">
        <v>5788</v>
      </c>
      <c r="K2072" s="364"/>
      <c r="L2072" s="494"/>
      <c r="M2072" s="494"/>
    </row>
    <row r="2073" spans="1:13" x14ac:dyDescent="0.2">
      <c r="A2073" s="359" t="s">
        <v>5163</v>
      </c>
      <c r="B2073" s="365" t="s">
        <v>5789</v>
      </c>
      <c r="C2073" s="366" t="s">
        <v>6357</v>
      </c>
      <c r="D2073" s="365" t="s">
        <v>5791</v>
      </c>
      <c r="E2073" s="365" t="s">
        <v>498</v>
      </c>
      <c r="F2073" s="367">
        <v>26</v>
      </c>
      <c r="G2073" s="368" t="s">
        <v>5793</v>
      </c>
      <c r="H2073" s="369">
        <v>1</v>
      </c>
      <c r="I2073" s="370">
        <v>11.07</v>
      </c>
      <c r="J2073" s="370">
        <v>11.07</v>
      </c>
      <c r="K2073" s="371"/>
      <c r="L2073" s="495">
        <v>13.32</v>
      </c>
      <c r="M2073" s="495">
        <v>13.32</v>
      </c>
    </row>
    <row r="2074" spans="1:13" x14ac:dyDescent="0.2">
      <c r="A2074" s="359" t="s">
        <v>5164</v>
      </c>
      <c r="B2074" s="396" t="s">
        <v>5794</v>
      </c>
      <c r="C2074" s="397" t="s">
        <v>5795</v>
      </c>
      <c r="D2074" s="396" t="s">
        <v>5791</v>
      </c>
      <c r="E2074" s="396" t="s">
        <v>5302</v>
      </c>
      <c r="F2074" s="398" t="s">
        <v>5796</v>
      </c>
      <c r="G2074" s="399" t="s">
        <v>86</v>
      </c>
      <c r="H2074" s="400">
        <v>8.2199999999999995E-2</v>
      </c>
      <c r="I2074" s="380">
        <v>12.5</v>
      </c>
      <c r="J2074" s="380">
        <v>1.02</v>
      </c>
      <c r="K2074" s="379"/>
      <c r="L2074" s="489">
        <v>15.06</v>
      </c>
    </row>
    <row r="2075" spans="1:13" ht="12.75" thickBot="1" x14ac:dyDescent="0.25">
      <c r="A2075" s="359" t="s">
        <v>5165</v>
      </c>
      <c r="B2075" s="396" t="s">
        <v>5794</v>
      </c>
      <c r="C2075" s="397" t="s">
        <v>6283</v>
      </c>
      <c r="D2075" s="396" t="s">
        <v>5791</v>
      </c>
      <c r="E2075" s="396" t="s">
        <v>5557</v>
      </c>
      <c r="F2075" s="398" t="s">
        <v>5796</v>
      </c>
      <c r="G2075" s="399" t="s">
        <v>86</v>
      </c>
      <c r="H2075" s="400">
        <v>0.30209999999999998</v>
      </c>
      <c r="I2075" s="380">
        <v>18.547020000000007</v>
      </c>
      <c r="J2075" s="380">
        <v>5.6</v>
      </c>
      <c r="K2075" s="379"/>
      <c r="L2075" s="489">
        <v>22.3</v>
      </c>
    </row>
    <row r="2076" spans="1:13" ht="12.75" thickTop="1" x14ac:dyDescent="0.2">
      <c r="A2076" s="359" t="s">
        <v>5166</v>
      </c>
      <c r="B2076" s="390" t="s">
        <v>5794</v>
      </c>
      <c r="C2076" s="391" t="s">
        <v>6337</v>
      </c>
      <c r="D2076" s="390" t="s">
        <v>5791</v>
      </c>
      <c r="E2076" s="390" t="s">
        <v>5620</v>
      </c>
      <c r="F2076" s="392" t="s">
        <v>5798</v>
      </c>
      <c r="G2076" s="393" t="s">
        <v>5305</v>
      </c>
      <c r="H2076" s="394">
        <v>0.1</v>
      </c>
      <c r="I2076" s="395">
        <v>0.94</v>
      </c>
      <c r="J2076" s="395">
        <v>0.09</v>
      </c>
      <c r="K2076" s="379"/>
      <c r="L2076" s="491">
        <v>1.1399999999999999</v>
      </c>
      <c r="M2076" s="492"/>
    </row>
    <row r="2077" spans="1:13" x14ac:dyDescent="0.2">
      <c r="A2077" s="359" t="s">
        <v>5167</v>
      </c>
      <c r="B2077" s="373" t="s">
        <v>5794</v>
      </c>
      <c r="C2077" s="374" t="s">
        <v>6343</v>
      </c>
      <c r="D2077" s="373" t="s">
        <v>5791</v>
      </c>
      <c r="E2077" s="373" t="s">
        <v>6344</v>
      </c>
      <c r="F2077" s="375" t="s">
        <v>5798</v>
      </c>
      <c r="G2077" s="376" t="s">
        <v>5566</v>
      </c>
      <c r="H2077" s="377">
        <v>0.12</v>
      </c>
      <c r="I2077" s="378">
        <v>7.52</v>
      </c>
      <c r="J2077" s="378">
        <v>0.9</v>
      </c>
      <c r="K2077" s="379"/>
      <c r="L2077" s="493">
        <v>9.06</v>
      </c>
      <c r="M2077" s="494"/>
    </row>
    <row r="2078" spans="1:13" x14ac:dyDescent="0.2">
      <c r="A2078" s="359" t="s">
        <v>5168</v>
      </c>
      <c r="B2078" s="373" t="s">
        <v>5794</v>
      </c>
      <c r="C2078" s="374" t="s">
        <v>6349</v>
      </c>
      <c r="D2078" s="373" t="s">
        <v>5791</v>
      </c>
      <c r="E2078" s="373" t="s">
        <v>6350</v>
      </c>
      <c r="F2078" s="375" t="s">
        <v>5798</v>
      </c>
      <c r="G2078" s="376" t="s">
        <v>5566</v>
      </c>
      <c r="H2078" s="377">
        <v>0.16</v>
      </c>
      <c r="I2078" s="378">
        <v>21.65</v>
      </c>
      <c r="J2078" s="378">
        <v>3.46</v>
      </c>
      <c r="K2078" s="379"/>
      <c r="L2078" s="493">
        <v>26.09</v>
      </c>
      <c r="M2078" s="494"/>
    </row>
    <row r="2079" spans="1:13" x14ac:dyDescent="0.2">
      <c r="A2079" s="359" t="s">
        <v>5169</v>
      </c>
      <c r="B2079" s="360" t="s">
        <v>7520</v>
      </c>
      <c r="C2079" s="361" t="s">
        <v>5781</v>
      </c>
      <c r="D2079" s="360" t="s">
        <v>5782</v>
      </c>
      <c r="E2079" s="360" t="s">
        <v>5783</v>
      </c>
      <c r="F2079" s="362" t="s">
        <v>5784</v>
      </c>
      <c r="G2079" s="363" t="s">
        <v>5785</v>
      </c>
      <c r="H2079" s="361" t="s">
        <v>5786</v>
      </c>
      <c r="I2079" s="361" t="s">
        <v>5787</v>
      </c>
      <c r="J2079" s="361" t="s">
        <v>5788</v>
      </c>
      <c r="K2079" s="364"/>
      <c r="L2079" s="494"/>
      <c r="M2079" s="494"/>
    </row>
    <row r="2080" spans="1:13" ht="48" x14ac:dyDescent="0.2">
      <c r="A2080" s="359" t="s">
        <v>5170</v>
      </c>
      <c r="B2080" s="365" t="s">
        <v>5789</v>
      </c>
      <c r="C2080" s="366" t="s">
        <v>7522</v>
      </c>
      <c r="D2080" s="365" t="s">
        <v>5791</v>
      </c>
      <c r="E2080" s="365" t="s">
        <v>922</v>
      </c>
      <c r="F2080" s="367">
        <v>2</v>
      </c>
      <c r="G2080" s="368" t="s">
        <v>5793</v>
      </c>
      <c r="H2080" s="369">
        <v>1</v>
      </c>
      <c r="I2080" s="370">
        <v>264.56</v>
      </c>
      <c r="J2080" s="370">
        <v>264.55999999999977</v>
      </c>
      <c r="K2080" s="371"/>
      <c r="L2080" s="495">
        <v>318.12</v>
      </c>
      <c r="M2080" s="495">
        <v>318.12</v>
      </c>
    </row>
    <row r="2081" spans="1:13" x14ac:dyDescent="0.2">
      <c r="A2081" s="359" t="s">
        <v>5171</v>
      </c>
      <c r="B2081" s="373" t="s">
        <v>5794</v>
      </c>
      <c r="C2081" s="374" t="s">
        <v>5795</v>
      </c>
      <c r="D2081" s="373" t="s">
        <v>5791</v>
      </c>
      <c r="E2081" s="373" t="s">
        <v>5302</v>
      </c>
      <c r="F2081" s="375" t="s">
        <v>5796</v>
      </c>
      <c r="G2081" s="376" t="s">
        <v>86</v>
      </c>
      <c r="H2081" s="377">
        <v>1.3633</v>
      </c>
      <c r="I2081" s="378">
        <v>12.5</v>
      </c>
      <c r="J2081" s="378">
        <v>17.04</v>
      </c>
      <c r="K2081" s="379"/>
      <c r="L2081" s="493">
        <v>15.06</v>
      </c>
      <c r="M2081" s="494"/>
    </row>
    <row r="2082" spans="1:13" x14ac:dyDescent="0.2">
      <c r="A2082" s="359" t="s">
        <v>5172</v>
      </c>
      <c r="B2082" s="373" t="s">
        <v>5794</v>
      </c>
      <c r="C2082" s="374" t="s">
        <v>6062</v>
      </c>
      <c r="D2082" s="373" t="s">
        <v>5791</v>
      </c>
      <c r="E2082" s="373" t="s">
        <v>5341</v>
      </c>
      <c r="F2082" s="375" t="s">
        <v>5796</v>
      </c>
      <c r="G2082" s="376" t="s">
        <v>86</v>
      </c>
      <c r="H2082" s="377">
        <v>8.8200000000000001E-2</v>
      </c>
      <c r="I2082" s="378">
        <v>18.510000000000002</v>
      </c>
      <c r="J2082" s="378">
        <v>1.63</v>
      </c>
      <c r="K2082" s="379"/>
      <c r="L2082" s="493">
        <v>22.3</v>
      </c>
      <c r="M2082" s="494"/>
    </row>
    <row r="2083" spans="1:13" x14ac:dyDescent="0.2">
      <c r="A2083" s="359" t="s">
        <v>5173</v>
      </c>
      <c r="B2083" s="396" t="s">
        <v>5794</v>
      </c>
      <c r="C2083" s="397" t="s">
        <v>5840</v>
      </c>
      <c r="D2083" s="396" t="s">
        <v>5791</v>
      </c>
      <c r="E2083" s="396" t="s">
        <v>5288</v>
      </c>
      <c r="F2083" s="398" t="s">
        <v>5796</v>
      </c>
      <c r="G2083" s="399" t="s">
        <v>86</v>
      </c>
      <c r="H2083" s="400">
        <v>7.6799999999999993E-2</v>
      </c>
      <c r="I2083" s="380">
        <v>18.510000000000002</v>
      </c>
      <c r="J2083" s="380">
        <v>1.42</v>
      </c>
      <c r="K2083" s="379"/>
      <c r="L2083" s="489">
        <v>22.3</v>
      </c>
    </row>
    <row r="2084" spans="1:13" ht="12.75" thickBot="1" x14ac:dyDescent="0.25">
      <c r="A2084" s="359" t="s">
        <v>5174</v>
      </c>
      <c r="B2084" s="396" t="s">
        <v>5794</v>
      </c>
      <c r="C2084" s="397" t="s">
        <v>7527</v>
      </c>
      <c r="D2084" s="396" t="s">
        <v>5791</v>
      </c>
      <c r="E2084" s="396" t="s">
        <v>7528</v>
      </c>
      <c r="F2084" s="398" t="s">
        <v>5798</v>
      </c>
      <c r="G2084" s="399" t="s">
        <v>5298</v>
      </c>
      <c r="H2084" s="400">
        <v>9.4600000000000004E-2</v>
      </c>
      <c r="I2084" s="380">
        <v>10.32</v>
      </c>
      <c r="J2084" s="380">
        <v>0.97</v>
      </c>
      <c r="K2084" s="379"/>
      <c r="L2084" s="489">
        <v>12.44</v>
      </c>
    </row>
    <row r="2085" spans="1:13" ht="12.75" thickTop="1" x14ac:dyDescent="0.2">
      <c r="A2085" s="359" t="s">
        <v>5175</v>
      </c>
      <c r="B2085" s="390" t="s">
        <v>5794</v>
      </c>
      <c r="C2085" s="391" t="s">
        <v>7530</v>
      </c>
      <c r="D2085" s="390" t="s">
        <v>5791</v>
      </c>
      <c r="E2085" s="390" t="s">
        <v>7531</v>
      </c>
      <c r="F2085" s="392" t="s">
        <v>5798</v>
      </c>
      <c r="G2085" s="393" t="s">
        <v>5298</v>
      </c>
      <c r="H2085" s="394">
        <v>5.1999999999999998E-3</v>
      </c>
      <c r="I2085" s="395">
        <v>9.83</v>
      </c>
      <c r="J2085" s="395">
        <v>0.05</v>
      </c>
      <c r="K2085" s="379"/>
      <c r="L2085" s="491">
        <v>11.85</v>
      </c>
      <c r="M2085" s="492"/>
    </row>
    <row r="2086" spans="1:13" x14ac:dyDescent="0.2">
      <c r="A2086" s="359" t="s">
        <v>5176</v>
      </c>
      <c r="B2086" s="373" t="s">
        <v>5794</v>
      </c>
      <c r="C2086" s="374" t="s">
        <v>5797</v>
      </c>
      <c r="D2086" s="373" t="s">
        <v>5791</v>
      </c>
      <c r="E2086" s="373" t="s">
        <v>5380</v>
      </c>
      <c r="F2086" s="375" t="s">
        <v>5798</v>
      </c>
      <c r="G2086" s="376" t="s">
        <v>5298</v>
      </c>
      <c r="H2086" s="377">
        <v>15.326000000000001</v>
      </c>
      <c r="I2086" s="378">
        <v>0.5719999999999924</v>
      </c>
      <c r="J2086" s="378">
        <v>8.76</v>
      </c>
      <c r="K2086" s="379"/>
      <c r="L2086" s="493">
        <v>0.63</v>
      </c>
      <c r="M2086" s="494"/>
    </row>
    <row r="2087" spans="1:13" x14ac:dyDescent="0.2">
      <c r="A2087" s="359" t="s">
        <v>5177</v>
      </c>
      <c r="B2087" s="373" t="s">
        <v>5794</v>
      </c>
      <c r="C2087" s="374" t="s">
        <v>7534</v>
      </c>
      <c r="D2087" s="373" t="s">
        <v>5791</v>
      </c>
      <c r="E2087" s="373" t="s">
        <v>7535</v>
      </c>
      <c r="F2087" s="375" t="s">
        <v>5798</v>
      </c>
      <c r="G2087" s="376" t="s">
        <v>5793</v>
      </c>
      <c r="H2087" s="377">
        <v>1.1788000000000001</v>
      </c>
      <c r="I2087" s="378">
        <v>27.97</v>
      </c>
      <c r="J2087" s="378">
        <v>32.97</v>
      </c>
      <c r="K2087" s="379"/>
      <c r="L2087" s="493">
        <v>33.700000000000003</v>
      </c>
      <c r="M2087" s="494"/>
    </row>
    <row r="2088" spans="1:13" x14ac:dyDescent="0.2">
      <c r="A2088" s="359" t="s">
        <v>5178</v>
      </c>
      <c r="B2088" s="373" t="s">
        <v>5794</v>
      </c>
      <c r="C2088" s="374" t="s">
        <v>5815</v>
      </c>
      <c r="D2088" s="373" t="s">
        <v>5791</v>
      </c>
      <c r="E2088" s="373" t="s">
        <v>5286</v>
      </c>
      <c r="F2088" s="375" t="s">
        <v>5796</v>
      </c>
      <c r="G2088" s="376" t="s">
        <v>86</v>
      </c>
      <c r="H2088" s="377">
        <v>0.1114</v>
      </c>
      <c r="I2088" s="378">
        <v>11.07</v>
      </c>
      <c r="J2088" s="378">
        <v>1.23</v>
      </c>
      <c r="K2088" s="379"/>
      <c r="L2088" s="493">
        <v>13.34</v>
      </c>
      <c r="M2088" s="494"/>
    </row>
    <row r="2089" spans="1:13" x14ac:dyDescent="0.2">
      <c r="A2089" s="359" t="s">
        <v>5179</v>
      </c>
      <c r="B2089" s="373" t="s">
        <v>5794</v>
      </c>
      <c r="C2089" s="374" t="s">
        <v>7538</v>
      </c>
      <c r="D2089" s="373" t="s">
        <v>5791</v>
      </c>
      <c r="E2089" s="373" t="s">
        <v>7539</v>
      </c>
      <c r="F2089" s="375" t="s">
        <v>5798</v>
      </c>
      <c r="G2089" s="376" t="s">
        <v>5385</v>
      </c>
      <c r="H2089" s="377">
        <v>0.47210000000000002</v>
      </c>
      <c r="I2089" s="378">
        <v>15.41</v>
      </c>
      <c r="J2089" s="378">
        <v>7.27</v>
      </c>
      <c r="K2089" s="379"/>
      <c r="L2089" s="493">
        <v>18.57</v>
      </c>
      <c r="M2089" s="494"/>
    </row>
    <row r="2090" spans="1:13" x14ac:dyDescent="0.2">
      <c r="A2090" s="359" t="s">
        <v>5180</v>
      </c>
      <c r="B2090" s="373" t="s">
        <v>5794</v>
      </c>
      <c r="C2090" s="374" t="s">
        <v>7541</v>
      </c>
      <c r="D2090" s="373" t="s">
        <v>5791</v>
      </c>
      <c r="E2090" s="373" t="s">
        <v>7542</v>
      </c>
      <c r="F2090" s="375" t="s">
        <v>5798</v>
      </c>
      <c r="G2090" s="376" t="s">
        <v>5793</v>
      </c>
      <c r="H2090" s="377">
        <v>7.6700000000000004E-2</v>
      </c>
      <c r="I2090" s="378">
        <v>47.32</v>
      </c>
      <c r="J2090" s="378">
        <v>3.62</v>
      </c>
      <c r="K2090" s="379"/>
      <c r="L2090" s="493">
        <v>57.01</v>
      </c>
      <c r="M2090" s="494"/>
    </row>
    <row r="2091" spans="1:13" x14ac:dyDescent="0.2">
      <c r="A2091" s="359" t="s">
        <v>5181</v>
      </c>
      <c r="B2091" s="373" t="s">
        <v>5794</v>
      </c>
      <c r="C2091" s="374" t="s">
        <v>7544</v>
      </c>
      <c r="D2091" s="373" t="s">
        <v>5791</v>
      </c>
      <c r="E2091" s="373" t="s">
        <v>7545</v>
      </c>
      <c r="F2091" s="375" t="s">
        <v>5798</v>
      </c>
      <c r="G2091" s="376" t="s">
        <v>5305</v>
      </c>
      <c r="H2091" s="377">
        <v>3.6316000000000002</v>
      </c>
      <c r="I2091" s="378">
        <v>0.3</v>
      </c>
      <c r="J2091" s="378">
        <v>1.08</v>
      </c>
      <c r="K2091" s="379"/>
      <c r="L2091" s="493">
        <v>0.37</v>
      </c>
      <c r="M2091" s="494"/>
    </row>
    <row r="2092" spans="1:13" x14ac:dyDescent="0.2">
      <c r="A2092" s="359" t="s">
        <v>5182</v>
      </c>
      <c r="B2092" s="373" t="s">
        <v>5794</v>
      </c>
      <c r="C2092" s="374" t="s">
        <v>6342</v>
      </c>
      <c r="D2092" s="373" t="s">
        <v>5791</v>
      </c>
      <c r="E2092" s="373" t="s">
        <v>5572</v>
      </c>
      <c r="F2092" s="375" t="s">
        <v>5798</v>
      </c>
      <c r="G2092" s="376" t="s">
        <v>5566</v>
      </c>
      <c r="H2092" s="377">
        <v>5.4300000000000001E-2</v>
      </c>
      <c r="I2092" s="378">
        <v>16.899999999999999</v>
      </c>
      <c r="J2092" s="378">
        <v>0.91</v>
      </c>
      <c r="K2092" s="379"/>
      <c r="L2092" s="493">
        <v>20.37</v>
      </c>
      <c r="M2092" s="494"/>
    </row>
    <row r="2093" spans="1:13" x14ac:dyDescent="0.2">
      <c r="A2093" s="359" t="s">
        <v>5183</v>
      </c>
      <c r="B2093" s="373" t="s">
        <v>5794</v>
      </c>
      <c r="C2093" s="374" t="s">
        <v>7548</v>
      </c>
      <c r="D2093" s="373" t="s">
        <v>5791</v>
      </c>
      <c r="E2093" s="373" t="s">
        <v>7549</v>
      </c>
      <c r="F2093" s="375" t="s">
        <v>5798</v>
      </c>
      <c r="G2093" s="376" t="s">
        <v>5305</v>
      </c>
      <c r="H2093" s="377">
        <v>5.5899999999999998E-2</v>
      </c>
      <c r="I2093" s="378">
        <v>2.0699999999999998</v>
      </c>
      <c r="J2093" s="378">
        <v>0.11</v>
      </c>
      <c r="K2093" s="379"/>
      <c r="L2093" s="493">
        <v>2.5</v>
      </c>
      <c r="M2093" s="494"/>
    </row>
    <row r="2094" spans="1:13" x14ac:dyDescent="0.2">
      <c r="A2094" s="359" t="s">
        <v>5184</v>
      </c>
      <c r="B2094" s="373" t="s">
        <v>5794</v>
      </c>
      <c r="C2094" s="374" t="s">
        <v>6029</v>
      </c>
      <c r="D2094" s="373" t="s">
        <v>5791</v>
      </c>
      <c r="E2094" s="373" t="s">
        <v>5594</v>
      </c>
      <c r="F2094" s="375" t="s">
        <v>5798</v>
      </c>
      <c r="G2094" s="376" t="s">
        <v>5385</v>
      </c>
      <c r="H2094" s="377">
        <v>0.31159999999999999</v>
      </c>
      <c r="I2094" s="378">
        <v>2.86</v>
      </c>
      <c r="J2094" s="378">
        <v>0.89</v>
      </c>
      <c r="K2094" s="379"/>
      <c r="L2094" s="493">
        <v>3.45</v>
      </c>
      <c r="M2094" s="494"/>
    </row>
    <row r="2095" spans="1:13" x14ac:dyDescent="0.2">
      <c r="A2095" s="359" t="s">
        <v>5185</v>
      </c>
      <c r="B2095" s="396" t="s">
        <v>5794</v>
      </c>
      <c r="C2095" s="397" t="s">
        <v>7552</v>
      </c>
      <c r="D2095" s="396" t="s">
        <v>5791</v>
      </c>
      <c r="E2095" s="396" t="s">
        <v>7553</v>
      </c>
      <c r="F2095" s="398" t="s">
        <v>5796</v>
      </c>
      <c r="G2095" s="399" t="s">
        <v>86</v>
      </c>
      <c r="H2095" s="400">
        <v>1.6000000000000001E-3</v>
      </c>
      <c r="I2095" s="380">
        <v>18.510000000000002</v>
      </c>
      <c r="J2095" s="380">
        <v>0.02</v>
      </c>
      <c r="K2095" s="379"/>
      <c r="L2095" s="489">
        <v>22.3</v>
      </c>
    </row>
    <row r="2096" spans="1:13" ht="12.75" thickBot="1" x14ac:dyDescent="0.25">
      <c r="A2096" s="359" t="s">
        <v>5186</v>
      </c>
      <c r="B2096" s="396" t="s">
        <v>5794</v>
      </c>
      <c r="C2096" s="397" t="s">
        <v>5947</v>
      </c>
      <c r="D2096" s="396" t="s">
        <v>5791</v>
      </c>
      <c r="E2096" s="396" t="s">
        <v>5948</v>
      </c>
      <c r="F2096" s="398" t="s">
        <v>5796</v>
      </c>
      <c r="G2096" s="399" t="s">
        <v>86</v>
      </c>
      <c r="H2096" s="400">
        <v>2.0000000000000001E-4</v>
      </c>
      <c r="I2096" s="380">
        <v>16.7</v>
      </c>
      <c r="J2096" s="380">
        <v>0</v>
      </c>
      <c r="K2096" s="379"/>
      <c r="L2096" s="489">
        <v>20.12</v>
      </c>
    </row>
    <row r="2097" spans="1:13" ht="12.75" thickTop="1" x14ac:dyDescent="0.2">
      <c r="A2097" s="359" t="s">
        <v>5187</v>
      </c>
      <c r="B2097" s="390" t="s">
        <v>5794</v>
      </c>
      <c r="C2097" s="391" t="s">
        <v>5882</v>
      </c>
      <c r="D2097" s="390" t="s">
        <v>5791</v>
      </c>
      <c r="E2097" s="390" t="s">
        <v>5402</v>
      </c>
      <c r="F2097" s="392" t="s">
        <v>5796</v>
      </c>
      <c r="G2097" s="393" t="s">
        <v>86</v>
      </c>
      <c r="H2097" s="394">
        <v>0.2863</v>
      </c>
      <c r="I2097" s="395">
        <v>18.510000000000002</v>
      </c>
      <c r="J2097" s="395">
        <v>5.29</v>
      </c>
      <c r="K2097" s="379"/>
      <c r="L2097" s="491">
        <v>22.3</v>
      </c>
      <c r="M2097" s="492"/>
    </row>
    <row r="2098" spans="1:13" x14ac:dyDescent="0.2">
      <c r="A2098" s="359" t="s">
        <v>5188</v>
      </c>
      <c r="B2098" s="373" t="s">
        <v>5794</v>
      </c>
      <c r="C2098" s="374" t="s">
        <v>6283</v>
      </c>
      <c r="D2098" s="373" t="s">
        <v>5791</v>
      </c>
      <c r="E2098" s="373" t="s">
        <v>5557</v>
      </c>
      <c r="F2098" s="375" t="s">
        <v>5796</v>
      </c>
      <c r="G2098" s="376" t="s">
        <v>86</v>
      </c>
      <c r="H2098" s="377">
        <v>0.56389999999999996</v>
      </c>
      <c r="I2098" s="378">
        <v>18.510000000000002</v>
      </c>
      <c r="J2098" s="378">
        <v>10.43</v>
      </c>
      <c r="K2098" s="379"/>
      <c r="L2098" s="493">
        <v>22.3</v>
      </c>
      <c r="M2098" s="494"/>
    </row>
    <row r="2099" spans="1:13" x14ac:dyDescent="0.2">
      <c r="A2099" s="359" t="s">
        <v>5189</v>
      </c>
      <c r="B2099" s="373" t="s">
        <v>5794</v>
      </c>
      <c r="C2099" s="374" t="s">
        <v>5966</v>
      </c>
      <c r="D2099" s="373" t="s">
        <v>5791</v>
      </c>
      <c r="E2099" s="373" t="s">
        <v>5538</v>
      </c>
      <c r="F2099" s="375" t="s">
        <v>5798</v>
      </c>
      <c r="G2099" s="376" t="s">
        <v>5885</v>
      </c>
      <c r="H2099" s="377">
        <v>3.8399999999999997E-2</v>
      </c>
      <c r="I2099" s="378">
        <v>146.86000000000001</v>
      </c>
      <c r="J2099" s="378">
        <v>5.63</v>
      </c>
      <c r="K2099" s="379"/>
      <c r="L2099" s="493">
        <v>176.93</v>
      </c>
      <c r="M2099" s="494"/>
    </row>
    <row r="2100" spans="1:13" x14ac:dyDescent="0.2">
      <c r="A2100" s="359" t="s">
        <v>5190</v>
      </c>
      <c r="B2100" s="373" t="s">
        <v>5794</v>
      </c>
      <c r="C2100" s="374" t="s">
        <v>7559</v>
      </c>
      <c r="D2100" s="373" t="s">
        <v>5791</v>
      </c>
      <c r="E2100" s="373" t="s">
        <v>7560</v>
      </c>
      <c r="F2100" s="375" t="s">
        <v>5798</v>
      </c>
      <c r="G2100" s="376" t="s">
        <v>5305</v>
      </c>
      <c r="H2100" s="377">
        <v>6.0400000000000002E-2</v>
      </c>
      <c r="I2100" s="378">
        <v>0.16</v>
      </c>
      <c r="J2100" s="378">
        <v>0</v>
      </c>
      <c r="K2100" s="379"/>
      <c r="L2100" s="493">
        <v>0.2</v>
      </c>
      <c r="M2100" s="494"/>
    </row>
    <row r="2101" spans="1:13" x14ac:dyDescent="0.2">
      <c r="A2101" s="359" t="s">
        <v>5191</v>
      </c>
      <c r="B2101" s="396" t="s">
        <v>5794</v>
      </c>
      <c r="C2101" s="397" t="s">
        <v>5968</v>
      </c>
      <c r="D2101" s="396" t="s">
        <v>5791</v>
      </c>
      <c r="E2101" s="396" t="s">
        <v>5377</v>
      </c>
      <c r="F2101" s="398" t="s">
        <v>5798</v>
      </c>
      <c r="G2101" s="399" t="s">
        <v>5885</v>
      </c>
      <c r="H2101" s="400">
        <v>2.29E-2</v>
      </c>
      <c r="I2101" s="380">
        <v>117.49</v>
      </c>
      <c r="J2101" s="380">
        <v>2.69</v>
      </c>
      <c r="K2101" s="379"/>
      <c r="L2101" s="489">
        <v>141.54</v>
      </c>
    </row>
    <row r="2102" spans="1:13" ht="12.75" thickBot="1" x14ac:dyDescent="0.25">
      <c r="A2102" s="359" t="s">
        <v>5192</v>
      </c>
      <c r="B2102" s="396" t="s">
        <v>5794</v>
      </c>
      <c r="C2102" s="397" t="s">
        <v>6256</v>
      </c>
      <c r="D2102" s="396" t="s">
        <v>5791</v>
      </c>
      <c r="E2102" s="396" t="s">
        <v>6257</v>
      </c>
      <c r="F2102" s="398" t="s">
        <v>5798</v>
      </c>
      <c r="G2102" s="399" t="s">
        <v>5298</v>
      </c>
      <c r="H2102" s="400">
        <v>2.5999999999999999E-3</v>
      </c>
      <c r="I2102" s="380">
        <v>8.59</v>
      </c>
      <c r="J2102" s="380">
        <v>0.02</v>
      </c>
      <c r="K2102" s="379"/>
      <c r="L2102" s="489">
        <v>10.35</v>
      </c>
    </row>
    <row r="2103" spans="1:13" ht="12.75" thickTop="1" x14ac:dyDescent="0.2">
      <c r="A2103" s="359" t="s">
        <v>5193</v>
      </c>
      <c r="B2103" s="390" t="s">
        <v>5794</v>
      </c>
      <c r="C2103" s="391" t="s">
        <v>7564</v>
      </c>
      <c r="D2103" s="390" t="s">
        <v>5791</v>
      </c>
      <c r="E2103" s="390" t="s">
        <v>7565</v>
      </c>
      <c r="F2103" s="392" t="s">
        <v>5798</v>
      </c>
      <c r="G2103" s="393" t="s">
        <v>86</v>
      </c>
      <c r="H2103" s="394">
        <v>3.8999999999999998E-3</v>
      </c>
      <c r="I2103" s="395">
        <v>3.9</v>
      </c>
      <c r="J2103" s="395">
        <v>0.01</v>
      </c>
      <c r="K2103" s="379"/>
      <c r="L2103" s="491">
        <v>4.7</v>
      </c>
      <c r="M2103" s="492"/>
    </row>
    <row r="2104" spans="1:13" x14ac:dyDescent="0.2">
      <c r="A2104" s="359" t="s">
        <v>5194</v>
      </c>
      <c r="B2104" s="373" t="s">
        <v>5794</v>
      </c>
      <c r="C2104" s="374" t="s">
        <v>6030</v>
      </c>
      <c r="D2104" s="373" t="s">
        <v>5791</v>
      </c>
      <c r="E2104" s="373" t="s">
        <v>6031</v>
      </c>
      <c r="F2104" s="375" t="s">
        <v>5798</v>
      </c>
      <c r="G2104" s="376" t="s">
        <v>5793</v>
      </c>
      <c r="H2104" s="377">
        <v>9.1999999999999998E-3</v>
      </c>
      <c r="I2104" s="378">
        <v>67.95</v>
      </c>
      <c r="J2104" s="378">
        <v>0.62</v>
      </c>
      <c r="K2104" s="379"/>
      <c r="L2104" s="493">
        <v>81.86</v>
      </c>
      <c r="M2104" s="494"/>
    </row>
    <row r="2105" spans="1:13" ht="36" x14ac:dyDescent="0.2">
      <c r="A2105" s="359" t="s">
        <v>5195</v>
      </c>
      <c r="B2105" s="373" t="s">
        <v>5794</v>
      </c>
      <c r="C2105" s="374" t="s">
        <v>6364</v>
      </c>
      <c r="D2105" s="373" t="s">
        <v>5791</v>
      </c>
      <c r="E2105" s="373" t="s">
        <v>6365</v>
      </c>
      <c r="F2105" s="375" t="s">
        <v>5798</v>
      </c>
      <c r="G2105" s="376" t="s">
        <v>5305</v>
      </c>
      <c r="H2105" s="377">
        <v>4.0000000000000001E-3</v>
      </c>
      <c r="I2105" s="378">
        <v>2.2599999999999998</v>
      </c>
      <c r="J2105" s="378">
        <v>0</v>
      </c>
      <c r="K2105" s="379"/>
      <c r="L2105" s="493">
        <v>2.73</v>
      </c>
      <c r="M2105" s="494"/>
    </row>
    <row r="2106" spans="1:13" x14ac:dyDescent="0.2">
      <c r="A2106" s="359" t="s">
        <v>5196</v>
      </c>
      <c r="B2106" s="373" t="s">
        <v>5794</v>
      </c>
      <c r="C2106" s="374" t="s">
        <v>7569</v>
      </c>
      <c r="D2106" s="373" t="s">
        <v>5791</v>
      </c>
      <c r="E2106" s="373" t="s">
        <v>7570</v>
      </c>
      <c r="F2106" s="375" t="s">
        <v>5798</v>
      </c>
      <c r="G2106" s="376" t="s">
        <v>5305</v>
      </c>
      <c r="H2106" s="377">
        <v>4.0000000000000002E-4</v>
      </c>
      <c r="I2106" s="378">
        <v>773.57</v>
      </c>
      <c r="J2106" s="378">
        <v>0.3</v>
      </c>
      <c r="K2106" s="379"/>
      <c r="L2106" s="493">
        <v>931.9</v>
      </c>
      <c r="M2106" s="494"/>
    </row>
    <row r="2107" spans="1:13" x14ac:dyDescent="0.2">
      <c r="A2107" s="359" t="s">
        <v>5197</v>
      </c>
      <c r="B2107" s="373" t="s">
        <v>5794</v>
      </c>
      <c r="C2107" s="374" t="s">
        <v>7572</v>
      </c>
      <c r="D2107" s="373" t="s">
        <v>5791</v>
      </c>
      <c r="E2107" s="373" t="s">
        <v>7573</v>
      </c>
      <c r="F2107" s="375" t="s">
        <v>5798</v>
      </c>
      <c r="G2107" s="376" t="s">
        <v>5566</v>
      </c>
      <c r="H2107" s="377">
        <v>9.7600000000000006E-2</v>
      </c>
      <c r="I2107" s="378">
        <v>11.19</v>
      </c>
      <c r="J2107" s="378">
        <v>1.0900000000000001</v>
      </c>
      <c r="K2107" s="379"/>
      <c r="L2107" s="493">
        <v>13.49</v>
      </c>
      <c r="M2107" s="494"/>
    </row>
    <row r="2108" spans="1:13" x14ac:dyDescent="0.2">
      <c r="A2108" s="359" t="s">
        <v>5198</v>
      </c>
      <c r="B2108" s="373" t="s">
        <v>5794</v>
      </c>
      <c r="C2108" s="374" t="s">
        <v>7575</v>
      </c>
      <c r="D2108" s="373" t="s">
        <v>5791</v>
      </c>
      <c r="E2108" s="373" t="s">
        <v>7576</v>
      </c>
      <c r="F2108" s="375" t="s">
        <v>5798</v>
      </c>
      <c r="G2108" s="376" t="s">
        <v>7577</v>
      </c>
      <c r="H2108" s="377">
        <v>0.27500000000000002</v>
      </c>
      <c r="I2108" s="378">
        <v>12.68</v>
      </c>
      <c r="J2108" s="378">
        <v>3.48</v>
      </c>
      <c r="K2108" s="379"/>
      <c r="L2108" s="493">
        <v>15.28</v>
      </c>
      <c r="M2108" s="494"/>
    </row>
    <row r="2109" spans="1:13" ht="24" x14ac:dyDescent="0.2">
      <c r="A2109" s="359" t="s">
        <v>5199</v>
      </c>
      <c r="B2109" s="396" t="s">
        <v>5794</v>
      </c>
      <c r="C2109" s="397" t="s">
        <v>7579</v>
      </c>
      <c r="D2109" s="396" t="s">
        <v>5791</v>
      </c>
      <c r="E2109" s="396" t="s">
        <v>7580</v>
      </c>
      <c r="F2109" s="398" t="s">
        <v>5798</v>
      </c>
      <c r="G2109" s="399" t="s">
        <v>5305</v>
      </c>
      <c r="H2109" s="400">
        <v>4.0000000000000002E-4</v>
      </c>
      <c r="I2109" s="380">
        <v>2190.56</v>
      </c>
      <c r="J2109" s="380">
        <v>0.87</v>
      </c>
      <c r="K2109" s="379"/>
      <c r="L2109" s="489">
        <v>2638.92</v>
      </c>
    </row>
    <row r="2110" spans="1:13" ht="12.75" thickBot="1" x14ac:dyDescent="0.25">
      <c r="A2110" s="359" t="s">
        <v>5200</v>
      </c>
      <c r="B2110" s="396" t="s">
        <v>5794</v>
      </c>
      <c r="C2110" s="397" t="s">
        <v>7582</v>
      </c>
      <c r="D2110" s="396" t="s">
        <v>5791</v>
      </c>
      <c r="E2110" s="396" t="s">
        <v>5626</v>
      </c>
      <c r="F2110" s="398" t="s">
        <v>5798</v>
      </c>
      <c r="G2110" s="399" t="s">
        <v>5885</v>
      </c>
      <c r="H2110" s="400">
        <v>4.1000000000000003E-3</v>
      </c>
      <c r="I2110" s="380">
        <v>3745.68</v>
      </c>
      <c r="J2110" s="380">
        <v>15.35</v>
      </c>
      <c r="K2110" s="379"/>
      <c r="L2110" s="489">
        <v>4512.33</v>
      </c>
    </row>
    <row r="2111" spans="1:13" ht="12.75" thickTop="1" x14ac:dyDescent="0.2">
      <c r="A2111" s="359" t="s">
        <v>5201</v>
      </c>
      <c r="B2111" s="390" t="s">
        <v>5794</v>
      </c>
      <c r="C2111" s="391" t="s">
        <v>7584</v>
      </c>
      <c r="D2111" s="390" t="s">
        <v>5791</v>
      </c>
      <c r="E2111" s="390" t="s">
        <v>7585</v>
      </c>
      <c r="F2111" s="392" t="s">
        <v>5798</v>
      </c>
      <c r="G2111" s="393" t="s">
        <v>7577</v>
      </c>
      <c r="H2111" s="394">
        <v>0.97709999999999997</v>
      </c>
      <c r="I2111" s="395">
        <v>8.3000000000000007</v>
      </c>
      <c r="J2111" s="395">
        <v>8.1</v>
      </c>
      <c r="K2111" s="379"/>
      <c r="L2111" s="491">
        <v>10.01</v>
      </c>
      <c r="M2111" s="492"/>
    </row>
    <row r="2112" spans="1:13" x14ac:dyDescent="0.2">
      <c r="A2112" s="359" t="s">
        <v>5202</v>
      </c>
      <c r="B2112" s="373" t="s">
        <v>5794</v>
      </c>
      <c r="C2112" s="374" t="s">
        <v>5954</v>
      </c>
      <c r="D2112" s="373" t="s">
        <v>5791</v>
      </c>
      <c r="E2112" s="373" t="s">
        <v>5389</v>
      </c>
      <c r="F2112" s="375" t="s">
        <v>5798</v>
      </c>
      <c r="G2112" s="376" t="s">
        <v>5385</v>
      </c>
      <c r="H2112" s="377">
        <v>2.2090999999999998</v>
      </c>
      <c r="I2112" s="378">
        <v>7.07</v>
      </c>
      <c r="J2112" s="378">
        <v>15.61</v>
      </c>
      <c r="K2112" s="379"/>
      <c r="L2112" s="493">
        <v>8.52</v>
      </c>
      <c r="M2112" s="494"/>
    </row>
    <row r="2113" spans="1:13" x14ac:dyDescent="0.2">
      <c r="A2113" s="359" t="s">
        <v>5203</v>
      </c>
      <c r="B2113" s="373" t="s">
        <v>5794</v>
      </c>
      <c r="C2113" s="374" t="s">
        <v>5801</v>
      </c>
      <c r="D2113" s="373" t="s">
        <v>5791</v>
      </c>
      <c r="E2113" s="373" t="s">
        <v>5362</v>
      </c>
      <c r="F2113" s="375" t="s">
        <v>5796</v>
      </c>
      <c r="G2113" s="376" t="s">
        <v>86</v>
      </c>
      <c r="H2113" s="377">
        <v>0.77839999999999998</v>
      </c>
      <c r="I2113" s="378">
        <v>18.510000000000002</v>
      </c>
      <c r="J2113" s="378">
        <v>14.4</v>
      </c>
      <c r="K2113" s="379"/>
      <c r="L2113" s="493">
        <v>22.3</v>
      </c>
      <c r="M2113" s="494"/>
    </row>
    <row r="2114" spans="1:13" x14ac:dyDescent="0.2">
      <c r="A2114" s="359" t="s">
        <v>5204</v>
      </c>
      <c r="B2114" s="373" t="s">
        <v>5794</v>
      </c>
      <c r="C2114" s="374" t="s">
        <v>5916</v>
      </c>
      <c r="D2114" s="373" t="s">
        <v>5791</v>
      </c>
      <c r="E2114" s="373" t="s">
        <v>5350</v>
      </c>
      <c r="F2114" s="375" t="s">
        <v>5796</v>
      </c>
      <c r="G2114" s="376" t="s">
        <v>86</v>
      </c>
      <c r="H2114" s="377">
        <v>0.16969999999999999</v>
      </c>
      <c r="I2114" s="378">
        <v>18.510000000000002</v>
      </c>
      <c r="J2114" s="378">
        <v>3.14</v>
      </c>
      <c r="K2114" s="379"/>
      <c r="L2114" s="493">
        <v>22.3</v>
      </c>
      <c r="M2114" s="494"/>
    </row>
    <row r="2115" spans="1:13" x14ac:dyDescent="0.2">
      <c r="A2115" s="359" t="s">
        <v>5205</v>
      </c>
      <c r="B2115" s="373" t="s">
        <v>5794</v>
      </c>
      <c r="C2115" s="374" t="s">
        <v>5965</v>
      </c>
      <c r="D2115" s="373" t="s">
        <v>5791</v>
      </c>
      <c r="E2115" s="373" t="s">
        <v>5358</v>
      </c>
      <c r="F2115" s="375" t="s">
        <v>5796</v>
      </c>
      <c r="G2115" s="376" t="s">
        <v>86</v>
      </c>
      <c r="H2115" s="377">
        <v>3.2300000000000002E-2</v>
      </c>
      <c r="I2115" s="378">
        <v>13.28</v>
      </c>
      <c r="J2115" s="378">
        <v>0.42</v>
      </c>
      <c r="K2115" s="379"/>
      <c r="L2115" s="493">
        <v>16</v>
      </c>
      <c r="M2115" s="494"/>
    </row>
    <row r="2116" spans="1:13" x14ac:dyDescent="0.2">
      <c r="A2116" s="359" t="s">
        <v>5206</v>
      </c>
      <c r="B2116" s="373" t="s">
        <v>5794</v>
      </c>
      <c r="C2116" s="374" t="s">
        <v>7591</v>
      </c>
      <c r="D2116" s="373" t="s">
        <v>5791</v>
      </c>
      <c r="E2116" s="373" t="s">
        <v>7592</v>
      </c>
      <c r="F2116" s="375" t="s">
        <v>5798</v>
      </c>
      <c r="G2116" s="376" t="s">
        <v>5305</v>
      </c>
      <c r="H2116" s="377">
        <v>3.3E-3</v>
      </c>
      <c r="I2116" s="378">
        <v>275.95</v>
      </c>
      <c r="J2116" s="378">
        <v>0.91</v>
      </c>
      <c r="K2116" s="379"/>
      <c r="L2116" s="493">
        <v>332.44</v>
      </c>
      <c r="M2116" s="494"/>
    </row>
    <row r="2117" spans="1:13" x14ac:dyDescent="0.2">
      <c r="A2117" s="359" t="s">
        <v>5207</v>
      </c>
      <c r="B2117" s="373" t="s">
        <v>5794</v>
      </c>
      <c r="C2117" s="374" t="s">
        <v>5967</v>
      </c>
      <c r="D2117" s="373" t="s">
        <v>5791</v>
      </c>
      <c r="E2117" s="373" t="s">
        <v>5375</v>
      </c>
      <c r="F2117" s="375" t="s">
        <v>5798</v>
      </c>
      <c r="G2117" s="376" t="s">
        <v>5885</v>
      </c>
      <c r="H2117" s="377">
        <v>1.5299999999999999E-2</v>
      </c>
      <c r="I2117" s="378">
        <v>118.26</v>
      </c>
      <c r="J2117" s="378">
        <v>1.8</v>
      </c>
      <c r="K2117" s="379"/>
      <c r="L2117" s="493">
        <v>142.47</v>
      </c>
      <c r="M2117" s="494"/>
    </row>
    <row r="2118" spans="1:13" x14ac:dyDescent="0.2">
      <c r="A2118" s="359" t="s">
        <v>5208</v>
      </c>
      <c r="B2118" s="373" t="s">
        <v>5794</v>
      </c>
      <c r="C2118" s="374" t="s">
        <v>7595</v>
      </c>
      <c r="D2118" s="373" t="s">
        <v>5791</v>
      </c>
      <c r="E2118" s="373" t="s">
        <v>7596</v>
      </c>
      <c r="F2118" s="375" t="s">
        <v>5798</v>
      </c>
      <c r="G2118" s="376" t="s">
        <v>5566</v>
      </c>
      <c r="H2118" s="377">
        <v>2.8400000000000002E-2</v>
      </c>
      <c r="I2118" s="378">
        <v>4.5999999999999996</v>
      </c>
      <c r="J2118" s="378">
        <v>0.13</v>
      </c>
      <c r="K2118" s="379"/>
      <c r="L2118" s="493">
        <v>5.55</v>
      </c>
      <c r="M2118" s="494"/>
    </row>
    <row r="2119" spans="1:13" x14ac:dyDescent="0.2">
      <c r="A2119" s="359" t="s">
        <v>5209</v>
      </c>
      <c r="B2119" s="396" t="s">
        <v>5794</v>
      </c>
      <c r="C2119" s="397" t="s">
        <v>5806</v>
      </c>
      <c r="D2119" s="396" t="s">
        <v>5791</v>
      </c>
      <c r="E2119" s="396" t="s">
        <v>5807</v>
      </c>
      <c r="F2119" s="398" t="s">
        <v>5798</v>
      </c>
      <c r="G2119" s="399" t="s">
        <v>5305</v>
      </c>
      <c r="H2119" s="400">
        <v>3.0099999999999998E-2</v>
      </c>
      <c r="I2119" s="380">
        <v>0.99</v>
      </c>
      <c r="J2119" s="380">
        <v>0.02</v>
      </c>
      <c r="K2119" s="379"/>
      <c r="L2119" s="489">
        <v>1.2</v>
      </c>
    </row>
    <row r="2120" spans="1:13" ht="12.75" thickBot="1" x14ac:dyDescent="0.25">
      <c r="A2120" s="359" t="s">
        <v>5210</v>
      </c>
      <c r="B2120" s="396" t="s">
        <v>5794</v>
      </c>
      <c r="C2120" s="397" t="s">
        <v>7599</v>
      </c>
      <c r="D2120" s="396" t="s">
        <v>5791</v>
      </c>
      <c r="E2120" s="396" t="s">
        <v>7600</v>
      </c>
      <c r="F2120" s="398" t="s">
        <v>5798</v>
      </c>
      <c r="G2120" s="399" t="s">
        <v>5305</v>
      </c>
      <c r="H2120" s="400">
        <v>0.21809999999999999</v>
      </c>
      <c r="I2120" s="380">
        <v>1.58</v>
      </c>
      <c r="J2120" s="380">
        <v>0.34</v>
      </c>
      <c r="K2120" s="379"/>
      <c r="L2120" s="489">
        <v>1.91</v>
      </c>
    </row>
    <row r="2121" spans="1:13" ht="12.75" thickTop="1" x14ac:dyDescent="0.2">
      <c r="A2121" s="359" t="s">
        <v>5211</v>
      </c>
      <c r="B2121" s="390" t="s">
        <v>5794</v>
      </c>
      <c r="C2121" s="391" t="s">
        <v>7602</v>
      </c>
      <c r="D2121" s="390" t="s">
        <v>5791</v>
      </c>
      <c r="E2121" s="390" t="s">
        <v>7603</v>
      </c>
      <c r="F2121" s="392" t="s">
        <v>5798</v>
      </c>
      <c r="G2121" s="393" t="s">
        <v>5305</v>
      </c>
      <c r="H2121" s="394">
        <v>1.1000000000000001E-3</v>
      </c>
      <c r="I2121" s="395">
        <v>35.33</v>
      </c>
      <c r="J2121" s="395">
        <v>0.03</v>
      </c>
      <c r="K2121" s="379"/>
      <c r="L2121" s="491">
        <v>42.57</v>
      </c>
      <c r="M2121" s="492"/>
    </row>
    <row r="2122" spans="1:13" x14ac:dyDescent="0.2">
      <c r="A2122" s="359" t="s">
        <v>5212</v>
      </c>
      <c r="B2122" s="373" t="s">
        <v>5794</v>
      </c>
      <c r="C2122" s="374" t="s">
        <v>7605</v>
      </c>
      <c r="D2122" s="373" t="s">
        <v>5791</v>
      </c>
      <c r="E2122" s="373" t="s">
        <v>7606</v>
      </c>
      <c r="F2122" s="375" t="s">
        <v>5798</v>
      </c>
      <c r="G2122" s="376" t="s">
        <v>5298</v>
      </c>
      <c r="H2122" s="377">
        <v>0.1026</v>
      </c>
      <c r="I2122" s="378">
        <v>20.87</v>
      </c>
      <c r="J2122" s="378">
        <v>2.14</v>
      </c>
      <c r="K2122" s="379"/>
      <c r="L2122" s="493">
        <v>25.15</v>
      </c>
      <c r="M2122" s="494"/>
    </row>
    <row r="2123" spans="1:13" x14ac:dyDescent="0.2">
      <c r="A2123" s="359" t="s">
        <v>5213</v>
      </c>
      <c r="B2123" s="373" t="s">
        <v>5794</v>
      </c>
      <c r="C2123" s="374" t="s">
        <v>5808</v>
      </c>
      <c r="D2123" s="373" t="s">
        <v>5791</v>
      </c>
      <c r="E2123" s="373" t="s">
        <v>5592</v>
      </c>
      <c r="F2123" s="375" t="s">
        <v>5798</v>
      </c>
      <c r="G2123" s="376" t="s">
        <v>5298</v>
      </c>
      <c r="H2123" s="377">
        <v>9.7999999999999997E-3</v>
      </c>
      <c r="I2123" s="378">
        <v>22.67</v>
      </c>
      <c r="J2123" s="378">
        <v>0.22</v>
      </c>
      <c r="K2123" s="379"/>
      <c r="L2123" s="493">
        <v>27.31</v>
      </c>
      <c r="M2123" s="494"/>
    </row>
    <row r="2124" spans="1:13" x14ac:dyDescent="0.2">
      <c r="A2124" s="359" t="s">
        <v>5214</v>
      </c>
      <c r="B2124" s="373" t="s">
        <v>5794</v>
      </c>
      <c r="C2124" s="374" t="s">
        <v>7609</v>
      </c>
      <c r="D2124" s="373" t="s">
        <v>5791</v>
      </c>
      <c r="E2124" s="373" t="s">
        <v>7610</v>
      </c>
      <c r="F2124" s="375" t="s">
        <v>5798</v>
      </c>
      <c r="G2124" s="376" t="s">
        <v>5385</v>
      </c>
      <c r="H2124" s="377">
        <v>1.1014999999999999</v>
      </c>
      <c r="I2124" s="378">
        <v>2.73</v>
      </c>
      <c r="J2124" s="378">
        <v>3</v>
      </c>
      <c r="K2124" s="379"/>
      <c r="L2124" s="493">
        <v>3.29</v>
      </c>
      <c r="M2124" s="494"/>
    </row>
    <row r="2125" spans="1:13" x14ac:dyDescent="0.2">
      <c r="A2125" s="359" t="s">
        <v>5215</v>
      </c>
      <c r="B2125" s="373" t="s">
        <v>5794</v>
      </c>
      <c r="C2125" s="374" t="s">
        <v>5956</v>
      </c>
      <c r="D2125" s="373" t="s">
        <v>5791</v>
      </c>
      <c r="E2125" s="373" t="s">
        <v>5957</v>
      </c>
      <c r="F2125" s="375" t="s">
        <v>5798</v>
      </c>
      <c r="G2125" s="376" t="s">
        <v>5385</v>
      </c>
      <c r="H2125" s="377">
        <v>2.0739000000000001</v>
      </c>
      <c r="I2125" s="378">
        <v>6.84</v>
      </c>
      <c r="J2125" s="378">
        <v>14.18</v>
      </c>
      <c r="K2125" s="379"/>
      <c r="L2125" s="493">
        <v>8.25</v>
      </c>
      <c r="M2125" s="494"/>
    </row>
    <row r="2126" spans="1:13" x14ac:dyDescent="0.2">
      <c r="A2126" s="359" t="s">
        <v>5216</v>
      </c>
      <c r="B2126" s="373" t="s">
        <v>5794</v>
      </c>
      <c r="C2126" s="374" t="s">
        <v>7613</v>
      </c>
      <c r="D2126" s="373" t="s">
        <v>5791</v>
      </c>
      <c r="E2126" s="373" t="s">
        <v>7614</v>
      </c>
      <c r="F2126" s="375" t="s">
        <v>5798</v>
      </c>
      <c r="G2126" s="376" t="s">
        <v>5793</v>
      </c>
      <c r="H2126" s="377">
        <v>1.3208</v>
      </c>
      <c r="I2126" s="378">
        <v>19.850000000000001</v>
      </c>
      <c r="J2126" s="378">
        <v>26.21</v>
      </c>
      <c r="K2126" s="379"/>
      <c r="L2126" s="493">
        <v>23.92</v>
      </c>
      <c r="M2126" s="494"/>
    </row>
    <row r="2127" spans="1:13" x14ac:dyDescent="0.2">
      <c r="A2127" s="359" t="s">
        <v>5217</v>
      </c>
      <c r="B2127" s="373" t="s">
        <v>5794</v>
      </c>
      <c r="C2127" s="374" t="s">
        <v>7616</v>
      </c>
      <c r="D2127" s="373" t="s">
        <v>5791</v>
      </c>
      <c r="E2127" s="373" t="s">
        <v>7617</v>
      </c>
      <c r="F2127" s="375" t="s">
        <v>5798</v>
      </c>
      <c r="G2127" s="376" t="s">
        <v>5298</v>
      </c>
      <c r="H2127" s="377">
        <v>5.9200000000000003E-2</v>
      </c>
      <c r="I2127" s="378">
        <v>20.059999999999999</v>
      </c>
      <c r="J2127" s="378">
        <v>1.18</v>
      </c>
      <c r="K2127" s="379"/>
      <c r="L2127" s="493">
        <v>24.17</v>
      </c>
      <c r="M2127" s="494"/>
    </row>
    <row r="2128" spans="1:13" x14ac:dyDescent="0.2">
      <c r="A2128" s="359" t="s">
        <v>5218</v>
      </c>
      <c r="B2128" s="396" t="s">
        <v>5794</v>
      </c>
      <c r="C2128" s="397" t="s">
        <v>5955</v>
      </c>
      <c r="D2128" s="396" t="s">
        <v>5791</v>
      </c>
      <c r="E2128" s="396" t="s">
        <v>5387</v>
      </c>
      <c r="F2128" s="398" t="s">
        <v>5798</v>
      </c>
      <c r="G2128" s="399" t="s">
        <v>5298</v>
      </c>
      <c r="H2128" s="400">
        <v>5.1999999999999998E-3</v>
      </c>
      <c r="I2128" s="380">
        <v>20.66</v>
      </c>
      <c r="J2128" s="380">
        <v>0.1</v>
      </c>
      <c r="K2128" s="379"/>
      <c r="L2128" s="489">
        <v>24.9</v>
      </c>
    </row>
    <row r="2129" spans="1:13" ht="12.75" thickBot="1" x14ac:dyDescent="0.25">
      <c r="A2129" s="359" t="s">
        <v>5219</v>
      </c>
      <c r="B2129" s="396" t="s">
        <v>5794</v>
      </c>
      <c r="C2129" s="397" t="s">
        <v>6345</v>
      </c>
      <c r="D2129" s="396" t="s">
        <v>5791</v>
      </c>
      <c r="E2129" s="396" t="s">
        <v>5570</v>
      </c>
      <c r="F2129" s="398" t="s">
        <v>5798</v>
      </c>
      <c r="G2129" s="399" t="s">
        <v>5566</v>
      </c>
      <c r="H2129" s="400">
        <v>8.3199999999999996E-2</v>
      </c>
      <c r="I2129" s="380">
        <v>28.73</v>
      </c>
      <c r="J2129" s="380">
        <v>2.39</v>
      </c>
      <c r="K2129" s="379"/>
      <c r="L2129" s="489">
        <v>34.619999999999997</v>
      </c>
    </row>
    <row r="2130" spans="1:13" ht="12.75" thickTop="1" x14ac:dyDescent="0.2">
      <c r="A2130" s="359" t="s">
        <v>5220</v>
      </c>
      <c r="B2130" s="390" t="s">
        <v>5794</v>
      </c>
      <c r="C2130" s="391" t="s">
        <v>7621</v>
      </c>
      <c r="D2130" s="390" t="s">
        <v>5791</v>
      </c>
      <c r="E2130" s="390" t="s">
        <v>7622</v>
      </c>
      <c r="F2130" s="392" t="s">
        <v>5798</v>
      </c>
      <c r="G2130" s="393" t="s">
        <v>5305</v>
      </c>
      <c r="H2130" s="394">
        <v>1.35E-2</v>
      </c>
      <c r="I2130" s="395">
        <v>23.08</v>
      </c>
      <c r="J2130" s="395">
        <v>0.31</v>
      </c>
      <c r="K2130" s="379"/>
      <c r="L2130" s="491">
        <v>27.81</v>
      </c>
      <c r="M2130" s="492"/>
    </row>
    <row r="2131" spans="1:13" x14ac:dyDescent="0.2">
      <c r="A2131" s="359" t="s">
        <v>5221</v>
      </c>
      <c r="B2131" s="373" t="s">
        <v>5794</v>
      </c>
      <c r="C2131" s="374" t="s">
        <v>7624</v>
      </c>
      <c r="D2131" s="373" t="s">
        <v>5791</v>
      </c>
      <c r="E2131" s="373" t="s">
        <v>7625</v>
      </c>
      <c r="F2131" s="375" t="s">
        <v>5798</v>
      </c>
      <c r="G2131" s="376" t="s">
        <v>5298</v>
      </c>
      <c r="H2131" s="377">
        <v>5.7099999999999998E-2</v>
      </c>
      <c r="I2131" s="378">
        <v>27.58</v>
      </c>
      <c r="J2131" s="378">
        <v>1.57</v>
      </c>
      <c r="K2131" s="379"/>
      <c r="L2131" s="493">
        <v>33.229999999999997</v>
      </c>
      <c r="M2131" s="494"/>
    </row>
    <row r="2132" spans="1:13" x14ac:dyDescent="0.2">
      <c r="A2132" s="359" t="s">
        <v>5222</v>
      </c>
      <c r="B2132" s="373" t="s">
        <v>5794</v>
      </c>
      <c r="C2132" s="374" t="s">
        <v>7627</v>
      </c>
      <c r="D2132" s="373" t="s">
        <v>5791</v>
      </c>
      <c r="E2132" s="373" t="s">
        <v>5642</v>
      </c>
      <c r="F2132" s="375" t="s">
        <v>5798</v>
      </c>
      <c r="G2132" s="376" t="s">
        <v>5643</v>
      </c>
      <c r="H2132" s="377">
        <v>7.7700000000000005E-2</v>
      </c>
      <c r="I2132" s="378">
        <v>9.24</v>
      </c>
      <c r="J2132" s="378">
        <v>0.71</v>
      </c>
      <c r="K2132" s="379"/>
      <c r="L2132" s="493">
        <v>11.14</v>
      </c>
      <c r="M2132" s="494"/>
    </row>
    <row r="2133" spans="1:13" x14ac:dyDescent="0.2">
      <c r="A2133" s="359" t="s">
        <v>5223</v>
      </c>
      <c r="B2133" s="373" t="s">
        <v>5794</v>
      </c>
      <c r="C2133" s="374" t="s">
        <v>7629</v>
      </c>
      <c r="D2133" s="373" t="s">
        <v>5791</v>
      </c>
      <c r="E2133" s="373" t="s">
        <v>5638</v>
      </c>
      <c r="F2133" s="375" t="s">
        <v>5798</v>
      </c>
      <c r="G2133" s="376" t="s">
        <v>5298</v>
      </c>
      <c r="H2133" s="377">
        <v>0.27760000000000001</v>
      </c>
      <c r="I2133" s="378">
        <v>5.43</v>
      </c>
      <c r="J2133" s="378">
        <v>1.5</v>
      </c>
      <c r="K2133" s="379"/>
      <c r="L2133" s="493">
        <v>6.55</v>
      </c>
      <c r="M2133" s="494"/>
    </row>
    <row r="2134" spans="1:13" x14ac:dyDescent="0.2">
      <c r="A2134" s="359" t="s">
        <v>5224</v>
      </c>
      <c r="B2134" s="373" t="s">
        <v>5794</v>
      </c>
      <c r="C2134" s="374" t="s">
        <v>5811</v>
      </c>
      <c r="D2134" s="373" t="s">
        <v>5791</v>
      </c>
      <c r="E2134" s="373" t="s">
        <v>5590</v>
      </c>
      <c r="F2134" s="375" t="s">
        <v>5798</v>
      </c>
      <c r="G2134" s="376" t="s">
        <v>5385</v>
      </c>
      <c r="H2134" s="377">
        <v>4.87E-2</v>
      </c>
      <c r="I2134" s="378">
        <v>6.93</v>
      </c>
      <c r="J2134" s="378">
        <v>0.33</v>
      </c>
      <c r="K2134" s="379"/>
      <c r="L2134" s="493">
        <v>8.35</v>
      </c>
      <c r="M2134" s="494"/>
    </row>
    <row r="2135" spans="1:13" x14ac:dyDescent="0.2">
      <c r="A2135" s="359" t="s">
        <v>5225</v>
      </c>
      <c r="B2135" s="373" t="s">
        <v>5794</v>
      </c>
      <c r="C2135" s="374" t="s">
        <v>7632</v>
      </c>
      <c r="D2135" s="373" t="s">
        <v>5791</v>
      </c>
      <c r="E2135" s="373" t="s">
        <v>5637</v>
      </c>
      <c r="F2135" s="375" t="s">
        <v>5798</v>
      </c>
      <c r="G2135" s="376" t="s">
        <v>5305</v>
      </c>
      <c r="H2135" s="377">
        <v>3.3999999999999998E-3</v>
      </c>
      <c r="I2135" s="378">
        <v>38.14</v>
      </c>
      <c r="J2135" s="378">
        <v>0.12</v>
      </c>
      <c r="K2135" s="379"/>
      <c r="L2135" s="493">
        <v>45.95</v>
      </c>
      <c r="M2135" s="494"/>
    </row>
    <row r="2136" spans="1:13" x14ac:dyDescent="0.2">
      <c r="A2136" s="359" t="s">
        <v>5226</v>
      </c>
      <c r="B2136" s="373" t="s">
        <v>5794</v>
      </c>
      <c r="C2136" s="374" t="s">
        <v>7634</v>
      </c>
      <c r="D2136" s="373" t="s">
        <v>5791</v>
      </c>
      <c r="E2136" s="373" t="s">
        <v>5641</v>
      </c>
      <c r="F2136" s="375" t="s">
        <v>5798</v>
      </c>
      <c r="G2136" s="376" t="s">
        <v>5305</v>
      </c>
      <c r="H2136" s="377">
        <v>1.8E-3</v>
      </c>
      <c r="I2136" s="378">
        <v>44.33</v>
      </c>
      <c r="J2136" s="378">
        <v>7.0000000000000007E-2</v>
      </c>
      <c r="K2136" s="379"/>
      <c r="L2136" s="493">
        <v>53.41</v>
      </c>
      <c r="M2136" s="494"/>
    </row>
    <row r="2137" spans="1:13" x14ac:dyDescent="0.2">
      <c r="A2137" s="359" t="s">
        <v>5227</v>
      </c>
      <c r="B2137" s="396" t="s">
        <v>5794</v>
      </c>
      <c r="C2137" s="397" t="s">
        <v>5958</v>
      </c>
      <c r="D2137" s="396" t="s">
        <v>5791</v>
      </c>
      <c r="E2137" s="396" t="s">
        <v>5959</v>
      </c>
      <c r="F2137" s="398" t="s">
        <v>5798</v>
      </c>
      <c r="G2137" s="399" t="s">
        <v>5566</v>
      </c>
      <c r="H2137" s="400">
        <v>0.26519999999999999</v>
      </c>
      <c r="I2137" s="380">
        <v>10.69</v>
      </c>
      <c r="J2137" s="380">
        <v>2.83</v>
      </c>
      <c r="K2137" s="379"/>
      <c r="L2137" s="489">
        <v>12.89</v>
      </c>
    </row>
    <row r="2138" spans="1:13" ht="12.75" thickBot="1" x14ac:dyDescent="0.25">
      <c r="A2138" s="359" t="s">
        <v>5228</v>
      </c>
      <c r="B2138" s="396" t="s">
        <v>5794</v>
      </c>
      <c r="C2138" s="397" t="s">
        <v>7637</v>
      </c>
      <c r="D2138" s="396" t="s">
        <v>5791</v>
      </c>
      <c r="E2138" s="396" t="s">
        <v>7638</v>
      </c>
      <c r="F2138" s="398" t="s">
        <v>5798</v>
      </c>
      <c r="G2138" s="399" t="s">
        <v>5305</v>
      </c>
      <c r="H2138" s="400">
        <v>13.948700000000001</v>
      </c>
      <c r="I2138" s="380">
        <v>0.14000000000000001</v>
      </c>
      <c r="J2138" s="380">
        <v>1.95</v>
      </c>
      <c r="K2138" s="379"/>
      <c r="L2138" s="489">
        <v>0.17</v>
      </c>
    </row>
    <row r="2139" spans="1:13" ht="12.75" thickTop="1" x14ac:dyDescent="0.2">
      <c r="A2139" s="359" t="s">
        <v>5229</v>
      </c>
      <c r="B2139" s="390" t="s">
        <v>5794</v>
      </c>
      <c r="C2139" s="391" t="s">
        <v>7640</v>
      </c>
      <c r="D2139" s="390" t="s">
        <v>5791</v>
      </c>
      <c r="E2139" s="390" t="s">
        <v>7641</v>
      </c>
      <c r="F2139" s="392" t="s">
        <v>5798</v>
      </c>
      <c r="G2139" s="393" t="s">
        <v>5305</v>
      </c>
      <c r="H2139" s="394">
        <v>1.8E-3</v>
      </c>
      <c r="I2139" s="395">
        <v>55.99</v>
      </c>
      <c r="J2139" s="395">
        <v>0.1</v>
      </c>
      <c r="K2139" s="379"/>
      <c r="L2139" s="491">
        <v>67.45</v>
      </c>
      <c r="M2139" s="492"/>
    </row>
    <row r="2140" spans="1:13" x14ac:dyDescent="0.2">
      <c r="A2140" s="359" t="s">
        <v>5230</v>
      </c>
      <c r="B2140" s="373" t="s">
        <v>5794</v>
      </c>
      <c r="C2140" s="374" t="s">
        <v>6006</v>
      </c>
      <c r="D2140" s="373" t="s">
        <v>5791</v>
      </c>
      <c r="E2140" s="373" t="s">
        <v>5384</v>
      </c>
      <c r="F2140" s="375" t="s">
        <v>5798</v>
      </c>
      <c r="G2140" s="376" t="s">
        <v>5385</v>
      </c>
      <c r="H2140" s="377">
        <v>1.1514</v>
      </c>
      <c r="I2140" s="378">
        <v>11.87</v>
      </c>
      <c r="J2140" s="378">
        <v>13.66</v>
      </c>
      <c r="K2140" s="379"/>
      <c r="L2140" s="493">
        <v>14.3</v>
      </c>
      <c r="M2140" s="494"/>
    </row>
    <row r="2141" spans="1:13" x14ac:dyDescent="0.2">
      <c r="A2141" s="359" t="s">
        <v>5231</v>
      </c>
      <c r="B2141" s="373" t="s">
        <v>5794</v>
      </c>
      <c r="C2141" s="374" t="s">
        <v>7644</v>
      </c>
      <c r="D2141" s="373" t="s">
        <v>5791</v>
      </c>
      <c r="E2141" s="373" t="s">
        <v>7645</v>
      </c>
      <c r="F2141" s="375" t="s">
        <v>5798</v>
      </c>
      <c r="G2141" s="376" t="s">
        <v>5305</v>
      </c>
      <c r="H2141" s="377">
        <v>5.0000000000000001E-4</v>
      </c>
      <c r="I2141" s="378">
        <v>1191.4100000000001</v>
      </c>
      <c r="J2141" s="378">
        <v>0.59</v>
      </c>
      <c r="K2141" s="379"/>
      <c r="L2141" s="493">
        <v>1435.27</v>
      </c>
      <c r="M2141" s="494"/>
    </row>
    <row r="2142" spans="1:13" x14ac:dyDescent="0.2">
      <c r="A2142" s="359" t="s">
        <v>5232</v>
      </c>
      <c r="B2142" s="373" t="s">
        <v>5794</v>
      </c>
      <c r="C2142" s="374" t="s">
        <v>7647</v>
      </c>
      <c r="D2142" s="373" t="s">
        <v>5791</v>
      </c>
      <c r="E2142" s="373" t="s">
        <v>7648</v>
      </c>
      <c r="F2142" s="375" t="s">
        <v>5798</v>
      </c>
      <c r="G2142" s="376" t="s">
        <v>5566</v>
      </c>
      <c r="H2142" s="377">
        <v>8.9999999999999998E-4</v>
      </c>
      <c r="I2142" s="378">
        <v>82.09</v>
      </c>
      <c r="J2142" s="378">
        <v>7.0000000000000007E-2</v>
      </c>
      <c r="K2142" s="379"/>
      <c r="L2142" s="493">
        <v>98.9</v>
      </c>
      <c r="M2142" s="494"/>
    </row>
    <row r="2143" spans="1:13" x14ac:dyDescent="0.2">
      <c r="A2143" s="359" t="s">
        <v>5233</v>
      </c>
      <c r="B2143" s="373" t="s">
        <v>5794</v>
      </c>
      <c r="C2143" s="374" t="s">
        <v>7650</v>
      </c>
      <c r="D2143" s="373" t="s">
        <v>5791</v>
      </c>
      <c r="E2143" s="373" t="s">
        <v>7651</v>
      </c>
      <c r="F2143" s="375" t="s">
        <v>5798</v>
      </c>
      <c r="G2143" s="376" t="s">
        <v>5305</v>
      </c>
      <c r="H2143" s="377">
        <v>0.26040000000000002</v>
      </c>
      <c r="I2143" s="378">
        <v>1.2</v>
      </c>
      <c r="J2143" s="378">
        <v>0.31</v>
      </c>
      <c r="K2143" s="379"/>
      <c r="L2143" s="493">
        <v>1.45</v>
      </c>
      <c r="M2143" s="494"/>
    </row>
    <row r="2144" spans="1:13" x14ac:dyDescent="0.2">
      <c r="A2144" s="359" t="s">
        <v>5234</v>
      </c>
      <c r="B2144" s="373" t="s">
        <v>5794</v>
      </c>
      <c r="C2144" s="374" t="s">
        <v>7653</v>
      </c>
      <c r="D2144" s="373" t="s">
        <v>5791</v>
      </c>
      <c r="E2144" s="373" t="s">
        <v>7654</v>
      </c>
      <c r="F2144" s="375" t="s">
        <v>5798</v>
      </c>
      <c r="G2144" s="376" t="s">
        <v>5305</v>
      </c>
      <c r="H2144" s="377">
        <v>1.95E-2</v>
      </c>
      <c r="I2144" s="378">
        <v>29.46</v>
      </c>
      <c r="J2144" s="378">
        <v>0.56999999999999995</v>
      </c>
      <c r="K2144" s="379"/>
      <c r="L2144" s="493">
        <v>35.5</v>
      </c>
      <c r="M2144" s="494"/>
    </row>
    <row r="2145" spans="1:13" x14ac:dyDescent="0.2">
      <c r="A2145" s="359" t="s">
        <v>5235</v>
      </c>
      <c r="B2145" s="373" t="s">
        <v>5794</v>
      </c>
      <c r="C2145" s="374" t="s">
        <v>7656</v>
      </c>
      <c r="D2145" s="373" t="s">
        <v>5791</v>
      </c>
      <c r="E2145" s="373" t="s">
        <v>7657</v>
      </c>
      <c r="F2145" s="375" t="s">
        <v>5798</v>
      </c>
      <c r="G2145" s="376" t="s">
        <v>5305</v>
      </c>
      <c r="H2145" s="377">
        <v>3.32E-2</v>
      </c>
      <c r="I2145" s="378">
        <v>3.62</v>
      </c>
      <c r="J2145" s="378">
        <v>0.12</v>
      </c>
      <c r="K2145" s="379"/>
      <c r="L2145" s="493">
        <v>4.37</v>
      </c>
      <c r="M2145" s="494"/>
    </row>
    <row r="2146" spans="1:13" x14ac:dyDescent="0.2">
      <c r="A2146" s="359" t="s">
        <v>6590</v>
      </c>
      <c r="B2146" s="373" t="s">
        <v>5794</v>
      </c>
      <c r="C2146" s="374" t="s">
        <v>7659</v>
      </c>
      <c r="D2146" s="373" t="s">
        <v>5791</v>
      </c>
      <c r="E2146" s="373" t="s">
        <v>7660</v>
      </c>
      <c r="F2146" s="375" t="s">
        <v>5798</v>
      </c>
      <c r="G2146" s="376" t="s">
        <v>5305</v>
      </c>
      <c r="H2146" s="377">
        <v>7.0199999999999999E-2</v>
      </c>
      <c r="I2146" s="378">
        <v>2.11</v>
      </c>
      <c r="J2146" s="378">
        <v>0.14000000000000001</v>
      </c>
      <c r="K2146" s="379"/>
      <c r="L2146" s="493">
        <v>2.5499999999999998</v>
      </c>
      <c r="M2146" s="494"/>
    </row>
    <row r="2147" spans="1:13" x14ac:dyDescent="0.2">
      <c r="A2147" s="359" t="s">
        <v>13836</v>
      </c>
      <c r="B2147" s="396" t="s">
        <v>5794</v>
      </c>
      <c r="C2147" s="397" t="s">
        <v>7662</v>
      </c>
      <c r="D2147" s="396" t="s">
        <v>5791</v>
      </c>
      <c r="E2147" s="396" t="s">
        <v>7663</v>
      </c>
      <c r="F2147" s="398" t="s">
        <v>5798</v>
      </c>
      <c r="G2147" s="399" t="s">
        <v>5305</v>
      </c>
      <c r="H2147" s="400">
        <v>1.8100000000000002E-2</v>
      </c>
      <c r="I2147" s="380">
        <v>9.7200000000000006</v>
      </c>
      <c r="J2147" s="380">
        <v>0.17</v>
      </c>
      <c r="K2147" s="379"/>
      <c r="L2147" s="489">
        <v>11.71</v>
      </c>
    </row>
    <row r="2148" spans="1:13" ht="12.75" thickBot="1" x14ac:dyDescent="0.25">
      <c r="A2148" s="359" t="s">
        <v>13837</v>
      </c>
      <c r="B2148" s="396" t="s">
        <v>5794</v>
      </c>
      <c r="C2148" s="397" t="s">
        <v>7665</v>
      </c>
      <c r="D2148" s="396" t="s">
        <v>5791</v>
      </c>
      <c r="E2148" s="396" t="s">
        <v>7666</v>
      </c>
      <c r="F2148" s="398" t="s">
        <v>5798</v>
      </c>
      <c r="G2148" s="399" t="s">
        <v>5385</v>
      </c>
      <c r="H2148" s="400">
        <v>0.57479999999999998</v>
      </c>
      <c r="I2148" s="380">
        <v>2.0499999999999998</v>
      </c>
      <c r="J2148" s="380">
        <v>1.17</v>
      </c>
      <c r="K2148" s="379"/>
      <c r="L2148" s="489">
        <v>2.4700000000000002</v>
      </c>
    </row>
    <row r="2149" spans="1:13" ht="12.75" thickTop="1" x14ac:dyDescent="0.2">
      <c r="A2149" s="359" t="s">
        <v>13838</v>
      </c>
      <c r="B2149" s="390" t="s">
        <v>5794</v>
      </c>
      <c r="C2149" s="391" t="s">
        <v>7668</v>
      </c>
      <c r="D2149" s="390" t="s">
        <v>5791</v>
      </c>
      <c r="E2149" s="390" t="s">
        <v>7669</v>
      </c>
      <c r="F2149" s="392" t="s">
        <v>5798</v>
      </c>
      <c r="G2149" s="393" t="s">
        <v>5305</v>
      </c>
      <c r="H2149" s="394">
        <v>1.9199999999999998E-2</v>
      </c>
      <c r="I2149" s="395">
        <v>14.33</v>
      </c>
      <c r="J2149" s="395">
        <v>0.27</v>
      </c>
      <c r="K2149" s="379"/>
      <c r="L2149" s="491">
        <v>17.27</v>
      </c>
      <c r="M2149" s="492"/>
    </row>
    <row r="2150" spans="1:13" x14ac:dyDescent="0.2">
      <c r="A2150" s="359" t="s">
        <v>6591</v>
      </c>
      <c r="B2150" s="373" t="s">
        <v>5794</v>
      </c>
      <c r="C2150" s="374" t="s">
        <v>6150</v>
      </c>
      <c r="D2150" s="373" t="s">
        <v>5791</v>
      </c>
      <c r="E2150" s="373" t="s">
        <v>6151</v>
      </c>
      <c r="F2150" s="375" t="s">
        <v>5798</v>
      </c>
      <c r="G2150" s="376" t="s">
        <v>5305</v>
      </c>
      <c r="H2150" s="377">
        <v>1E-3</v>
      </c>
      <c r="I2150" s="378">
        <v>6.68</v>
      </c>
      <c r="J2150" s="378">
        <v>0</v>
      </c>
      <c r="K2150" s="379"/>
      <c r="L2150" s="493">
        <v>8.0500000000000007</v>
      </c>
      <c r="M2150" s="494"/>
    </row>
    <row r="2151" spans="1:13" x14ac:dyDescent="0.2">
      <c r="A2151" s="359" t="s">
        <v>6593</v>
      </c>
      <c r="B2151" s="373" t="s">
        <v>5794</v>
      </c>
      <c r="C2151" s="374" t="s">
        <v>6685</v>
      </c>
      <c r="D2151" s="373" t="s">
        <v>5791</v>
      </c>
      <c r="E2151" s="373" t="s">
        <v>6686</v>
      </c>
      <c r="F2151" s="375" t="s">
        <v>5798</v>
      </c>
      <c r="G2151" s="376" t="s">
        <v>5305</v>
      </c>
      <c r="H2151" s="377">
        <v>1.21E-2</v>
      </c>
      <c r="I2151" s="378">
        <v>1.71</v>
      </c>
      <c r="J2151" s="378">
        <v>0.02</v>
      </c>
      <c r="K2151" s="379"/>
      <c r="L2151" s="493">
        <v>2.0699999999999998</v>
      </c>
      <c r="M2151" s="494"/>
    </row>
    <row r="2152" spans="1:13" x14ac:dyDescent="0.2">
      <c r="A2152" s="359" t="s">
        <v>6594</v>
      </c>
      <c r="B2152" s="373" t="s">
        <v>5794</v>
      </c>
      <c r="C2152" s="374" t="s">
        <v>7673</v>
      </c>
      <c r="D2152" s="373" t="s">
        <v>5791</v>
      </c>
      <c r="E2152" s="373" t="s">
        <v>7674</v>
      </c>
      <c r="F2152" s="375" t="s">
        <v>5798</v>
      </c>
      <c r="G2152" s="376" t="s">
        <v>5305</v>
      </c>
      <c r="H2152" s="377">
        <v>1.8100000000000002E-2</v>
      </c>
      <c r="I2152" s="378">
        <v>16.600000000000001</v>
      </c>
      <c r="J2152" s="378">
        <v>0.3</v>
      </c>
      <c r="K2152" s="379"/>
      <c r="L2152" s="493">
        <v>20</v>
      </c>
      <c r="M2152" s="494"/>
    </row>
    <row r="2153" spans="1:13" x14ac:dyDescent="0.2">
      <c r="A2153" s="359" t="s">
        <v>13839</v>
      </c>
      <c r="B2153" s="396" t="s">
        <v>5794</v>
      </c>
      <c r="C2153" s="397" t="s">
        <v>7676</v>
      </c>
      <c r="D2153" s="396" t="s">
        <v>5791</v>
      </c>
      <c r="E2153" s="396" t="s">
        <v>1361</v>
      </c>
      <c r="F2153" s="398" t="s">
        <v>5798</v>
      </c>
      <c r="G2153" s="399" t="s">
        <v>5305</v>
      </c>
      <c r="H2153" s="400">
        <v>9.4000000000000004E-3</v>
      </c>
      <c r="I2153" s="380">
        <v>10.84</v>
      </c>
      <c r="J2153" s="380">
        <v>0.1</v>
      </c>
      <c r="K2153" s="379"/>
      <c r="L2153" s="489">
        <v>13.06</v>
      </c>
    </row>
    <row r="2154" spans="1:13" ht="12.75" thickBot="1" x14ac:dyDescent="0.25">
      <c r="A2154" s="359" t="s">
        <v>13840</v>
      </c>
      <c r="B2154" s="396" t="s">
        <v>5794</v>
      </c>
      <c r="C2154" s="397" t="s">
        <v>7678</v>
      </c>
      <c r="D2154" s="396" t="s">
        <v>5791</v>
      </c>
      <c r="E2154" s="396" t="s">
        <v>7679</v>
      </c>
      <c r="F2154" s="398" t="s">
        <v>5798</v>
      </c>
      <c r="G2154" s="399" t="s">
        <v>5305</v>
      </c>
      <c r="H2154" s="400">
        <v>3.0300000000000001E-2</v>
      </c>
      <c r="I2154" s="380">
        <v>0.83</v>
      </c>
      <c r="J2154" s="380">
        <v>0.02</v>
      </c>
      <c r="K2154" s="379"/>
      <c r="L2154" s="489">
        <v>1.01</v>
      </c>
    </row>
    <row r="2155" spans="1:13" ht="12.75" thickTop="1" x14ac:dyDescent="0.2">
      <c r="A2155" s="359" t="s">
        <v>13841</v>
      </c>
      <c r="B2155" s="390" t="s">
        <v>5794</v>
      </c>
      <c r="C2155" s="391" t="s">
        <v>7681</v>
      </c>
      <c r="D2155" s="390" t="s">
        <v>5791</v>
      </c>
      <c r="E2155" s="390" t="s">
        <v>7682</v>
      </c>
      <c r="F2155" s="392" t="s">
        <v>5798</v>
      </c>
      <c r="G2155" s="393" t="s">
        <v>5305</v>
      </c>
      <c r="H2155" s="394">
        <v>7.6E-3</v>
      </c>
      <c r="I2155" s="395">
        <v>56.61</v>
      </c>
      <c r="J2155" s="395">
        <v>0.43</v>
      </c>
      <c r="K2155" s="379"/>
      <c r="L2155" s="491">
        <v>68.2</v>
      </c>
      <c r="M2155" s="492"/>
    </row>
    <row r="2156" spans="1:13" x14ac:dyDescent="0.2">
      <c r="A2156" s="359" t="s">
        <v>6595</v>
      </c>
      <c r="B2156" s="373" t="s">
        <v>5794</v>
      </c>
      <c r="C2156" s="374" t="s">
        <v>7684</v>
      </c>
      <c r="D2156" s="373" t="s">
        <v>5791</v>
      </c>
      <c r="E2156" s="373" t="s">
        <v>7685</v>
      </c>
      <c r="F2156" s="375" t="s">
        <v>5798</v>
      </c>
      <c r="G2156" s="376" t="s">
        <v>5305</v>
      </c>
      <c r="H2156" s="377">
        <v>2.01E-2</v>
      </c>
      <c r="I2156" s="378">
        <v>32.78</v>
      </c>
      <c r="J2156" s="378">
        <v>0.65</v>
      </c>
      <c r="K2156" s="379"/>
      <c r="L2156" s="493">
        <v>39.49</v>
      </c>
      <c r="M2156" s="494"/>
    </row>
    <row r="2157" spans="1:13" ht="24" x14ac:dyDescent="0.2">
      <c r="A2157" s="359" t="s">
        <v>6597</v>
      </c>
      <c r="B2157" s="373" t="s">
        <v>5794</v>
      </c>
      <c r="C2157" s="374" t="s">
        <v>7687</v>
      </c>
      <c r="D2157" s="373" t="s">
        <v>5791</v>
      </c>
      <c r="E2157" s="373" t="s">
        <v>7688</v>
      </c>
      <c r="F2157" s="375" t="s">
        <v>5798</v>
      </c>
      <c r="G2157" s="376" t="s">
        <v>5305</v>
      </c>
      <c r="H2157" s="377">
        <v>1.1299999999999999E-2</v>
      </c>
      <c r="I2157" s="378">
        <v>168.78</v>
      </c>
      <c r="J2157" s="378">
        <v>1.9</v>
      </c>
      <c r="K2157" s="379"/>
      <c r="L2157" s="493">
        <v>203.33</v>
      </c>
      <c r="M2157" s="494"/>
    </row>
    <row r="2158" spans="1:13" x14ac:dyDescent="0.2">
      <c r="A2158" s="359" t="s">
        <v>6599</v>
      </c>
      <c r="B2158" s="373" t="s">
        <v>5794</v>
      </c>
      <c r="C2158" s="374" t="s">
        <v>7690</v>
      </c>
      <c r="D2158" s="373" t="s">
        <v>5791</v>
      </c>
      <c r="E2158" s="373" t="s">
        <v>7691</v>
      </c>
      <c r="F2158" s="375" t="s">
        <v>5798</v>
      </c>
      <c r="G2158" s="376" t="s">
        <v>5305</v>
      </c>
      <c r="H2158" s="377">
        <v>1E-3</v>
      </c>
      <c r="I2158" s="378">
        <v>19.87</v>
      </c>
      <c r="J2158" s="378">
        <v>0.01</v>
      </c>
      <c r="K2158" s="379"/>
      <c r="L2158" s="493">
        <v>23.94</v>
      </c>
      <c r="M2158" s="494"/>
    </row>
    <row r="2159" spans="1:13" x14ac:dyDescent="0.2">
      <c r="A2159" s="359" t="s">
        <v>6600</v>
      </c>
      <c r="B2159" s="373" t="s">
        <v>5794</v>
      </c>
      <c r="C2159" s="374" t="s">
        <v>7693</v>
      </c>
      <c r="D2159" s="373" t="s">
        <v>5791</v>
      </c>
      <c r="E2159" s="373" t="s">
        <v>7694</v>
      </c>
      <c r="F2159" s="375" t="s">
        <v>5798</v>
      </c>
      <c r="G2159" s="376" t="s">
        <v>5305</v>
      </c>
      <c r="H2159" s="377">
        <v>3.7000000000000002E-3</v>
      </c>
      <c r="I2159" s="378">
        <v>50.8</v>
      </c>
      <c r="J2159" s="378">
        <v>0.18</v>
      </c>
      <c r="K2159" s="379"/>
      <c r="L2159" s="493">
        <v>61.2</v>
      </c>
      <c r="M2159" s="494"/>
    </row>
    <row r="2160" spans="1:13" x14ac:dyDescent="0.2">
      <c r="A2160" s="359" t="s">
        <v>6601</v>
      </c>
      <c r="B2160" s="373" t="s">
        <v>5794</v>
      </c>
      <c r="C2160" s="374" t="s">
        <v>7696</v>
      </c>
      <c r="D2160" s="373" t="s">
        <v>5791</v>
      </c>
      <c r="E2160" s="373" t="s">
        <v>7697</v>
      </c>
      <c r="F2160" s="375" t="s">
        <v>5798</v>
      </c>
      <c r="G2160" s="376" t="s">
        <v>5305</v>
      </c>
      <c r="H2160" s="377">
        <v>9.4000000000000004E-3</v>
      </c>
      <c r="I2160" s="378">
        <v>39.159999999999997</v>
      </c>
      <c r="J2160" s="378">
        <v>0.36</v>
      </c>
      <c r="K2160" s="379"/>
      <c r="L2160" s="493">
        <v>47.18</v>
      </c>
      <c r="M2160" s="494"/>
    </row>
    <row r="2161" spans="1:13" x14ac:dyDescent="0.2">
      <c r="A2161" s="359" t="s">
        <v>6603</v>
      </c>
      <c r="B2161" s="373" t="s">
        <v>5794</v>
      </c>
      <c r="C2161" s="374" t="s">
        <v>7699</v>
      </c>
      <c r="D2161" s="373" t="s">
        <v>5791</v>
      </c>
      <c r="E2161" s="373" t="s">
        <v>7700</v>
      </c>
      <c r="F2161" s="375" t="s">
        <v>5798</v>
      </c>
      <c r="G2161" s="376" t="s">
        <v>5305</v>
      </c>
      <c r="H2161" s="377">
        <v>8.0999999999999996E-3</v>
      </c>
      <c r="I2161" s="378">
        <v>7.47</v>
      </c>
      <c r="J2161" s="378">
        <v>0.06</v>
      </c>
      <c r="K2161" s="379"/>
      <c r="L2161" s="493">
        <v>9</v>
      </c>
      <c r="M2161" s="494"/>
    </row>
    <row r="2162" spans="1:13" x14ac:dyDescent="0.2">
      <c r="A2162" s="359" t="s">
        <v>13842</v>
      </c>
      <c r="B2162" s="396" t="s">
        <v>5794</v>
      </c>
      <c r="C2162" s="397" t="s">
        <v>7702</v>
      </c>
      <c r="D2162" s="396" t="s">
        <v>5791</v>
      </c>
      <c r="E2162" s="396" t="s">
        <v>7703</v>
      </c>
      <c r="F2162" s="398" t="s">
        <v>5798</v>
      </c>
      <c r="G2162" s="399" t="s">
        <v>5385</v>
      </c>
      <c r="H2162" s="400">
        <v>1.121</v>
      </c>
      <c r="I2162" s="380">
        <v>1.95</v>
      </c>
      <c r="J2162" s="380">
        <v>2.1800000000000002</v>
      </c>
      <c r="K2162" s="379"/>
      <c r="L2162" s="489">
        <v>2.35</v>
      </c>
    </row>
    <row r="2163" spans="1:13" ht="12.75" thickBot="1" x14ac:dyDescent="0.25">
      <c r="A2163" s="359" t="s">
        <v>13843</v>
      </c>
      <c r="B2163" s="396" t="s">
        <v>5794</v>
      </c>
      <c r="C2163" s="397" t="s">
        <v>7705</v>
      </c>
      <c r="D2163" s="396" t="s">
        <v>5791</v>
      </c>
      <c r="E2163" s="396" t="s">
        <v>7706</v>
      </c>
      <c r="F2163" s="398" t="s">
        <v>5798</v>
      </c>
      <c r="G2163" s="399" t="s">
        <v>5305</v>
      </c>
      <c r="H2163" s="400">
        <v>1.5299999999999999E-2</v>
      </c>
      <c r="I2163" s="380">
        <v>2.92</v>
      </c>
      <c r="J2163" s="380">
        <v>0.04</v>
      </c>
      <c r="K2163" s="379"/>
      <c r="L2163" s="489">
        <v>3.52</v>
      </c>
    </row>
    <row r="2164" spans="1:13" ht="12.75" thickTop="1" x14ac:dyDescent="0.2">
      <c r="A2164" s="359" t="s">
        <v>13844</v>
      </c>
      <c r="B2164" s="390" t="s">
        <v>5794</v>
      </c>
      <c r="C2164" s="391" t="s">
        <v>7708</v>
      </c>
      <c r="D2164" s="390" t="s">
        <v>5791</v>
      </c>
      <c r="E2164" s="390" t="s">
        <v>7709</v>
      </c>
      <c r="F2164" s="392" t="s">
        <v>5798</v>
      </c>
      <c r="G2164" s="393" t="s">
        <v>5305</v>
      </c>
      <c r="H2164" s="394">
        <v>3.6999999999999998E-2</v>
      </c>
      <c r="I2164" s="395">
        <v>9.89</v>
      </c>
      <c r="J2164" s="395">
        <v>0.36</v>
      </c>
      <c r="K2164" s="379"/>
      <c r="L2164" s="491">
        <v>11.92</v>
      </c>
      <c r="M2164" s="492"/>
    </row>
    <row r="2165" spans="1:13" x14ac:dyDescent="0.2">
      <c r="A2165" s="359" t="s">
        <v>6605</v>
      </c>
      <c r="B2165" s="373" t="s">
        <v>5794</v>
      </c>
      <c r="C2165" s="374" t="s">
        <v>7711</v>
      </c>
      <c r="D2165" s="373" t="s">
        <v>5791</v>
      </c>
      <c r="E2165" s="373" t="s">
        <v>7712</v>
      </c>
      <c r="F2165" s="375" t="s">
        <v>5798</v>
      </c>
      <c r="G2165" s="376" t="s">
        <v>5305</v>
      </c>
      <c r="H2165" s="377">
        <v>5.0299999999999997E-2</v>
      </c>
      <c r="I2165" s="378">
        <v>7.49</v>
      </c>
      <c r="J2165" s="378">
        <v>0.37</v>
      </c>
      <c r="K2165" s="379"/>
      <c r="L2165" s="493">
        <v>9.0299999999999994</v>
      </c>
      <c r="M2165" s="494"/>
    </row>
    <row r="2166" spans="1:13" x14ac:dyDescent="0.2">
      <c r="A2166" s="359" t="s">
        <v>6607</v>
      </c>
      <c r="B2166" s="373" t="s">
        <v>5794</v>
      </c>
      <c r="C2166" s="374" t="s">
        <v>7714</v>
      </c>
      <c r="D2166" s="373" t="s">
        <v>5791</v>
      </c>
      <c r="E2166" s="373" t="s">
        <v>7715</v>
      </c>
      <c r="F2166" s="375" t="s">
        <v>5798</v>
      </c>
      <c r="G2166" s="376" t="s">
        <v>5305</v>
      </c>
      <c r="H2166" s="377">
        <v>9.4000000000000004E-3</v>
      </c>
      <c r="I2166" s="378">
        <v>25.84</v>
      </c>
      <c r="J2166" s="378">
        <v>0.24</v>
      </c>
      <c r="K2166" s="379"/>
      <c r="L2166" s="493">
        <v>31.13</v>
      </c>
      <c r="M2166" s="494"/>
    </row>
    <row r="2167" spans="1:13" x14ac:dyDescent="0.2">
      <c r="A2167" s="359" t="s">
        <v>6609</v>
      </c>
      <c r="B2167" s="373" t="s">
        <v>5794</v>
      </c>
      <c r="C2167" s="374" t="s">
        <v>7717</v>
      </c>
      <c r="D2167" s="373" t="s">
        <v>5791</v>
      </c>
      <c r="E2167" s="373" t="s">
        <v>7718</v>
      </c>
      <c r="F2167" s="375" t="s">
        <v>5798</v>
      </c>
      <c r="G2167" s="376" t="s">
        <v>5305</v>
      </c>
      <c r="H2167" s="377">
        <v>3.7000000000000002E-3</v>
      </c>
      <c r="I2167" s="378">
        <v>429.44</v>
      </c>
      <c r="J2167" s="378">
        <v>1.58</v>
      </c>
      <c r="K2167" s="379"/>
      <c r="L2167" s="493">
        <v>517.34</v>
      </c>
      <c r="M2167" s="494"/>
    </row>
    <row r="2168" spans="1:13" x14ac:dyDescent="0.2">
      <c r="A2168" s="359" t="s">
        <v>6610</v>
      </c>
      <c r="B2168" s="373" t="s">
        <v>5794</v>
      </c>
      <c r="C2168" s="374" t="s">
        <v>7720</v>
      </c>
      <c r="D2168" s="373" t="s">
        <v>5791</v>
      </c>
      <c r="E2168" s="373" t="s">
        <v>7721</v>
      </c>
      <c r="F2168" s="375" t="s">
        <v>5798</v>
      </c>
      <c r="G2168" s="376" t="s">
        <v>5305</v>
      </c>
      <c r="H2168" s="377">
        <v>1.5100000000000001E-2</v>
      </c>
      <c r="I2168" s="378">
        <v>50.51</v>
      </c>
      <c r="J2168" s="378">
        <v>0.76</v>
      </c>
      <c r="K2168" s="379"/>
      <c r="L2168" s="493">
        <v>60.85</v>
      </c>
      <c r="M2168" s="494"/>
    </row>
    <row r="2169" spans="1:13" x14ac:dyDescent="0.2">
      <c r="A2169" s="359" t="s">
        <v>6611</v>
      </c>
      <c r="B2169" s="373" t="s">
        <v>5794</v>
      </c>
      <c r="C2169" s="374" t="s">
        <v>7723</v>
      </c>
      <c r="D2169" s="373" t="s">
        <v>5791</v>
      </c>
      <c r="E2169" s="373" t="s">
        <v>7724</v>
      </c>
      <c r="F2169" s="375" t="s">
        <v>5798</v>
      </c>
      <c r="G2169" s="376" t="s">
        <v>5305</v>
      </c>
      <c r="H2169" s="377">
        <v>1.8E-3</v>
      </c>
      <c r="I2169" s="378">
        <v>14.45</v>
      </c>
      <c r="J2169" s="378">
        <v>0.02</v>
      </c>
      <c r="K2169" s="379"/>
      <c r="L2169" s="493">
        <v>17.41</v>
      </c>
      <c r="M2169" s="494"/>
    </row>
    <row r="2170" spans="1:13" x14ac:dyDescent="0.2">
      <c r="A2170" s="359" t="s">
        <v>6612</v>
      </c>
      <c r="B2170" s="373" t="s">
        <v>5794</v>
      </c>
      <c r="C2170" s="374" t="s">
        <v>6126</v>
      </c>
      <c r="D2170" s="373" t="s">
        <v>5791</v>
      </c>
      <c r="E2170" s="373" t="s">
        <v>6127</v>
      </c>
      <c r="F2170" s="375" t="s">
        <v>5798</v>
      </c>
      <c r="G2170" s="376" t="s">
        <v>5305</v>
      </c>
      <c r="H2170" s="377">
        <v>3.04E-2</v>
      </c>
      <c r="I2170" s="378">
        <v>6.59</v>
      </c>
      <c r="J2170" s="378">
        <v>0.2</v>
      </c>
      <c r="K2170" s="379"/>
      <c r="L2170" s="493">
        <v>7.95</v>
      </c>
      <c r="M2170" s="494"/>
    </row>
    <row r="2171" spans="1:13" x14ac:dyDescent="0.2">
      <c r="A2171" s="359" t="s">
        <v>13845</v>
      </c>
      <c r="B2171" s="396" t="s">
        <v>5794</v>
      </c>
      <c r="C2171" s="397" t="s">
        <v>7727</v>
      </c>
      <c r="D2171" s="396" t="s">
        <v>5791</v>
      </c>
      <c r="E2171" s="396" t="s">
        <v>7728</v>
      </c>
      <c r="F2171" s="398" t="s">
        <v>5798</v>
      </c>
      <c r="G2171" s="399" t="s">
        <v>5305</v>
      </c>
      <c r="H2171" s="400">
        <v>4.0000000000000002E-4</v>
      </c>
      <c r="I2171" s="380">
        <v>1290.93</v>
      </c>
      <c r="J2171" s="380">
        <v>0.51</v>
      </c>
      <c r="K2171" s="379"/>
      <c r="L2171" s="489">
        <v>1555.15</v>
      </c>
    </row>
    <row r="2172" spans="1:13" ht="12.75" thickBot="1" x14ac:dyDescent="0.25">
      <c r="A2172" s="359" t="s">
        <v>13846</v>
      </c>
      <c r="B2172" s="396" t="s">
        <v>5794</v>
      </c>
      <c r="C2172" s="397" t="s">
        <v>7730</v>
      </c>
      <c r="D2172" s="396" t="s">
        <v>5791</v>
      </c>
      <c r="E2172" s="396" t="s">
        <v>7731</v>
      </c>
      <c r="F2172" s="398" t="s">
        <v>5798</v>
      </c>
      <c r="G2172" s="399" t="s">
        <v>5305</v>
      </c>
      <c r="H2172" s="400">
        <v>0.16350000000000001</v>
      </c>
      <c r="I2172" s="380">
        <v>2.29</v>
      </c>
      <c r="J2172" s="380">
        <v>0.37</v>
      </c>
      <c r="K2172" s="379"/>
      <c r="L2172" s="489">
        <v>2.76</v>
      </c>
    </row>
    <row r="2173" spans="1:13" ht="12.75" thickTop="1" x14ac:dyDescent="0.2">
      <c r="A2173" s="359" t="s">
        <v>13847</v>
      </c>
      <c r="B2173" s="390" t="s">
        <v>5794</v>
      </c>
      <c r="C2173" s="391" t="s">
        <v>7733</v>
      </c>
      <c r="D2173" s="390" t="s">
        <v>5791</v>
      </c>
      <c r="E2173" s="390" t="s">
        <v>7734</v>
      </c>
      <c r="F2173" s="392" t="s">
        <v>5798</v>
      </c>
      <c r="G2173" s="393" t="s">
        <v>5305</v>
      </c>
      <c r="H2173" s="394">
        <v>1.1000000000000001E-3</v>
      </c>
      <c r="I2173" s="395">
        <v>913.54</v>
      </c>
      <c r="J2173" s="395">
        <v>1</v>
      </c>
      <c r="K2173" s="379"/>
      <c r="L2173" s="491">
        <v>1100.53</v>
      </c>
      <c r="M2173" s="492"/>
    </row>
    <row r="2174" spans="1:13" x14ac:dyDescent="0.2">
      <c r="A2174" s="359" t="s">
        <v>6614</v>
      </c>
      <c r="B2174" s="373" t="s">
        <v>5794</v>
      </c>
      <c r="C2174" s="374" t="s">
        <v>7736</v>
      </c>
      <c r="D2174" s="373" t="s">
        <v>5791</v>
      </c>
      <c r="E2174" s="373" t="s">
        <v>7737</v>
      </c>
      <c r="F2174" s="375" t="s">
        <v>5798</v>
      </c>
      <c r="G2174" s="376" t="s">
        <v>5305</v>
      </c>
      <c r="H2174" s="377">
        <v>7.6E-3</v>
      </c>
      <c r="I2174" s="378">
        <v>22.16</v>
      </c>
      <c r="J2174" s="378">
        <v>0.16</v>
      </c>
      <c r="K2174" s="379"/>
      <c r="L2174" s="493">
        <v>26.7</v>
      </c>
      <c r="M2174" s="494"/>
    </row>
    <row r="2175" spans="1:13" x14ac:dyDescent="0.2">
      <c r="A2175" s="359" t="s">
        <v>6616</v>
      </c>
      <c r="B2175" s="373" t="s">
        <v>5794</v>
      </c>
      <c r="C2175" s="374" t="s">
        <v>7739</v>
      </c>
      <c r="D2175" s="373" t="s">
        <v>5791</v>
      </c>
      <c r="E2175" s="373" t="s">
        <v>7740</v>
      </c>
      <c r="F2175" s="375" t="s">
        <v>5798</v>
      </c>
      <c r="G2175" s="376" t="s">
        <v>5305</v>
      </c>
      <c r="H2175" s="377">
        <v>4.53E-2</v>
      </c>
      <c r="I2175" s="378">
        <v>4.21</v>
      </c>
      <c r="J2175" s="378">
        <v>0.19</v>
      </c>
      <c r="K2175" s="379"/>
      <c r="L2175" s="493">
        <v>5.08</v>
      </c>
      <c r="M2175" s="494"/>
    </row>
    <row r="2176" spans="1:13" x14ac:dyDescent="0.2">
      <c r="A2176" s="359" t="s">
        <v>6618</v>
      </c>
      <c r="B2176" s="373" t="s">
        <v>5794</v>
      </c>
      <c r="C2176" s="374" t="s">
        <v>7742</v>
      </c>
      <c r="D2176" s="373" t="s">
        <v>5791</v>
      </c>
      <c r="E2176" s="373" t="s">
        <v>7743</v>
      </c>
      <c r="F2176" s="375" t="s">
        <v>5798</v>
      </c>
      <c r="G2176" s="376" t="s">
        <v>5305</v>
      </c>
      <c r="H2176" s="377">
        <v>6.0000000000000001E-3</v>
      </c>
      <c r="I2176" s="378">
        <v>1.79</v>
      </c>
      <c r="J2176" s="378">
        <v>0.01</v>
      </c>
      <c r="K2176" s="379"/>
      <c r="L2176" s="493">
        <v>2.16</v>
      </c>
      <c r="M2176" s="494"/>
    </row>
    <row r="2177" spans="1:13" x14ac:dyDescent="0.2">
      <c r="A2177" s="359" t="s">
        <v>6619</v>
      </c>
      <c r="B2177" s="373" t="s">
        <v>5794</v>
      </c>
      <c r="C2177" s="374" t="s">
        <v>7745</v>
      </c>
      <c r="D2177" s="373" t="s">
        <v>5791</v>
      </c>
      <c r="E2177" s="373" t="s">
        <v>7746</v>
      </c>
      <c r="F2177" s="375" t="s">
        <v>5798</v>
      </c>
      <c r="G2177" s="376" t="s">
        <v>5305</v>
      </c>
      <c r="H2177" s="377">
        <v>8.5000000000000006E-3</v>
      </c>
      <c r="I2177" s="378">
        <v>124.8</v>
      </c>
      <c r="J2177" s="378">
        <v>1.06</v>
      </c>
      <c r="K2177" s="379"/>
      <c r="L2177" s="493">
        <v>150.35</v>
      </c>
      <c r="M2177" s="494"/>
    </row>
    <row r="2178" spans="1:13" x14ac:dyDescent="0.2">
      <c r="A2178" s="359" t="s">
        <v>6620</v>
      </c>
      <c r="B2178" s="373" t="s">
        <v>5794</v>
      </c>
      <c r="C2178" s="374" t="s">
        <v>7748</v>
      </c>
      <c r="D2178" s="373" t="s">
        <v>5791</v>
      </c>
      <c r="E2178" s="373" t="s">
        <v>7749</v>
      </c>
      <c r="F2178" s="375" t="s">
        <v>5798</v>
      </c>
      <c r="G2178" s="376" t="s">
        <v>5305</v>
      </c>
      <c r="H2178" s="377">
        <v>8.5000000000000006E-3</v>
      </c>
      <c r="I2178" s="378">
        <v>59.23</v>
      </c>
      <c r="J2178" s="378">
        <v>0.5</v>
      </c>
      <c r="K2178" s="379"/>
      <c r="L2178" s="493">
        <v>71.36</v>
      </c>
      <c r="M2178" s="494"/>
    </row>
    <row r="2179" spans="1:13" x14ac:dyDescent="0.2">
      <c r="A2179" s="359" t="s">
        <v>6621</v>
      </c>
      <c r="B2179" s="373" t="s">
        <v>5794</v>
      </c>
      <c r="C2179" s="374" t="s">
        <v>7751</v>
      </c>
      <c r="D2179" s="373" t="s">
        <v>5791</v>
      </c>
      <c r="E2179" s="373" t="s">
        <v>7752</v>
      </c>
      <c r="F2179" s="375" t="s">
        <v>5798</v>
      </c>
      <c r="G2179" s="376" t="s">
        <v>5305</v>
      </c>
      <c r="H2179" s="377">
        <v>3.8E-3</v>
      </c>
      <c r="I2179" s="378">
        <v>9.5500000000000007</v>
      </c>
      <c r="J2179" s="378">
        <v>0.03</v>
      </c>
      <c r="K2179" s="379"/>
      <c r="L2179" s="493">
        <v>11.51</v>
      </c>
      <c r="M2179" s="494"/>
    </row>
    <row r="2180" spans="1:13" x14ac:dyDescent="0.2">
      <c r="A2180" s="359" t="s">
        <v>13848</v>
      </c>
      <c r="B2180" s="396" t="s">
        <v>5794</v>
      </c>
      <c r="C2180" s="397" t="s">
        <v>7754</v>
      </c>
      <c r="D2180" s="396" t="s">
        <v>5791</v>
      </c>
      <c r="E2180" s="396" t="s">
        <v>7755</v>
      </c>
      <c r="F2180" s="398" t="s">
        <v>5798</v>
      </c>
      <c r="G2180" s="399" t="s">
        <v>5305</v>
      </c>
      <c r="H2180" s="400">
        <v>2E-3</v>
      </c>
      <c r="I2180" s="380">
        <v>150.69999999999999</v>
      </c>
      <c r="J2180" s="380">
        <v>0.3</v>
      </c>
      <c r="K2180" s="379"/>
      <c r="L2180" s="489">
        <v>181.55</v>
      </c>
    </row>
    <row r="2181" spans="1:13" ht="12.75" thickBot="1" x14ac:dyDescent="0.25">
      <c r="A2181" s="359" t="s">
        <v>13849</v>
      </c>
      <c r="B2181" s="396" t="s">
        <v>5794</v>
      </c>
      <c r="C2181" s="397" t="s">
        <v>7757</v>
      </c>
      <c r="D2181" s="396" t="s">
        <v>5791</v>
      </c>
      <c r="E2181" s="396" t="s">
        <v>7758</v>
      </c>
      <c r="F2181" s="398" t="s">
        <v>5798</v>
      </c>
      <c r="G2181" s="399" t="s">
        <v>5305</v>
      </c>
      <c r="H2181" s="400">
        <v>2.4199999999999999E-2</v>
      </c>
      <c r="I2181" s="380">
        <v>1.17</v>
      </c>
      <c r="J2181" s="380">
        <v>0.02</v>
      </c>
      <c r="K2181" s="379"/>
      <c r="L2181" s="489">
        <v>1.42</v>
      </c>
    </row>
    <row r="2182" spans="1:13" ht="12.75" thickTop="1" x14ac:dyDescent="0.2">
      <c r="A2182" s="359" t="s">
        <v>13850</v>
      </c>
      <c r="B2182" s="390" t="s">
        <v>5794</v>
      </c>
      <c r="C2182" s="391" t="s">
        <v>7760</v>
      </c>
      <c r="D2182" s="390" t="s">
        <v>5791</v>
      </c>
      <c r="E2182" s="390" t="s">
        <v>7761</v>
      </c>
      <c r="F2182" s="392" t="s">
        <v>5798</v>
      </c>
      <c r="G2182" s="393" t="s">
        <v>5305</v>
      </c>
      <c r="H2182" s="394">
        <v>1.8E-3</v>
      </c>
      <c r="I2182" s="395">
        <v>115.5</v>
      </c>
      <c r="J2182" s="395">
        <v>0.2</v>
      </c>
      <c r="K2182" s="379"/>
      <c r="L2182" s="491">
        <v>139.15</v>
      </c>
      <c r="M2182" s="492"/>
    </row>
    <row r="2183" spans="1:13" x14ac:dyDescent="0.2">
      <c r="A2183" s="359" t="s">
        <v>6623</v>
      </c>
      <c r="B2183" s="373" t="s">
        <v>5794</v>
      </c>
      <c r="C2183" s="374" t="s">
        <v>7763</v>
      </c>
      <c r="D2183" s="373" t="s">
        <v>5791</v>
      </c>
      <c r="E2183" s="373" t="s">
        <v>7764</v>
      </c>
      <c r="F2183" s="375" t="s">
        <v>5798</v>
      </c>
      <c r="G2183" s="376" t="s">
        <v>5305</v>
      </c>
      <c r="H2183" s="377">
        <v>9.4000000000000004E-3</v>
      </c>
      <c r="I2183" s="378">
        <v>26.17</v>
      </c>
      <c r="J2183" s="378">
        <v>0.24</v>
      </c>
      <c r="K2183" s="379"/>
      <c r="L2183" s="493">
        <v>31.53</v>
      </c>
      <c r="M2183" s="494"/>
    </row>
    <row r="2184" spans="1:13" x14ac:dyDescent="0.2">
      <c r="A2184" s="359" t="s">
        <v>6625</v>
      </c>
      <c r="B2184" s="373" t="s">
        <v>5794</v>
      </c>
      <c r="C2184" s="374" t="s">
        <v>7766</v>
      </c>
      <c r="D2184" s="373" t="s">
        <v>5791</v>
      </c>
      <c r="E2184" s="373" t="s">
        <v>7767</v>
      </c>
      <c r="F2184" s="375" t="s">
        <v>5798</v>
      </c>
      <c r="G2184" s="376" t="s">
        <v>5385</v>
      </c>
      <c r="H2184" s="377">
        <v>7.0400000000000004E-2</v>
      </c>
      <c r="I2184" s="378">
        <v>8.4499999999999993</v>
      </c>
      <c r="J2184" s="378">
        <v>0.59</v>
      </c>
      <c r="K2184" s="379"/>
      <c r="L2184" s="493">
        <v>10.19</v>
      </c>
      <c r="M2184" s="494"/>
    </row>
    <row r="2185" spans="1:13" x14ac:dyDescent="0.2">
      <c r="A2185" s="359" t="s">
        <v>6627</v>
      </c>
      <c r="B2185" s="373" t="s">
        <v>5794</v>
      </c>
      <c r="C2185" s="374" t="s">
        <v>7769</v>
      </c>
      <c r="D2185" s="373" t="s">
        <v>5791</v>
      </c>
      <c r="E2185" s="373" t="s">
        <v>1434</v>
      </c>
      <c r="F2185" s="375" t="s">
        <v>5798</v>
      </c>
      <c r="G2185" s="376" t="s">
        <v>5385</v>
      </c>
      <c r="H2185" s="377">
        <v>0.1328</v>
      </c>
      <c r="I2185" s="378">
        <v>3.4</v>
      </c>
      <c r="J2185" s="378">
        <v>0.45</v>
      </c>
      <c r="K2185" s="379"/>
      <c r="L2185" s="493">
        <v>4.0999999999999996</v>
      </c>
      <c r="M2185" s="494"/>
    </row>
    <row r="2186" spans="1:13" x14ac:dyDescent="0.2">
      <c r="A2186" s="359" t="s">
        <v>6628</v>
      </c>
      <c r="B2186" s="373" t="s">
        <v>5794</v>
      </c>
      <c r="C2186" s="374" t="s">
        <v>6824</v>
      </c>
      <c r="D2186" s="373" t="s">
        <v>5791</v>
      </c>
      <c r="E2186" s="373" t="s">
        <v>6825</v>
      </c>
      <c r="F2186" s="375" t="s">
        <v>5798</v>
      </c>
      <c r="G2186" s="376" t="s">
        <v>5305</v>
      </c>
      <c r="H2186" s="377">
        <v>6.0000000000000001E-3</v>
      </c>
      <c r="I2186" s="378">
        <v>13.11</v>
      </c>
      <c r="J2186" s="378">
        <v>7.0000000000000007E-2</v>
      </c>
      <c r="K2186" s="379"/>
      <c r="L2186" s="493">
        <v>15.8</v>
      </c>
      <c r="M2186" s="494"/>
    </row>
    <row r="2187" spans="1:13" x14ac:dyDescent="0.2">
      <c r="A2187" s="359" t="s">
        <v>6629</v>
      </c>
      <c r="B2187" s="373" t="s">
        <v>5794</v>
      </c>
      <c r="C2187" s="374" t="s">
        <v>7772</v>
      </c>
      <c r="D2187" s="373" t="s">
        <v>5791</v>
      </c>
      <c r="E2187" s="373" t="s">
        <v>7773</v>
      </c>
      <c r="F2187" s="375" t="s">
        <v>5798</v>
      </c>
      <c r="G2187" s="376" t="s">
        <v>5305</v>
      </c>
      <c r="H2187" s="377">
        <v>3.8E-3</v>
      </c>
      <c r="I2187" s="378">
        <v>5.75</v>
      </c>
      <c r="J2187" s="378">
        <v>0.02</v>
      </c>
      <c r="K2187" s="379"/>
      <c r="L2187" s="493">
        <v>6.93</v>
      </c>
      <c r="M2187" s="494"/>
    </row>
    <row r="2188" spans="1:13" x14ac:dyDescent="0.2">
      <c r="A2188" s="359" t="s">
        <v>13851</v>
      </c>
      <c r="B2188" s="396" t="s">
        <v>5794</v>
      </c>
      <c r="C2188" s="397" t="s">
        <v>7775</v>
      </c>
      <c r="D2188" s="396" t="s">
        <v>5791</v>
      </c>
      <c r="E2188" s="396" t="s">
        <v>7776</v>
      </c>
      <c r="F2188" s="398" t="s">
        <v>5798</v>
      </c>
      <c r="G2188" s="399" t="s">
        <v>5305</v>
      </c>
      <c r="H2188" s="400">
        <v>4.7999999999999996E-3</v>
      </c>
      <c r="I2188" s="380">
        <v>201.17</v>
      </c>
      <c r="J2188" s="380">
        <v>0.96</v>
      </c>
      <c r="K2188" s="379"/>
      <c r="L2188" s="489">
        <v>242.35</v>
      </c>
    </row>
    <row r="2189" spans="1:13" ht="12.75" thickBot="1" x14ac:dyDescent="0.25">
      <c r="A2189" s="359" t="s">
        <v>13852</v>
      </c>
      <c r="B2189" s="396" t="s">
        <v>5794</v>
      </c>
      <c r="C2189" s="397" t="s">
        <v>7778</v>
      </c>
      <c r="D2189" s="396" t="s">
        <v>5791</v>
      </c>
      <c r="E2189" s="396" t="s">
        <v>7779</v>
      </c>
      <c r="F2189" s="398" t="s">
        <v>5798</v>
      </c>
      <c r="G2189" s="399" t="s">
        <v>5305</v>
      </c>
      <c r="H2189" s="400">
        <v>0.11269999999999999</v>
      </c>
      <c r="I2189" s="380">
        <v>0.77</v>
      </c>
      <c r="J2189" s="380">
        <v>0.08</v>
      </c>
      <c r="K2189" s="379"/>
      <c r="L2189" s="489">
        <v>0.93</v>
      </c>
    </row>
    <row r="2190" spans="1:13" ht="12.75" thickTop="1" x14ac:dyDescent="0.2">
      <c r="A2190" s="359" t="s">
        <v>13853</v>
      </c>
      <c r="B2190" s="390" t="s">
        <v>5794</v>
      </c>
      <c r="C2190" s="391" t="s">
        <v>7781</v>
      </c>
      <c r="D2190" s="390" t="s">
        <v>5791</v>
      </c>
      <c r="E2190" s="390" t="s">
        <v>1849</v>
      </c>
      <c r="F2190" s="392" t="s">
        <v>5798</v>
      </c>
      <c r="G2190" s="393" t="s">
        <v>5305</v>
      </c>
      <c r="H2190" s="394">
        <v>1.8E-3</v>
      </c>
      <c r="I2190" s="395">
        <v>80.02</v>
      </c>
      <c r="J2190" s="395">
        <v>0.14000000000000001</v>
      </c>
      <c r="K2190" s="379"/>
      <c r="L2190" s="491">
        <v>96.41</v>
      </c>
      <c r="M2190" s="492"/>
    </row>
    <row r="2191" spans="1:13" x14ac:dyDescent="0.2">
      <c r="A2191" s="359" t="s">
        <v>6631</v>
      </c>
      <c r="B2191" s="373" t="s">
        <v>5794</v>
      </c>
      <c r="C2191" s="374" t="s">
        <v>7783</v>
      </c>
      <c r="D2191" s="373" t="s">
        <v>5791</v>
      </c>
      <c r="E2191" s="373" t="s">
        <v>7784</v>
      </c>
      <c r="F2191" s="375" t="s">
        <v>5798</v>
      </c>
      <c r="G2191" s="376" t="s">
        <v>5305</v>
      </c>
      <c r="H2191" s="377">
        <v>3.8E-3</v>
      </c>
      <c r="I2191" s="378">
        <v>3</v>
      </c>
      <c r="J2191" s="378">
        <v>0.01</v>
      </c>
      <c r="K2191" s="379"/>
      <c r="L2191" s="493">
        <v>3.62</v>
      </c>
      <c r="M2191" s="494"/>
    </row>
    <row r="2192" spans="1:13" x14ac:dyDescent="0.2">
      <c r="A2192" s="359" t="s">
        <v>6633</v>
      </c>
      <c r="B2192" s="373" t="s">
        <v>5794</v>
      </c>
      <c r="C2192" s="374" t="s">
        <v>7786</v>
      </c>
      <c r="D2192" s="373" t="s">
        <v>5791</v>
      </c>
      <c r="E2192" s="373" t="s">
        <v>7787</v>
      </c>
      <c r="F2192" s="375" t="s">
        <v>5798</v>
      </c>
      <c r="G2192" s="376" t="s">
        <v>5305</v>
      </c>
      <c r="H2192" s="377">
        <v>2.01E-2</v>
      </c>
      <c r="I2192" s="378">
        <v>9.5399999999999991</v>
      </c>
      <c r="J2192" s="378">
        <v>0.19</v>
      </c>
      <c r="K2192" s="379"/>
      <c r="L2192" s="493">
        <v>11.5</v>
      </c>
      <c r="M2192" s="494"/>
    </row>
    <row r="2193" spans="1:13" x14ac:dyDescent="0.2">
      <c r="A2193" s="359" t="s">
        <v>6635</v>
      </c>
      <c r="B2193" s="373" t="s">
        <v>5794</v>
      </c>
      <c r="C2193" s="374" t="s">
        <v>6763</v>
      </c>
      <c r="D2193" s="373" t="s">
        <v>5791</v>
      </c>
      <c r="E2193" s="373" t="s">
        <v>6764</v>
      </c>
      <c r="F2193" s="375" t="s">
        <v>5798</v>
      </c>
      <c r="G2193" s="376" t="s">
        <v>5305</v>
      </c>
      <c r="H2193" s="377">
        <v>1.21E-2</v>
      </c>
      <c r="I2193" s="378">
        <v>1.9</v>
      </c>
      <c r="J2193" s="378">
        <v>0.02</v>
      </c>
      <c r="K2193" s="379"/>
      <c r="L2193" s="493">
        <v>2.29</v>
      </c>
      <c r="M2193" s="494"/>
    </row>
    <row r="2194" spans="1:13" x14ac:dyDescent="0.2">
      <c r="A2194" s="359" t="s">
        <v>6636</v>
      </c>
      <c r="B2194" s="373" t="s">
        <v>5794</v>
      </c>
      <c r="C2194" s="374" t="s">
        <v>7790</v>
      </c>
      <c r="D2194" s="373" t="s">
        <v>5791</v>
      </c>
      <c r="E2194" s="373" t="s">
        <v>7791</v>
      </c>
      <c r="F2194" s="375" t="s">
        <v>5798</v>
      </c>
      <c r="G2194" s="376" t="s">
        <v>370</v>
      </c>
      <c r="H2194" s="377">
        <v>3.8E-3</v>
      </c>
      <c r="I2194" s="378">
        <v>3.98</v>
      </c>
      <c r="J2194" s="378">
        <v>0.01</v>
      </c>
      <c r="K2194" s="379"/>
      <c r="L2194" s="493">
        <v>4.8</v>
      </c>
      <c r="M2194" s="494"/>
    </row>
    <row r="2195" spans="1:13" x14ac:dyDescent="0.2">
      <c r="A2195" s="359" t="s">
        <v>6637</v>
      </c>
      <c r="B2195" s="373" t="s">
        <v>5794</v>
      </c>
      <c r="C2195" s="374" t="s">
        <v>7793</v>
      </c>
      <c r="D2195" s="373" t="s">
        <v>5791</v>
      </c>
      <c r="E2195" s="373" t="s">
        <v>7794</v>
      </c>
      <c r="F2195" s="375" t="s">
        <v>5798</v>
      </c>
      <c r="G2195" s="376" t="s">
        <v>5305</v>
      </c>
      <c r="H2195" s="377">
        <v>1.8E-3</v>
      </c>
      <c r="I2195" s="378">
        <v>156.80000000000001</v>
      </c>
      <c r="J2195" s="378">
        <v>0.28000000000000003</v>
      </c>
      <c r="K2195" s="379"/>
      <c r="L2195" s="493">
        <v>188.9</v>
      </c>
      <c r="M2195" s="494"/>
    </row>
    <row r="2196" spans="1:13" x14ac:dyDescent="0.2">
      <c r="A2196" s="359" t="s">
        <v>13854</v>
      </c>
      <c r="B2196" s="396" t="s">
        <v>5794</v>
      </c>
      <c r="C2196" s="397" t="s">
        <v>7796</v>
      </c>
      <c r="D2196" s="396" t="s">
        <v>5791</v>
      </c>
      <c r="E2196" s="396" t="s">
        <v>7797</v>
      </c>
      <c r="F2196" s="398" t="s">
        <v>5798</v>
      </c>
      <c r="G2196" s="399" t="s">
        <v>5305</v>
      </c>
      <c r="H2196" s="400">
        <v>3.0300000000000001E-2</v>
      </c>
      <c r="I2196" s="380">
        <v>22.18</v>
      </c>
      <c r="J2196" s="380">
        <v>0.67</v>
      </c>
      <c r="K2196" s="379"/>
      <c r="L2196" s="489">
        <v>26.73</v>
      </c>
    </row>
    <row r="2197" spans="1:13" ht="12.75" thickBot="1" x14ac:dyDescent="0.25">
      <c r="A2197" s="359" t="s">
        <v>13855</v>
      </c>
      <c r="B2197" s="396" t="s">
        <v>5794</v>
      </c>
      <c r="C2197" s="397" t="s">
        <v>7799</v>
      </c>
      <c r="D2197" s="396" t="s">
        <v>5791</v>
      </c>
      <c r="E2197" s="396" t="s">
        <v>7800</v>
      </c>
      <c r="F2197" s="398" t="s">
        <v>5798</v>
      </c>
      <c r="G2197" s="399" t="s">
        <v>5305</v>
      </c>
      <c r="H2197" s="400">
        <v>1.95E-2</v>
      </c>
      <c r="I2197" s="380">
        <v>19.579999999999998</v>
      </c>
      <c r="J2197" s="380">
        <v>0.38</v>
      </c>
      <c r="K2197" s="379"/>
      <c r="L2197" s="489">
        <v>23.59</v>
      </c>
    </row>
    <row r="2198" spans="1:13" ht="12.75" thickTop="1" x14ac:dyDescent="0.2">
      <c r="A2198" s="359" t="s">
        <v>13856</v>
      </c>
      <c r="B2198" s="390" t="s">
        <v>5794</v>
      </c>
      <c r="C2198" s="391" t="s">
        <v>7802</v>
      </c>
      <c r="D2198" s="390" t="s">
        <v>5791</v>
      </c>
      <c r="E2198" s="390" t="s">
        <v>7803</v>
      </c>
      <c r="F2198" s="392" t="s">
        <v>5798</v>
      </c>
      <c r="G2198" s="393" t="s">
        <v>5305</v>
      </c>
      <c r="H2198" s="394">
        <v>9.4000000000000004E-3</v>
      </c>
      <c r="I2198" s="395">
        <v>11.35</v>
      </c>
      <c r="J2198" s="395">
        <v>0.1</v>
      </c>
      <c r="K2198" s="379"/>
      <c r="L2198" s="491">
        <v>13.68</v>
      </c>
      <c r="M2198" s="492"/>
    </row>
    <row r="2199" spans="1:13" x14ac:dyDescent="0.2">
      <c r="A2199" s="359" t="s">
        <v>6639</v>
      </c>
      <c r="B2199" s="373" t="s">
        <v>5794</v>
      </c>
      <c r="C2199" s="374" t="s">
        <v>7805</v>
      </c>
      <c r="D2199" s="373" t="s">
        <v>5791</v>
      </c>
      <c r="E2199" s="373" t="s">
        <v>1580</v>
      </c>
      <c r="F2199" s="375" t="s">
        <v>5798</v>
      </c>
      <c r="G2199" s="376" t="s">
        <v>5385</v>
      </c>
      <c r="H2199" s="377">
        <v>5.0299999999999997E-2</v>
      </c>
      <c r="I2199" s="378">
        <v>5.6</v>
      </c>
      <c r="J2199" s="378">
        <v>0.28000000000000003</v>
      </c>
      <c r="K2199" s="379"/>
      <c r="L2199" s="493">
        <v>6.75</v>
      </c>
      <c r="M2199" s="494"/>
    </row>
    <row r="2200" spans="1:13" x14ac:dyDescent="0.2">
      <c r="A2200" s="359" t="s">
        <v>6641</v>
      </c>
      <c r="B2200" s="373" t="s">
        <v>5794</v>
      </c>
      <c r="C2200" s="374" t="s">
        <v>7807</v>
      </c>
      <c r="D2200" s="373" t="s">
        <v>5791</v>
      </c>
      <c r="E2200" s="373" t="s">
        <v>7808</v>
      </c>
      <c r="F2200" s="375" t="s">
        <v>5798</v>
      </c>
      <c r="G2200" s="376" t="s">
        <v>5305</v>
      </c>
      <c r="H2200" s="377">
        <v>3.8E-3</v>
      </c>
      <c r="I2200" s="378">
        <v>15.22</v>
      </c>
      <c r="J2200" s="378">
        <v>0.05</v>
      </c>
      <c r="K2200" s="379"/>
      <c r="L2200" s="493">
        <v>18.34</v>
      </c>
      <c r="M2200" s="494"/>
    </row>
    <row r="2201" spans="1:13" x14ac:dyDescent="0.2">
      <c r="A2201" s="359" t="s">
        <v>6643</v>
      </c>
      <c r="B2201" s="373" t="s">
        <v>5794</v>
      </c>
      <c r="C2201" s="374" t="s">
        <v>7810</v>
      </c>
      <c r="D2201" s="373" t="s">
        <v>5791</v>
      </c>
      <c r="E2201" s="373" t="s">
        <v>7811</v>
      </c>
      <c r="F2201" s="375" t="s">
        <v>5798</v>
      </c>
      <c r="G2201" s="376" t="s">
        <v>5305</v>
      </c>
      <c r="H2201" s="377">
        <v>6.0000000000000001E-3</v>
      </c>
      <c r="I2201" s="378">
        <v>47.37</v>
      </c>
      <c r="J2201" s="378">
        <v>0.28000000000000003</v>
      </c>
      <c r="K2201" s="379"/>
      <c r="L2201" s="493">
        <v>57.07</v>
      </c>
      <c r="M2201" s="494"/>
    </row>
    <row r="2202" spans="1:13" x14ac:dyDescent="0.2">
      <c r="A2202" s="359" t="s">
        <v>6644</v>
      </c>
      <c r="B2202" s="373" t="s">
        <v>5794</v>
      </c>
      <c r="C2202" s="374" t="s">
        <v>7813</v>
      </c>
      <c r="D2202" s="373" t="s">
        <v>5791</v>
      </c>
      <c r="E2202" s="373" t="s">
        <v>7814</v>
      </c>
      <c r="F2202" s="375" t="s">
        <v>5798</v>
      </c>
      <c r="G2202" s="376" t="s">
        <v>5305</v>
      </c>
      <c r="H2202" s="377">
        <v>1.8E-3</v>
      </c>
      <c r="I2202" s="378">
        <v>58.3</v>
      </c>
      <c r="J2202" s="378">
        <v>0.1</v>
      </c>
      <c r="K2202" s="379"/>
      <c r="L2202" s="493">
        <v>70.239999999999995</v>
      </c>
      <c r="M2202" s="494"/>
    </row>
    <row r="2203" spans="1:13" x14ac:dyDescent="0.2">
      <c r="A2203" s="359" t="s">
        <v>6645</v>
      </c>
      <c r="B2203" s="373" t="s">
        <v>5794</v>
      </c>
      <c r="C2203" s="374" t="s">
        <v>7816</v>
      </c>
      <c r="D2203" s="373" t="s">
        <v>5791</v>
      </c>
      <c r="E2203" s="373" t="s">
        <v>7817</v>
      </c>
      <c r="F2203" s="375" t="s">
        <v>5798</v>
      </c>
      <c r="G2203" s="376" t="s">
        <v>5305</v>
      </c>
      <c r="H2203" s="377">
        <v>3.8E-3</v>
      </c>
      <c r="I2203" s="378">
        <v>8.3699999999999992</v>
      </c>
      <c r="J2203" s="378">
        <v>0.03</v>
      </c>
      <c r="K2203" s="379"/>
      <c r="L2203" s="493">
        <v>10.09</v>
      </c>
      <c r="M2203" s="494"/>
    </row>
    <row r="2204" spans="1:13" x14ac:dyDescent="0.2">
      <c r="A2204" s="359" t="s">
        <v>13857</v>
      </c>
      <c r="B2204" s="396" t="s">
        <v>5794</v>
      </c>
      <c r="C2204" s="397" t="s">
        <v>7819</v>
      </c>
      <c r="D2204" s="396" t="s">
        <v>5791</v>
      </c>
      <c r="E2204" s="396" t="s">
        <v>5609</v>
      </c>
      <c r="F2204" s="398" t="s">
        <v>5798</v>
      </c>
      <c r="G2204" s="399" t="s">
        <v>5385</v>
      </c>
      <c r="H2204" s="400">
        <v>4.0300000000000002E-2</v>
      </c>
      <c r="I2204" s="380">
        <v>13.14</v>
      </c>
      <c r="J2204" s="380">
        <v>0.52</v>
      </c>
      <c r="K2204" s="379"/>
      <c r="L2204" s="489">
        <v>15.84</v>
      </c>
    </row>
    <row r="2205" spans="1:13" ht="12.75" thickBot="1" x14ac:dyDescent="0.25">
      <c r="A2205" s="359" t="s">
        <v>13858</v>
      </c>
      <c r="B2205" s="396" t="s">
        <v>5794</v>
      </c>
      <c r="C2205" s="397" t="s">
        <v>6630</v>
      </c>
      <c r="D2205" s="396" t="s">
        <v>5791</v>
      </c>
      <c r="E2205" s="396" t="s">
        <v>722</v>
      </c>
      <c r="F2205" s="398" t="s">
        <v>5798</v>
      </c>
      <c r="G2205" s="399" t="s">
        <v>5385</v>
      </c>
      <c r="H2205" s="400">
        <v>3.0099999999999998E-2</v>
      </c>
      <c r="I2205" s="380">
        <v>8.1300000000000008</v>
      </c>
      <c r="J2205" s="380">
        <v>0.24</v>
      </c>
      <c r="K2205" s="379"/>
      <c r="L2205" s="489">
        <v>9.8000000000000007</v>
      </c>
    </row>
    <row r="2206" spans="1:13" ht="12.75" thickTop="1" x14ac:dyDescent="0.2">
      <c r="A2206" s="359" t="s">
        <v>13859</v>
      </c>
      <c r="B2206" s="390" t="s">
        <v>5794</v>
      </c>
      <c r="C2206" s="391" t="s">
        <v>7822</v>
      </c>
      <c r="D2206" s="390" t="s">
        <v>5791</v>
      </c>
      <c r="E2206" s="390" t="s">
        <v>1401</v>
      </c>
      <c r="F2206" s="392" t="s">
        <v>5798</v>
      </c>
      <c r="G2206" s="393" t="s">
        <v>5305</v>
      </c>
      <c r="H2206" s="394">
        <v>1.8E-3</v>
      </c>
      <c r="I2206" s="395">
        <v>55.54</v>
      </c>
      <c r="J2206" s="395">
        <v>0.09</v>
      </c>
      <c r="K2206" s="379"/>
      <c r="L2206" s="491">
        <v>66.91</v>
      </c>
      <c r="M2206" s="492"/>
    </row>
    <row r="2207" spans="1:13" x14ac:dyDescent="0.2">
      <c r="A2207" s="359" t="s">
        <v>6647</v>
      </c>
      <c r="B2207" s="360" t="s">
        <v>7824</v>
      </c>
      <c r="C2207" s="361" t="s">
        <v>5781</v>
      </c>
      <c r="D2207" s="360" t="s">
        <v>5782</v>
      </c>
      <c r="E2207" s="360" t="s">
        <v>5783</v>
      </c>
      <c r="F2207" s="362" t="s">
        <v>5784</v>
      </c>
      <c r="G2207" s="363" t="s">
        <v>5785</v>
      </c>
      <c r="H2207" s="361" t="s">
        <v>5786</v>
      </c>
      <c r="I2207" s="361" t="s">
        <v>5787</v>
      </c>
      <c r="J2207" s="361" t="s">
        <v>5788</v>
      </c>
      <c r="K2207" s="364"/>
      <c r="L2207" s="494"/>
      <c r="M2207" s="494"/>
    </row>
    <row r="2208" spans="1:13" ht="24" x14ac:dyDescent="0.2">
      <c r="A2208" s="359" t="s">
        <v>6649</v>
      </c>
      <c r="B2208" s="365" t="s">
        <v>5789</v>
      </c>
      <c r="C2208" s="366" t="s">
        <v>7826</v>
      </c>
      <c r="D2208" s="365" t="s">
        <v>5791</v>
      </c>
      <c r="E2208" s="365" t="s">
        <v>924</v>
      </c>
      <c r="F2208" s="367">
        <v>2</v>
      </c>
      <c r="G2208" s="368" t="s">
        <v>5793</v>
      </c>
      <c r="H2208" s="369">
        <v>1</v>
      </c>
      <c r="I2208" s="370">
        <v>63.24</v>
      </c>
      <c r="J2208" s="370">
        <v>63.239999999999995</v>
      </c>
      <c r="K2208" s="371"/>
      <c r="L2208" s="495">
        <v>76.09</v>
      </c>
      <c r="M2208" s="495">
        <v>76.09</v>
      </c>
    </row>
    <row r="2209" spans="1:13" x14ac:dyDescent="0.2">
      <c r="A2209" s="359" t="s">
        <v>6652</v>
      </c>
      <c r="B2209" s="373" t="s">
        <v>5794</v>
      </c>
      <c r="C2209" s="374" t="s">
        <v>5797</v>
      </c>
      <c r="D2209" s="373" t="s">
        <v>5791</v>
      </c>
      <c r="E2209" s="373" t="s">
        <v>5380</v>
      </c>
      <c r="F2209" s="375" t="s">
        <v>5798</v>
      </c>
      <c r="G2209" s="376" t="s">
        <v>5298</v>
      </c>
      <c r="H2209" s="377">
        <v>0.1196</v>
      </c>
      <c r="I2209" s="378">
        <v>0.52</v>
      </c>
      <c r="J2209" s="378">
        <v>0.06</v>
      </c>
      <c r="K2209" s="379"/>
      <c r="L2209" s="493">
        <v>0.63</v>
      </c>
      <c r="M2209" s="494"/>
    </row>
    <row r="2210" spans="1:13" x14ac:dyDescent="0.2">
      <c r="A2210" s="359" t="s">
        <v>6655</v>
      </c>
      <c r="B2210" s="373" t="s">
        <v>5794</v>
      </c>
      <c r="C2210" s="374" t="s">
        <v>5815</v>
      </c>
      <c r="D2210" s="373" t="s">
        <v>5791</v>
      </c>
      <c r="E2210" s="373" t="s">
        <v>5286</v>
      </c>
      <c r="F2210" s="375" t="s">
        <v>5796</v>
      </c>
      <c r="G2210" s="376" t="s">
        <v>86</v>
      </c>
      <c r="H2210" s="377">
        <v>0.48549999999999999</v>
      </c>
      <c r="I2210" s="378">
        <v>11.07</v>
      </c>
      <c r="J2210" s="378">
        <v>5.37</v>
      </c>
      <c r="K2210" s="379"/>
      <c r="L2210" s="493">
        <v>13.34</v>
      </c>
      <c r="M2210" s="494"/>
    </row>
    <row r="2211" spans="1:13" x14ac:dyDescent="0.2">
      <c r="A2211" s="359" t="s">
        <v>6657</v>
      </c>
      <c r="B2211" s="373" t="s">
        <v>5794</v>
      </c>
      <c r="C2211" s="374" t="s">
        <v>7830</v>
      </c>
      <c r="D2211" s="373" t="s">
        <v>5791</v>
      </c>
      <c r="E2211" s="373" t="s">
        <v>7831</v>
      </c>
      <c r="F2211" s="375" t="s">
        <v>5798</v>
      </c>
      <c r="G2211" s="376" t="s">
        <v>5385</v>
      </c>
      <c r="H2211" s="377">
        <v>8.5000000000000006E-3</v>
      </c>
      <c r="I2211" s="378">
        <v>10.199999999999999</v>
      </c>
      <c r="J2211" s="378">
        <v>0.08</v>
      </c>
      <c r="K2211" s="379"/>
      <c r="L2211" s="493">
        <v>12.29</v>
      </c>
      <c r="M2211" s="494"/>
    </row>
    <row r="2212" spans="1:13" x14ac:dyDescent="0.2">
      <c r="A2212" s="359" t="s">
        <v>6660</v>
      </c>
      <c r="B2212" s="373" t="s">
        <v>5794</v>
      </c>
      <c r="C2212" s="374" t="s">
        <v>7833</v>
      </c>
      <c r="D2212" s="373" t="s">
        <v>5791</v>
      </c>
      <c r="E2212" s="373" t="s">
        <v>7834</v>
      </c>
      <c r="F2212" s="375" t="s">
        <v>5798</v>
      </c>
      <c r="G2212" s="376" t="s">
        <v>5305</v>
      </c>
      <c r="H2212" s="377">
        <v>2.86E-2</v>
      </c>
      <c r="I2212" s="378">
        <v>21.23</v>
      </c>
      <c r="J2212" s="378">
        <v>0.6</v>
      </c>
      <c r="K2212" s="379"/>
      <c r="L2212" s="493">
        <v>25.58</v>
      </c>
      <c r="M2212" s="494"/>
    </row>
    <row r="2213" spans="1:13" x14ac:dyDescent="0.2">
      <c r="A2213" s="359" t="s">
        <v>6663</v>
      </c>
      <c r="B2213" s="373" t="s">
        <v>5794</v>
      </c>
      <c r="C2213" s="374" t="s">
        <v>5966</v>
      </c>
      <c r="D2213" s="373" t="s">
        <v>5791</v>
      </c>
      <c r="E2213" s="373" t="s">
        <v>5538</v>
      </c>
      <c r="F2213" s="375" t="s">
        <v>5798</v>
      </c>
      <c r="G2213" s="376" t="s">
        <v>5885</v>
      </c>
      <c r="H2213" s="377">
        <v>4.0000000000000002E-4</v>
      </c>
      <c r="I2213" s="378">
        <v>146.86000000000001</v>
      </c>
      <c r="J2213" s="378">
        <v>0.05</v>
      </c>
      <c r="K2213" s="379"/>
      <c r="L2213" s="493">
        <v>176.93</v>
      </c>
      <c r="M2213" s="494"/>
    </row>
    <row r="2214" spans="1:13" x14ac:dyDescent="0.2">
      <c r="A2214" s="359" t="s">
        <v>6666</v>
      </c>
      <c r="B2214" s="373" t="s">
        <v>5794</v>
      </c>
      <c r="C2214" s="374" t="s">
        <v>7559</v>
      </c>
      <c r="D2214" s="373" t="s">
        <v>5791</v>
      </c>
      <c r="E2214" s="373" t="s">
        <v>7560</v>
      </c>
      <c r="F2214" s="375" t="s">
        <v>5798</v>
      </c>
      <c r="G2214" s="376" t="s">
        <v>5305</v>
      </c>
      <c r="H2214" s="377">
        <v>0.17130000000000001</v>
      </c>
      <c r="I2214" s="378">
        <v>0.16</v>
      </c>
      <c r="J2214" s="378">
        <v>0.02</v>
      </c>
      <c r="K2214" s="379"/>
      <c r="L2214" s="493">
        <v>0.2</v>
      </c>
      <c r="M2214" s="494"/>
    </row>
    <row r="2215" spans="1:13" x14ac:dyDescent="0.2">
      <c r="A2215" s="359" t="s">
        <v>13860</v>
      </c>
      <c r="B2215" s="396" t="s">
        <v>5794</v>
      </c>
      <c r="C2215" s="397" t="s">
        <v>7838</v>
      </c>
      <c r="D2215" s="396" t="s">
        <v>5791</v>
      </c>
      <c r="E2215" s="396" t="s">
        <v>7839</v>
      </c>
      <c r="F2215" s="398" t="s">
        <v>5798</v>
      </c>
      <c r="G2215" s="399" t="s">
        <v>5793</v>
      </c>
      <c r="H2215" s="400">
        <v>1</v>
      </c>
      <c r="I2215" s="380">
        <v>22.220545454545473</v>
      </c>
      <c r="J2215" s="380">
        <v>22.22</v>
      </c>
      <c r="K2215" s="379"/>
      <c r="L2215" s="489">
        <v>26.65</v>
      </c>
    </row>
    <row r="2216" spans="1:13" ht="12.75" thickBot="1" x14ac:dyDescent="0.25">
      <c r="A2216" s="359" t="s">
        <v>13861</v>
      </c>
      <c r="B2216" s="396" t="s">
        <v>5794</v>
      </c>
      <c r="C2216" s="397" t="s">
        <v>5954</v>
      </c>
      <c r="D2216" s="396" t="s">
        <v>5791</v>
      </c>
      <c r="E2216" s="396" t="s">
        <v>5389</v>
      </c>
      <c r="F2216" s="398" t="s">
        <v>5798</v>
      </c>
      <c r="G2216" s="399" t="s">
        <v>5385</v>
      </c>
      <c r="H2216" s="400">
        <v>1.466</v>
      </c>
      <c r="I2216" s="380">
        <v>7.07</v>
      </c>
      <c r="J2216" s="380">
        <v>10.36</v>
      </c>
      <c r="K2216" s="379"/>
      <c r="L2216" s="489">
        <v>8.52</v>
      </c>
    </row>
    <row r="2217" spans="1:13" ht="12.75" thickTop="1" x14ac:dyDescent="0.2">
      <c r="A2217" s="359" t="s">
        <v>13862</v>
      </c>
      <c r="B2217" s="390" t="s">
        <v>5794</v>
      </c>
      <c r="C2217" s="391" t="s">
        <v>5801</v>
      </c>
      <c r="D2217" s="390" t="s">
        <v>5791</v>
      </c>
      <c r="E2217" s="390" t="s">
        <v>5362</v>
      </c>
      <c r="F2217" s="392" t="s">
        <v>5796</v>
      </c>
      <c r="G2217" s="393" t="s">
        <v>86</v>
      </c>
      <c r="H2217" s="394">
        <v>0.495</v>
      </c>
      <c r="I2217" s="395">
        <v>18.510000000000002</v>
      </c>
      <c r="J2217" s="395">
        <v>9.16</v>
      </c>
      <c r="K2217" s="379"/>
      <c r="L2217" s="491">
        <v>22.3</v>
      </c>
      <c r="M2217" s="492"/>
    </row>
    <row r="2218" spans="1:13" x14ac:dyDescent="0.2">
      <c r="A2218" s="359" t="s">
        <v>6669</v>
      </c>
      <c r="B2218" s="373" t="s">
        <v>5794</v>
      </c>
      <c r="C2218" s="374" t="s">
        <v>5967</v>
      </c>
      <c r="D2218" s="373" t="s">
        <v>5791</v>
      </c>
      <c r="E2218" s="373" t="s">
        <v>5375</v>
      </c>
      <c r="F2218" s="375" t="s">
        <v>5798</v>
      </c>
      <c r="G2218" s="376" t="s">
        <v>5885</v>
      </c>
      <c r="H2218" s="377">
        <v>6.9999999999999999E-4</v>
      </c>
      <c r="I2218" s="378">
        <v>118.26</v>
      </c>
      <c r="J2218" s="378">
        <v>0.08</v>
      </c>
      <c r="K2218" s="379"/>
      <c r="L2218" s="493">
        <v>142.47</v>
      </c>
      <c r="M2218" s="494"/>
    </row>
    <row r="2219" spans="1:13" x14ac:dyDescent="0.2">
      <c r="A2219" s="359" t="s">
        <v>6671</v>
      </c>
      <c r="B2219" s="373" t="s">
        <v>5794</v>
      </c>
      <c r="C2219" s="374" t="s">
        <v>7011</v>
      </c>
      <c r="D2219" s="373" t="s">
        <v>5791</v>
      </c>
      <c r="E2219" s="373" t="s">
        <v>7012</v>
      </c>
      <c r="F2219" s="375" t="s">
        <v>5798</v>
      </c>
      <c r="G2219" s="376" t="s">
        <v>5305</v>
      </c>
      <c r="H2219" s="377">
        <v>9.4999999999999998E-3</v>
      </c>
      <c r="I2219" s="378">
        <v>21.2</v>
      </c>
      <c r="J2219" s="378">
        <v>0.2</v>
      </c>
      <c r="K2219" s="379"/>
      <c r="L2219" s="493">
        <v>25.55</v>
      </c>
      <c r="M2219" s="494"/>
    </row>
    <row r="2220" spans="1:13" x14ac:dyDescent="0.2">
      <c r="A2220" s="359" t="s">
        <v>6673</v>
      </c>
      <c r="B2220" s="373" t="s">
        <v>5794</v>
      </c>
      <c r="C2220" s="374" t="s">
        <v>5806</v>
      </c>
      <c r="D2220" s="373" t="s">
        <v>5791</v>
      </c>
      <c r="E2220" s="373" t="s">
        <v>5807</v>
      </c>
      <c r="F2220" s="375" t="s">
        <v>5798</v>
      </c>
      <c r="G2220" s="376" t="s">
        <v>5305</v>
      </c>
      <c r="H2220" s="377">
        <v>0.17130000000000001</v>
      </c>
      <c r="I2220" s="378">
        <v>0.99</v>
      </c>
      <c r="J2220" s="378">
        <v>0.16</v>
      </c>
      <c r="K2220" s="379"/>
      <c r="L2220" s="493">
        <v>1.2</v>
      </c>
      <c r="M2220" s="494"/>
    </row>
    <row r="2221" spans="1:13" x14ac:dyDescent="0.2">
      <c r="A2221" s="359" t="s">
        <v>6674</v>
      </c>
      <c r="B2221" s="373" t="s">
        <v>5794</v>
      </c>
      <c r="C2221" s="374" t="s">
        <v>7846</v>
      </c>
      <c r="D2221" s="373" t="s">
        <v>5791</v>
      </c>
      <c r="E2221" s="373" t="s">
        <v>7847</v>
      </c>
      <c r="F2221" s="375" t="s">
        <v>5798</v>
      </c>
      <c r="G2221" s="376" t="s">
        <v>5305</v>
      </c>
      <c r="H2221" s="377">
        <v>0.17130000000000001</v>
      </c>
      <c r="I2221" s="378">
        <v>0.19</v>
      </c>
      <c r="J2221" s="378">
        <v>0.03</v>
      </c>
      <c r="K2221" s="379"/>
      <c r="L2221" s="493">
        <v>0.24</v>
      </c>
      <c r="M2221" s="494"/>
    </row>
    <row r="2222" spans="1:13" x14ac:dyDescent="0.2">
      <c r="A2222" s="359" t="s">
        <v>6675</v>
      </c>
      <c r="B2222" s="373" t="s">
        <v>5794</v>
      </c>
      <c r="C2222" s="374" t="s">
        <v>7605</v>
      </c>
      <c r="D2222" s="373" t="s">
        <v>5791</v>
      </c>
      <c r="E2222" s="373" t="s">
        <v>7606</v>
      </c>
      <c r="F2222" s="375" t="s">
        <v>5798</v>
      </c>
      <c r="G2222" s="376" t="s">
        <v>5298</v>
      </c>
      <c r="H2222" s="377">
        <v>1.7399999999999999E-2</v>
      </c>
      <c r="I2222" s="378">
        <v>20.87</v>
      </c>
      <c r="J2222" s="378">
        <v>0.36</v>
      </c>
      <c r="K2222" s="379"/>
      <c r="L2222" s="493">
        <v>25.15</v>
      </c>
      <c r="M2222" s="494"/>
    </row>
    <row r="2223" spans="1:13" x14ac:dyDescent="0.2">
      <c r="A2223" s="359" t="s">
        <v>13863</v>
      </c>
      <c r="B2223" s="396" t="s">
        <v>5794</v>
      </c>
      <c r="C2223" s="397" t="s">
        <v>7609</v>
      </c>
      <c r="D2223" s="396" t="s">
        <v>5791</v>
      </c>
      <c r="E2223" s="396" t="s">
        <v>7610</v>
      </c>
      <c r="F2223" s="398" t="s">
        <v>5798</v>
      </c>
      <c r="G2223" s="399" t="s">
        <v>5385</v>
      </c>
      <c r="H2223" s="400">
        <v>1.0597000000000001</v>
      </c>
      <c r="I2223" s="380">
        <v>2.73</v>
      </c>
      <c r="J2223" s="380">
        <v>2.89</v>
      </c>
      <c r="K2223" s="379"/>
      <c r="L2223" s="489">
        <v>3.29</v>
      </c>
    </row>
    <row r="2224" spans="1:13" ht="12.75" thickBot="1" x14ac:dyDescent="0.25">
      <c r="A2224" s="359" t="s">
        <v>13864</v>
      </c>
      <c r="B2224" s="396" t="s">
        <v>5794</v>
      </c>
      <c r="C2224" s="397" t="s">
        <v>7616</v>
      </c>
      <c r="D2224" s="396" t="s">
        <v>5791</v>
      </c>
      <c r="E2224" s="396" t="s">
        <v>7617</v>
      </c>
      <c r="F2224" s="398" t="s">
        <v>5798</v>
      </c>
      <c r="G2224" s="399" t="s">
        <v>5298</v>
      </c>
      <c r="H2224" s="400">
        <v>2.18E-2</v>
      </c>
      <c r="I2224" s="380">
        <v>20.059999999999999</v>
      </c>
      <c r="J2224" s="380">
        <v>0.43</v>
      </c>
      <c r="K2224" s="379"/>
      <c r="L2224" s="489">
        <v>24.17</v>
      </c>
    </row>
    <row r="2225" spans="1:13" ht="12.75" thickTop="1" x14ac:dyDescent="0.2">
      <c r="A2225" s="359" t="s">
        <v>13865</v>
      </c>
      <c r="B2225" s="390" t="s">
        <v>5794</v>
      </c>
      <c r="C2225" s="391" t="s">
        <v>5811</v>
      </c>
      <c r="D2225" s="390" t="s">
        <v>5791</v>
      </c>
      <c r="E2225" s="390" t="s">
        <v>5590</v>
      </c>
      <c r="F2225" s="392" t="s">
        <v>5798</v>
      </c>
      <c r="G2225" s="393" t="s">
        <v>5385</v>
      </c>
      <c r="H2225" s="394">
        <v>0.21410000000000001</v>
      </c>
      <c r="I2225" s="395">
        <v>6.93</v>
      </c>
      <c r="J2225" s="395">
        <v>1.48</v>
      </c>
      <c r="K2225" s="379"/>
      <c r="L2225" s="491">
        <v>8.35</v>
      </c>
      <c r="M2225" s="492"/>
    </row>
    <row r="2226" spans="1:13" x14ac:dyDescent="0.2">
      <c r="A2226" s="359" t="s">
        <v>6678</v>
      </c>
      <c r="B2226" s="373" t="s">
        <v>5794</v>
      </c>
      <c r="C2226" s="374" t="s">
        <v>6006</v>
      </c>
      <c r="D2226" s="373" t="s">
        <v>5791</v>
      </c>
      <c r="E2226" s="373" t="s">
        <v>5384</v>
      </c>
      <c r="F2226" s="375" t="s">
        <v>5798</v>
      </c>
      <c r="G2226" s="376" t="s">
        <v>5385</v>
      </c>
      <c r="H2226" s="377">
        <v>0.65969999999999995</v>
      </c>
      <c r="I2226" s="378">
        <v>11.87</v>
      </c>
      <c r="J2226" s="378">
        <v>7.83</v>
      </c>
      <c r="K2226" s="379"/>
      <c r="L2226" s="493">
        <v>14.3</v>
      </c>
      <c r="M2226" s="494"/>
    </row>
    <row r="2227" spans="1:13" x14ac:dyDescent="0.2">
      <c r="A2227" s="359" t="s">
        <v>6680</v>
      </c>
      <c r="B2227" s="373" t="s">
        <v>5794</v>
      </c>
      <c r="C2227" s="374" t="s">
        <v>7854</v>
      </c>
      <c r="D2227" s="373" t="s">
        <v>5791</v>
      </c>
      <c r="E2227" s="373" t="s">
        <v>7855</v>
      </c>
      <c r="F2227" s="375" t="s">
        <v>5798</v>
      </c>
      <c r="G2227" s="376" t="s">
        <v>5385</v>
      </c>
      <c r="H2227" s="377">
        <v>4.6100000000000002E-2</v>
      </c>
      <c r="I2227" s="378">
        <v>40.450000000000003</v>
      </c>
      <c r="J2227" s="378">
        <v>1.86</v>
      </c>
      <c r="K2227" s="379"/>
      <c r="L2227" s="493">
        <v>48.73</v>
      </c>
      <c r="M2227" s="494"/>
    </row>
    <row r="2228" spans="1:13" x14ac:dyDescent="0.2">
      <c r="A2228" s="359" t="s">
        <v>6682</v>
      </c>
      <c r="B2228" s="360" t="s">
        <v>7857</v>
      </c>
      <c r="C2228" s="361" t="s">
        <v>5781</v>
      </c>
      <c r="D2228" s="360" t="s">
        <v>5782</v>
      </c>
      <c r="E2228" s="360" t="s">
        <v>5783</v>
      </c>
      <c r="F2228" s="362" t="s">
        <v>5784</v>
      </c>
      <c r="G2228" s="363" t="s">
        <v>5785</v>
      </c>
      <c r="H2228" s="361" t="s">
        <v>5786</v>
      </c>
      <c r="I2228" s="361" t="s">
        <v>5787</v>
      </c>
      <c r="J2228" s="361" t="s">
        <v>5788</v>
      </c>
      <c r="K2228" s="364"/>
      <c r="L2228" s="494"/>
      <c r="M2228" s="494"/>
    </row>
    <row r="2229" spans="1:13" x14ac:dyDescent="0.2">
      <c r="A2229" s="359" t="s">
        <v>6683</v>
      </c>
      <c r="B2229" s="365" t="s">
        <v>5789</v>
      </c>
      <c r="C2229" s="366" t="s">
        <v>7859</v>
      </c>
      <c r="D2229" s="365" t="s">
        <v>5791</v>
      </c>
      <c r="E2229" s="365" t="s">
        <v>930</v>
      </c>
      <c r="F2229" s="367">
        <v>8</v>
      </c>
      <c r="G2229" s="368" t="s">
        <v>5607</v>
      </c>
      <c r="H2229" s="369">
        <v>1</v>
      </c>
      <c r="I2229" s="370">
        <v>166.15</v>
      </c>
      <c r="J2229" s="370">
        <v>166.15</v>
      </c>
      <c r="K2229" s="371"/>
      <c r="L2229" s="495">
        <v>200.16</v>
      </c>
      <c r="M2229" s="495">
        <v>200.16</v>
      </c>
    </row>
    <row r="2230" spans="1:13" x14ac:dyDescent="0.2">
      <c r="A2230" s="359" t="s">
        <v>6684</v>
      </c>
      <c r="B2230" s="373" t="s">
        <v>5794</v>
      </c>
      <c r="C2230" s="374" t="s">
        <v>5840</v>
      </c>
      <c r="D2230" s="373" t="s">
        <v>5791</v>
      </c>
      <c r="E2230" s="373" t="s">
        <v>5288</v>
      </c>
      <c r="F2230" s="375" t="s">
        <v>5796</v>
      </c>
      <c r="G2230" s="376" t="s">
        <v>86</v>
      </c>
      <c r="H2230" s="377">
        <v>0.45</v>
      </c>
      <c r="I2230" s="378">
        <v>18.510000000000002</v>
      </c>
      <c r="J2230" s="378">
        <v>8.32</v>
      </c>
      <c r="K2230" s="379"/>
      <c r="L2230" s="493">
        <v>22.3</v>
      </c>
      <c r="M2230" s="494"/>
    </row>
    <row r="2231" spans="1:13" x14ac:dyDescent="0.2">
      <c r="A2231" s="359" t="s">
        <v>6687</v>
      </c>
      <c r="B2231" s="373" t="s">
        <v>5794</v>
      </c>
      <c r="C2231" s="374" t="s">
        <v>5815</v>
      </c>
      <c r="D2231" s="373" t="s">
        <v>5791</v>
      </c>
      <c r="E2231" s="373" t="s">
        <v>5286</v>
      </c>
      <c r="F2231" s="375" t="s">
        <v>5796</v>
      </c>
      <c r="G2231" s="376" t="s">
        <v>86</v>
      </c>
      <c r="H2231" s="377">
        <v>0.45</v>
      </c>
      <c r="I2231" s="378">
        <v>11.07</v>
      </c>
      <c r="J2231" s="378">
        <v>4.9800000000000004</v>
      </c>
      <c r="K2231" s="379"/>
      <c r="L2231" s="493">
        <v>13.34</v>
      </c>
      <c r="M2231" s="494"/>
    </row>
    <row r="2232" spans="1:13" x14ac:dyDescent="0.2">
      <c r="A2232" s="359" t="s">
        <v>13866</v>
      </c>
      <c r="B2232" s="396" t="s">
        <v>5794</v>
      </c>
      <c r="C2232" s="397" t="s">
        <v>6332</v>
      </c>
      <c r="D2232" s="396" t="s">
        <v>5791</v>
      </c>
      <c r="E2232" s="396" t="s">
        <v>5476</v>
      </c>
      <c r="F2232" s="398" t="s">
        <v>5798</v>
      </c>
      <c r="G2232" s="399" t="s">
        <v>5305</v>
      </c>
      <c r="H2232" s="400">
        <v>2</v>
      </c>
      <c r="I2232" s="380">
        <v>0.57999999999999996</v>
      </c>
      <c r="J2232" s="380">
        <v>1.1599999999999999</v>
      </c>
      <c r="K2232" s="379"/>
      <c r="L2232" s="489">
        <v>0.7</v>
      </c>
    </row>
    <row r="2233" spans="1:13" ht="24.75" thickBot="1" x14ac:dyDescent="0.25">
      <c r="A2233" s="359" t="s">
        <v>13867</v>
      </c>
      <c r="B2233" s="396" t="s">
        <v>5794</v>
      </c>
      <c r="C2233" s="397" t="s">
        <v>7864</v>
      </c>
      <c r="D2233" s="396" t="s">
        <v>5791</v>
      </c>
      <c r="E2233" s="396" t="s">
        <v>7865</v>
      </c>
      <c r="F2233" s="398" t="s">
        <v>5798</v>
      </c>
      <c r="G2233" s="399" t="s">
        <v>5305</v>
      </c>
      <c r="H2233" s="400">
        <v>1</v>
      </c>
      <c r="I2233" s="380">
        <v>151.69004503311257</v>
      </c>
      <c r="J2233" s="380">
        <v>151.69</v>
      </c>
      <c r="K2233" s="379"/>
      <c r="L2233" s="489">
        <v>182.73</v>
      </c>
    </row>
    <row r="2234" spans="1:13" ht="12.75" thickTop="1" x14ac:dyDescent="0.2">
      <c r="A2234" s="359" t="s">
        <v>13868</v>
      </c>
      <c r="B2234" s="407" t="s">
        <v>7867</v>
      </c>
      <c r="C2234" s="408" t="s">
        <v>5781</v>
      </c>
      <c r="D2234" s="407" t="s">
        <v>5782</v>
      </c>
      <c r="E2234" s="407" t="s">
        <v>5783</v>
      </c>
      <c r="F2234" s="409" t="s">
        <v>5784</v>
      </c>
      <c r="G2234" s="410" t="s">
        <v>5785</v>
      </c>
      <c r="H2234" s="408" t="s">
        <v>5786</v>
      </c>
      <c r="I2234" s="408" t="s">
        <v>5787</v>
      </c>
      <c r="J2234" s="408" t="s">
        <v>5788</v>
      </c>
      <c r="K2234" s="364"/>
      <c r="L2234" s="492"/>
      <c r="M2234" s="492"/>
    </row>
    <row r="2235" spans="1:13" x14ac:dyDescent="0.2">
      <c r="A2235" s="359" t="s">
        <v>6688</v>
      </c>
      <c r="B2235" s="365" t="s">
        <v>5789</v>
      </c>
      <c r="C2235" s="366" t="s">
        <v>7869</v>
      </c>
      <c r="D2235" s="365" t="s">
        <v>5791</v>
      </c>
      <c r="E2235" s="365" t="s">
        <v>932</v>
      </c>
      <c r="F2235" s="367">
        <v>8</v>
      </c>
      <c r="G2235" s="368" t="s">
        <v>5305</v>
      </c>
      <c r="H2235" s="369">
        <v>1</v>
      </c>
      <c r="I2235" s="370">
        <v>183.25</v>
      </c>
      <c r="J2235" s="370">
        <v>183.25</v>
      </c>
      <c r="K2235" s="371"/>
      <c r="L2235" s="495">
        <v>220.76</v>
      </c>
      <c r="M2235" s="495">
        <v>220.76</v>
      </c>
    </row>
    <row r="2236" spans="1:13" x14ac:dyDescent="0.2">
      <c r="A2236" s="359" t="s">
        <v>6690</v>
      </c>
      <c r="B2236" s="373" t="s">
        <v>5794</v>
      </c>
      <c r="C2236" s="374" t="s">
        <v>5840</v>
      </c>
      <c r="D2236" s="373" t="s">
        <v>5791</v>
      </c>
      <c r="E2236" s="373" t="s">
        <v>5288</v>
      </c>
      <c r="F2236" s="375" t="s">
        <v>5796</v>
      </c>
      <c r="G2236" s="376" t="s">
        <v>86</v>
      </c>
      <c r="H2236" s="377">
        <v>0.45</v>
      </c>
      <c r="I2236" s="378">
        <v>18.510000000000002</v>
      </c>
      <c r="J2236" s="378">
        <v>8.32</v>
      </c>
      <c r="K2236" s="379"/>
      <c r="L2236" s="493">
        <v>22.3</v>
      </c>
      <c r="M2236" s="494"/>
    </row>
    <row r="2237" spans="1:13" x14ac:dyDescent="0.2">
      <c r="A2237" s="359" t="s">
        <v>6692</v>
      </c>
      <c r="B2237" s="373" t="s">
        <v>5794</v>
      </c>
      <c r="C2237" s="374" t="s">
        <v>5815</v>
      </c>
      <c r="D2237" s="373" t="s">
        <v>5791</v>
      </c>
      <c r="E2237" s="373" t="s">
        <v>5286</v>
      </c>
      <c r="F2237" s="375" t="s">
        <v>5796</v>
      </c>
      <c r="G2237" s="376" t="s">
        <v>86</v>
      </c>
      <c r="H2237" s="377">
        <v>0.45</v>
      </c>
      <c r="I2237" s="378">
        <v>11.07</v>
      </c>
      <c r="J2237" s="378">
        <v>4.9800000000000004</v>
      </c>
      <c r="K2237" s="379"/>
      <c r="L2237" s="493">
        <v>13.34</v>
      </c>
      <c r="M2237" s="494"/>
    </row>
    <row r="2238" spans="1:13" x14ac:dyDescent="0.2">
      <c r="A2238" s="359" t="s">
        <v>6693</v>
      </c>
      <c r="B2238" s="373" t="s">
        <v>5794</v>
      </c>
      <c r="C2238" s="374" t="s">
        <v>6332</v>
      </c>
      <c r="D2238" s="373" t="s">
        <v>5791</v>
      </c>
      <c r="E2238" s="373" t="s">
        <v>5476</v>
      </c>
      <c r="F2238" s="375" t="s">
        <v>5798</v>
      </c>
      <c r="G2238" s="376" t="s">
        <v>5305</v>
      </c>
      <c r="H2238" s="377">
        <v>2</v>
      </c>
      <c r="I2238" s="378">
        <v>0.57999999999999996</v>
      </c>
      <c r="J2238" s="378">
        <v>1.1599999999999999</v>
      </c>
      <c r="K2238" s="379"/>
      <c r="L2238" s="493">
        <v>0.7</v>
      </c>
      <c r="M2238" s="494"/>
    </row>
    <row r="2239" spans="1:13" ht="24" x14ac:dyDescent="0.2">
      <c r="A2239" s="359" t="s">
        <v>6694</v>
      </c>
      <c r="B2239" s="373" t="s">
        <v>5794</v>
      </c>
      <c r="C2239" s="374" t="s">
        <v>7687</v>
      </c>
      <c r="D2239" s="373" t="s">
        <v>5791</v>
      </c>
      <c r="E2239" s="373" t="s">
        <v>7688</v>
      </c>
      <c r="F2239" s="375" t="s">
        <v>5798</v>
      </c>
      <c r="G2239" s="376" t="s">
        <v>5305</v>
      </c>
      <c r="H2239" s="377">
        <v>1</v>
      </c>
      <c r="I2239" s="378">
        <v>168.79004642857143</v>
      </c>
      <c r="J2239" s="378">
        <v>168.79</v>
      </c>
      <c r="K2239" s="379"/>
      <c r="L2239" s="493">
        <v>203.33</v>
      </c>
      <c r="M2239" s="494"/>
    </row>
    <row r="2240" spans="1:13" x14ac:dyDescent="0.2">
      <c r="A2240" s="359" t="s">
        <v>6695</v>
      </c>
      <c r="B2240" s="360" t="s">
        <v>7875</v>
      </c>
      <c r="C2240" s="361" t="s">
        <v>5781</v>
      </c>
      <c r="D2240" s="360" t="s">
        <v>5782</v>
      </c>
      <c r="E2240" s="360" t="s">
        <v>5783</v>
      </c>
      <c r="F2240" s="362" t="s">
        <v>5784</v>
      </c>
      <c r="G2240" s="363" t="s">
        <v>5785</v>
      </c>
      <c r="H2240" s="361" t="s">
        <v>5786</v>
      </c>
      <c r="I2240" s="361" t="s">
        <v>5787</v>
      </c>
      <c r="J2240" s="361" t="s">
        <v>5788</v>
      </c>
      <c r="K2240" s="364"/>
      <c r="L2240" s="494"/>
      <c r="M2240" s="494"/>
    </row>
    <row r="2241" spans="1:13" x14ac:dyDescent="0.2">
      <c r="A2241" s="359" t="s">
        <v>13869</v>
      </c>
      <c r="B2241" s="385" t="s">
        <v>5789</v>
      </c>
      <c r="C2241" s="386" t="s">
        <v>7877</v>
      </c>
      <c r="D2241" s="385" t="s">
        <v>5791</v>
      </c>
      <c r="E2241" s="385" t="s">
        <v>934</v>
      </c>
      <c r="F2241" s="387">
        <v>8</v>
      </c>
      <c r="G2241" s="388" t="s">
        <v>5607</v>
      </c>
      <c r="H2241" s="389">
        <v>1</v>
      </c>
      <c r="I2241" s="372">
        <v>504.99</v>
      </c>
      <c r="J2241" s="372">
        <v>504.98999999999995</v>
      </c>
      <c r="K2241" s="371"/>
      <c r="L2241" s="488">
        <v>608.35</v>
      </c>
      <c r="M2241" s="488">
        <v>608.35</v>
      </c>
    </row>
    <row r="2242" spans="1:13" ht="12.75" thickBot="1" x14ac:dyDescent="0.25">
      <c r="A2242" s="359" t="s">
        <v>13870</v>
      </c>
      <c r="B2242" s="396" t="s">
        <v>5794</v>
      </c>
      <c r="C2242" s="397" t="s">
        <v>5840</v>
      </c>
      <c r="D2242" s="396" t="s">
        <v>5791</v>
      </c>
      <c r="E2242" s="396" t="s">
        <v>5288</v>
      </c>
      <c r="F2242" s="398" t="s">
        <v>5796</v>
      </c>
      <c r="G2242" s="399" t="s">
        <v>86</v>
      </c>
      <c r="H2242" s="400">
        <v>0.45</v>
      </c>
      <c r="I2242" s="380">
        <v>18.510000000000002</v>
      </c>
      <c r="J2242" s="380">
        <v>8.32</v>
      </c>
      <c r="K2242" s="379"/>
      <c r="L2242" s="489">
        <v>22.3</v>
      </c>
    </row>
    <row r="2243" spans="1:13" ht="12.75" thickTop="1" x14ac:dyDescent="0.2">
      <c r="A2243" s="359" t="s">
        <v>13871</v>
      </c>
      <c r="B2243" s="390" t="s">
        <v>5794</v>
      </c>
      <c r="C2243" s="391" t="s">
        <v>5815</v>
      </c>
      <c r="D2243" s="390" t="s">
        <v>5791</v>
      </c>
      <c r="E2243" s="390" t="s">
        <v>5286</v>
      </c>
      <c r="F2243" s="392" t="s">
        <v>5796</v>
      </c>
      <c r="G2243" s="393" t="s">
        <v>86</v>
      </c>
      <c r="H2243" s="394">
        <v>0.45</v>
      </c>
      <c r="I2243" s="395">
        <v>11.07</v>
      </c>
      <c r="J2243" s="395">
        <v>4.9800000000000004</v>
      </c>
      <c r="K2243" s="379"/>
      <c r="L2243" s="491">
        <v>13.34</v>
      </c>
      <c r="M2243" s="492"/>
    </row>
    <row r="2244" spans="1:13" x14ac:dyDescent="0.2">
      <c r="A2244" s="359" t="s">
        <v>6697</v>
      </c>
      <c r="B2244" s="373" t="s">
        <v>5794</v>
      </c>
      <c r="C2244" s="374" t="s">
        <v>6332</v>
      </c>
      <c r="D2244" s="373" t="s">
        <v>5791</v>
      </c>
      <c r="E2244" s="373" t="s">
        <v>5476</v>
      </c>
      <c r="F2244" s="375" t="s">
        <v>5798</v>
      </c>
      <c r="G2244" s="376" t="s">
        <v>5305</v>
      </c>
      <c r="H2244" s="377">
        <v>2</v>
      </c>
      <c r="I2244" s="378">
        <v>0.57999999999999996</v>
      </c>
      <c r="J2244" s="378">
        <v>1.1599999999999999</v>
      </c>
      <c r="K2244" s="379"/>
      <c r="L2244" s="493">
        <v>0.7</v>
      </c>
      <c r="M2244" s="494"/>
    </row>
    <row r="2245" spans="1:13" x14ac:dyDescent="0.2">
      <c r="A2245" s="359" t="s">
        <v>6699</v>
      </c>
      <c r="B2245" s="373" t="s">
        <v>5794</v>
      </c>
      <c r="C2245" s="374" t="s">
        <v>7882</v>
      </c>
      <c r="D2245" s="373" t="s">
        <v>5791</v>
      </c>
      <c r="E2245" s="373" t="s">
        <v>7883</v>
      </c>
      <c r="F2245" s="375" t="s">
        <v>5798</v>
      </c>
      <c r="G2245" s="376" t="s">
        <v>5305</v>
      </c>
      <c r="H2245" s="377">
        <v>1</v>
      </c>
      <c r="I2245" s="378">
        <v>490.53001061224495</v>
      </c>
      <c r="J2245" s="378">
        <v>490.53</v>
      </c>
      <c r="K2245" s="379"/>
      <c r="L2245" s="493">
        <v>590.91999999999996</v>
      </c>
      <c r="M2245" s="494"/>
    </row>
    <row r="2246" spans="1:13" x14ac:dyDescent="0.2">
      <c r="A2246" s="359" t="s">
        <v>6701</v>
      </c>
      <c r="B2246" s="360" t="s">
        <v>7885</v>
      </c>
      <c r="C2246" s="361" t="s">
        <v>5781</v>
      </c>
      <c r="D2246" s="360" t="s">
        <v>5782</v>
      </c>
      <c r="E2246" s="360" t="s">
        <v>5783</v>
      </c>
      <c r="F2246" s="362" t="s">
        <v>5784</v>
      </c>
      <c r="G2246" s="363" t="s">
        <v>5785</v>
      </c>
      <c r="H2246" s="361" t="s">
        <v>5786</v>
      </c>
      <c r="I2246" s="361" t="s">
        <v>5787</v>
      </c>
      <c r="J2246" s="361" t="s">
        <v>5788</v>
      </c>
      <c r="K2246" s="364"/>
      <c r="L2246" s="494"/>
      <c r="M2246" s="494"/>
    </row>
    <row r="2247" spans="1:13" x14ac:dyDescent="0.2">
      <c r="A2247" s="359" t="s">
        <v>6702</v>
      </c>
      <c r="B2247" s="365" t="s">
        <v>5789</v>
      </c>
      <c r="C2247" s="366" t="s">
        <v>7887</v>
      </c>
      <c r="D2247" s="365" t="s">
        <v>5791</v>
      </c>
      <c r="E2247" s="365" t="s">
        <v>936</v>
      </c>
      <c r="F2247" s="367">
        <v>7</v>
      </c>
      <c r="G2247" s="368" t="s">
        <v>5607</v>
      </c>
      <c r="H2247" s="369">
        <v>1</v>
      </c>
      <c r="I2247" s="370">
        <v>1309.54</v>
      </c>
      <c r="J2247" s="370">
        <v>1309.54</v>
      </c>
      <c r="K2247" s="371"/>
      <c r="L2247" s="495">
        <v>1577.56</v>
      </c>
      <c r="M2247" s="495">
        <v>1577.56</v>
      </c>
    </row>
    <row r="2248" spans="1:13" x14ac:dyDescent="0.2">
      <c r="A2248" s="359" t="s">
        <v>6703</v>
      </c>
      <c r="B2248" s="373" t="s">
        <v>5794</v>
      </c>
      <c r="C2248" s="374" t="s">
        <v>5795</v>
      </c>
      <c r="D2248" s="373" t="s">
        <v>5791</v>
      </c>
      <c r="E2248" s="373" t="s">
        <v>5302</v>
      </c>
      <c r="F2248" s="375" t="s">
        <v>5796</v>
      </c>
      <c r="G2248" s="376" t="s">
        <v>86</v>
      </c>
      <c r="H2248" s="377">
        <v>0.6</v>
      </c>
      <c r="I2248" s="378">
        <v>12.5</v>
      </c>
      <c r="J2248" s="378">
        <v>7.5</v>
      </c>
      <c r="K2248" s="379"/>
      <c r="L2248" s="493">
        <v>15.06</v>
      </c>
      <c r="M2248" s="494"/>
    </row>
    <row r="2249" spans="1:13" x14ac:dyDescent="0.2">
      <c r="A2249" s="359" t="s">
        <v>6706</v>
      </c>
      <c r="B2249" s="373" t="s">
        <v>5794</v>
      </c>
      <c r="C2249" s="374" t="s">
        <v>6062</v>
      </c>
      <c r="D2249" s="373" t="s">
        <v>5791</v>
      </c>
      <c r="E2249" s="373" t="s">
        <v>5341</v>
      </c>
      <c r="F2249" s="375" t="s">
        <v>5796</v>
      </c>
      <c r="G2249" s="376" t="s">
        <v>86</v>
      </c>
      <c r="H2249" s="377">
        <v>0.6</v>
      </c>
      <c r="I2249" s="378">
        <v>18.510000000000002</v>
      </c>
      <c r="J2249" s="378">
        <v>11.1</v>
      </c>
      <c r="K2249" s="379"/>
      <c r="L2249" s="493">
        <v>22.3</v>
      </c>
      <c r="M2249" s="494"/>
    </row>
    <row r="2250" spans="1:13" x14ac:dyDescent="0.2">
      <c r="A2250" s="359" t="s">
        <v>13872</v>
      </c>
      <c r="B2250" s="396" t="s">
        <v>5794</v>
      </c>
      <c r="C2250" s="397" t="s">
        <v>7727</v>
      </c>
      <c r="D2250" s="396" t="s">
        <v>5791</v>
      </c>
      <c r="E2250" s="396" t="s">
        <v>7728</v>
      </c>
      <c r="F2250" s="398" t="s">
        <v>5798</v>
      </c>
      <c r="G2250" s="399" t="s">
        <v>5305</v>
      </c>
      <c r="H2250" s="400">
        <v>1</v>
      </c>
      <c r="I2250" s="380">
        <v>1290.9400072093024</v>
      </c>
      <c r="J2250" s="380">
        <v>1290.94</v>
      </c>
      <c r="K2250" s="379"/>
      <c r="L2250" s="489">
        <v>1555.15</v>
      </c>
    </row>
    <row r="2251" spans="1:13" ht="12.75" thickBot="1" x14ac:dyDescent="0.25">
      <c r="A2251" s="359" t="s">
        <v>13873</v>
      </c>
      <c r="B2251" s="381" t="s">
        <v>7892</v>
      </c>
      <c r="C2251" s="382" t="s">
        <v>5781</v>
      </c>
      <c r="D2251" s="381" t="s">
        <v>5782</v>
      </c>
      <c r="E2251" s="381" t="s">
        <v>5783</v>
      </c>
      <c r="F2251" s="383" t="s">
        <v>5784</v>
      </c>
      <c r="G2251" s="384" t="s">
        <v>5785</v>
      </c>
      <c r="H2251" s="382" t="s">
        <v>5786</v>
      </c>
      <c r="I2251" s="382" t="s">
        <v>5787</v>
      </c>
      <c r="J2251" s="382" t="s">
        <v>5788</v>
      </c>
      <c r="K2251" s="364"/>
    </row>
    <row r="2252" spans="1:13" ht="36.75" thickTop="1" x14ac:dyDescent="0.2">
      <c r="A2252" s="359" t="s">
        <v>13874</v>
      </c>
      <c r="B2252" s="401" t="s">
        <v>5789</v>
      </c>
      <c r="C2252" s="402" t="s">
        <v>7894</v>
      </c>
      <c r="D2252" s="401" t="s">
        <v>217</v>
      </c>
      <c r="E2252" s="401" t="s">
        <v>943</v>
      </c>
      <c r="F2252" s="403" t="s">
        <v>6088</v>
      </c>
      <c r="G2252" s="404" t="s">
        <v>160</v>
      </c>
      <c r="H2252" s="405">
        <v>1</v>
      </c>
      <c r="I2252" s="406">
        <v>20.189999999999998</v>
      </c>
      <c r="J2252" s="406">
        <v>20.190000000000001</v>
      </c>
      <c r="K2252" s="371"/>
      <c r="L2252" s="496">
        <v>24.34</v>
      </c>
      <c r="M2252" s="496">
        <v>24.34</v>
      </c>
    </row>
    <row r="2253" spans="1:13" ht="24" x14ac:dyDescent="0.2">
      <c r="A2253" s="359" t="s">
        <v>6707</v>
      </c>
      <c r="B2253" s="418" t="s">
        <v>5898</v>
      </c>
      <c r="C2253" s="419" t="s">
        <v>6089</v>
      </c>
      <c r="D2253" s="418" t="s">
        <v>217</v>
      </c>
      <c r="E2253" s="418" t="s">
        <v>6090</v>
      </c>
      <c r="F2253" s="420" t="s">
        <v>5908</v>
      </c>
      <c r="G2253" s="421" t="s">
        <v>185</v>
      </c>
      <c r="H2253" s="422">
        <v>7.4800000000000005E-2</v>
      </c>
      <c r="I2253" s="423">
        <v>17.43</v>
      </c>
      <c r="J2253" s="423">
        <v>1.3</v>
      </c>
      <c r="K2253" s="379"/>
      <c r="L2253" s="493">
        <v>21</v>
      </c>
      <c r="M2253" s="494"/>
    </row>
    <row r="2254" spans="1:13" ht="24" x14ac:dyDescent="0.2">
      <c r="A2254" s="359" t="s">
        <v>6709</v>
      </c>
      <c r="B2254" s="418" t="s">
        <v>5898</v>
      </c>
      <c r="C2254" s="419" t="s">
        <v>6091</v>
      </c>
      <c r="D2254" s="418" t="s">
        <v>217</v>
      </c>
      <c r="E2254" s="418" t="s">
        <v>6092</v>
      </c>
      <c r="F2254" s="420" t="s">
        <v>5908</v>
      </c>
      <c r="G2254" s="421" t="s">
        <v>185</v>
      </c>
      <c r="H2254" s="422">
        <v>0.17949999999999999</v>
      </c>
      <c r="I2254" s="423">
        <v>24.12</v>
      </c>
      <c r="J2254" s="423">
        <v>4.32</v>
      </c>
      <c r="K2254" s="379"/>
      <c r="L2254" s="493">
        <v>29.06</v>
      </c>
      <c r="M2254" s="494"/>
    </row>
    <row r="2255" spans="1:13" ht="24" x14ac:dyDescent="0.2">
      <c r="A2255" s="359" t="s">
        <v>6711</v>
      </c>
      <c r="B2255" s="373" t="s">
        <v>5794</v>
      </c>
      <c r="C2255" s="374" t="s">
        <v>7898</v>
      </c>
      <c r="D2255" s="373" t="s">
        <v>217</v>
      </c>
      <c r="E2255" s="373" t="s">
        <v>7899</v>
      </c>
      <c r="F2255" s="375" t="s">
        <v>5798</v>
      </c>
      <c r="G2255" s="376" t="s">
        <v>160</v>
      </c>
      <c r="H2255" s="377">
        <v>1</v>
      </c>
      <c r="I2255" s="378">
        <v>14.57</v>
      </c>
      <c r="J2255" s="378">
        <v>14.57</v>
      </c>
      <c r="K2255" s="379"/>
      <c r="L2255" s="493">
        <v>17.559999999999999</v>
      </c>
      <c r="M2255" s="494"/>
    </row>
    <row r="2256" spans="1:13" x14ac:dyDescent="0.2">
      <c r="A2256" s="359" t="s">
        <v>6712</v>
      </c>
      <c r="B2256" s="360" t="s">
        <v>7901</v>
      </c>
      <c r="C2256" s="361" t="s">
        <v>5781</v>
      </c>
      <c r="D2256" s="360" t="s">
        <v>5782</v>
      </c>
      <c r="E2256" s="360" t="s">
        <v>5783</v>
      </c>
      <c r="F2256" s="362" t="s">
        <v>5784</v>
      </c>
      <c r="G2256" s="363" t="s">
        <v>5785</v>
      </c>
      <c r="H2256" s="361" t="s">
        <v>5786</v>
      </c>
      <c r="I2256" s="361" t="s">
        <v>5787</v>
      </c>
      <c r="J2256" s="361" t="s">
        <v>5788</v>
      </c>
      <c r="K2256" s="364"/>
      <c r="L2256" s="494"/>
      <c r="M2256" s="494"/>
    </row>
    <row r="2257" spans="1:13" x14ac:dyDescent="0.2">
      <c r="A2257" s="359" t="s">
        <v>6713</v>
      </c>
      <c r="B2257" s="365" t="s">
        <v>5789</v>
      </c>
      <c r="C2257" s="366" t="s">
        <v>7903</v>
      </c>
      <c r="D2257" s="365" t="s">
        <v>5791</v>
      </c>
      <c r="E2257" s="365" t="s">
        <v>960</v>
      </c>
      <c r="F2257" s="367">
        <v>7</v>
      </c>
      <c r="G2257" s="368" t="s">
        <v>172</v>
      </c>
      <c r="H2257" s="369">
        <v>1</v>
      </c>
      <c r="I2257" s="370">
        <v>7.3599999999999994</v>
      </c>
      <c r="J2257" s="370">
        <v>7.3599999999999994</v>
      </c>
      <c r="K2257" s="371"/>
      <c r="L2257" s="495">
        <v>8.85</v>
      </c>
      <c r="M2257" s="495">
        <v>8.85</v>
      </c>
    </row>
    <row r="2258" spans="1:13" x14ac:dyDescent="0.2">
      <c r="A2258" s="359" t="s">
        <v>6716</v>
      </c>
      <c r="B2258" s="373" t="s">
        <v>5794</v>
      </c>
      <c r="C2258" s="374" t="s">
        <v>5795</v>
      </c>
      <c r="D2258" s="373" t="s">
        <v>5791</v>
      </c>
      <c r="E2258" s="373" t="s">
        <v>5302</v>
      </c>
      <c r="F2258" s="375" t="s">
        <v>5796</v>
      </c>
      <c r="G2258" s="376" t="s">
        <v>86</v>
      </c>
      <c r="H2258" s="377">
        <v>6.5000000000000002E-2</v>
      </c>
      <c r="I2258" s="378">
        <v>12.5</v>
      </c>
      <c r="J2258" s="378">
        <v>0.81</v>
      </c>
      <c r="K2258" s="379"/>
      <c r="L2258" s="493">
        <v>15.06</v>
      </c>
      <c r="M2258" s="494"/>
    </row>
    <row r="2259" spans="1:13" x14ac:dyDescent="0.2">
      <c r="A2259" s="359" t="s">
        <v>6717</v>
      </c>
      <c r="B2259" s="373" t="s">
        <v>5794</v>
      </c>
      <c r="C2259" s="374" t="s">
        <v>6062</v>
      </c>
      <c r="D2259" s="373" t="s">
        <v>5791</v>
      </c>
      <c r="E2259" s="373" t="s">
        <v>5341</v>
      </c>
      <c r="F2259" s="375" t="s">
        <v>5796</v>
      </c>
      <c r="G2259" s="376" t="s">
        <v>86</v>
      </c>
      <c r="H2259" s="377">
        <v>6.5000000000000002E-2</v>
      </c>
      <c r="I2259" s="378">
        <v>18.510000000000002</v>
      </c>
      <c r="J2259" s="378">
        <v>1.2</v>
      </c>
      <c r="K2259" s="379"/>
      <c r="L2259" s="493">
        <v>22.3</v>
      </c>
      <c r="M2259" s="494"/>
    </row>
    <row r="2260" spans="1:13" x14ac:dyDescent="0.2">
      <c r="A2260" s="359" t="s">
        <v>6718</v>
      </c>
      <c r="B2260" s="373" t="s">
        <v>5794</v>
      </c>
      <c r="C2260" s="374" t="s">
        <v>7907</v>
      </c>
      <c r="D2260" s="373" t="s">
        <v>5791</v>
      </c>
      <c r="E2260" s="373" t="s">
        <v>7908</v>
      </c>
      <c r="F2260" s="375" t="s">
        <v>5798</v>
      </c>
      <c r="G2260" s="376" t="s">
        <v>5385</v>
      </c>
      <c r="H2260" s="377">
        <v>1.02</v>
      </c>
      <c r="I2260" s="378">
        <v>5.2504800000000014</v>
      </c>
      <c r="J2260" s="378">
        <v>5.35</v>
      </c>
      <c r="K2260" s="379"/>
      <c r="L2260" s="493">
        <v>6.32</v>
      </c>
      <c r="M2260" s="494"/>
    </row>
    <row r="2261" spans="1:13" x14ac:dyDescent="0.2">
      <c r="A2261" s="359" t="s">
        <v>13875</v>
      </c>
      <c r="B2261" s="381" t="s">
        <v>7910</v>
      </c>
      <c r="C2261" s="382" t="s">
        <v>5781</v>
      </c>
      <c r="D2261" s="381" t="s">
        <v>5782</v>
      </c>
      <c r="E2261" s="381" t="s">
        <v>5783</v>
      </c>
      <c r="F2261" s="383" t="s">
        <v>5784</v>
      </c>
      <c r="G2261" s="384" t="s">
        <v>5785</v>
      </c>
      <c r="H2261" s="382" t="s">
        <v>5786</v>
      </c>
      <c r="I2261" s="382" t="s">
        <v>5787</v>
      </c>
      <c r="J2261" s="382" t="s">
        <v>5788</v>
      </c>
      <c r="K2261" s="364"/>
    </row>
    <row r="2262" spans="1:13" ht="12.75" thickBot="1" x14ac:dyDescent="0.25">
      <c r="A2262" s="359" t="s">
        <v>13876</v>
      </c>
      <c r="B2262" s="385" t="s">
        <v>5789</v>
      </c>
      <c r="C2262" s="386" t="s">
        <v>7912</v>
      </c>
      <c r="D2262" s="385" t="s">
        <v>5791</v>
      </c>
      <c r="E2262" s="385" t="s">
        <v>962</v>
      </c>
      <c r="F2262" s="387">
        <v>7</v>
      </c>
      <c r="G2262" s="388" t="s">
        <v>172</v>
      </c>
      <c r="H2262" s="389">
        <v>1</v>
      </c>
      <c r="I2262" s="372">
        <v>9.6999999999999993</v>
      </c>
      <c r="J2262" s="372">
        <v>9.6999999999999993</v>
      </c>
      <c r="K2262" s="371"/>
      <c r="L2262" s="488">
        <v>11.69</v>
      </c>
      <c r="M2262" s="488">
        <v>11.69</v>
      </c>
    </row>
    <row r="2263" spans="1:13" ht="12.75" thickTop="1" x14ac:dyDescent="0.2">
      <c r="A2263" s="359" t="s">
        <v>13877</v>
      </c>
      <c r="B2263" s="390" t="s">
        <v>5794</v>
      </c>
      <c r="C2263" s="391" t="s">
        <v>5795</v>
      </c>
      <c r="D2263" s="390" t="s">
        <v>5791</v>
      </c>
      <c r="E2263" s="390" t="s">
        <v>5302</v>
      </c>
      <c r="F2263" s="392" t="s">
        <v>5796</v>
      </c>
      <c r="G2263" s="393" t="s">
        <v>86</v>
      </c>
      <c r="H2263" s="394">
        <v>7.0000000000000007E-2</v>
      </c>
      <c r="I2263" s="395">
        <v>12.5</v>
      </c>
      <c r="J2263" s="395">
        <v>0.87</v>
      </c>
      <c r="K2263" s="379"/>
      <c r="L2263" s="491">
        <v>15.06</v>
      </c>
      <c r="M2263" s="492"/>
    </row>
    <row r="2264" spans="1:13" x14ac:dyDescent="0.2">
      <c r="A2264" s="359" t="s">
        <v>6719</v>
      </c>
      <c r="B2264" s="373" t="s">
        <v>5794</v>
      </c>
      <c r="C2264" s="374" t="s">
        <v>6062</v>
      </c>
      <c r="D2264" s="373" t="s">
        <v>5791</v>
      </c>
      <c r="E2264" s="373" t="s">
        <v>5341</v>
      </c>
      <c r="F2264" s="375" t="s">
        <v>5796</v>
      </c>
      <c r="G2264" s="376" t="s">
        <v>86</v>
      </c>
      <c r="H2264" s="377">
        <v>7.0000000000000007E-2</v>
      </c>
      <c r="I2264" s="378">
        <v>18.510000000000002</v>
      </c>
      <c r="J2264" s="378">
        <v>1.29</v>
      </c>
      <c r="K2264" s="379"/>
      <c r="L2264" s="493">
        <v>22.3</v>
      </c>
      <c r="M2264" s="494"/>
    </row>
    <row r="2265" spans="1:13" x14ac:dyDescent="0.2">
      <c r="A2265" s="359" t="s">
        <v>6721</v>
      </c>
      <c r="B2265" s="373" t="s">
        <v>5794</v>
      </c>
      <c r="C2265" s="374" t="s">
        <v>7916</v>
      </c>
      <c r="D2265" s="373" t="s">
        <v>5791</v>
      </c>
      <c r="E2265" s="373" t="s">
        <v>7917</v>
      </c>
      <c r="F2265" s="375" t="s">
        <v>5798</v>
      </c>
      <c r="G2265" s="376" t="s">
        <v>5385</v>
      </c>
      <c r="H2265" s="377">
        <v>1.02</v>
      </c>
      <c r="I2265" s="378">
        <v>7.3992374999999981</v>
      </c>
      <c r="J2265" s="378">
        <v>7.54</v>
      </c>
      <c r="K2265" s="379"/>
      <c r="L2265" s="493">
        <v>8.91</v>
      </c>
      <c r="M2265" s="494"/>
    </row>
    <row r="2266" spans="1:13" x14ac:dyDescent="0.2">
      <c r="A2266" s="359" t="s">
        <v>6723</v>
      </c>
      <c r="B2266" s="360" t="s">
        <v>7919</v>
      </c>
      <c r="C2266" s="361" t="s">
        <v>5781</v>
      </c>
      <c r="D2266" s="360" t="s">
        <v>5782</v>
      </c>
      <c r="E2266" s="360" t="s">
        <v>5783</v>
      </c>
      <c r="F2266" s="362" t="s">
        <v>5784</v>
      </c>
      <c r="G2266" s="363" t="s">
        <v>5785</v>
      </c>
      <c r="H2266" s="361" t="s">
        <v>5786</v>
      </c>
      <c r="I2266" s="361" t="s">
        <v>5787</v>
      </c>
      <c r="J2266" s="361" t="s">
        <v>5788</v>
      </c>
      <c r="K2266" s="364"/>
      <c r="L2266" s="494"/>
      <c r="M2266" s="494"/>
    </row>
    <row r="2267" spans="1:13" x14ac:dyDescent="0.2">
      <c r="A2267" s="359" t="s">
        <v>6724</v>
      </c>
      <c r="B2267" s="365" t="s">
        <v>5789</v>
      </c>
      <c r="C2267" s="366" t="s">
        <v>7921</v>
      </c>
      <c r="D2267" s="365" t="s">
        <v>5791</v>
      </c>
      <c r="E2267" s="365" t="s">
        <v>964</v>
      </c>
      <c r="F2267" s="367">
        <v>7</v>
      </c>
      <c r="G2267" s="368" t="s">
        <v>172</v>
      </c>
      <c r="H2267" s="369">
        <v>1</v>
      </c>
      <c r="I2267" s="370">
        <v>15.06</v>
      </c>
      <c r="J2267" s="370">
        <v>15.06</v>
      </c>
      <c r="K2267" s="371"/>
      <c r="L2267" s="495">
        <v>18.14</v>
      </c>
      <c r="M2267" s="495">
        <v>18.14</v>
      </c>
    </row>
    <row r="2268" spans="1:13" x14ac:dyDescent="0.2">
      <c r="A2268" s="359" t="s">
        <v>6725</v>
      </c>
      <c r="B2268" s="373" t="s">
        <v>5794</v>
      </c>
      <c r="C2268" s="374" t="s">
        <v>5795</v>
      </c>
      <c r="D2268" s="373" t="s">
        <v>5791</v>
      </c>
      <c r="E2268" s="373" t="s">
        <v>5302</v>
      </c>
      <c r="F2268" s="375" t="s">
        <v>5796</v>
      </c>
      <c r="G2268" s="376" t="s">
        <v>86</v>
      </c>
      <c r="H2268" s="377">
        <v>0.08</v>
      </c>
      <c r="I2268" s="378">
        <v>12.5</v>
      </c>
      <c r="J2268" s="378">
        <v>1</v>
      </c>
      <c r="K2268" s="379"/>
      <c r="L2268" s="493">
        <v>15.06</v>
      </c>
      <c r="M2268" s="494"/>
    </row>
    <row r="2269" spans="1:13" x14ac:dyDescent="0.2">
      <c r="A2269" s="359" t="s">
        <v>13878</v>
      </c>
      <c r="B2269" s="396" t="s">
        <v>5794</v>
      </c>
      <c r="C2269" s="397" t="s">
        <v>6062</v>
      </c>
      <c r="D2269" s="396" t="s">
        <v>5791</v>
      </c>
      <c r="E2269" s="396" t="s">
        <v>5341</v>
      </c>
      <c r="F2269" s="398" t="s">
        <v>5796</v>
      </c>
      <c r="G2269" s="399" t="s">
        <v>86</v>
      </c>
      <c r="H2269" s="400">
        <v>0.08</v>
      </c>
      <c r="I2269" s="380">
        <v>18.510000000000002</v>
      </c>
      <c r="J2269" s="380">
        <v>1.48</v>
      </c>
      <c r="K2269" s="379"/>
      <c r="L2269" s="489">
        <v>22.3</v>
      </c>
    </row>
    <row r="2270" spans="1:13" ht="12.75" thickBot="1" x14ac:dyDescent="0.25">
      <c r="A2270" s="359" t="s">
        <v>13879</v>
      </c>
      <c r="B2270" s="396" t="s">
        <v>5794</v>
      </c>
      <c r="C2270" s="397" t="s">
        <v>7925</v>
      </c>
      <c r="D2270" s="396" t="s">
        <v>5791</v>
      </c>
      <c r="E2270" s="396" t="s">
        <v>7926</v>
      </c>
      <c r="F2270" s="398" t="s">
        <v>5798</v>
      </c>
      <c r="G2270" s="399" t="s">
        <v>5385</v>
      </c>
      <c r="H2270" s="400">
        <v>1.02</v>
      </c>
      <c r="I2270" s="380">
        <v>12.34</v>
      </c>
      <c r="J2270" s="380">
        <v>12.58</v>
      </c>
      <c r="K2270" s="379"/>
      <c r="L2270" s="489">
        <v>14.87</v>
      </c>
    </row>
    <row r="2271" spans="1:13" ht="12.75" thickTop="1" x14ac:dyDescent="0.2">
      <c r="A2271" s="359" t="s">
        <v>13880</v>
      </c>
      <c r="B2271" s="407" t="s">
        <v>7928</v>
      </c>
      <c r="C2271" s="408" t="s">
        <v>5781</v>
      </c>
      <c r="D2271" s="407" t="s">
        <v>5782</v>
      </c>
      <c r="E2271" s="407" t="s">
        <v>5783</v>
      </c>
      <c r="F2271" s="409" t="s">
        <v>5784</v>
      </c>
      <c r="G2271" s="410" t="s">
        <v>5785</v>
      </c>
      <c r="H2271" s="408" t="s">
        <v>5786</v>
      </c>
      <c r="I2271" s="408" t="s">
        <v>5787</v>
      </c>
      <c r="J2271" s="408" t="s">
        <v>5788</v>
      </c>
      <c r="K2271" s="364"/>
      <c r="L2271" s="492"/>
      <c r="M2271" s="492"/>
    </row>
    <row r="2272" spans="1:13" x14ac:dyDescent="0.2">
      <c r="A2272" s="359" t="s">
        <v>6728</v>
      </c>
      <c r="B2272" s="365" t="s">
        <v>5789</v>
      </c>
      <c r="C2272" s="366" t="s">
        <v>7930</v>
      </c>
      <c r="D2272" s="365" t="s">
        <v>5791</v>
      </c>
      <c r="E2272" s="365" t="s">
        <v>966</v>
      </c>
      <c r="F2272" s="367">
        <v>7</v>
      </c>
      <c r="G2272" s="368" t="s">
        <v>172</v>
      </c>
      <c r="H2272" s="369">
        <v>1</v>
      </c>
      <c r="I2272" s="370">
        <v>54.42</v>
      </c>
      <c r="J2272" s="370">
        <v>54.419999999999995</v>
      </c>
      <c r="K2272" s="371"/>
      <c r="L2272" s="495">
        <v>65.56</v>
      </c>
      <c r="M2272" s="495">
        <v>65.56</v>
      </c>
    </row>
    <row r="2273" spans="1:13" x14ac:dyDescent="0.2">
      <c r="A2273" s="359" t="s">
        <v>6730</v>
      </c>
      <c r="B2273" s="373" t="s">
        <v>5794</v>
      </c>
      <c r="C2273" s="374" t="s">
        <v>5795</v>
      </c>
      <c r="D2273" s="373" t="s">
        <v>5791</v>
      </c>
      <c r="E2273" s="373" t="s">
        <v>5302</v>
      </c>
      <c r="F2273" s="375" t="s">
        <v>5796</v>
      </c>
      <c r="G2273" s="376" t="s">
        <v>86</v>
      </c>
      <c r="H2273" s="377">
        <v>0.17</v>
      </c>
      <c r="I2273" s="378">
        <v>12.5</v>
      </c>
      <c r="J2273" s="378">
        <v>2.12</v>
      </c>
      <c r="K2273" s="379"/>
      <c r="L2273" s="493">
        <v>15.06</v>
      </c>
      <c r="M2273" s="494"/>
    </row>
    <row r="2274" spans="1:13" x14ac:dyDescent="0.2">
      <c r="A2274" s="359" t="s">
        <v>6732</v>
      </c>
      <c r="B2274" s="373" t="s">
        <v>5794</v>
      </c>
      <c r="C2274" s="374" t="s">
        <v>6062</v>
      </c>
      <c r="D2274" s="373" t="s">
        <v>5791</v>
      </c>
      <c r="E2274" s="373" t="s">
        <v>5341</v>
      </c>
      <c r="F2274" s="375" t="s">
        <v>5796</v>
      </c>
      <c r="G2274" s="376" t="s">
        <v>86</v>
      </c>
      <c r="H2274" s="377">
        <v>0.17</v>
      </c>
      <c r="I2274" s="378">
        <v>18.510000000000002</v>
      </c>
      <c r="J2274" s="378">
        <v>3.14</v>
      </c>
      <c r="K2274" s="379"/>
      <c r="L2274" s="493">
        <v>22.3</v>
      </c>
      <c r="M2274" s="494"/>
    </row>
    <row r="2275" spans="1:13" x14ac:dyDescent="0.2">
      <c r="A2275" s="359" t="s">
        <v>6733</v>
      </c>
      <c r="B2275" s="373" t="s">
        <v>5794</v>
      </c>
      <c r="C2275" s="374" t="s">
        <v>7934</v>
      </c>
      <c r="D2275" s="373" t="s">
        <v>5791</v>
      </c>
      <c r="E2275" s="373" t="s">
        <v>7935</v>
      </c>
      <c r="F2275" s="375" t="s">
        <v>5798</v>
      </c>
      <c r="G2275" s="376" t="s">
        <v>5385</v>
      </c>
      <c r="H2275" s="377">
        <v>1.02</v>
      </c>
      <c r="I2275" s="378">
        <v>48.199665306122455</v>
      </c>
      <c r="J2275" s="378">
        <v>49.16</v>
      </c>
      <c r="K2275" s="379"/>
      <c r="L2275" s="493">
        <v>58.05</v>
      </c>
      <c r="M2275" s="494"/>
    </row>
    <row r="2276" spans="1:13" x14ac:dyDescent="0.2">
      <c r="A2276" s="359" t="s">
        <v>6734</v>
      </c>
      <c r="B2276" s="360" t="s">
        <v>7937</v>
      </c>
      <c r="C2276" s="361" t="s">
        <v>5781</v>
      </c>
      <c r="D2276" s="360" t="s">
        <v>5782</v>
      </c>
      <c r="E2276" s="360" t="s">
        <v>5783</v>
      </c>
      <c r="F2276" s="362" t="s">
        <v>5784</v>
      </c>
      <c r="G2276" s="363" t="s">
        <v>5785</v>
      </c>
      <c r="H2276" s="361" t="s">
        <v>5786</v>
      </c>
      <c r="I2276" s="361" t="s">
        <v>5787</v>
      </c>
      <c r="J2276" s="361" t="s">
        <v>5788</v>
      </c>
      <c r="K2276" s="364"/>
      <c r="L2276" s="494"/>
      <c r="M2276" s="494"/>
    </row>
    <row r="2277" spans="1:13" x14ac:dyDescent="0.2">
      <c r="A2277" s="359" t="s">
        <v>13881</v>
      </c>
      <c r="B2277" s="385" t="s">
        <v>5789</v>
      </c>
      <c r="C2277" s="386" t="s">
        <v>7939</v>
      </c>
      <c r="D2277" s="385" t="s">
        <v>5791</v>
      </c>
      <c r="E2277" s="385" t="s">
        <v>968</v>
      </c>
      <c r="F2277" s="387">
        <v>7</v>
      </c>
      <c r="G2277" s="388" t="s">
        <v>172</v>
      </c>
      <c r="H2277" s="389">
        <v>1</v>
      </c>
      <c r="I2277" s="372">
        <v>98.91</v>
      </c>
      <c r="J2277" s="372">
        <v>98.91</v>
      </c>
      <c r="K2277" s="371"/>
      <c r="L2277" s="488">
        <v>119.16</v>
      </c>
      <c r="M2277" s="488">
        <v>119.16</v>
      </c>
    </row>
    <row r="2278" spans="1:13" ht="12.75" thickBot="1" x14ac:dyDescent="0.25">
      <c r="A2278" s="359" t="s">
        <v>13882</v>
      </c>
      <c r="B2278" s="396" t="s">
        <v>5794</v>
      </c>
      <c r="C2278" s="397" t="s">
        <v>5795</v>
      </c>
      <c r="D2278" s="396" t="s">
        <v>5791</v>
      </c>
      <c r="E2278" s="396" t="s">
        <v>5302</v>
      </c>
      <c r="F2278" s="398" t="s">
        <v>5796</v>
      </c>
      <c r="G2278" s="399" t="s">
        <v>86</v>
      </c>
      <c r="H2278" s="400">
        <v>1.6</v>
      </c>
      <c r="I2278" s="380">
        <v>12.5</v>
      </c>
      <c r="J2278" s="380">
        <v>20</v>
      </c>
      <c r="K2278" s="379"/>
      <c r="L2278" s="489">
        <v>15.06</v>
      </c>
    </row>
    <row r="2279" spans="1:13" ht="12.75" thickTop="1" x14ac:dyDescent="0.2">
      <c r="A2279" s="359" t="s">
        <v>13883</v>
      </c>
      <c r="B2279" s="390" t="s">
        <v>5794</v>
      </c>
      <c r="C2279" s="391" t="s">
        <v>6062</v>
      </c>
      <c r="D2279" s="390" t="s">
        <v>5791</v>
      </c>
      <c r="E2279" s="390" t="s">
        <v>5341</v>
      </c>
      <c r="F2279" s="392" t="s">
        <v>5796</v>
      </c>
      <c r="G2279" s="393" t="s">
        <v>86</v>
      </c>
      <c r="H2279" s="394">
        <v>1.6</v>
      </c>
      <c r="I2279" s="395">
        <v>18.510000000000002</v>
      </c>
      <c r="J2279" s="395">
        <v>29.61</v>
      </c>
      <c r="K2279" s="379"/>
      <c r="L2279" s="491">
        <v>22.3</v>
      </c>
      <c r="M2279" s="492"/>
    </row>
    <row r="2280" spans="1:13" x14ac:dyDescent="0.2">
      <c r="A2280" s="359" t="s">
        <v>6737</v>
      </c>
      <c r="B2280" s="373" t="s">
        <v>5794</v>
      </c>
      <c r="C2280" s="374" t="s">
        <v>7943</v>
      </c>
      <c r="D2280" s="373" t="s">
        <v>5791</v>
      </c>
      <c r="E2280" s="373" t="s">
        <v>7944</v>
      </c>
      <c r="F2280" s="375" t="s">
        <v>5798</v>
      </c>
      <c r="G2280" s="376" t="s">
        <v>5385</v>
      </c>
      <c r="H2280" s="377">
        <v>1</v>
      </c>
      <c r="I2280" s="378">
        <v>49.300059183673461</v>
      </c>
      <c r="J2280" s="378">
        <v>49.3</v>
      </c>
      <c r="K2280" s="379"/>
      <c r="L2280" s="493">
        <v>59.39</v>
      </c>
      <c r="M2280" s="494"/>
    </row>
    <row r="2281" spans="1:13" x14ac:dyDescent="0.2">
      <c r="A2281" s="359" t="s">
        <v>6739</v>
      </c>
      <c r="B2281" s="360" t="s">
        <v>7946</v>
      </c>
      <c r="C2281" s="361" t="s">
        <v>5781</v>
      </c>
      <c r="D2281" s="360" t="s">
        <v>5782</v>
      </c>
      <c r="E2281" s="360" t="s">
        <v>5783</v>
      </c>
      <c r="F2281" s="362" t="s">
        <v>5784</v>
      </c>
      <c r="G2281" s="363" t="s">
        <v>5785</v>
      </c>
      <c r="H2281" s="361" t="s">
        <v>5786</v>
      </c>
      <c r="I2281" s="361" t="s">
        <v>5787</v>
      </c>
      <c r="J2281" s="361" t="s">
        <v>5788</v>
      </c>
      <c r="K2281" s="364"/>
      <c r="L2281" s="494"/>
      <c r="M2281" s="494"/>
    </row>
    <row r="2282" spans="1:13" x14ac:dyDescent="0.2">
      <c r="A2282" s="359" t="s">
        <v>6741</v>
      </c>
      <c r="B2282" s="365" t="s">
        <v>5789</v>
      </c>
      <c r="C2282" s="366" t="s">
        <v>7948</v>
      </c>
      <c r="D2282" s="365" t="s">
        <v>5791</v>
      </c>
      <c r="E2282" s="365" t="s">
        <v>970</v>
      </c>
      <c r="F2282" s="367">
        <v>7</v>
      </c>
      <c r="G2282" s="368" t="s">
        <v>5607</v>
      </c>
      <c r="H2282" s="369">
        <v>1</v>
      </c>
      <c r="I2282" s="370">
        <v>8.7200000000000006</v>
      </c>
      <c r="J2282" s="370">
        <v>8.7200000000000006</v>
      </c>
      <c r="K2282" s="371"/>
      <c r="L2282" s="495">
        <v>10.52</v>
      </c>
      <c r="M2282" s="495">
        <v>10.52</v>
      </c>
    </row>
    <row r="2283" spans="1:13" x14ac:dyDescent="0.2">
      <c r="A2283" s="359" t="s">
        <v>6742</v>
      </c>
      <c r="B2283" s="373" t="s">
        <v>5794</v>
      </c>
      <c r="C2283" s="374" t="s">
        <v>5795</v>
      </c>
      <c r="D2283" s="373" t="s">
        <v>5791</v>
      </c>
      <c r="E2283" s="373" t="s">
        <v>5302</v>
      </c>
      <c r="F2283" s="375" t="s">
        <v>5796</v>
      </c>
      <c r="G2283" s="376" t="s">
        <v>86</v>
      </c>
      <c r="H2283" s="377">
        <v>0.18</v>
      </c>
      <c r="I2283" s="378">
        <v>12.5</v>
      </c>
      <c r="J2283" s="378">
        <v>2.25</v>
      </c>
      <c r="K2283" s="379"/>
      <c r="L2283" s="493">
        <v>15.06</v>
      </c>
      <c r="M2283" s="494"/>
    </row>
    <row r="2284" spans="1:13" x14ac:dyDescent="0.2">
      <c r="A2284" s="359" t="s">
        <v>6743</v>
      </c>
      <c r="B2284" s="373" t="s">
        <v>5794</v>
      </c>
      <c r="C2284" s="374" t="s">
        <v>6062</v>
      </c>
      <c r="D2284" s="373" t="s">
        <v>5791</v>
      </c>
      <c r="E2284" s="373" t="s">
        <v>5341</v>
      </c>
      <c r="F2284" s="375" t="s">
        <v>5796</v>
      </c>
      <c r="G2284" s="376" t="s">
        <v>86</v>
      </c>
      <c r="H2284" s="377">
        <v>0.18</v>
      </c>
      <c r="I2284" s="378">
        <v>18.510000000000002</v>
      </c>
      <c r="J2284" s="378">
        <v>3.33</v>
      </c>
      <c r="K2284" s="379"/>
      <c r="L2284" s="493">
        <v>22.3</v>
      </c>
      <c r="M2284" s="494"/>
    </row>
    <row r="2285" spans="1:13" x14ac:dyDescent="0.2">
      <c r="A2285" s="359" t="s">
        <v>13884</v>
      </c>
      <c r="B2285" s="396" t="s">
        <v>5794</v>
      </c>
      <c r="C2285" s="397" t="s">
        <v>7952</v>
      </c>
      <c r="D2285" s="396" t="s">
        <v>5791</v>
      </c>
      <c r="E2285" s="396" t="s">
        <v>7953</v>
      </c>
      <c r="F2285" s="398" t="s">
        <v>5798</v>
      </c>
      <c r="G2285" s="399" t="s">
        <v>5305</v>
      </c>
      <c r="H2285" s="400">
        <v>1</v>
      </c>
      <c r="I2285" s="380">
        <v>3.1421250000000005</v>
      </c>
      <c r="J2285" s="380">
        <v>3.14</v>
      </c>
      <c r="K2285" s="379"/>
      <c r="L2285" s="489">
        <v>3.8</v>
      </c>
    </row>
    <row r="2286" spans="1:13" ht="12.75" thickBot="1" x14ac:dyDescent="0.25">
      <c r="A2286" s="359" t="s">
        <v>13885</v>
      </c>
      <c r="B2286" s="381" t="s">
        <v>7955</v>
      </c>
      <c r="C2286" s="382" t="s">
        <v>5781</v>
      </c>
      <c r="D2286" s="381" t="s">
        <v>5782</v>
      </c>
      <c r="E2286" s="381" t="s">
        <v>5783</v>
      </c>
      <c r="F2286" s="383" t="s">
        <v>5784</v>
      </c>
      <c r="G2286" s="384" t="s">
        <v>5785</v>
      </c>
      <c r="H2286" s="382" t="s">
        <v>5786</v>
      </c>
      <c r="I2286" s="382" t="s">
        <v>5787</v>
      </c>
      <c r="J2286" s="382" t="s">
        <v>5788</v>
      </c>
      <c r="K2286" s="364"/>
    </row>
    <row r="2287" spans="1:13" ht="12.75" thickTop="1" x14ac:dyDescent="0.2">
      <c r="A2287" s="359" t="s">
        <v>13886</v>
      </c>
      <c r="B2287" s="401" t="s">
        <v>5789</v>
      </c>
      <c r="C2287" s="402" t="s">
        <v>7957</v>
      </c>
      <c r="D2287" s="401" t="s">
        <v>5791</v>
      </c>
      <c r="E2287" s="401" t="s">
        <v>972</v>
      </c>
      <c r="F2287" s="403">
        <v>7</v>
      </c>
      <c r="G2287" s="404" t="s">
        <v>5607</v>
      </c>
      <c r="H2287" s="405">
        <v>1</v>
      </c>
      <c r="I2287" s="406">
        <v>102.69</v>
      </c>
      <c r="J2287" s="406">
        <v>102.69</v>
      </c>
      <c r="K2287" s="371"/>
      <c r="L2287" s="496">
        <v>123.73</v>
      </c>
      <c r="M2287" s="496">
        <v>123.73</v>
      </c>
    </row>
    <row r="2288" spans="1:13" x14ac:dyDescent="0.2">
      <c r="A2288" s="359" t="s">
        <v>6746</v>
      </c>
      <c r="B2288" s="373" t="s">
        <v>5794</v>
      </c>
      <c r="C2288" s="374" t="s">
        <v>5795</v>
      </c>
      <c r="D2288" s="373" t="s">
        <v>5791</v>
      </c>
      <c r="E2288" s="373" t="s">
        <v>5302</v>
      </c>
      <c r="F2288" s="375" t="s">
        <v>5796</v>
      </c>
      <c r="G2288" s="376" t="s">
        <v>86</v>
      </c>
      <c r="H2288" s="377">
        <v>1.5</v>
      </c>
      <c r="I2288" s="378">
        <v>12.5</v>
      </c>
      <c r="J2288" s="378">
        <v>18.75</v>
      </c>
      <c r="K2288" s="379"/>
      <c r="L2288" s="493">
        <v>15.06</v>
      </c>
      <c r="M2288" s="494"/>
    </row>
    <row r="2289" spans="1:13" x14ac:dyDescent="0.2">
      <c r="A2289" s="359" t="s">
        <v>6748</v>
      </c>
      <c r="B2289" s="373" t="s">
        <v>5794</v>
      </c>
      <c r="C2289" s="374" t="s">
        <v>6062</v>
      </c>
      <c r="D2289" s="373" t="s">
        <v>5791</v>
      </c>
      <c r="E2289" s="373" t="s">
        <v>5341</v>
      </c>
      <c r="F2289" s="375" t="s">
        <v>5796</v>
      </c>
      <c r="G2289" s="376" t="s">
        <v>86</v>
      </c>
      <c r="H2289" s="377">
        <v>1.5</v>
      </c>
      <c r="I2289" s="378">
        <v>18.510000000000002</v>
      </c>
      <c r="J2289" s="378">
        <v>27.76</v>
      </c>
      <c r="K2289" s="379"/>
      <c r="L2289" s="493">
        <v>22.3</v>
      </c>
      <c r="M2289" s="494"/>
    </row>
    <row r="2290" spans="1:13" x14ac:dyDescent="0.2">
      <c r="A2290" s="359" t="s">
        <v>6750</v>
      </c>
      <c r="B2290" s="373" t="s">
        <v>5794</v>
      </c>
      <c r="C2290" s="374" t="s">
        <v>7961</v>
      </c>
      <c r="D2290" s="373" t="s">
        <v>5791</v>
      </c>
      <c r="E2290" s="373" t="s">
        <v>7962</v>
      </c>
      <c r="F2290" s="375" t="s">
        <v>5798</v>
      </c>
      <c r="G2290" s="376" t="s">
        <v>5305</v>
      </c>
      <c r="H2290" s="377">
        <v>1</v>
      </c>
      <c r="I2290" s="378">
        <v>56.18</v>
      </c>
      <c r="J2290" s="378">
        <v>56.18</v>
      </c>
      <c r="K2290" s="379"/>
      <c r="L2290" s="493">
        <v>67.69</v>
      </c>
      <c r="M2290" s="494"/>
    </row>
    <row r="2291" spans="1:13" x14ac:dyDescent="0.2">
      <c r="A2291" s="359" t="s">
        <v>6751</v>
      </c>
      <c r="B2291" s="360" t="s">
        <v>7964</v>
      </c>
      <c r="C2291" s="361" t="s">
        <v>5781</v>
      </c>
      <c r="D2291" s="360" t="s">
        <v>5782</v>
      </c>
      <c r="E2291" s="360" t="s">
        <v>5783</v>
      </c>
      <c r="F2291" s="362" t="s">
        <v>5784</v>
      </c>
      <c r="G2291" s="363" t="s">
        <v>5785</v>
      </c>
      <c r="H2291" s="361" t="s">
        <v>5786</v>
      </c>
      <c r="I2291" s="361" t="s">
        <v>5787</v>
      </c>
      <c r="J2291" s="361" t="s">
        <v>5788</v>
      </c>
      <c r="K2291" s="364"/>
      <c r="L2291" s="494"/>
      <c r="M2291" s="494"/>
    </row>
    <row r="2292" spans="1:13" x14ac:dyDescent="0.2">
      <c r="A2292" s="359" t="s">
        <v>6752</v>
      </c>
      <c r="B2292" s="365" t="s">
        <v>5789</v>
      </c>
      <c r="C2292" s="366" t="s">
        <v>7966</v>
      </c>
      <c r="D2292" s="365" t="s">
        <v>5791</v>
      </c>
      <c r="E2292" s="365" t="s">
        <v>974</v>
      </c>
      <c r="F2292" s="367">
        <v>7</v>
      </c>
      <c r="G2292" s="368" t="s">
        <v>5607</v>
      </c>
      <c r="H2292" s="369">
        <v>1</v>
      </c>
      <c r="I2292" s="370">
        <v>24.45</v>
      </c>
      <c r="J2292" s="370">
        <v>24.450000000000003</v>
      </c>
      <c r="K2292" s="371"/>
      <c r="L2292" s="495">
        <v>29.45</v>
      </c>
      <c r="M2292" s="495">
        <v>29.45</v>
      </c>
    </row>
    <row r="2293" spans="1:13" x14ac:dyDescent="0.2">
      <c r="A2293" s="359" t="s">
        <v>6753</v>
      </c>
      <c r="B2293" s="373" t="s">
        <v>5794</v>
      </c>
      <c r="C2293" s="374" t="s">
        <v>5795</v>
      </c>
      <c r="D2293" s="373" t="s">
        <v>5791</v>
      </c>
      <c r="E2293" s="373" t="s">
        <v>5302</v>
      </c>
      <c r="F2293" s="375" t="s">
        <v>5796</v>
      </c>
      <c r="G2293" s="376" t="s">
        <v>86</v>
      </c>
      <c r="H2293" s="377">
        <v>0.43</v>
      </c>
      <c r="I2293" s="378">
        <v>12.5</v>
      </c>
      <c r="J2293" s="378">
        <v>5.37</v>
      </c>
      <c r="K2293" s="379"/>
      <c r="L2293" s="493">
        <v>15.06</v>
      </c>
      <c r="M2293" s="494"/>
    </row>
    <row r="2294" spans="1:13" x14ac:dyDescent="0.2">
      <c r="A2294" s="359" t="s">
        <v>13887</v>
      </c>
      <c r="B2294" s="396" t="s">
        <v>5794</v>
      </c>
      <c r="C2294" s="397" t="s">
        <v>6062</v>
      </c>
      <c r="D2294" s="396" t="s">
        <v>5791</v>
      </c>
      <c r="E2294" s="396" t="s">
        <v>5341</v>
      </c>
      <c r="F2294" s="398" t="s">
        <v>5796</v>
      </c>
      <c r="G2294" s="399" t="s">
        <v>86</v>
      </c>
      <c r="H2294" s="400">
        <v>0.43</v>
      </c>
      <c r="I2294" s="380">
        <v>18.510000000000002</v>
      </c>
      <c r="J2294" s="380">
        <v>7.95</v>
      </c>
      <c r="K2294" s="379"/>
      <c r="L2294" s="489">
        <v>22.3</v>
      </c>
    </row>
    <row r="2295" spans="1:13" ht="12.75" thickBot="1" x14ac:dyDescent="0.25">
      <c r="A2295" s="359" t="s">
        <v>13888</v>
      </c>
      <c r="B2295" s="396" t="s">
        <v>5794</v>
      </c>
      <c r="C2295" s="397" t="s">
        <v>7970</v>
      </c>
      <c r="D2295" s="396" t="s">
        <v>5791</v>
      </c>
      <c r="E2295" s="396" t="s">
        <v>7971</v>
      </c>
      <c r="F2295" s="398" t="s">
        <v>5798</v>
      </c>
      <c r="G2295" s="399" t="s">
        <v>5305</v>
      </c>
      <c r="H2295" s="400">
        <v>1</v>
      </c>
      <c r="I2295" s="380">
        <v>11.130109090909091</v>
      </c>
      <c r="J2295" s="380">
        <v>11.13</v>
      </c>
      <c r="K2295" s="379"/>
      <c r="L2295" s="489">
        <v>13.4</v>
      </c>
    </row>
    <row r="2296" spans="1:13" ht="12.75" thickTop="1" x14ac:dyDescent="0.2">
      <c r="A2296" s="359" t="s">
        <v>13889</v>
      </c>
      <c r="B2296" s="407" t="s">
        <v>7973</v>
      </c>
      <c r="C2296" s="408" t="s">
        <v>5781</v>
      </c>
      <c r="D2296" s="407" t="s">
        <v>5782</v>
      </c>
      <c r="E2296" s="407" t="s">
        <v>5783</v>
      </c>
      <c r="F2296" s="409" t="s">
        <v>5784</v>
      </c>
      <c r="G2296" s="410" t="s">
        <v>5785</v>
      </c>
      <c r="H2296" s="408" t="s">
        <v>5786</v>
      </c>
      <c r="I2296" s="408" t="s">
        <v>5787</v>
      </c>
      <c r="J2296" s="408" t="s">
        <v>5788</v>
      </c>
      <c r="K2296" s="364"/>
      <c r="L2296" s="492"/>
      <c r="M2296" s="492"/>
    </row>
    <row r="2297" spans="1:13" x14ac:dyDescent="0.2">
      <c r="A2297" s="359" t="s">
        <v>6756</v>
      </c>
      <c r="B2297" s="365" t="s">
        <v>5789</v>
      </c>
      <c r="C2297" s="366" t="s">
        <v>7975</v>
      </c>
      <c r="D2297" s="365" t="s">
        <v>5791</v>
      </c>
      <c r="E2297" s="365" t="s">
        <v>976</v>
      </c>
      <c r="F2297" s="367">
        <v>7</v>
      </c>
      <c r="G2297" s="368" t="s">
        <v>370</v>
      </c>
      <c r="H2297" s="369">
        <v>1</v>
      </c>
      <c r="I2297" s="370">
        <v>16.23</v>
      </c>
      <c r="J2297" s="370">
        <v>16.23</v>
      </c>
      <c r="K2297" s="371"/>
      <c r="L2297" s="495">
        <v>19.57</v>
      </c>
      <c r="M2297" s="495">
        <v>19.57</v>
      </c>
    </row>
    <row r="2298" spans="1:13" x14ac:dyDescent="0.2">
      <c r="A2298" s="359" t="s">
        <v>6758</v>
      </c>
      <c r="B2298" s="373" t="s">
        <v>5794</v>
      </c>
      <c r="C2298" s="374" t="s">
        <v>5795</v>
      </c>
      <c r="D2298" s="373" t="s">
        <v>5791</v>
      </c>
      <c r="E2298" s="373" t="s">
        <v>5302</v>
      </c>
      <c r="F2298" s="375" t="s">
        <v>5796</v>
      </c>
      <c r="G2298" s="376" t="s">
        <v>86</v>
      </c>
      <c r="H2298" s="377">
        <v>0.18</v>
      </c>
      <c r="I2298" s="378">
        <v>12.5</v>
      </c>
      <c r="J2298" s="378">
        <v>2.25</v>
      </c>
      <c r="K2298" s="379"/>
      <c r="L2298" s="493">
        <v>15.06</v>
      </c>
      <c r="M2298" s="494"/>
    </row>
    <row r="2299" spans="1:13" x14ac:dyDescent="0.2">
      <c r="A2299" s="359" t="s">
        <v>6760</v>
      </c>
      <c r="B2299" s="373" t="s">
        <v>5794</v>
      </c>
      <c r="C2299" s="374" t="s">
        <v>6062</v>
      </c>
      <c r="D2299" s="373" t="s">
        <v>5791</v>
      </c>
      <c r="E2299" s="373" t="s">
        <v>5341</v>
      </c>
      <c r="F2299" s="375" t="s">
        <v>5796</v>
      </c>
      <c r="G2299" s="376" t="s">
        <v>86</v>
      </c>
      <c r="H2299" s="377">
        <v>0.18</v>
      </c>
      <c r="I2299" s="378">
        <v>18.510000000000002</v>
      </c>
      <c r="J2299" s="378">
        <v>3.33</v>
      </c>
      <c r="K2299" s="379"/>
      <c r="L2299" s="493">
        <v>22.3</v>
      </c>
      <c r="M2299" s="494"/>
    </row>
    <row r="2300" spans="1:13" x14ac:dyDescent="0.2">
      <c r="A2300" s="359" t="s">
        <v>6761</v>
      </c>
      <c r="B2300" s="373" t="s">
        <v>5794</v>
      </c>
      <c r="C2300" s="374" t="s">
        <v>7979</v>
      </c>
      <c r="D2300" s="373" t="s">
        <v>5791</v>
      </c>
      <c r="E2300" s="373" t="s">
        <v>976</v>
      </c>
      <c r="F2300" s="375" t="s">
        <v>5798</v>
      </c>
      <c r="G2300" s="376" t="s">
        <v>370</v>
      </c>
      <c r="H2300" s="377">
        <v>1</v>
      </c>
      <c r="I2300" s="378">
        <v>10.65030909090909</v>
      </c>
      <c r="J2300" s="378">
        <v>10.65</v>
      </c>
      <c r="K2300" s="379"/>
      <c r="L2300" s="493">
        <v>12.85</v>
      </c>
      <c r="M2300" s="494"/>
    </row>
    <row r="2301" spans="1:13" x14ac:dyDescent="0.2">
      <c r="A2301" s="359" t="s">
        <v>6762</v>
      </c>
      <c r="B2301" s="360" t="s">
        <v>7981</v>
      </c>
      <c r="C2301" s="361" t="s">
        <v>5781</v>
      </c>
      <c r="D2301" s="360" t="s">
        <v>5782</v>
      </c>
      <c r="E2301" s="360" t="s">
        <v>5783</v>
      </c>
      <c r="F2301" s="362" t="s">
        <v>5784</v>
      </c>
      <c r="G2301" s="363" t="s">
        <v>5785</v>
      </c>
      <c r="H2301" s="361" t="s">
        <v>5786</v>
      </c>
      <c r="I2301" s="361" t="s">
        <v>5787</v>
      </c>
      <c r="J2301" s="361" t="s">
        <v>5788</v>
      </c>
      <c r="K2301" s="364"/>
      <c r="L2301" s="494"/>
      <c r="M2301" s="494"/>
    </row>
    <row r="2302" spans="1:13" x14ac:dyDescent="0.2">
      <c r="A2302" s="359" t="s">
        <v>13890</v>
      </c>
      <c r="B2302" s="385" t="s">
        <v>5789</v>
      </c>
      <c r="C2302" s="386" t="s">
        <v>7983</v>
      </c>
      <c r="D2302" s="385" t="s">
        <v>5791</v>
      </c>
      <c r="E2302" s="385" t="s">
        <v>978</v>
      </c>
      <c r="F2302" s="387">
        <v>7</v>
      </c>
      <c r="G2302" s="388" t="s">
        <v>172</v>
      </c>
      <c r="H2302" s="389">
        <v>1</v>
      </c>
      <c r="I2302" s="372">
        <v>46.489999999999995</v>
      </c>
      <c r="J2302" s="372">
        <v>46.49</v>
      </c>
      <c r="K2302" s="371"/>
      <c r="L2302" s="488">
        <v>56</v>
      </c>
      <c r="M2302" s="488">
        <v>56</v>
      </c>
    </row>
    <row r="2303" spans="1:13" ht="12.75" thickBot="1" x14ac:dyDescent="0.25">
      <c r="A2303" s="359" t="s">
        <v>13891</v>
      </c>
      <c r="B2303" s="396" t="s">
        <v>5794</v>
      </c>
      <c r="C2303" s="397" t="s">
        <v>5795</v>
      </c>
      <c r="D2303" s="396" t="s">
        <v>5791</v>
      </c>
      <c r="E2303" s="396" t="s">
        <v>5302</v>
      </c>
      <c r="F2303" s="398" t="s">
        <v>5796</v>
      </c>
      <c r="G2303" s="399" t="s">
        <v>86</v>
      </c>
      <c r="H2303" s="400">
        <v>0.8</v>
      </c>
      <c r="I2303" s="380">
        <v>12.5</v>
      </c>
      <c r="J2303" s="380">
        <v>10</v>
      </c>
      <c r="K2303" s="379"/>
      <c r="L2303" s="489">
        <v>15.06</v>
      </c>
    </row>
    <row r="2304" spans="1:13" ht="12.75" thickTop="1" x14ac:dyDescent="0.2">
      <c r="A2304" s="359" t="s">
        <v>13892</v>
      </c>
      <c r="B2304" s="390" t="s">
        <v>5794</v>
      </c>
      <c r="C2304" s="391" t="s">
        <v>6062</v>
      </c>
      <c r="D2304" s="390" t="s">
        <v>5791</v>
      </c>
      <c r="E2304" s="390" t="s">
        <v>5341</v>
      </c>
      <c r="F2304" s="392" t="s">
        <v>5796</v>
      </c>
      <c r="G2304" s="393" t="s">
        <v>86</v>
      </c>
      <c r="H2304" s="394">
        <v>0.8</v>
      </c>
      <c r="I2304" s="395">
        <v>18.510000000000002</v>
      </c>
      <c r="J2304" s="395">
        <v>14.8</v>
      </c>
      <c r="K2304" s="379"/>
      <c r="L2304" s="491">
        <v>22.3</v>
      </c>
      <c r="M2304" s="492"/>
    </row>
    <row r="2305" spans="1:13" x14ac:dyDescent="0.2">
      <c r="A2305" s="359" t="s">
        <v>6765</v>
      </c>
      <c r="B2305" s="373" t="s">
        <v>5794</v>
      </c>
      <c r="C2305" s="374" t="s">
        <v>7987</v>
      </c>
      <c r="D2305" s="373" t="s">
        <v>5791</v>
      </c>
      <c r="E2305" s="373" t="s">
        <v>7988</v>
      </c>
      <c r="F2305" s="375" t="s">
        <v>5798</v>
      </c>
      <c r="G2305" s="376" t="s">
        <v>5385</v>
      </c>
      <c r="H2305" s="377">
        <v>1</v>
      </c>
      <c r="I2305" s="378">
        <v>21.690323809523807</v>
      </c>
      <c r="J2305" s="378">
        <v>21.69</v>
      </c>
      <c r="K2305" s="379"/>
      <c r="L2305" s="493">
        <v>26.12</v>
      </c>
      <c r="M2305" s="494"/>
    </row>
    <row r="2306" spans="1:13" x14ac:dyDescent="0.2">
      <c r="A2306" s="359" t="s">
        <v>6767</v>
      </c>
      <c r="B2306" s="360" t="s">
        <v>7990</v>
      </c>
      <c r="C2306" s="361" t="s">
        <v>5781</v>
      </c>
      <c r="D2306" s="360" t="s">
        <v>5782</v>
      </c>
      <c r="E2306" s="360" t="s">
        <v>5783</v>
      </c>
      <c r="F2306" s="362" t="s">
        <v>5784</v>
      </c>
      <c r="G2306" s="363" t="s">
        <v>5785</v>
      </c>
      <c r="H2306" s="361" t="s">
        <v>5786</v>
      </c>
      <c r="I2306" s="361" t="s">
        <v>5787</v>
      </c>
      <c r="J2306" s="361" t="s">
        <v>5788</v>
      </c>
      <c r="K2306" s="364"/>
      <c r="L2306" s="494"/>
      <c r="M2306" s="494"/>
    </row>
    <row r="2307" spans="1:13" x14ac:dyDescent="0.2">
      <c r="A2307" s="359" t="s">
        <v>6769</v>
      </c>
      <c r="B2307" s="365" t="s">
        <v>5789</v>
      </c>
      <c r="C2307" s="366" t="s">
        <v>7992</v>
      </c>
      <c r="D2307" s="365" t="s">
        <v>5791</v>
      </c>
      <c r="E2307" s="365" t="s">
        <v>980</v>
      </c>
      <c r="F2307" s="367">
        <v>7</v>
      </c>
      <c r="G2307" s="368" t="s">
        <v>5607</v>
      </c>
      <c r="H2307" s="369">
        <v>1</v>
      </c>
      <c r="I2307" s="370">
        <v>4.04</v>
      </c>
      <c r="J2307" s="370">
        <v>4.04</v>
      </c>
      <c r="K2307" s="371"/>
      <c r="L2307" s="495">
        <v>4.87</v>
      </c>
      <c r="M2307" s="495">
        <v>4.87</v>
      </c>
    </row>
    <row r="2308" spans="1:13" x14ac:dyDescent="0.2">
      <c r="A2308" s="359" t="s">
        <v>6770</v>
      </c>
      <c r="B2308" s="373" t="s">
        <v>5794</v>
      </c>
      <c r="C2308" s="374" t="s">
        <v>5795</v>
      </c>
      <c r="D2308" s="373" t="s">
        <v>5791</v>
      </c>
      <c r="E2308" s="373" t="s">
        <v>5302</v>
      </c>
      <c r="F2308" s="375" t="s">
        <v>5796</v>
      </c>
      <c r="G2308" s="376" t="s">
        <v>86</v>
      </c>
      <c r="H2308" s="377">
        <v>0.06</v>
      </c>
      <c r="I2308" s="378">
        <v>12.5</v>
      </c>
      <c r="J2308" s="378">
        <v>0.75</v>
      </c>
      <c r="K2308" s="379"/>
      <c r="L2308" s="493">
        <v>15.06</v>
      </c>
      <c r="M2308" s="494"/>
    </row>
    <row r="2309" spans="1:13" x14ac:dyDescent="0.2">
      <c r="A2309" s="359" t="s">
        <v>6771</v>
      </c>
      <c r="B2309" s="373" t="s">
        <v>5794</v>
      </c>
      <c r="C2309" s="374" t="s">
        <v>6062</v>
      </c>
      <c r="D2309" s="373" t="s">
        <v>5791</v>
      </c>
      <c r="E2309" s="373" t="s">
        <v>5341</v>
      </c>
      <c r="F2309" s="375" t="s">
        <v>5796</v>
      </c>
      <c r="G2309" s="376" t="s">
        <v>86</v>
      </c>
      <c r="H2309" s="377">
        <v>0.06</v>
      </c>
      <c r="I2309" s="378">
        <v>18.510000000000002</v>
      </c>
      <c r="J2309" s="378">
        <v>1.1100000000000001</v>
      </c>
      <c r="K2309" s="379"/>
      <c r="L2309" s="493">
        <v>22.3</v>
      </c>
      <c r="M2309" s="494"/>
    </row>
    <row r="2310" spans="1:13" x14ac:dyDescent="0.2">
      <c r="A2310" s="359" t="s">
        <v>13893</v>
      </c>
      <c r="B2310" s="396" t="s">
        <v>5794</v>
      </c>
      <c r="C2310" s="397" t="s">
        <v>7996</v>
      </c>
      <c r="D2310" s="396" t="s">
        <v>5791</v>
      </c>
      <c r="E2310" s="396" t="s">
        <v>7997</v>
      </c>
      <c r="F2310" s="398" t="s">
        <v>5798</v>
      </c>
      <c r="G2310" s="399" t="s">
        <v>5305</v>
      </c>
      <c r="H2310" s="400">
        <v>1</v>
      </c>
      <c r="I2310" s="380">
        <v>2.1827000000000001</v>
      </c>
      <c r="J2310" s="380">
        <v>2.1800000000000002</v>
      </c>
      <c r="K2310" s="379"/>
      <c r="L2310" s="489">
        <v>2.64</v>
      </c>
    </row>
    <row r="2311" spans="1:13" ht="12.75" thickBot="1" x14ac:dyDescent="0.25">
      <c r="A2311" s="359" t="s">
        <v>13894</v>
      </c>
      <c r="B2311" s="381" t="s">
        <v>7999</v>
      </c>
      <c r="C2311" s="382" t="s">
        <v>5781</v>
      </c>
      <c r="D2311" s="381" t="s">
        <v>5782</v>
      </c>
      <c r="E2311" s="381" t="s">
        <v>5783</v>
      </c>
      <c r="F2311" s="383" t="s">
        <v>5784</v>
      </c>
      <c r="G2311" s="384" t="s">
        <v>5785</v>
      </c>
      <c r="H2311" s="382" t="s">
        <v>5786</v>
      </c>
      <c r="I2311" s="382" t="s">
        <v>5787</v>
      </c>
      <c r="J2311" s="382" t="s">
        <v>5788</v>
      </c>
      <c r="K2311" s="364"/>
    </row>
    <row r="2312" spans="1:13" ht="12.75" thickTop="1" x14ac:dyDescent="0.2">
      <c r="A2312" s="359" t="s">
        <v>13895</v>
      </c>
      <c r="B2312" s="401" t="s">
        <v>5789</v>
      </c>
      <c r="C2312" s="402" t="s">
        <v>8001</v>
      </c>
      <c r="D2312" s="401" t="s">
        <v>5791</v>
      </c>
      <c r="E2312" s="401" t="s">
        <v>982</v>
      </c>
      <c r="F2312" s="403">
        <v>7</v>
      </c>
      <c r="G2312" s="404" t="s">
        <v>5607</v>
      </c>
      <c r="H2312" s="405">
        <v>1</v>
      </c>
      <c r="I2312" s="406">
        <v>40.510000000000005</v>
      </c>
      <c r="J2312" s="406">
        <v>40.51</v>
      </c>
      <c r="K2312" s="371"/>
      <c r="L2312" s="496">
        <v>48.81</v>
      </c>
      <c r="M2312" s="496">
        <v>48.81</v>
      </c>
    </row>
    <row r="2313" spans="1:13" x14ac:dyDescent="0.2">
      <c r="A2313" s="359" t="s">
        <v>6774</v>
      </c>
      <c r="B2313" s="373" t="s">
        <v>5794</v>
      </c>
      <c r="C2313" s="374" t="s">
        <v>5795</v>
      </c>
      <c r="D2313" s="373" t="s">
        <v>5791</v>
      </c>
      <c r="E2313" s="373" t="s">
        <v>5302</v>
      </c>
      <c r="F2313" s="375" t="s">
        <v>5796</v>
      </c>
      <c r="G2313" s="376" t="s">
        <v>86</v>
      </c>
      <c r="H2313" s="377">
        <v>0.47</v>
      </c>
      <c r="I2313" s="378">
        <v>12.5</v>
      </c>
      <c r="J2313" s="378">
        <v>5.87</v>
      </c>
      <c r="K2313" s="379"/>
      <c r="L2313" s="493">
        <v>15.06</v>
      </c>
      <c r="M2313" s="494"/>
    </row>
    <row r="2314" spans="1:13" x14ac:dyDescent="0.2">
      <c r="A2314" s="359" t="s">
        <v>6776</v>
      </c>
      <c r="B2314" s="373" t="s">
        <v>5794</v>
      </c>
      <c r="C2314" s="374" t="s">
        <v>6062</v>
      </c>
      <c r="D2314" s="373" t="s">
        <v>5791</v>
      </c>
      <c r="E2314" s="373" t="s">
        <v>5341</v>
      </c>
      <c r="F2314" s="375" t="s">
        <v>5796</v>
      </c>
      <c r="G2314" s="376" t="s">
        <v>86</v>
      </c>
      <c r="H2314" s="377">
        <v>0.47</v>
      </c>
      <c r="I2314" s="378">
        <v>18.510000000000002</v>
      </c>
      <c r="J2314" s="378">
        <v>8.69</v>
      </c>
      <c r="K2314" s="379"/>
      <c r="L2314" s="493">
        <v>22.3</v>
      </c>
      <c r="M2314" s="494"/>
    </row>
    <row r="2315" spans="1:13" x14ac:dyDescent="0.2">
      <c r="A2315" s="359" t="s">
        <v>6778</v>
      </c>
      <c r="B2315" s="373" t="s">
        <v>5794</v>
      </c>
      <c r="C2315" s="374" t="s">
        <v>8005</v>
      </c>
      <c r="D2315" s="373" t="s">
        <v>5791</v>
      </c>
      <c r="E2315" s="373" t="s">
        <v>8006</v>
      </c>
      <c r="F2315" s="375" t="s">
        <v>5798</v>
      </c>
      <c r="G2315" s="376" t="s">
        <v>5305</v>
      </c>
      <c r="H2315" s="377">
        <v>1</v>
      </c>
      <c r="I2315" s="378">
        <v>25.950375999999999</v>
      </c>
      <c r="J2315" s="378">
        <v>25.95</v>
      </c>
      <c r="K2315" s="379"/>
      <c r="L2315" s="493">
        <v>31.26</v>
      </c>
      <c r="M2315" s="494"/>
    </row>
    <row r="2316" spans="1:13" x14ac:dyDescent="0.2">
      <c r="A2316" s="359" t="s">
        <v>6779</v>
      </c>
      <c r="B2316" s="360" t="s">
        <v>8008</v>
      </c>
      <c r="C2316" s="361" t="s">
        <v>5781</v>
      </c>
      <c r="D2316" s="360" t="s">
        <v>5782</v>
      </c>
      <c r="E2316" s="360" t="s">
        <v>5783</v>
      </c>
      <c r="F2316" s="362" t="s">
        <v>5784</v>
      </c>
      <c r="G2316" s="363" t="s">
        <v>5785</v>
      </c>
      <c r="H2316" s="361" t="s">
        <v>5786</v>
      </c>
      <c r="I2316" s="361" t="s">
        <v>5787</v>
      </c>
      <c r="J2316" s="361" t="s">
        <v>5788</v>
      </c>
      <c r="K2316" s="364"/>
      <c r="L2316" s="494"/>
      <c r="M2316" s="494"/>
    </row>
    <row r="2317" spans="1:13" x14ac:dyDescent="0.2">
      <c r="A2317" s="359" t="s">
        <v>6780</v>
      </c>
      <c r="B2317" s="365" t="s">
        <v>5789</v>
      </c>
      <c r="C2317" s="366" t="s">
        <v>8010</v>
      </c>
      <c r="D2317" s="365" t="s">
        <v>5791</v>
      </c>
      <c r="E2317" s="365" t="s">
        <v>984</v>
      </c>
      <c r="F2317" s="367">
        <v>7</v>
      </c>
      <c r="G2317" s="368" t="s">
        <v>5607</v>
      </c>
      <c r="H2317" s="369">
        <v>1</v>
      </c>
      <c r="I2317" s="370">
        <v>11.4</v>
      </c>
      <c r="J2317" s="370">
        <v>11.399999999999999</v>
      </c>
      <c r="K2317" s="371"/>
      <c r="L2317" s="495">
        <v>13.73</v>
      </c>
      <c r="M2317" s="495">
        <v>13.73</v>
      </c>
    </row>
    <row r="2318" spans="1:13" x14ac:dyDescent="0.2">
      <c r="A2318" s="359" t="s">
        <v>13896</v>
      </c>
      <c r="B2318" s="396" t="s">
        <v>5794</v>
      </c>
      <c r="C2318" s="397" t="s">
        <v>5795</v>
      </c>
      <c r="D2318" s="396" t="s">
        <v>5791</v>
      </c>
      <c r="E2318" s="396" t="s">
        <v>5302</v>
      </c>
      <c r="F2318" s="398" t="s">
        <v>5796</v>
      </c>
      <c r="G2318" s="399" t="s">
        <v>86</v>
      </c>
      <c r="H2318" s="400">
        <v>0.13</v>
      </c>
      <c r="I2318" s="380">
        <v>12.5</v>
      </c>
      <c r="J2318" s="380">
        <v>1.62</v>
      </c>
      <c r="K2318" s="379"/>
      <c r="L2318" s="489">
        <v>15.06</v>
      </c>
    </row>
    <row r="2319" spans="1:13" ht="12.75" thickBot="1" x14ac:dyDescent="0.25">
      <c r="A2319" s="359" t="s">
        <v>13897</v>
      </c>
      <c r="B2319" s="396" t="s">
        <v>5794</v>
      </c>
      <c r="C2319" s="397" t="s">
        <v>6062</v>
      </c>
      <c r="D2319" s="396" t="s">
        <v>5791</v>
      </c>
      <c r="E2319" s="396" t="s">
        <v>5341</v>
      </c>
      <c r="F2319" s="398" t="s">
        <v>5796</v>
      </c>
      <c r="G2319" s="399" t="s">
        <v>86</v>
      </c>
      <c r="H2319" s="400">
        <v>0.13</v>
      </c>
      <c r="I2319" s="380">
        <v>18.510000000000002</v>
      </c>
      <c r="J2319" s="380">
        <v>2.4</v>
      </c>
      <c r="K2319" s="379"/>
      <c r="L2319" s="489">
        <v>22.3</v>
      </c>
    </row>
    <row r="2320" spans="1:13" ht="12.75" thickTop="1" x14ac:dyDescent="0.2">
      <c r="A2320" s="359" t="s">
        <v>13898</v>
      </c>
      <c r="B2320" s="390" t="s">
        <v>5794</v>
      </c>
      <c r="C2320" s="391" t="s">
        <v>8014</v>
      </c>
      <c r="D2320" s="390" t="s">
        <v>5791</v>
      </c>
      <c r="E2320" s="390" t="s">
        <v>8015</v>
      </c>
      <c r="F2320" s="392" t="s">
        <v>5798</v>
      </c>
      <c r="G2320" s="393" t="s">
        <v>5305</v>
      </c>
      <c r="H2320" s="394">
        <v>1</v>
      </c>
      <c r="I2320" s="395">
        <v>7.3805285714285711</v>
      </c>
      <c r="J2320" s="395">
        <v>7.38</v>
      </c>
      <c r="K2320" s="379"/>
      <c r="L2320" s="491">
        <v>8.89</v>
      </c>
      <c r="M2320" s="492"/>
    </row>
    <row r="2321" spans="1:13" x14ac:dyDescent="0.2">
      <c r="A2321" s="359" t="s">
        <v>6783</v>
      </c>
      <c r="B2321" s="360" t="s">
        <v>8017</v>
      </c>
      <c r="C2321" s="361" t="s">
        <v>5781</v>
      </c>
      <c r="D2321" s="360" t="s">
        <v>5782</v>
      </c>
      <c r="E2321" s="360" t="s">
        <v>5783</v>
      </c>
      <c r="F2321" s="362" t="s">
        <v>5784</v>
      </c>
      <c r="G2321" s="363" t="s">
        <v>5785</v>
      </c>
      <c r="H2321" s="361" t="s">
        <v>5786</v>
      </c>
      <c r="I2321" s="361" t="s">
        <v>5787</v>
      </c>
      <c r="J2321" s="361" t="s">
        <v>5788</v>
      </c>
      <c r="K2321" s="364"/>
      <c r="L2321" s="494"/>
      <c r="M2321" s="494"/>
    </row>
    <row r="2322" spans="1:13" x14ac:dyDescent="0.2">
      <c r="A2322" s="359" t="s">
        <v>6785</v>
      </c>
      <c r="B2322" s="365" t="s">
        <v>5789</v>
      </c>
      <c r="C2322" s="366" t="s">
        <v>8019</v>
      </c>
      <c r="D2322" s="365" t="s">
        <v>5791</v>
      </c>
      <c r="E2322" s="365" t="s">
        <v>986</v>
      </c>
      <c r="F2322" s="367">
        <v>7</v>
      </c>
      <c r="G2322" s="368" t="s">
        <v>370</v>
      </c>
      <c r="H2322" s="369">
        <v>1</v>
      </c>
      <c r="I2322" s="370">
        <v>8.06</v>
      </c>
      <c r="J2322" s="370">
        <v>8.06</v>
      </c>
      <c r="K2322" s="371"/>
      <c r="L2322" s="495">
        <v>9.7200000000000006</v>
      </c>
      <c r="M2322" s="495">
        <v>9.7200000000000006</v>
      </c>
    </row>
    <row r="2323" spans="1:13" x14ac:dyDescent="0.2">
      <c r="A2323" s="359" t="s">
        <v>6787</v>
      </c>
      <c r="B2323" s="373" t="s">
        <v>5794</v>
      </c>
      <c r="C2323" s="374" t="s">
        <v>5795</v>
      </c>
      <c r="D2323" s="373" t="s">
        <v>5791</v>
      </c>
      <c r="E2323" s="373" t="s">
        <v>5302</v>
      </c>
      <c r="F2323" s="375" t="s">
        <v>5796</v>
      </c>
      <c r="G2323" s="376" t="s">
        <v>86</v>
      </c>
      <c r="H2323" s="377">
        <v>0.06</v>
      </c>
      <c r="I2323" s="378">
        <v>12.5</v>
      </c>
      <c r="J2323" s="378">
        <v>0.75</v>
      </c>
      <c r="K2323" s="379"/>
      <c r="L2323" s="493">
        <v>15.06</v>
      </c>
      <c r="M2323" s="494"/>
    </row>
    <row r="2324" spans="1:13" x14ac:dyDescent="0.2">
      <c r="A2324" s="359" t="s">
        <v>6788</v>
      </c>
      <c r="B2324" s="373" t="s">
        <v>5794</v>
      </c>
      <c r="C2324" s="374" t="s">
        <v>6062</v>
      </c>
      <c r="D2324" s="373" t="s">
        <v>5791</v>
      </c>
      <c r="E2324" s="373" t="s">
        <v>5341</v>
      </c>
      <c r="F2324" s="375" t="s">
        <v>5796</v>
      </c>
      <c r="G2324" s="376" t="s">
        <v>86</v>
      </c>
      <c r="H2324" s="377">
        <v>0.06</v>
      </c>
      <c r="I2324" s="378">
        <v>18.510000000000002</v>
      </c>
      <c r="J2324" s="378">
        <v>1.1100000000000001</v>
      </c>
      <c r="K2324" s="379"/>
      <c r="L2324" s="493">
        <v>22.3</v>
      </c>
      <c r="M2324" s="494"/>
    </row>
    <row r="2325" spans="1:13" x14ac:dyDescent="0.2">
      <c r="A2325" s="359" t="s">
        <v>6789</v>
      </c>
      <c r="B2325" s="373" t="s">
        <v>5794</v>
      </c>
      <c r="C2325" s="374" t="s">
        <v>8023</v>
      </c>
      <c r="D2325" s="373" t="s">
        <v>5791</v>
      </c>
      <c r="E2325" s="373" t="s">
        <v>986</v>
      </c>
      <c r="F2325" s="375" t="s">
        <v>5798</v>
      </c>
      <c r="G2325" s="376" t="s">
        <v>370</v>
      </c>
      <c r="H2325" s="377">
        <v>1</v>
      </c>
      <c r="I2325" s="378">
        <v>6.2011285714285718</v>
      </c>
      <c r="J2325" s="378">
        <v>6.2</v>
      </c>
      <c r="K2325" s="379"/>
      <c r="L2325" s="493">
        <v>7.49</v>
      </c>
      <c r="M2325" s="494"/>
    </row>
    <row r="2326" spans="1:13" x14ac:dyDescent="0.2">
      <c r="A2326" s="359" t="s">
        <v>13899</v>
      </c>
      <c r="B2326" s="381" t="s">
        <v>8025</v>
      </c>
      <c r="C2326" s="382" t="s">
        <v>5781</v>
      </c>
      <c r="D2326" s="381" t="s">
        <v>5782</v>
      </c>
      <c r="E2326" s="381" t="s">
        <v>5783</v>
      </c>
      <c r="F2326" s="383" t="s">
        <v>5784</v>
      </c>
      <c r="G2326" s="384" t="s">
        <v>5785</v>
      </c>
      <c r="H2326" s="382" t="s">
        <v>5786</v>
      </c>
      <c r="I2326" s="382" t="s">
        <v>5787</v>
      </c>
      <c r="J2326" s="382" t="s">
        <v>5788</v>
      </c>
      <c r="K2326" s="364"/>
    </row>
    <row r="2327" spans="1:13" ht="12.75" thickBot="1" x14ac:dyDescent="0.25">
      <c r="A2327" s="359" t="s">
        <v>13900</v>
      </c>
      <c r="B2327" s="385" t="s">
        <v>5789</v>
      </c>
      <c r="C2327" s="386" t="s">
        <v>8027</v>
      </c>
      <c r="D2327" s="385" t="s">
        <v>5791</v>
      </c>
      <c r="E2327" s="385" t="s">
        <v>988</v>
      </c>
      <c r="F2327" s="387">
        <v>7</v>
      </c>
      <c r="G2327" s="388" t="s">
        <v>172</v>
      </c>
      <c r="H2327" s="389">
        <v>1</v>
      </c>
      <c r="I2327" s="372">
        <v>40.409999999999997</v>
      </c>
      <c r="J2327" s="372">
        <v>40.409999999999997</v>
      </c>
      <c r="K2327" s="371"/>
      <c r="L2327" s="488">
        <v>48.69</v>
      </c>
      <c r="M2327" s="488">
        <v>48.69</v>
      </c>
    </row>
    <row r="2328" spans="1:13" ht="12.75" thickTop="1" x14ac:dyDescent="0.2">
      <c r="A2328" s="359" t="s">
        <v>13901</v>
      </c>
      <c r="B2328" s="390" t="s">
        <v>5794</v>
      </c>
      <c r="C2328" s="391" t="s">
        <v>5795</v>
      </c>
      <c r="D2328" s="390" t="s">
        <v>5791</v>
      </c>
      <c r="E2328" s="390" t="s">
        <v>5302</v>
      </c>
      <c r="F2328" s="392" t="s">
        <v>5796</v>
      </c>
      <c r="G2328" s="393" t="s">
        <v>86</v>
      </c>
      <c r="H2328" s="394">
        <v>0.7</v>
      </c>
      <c r="I2328" s="395">
        <v>12.5</v>
      </c>
      <c r="J2328" s="395">
        <v>8.75</v>
      </c>
      <c r="K2328" s="379"/>
      <c r="L2328" s="491">
        <v>15.06</v>
      </c>
      <c r="M2328" s="492"/>
    </row>
    <row r="2329" spans="1:13" x14ac:dyDescent="0.2">
      <c r="A2329" s="359" t="s">
        <v>6791</v>
      </c>
      <c r="B2329" s="373" t="s">
        <v>5794</v>
      </c>
      <c r="C2329" s="374" t="s">
        <v>6062</v>
      </c>
      <c r="D2329" s="373" t="s">
        <v>5791</v>
      </c>
      <c r="E2329" s="373" t="s">
        <v>5341</v>
      </c>
      <c r="F2329" s="375" t="s">
        <v>5796</v>
      </c>
      <c r="G2329" s="376" t="s">
        <v>86</v>
      </c>
      <c r="H2329" s="377">
        <v>0.7</v>
      </c>
      <c r="I2329" s="378">
        <v>18.510000000000002</v>
      </c>
      <c r="J2329" s="378">
        <v>12.95</v>
      </c>
      <c r="K2329" s="379"/>
      <c r="L2329" s="493">
        <v>22.3</v>
      </c>
      <c r="M2329" s="494"/>
    </row>
    <row r="2330" spans="1:13" x14ac:dyDescent="0.2">
      <c r="A2330" s="359" t="s">
        <v>6793</v>
      </c>
      <c r="B2330" s="373" t="s">
        <v>5794</v>
      </c>
      <c r="C2330" s="374" t="s">
        <v>8031</v>
      </c>
      <c r="D2330" s="373" t="s">
        <v>5791</v>
      </c>
      <c r="E2330" s="373" t="s">
        <v>8032</v>
      </c>
      <c r="F2330" s="375" t="s">
        <v>5798</v>
      </c>
      <c r="G2330" s="376" t="s">
        <v>5385</v>
      </c>
      <c r="H2330" s="377">
        <v>1</v>
      </c>
      <c r="I2330" s="378">
        <v>18.71</v>
      </c>
      <c r="J2330" s="378">
        <v>18.71</v>
      </c>
      <c r="K2330" s="379"/>
      <c r="L2330" s="493">
        <v>22.54</v>
      </c>
      <c r="M2330" s="494"/>
    </row>
    <row r="2331" spans="1:13" x14ac:dyDescent="0.2">
      <c r="A2331" s="359" t="s">
        <v>6795</v>
      </c>
      <c r="B2331" s="360" t="s">
        <v>8034</v>
      </c>
      <c r="C2331" s="361" t="s">
        <v>5781</v>
      </c>
      <c r="D2331" s="360" t="s">
        <v>5782</v>
      </c>
      <c r="E2331" s="360" t="s">
        <v>5783</v>
      </c>
      <c r="F2331" s="362" t="s">
        <v>5784</v>
      </c>
      <c r="G2331" s="363" t="s">
        <v>5785</v>
      </c>
      <c r="H2331" s="361" t="s">
        <v>5786</v>
      </c>
      <c r="I2331" s="361" t="s">
        <v>5787</v>
      </c>
      <c r="J2331" s="361" t="s">
        <v>5788</v>
      </c>
      <c r="K2331" s="364"/>
      <c r="L2331" s="494"/>
      <c r="M2331" s="494"/>
    </row>
    <row r="2332" spans="1:13" x14ac:dyDescent="0.2">
      <c r="A2332" s="359" t="s">
        <v>6796</v>
      </c>
      <c r="B2332" s="365" t="s">
        <v>5789</v>
      </c>
      <c r="C2332" s="366" t="s">
        <v>8036</v>
      </c>
      <c r="D2332" s="365" t="s">
        <v>5791</v>
      </c>
      <c r="E2332" s="365" t="s">
        <v>990</v>
      </c>
      <c r="F2332" s="367">
        <v>7</v>
      </c>
      <c r="G2332" s="368" t="s">
        <v>5607</v>
      </c>
      <c r="H2332" s="369">
        <v>1</v>
      </c>
      <c r="I2332" s="370">
        <v>3.13</v>
      </c>
      <c r="J2332" s="370">
        <v>3.13</v>
      </c>
      <c r="K2332" s="371"/>
      <c r="L2332" s="495">
        <v>3.78</v>
      </c>
      <c r="M2332" s="495">
        <v>3.78</v>
      </c>
    </row>
    <row r="2333" spans="1:13" x14ac:dyDescent="0.2">
      <c r="A2333" s="359" t="s">
        <v>6797</v>
      </c>
      <c r="B2333" s="373" t="s">
        <v>5794</v>
      </c>
      <c r="C2333" s="374" t="s">
        <v>5795</v>
      </c>
      <c r="D2333" s="373" t="s">
        <v>5791</v>
      </c>
      <c r="E2333" s="373" t="s">
        <v>5302</v>
      </c>
      <c r="F2333" s="375" t="s">
        <v>5796</v>
      </c>
      <c r="G2333" s="376" t="s">
        <v>86</v>
      </c>
      <c r="H2333" s="377">
        <v>0.04</v>
      </c>
      <c r="I2333" s="378">
        <v>12.5</v>
      </c>
      <c r="J2333" s="378">
        <v>0.5</v>
      </c>
      <c r="K2333" s="379"/>
      <c r="L2333" s="493">
        <v>15.06</v>
      </c>
      <c r="M2333" s="494"/>
    </row>
    <row r="2334" spans="1:13" x14ac:dyDescent="0.2">
      <c r="A2334" s="359" t="s">
        <v>13902</v>
      </c>
      <c r="B2334" s="396" t="s">
        <v>5794</v>
      </c>
      <c r="C2334" s="397" t="s">
        <v>6062</v>
      </c>
      <c r="D2334" s="396" t="s">
        <v>5791</v>
      </c>
      <c r="E2334" s="396" t="s">
        <v>5341</v>
      </c>
      <c r="F2334" s="398" t="s">
        <v>5796</v>
      </c>
      <c r="G2334" s="399" t="s">
        <v>86</v>
      </c>
      <c r="H2334" s="400">
        <v>0.04</v>
      </c>
      <c r="I2334" s="380">
        <v>18.510000000000002</v>
      </c>
      <c r="J2334" s="380">
        <v>0.74</v>
      </c>
      <c r="K2334" s="379"/>
      <c r="L2334" s="489">
        <v>22.3</v>
      </c>
    </row>
    <row r="2335" spans="1:13" ht="12.75" thickBot="1" x14ac:dyDescent="0.25">
      <c r="A2335" s="359" t="s">
        <v>13903</v>
      </c>
      <c r="B2335" s="396" t="s">
        <v>5794</v>
      </c>
      <c r="C2335" s="397" t="s">
        <v>8040</v>
      </c>
      <c r="D2335" s="396" t="s">
        <v>5791</v>
      </c>
      <c r="E2335" s="396" t="s">
        <v>8041</v>
      </c>
      <c r="F2335" s="398" t="s">
        <v>5798</v>
      </c>
      <c r="G2335" s="399" t="s">
        <v>5305</v>
      </c>
      <c r="H2335" s="400">
        <v>1</v>
      </c>
      <c r="I2335" s="380">
        <v>1.8904999999999998</v>
      </c>
      <c r="J2335" s="380">
        <v>1.89</v>
      </c>
      <c r="K2335" s="379"/>
      <c r="L2335" s="489">
        <v>2.29</v>
      </c>
    </row>
    <row r="2336" spans="1:13" ht="12.75" thickTop="1" x14ac:dyDescent="0.2">
      <c r="A2336" s="359" t="s">
        <v>13904</v>
      </c>
      <c r="B2336" s="407" t="s">
        <v>8043</v>
      </c>
      <c r="C2336" s="408" t="s">
        <v>5781</v>
      </c>
      <c r="D2336" s="407" t="s">
        <v>5782</v>
      </c>
      <c r="E2336" s="407" t="s">
        <v>5783</v>
      </c>
      <c r="F2336" s="409" t="s">
        <v>5784</v>
      </c>
      <c r="G2336" s="410" t="s">
        <v>5785</v>
      </c>
      <c r="H2336" s="408" t="s">
        <v>5786</v>
      </c>
      <c r="I2336" s="408" t="s">
        <v>5787</v>
      </c>
      <c r="J2336" s="408" t="s">
        <v>5788</v>
      </c>
      <c r="K2336" s="364"/>
      <c r="L2336" s="492"/>
      <c r="M2336" s="492"/>
    </row>
    <row r="2337" spans="1:13" x14ac:dyDescent="0.2">
      <c r="A2337" s="359" t="s">
        <v>6799</v>
      </c>
      <c r="B2337" s="365" t="s">
        <v>5789</v>
      </c>
      <c r="C2337" s="366" t="s">
        <v>8045</v>
      </c>
      <c r="D2337" s="365" t="s">
        <v>5791</v>
      </c>
      <c r="E2337" s="365" t="s">
        <v>992</v>
      </c>
      <c r="F2337" s="367">
        <v>7</v>
      </c>
      <c r="G2337" s="368" t="s">
        <v>5607</v>
      </c>
      <c r="H2337" s="369">
        <v>1</v>
      </c>
      <c r="I2337" s="370">
        <v>24.83</v>
      </c>
      <c r="J2337" s="370">
        <v>24.83</v>
      </c>
      <c r="K2337" s="371"/>
      <c r="L2337" s="495">
        <v>29.92</v>
      </c>
      <c r="M2337" s="495">
        <v>29.92</v>
      </c>
    </row>
    <row r="2338" spans="1:13" x14ac:dyDescent="0.2">
      <c r="A2338" s="359" t="s">
        <v>6801</v>
      </c>
      <c r="B2338" s="373" t="s">
        <v>5794</v>
      </c>
      <c r="C2338" s="374" t="s">
        <v>5795</v>
      </c>
      <c r="D2338" s="373" t="s">
        <v>5791</v>
      </c>
      <c r="E2338" s="373" t="s">
        <v>5302</v>
      </c>
      <c r="F2338" s="375" t="s">
        <v>5796</v>
      </c>
      <c r="G2338" s="376" t="s">
        <v>86</v>
      </c>
      <c r="H2338" s="377">
        <v>0.35</v>
      </c>
      <c r="I2338" s="378">
        <v>12.5</v>
      </c>
      <c r="J2338" s="378">
        <v>4.37</v>
      </c>
      <c r="K2338" s="379"/>
      <c r="L2338" s="493">
        <v>15.06</v>
      </c>
      <c r="M2338" s="494"/>
    </row>
    <row r="2339" spans="1:13" x14ac:dyDescent="0.2">
      <c r="A2339" s="359" t="s">
        <v>6803</v>
      </c>
      <c r="B2339" s="373" t="s">
        <v>5794</v>
      </c>
      <c r="C2339" s="374" t="s">
        <v>6062</v>
      </c>
      <c r="D2339" s="373" t="s">
        <v>5791</v>
      </c>
      <c r="E2339" s="373" t="s">
        <v>5341</v>
      </c>
      <c r="F2339" s="375" t="s">
        <v>5796</v>
      </c>
      <c r="G2339" s="376" t="s">
        <v>86</v>
      </c>
      <c r="H2339" s="377">
        <v>0.35</v>
      </c>
      <c r="I2339" s="378">
        <v>18.510000000000002</v>
      </c>
      <c r="J2339" s="378">
        <v>6.47</v>
      </c>
      <c r="K2339" s="379"/>
      <c r="L2339" s="493">
        <v>22.3</v>
      </c>
      <c r="M2339" s="494"/>
    </row>
    <row r="2340" spans="1:13" x14ac:dyDescent="0.2">
      <c r="A2340" s="359" t="s">
        <v>6804</v>
      </c>
      <c r="B2340" s="373" t="s">
        <v>5794</v>
      </c>
      <c r="C2340" s="374" t="s">
        <v>8049</v>
      </c>
      <c r="D2340" s="373" t="s">
        <v>5791</v>
      </c>
      <c r="E2340" s="373" t="s">
        <v>8050</v>
      </c>
      <c r="F2340" s="375" t="s">
        <v>5798</v>
      </c>
      <c r="G2340" s="376" t="s">
        <v>5305</v>
      </c>
      <c r="H2340" s="377">
        <v>1</v>
      </c>
      <c r="I2340" s="378">
        <v>13.990753846153844</v>
      </c>
      <c r="J2340" s="378">
        <v>13.99</v>
      </c>
      <c r="K2340" s="379"/>
      <c r="L2340" s="493">
        <v>16.850000000000001</v>
      </c>
      <c r="M2340" s="494"/>
    </row>
    <row r="2341" spans="1:13" x14ac:dyDescent="0.2">
      <c r="A2341" s="359" t="s">
        <v>6805</v>
      </c>
      <c r="B2341" s="360" t="s">
        <v>8052</v>
      </c>
      <c r="C2341" s="361" t="s">
        <v>5781</v>
      </c>
      <c r="D2341" s="360" t="s">
        <v>5782</v>
      </c>
      <c r="E2341" s="360" t="s">
        <v>5783</v>
      </c>
      <c r="F2341" s="362" t="s">
        <v>5784</v>
      </c>
      <c r="G2341" s="363" t="s">
        <v>5785</v>
      </c>
      <c r="H2341" s="361" t="s">
        <v>5786</v>
      </c>
      <c r="I2341" s="361" t="s">
        <v>5787</v>
      </c>
      <c r="J2341" s="361" t="s">
        <v>5788</v>
      </c>
      <c r="K2341" s="364"/>
      <c r="L2341" s="494"/>
      <c r="M2341" s="494"/>
    </row>
    <row r="2342" spans="1:13" x14ac:dyDescent="0.2">
      <c r="A2342" s="359" t="s">
        <v>13905</v>
      </c>
      <c r="B2342" s="385" t="s">
        <v>5789</v>
      </c>
      <c r="C2342" s="386" t="s">
        <v>8054</v>
      </c>
      <c r="D2342" s="385" t="s">
        <v>5791</v>
      </c>
      <c r="E2342" s="385" t="s">
        <v>994</v>
      </c>
      <c r="F2342" s="387">
        <v>7</v>
      </c>
      <c r="G2342" s="388" t="s">
        <v>5607</v>
      </c>
      <c r="H2342" s="389">
        <v>1</v>
      </c>
      <c r="I2342" s="372">
        <v>6.95</v>
      </c>
      <c r="J2342" s="372">
        <v>6.9499999999999993</v>
      </c>
      <c r="K2342" s="371"/>
      <c r="L2342" s="488">
        <v>8.3699999999999992</v>
      </c>
      <c r="M2342" s="488">
        <v>8.3699999999999992</v>
      </c>
    </row>
    <row r="2343" spans="1:13" ht="12.75" thickBot="1" x14ac:dyDescent="0.25">
      <c r="A2343" s="359" t="s">
        <v>13906</v>
      </c>
      <c r="B2343" s="396" t="s">
        <v>5794</v>
      </c>
      <c r="C2343" s="397" t="s">
        <v>5795</v>
      </c>
      <c r="D2343" s="396" t="s">
        <v>5791</v>
      </c>
      <c r="E2343" s="396" t="s">
        <v>5302</v>
      </c>
      <c r="F2343" s="398" t="s">
        <v>5796</v>
      </c>
      <c r="G2343" s="399" t="s">
        <v>86</v>
      </c>
      <c r="H2343" s="400">
        <v>0.11</v>
      </c>
      <c r="I2343" s="380">
        <v>12.5</v>
      </c>
      <c r="J2343" s="380">
        <v>1.37</v>
      </c>
      <c r="K2343" s="379"/>
      <c r="L2343" s="489">
        <v>15.06</v>
      </c>
    </row>
    <row r="2344" spans="1:13" ht="12.75" thickTop="1" x14ac:dyDescent="0.2">
      <c r="A2344" s="359" t="s">
        <v>13907</v>
      </c>
      <c r="B2344" s="390" t="s">
        <v>5794</v>
      </c>
      <c r="C2344" s="391" t="s">
        <v>6062</v>
      </c>
      <c r="D2344" s="390" t="s">
        <v>5791</v>
      </c>
      <c r="E2344" s="390" t="s">
        <v>5341</v>
      </c>
      <c r="F2344" s="392" t="s">
        <v>5796</v>
      </c>
      <c r="G2344" s="393" t="s">
        <v>86</v>
      </c>
      <c r="H2344" s="394">
        <v>0.11</v>
      </c>
      <c r="I2344" s="395">
        <v>18.510000000000002</v>
      </c>
      <c r="J2344" s="395">
        <v>2.0299999999999998</v>
      </c>
      <c r="K2344" s="379"/>
      <c r="L2344" s="491">
        <v>22.3</v>
      </c>
      <c r="M2344" s="492"/>
    </row>
    <row r="2345" spans="1:13" x14ac:dyDescent="0.2">
      <c r="A2345" s="359" t="s">
        <v>6808</v>
      </c>
      <c r="B2345" s="373" t="s">
        <v>5794</v>
      </c>
      <c r="C2345" s="374" t="s">
        <v>8058</v>
      </c>
      <c r="D2345" s="373" t="s">
        <v>5791</v>
      </c>
      <c r="E2345" s="373" t="s">
        <v>8059</v>
      </c>
      <c r="F2345" s="375" t="s">
        <v>5798</v>
      </c>
      <c r="G2345" s="376" t="s">
        <v>5305</v>
      </c>
      <c r="H2345" s="377">
        <v>1</v>
      </c>
      <c r="I2345" s="378">
        <v>3.551800000000001</v>
      </c>
      <c r="J2345" s="378">
        <v>3.55</v>
      </c>
      <c r="K2345" s="379"/>
      <c r="L2345" s="493">
        <v>4.2699999999999996</v>
      </c>
      <c r="M2345" s="494"/>
    </row>
    <row r="2346" spans="1:13" x14ac:dyDescent="0.2">
      <c r="A2346" s="359" t="s">
        <v>6810</v>
      </c>
      <c r="B2346" s="360" t="s">
        <v>8061</v>
      </c>
      <c r="C2346" s="361" t="s">
        <v>5781</v>
      </c>
      <c r="D2346" s="360" t="s">
        <v>5782</v>
      </c>
      <c r="E2346" s="360" t="s">
        <v>5783</v>
      </c>
      <c r="F2346" s="362" t="s">
        <v>5784</v>
      </c>
      <c r="G2346" s="363" t="s">
        <v>5785</v>
      </c>
      <c r="H2346" s="361" t="s">
        <v>5786</v>
      </c>
      <c r="I2346" s="361" t="s">
        <v>5787</v>
      </c>
      <c r="J2346" s="361" t="s">
        <v>5788</v>
      </c>
      <c r="K2346" s="364"/>
      <c r="L2346" s="494"/>
      <c r="M2346" s="494"/>
    </row>
    <row r="2347" spans="1:13" x14ac:dyDescent="0.2">
      <c r="A2347" s="359" t="s">
        <v>6812</v>
      </c>
      <c r="B2347" s="365" t="s">
        <v>5789</v>
      </c>
      <c r="C2347" s="366" t="s">
        <v>8063</v>
      </c>
      <c r="D2347" s="365" t="s">
        <v>5791</v>
      </c>
      <c r="E2347" s="365" t="s">
        <v>996</v>
      </c>
      <c r="F2347" s="367">
        <v>7</v>
      </c>
      <c r="G2347" s="368" t="s">
        <v>370</v>
      </c>
      <c r="H2347" s="369">
        <v>1</v>
      </c>
      <c r="I2347" s="370">
        <v>4.55</v>
      </c>
      <c r="J2347" s="370">
        <v>4.55</v>
      </c>
      <c r="K2347" s="371"/>
      <c r="L2347" s="495">
        <v>5.49</v>
      </c>
      <c r="M2347" s="495">
        <v>5.49</v>
      </c>
    </row>
    <row r="2348" spans="1:13" x14ac:dyDescent="0.2">
      <c r="A2348" s="359" t="s">
        <v>6813</v>
      </c>
      <c r="B2348" s="373" t="s">
        <v>5794</v>
      </c>
      <c r="C2348" s="374" t="s">
        <v>5795</v>
      </c>
      <c r="D2348" s="373" t="s">
        <v>5791</v>
      </c>
      <c r="E2348" s="373" t="s">
        <v>5302</v>
      </c>
      <c r="F2348" s="375" t="s">
        <v>5796</v>
      </c>
      <c r="G2348" s="376" t="s">
        <v>86</v>
      </c>
      <c r="H2348" s="377">
        <v>0.04</v>
      </c>
      <c r="I2348" s="378">
        <v>12.5</v>
      </c>
      <c r="J2348" s="378">
        <v>0.5</v>
      </c>
      <c r="K2348" s="379"/>
      <c r="L2348" s="493">
        <v>15.06</v>
      </c>
      <c r="M2348" s="494"/>
    </row>
    <row r="2349" spans="1:13" x14ac:dyDescent="0.2">
      <c r="A2349" s="359" t="s">
        <v>6814</v>
      </c>
      <c r="B2349" s="373" t="s">
        <v>5794</v>
      </c>
      <c r="C2349" s="374" t="s">
        <v>6062</v>
      </c>
      <c r="D2349" s="373" t="s">
        <v>5791</v>
      </c>
      <c r="E2349" s="373" t="s">
        <v>5341</v>
      </c>
      <c r="F2349" s="375" t="s">
        <v>5796</v>
      </c>
      <c r="G2349" s="376" t="s">
        <v>86</v>
      </c>
      <c r="H2349" s="377">
        <v>0.04</v>
      </c>
      <c r="I2349" s="378">
        <v>18.510000000000002</v>
      </c>
      <c r="J2349" s="378">
        <v>0.74</v>
      </c>
      <c r="K2349" s="379"/>
      <c r="L2349" s="493">
        <v>22.3</v>
      </c>
      <c r="M2349" s="494"/>
    </row>
    <row r="2350" spans="1:13" x14ac:dyDescent="0.2">
      <c r="A2350" s="359" t="s">
        <v>6815</v>
      </c>
      <c r="B2350" s="373" t="s">
        <v>5794</v>
      </c>
      <c r="C2350" s="374" t="s">
        <v>8067</v>
      </c>
      <c r="D2350" s="373" t="s">
        <v>5791</v>
      </c>
      <c r="E2350" s="373" t="s">
        <v>996</v>
      </c>
      <c r="F2350" s="375" t="s">
        <v>5798</v>
      </c>
      <c r="G2350" s="376" t="s">
        <v>370</v>
      </c>
      <c r="H2350" s="377">
        <v>1</v>
      </c>
      <c r="I2350" s="378">
        <v>3.3117000000000001</v>
      </c>
      <c r="J2350" s="378">
        <v>3.31</v>
      </c>
      <c r="K2350" s="379"/>
      <c r="L2350" s="493">
        <v>4</v>
      </c>
      <c r="M2350" s="494"/>
    </row>
    <row r="2351" spans="1:13" x14ac:dyDescent="0.2">
      <c r="A2351" s="359" t="s">
        <v>13908</v>
      </c>
      <c r="B2351" s="381" t="s">
        <v>8069</v>
      </c>
      <c r="C2351" s="382" t="s">
        <v>5781</v>
      </c>
      <c r="D2351" s="381" t="s">
        <v>5782</v>
      </c>
      <c r="E2351" s="381" t="s">
        <v>5783</v>
      </c>
      <c r="F2351" s="383" t="s">
        <v>5784</v>
      </c>
      <c r="G2351" s="384" t="s">
        <v>5785</v>
      </c>
      <c r="H2351" s="382" t="s">
        <v>5786</v>
      </c>
      <c r="I2351" s="382" t="s">
        <v>5787</v>
      </c>
      <c r="J2351" s="382" t="s">
        <v>5788</v>
      </c>
      <c r="K2351" s="364"/>
    </row>
    <row r="2352" spans="1:13" ht="12.75" thickBot="1" x14ac:dyDescent="0.25">
      <c r="A2352" s="359" t="s">
        <v>13909</v>
      </c>
      <c r="B2352" s="385" t="s">
        <v>5789</v>
      </c>
      <c r="C2352" s="386" t="s">
        <v>8071</v>
      </c>
      <c r="D2352" s="385" t="s">
        <v>5791</v>
      </c>
      <c r="E2352" s="385" t="s">
        <v>998</v>
      </c>
      <c r="F2352" s="387">
        <v>7</v>
      </c>
      <c r="G2352" s="388" t="s">
        <v>172</v>
      </c>
      <c r="H2352" s="389">
        <v>1</v>
      </c>
      <c r="I2352" s="372">
        <v>21.05</v>
      </c>
      <c r="J2352" s="372">
        <v>21.05</v>
      </c>
      <c r="K2352" s="371"/>
      <c r="L2352" s="488">
        <v>25.37</v>
      </c>
      <c r="M2352" s="488">
        <v>25.37</v>
      </c>
    </row>
    <row r="2353" spans="1:13" ht="12.75" thickTop="1" x14ac:dyDescent="0.2">
      <c r="A2353" s="359" t="s">
        <v>13910</v>
      </c>
      <c r="B2353" s="390" t="s">
        <v>5794</v>
      </c>
      <c r="C2353" s="391" t="s">
        <v>5795</v>
      </c>
      <c r="D2353" s="390" t="s">
        <v>5791</v>
      </c>
      <c r="E2353" s="390" t="s">
        <v>5302</v>
      </c>
      <c r="F2353" s="392" t="s">
        <v>5796</v>
      </c>
      <c r="G2353" s="393" t="s">
        <v>86</v>
      </c>
      <c r="H2353" s="394">
        <v>0.4</v>
      </c>
      <c r="I2353" s="395">
        <v>12.5</v>
      </c>
      <c r="J2353" s="395">
        <v>5</v>
      </c>
      <c r="K2353" s="379"/>
      <c r="L2353" s="491">
        <v>15.06</v>
      </c>
      <c r="M2353" s="492"/>
    </row>
    <row r="2354" spans="1:13" x14ac:dyDescent="0.2">
      <c r="A2354" s="359" t="s">
        <v>6817</v>
      </c>
      <c r="B2354" s="373" t="s">
        <v>5794</v>
      </c>
      <c r="C2354" s="374" t="s">
        <v>6062</v>
      </c>
      <c r="D2354" s="373" t="s">
        <v>5791</v>
      </c>
      <c r="E2354" s="373" t="s">
        <v>5341</v>
      </c>
      <c r="F2354" s="375" t="s">
        <v>5796</v>
      </c>
      <c r="G2354" s="376" t="s">
        <v>86</v>
      </c>
      <c r="H2354" s="377">
        <v>0.4</v>
      </c>
      <c r="I2354" s="378">
        <v>18.510000000000002</v>
      </c>
      <c r="J2354" s="378">
        <v>7.4</v>
      </c>
      <c r="K2354" s="379"/>
      <c r="L2354" s="493">
        <v>22.3</v>
      </c>
      <c r="M2354" s="494"/>
    </row>
    <row r="2355" spans="1:13" x14ac:dyDescent="0.2">
      <c r="A2355" s="359" t="s">
        <v>6819</v>
      </c>
      <c r="B2355" s="373" t="s">
        <v>5794</v>
      </c>
      <c r="C2355" s="374" t="s">
        <v>8075</v>
      </c>
      <c r="D2355" s="373" t="s">
        <v>5791</v>
      </c>
      <c r="E2355" s="373" t="s">
        <v>8076</v>
      </c>
      <c r="F2355" s="375" t="s">
        <v>5798</v>
      </c>
      <c r="G2355" s="376" t="s">
        <v>5385</v>
      </c>
      <c r="H2355" s="377">
        <v>1</v>
      </c>
      <c r="I2355" s="378">
        <v>8.65</v>
      </c>
      <c r="J2355" s="378">
        <v>8.65</v>
      </c>
      <c r="K2355" s="379"/>
      <c r="L2355" s="493">
        <v>10.43</v>
      </c>
      <c r="M2355" s="494"/>
    </row>
    <row r="2356" spans="1:13" x14ac:dyDescent="0.2">
      <c r="A2356" s="359" t="s">
        <v>6821</v>
      </c>
      <c r="B2356" s="360" t="s">
        <v>8078</v>
      </c>
      <c r="C2356" s="361" t="s">
        <v>5781</v>
      </c>
      <c r="D2356" s="360" t="s">
        <v>5782</v>
      </c>
      <c r="E2356" s="360" t="s">
        <v>5783</v>
      </c>
      <c r="F2356" s="362" t="s">
        <v>5784</v>
      </c>
      <c r="G2356" s="363" t="s">
        <v>5785</v>
      </c>
      <c r="H2356" s="361" t="s">
        <v>5786</v>
      </c>
      <c r="I2356" s="361" t="s">
        <v>5787</v>
      </c>
      <c r="J2356" s="361" t="s">
        <v>5788</v>
      </c>
      <c r="K2356" s="364"/>
      <c r="L2356" s="494"/>
      <c r="M2356" s="494"/>
    </row>
    <row r="2357" spans="1:13" x14ac:dyDescent="0.2">
      <c r="A2357" s="359" t="s">
        <v>6822</v>
      </c>
      <c r="B2357" s="365" t="s">
        <v>5789</v>
      </c>
      <c r="C2357" s="366" t="s">
        <v>8080</v>
      </c>
      <c r="D2357" s="365" t="s">
        <v>5791</v>
      </c>
      <c r="E2357" s="365" t="s">
        <v>1000</v>
      </c>
      <c r="F2357" s="367">
        <v>7</v>
      </c>
      <c r="G2357" s="368" t="s">
        <v>5607</v>
      </c>
      <c r="H2357" s="369">
        <v>1</v>
      </c>
      <c r="I2357" s="370">
        <v>1.56</v>
      </c>
      <c r="J2357" s="370">
        <v>1.56</v>
      </c>
      <c r="K2357" s="371"/>
      <c r="L2357" s="495">
        <v>1.89</v>
      </c>
      <c r="M2357" s="495">
        <v>1.89</v>
      </c>
    </row>
    <row r="2358" spans="1:13" x14ac:dyDescent="0.2">
      <c r="A2358" s="359" t="s">
        <v>6823</v>
      </c>
      <c r="B2358" s="373" t="s">
        <v>5794</v>
      </c>
      <c r="C2358" s="374" t="s">
        <v>5795</v>
      </c>
      <c r="D2358" s="373" t="s">
        <v>5791</v>
      </c>
      <c r="E2358" s="373" t="s">
        <v>5302</v>
      </c>
      <c r="F2358" s="375" t="s">
        <v>5796</v>
      </c>
      <c r="G2358" s="376" t="s">
        <v>86</v>
      </c>
      <c r="H2358" s="377">
        <v>0.01</v>
      </c>
      <c r="I2358" s="378">
        <v>12.5</v>
      </c>
      <c r="J2358" s="378">
        <v>0.12</v>
      </c>
      <c r="K2358" s="379"/>
      <c r="L2358" s="493">
        <v>15.06</v>
      </c>
      <c r="M2358" s="494"/>
    </row>
    <row r="2359" spans="1:13" x14ac:dyDescent="0.2">
      <c r="A2359" s="359" t="s">
        <v>13911</v>
      </c>
      <c r="B2359" s="396" t="s">
        <v>5794</v>
      </c>
      <c r="C2359" s="397" t="s">
        <v>6062</v>
      </c>
      <c r="D2359" s="396" t="s">
        <v>5791</v>
      </c>
      <c r="E2359" s="396" t="s">
        <v>5341</v>
      </c>
      <c r="F2359" s="398" t="s">
        <v>5796</v>
      </c>
      <c r="G2359" s="399" t="s">
        <v>86</v>
      </c>
      <c r="H2359" s="400">
        <v>0.01</v>
      </c>
      <c r="I2359" s="380">
        <v>18.510000000000002</v>
      </c>
      <c r="J2359" s="380">
        <v>0.18</v>
      </c>
      <c r="K2359" s="379"/>
      <c r="L2359" s="489">
        <v>22.3</v>
      </c>
    </row>
    <row r="2360" spans="1:13" ht="12.75" thickBot="1" x14ac:dyDescent="0.25">
      <c r="A2360" s="359" t="s">
        <v>13912</v>
      </c>
      <c r="B2360" s="396" t="s">
        <v>5794</v>
      </c>
      <c r="C2360" s="397" t="s">
        <v>8084</v>
      </c>
      <c r="D2360" s="396" t="s">
        <v>5791</v>
      </c>
      <c r="E2360" s="396" t="s">
        <v>8085</v>
      </c>
      <c r="F2360" s="398" t="s">
        <v>5798</v>
      </c>
      <c r="G2360" s="399" t="s">
        <v>5305</v>
      </c>
      <c r="H2360" s="400">
        <v>1</v>
      </c>
      <c r="I2360" s="380">
        <v>1.26</v>
      </c>
      <c r="J2360" s="380">
        <v>1.26</v>
      </c>
      <c r="K2360" s="379"/>
      <c r="L2360" s="489">
        <v>1.52</v>
      </c>
    </row>
    <row r="2361" spans="1:13" ht="12.75" thickTop="1" x14ac:dyDescent="0.2">
      <c r="A2361" s="359" t="s">
        <v>13913</v>
      </c>
      <c r="B2361" s="407" t="s">
        <v>8087</v>
      </c>
      <c r="C2361" s="408" t="s">
        <v>5781</v>
      </c>
      <c r="D2361" s="407" t="s">
        <v>5782</v>
      </c>
      <c r="E2361" s="407" t="s">
        <v>5783</v>
      </c>
      <c r="F2361" s="409" t="s">
        <v>5784</v>
      </c>
      <c r="G2361" s="410" t="s">
        <v>5785</v>
      </c>
      <c r="H2361" s="408" t="s">
        <v>5786</v>
      </c>
      <c r="I2361" s="408" t="s">
        <v>5787</v>
      </c>
      <c r="J2361" s="408" t="s">
        <v>5788</v>
      </c>
      <c r="K2361" s="364"/>
      <c r="L2361" s="492"/>
      <c r="M2361" s="492"/>
    </row>
    <row r="2362" spans="1:13" x14ac:dyDescent="0.2">
      <c r="A2362" s="359" t="s">
        <v>6826</v>
      </c>
      <c r="B2362" s="365" t="s">
        <v>5789</v>
      </c>
      <c r="C2362" s="366" t="s">
        <v>8089</v>
      </c>
      <c r="D2362" s="365" t="s">
        <v>5791</v>
      </c>
      <c r="E2362" s="365" t="s">
        <v>1002</v>
      </c>
      <c r="F2362" s="367">
        <v>7</v>
      </c>
      <c r="G2362" s="368" t="s">
        <v>5607</v>
      </c>
      <c r="H2362" s="369">
        <v>1</v>
      </c>
      <c r="I2362" s="370">
        <v>8.9499999999999993</v>
      </c>
      <c r="J2362" s="370">
        <v>8.9499999999999993</v>
      </c>
      <c r="K2362" s="371"/>
      <c r="L2362" s="495">
        <v>10.78</v>
      </c>
      <c r="M2362" s="495">
        <v>10.78</v>
      </c>
    </row>
    <row r="2363" spans="1:13" x14ac:dyDescent="0.2">
      <c r="A2363" s="359" t="s">
        <v>6828</v>
      </c>
      <c r="B2363" s="373" t="s">
        <v>5794</v>
      </c>
      <c r="C2363" s="374" t="s">
        <v>5795</v>
      </c>
      <c r="D2363" s="373" t="s">
        <v>5791</v>
      </c>
      <c r="E2363" s="373" t="s">
        <v>5302</v>
      </c>
      <c r="F2363" s="375" t="s">
        <v>5796</v>
      </c>
      <c r="G2363" s="376" t="s">
        <v>86</v>
      </c>
      <c r="H2363" s="377">
        <v>0.14000000000000001</v>
      </c>
      <c r="I2363" s="378">
        <v>12.5</v>
      </c>
      <c r="J2363" s="378">
        <v>1.75</v>
      </c>
      <c r="K2363" s="379"/>
      <c r="L2363" s="493">
        <v>15.06</v>
      </c>
      <c r="M2363" s="494"/>
    </row>
    <row r="2364" spans="1:13" x14ac:dyDescent="0.2">
      <c r="A2364" s="359" t="s">
        <v>6830</v>
      </c>
      <c r="B2364" s="373" t="s">
        <v>5794</v>
      </c>
      <c r="C2364" s="374" t="s">
        <v>6062</v>
      </c>
      <c r="D2364" s="373" t="s">
        <v>5791</v>
      </c>
      <c r="E2364" s="373" t="s">
        <v>5341</v>
      </c>
      <c r="F2364" s="375" t="s">
        <v>5796</v>
      </c>
      <c r="G2364" s="376" t="s">
        <v>86</v>
      </c>
      <c r="H2364" s="377">
        <v>0.14000000000000001</v>
      </c>
      <c r="I2364" s="378">
        <v>18.510000000000002</v>
      </c>
      <c r="J2364" s="378">
        <v>2.59</v>
      </c>
      <c r="K2364" s="379"/>
      <c r="L2364" s="493">
        <v>22.3</v>
      </c>
      <c r="M2364" s="494"/>
    </row>
    <row r="2365" spans="1:13" x14ac:dyDescent="0.2">
      <c r="A2365" s="359" t="s">
        <v>6831</v>
      </c>
      <c r="B2365" s="373" t="s">
        <v>5794</v>
      </c>
      <c r="C2365" s="374" t="s">
        <v>8093</v>
      </c>
      <c r="D2365" s="373" t="s">
        <v>5791</v>
      </c>
      <c r="E2365" s="373" t="s">
        <v>8094</v>
      </c>
      <c r="F2365" s="375" t="s">
        <v>5798</v>
      </c>
      <c r="G2365" s="376" t="s">
        <v>5305</v>
      </c>
      <c r="H2365" s="377">
        <v>1</v>
      </c>
      <c r="I2365" s="378">
        <v>4.6100000000000003</v>
      </c>
      <c r="J2365" s="378">
        <v>4.6100000000000003</v>
      </c>
      <c r="K2365" s="379"/>
      <c r="L2365" s="493">
        <v>5.56</v>
      </c>
      <c r="M2365" s="494"/>
    </row>
    <row r="2366" spans="1:13" x14ac:dyDescent="0.2">
      <c r="A2366" s="359" t="s">
        <v>6832</v>
      </c>
      <c r="B2366" s="360" t="s">
        <v>8096</v>
      </c>
      <c r="C2366" s="361" t="s">
        <v>5781</v>
      </c>
      <c r="D2366" s="360" t="s">
        <v>5782</v>
      </c>
      <c r="E2366" s="360" t="s">
        <v>5783</v>
      </c>
      <c r="F2366" s="362" t="s">
        <v>5784</v>
      </c>
      <c r="G2366" s="363" t="s">
        <v>5785</v>
      </c>
      <c r="H2366" s="361" t="s">
        <v>5786</v>
      </c>
      <c r="I2366" s="361" t="s">
        <v>5787</v>
      </c>
      <c r="J2366" s="361" t="s">
        <v>5788</v>
      </c>
      <c r="K2366" s="364"/>
      <c r="L2366" s="494"/>
      <c r="M2366" s="494"/>
    </row>
    <row r="2367" spans="1:13" x14ac:dyDescent="0.2">
      <c r="A2367" s="359" t="s">
        <v>13914</v>
      </c>
      <c r="B2367" s="385" t="s">
        <v>5789</v>
      </c>
      <c r="C2367" s="386" t="s">
        <v>8098</v>
      </c>
      <c r="D2367" s="385" t="s">
        <v>5791</v>
      </c>
      <c r="E2367" s="385" t="s">
        <v>1004</v>
      </c>
      <c r="F2367" s="387">
        <v>7</v>
      </c>
      <c r="G2367" s="388" t="s">
        <v>5607</v>
      </c>
      <c r="H2367" s="389">
        <v>1</v>
      </c>
      <c r="I2367" s="372">
        <v>3.76</v>
      </c>
      <c r="J2367" s="372">
        <v>3.76</v>
      </c>
      <c r="K2367" s="371"/>
      <c r="L2367" s="488">
        <v>4.54</v>
      </c>
      <c r="M2367" s="488">
        <v>4.54</v>
      </c>
    </row>
    <row r="2368" spans="1:13" ht="12.75" thickBot="1" x14ac:dyDescent="0.25">
      <c r="A2368" s="359" t="s">
        <v>13915</v>
      </c>
      <c r="B2368" s="396" t="s">
        <v>5794</v>
      </c>
      <c r="C2368" s="397" t="s">
        <v>5795</v>
      </c>
      <c r="D2368" s="396" t="s">
        <v>5791</v>
      </c>
      <c r="E2368" s="396" t="s">
        <v>5302</v>
      </c>
      <c r="F2368" s="398" t="s">
        <v>5796</v>
      </c>
      <c r="G2368" s="399" t="s">
        <v>86</v>
      </c>
      <c r="H2368" s="400">
        <v>0.06</v>
      </c>
      <c r="I2368" s="380">
        <v>12.5</v>
      </c>
      <c r="J2368" s="380">
        <v>0.75</v>
      </c>
      <c r="K2368" s="379"/>
      <c r="L2368" s="489">
        <v>15.06</v>
      </c>
    </row>
    <row r="2369" spans="1:13" ht="12.75" thickTop="1" x14ac:dyDescent="0.2">
      <c r="A2369" s="359" t="s">
        <v>13916</v>
      </c>
      <c r="B2369" s="390" t="s">
        <v>5794</v>
      </c>
      <c r="C2369" s="391" t="s">
        <v>6062</v>
      </c>
      <c r="D2369" s="390" t="s">
        <v>5791</v>
      </c>
      <c r="E2369" s="390" t="s">
        <v>5341</v>
      </c>
      <c r="F2369" s="392" t="s">
        <v>5796</v>
      </c>
      <c r="G2369" s="393" t="s">
        <v>86</v>
      </c>
      <c r="H2369" s="394">
        <v>0.06</v>
      </c>
      <c r="I2369" s="395">
        <v>18.510000000000002</v>
      </c>
      <c r="J2369" s="395">
        <v>1.1100000000000001</v>
      </c>
      <c r="K2369" s="379"/>
      <c r="L2369" s="491">
        <v>22.3</v>
      </c>
      <c r="M2369" s="492"/>
    </row>
    <row r="2370" spans="1:13" x14ac:dyDescent="0.2">
      <c r="A2370" s="359" t="s">
        <v>6835</v>
      </c>
      <c r="B2370" s="373" t="s">
        <v>5794</v>
      </c>
      <c r="C2370" s="374" t="s">
        <v>8102</v>
      </c>
      <c r="D2370" s="373" t="s">
        <v>5791</v>
      </c>
      <c r="E2370" s="373" t="s">
        <v>8103</v>
      </c>
      <c r="F2370" s="375" t="s">
        <v>5798</v>
      </c>
      <c r="G2370" s="376" t="s">
        <v>5305</v>
      </c>
      <c r="H2370" s="377">
        <v>1</v>
      </c>
      <c r="I2370" s="378">
        <v>1.9004499999999998</v>
      </c>
      <c r="J2370" s="378">
        <v>1.9</v>
      </c>
      <c r="K2370" s="379"/>
      <c r="L2370" s="493">
        <v>2.31</v>
      </c>
      <c r="M2370" s="494"/>
    </row>
    <row r="2371" spans="1:13" x14ac:dyDescent="0.2">
      <c r="A2371" s="359" t="s">
        <v>6837</v>
      </c>
      <c r="B2371" s="360" t="s">
        <v>8105</v>
      </c>
      <c r="C2371" s="361" t="s">
        <v>5781</v>
      </c>
      <c r="D2371" s="360" t="s">
        <v>5782</v>
      </c>
      <c r="E2371" s="360" t="s">
        <v>5783</v>
      </c>
      <c r="F2371" s="362" t="s">
        <v>5784</v>
      </c>
      <c r="G2371" s="363" t="s">
        <v>5785</v>
      </c>
      <c r="H2371" s="361" t="s">
        <v>5786</v>
      </c>
      <c r="I2371" s="361" t="s">
        <v>5787</v>
      </c>
      <c r="J2371" s="361" t="s">
        <v>5788</v>
      </c>
      <c r="K2371" s="364"/>
      <c r="L2371" s="494"/>
      <c r="M2371" s="494"/>
    </row>
    <row r="2372" spans="1:13" x14ac:dyDescent="0.2">
      <c r="A2372" s="359" t="s">
        <v>6839</v>
      </c>
      <c r="B2372" s="365" t="s">
        <v>5789</v>
      </c>
      <c r="C2372" s="366" t="s">
        <v>8107</v>
      </c>
      <c r="D2372" s="365" t="s">
        <v>5791</v>
      </c>
      <c r="E2372" s="365" t="s">
        <v>1006</v>
      </c>
      <c r="F2372" s="367">
        <v>7</v>
      </c>
      <c r="G2372" s="368" t="s">
        <v>370</v>
      </c>
      <c r="H2372" s="369">
        <v>1</v>
      </c>
      <c r="I2372" s="370">
        <v>2.5099999999999998</v>
      </c>
      <c r="J2372" s="370">
        <v>2.5099999999999998</v>
      </c>
      <c r="K2372" s="371"/>
      <c r="L2372" s="495">
        <v>3.04</v>
      </c>
      <c r="M2372" s="495">
        <v>3.04</v>
      </c>
    </row>
    <row r="2373" spans="1:13" x14ac:dyDescent="0.2">
      <c r="A2373" s="359" t="s">
        <v>6840</v>
      </c>
      <c r="B2373" s="373" t="s">
        <v>5794</v>
      </c>
      <c r="C2373" s="374" t="s">
        <v>5795</v>
      </c>
      <c r="D2373" s="373" t="s">
        <v>5791</v>
      </c>
      <c r="E2373" s="373" t="s">
        <v>5302</v>
      </c>
      <c r="F2373" s="375" t="s">
        <v>5796</v>
      </c>
      <c r="G2373" s="376" t="s">
        <v>86</v>
      </c>
      <c r="H2373" s="377">
        <v>0.01</v>
      </c>
      <c r="I2373" s="378">
        <v>12.5</v>
      </c>
      <c r="J2373" s="378">
        <v>0.12</v>
      </c>
      <c r="K2373" s="379"/>
      <c r="L2373" s="493">
        <v>15.06</v>
      </c>
      <c r="M2373" s="494"/>
    </row>
    <row r="2374" spans="1:13" x14ac:dyDescent="0.2">
      <c r="A2374" s="359" t="s">
        <v>6841</v>
      </c>
      <c r="B2374" s="373" t="s">
        <v>5794</v>
      </c>
      <c r="C2374" s="374" t="s">
        <v>6062</v>
      </c>
      <c r="D2374" s="373" t="s">
        <v>5791</v>
      </c>
      <c r="E2374" s="373" t="s">
        <v>5341</v>
      </c>
      <c r="F2374" s="375" t="s">
        <v>5796</v>
      </c>
      <c r="G2374" s="376" t="s">
        <v>86</v>
      </c>
      <c r="H2374" s="377">
        <v>0.01</v>
      </c>
      <c r="I2374" s="378">
        <v>18.510000000000002</v>
      </c>
      <c r="J2374" s="378">
        <v>0.18</v>
      </c>
      <c r="K2374" s="379"/>
      <c r="L2374" s="493">
        <v>22.3</v>
      </c>
      <c r="M2374" s="494"/>
    </row>
    <row r="2375" spans="1:13" x14ac:dyDescent="0.2">
      <c r="A2375" s="359" t="s">
        <v>13917</v>
      </c>
      <c r="B2375" s="396" t="s">
        <v>5794</v>
      </c>
      <c r="C2375" s="397" t="s">
        <v>8111</v>
      </c>
      <c r="D2375" s="396" t="s">
        <v>5791</v>
      </c>
      <c r="E2375" s="396" t="s">
        <v>1006</v>
      </c>
      <c r="F2375" s="398" t="s">
        <v>5798</v>
      </c>
      <c r="G2375" s="399" t="s">
        <v>370</v>
      </c>
      <c r="H2375" s="400">
        <v>1</v>
      </c>
      <c r="I2375" s="380">
        <v>2.21</v>
      </c>
      <c r="J2375" s="380">
        <v>2.21</v>
      </c>
      <c r="K2375" s="379"/>
      <c r="L2375" s="489">
        <v>2.67</v>
      </c>
    </row>
    <row r="2376" spans="1:13" ht="12.75" thickBot="1" x14ac:dyDescent="0.25">
      <c r="A2376" s="359" t="s">
        <v>13918</v>
      </c>
      <c r="B2376" s="381" t="s">
        <v>8113</v>
      </c>
      <c r="C2376" s="382" t="s">
        <v>5781</v>
      </c>
      <c r="D2376" s="381" t="s">
        <v>5782</v>
      </c>
      <c r="E2376" s="381" t="s">
        <v>5783</v>
      </c>
      <c r="F2376" s="383" t="s">
        <v>5784</v>
      </c>
      <c r="G2376" s="384" t="s">
        <v>5785</v>
      </c>
      <c r="H2376" s="382" t="s">
        <v>5786</v>
      </c>
      <c r="I2376" s="382" t="s">
        <v>5787</v>
      </c>
      <c r="J2376" s="382" t="s">
        <v>5788</v>
      </c>
      <c r="K2376" s="364"/>
    </row>
    <row r="2377" spans="1:13" ht="36.75" thickTop="1" x14ac:dyDescent="0.2">
      <c r="A2377" s="359" t="s">
        <v>13919</v>
      </c>
      <c r="B2377" s="401" t="s">
        <v>5789</v>
      </c>
      <c r="C2377" s="402" t="s">
        <v>8115</v>
      </c>
      <c r="D2377" s="401" t="s">
        <v>217</v>
      </c>
      <c r="E2377" s="401" t="s">
        <v>1008</v>
      </c>
      <c r="F2377" s="403" t="s">
        <v>6088</v>
      </c>
      <c r="G2377" s="404" t="s">
        <v>172</v>
      </c>
      <c r="H2377" s="405">
        <v>1</v>
      </c>
      <c r="I2377" s="406">
        <v>8.98</v>
      </c>
      <c r="J2377" s="406">
        <v>8.98</v>
      </c>
      <c r="K2377" s="371"/>
      <c r="L2377" s="496">
        <v>10.82</v>
      </c>
      <c r="M2377" s="496">
        <v>10.82</v>
      </c>
    </row>
    <row r="2378" spans="1:13" ht="24" x14ac:dyDescent="0.2">
      <c r="A2378" s="359" t="s">
        <v>6844</v>
      </c>
      <c r="B2378" s="418" t="s">
        <v>5898</v>
      </c>
      <c r="C2378" s="419" t="s">
        <v>6089</v>
      </c>
      <c r="D2378" s="418" t="s">
        <v>217</v>
      </c>
      <c r="E2378" s="418" t="s">
        <v>6090</v>
      </c>
      <c r="F2378" s="420" t="s">
        <v>5908</v>
      </c>
      <c r="G2378" s="421" t="s">
        <v>185</v>
      </c>
      <c r="H2378" s="422">
        <v>9.4500000000000001E-2</v>
      </c>
      <c r="I2378" s="423">
        <v>17.43</v>
      </c>
      <c r="J2378" s="423">
        <v>1.64</v>
      </c>
      <c r="K2378" s="379"/>
      <c r="L2378" s="493">
        <v>21</v>
      </c>
      <c r="M2378" s="494"/>
    </row>
    <row r="2379" spans="1:13" ht="24" x14ac:dyDescent="0.2">
      <c r="A2379" s="359" t="s">
        <v>6846</v>
      </c>
      <c r="B2379" s="418" t="s">
        <v>5898</v>
      </c>
      <c r="C2379" s="419" t="s">
        <v>6091</v>
      </c>
      <c r="D2379" s="418" t="s">
        <v>217</v>
      </c>
      <c r="E2379" s="418" t="s">
        <v>6092</v>
      </c>
      <c r="F2379" s="420" t="s">
        <v>5908</v>
      </c>
      <c r="G2379" s="421" t="s">
        <v>185</v>
      </c>
      <c r="H2379" s="422">
        <v>9.4500000000000001E-2</v>
      </c>
      <c r="I2379" s="423">
        <v>24.12</v>
      </c>
      <c r="J2379" s="423">
        <v>2.27</v>
      </c>
      <c r="K2379" s="379"/>
      <c r="L2379" s="493">
        <v>29.06</v>
      </c>
      <c r="M2379" s="494"/>
    </row>
    <row r="2380" spans="1:13" ht="24" x14ac:dyDescent="0.2">
      <c r="A2380" s="359" t="s">
        <v>6848</v>
      </c>
      <c r="B2380" s="373" t="s">
        <v>5794</v>
      </c>
      <c r="C2380" s="374" t="s">
        <v>8119</v>
      </c>
      <c r="D2380" s="373" t="s">
        <v>217</v>
      </c>
      <c r="E2380" s="373" t="s">
        <v>8120</v>
      </c>
      <c r="F2380" s="375" t="s">
        <v>5798</v>
      </c>
      <c r="G2380" s="376" t="s">
        <v>172</v>
      </c>
      <c r="H2380" s="377">
        <v>1.1000000000000001</v>
      </c>
      <c r="I2380" s="378">
        <v>4.6092000000000013</v>
      </c>
      <c r="J2380" s="378">
        <v>5.07</v>
      </c>
      <c r="K2380" s="379"/>
      <c r="L2380" s="493">
        <v>5.55</v>
      </c>
      <c r="M2380" s="494"/>
    </row>
    <row r="2381" spans="1:13" x14ac:dyDescent="0.2">
      <c r="A2381" s="359" t="s">
        <v>6849</v>
      </c>
      <c r="B2381" s="360" t="s">
        <v>8122</v>
      </c>
      <c r="C2381" s="361" t="s">
        <v>5781</v>
      </c>
      <c r="D2381" s="360" t="s">
        <v>5782</v>
      </c>
      <c r="E2381" s="360" t="s">
        <v>5783</v>
      </c>
      <c r="F2381" s="362" t="s">
        <v>5784</v>
      </c>
      <c r="G2381" s="363" t="s">
        <v>5785</v>
      </c>
      <c r="H2381" s="361" t="s">
        <v>5786</v>
      </c>
      <c r="I2381" s="361" t="s">
        <v>5787</v>
      </c>
      <c r="J2381" s="361" t="s">
        <v>5788</v>
      </c>
      <c r="K2381" s="364"/>
      <c r="L2381" s="494"/>
      <c r="M2381" s="494"/>
    </row>
    <row r="2382" spans="1:13" x14ac:dyDescent="0.2">
      <c r="A2382" s="359" t="s">
        <v>6850</v>
      </c>
      <c r="B2382" s="365" t="s">
        <v>5789</v>
      </c>
      <c r="C2382" s="366" t="s">
        <v>8124</v>
      </c>
      <c r="D2382" s="365" t="s">
        <v>5791</v>
      </c>
      <c r="E2382" s="365" t="s">
        <v>1010</v>
      </c>
      <c r="F2382" s="367">
        <v>7</v>
      </c>
      <c r="G2382" s="368" t="s">
        <v>5607</v>
      </c>
      <c r="H2382" s="369">
        <v>1</v>
      </c>
      <c r="I2382" s="370">
        <v>97.06</v>
      </c>
      <c r="J2382" s="370">
        <v>97.06</v>
      </c>
      <c r="K2382" s="371"/>
      <c r="L2382" s="495">
        <v>116.94</v>
      </c>
      <c r="M2382" s="495">
        <v>116.94</v>
      </c>
    </row>
    <row r="2383" spans="1:13" x14ac:dyDescent="0.2">
      <c r="A2383" s="359" t="s">
        <v>6851</v>
      </c>
      <c r="B2383" s="373" t="s">
        <v>5794</v>
      </c>
      <c r="C2383" s="374" t="s">
        <v>5795</v>
      </c>
      <c r="D2383" s="373" t="s">
        <v>5791</v>
      </c>
      <c r="E2383" s="373" t="s">
        <v>5302</v>
      </c>
      <c r="F2383" s="375" t="s">
        <v>5796</v>
      </c>
      <c r="G2383" s="376" t="s">
        <v>86</v>
      </c>
      <c r="H2383" s="377">
        <v>1.5</v>
      </c>
      <c r="I2383" s="378">
        <v>12.5</v>
      </c>
      <c r="J2383" s="378">
        <v>18.75</v>
      </c>
      <c r="K2383" s="379"/>
      <c r="L2383" s="493">
        <v>15.06</v>
      </c>
      <c r="M2383" s="494"/>
    </row>
    <row r="2384" spans="1:13" x14ac:dyDescent="0.2">
      <c r="A2384" s="359" t="s">
        <v>13920</v>
      </c>
      <c r="B2384" s="396" t="s">
        <v>5794</v>
      </c>
      <c r="C2384" s="397" t="s">
        <v>6062</v>
      </c>
      <c r="D2384" s="396" t="s">
        <v>5791</v>
      </c>
      <c r="E2384" s="396" t="s">
        <v>5341</v>
      </c>
      <c r="F2384" s="398" t="s">
        <v>5796</v>
      </c>
      <c r="G2384" s="399" t="s">
        <v>86</v>
      </c>
      <c r="H2384" s="400">
        <v>1.5</v>
      </c>
      <c r="I2384" s="380">
        <v>18.510000000000002</v>
      </c>
      <c r="J2384" s="380">
        <v>27.76</v>
      </c>
      <c r="K2384" s="379"/>
      <c r="L2384" s="489">
        <v>22.3</v>
      </c>
    </row>
    <row r="2385" spans="1:13" ht="12.75" thickBot="1" x14ac:dyDescent="0.25">
      <c r="A2385" s="359" t="s">
        <v>13921</v>
      </c>
      <c r="B2385" s="396" t="s">
        <v>5794</v>
      </c>
      <c r="C2385" s="397" t="s">
        <v>8128</v>
      </c>
      <c r="D2385" s="396" t="s">
        <v>5791</v>
      </c>
      <c r="E2385" s="396" t="s">
        <v>8129</v>
      </c>
      <c r="F2385" s="398" t="s">
        <v>5798</v>
      </c>
      <c r="G2385" s="399" t="s">
        <v>5305</v>
      </c>
      <c r="H2385" s="400">
        <v>1</v>
      </c>
      <c r="I2385" s="380">
        <v>50.55</v>
      </c>
      <c r="J2385" s="380">
        <v>50.55</v>
      </c>
      <c r="K2385" s="379"/>
      <c r="L2385" s="489">
        <v>60.9</v>
      </c>
    </row>
    <row r="2386" spans="1:13" ht="12.75" thickTop="1" x14ac:dyDescent="0.2">
      <c r="A2386" s="359" t="s">
        <v>13922</v>
      </c>
      <c r="B2386" s="407" t="s">
        <v>8131</v>
      </c>
      <c r="C2386" s="408" t="s">
        <v>5781</v>
      </c>
      <c r="D2386" s="407" t="s">
        <v>5782</v>
      </c>
      <c r="E2386" s="407" t="s">
        <v>5783</v>
      </c>
      <c r="F2386" s="409" t="s">
        <v>5784</v>
      </c>
      <c r="G2386" s="410" t="s">
        <v>5785</v>
      </c>
      <c r="H2386" s="408" t="s">
        <v>5786</v>
      </c>
      <c r="I2386" s="408" t="s">
        <v>5787</v>
      </c>
      <c r="J2386" s="408" t="s">
        <v>5788</v>
      </c>
      <c r="K2386" s="364"/>
      <c r="L2386" s="492"/>
      <c r="M2386" s="492"/>
    </row>
    <row r="2387" spans="1:13" ht="36" x14ac:dyDescent="0.2">
      <c r="A2387" s="359" t="s">
        <v>6853</v>
      </c>
      <c r="B2387" s="365" t="s">
        <v>5789</v>
      </c>
      <c r="C2387" s="366" t="s">
        <v>8133</v>
      </c>
      <c r="D2387" s="365" t="s">
        <v>217</v>
      </c>
      <c r="E2387" s="365" t="s">
        <v>1012</v>
      </c>
      <c r="F2387" s="367" t="s">
        <v>6088</v>
      </c>
      <c r="G2387" s="368" t="s">
        <v>160</v>
      </c>
      <c r="H2387" s="369">
        <v>1</v>
      </c>
      <c r="I2387" s="370">
        <v>166.2</v>
      </c>
      <c r="J2387" s="370">
        <v>166.20000000000002</v>
      </c>
      <c r="K2387" s="371"/>
      <c r="L2387" s="495">
        <v>200.23</v>
      </c>
      <c r="M2387" s="495">
        <v>200.23</v>
      </c>
    </row>
    <row r="2388" spans="1:13" ht="24" x14ac:dyDescent="0.2">
      <c r="A2388" s="359" t="s">
        <v>6855</v>
      </c>
      <c r="B2388" s="418" t="s">
        <v>5898</v>
      </c>
      <c r="C2388" s="419" t="s">
        <v>8135</v>
      </c>
      <c r="D2388" s="418" t="s">
        <v>217</v>
      </c>
      <c r="E2388" s="418" t="s">
        <v>8136</v>
      </c>
      <c r="F2388" s="420" t="s">
        <v>5908</v>
      </c>
      <c r="G2388" s="421" t="s">
        <v>5885</v>
      </c>
      <c r="H2388" s="422">
        <v>2.6100000000000002E-2</v>
      </c>
      <c r="I2388" s="423">
        <v>594.45000000000005</v>
      </c>
      <c r="J2388" s="423">
        <v>15.51</v>
      </c>
      <c r="K2388" s="379"/>
      <c r="L2388" s="493">
        <v>716.13</v>
      </c>
      <c r="M2388" s="494"/>
    </row>
    <row r="2389" spans="1:13" ht="24" x14ac:dyDescent="0.2">
      <c r="A2389" s="359" t="s">
        <v>6858</v>
      </c>
      <c r="B2389" s="418" t="s">
        <v>5898</v>
      </c>
      <c r="C2389" s="419" t="s">
        <v>8138</v>
      </c>
      <c r="D2389" s="418" t="s">
        <v>217</v>
      </c>
      <c r="E2389" s="418" t="s">
        <v>8139</v>
      </c>
      <c r="F2389" s="420" t="s">
        <v>8140</v>
      </c>
      <c r="G2389" s="421" t="s">
        <v>5885</v>
      </c>
      <c r="H2389" s="422">
        <v>4.9000000000000002E-2</v>
      </c>
      <c r="I2389" s="423">
        <v>230.92</v>
      </c>
      <c r="J2389" s="423">
        <v>11.31</v>
      </c>
      <c r="K2389" s="379"/>
      <c r="L2389" s="493">
        <v>278.19</v>
      </c>
      <c r="M2389" s="494"/>
    </row>
    <row r="2390" spans="1:13" ht="24" x14ac:dyDescent="0.2">
      <c r="A2390" s="359" t="s">
        <v>6859</v>
      </c>
      <c r="B2390" s="418" t="s">
        <v>5898</v>
      </c>
      <c r="C2390" s="419" t="s">
        <v>8142</v>
      </c>
      <c r="D2390" s="418" t="s">
        <v>217</v>
      </c>
      <c r="E2390" s="418" t="s">
        <v>8143</v>
      </c>
      <c r="F2390" s="420" t="s">
        <v>5908</v>
      </c>
      <c r="G2390" s="421" t="s">
        <v>5885</v>
      </c>
      <c r="H2390" s="422">
        <v>6.4000000000000003E-3</v>
      </c>
      <c r="I2390" s="423">
        <v>395.2</v>
      </c>
      <c r="J2390" s="423">
        <v>2.52</v>
      </c>
      <c r="K2390" s="379"/>
      <c r="L2390" s="493">
        <v>476.09</v>
      </c>
      <c r="M2390" s="494"/>
    </row>
    <row r="2391" spans="1:13" ht="24" x14ac:dyDescent="0.2">
      <c r="A2391" s="359" t="s">
        <v>6860</v>
      </c>
      <c r="B2391" s="418" t="s">
        <v>5898</v>
      </c>
      <c r="C2391" s="419" t="s">
        <v>5906</v>
      </c>
      <c r="D2391" s="418" t="s">
        <v>217</v>
      </c>
      <c r="E2391" s="418" t="s">
        <v>5907</v>
      </c>
      <c r="F2391" s="420" t="s">
        <v>5908</v>
      </c>
      <c r="G2391" s="421" t="s">
        <v>185</v>
      </c>
      <c r="H2391" s="422">
        <v>1.3764000000000001</v>
      </c>
      <c r="I2391" s="423">
        <v>23.82</v>
      </c>
      <c r="J2391" s="423">
        <v>32.78</v>
      </c>
      <c r="K2391" s="379"/>
      <c r="L2391" s="493">
        <v>28.7</v>
      </c>
      <c r="M2391" s="494"/>
    </row>
    <row r="2392" spans="1:13" ht="24" x14ac:dyDescent="0.2">
      <c r="A2392" s="359" t="s">
        <v>13923</v>
      </c>
      <c r="B2392" s="424" t="s">
        <v>5898</v>
      </c>
      <c r="C2392" s="425" t="s">
        <v>5909</v>
      </c>
      <c r="D2392" s="424" t="s">
        <v>217</v>
      </c>
      <c r="E2392" s="424" t="s">
        <v>5455</v>
      </c>
      <c r="F2392" s="426" t="s">
        <v>5908</v>
      </c>
      <c r="G2392" s="427" t="s">
        <v>185</v>
      </c>
      <c r="H2392" s="428">
        <v>1.0813999999999999</v>
      </c>
      <c r="I2392" s="417">
        <v>16.12</v>
      </c>
      <c r="J2392" s="417">
        <v>17.43</v>
      </c>
      <c r="K2392" s="379"/>
      <c r="L2392" s="489">
        <v>19.420000000000002</v>
      </c>
    </row>
    <row r="2393" spans="1:13" ht="24.75" thickBot="1" x14ac:dyDescent="0.25">
      <c r="A2393" s="359" t="s">
        <v>13924</v>
      </c>
      <c r="B2393" s="424" t="s">
        <v>5898</v>
      </c>
      <c r="C2393" s="425" t="s">
        <v>8147</v>
      </c>
      <c r="D2393" s="424" t="s">
        <v>217</v>
      </c>
      <c r="E2393" s="424" t="s">
        <v>8148</v>
      </c>
      <c r="F2393" s="426" t="s">
        <v>5936</v>
      </c>
      <c r="G2393" s="427" t="s">
        <v>5885</v>
      </c>
      <c r="H2393" s="428">
        <v>2.52E-2</v>
      </c>
      <c r="I2393" s="417">
        <v>2413.4699999999998</v>
      </c>
      <c r="J2393" s="417">
        <v>60.81</v>
      </c>
      <c r="K2393" s="379"/>
      <c r="L2393" s="489">
        <v>2907.45</v>
      </c>
    </row>
    <row r="2394" spans="1:13" ht="12.75" thickTop="1" x14ac:dyDescent="0.2">
      <c r="A2394" s="359" t="s">
        <v>13925</v>
      </c>
      <c r="B2394" s="390" t="s">
        <v>5794</v>
      </c>
      <c r="C2394" s="391" t="s">
        <v>8150</v>
      </c>
      <c r="D2394" s="390" t="s">
        <v>217</v>
      </c>
      <c r="E2394" s="390" t="s">
        <v>8151</v>
      </c>
      <c r="F2394" s="392" t="s">
        <v>5798</v>
      </c>
      <c r="G2394" s="393" t="s">
        <v>160</v>
      </c>
      <c r="H2394" s="394">
        <v>10.036099999999999</v>
      </c>
      <c r="I2394" s="395">
        <v>2.5749423076923055</v>
      </c>
      <c r="J2394" s="395">
        <v>25.84</v>
      </c>
      <c r="K2394" s="379"/>
      <c r="L2394" s="491">
        <v>3.1</v>
      </c>
      <c r="M2394" s="492"/>
    </row>
    <row r="2395" spans="1:13" x14ac:dyDescent="0.2">
      <c r="A2395" s="359" t="s">
        <v>6863</v>
      </c>
      <c r="B2395" s="360" t="s">
        <v>8153</v>
      </c>
      <c r="C2395" s="361" t="s">
        <v>5781</v>
      </c>
      <c r="D2395" s="360" t="s">
        <v>5782</v>
      </c>
      <c r="E2395" s="360" t="s">
        <v>5783</v>
      </c>
      <c r="F2395" s="362" t="s">
        <v>5784</v>
      </c>
      <c r="G2395" s="363" t="s">
        <v>5785</v>
      </c>
      <c r="H2395" s="361" t="s">
        <v>5786</v>
      </c>
      <c r="I2395" s="361" t="s">
        <v>5787</v>
      </c>
      <c r="J2395" s="361" t="s">
        <v>5788</v>
      </c>
      <c r="K2395" s="364"/>
      <c r="L2395" s="494"/>
      <c r="M2395" s="494"/>
    </row>
    <row r="2396" spans="1:13" ht="36" x14ac:dyDescent="0.2">
      <c r="A2396" s="359" t="s">
        <v>6865</v>
      </c>
      <c r="B2396" s="365" t="s">
        <v>5789</v>
      </c>
      <c r="C2396" s="366" t="s">
        <v>6186</v>
      </c>
      <c r="D2396" s="365" t="s">
        <v>217</v>
      </c>
      <c r="E2396" s="365" t="s">
        <v>413</v>
      </c>
      <c r="F2396" s="367" t="s">
        <v>6088</v>
      </c>
      <c r="G2396" s="368" t="s">
        <v>160</v>
      </c>
      <c r="H2396" s="369">
        <v>1</v>
      </c>
      <c r="I2396" s="370">
        <v>9.39</v>
      </c>
      <c r="J2396" s="370">
        <v>9.39</v>
      </c>
      <c r="K2396" s="371"/>
      <c r="L2396" s="495">
        <v>11.33</v>
      </c>
      <c r="M2396" s="495">
        <v>11.33</v>
      </c>
    </row>
    <row r="2397" spans="1:13" ht="24" x14ac:dyDescent="0.2">
      <c r="A2397" s="359" t="s">
        <v>6867</v>
      </c>
      <c r="B2397" s="418" t="s">
        <v>5898</v>
      </c>
      <c r="C2397" s="419" t="s">
        <v>6089</v>
      </c>
      <c r="D2397" s="418" t="s">
        <v>217</v>
      </c>
      <c r="E2397" s="418" t="s">
        <v>6090</v>
      </c>
      <c r="F2397" s="420" t="s">
        <v>5908</v>
      </c>
      <c r="G2397" s="421" t="s">
        <v>185</v>
      </c>
      <c r="H2397" s="422">
        <v>4.7600000000000003E-2</v>
      </c>
      <c r="I2397" s="423">
        <v>17.43</v>
      </c>
      <c r="J2397" s="423">
        <v>0.82</v>
      </c>
      <c r="K2397" s="379"/>
      <c r="L2397" s="493">
        <v>21</v>
      </c>
      <c r="M2397" s="494"/>
    </row>
    <row r="2398" spans="1:13" ht="24" x14ac:dyDescent="0.2">
      <c r="A2398" s="359" t="s">
        <v>6868</v>
      </c>
      <c r="B2398" s="418" t="s">
        <v>5898</v>
      </c>
      <c r="C2398" s="419" t="s">
        <v>6091</v>
      </c>
      <c r="D2398" s="418" t="s">
        <v>217</v>
      </c>
      <c r="E2398" s="418" t="s">
        <v>6092</v>
      </c>
      <c r="F2398" s="420" t="s">
        <v>5908</v>
      </c>
      <c r="G2398" s="421" t="s">
        <v>185</v>
      </c>
      <c r="H2398" s="422">
        <v>4.7600000000000003E-2</v>
      </c>
      <c r="I2398" s="423">
        <v>24.12</v>
      </c>
      <c r="J2398" s="423">
        <v>1.1399999999999999</v>
      </c>
      <c r="K2398" s="379"/>
      <c r="L2398" s="493">
        <v>29.06</v>
      </c>
      <c r="M2398" s="494"/>
    </row>
    <row r="2399" spans="1:13" ht="24" x14ac:dyDescent="0.2">
      <c r="A2399" s="359" t="s">
        <v>6869</v>
      </c>
      <c r="B2399" s="373" t="s">
        <v>5794</v>
      </c>
      <c r="C2399" s="374" t="s">
        <v>6187</v>
      </c>
      <c r="D2399" s="373" t="s">
        <v>217</v>
      </c>
      <c r="E2399" s="373" t="s">
        <v>6188</v>
      </c>
      <c r="F2399" s="375" t="s">
        <v>5798</v>
      </c>
      <c r="G2399" s="376" t="s">
        <v>160</v>
      </c>
      <c r="H2399" s="377">
        <v>1</v>
      </c>
      <c r="I2399" s="378">
        <v>0.75</v>
      </c>
      <c r="J2399" s="378">
        <v>0.75</v>
      </c>
      <c r="K2399" s="379"/>
      <c r="L2399" s="493">
        <v>0.91</v>
      </c>
      <c r="M2399" s="494"/>
    </row>
    <row r="2400" spans="1:13" x14ac:dyDescent="0.2">
      <c r="A2400" s="359" t="s">
        <v>6871</v>
      </c>
      <c r="B2400" s="373" t="s">
        <v>5794</v>
      </c>
      <c r="C2400" s="374" t="s">
        <v>6183</v>
      </c>
      <c r="D2400" s="373" t="s">
        <v>217</v>
      </c>
      <c r="E2400" s="373" t="s">
        <v>6184</v>
      </c>
      <c r="F2400" s="375" t="s">
        <v>5798</v>
      </c>
      <c r="G2400" s="376" t="s">
        <v>160</v>
      </c>
      <c r="H2400" s="377">
        <v>1</v>
      </c>
      <c r="I2400" s="378">
        <v>6.68</v>
      </c>
      <c r="J2400" s="378">
        <v>6.68</v>
      </c>
      <c r="K2400" s="379"/>
      <c r="L2400" s="493">
        <v>8.0500000000000007</v>
      </c>
      <c r="M2400" s="494"/>
    </row>
    <row r="2401" spans="1:13" x14ac:dyDescent="0.2">
      <c r="A2401" s="359" t="s">
        <v>13926</v>
      </c>
      <c r="B2401" s="381" t="s">
        <v>8160</v>
      </c>
      <c r="C2401" s="382" t="s">
        <v>5781</v>
      </c>
      <c r="D2401" s="381" t="s">
        <v>5782</v>
      </c>
      <c r="E2401" s="381" t="s">
        <v>5783</v>
      </c>
      <c r="F2401" s="383" t="s">
        <v>5784</v>
      </c>
      <c r="G2401" s="384" t="s">
        <v>5785</v>
      </c>
      <c r="H2401" s="382" t="s">
        <v>5786</v>
      </c>
      <c r="I2401" s="382" t="s">
        <v>5787</v>
      </c>
      <c r="J2401" s="382" t="s">
        <v>5788</v>
      </c>
      <c r="K2401" s="364"/>
    </row>
    <row r="2402" spans="1:13" ht="36.75" thickBot="1" x14ac:dyDescent="0.25">
      <c r="A2402" s="359" t="s">
        <v>13927</v>
      </c>
      <c r="B2402" s="385" t="s">
        <v>5789</v>
      </c>
      <c r="C2402" s="386" t="s">
        <v>6182</v>
      </c>
      <c r="D2402" s="385" t="s">
        <v>217</v>
      </c>
      <c r="E2402" s="385" t="s">
        <v>8162</v>
      </c>
      <c r="F2402" s="387" t="s">
        <v>6088</v>
      </c>
      <c r="G2402" s="388" t="s">
        <v>160</v>
      </c>
      <c r="H2402" s="389">
        <v>1</v>
      </c>
      <c r="I2402" s="372">
        <v>10.41</v>
      </c>
      <c r="J2402" s="372">
        <v>10.41</v>
      </c>
      <c r="K2402" s="371"/>
      <c r="L2402" s="488">
        <v>12.55</v>
      </c>
      <c r="M2402" s="488">
        <v>12.55</v>
      </c>
    </row>
    <row r="2403" spans="1:13" ht="24.75" thickTop="1" x14ac:dyDescent="0.2">
      <c r="A2403" s="359" t="s">
        <v>13928</v>
      </c>
      <c r="B2403" s="411" t="s">
        <v>5898</v>
      </c>
      <c r="C2403" s="412" t="s">
        <v>6089</v>
      </c>
      <c r="D2403" s="411" t="s">
        <v>217</v>
      </c>
      <c r="E2403" s="411" t="s">
        <v>6090</v>
      </c>
      <c r="F2403" s="413" t="s">
        <v>5908</v>
      </c>
      <c r="G2403" s="414" t="s">
        <v>185</v>
      </c>
      <c r="H2403" s="415">
        <v>6.6299999999999998E-2</v>
      </c>
      <c r="I2403" s="416">
        <v>17.43</v>
      </c>
      <c r="J2403" s="416">
        <v>1.1499999999999999</v>
      </c>
      <c r="K2403" s="379"/>
      <c r="L2403" s="491">
        <v>21</v>
      </c>
      <c r="M2403" s="492"/>
    </row>
    <row r="2404" spans="1:13" ht="24" x14ac:dyDescent="0.2">
      <c r="A2404" s="359" t="s">
        <v>6872</v>
      </c>
      <c r="B2404" s="418" t="s">
        <v>5898</v>
      </c>
      <c r="C2404" s="419" t="s">
        <v>6091</v>
      </c>
      <c r="D2404" s="418" t="s">
        <v>217</v>
      </c>
      <c r="E2404" s="418" t="s">
        <v>6092</v>
      </c>
      <c r="F2404" s="420" t="s">
        <v>5908</v>
      </c>
      <c r="G2404" s="421" t="s">
        <v>185</v>
      </c>
      <c r="H2404" s="422">
        <v>6.6299999999999998E-2</v>
      </c>
      <c r="I2404" s="423">
        <v>24.12</v>
      </c>
      <c r="J2404" s="423">
        <v>1.59</v>
      </c>
      <c r="K2404" s="379"/>
      <c r="L2404" s="493">
        <v>29.06</v>
      </c>
      <c r="M2404" s="494"/>
    </row>
    <row r="2405" spans="1:13" ht="24" x14ac:dyDescent="0.2">
      <c r="A2405" s="359" t="s">
        <v>6874</v>
      </c>
      <c r="B2405" s="373" t="s">
        <v>5794</v>
      </c>
      <c r="C2405" s="374" t="s">
        <v>6173</v>
      </c>
      <c r="D2405" s="373" t="s">
        <v>217</v>
      </c>
      <c r="E2405" s="373" t="s">
        <v>6174</v>
      </c>
      <c r="F2405" s="375" t="s">
        <v>5798</v>
      </c>
      <c r="G2405" s="376" t="s">
        <v>160</v>
      </c>
      <c r="H2405" s="377">
        <v>1</v>
      </c>
      <c r="I2405" s="378">
        <v>0.98</v>
      </c>
      <c r="J2405" s="378">
        <v>0.98</v>
      </c>
      <c r="K2405" s="379"/>
      <c r="L2405" s="493">
        <v>1.19</v>
      </c>
      <c r="M2405" s="494"/>
    </row>
    <row r="2406" spans="1:13" x14ac:dyDescent="0.2">
      <c r="A2406" s="359" t="s">
        <v>6876</v>
      </c>
      <c r="B2406" s="373" t="s">
        <v>5794</v>
      </c>
      <c r="C2406" s="374" t="s">
        <v>6183</v>
      </c>
      <c r="D2406" s="373" t="s">
        <v>217</v>
      </c>
      <c r="E2406" s="373" t="s">
        <v>6184</v>
      </c>
      <c r="F2406" s="375" t="s">
        <v>5798</v>
      </c>
      <c r="G2406" s="376" t="s">
        <v>160</v>
      </c>
      <c r="H2406" s="377">
        <v>1</v>
      </c>
      <c r="I2406" s="378">
        <v>6.6911333333333323</v>
      </c>
      <c r="J2406" s="378">
        <v>6.69</v>
      </c>
      <c r="K2406" s="379"/>
      <c r="L2406" s="493">
        <v>8.0500000000000007</v>
      </c>
      <c r="M2406" s="494"/>
    </row>
    <row r="2407" spans="1:13" x14ac:dyDescent="0.2">
      <c r="A2407" s="359" t="s">
        <v>6877</v>
      </c>
      <c r="B2407" s="360" t="s">
        <v>8168</v>
      </c>
      <c r="C2407" s="361" t="s">
        <v>5781</v>
      </c>
      <c r="D2407" s="360" t="s">
        <v>5782</v>
      </c>
      <c r="E2407" s="360" t="s">
        <v>5783</v>
      </c>
      <c r="F2407" s="362" t="s">
        <v>5784</v>
      </c>
      <c r="G2407" s="363" t="s">
        <v>5785</v>
      </c>
      <c r="H2407" s="361" t="s">
        <v>5786</v>
      </c>
      <c r="I2407" s="361" t="s">
        <v>5787</v>
      </c>
      <c r="J2407" s="361" t="s">
        <v>5788</v>
      </c>
      <c r="K2407" s="364"/>
      <c r="L2407" s="494"/>
      <c r="M2407" s="494"/>
    </row>
    <row r="2408" spans="1:13" ht="36" x14ac:dyDescent="0.2">
      <c r="A2408" s="359" t="s">
        <v>6878</v>
      </c>
      <c r="B2408" s="365" t="s">
        <v>5789</v>
      </c>
      <c r="C2408" s="366" t="s">
        <v>8170</v>
      </c>
      <c r="D2408" s="365" t="s">
        <v>217</v>
      </c>
      <c r="E2408" s="365" t="s">
        <v>1019</v>
      </c>
      <c r="F2408" s="367" t="s">
        <v>6088</v>
      </c>
      <c r="G2408" s="368" t="s">
        <v>160</v>
      </c>
      <c r="H2408" s="369">
        <v>1</v>
      </c>
      <c r="I2408" s="370">
        <v>11.629999999999999</v>
      </c>
      <c r="J2408" s="370">
        <v>11.629999999999999</v>
      </c>
      <c r="K2408" s="371"/>
      <c r="L2408" s="495">
        <v>14.02</v>
      </c>
      <c r="M2408" s="495">
        <v>14.02</v>
      </c>
    </row>
    <row r="2409" spans="1:13" ht="24" x14ac:dyDescent="0.2">
      <c r="A2409" s="359" t="s">
        <v>6879</v>
      </c>
      <c r="B2409" s="418" t="s">
        <v>5898</v>
      </c>
      <c r="C2409" s="419" t="s">
        <v>6089</v>
      </c>
      <c r="D2409" s="418" t="s">
        <v>217</v>
      </c>
      <c r="E2409" s="418" t="s">
        <v>6090</v>
      </c>
      <c r="F2409" s="420" t="s">
        <v>5908</v>
      </c>
      <c r="G2409" s="421" t="s">
        <v>185</v>
      </c>
      <c r="H2409" s="422">
        <v>9.11E-2</v>
      </c>
      <c r="I2409" s="423">
        <v>17.43</v>
      </c>
      <c r="J2409" s="423">
        <v>1.58</v>
      </c>
      <c r="K2409" s="379"/>
      <c r="L2409" s="493">
        <v>21</v>
      </c>
      <c r="M2409" s="494"/>
    </row>
    <row r="2410" spans="1:13" ht="24" x14ac:dyDescent="0.2">
      <c r="A2410" s="359" t="s">
        <v>13929</v>
      </c>
      <c r="B2410" s="424" t="s">
        <v>5898</v>
      </c>
      <c r="C2410" s="425" t="s">
        <v>6091</v>
      </c>
      <c r="D2410" s="424" t="s">
        <v>217</v>
      </c>
      <c r="E2410" s="424" t="s">
        <v>6092</v>
      </c>
      <c r="F2410" s="426" t="s">
        <v>5908</v>
      </c>
      <c r="G2410" s="427" t="s">
        <v>185</v>
      </c>
      <c r="H2410" s="428">
        <v>9.11E-2</v>
      </c>
      <c r="I2410" s="417">
        <v>24.12</v>
      </c>
      <c r="J2410" s="417">
        <v>2.19</v>
      </c>
      <c r="K2410" s="379"/>
      <c r="L2410" s="489">
        <v>29.06</v>
      </c>
    </row>
    <row r="2411" spans="1:13" ht="24.75" thickBot="1" x14ac:dyDescent="0.25">
      <c r="A2411" s="359" t="s">
        <v>13930</v>
      </c>
      <c r="B2411" s="396" t="s">
        <v>5794</v>
      </c>
      <c r="C2411" s="397" t="s">
        <v>8174</v>
      </c>
      <c r="D2411" s="396" t="s">
        <v>217</v>
      </c>
      <c r="E2411" s="396" t="s">
        <v>8175</v>
      </c>
      <c r="F2411" s="398" t="s">
        <v>5798</v>
      </c>
      <c r="G2411" s="399" t="s">
        <v>160</v>
      </c>
      <c r="H2411" s="400">
        <v>1</v>
      </c>
      <c r="I2411" s="380">
        <v>1.17</v>
      </c>
      <c r="J2411" s="380">
        <v>1.17</v>
      </c>
      <c r="K2411" s="379"/>
      <c r="L2411" s="489">
        <v>1.42</v>
      </c>
    </row>
    <row r="2412" spans="1:13" ht="12.75" thickTop="1" x14ac:dyDescent="0.2">
      <c r="A2412" s="359" t="s">
        <v>13931</v>
      </c>
      <c r="B2412" s="390" t="s">
        <v>5794</v>
      </c>
      <c r="C2412" s="391" t="s">
        <v>6183</v>
      </c>
      <c r="D2412" s="390" t="s">
        <v>217</v>
      </c>
      <c r="E2412" s="390" t="s">
        <v>6184</v>
      </c>
      <c r="F2412" s="392" t="s">
        <v>5798</v>
      </c>
      <c r="G2412" s="393" t="s">
        <v>160</v>
      </c>
      <c r="H2412" s="394">
        <v>1</v>
      </c>
      <c r="I2412" s="395">
        <v>6.6911333333333349</v>
      </c>
      <c r="J2412" s="395">
        <v>6.69</v>
      </c>
      <c r="K2412" s="379"/>
      <c r="L2412" s="491">
        <v>8.0500000000000007</v>
      </c>
      <c r="M2412" s="492"/>
    </row>
    <row r="2413" spans="1:13" x14ac:dyDescent="0.2">
      <c r="A2413" s="359" t="s">
        <v>6881</v>
      </c>
      <c r="B2413" s="360" t="s">
        <v>8178</v>
      </c>
      <c r="C2413" s="361" t="s">
        <v>5781</v>
      </c>
      <c r="D2413" s="360" t="s">
        <v>5782</v>
      </c>
      <c r="E2413" s="360" t="s">
        <v>5783</v>
      </c>
      <c r="F2413" s="362" t="s">
        <v>5784</v>
      </c>
      <c r="G2413" s="363" t="s">
        <v>5785</v>
      </c>
      <c r="H2413" s="361" t="s">
        <v>5786</v>
      </c>
      <c r="I2413" s="361" t="s">
        <v>5787</v>
      </c>
      <c r="J2413" s="361" t="s">
        <v>5788</v>
      </c>
      <c r="K2413" s="364"/>
      <c r="L2413" s="494"/>
      <c r="M2413" s="494"/>
    </row>
    <row r="2414" spans="1:13" ht="36" x14ac:dyDescent="0.2">
      <c r="A2414" s="359" t="s">
        <v>6883</v>
      </c>
      <c r="B2414" s="365" t="s">
        <v>5789</v>
      </c>
      <c r="C2414" s="366" t="s">
        <v>8180</v>
      </c>
      <c r="D2414" s="365" t="s">
        <v>217</v>
      </c>
      <c r="E2414" s="365" t="s">
        <v>1021</v>
      </c>
      <c r="F2414" s="367" t="s">
        <v>6088</v>
      </c>
      <c r="G2414" s="368" t="s">
        <v>160</v>
      </c>
      <c r="H2414" s="369">
        <v>1</v>
      </c>
      <c r="I2414" s="370">
        <v>61.82</v>
      </c>
      <c r="J2414" s="370">
        <v>61.82</v>
      </c>
      <c r="K2414" s="371"/>
      <c r="L2414" s="495">
        <v>74.489999999999995</v>
      </c>
      <c r="M2414" s="495">
        <v>74.489999999999995</v>
      </c>
    </row>
    <row r="2415" spans="1:13" ht="24" x14ac:dyDescent="0.2">
      <c r="A2415" s="359" t="s">
        <v>6885</v>
      </c>
      <c r="B2415" s="418" t="s">
        <v>5898</v>
      </c>
      <c r="C2415" s="419" t="s">
        <v>6089</v>
      </c>
      <c r="D2415" s="418" t="s">
        <v>217</v>
      </c>
      <c r="E2415" s="418" t="s">
        <v>6090</v>
      </c>
      <c r="F2415" s="420" t="s">
        <v>5908</v>
      </c>
      <c r="G2415" s="421" t="s">
        <v>185</v>
      </c>
      <c r="H2415" s="422">
        <v>0.27339999999999998</v>
      </c>
      <c r="I2415" s="423">
        <v>17.43</v>
      </c>
      <c r="J2415" s="423">
        <v>4.76</v>
      </c>
      <c r="K2415" s="379"/>
      <c r="L2415" s="493">
        <v>21</v>
      </c>
      <c r="M2415" s="494"/>
    </row>
    <row r="2416" spans="1:13" ht="24" x14ac:dyDescent="0.2">
      <c r="A2416" s="359" t="s">
        <v>6886</v>
      </c>
      <c r="B2416" s="418" t="s">
        <v>5898</v>
      </c>
      <c r="C2416" s="419" t="s">
        <v>6091</v>
      </c>
      <c r="D2416" s="418" t="s">
        <v>217</v>
      </c>
      <c r="E2416" s="418" t="s">
        <v>6092</v>
      </c>
      <c r="F2416" s="420" t="s">
        <v>5908</v>
      </c>
      <c r="G2416" s="421" t="s">
        <v>185</v>
      </c>
      <c r="H2416" s="422">
        <v>0.27339999999999998</v>
      </c>
      <c r="I2416" s="423">
        <v>24.12</v>
      </c>
      <c r="J2416" s="423">
        <v>6.59</v>
      </c>
      <c r="K2416" s="379"/>
      <c r="L2416" s="493">
        <v>29.06</v>
      </c>
      <c r="M2416" s="494"/>
    </row>
    <row r="2417" spans="1:13" ht="24" x14ac:dyDescent="0.2">
      <c r="A2417" s="359" t="s">
        <v>6887</v>
      </c>
      <c r="B2417" s="373" t="s">
        <v>5794</v>
      </c>
      <c r="C2417" s="374" t="s">
        <v>8174</v>
      </c>
      <c r="D2417" s="373" t="s">
        <v>217</v>
      </c>
      <c r="E2417" s="373" t="s">
        <v>8175</v>
      </c>
      <c r="F2417" s="375" t="s">
        <v>5798</v>
      </c>
      <c r="G2417" s="376" t="s">
        <v>160</v>
      </c>
      <c r="H2417" s="377">
        <v>3</v>
      </c>
      <c r="I2417" s="378">
        <v>1.17</v>
      </c>
      <c r="J2417" s="378">
        <v>3.51</v>
      </c>
      <c r="K2417" s="379"/>
      <c r="L2417" s="493">
        <v>1.42</v>
      </c>
      <c r="M2417" s="494"/>
    </row>
    <row r="2418" spans="1:13" x14ac:dyDescent="0.2">
      <c r="A2418" s="359" t="s">
        <v>6888</v>
      </c>
      <c r="B2418" s="373" t="s">
        <v>5794</v>
      </c>
      <c r="C2418" s="374" t="s">
        <v>6175</v>
      </c>
      <c r="D2418" s="373" t="s">
        <v>217</v>
      </c>
      <c r="E2418" s="373" t="s">
        <v>6176</v>
      </c>
      <c r="F2418" s="375" t="s">
        <v>5798</v>
      </c>
      <c r="G2418" s="376" t="s">
        <v>160</v>
      </c>
      <c r="H2418" s="377">
        <v>1</v>
      </c>
      <c r="I2418" s="378">
        <v>46.960408695652177</v>
      </c>
      <c r="J2418" s="378">
        <v>46.96</v>
      </c>
      <c r="K2418" s="379"/>
      <c r="L2418" s="493">
        <v>56.55</v>
      </c>
      <c r="M2418" s="494"/>
    </row>
    <row r="2419" spans="1:13" x14ac:dyDescent="0.2">
      <c r="A2419" s="359" t="s">
        <v>13932</v>
      </c>
      <c r="B2419" s="381" t="s">
        <v>8186</v>
      </c>
      <c r="C2419" s="382" t="s">
        <v>5781</v>
      </c>
      <c r="D2419" s="381" t="s">
        <v>5782</v>
      </c>
      <c r="E2419" s="381" t="s">
        <v>5783</v>
      </c>
      <c r="F2419" s="383" t="s">
        <v>5784</v>
      </c>
      <c r="G2419" s="384" t="s">
        <v>5785</v>
      </c>
      <c r="H2419" s="382" t="s">
        <v>5786</v>
      </c>
      <c r="I2419" s="382" t="s">
        <v>5787</v>
      </c>
      <c r="J2419" s="382" t="s">
        <v>5788</v>
      </c>
      <c r="K2419" s="364"/>
    </row>
    <row r="2420" spans="1:13" ht="36.75" thickBot="1" x14ac:dyDescent="0.25">
      <c r="A2420" s="359" t="s">
        <v>13933</v>
      </c>
      <c r="B2420" s="385" t="s">
        <v>5789</v>
      </c>
      <c r="C2420" s="386" t="s">
        <v>8188</v>
      </c>
      <c r="D2420" s="385" t="s">
        <v>217</v>
      </c>
      <c r="E2420" s="385" t="s">
        <v>8189</v>
      </c>
      <c r="F2420" s="387" t="s">
        <v>6088</v>
      </c>
      <c r="G2420" s="388" t="s">
        <v>160</v>
      </c>
      <c r="H2420" s="389">
        <v>1</v>
      </c>
      <c r="I2420" s="372">
        <v>67.59</v>
      </c>
      <c r="J2420" s="372">
        <v>67.59</v>
      </c>
      <c r="K2420" s="371"/>
      <c r="L2420" s="488">
        <v>81.430000000000007</v>
      </c>
      <c r="M2420" s="488">
        <v>81.430000000000007</v>
      </c>
    </row>
    <row r="2421" spans="1:13" ht="24.75" thickTop="1" x14ac:dyDescent="0.2">
      <c r="A2421" s="359" t="s">
        <v>13934</v>
      </c>
      <c r="B2421" s="411" t="s">
        <v>5898</v>
      </c>
      <c r="C2421" s="412" t="s">
        <v>6089</v>
      </c>
      <c r="D2421" s="411" t="s">
        <v>217</v>
      </c>
      <c r="E2421" s="411" t="s">
        <v>6090</v>
      </c>
      <c r="F2421" s="413" t="s">
        <v>5908</v>
      </c>
      <c r="G2421" s="414" t="s">
        <v>185</v>
      </c>
      <c r="H2421" s="415">
        <v>0.40570000000000001</v>
      </c>
      <c r="I2421" s="416">
        <v>17.43</v>
      </c>
      <c r="J2421" s="416">
        <v>7.07</v>
      </c>
      <c r="K2421" s="379"/>
      <c r="L2421" s="491">
        <v>21</v>
      </c>
      <c r="M2421" s="492"/>
    </row>
    <row r="2422" spans="1:13" ht="24" x14ac:dyDescent="0.2">
      <c r="A2422" s="359" t="s">
        <v>6891</v>
      </c>
      <c r="B2422" s="418" t="s">
        <v>5898</v>
      </c>
      <c r="C2422" s="419" t="s">
        <v>6091</v>
      </c>
      <c r="D2422" s="418" t="s">
        <v>217</v>
      </c>
      <c r="E2422" s="418" t="s">
        <v>6092</v>
      </c>
      <c r="F2422" s="420" t="s">
        <v>5908</v>
      </c>
      <c r="G2422" s="421" t="s">
        <v>185</v>
      </c>
      <c r="H2422" s="422">
        <v>0.40570000000000001</v>
      </c>
      <c r="I2422" s="423">
        <v>24.12</v>
      </c>
      <c r="J2422" s="423">
        <v>9.7799999999999994</v>
      </c>
      <c r="K2422" s="379"/>
      <c r="L2422" s="493">
        <v>29.06</v>
      </c>
      <c r="M2422" s="494"/>
    </row>
    <row r="2423" spans="1:13" ht="24" x14ac:dyDescent="0.2">
      <c r="A2423" s="359" t="s">
        <v>6893</v>
      </c>
      <c r="B2423" s="373" t="s">
        <v>5794</v>
      </c>
      <c r="C2423" s="374" t="s">
        <v>8193</v>
      </c>
      <c r="D2423" s="373" t="s">
        <v>217</v>
      </c>
      <c r="E2423" s="373" t="s">
        <v>8194</v>
      </c>
      <c r="F2423" s="375" t="s">
        <v>5798</v>
      </c>
      <c r="G2423" s="376" t="s">
        <v>160</v>
      </c>
      <c r="H2423" s="377">
        <v>3</v>
      </c>
      <c r="I2423" s="378">
        <v>1.27</v>
      </c>
      <c r="J2423" s="378">
        <v>3.81</v>
      </c>
      <c r="K2423" s="379"/>
      <c r="L2423" s="493">
        <v>1.53</v>
      </c>
      <c r="M2423" s="494"/>
    </row>
    <row r="2424" spans="1:13" x14ac:dyDescent="0.2">
      <c r="A2424" s="359" t="s">
        <v>6895</v>
      </c>
      <c r="B2424" s="373" t="s">
        <v>5794</v>
      </c>
      <c r="C2424" s="374" t="s">
        <v>6175</v>
      </c>
      <c r="D2424" s="373" t="s">
        <v>217</v>
      </c>
      <c r="E2424" s="373" t="s">
        <v>6176</v>
      </c>
      <c r="F2424" s="375" t="s">
        <v>5798</v>
      </c>
      <c r="G2424" s="376" t="s">
        <v>160</v>
      </c>
      <c r="H2424" s="377">
        <v>1</v>
      </c>
      <c r="I2424" s="378">
        <v>46.930012765957457</v>
      </c>
      <c r="J2424" s="378">
        <v>46.93</v>
      </c>
      <c r="K2424" s="379"/>
      <c r="L2424" s="493">
        <v>56.55</v>
      </c>
      <c r="M2424" s="494"/>
    </row>
    <row r="2425" spans="1:13" x14ac:dyDescent="0.2">
      <c r="A2425" s="359" t="s">
        <v>6896</v>
      </c>
      <c r="B2425" s="360" t="s">
        <v>8197</v>
      </c>
      <c r="C2425" s="361" t="s">
        <v>5781</v>
      </c>
      <c r="D2425" s="360" t="s">
        <v>5782</v>
      </c>
      <c r="E2425" s="360" t="s">
        <v>5783</v>
      </c>
      <c r="F2425" s="362" t="s">
        <v>5784</v>
      </c>
      <c r="G2425" s="363" t="s">
        <v>5785</v>
      </c>
      <c r="H2425" s="361" t="s">
        <v>5786</v>
      </c>
      <c r="I2425" s="361" t="s">
        <v>5787</v>
      </c>
      <c r="J2425" s="361" t="s">
        <v>5788</v>
      </c>
      <c r="K2425" s="364"/>
      <c r="L2425" s="494"/>
      <c r="M2425" s="494"/>
    </row>
    <row r="2426" spans="1:13" ht="36" x14ac:dyDescent="0.2">
      <c r="A2426" s="359" t="s">
        <v>6897</v>
      </c>
      <c r="B2426" s="365" t="s">
        <v>5789</v>
      </c>
      <c r="C2426" s="366" t="s">
        <v>8199</v>
      </c>
      <c r="D2426" s="365" t="s">
        <v>217</v>
      </c>
      <c r="E2426" s="365" t="s">
        <v>1024</v>
      </c>
      <c r="F2426" s="367" t="s">
        <v>6088</v>
      </c>
      <c r="G2426" s="368" t="s">
        <v>160</v>
      </c>
      <c r="H2426" s="369">
        <v>1</v>
      </c>
      <c r="I2426" s="370">
        <v>75.05</v>
      </c>
      <c r="J2426" s="370">
        <v>75.05</v>
      </c>
      <c r="K2426" s="371"/>
      <c r="L2426" s="495">
        <v>90.42</v>
      </c>
      <c r="M2426" s="495">
        <v>90.42</v>
      </c>
    </row>
    <row r="2427" spans="1:13" ht="24" x14ac:dyDescent="0.2">
      <c r="A2427" s="359" t="s">
        <v>6900</v>
      </c>
      <c r="B2427" s="418" t="s">
        <v>5898</v>
      </c>
      <c r="C2427" s="419" t="s">
        <v>6089</v>
      </c>
      <c r="D2427" s="418" t="s">
        <v>217</v>
      </c>
      <c r="E2427" s="418" t="s">
        <v>6090</v>
      </c>
      <c r="F2427" s="420" t="s">
        <v>5908</v>
      </c>
      <c r="G2427" s="421" t="s">
        <v>185</v>
      </c>
      <c r="H2427" s="422">
        <v>0.56769999999999998</v>
      </c>
      <c r="I2427" s="423">
        <v>17.43</v>
      </c>
      <c r="J2427" s="423">
        <v>9.89</v>
      </c>
      <c r="K2427" s="379"/>
      <c r="L2427" s="493">
        <v>21</v>
      </c>
      <c r="M2427" s="494"/>
    </row>
    <row r="2428" spans="1:13" ht="24" x14ac:dyDescent="0.2">
      <c r="A2428" s="359" t="s">
        <v>6903</v>
      </c>
      <c r="B2428" s="418" t="s">
        <v>5898</v>
      </c>
      <c r="C2428" s="419" t="s">
        <v>6091</v>
      </c>
      <c r="D2428" s="418" t="s">
        <v>217</v>
      </c>
      <c r="E2428" s="418" t="s">
        <v>6092</v>
      </c>
      <c r="F2428" s="420" t="s">
        <v>5908</v>
      </c>
      <c r="G2428" s="421" t="s">
        <v>185</v>
      </c>
      <c r="H2428" s="422">
        <v>0.56769999999999998</v>
      </c>
      <c r="I2428" s="423">
        <v>24.12</v>
      </c>
      <c r="J2428" s="423">
        <v>13.69</v>
      </c>
      <c r="K2428" s="379"/>
      <c r="L2428" s="493">
        <v>29.06</v>
      </c>
      <c r="M2428" s="494"/>
    </row>
    <row r="2429" spans="1:13" ht="24" x14ac:dyDescent="0.2">
      <c r="A2429" s="359" t="s">
        <v>13935</v>
      </c>
      <c r="B2429" s="396" t="s">
        <v>5794</v>
      </c>
      <c r="C2429" s="397" t="s">
        <v>8203</v>
      </c>
      <c r="D2429" s="396" t="s">
        <v>217</v>
      </c>
      <c r="E2429" s="396" t="s">
        <v>8204</v>
      </c>
      <c r="F2429" s="398" t="s">
        <v>5798</v>
      </c>
      <c r="G2429" s="399" t="s">
        <v>160</v>
      </c>
      <c r="H2429" s="400">
        <v>3</v>
      </c>
      <c r="I2429" s="380">
        <v>1.51</v>
      </c>
      <c r="J2429" s="380">
        <v>4.53</v>
      </c>
      <c r="K2429" s="379"/>
      <c r="L2429" s="489">
        <v>1.82</v>
      </c>
    </row>
    <row r="2430" spans="1:13" ht="12.75" thickBot="1" x14ac:dyDescent="0.25">
      <c r="A2430" s="359" t="s">
        <v>13936</v>
      </c>
      <c r="B2430" s="396" t="s">
        <v>5794</v>
      </c>
      <c r="C2430" s="397" t="s">
        <v>6175</v>
      </c>
      <c r="D2430" s="396" t="s">
        <v>217</v>
      </c>
      <c r="E2430" s="396" t="s">
        <v>6176</v>
      </c>
      <c r="F2430" s="398" t="s">
        <v>5798</v>
      </c>
      <c r="G2430" s="399" t="s">
        <v>160</v>
      </c>
      <c r="H2430" s="400">
        <v>1</v>
      </c>
      <c r="I2430" s="380">
        <v>46.94</v>
      </c>
      <c r="J2430" s="380">
        <v>46.94</v>
      </c>
      <c r="K2430" s="379"/>
      <c r="L2430" s="489">
        <v>56.55</v>
      </c>
    </row>
    <row r="2431" spans="1:13" ht="12.75" thickTop="1" x14ac:dyDescent="0.2">
      <c r="A2431" s="359" t="s">
        <v>13937</v>
      </c>
      <c r="B2431" s="407" t="s">
        <v>8207</v>
      </c>
      <c r="C2431" s="408" t="s">
        <v>5781</v>
      </c>
      <c r="D2431" s="407" t="s">
        <v>5782</v>
      </c>
      <c r="E2431" s="407" t="s">
        <v>5783</v>
      </c>
      <c r="F2431" s="409" t="s">
        <v>5784</v>
      </c>
      <c r="G2431" s="410" t="s">
        <v>5785</v>
      </c>
      <c r="H2431" s="408" t="s">
        <v>5786</v>
      </c>
      <c r="I2431" s="408" t="s">
        <v>5787</v>
      </c>
      <c r="J2431" s="408" t="s">
        <v>5788</v>
      </c>
      <c r="K2431" s="364"/>
      <c r="L2431" s="492"/>
      <c r="M2431" s="492"/>
    </row>
    <row r="2432" spans="1:13" x14ac:dyDescent="0.2">
      <c r="A2432" s="359" t="s">
        <v>6906</v>
      </c>
      <c r="B2432" s="365" t="s">
        <v>5789</v>
      </c>
      <c r="C2432" s="366" t="s">
        <v>8209</v>
      </c>
      <c r="D2432" s="365" t="s">
        <v>5791</v>
      </c>
      <c r="E2432" s="365" t="s">
        <v>1026</v>
      </c>
      <c r="F2432" s="367">
        <v>7</v>
      </c>
      <c r="G2432" s="368" t="s">
        <v>5607</v>
      </c>
      <c r="H2432" s="369">
        <v>1</v>
      </c>
      <c r="I2432" s="370">
        <v>331.29999999999995</v>
      </c>
      <c r="J2432" s="370">
        <v>331.29999999999995</v>
      </c>
      <c r="K2432" s="371"/>
      <c r="L2432" s="495">
        <v>399.13</v>
      </c>
      <c r="M2432" s="495">
        <v>399.13</v>
      </c>
    </row>
    <row r="2433" spans="1:13" x14ac:dyDescent="0.2">
      <c r="A2433" s="359" t="s">
        <v>6908</v>
      </c>
      <c r="B2433" s="373" t="s">
        <v>5794</v>
      </c>
      <c r="C2433" s="374" t="s">
        <v>5795</v>
      </c>
      <c r="D2433" s="373" t="s">
        <v>5791</v>
      </c>
      <c r="E2433" s="373" t="s">
        <v>5302</v>
      </c>
      <c r="F2433" s="375" t="s">
        <v>5796</v>
      </c>
      <c r="G2433" s="376" t="s">
        <v>86</v>
      </c>
      <c r="H2433" s="377">
        <v>0.9</v>
      </c>
      <c r="I2433" s="378">
        <v>12.5</v>
      </c>
      <c r="J2433" s="378">
        <v>11.25</v>
      </c>
      <c r="K2433" s="379"/>
      <c r="L2433" s="493">
        <v>15.06</v>
      </c>
      <c r="M2433" s="494"/>
    </row>
    <row r="2434" spans="1:13" x14ac:dyDescent="0.2">
      <c r="A2434" s="359" t="s">
        <v>6910</v>
      </c>
      <c r="B2434" s="373" t="s">
        <v>5794</v>
      </c>
      <c r="C2434" s="374" t="s">
        <v>6062</v>
      </c>
      <c r="D2434" s="373" t="s">
        <v>5791</v>
      </c>
      <c r="E2434" s="373" t="s">
        <v>5341</v>
      </c>
      <c r="F2434" s="375" t="s">
        <v>5796</v>
      </c>
      <c r="G2434" s="376" t="s">
        <v>86</v>
      </c>
      <c r="H2434" s="377">
        <v>0.9</v>
      </c>
      <c r="I2434" s="378">
        <v>18.510000000000002</v>
      </c>
      <c r="J2434" s="378">
        <v>16.649999999999999</v>
      </c>
      <c r="K2434" s="379"/>
      <c r="L2434" s="493">
        <v>22.3</v>
      </c>
      <c r="M2434" s="494"/>
    </row>
    <row r="2435" spans="1:13" x14ac:dyDescent="0.2">
      <c r="A2435" s="359" t="s">
        <v>6911</v>
      </c>
      <c r="B2435" s="373" t="s">
        <v>5794</v>
      </c>
      <c r="C2435" s="374" t="s">
        <v>8213</v>
      </c>
      <c r="D2435" s="373" t="s">
        <v>5791</v>
      </c>
      <c r="E2435" s="373" t="s">
        <v>1026</v>
      </c>
      <c r="F2435" s="375" t="s">
        <v>5798</v>
      </c>
      <c r="G2435" s="376" t="s">
        <v>5305</v>
      </c>
      <c r="H2435" s="377">
        <v>1</v>
      </c>
      <c r="I2435" s="378">
        <v>303.39999999999998</v>
      </c>
      <c r="J2435" s="378">
        <v>303.39999999999998</v>
      </c>
      <c r="K2435" s="379"/>
      <c r="L2435" s="493">
        <v>365.51</v>
      </c>
      <c r="M2435" s="494"/>
    </row>
    <row r="2436" spans="1:13" x14ac:dyDescent="0.2">
      <c r="A2436" s="359" t="s">
        <v>6912</v>
      </c>
      <c r="B2436" s="360" t="s">
        <v>8215</v>
      </c>
      <c r="C2436" s="361" t="s">
        <v>5781</v>
      </c>
      <c r="D2436" s="360" t="s">
        <v>5782</v>
      </c>
      <c r="E2436" s="360" t="s">
        <v>5783</v>
      </c>
      <c r="F2436" s="362" t="s">
        <v>5784</v>
      </c>
      <c r="G2436" s="363" t="s">
        <v>5785</v>
      </c>
      <c r="H2436" s="361" t="s">
        <v>5786</v>
      </c>
      <c r="I2436" s="361" t="s">
        <v>5787</v>
      </c>
      <c r="J2436" s="361" t="s">
        <v>5788</v>
      </c>
      <c r="K2436" s="364"/>
      <c r="L2436" s="494"/>
      <c r="M2436" s="494"/>
    </row>
    <row r="2437" spans="1:13" x14ac:dyDescent="0.2">
      <c r="A2437" s="359" t="s">
        <v>6913</v>
      </c>
      <c r="B2437" s="365" t="s">
        <v>5789</v>
      </c>
      <c r="C2437" s="366" t="s">
        <v>6190</v>
      </c>
      <c r="D2437" s="365" t="s">
        <v>5791</v>
      </c>
      <c r="E2437" s="365" t="s">
        <v>415</v>
      </c>
      <c r="F2437" s="367">
        <v>7</v>
      </c>
      <c r="G2437" s="368" t="s">
        <v>5607</v>
      </c>
      <c r="H2437" s="369">
        <v>1</v>
      </c>
      <c r="I2437" s="370">
        <v>139.78</v>
      </c>
      <c r="J2437" s="370">
        <v>139.78</v>
      </c>
      <c r="K2437" s="371"/>
      <c r="L2437" s="495">
        <v>168.39</v>
      </c>
      <c r="M2437" s="495">
        <v>168.39</v>
      </c>
    </row>
    <row r="2438" spans="1:13" x14ac:dyDescent="0.2">
      <c r="A2438" s="359" t="s">
        <v>6916</v>
      </c>
      <c r="B2438" s="373" t="s">
        <v>5794</v>
      </c>
      <c r="C2438" s="374" t="s">
        <v>5795</v>
      </c>
      <c r="D2438" s="373" t="s">
        <v>5791</v>
      </c>
      <c r="E2438" s="373" t="s">
        <v>5302</v>
      </c>
      <c r="F2438" s="375" t="s">
        <v>5796</v>
      </c>
      <c r="G2438" s="376" t="s">
        <v>86</v>
      </c>
      <c r="H2438" s="377">
        <v>0.6</v>
      </c>
      <c r="I2438" s="378">
        <v>12.5</v>
      </c>
      <c r="J2438" s="378">
        <v>7.5</v>
      </c>
      <c r="K2438" s="379"/>
      <c r="L2438" s="493">
        <v>15.06</v>
      </c>
      <c r="M2438" s="494"/>
    </row>
    <row r="2439" spans="1:13" x14ac:dyDescent="0.2">
      <c r="A2439" s="359" t="s">
        <v>13938</v>
      </c>
      <c r="B2439" s="396" t="s">
        <v>5794</v>
      </c>
      <c r="C2439" s="397" t="s">
        <v>6062</v>
      </c>
      <c r="D2439" s="396" t="s">
        <v>5791</v>
      </c>
      <c r="E2439" s="396" t="s">
        <v>5341</v>
      </c>
      <c r="F2439" s="398" t="s">
        <v>5796</v>
      </c>
      <c r="G2439" s="399" t="s">
        <v>86</v>
      </c>
      <c r="H2439" s="400">
        <v>0.6</v>
      </c>
      <c r="I2439" s="380">
        <v>18.510000000000002</v>
      </c>
      <c r="J2439" s="380">
        <v>11.1</v>
      </c>
      <c r="K2439" s="379"/>
      <c r="L2439" s="489">
        <v>22.3</v>
      </c>
    </row>
    <row r="2440" spans="1:13" ht="12.75" thickBot="1" x14ac:dyDescent="0.25">
      <c r="A2440" s="359" t="s">
        <v>13939</v>
      </c>
      <c r="B2440" s="396" t="s">
        <v>5794</v>
      </c>
      <c r="C2440" s="397" t="s">
        <v>6191</v>
      </c>
      <c r="D2440" s="396" t="s">
        <v>5791</v>
      </c>
      <c r="E2440" s="396" t="s">
        <v>6192</v>
      </c>
      <c r="F2440" s="398" t="s">
        <v>5798</v>
      </c>
      <c r="G2440" s="399" t="s">
        <v>5305</v>
      </c>
      <c r="H2440" s="400">
        <v>1</v>
      </c>
      <c r="I2440" s="380">
        <v>121.18001404958677</v>
      </c>
      <c r="J2440" s="380">
        <v>121.18</v>
      </c>
      <c r="K2440" s="379"/>
      <c r="L2440" s="489">
        <v>145.97999999999999</v>
      </c>
    </row>
    <row r="2441" spans="1:13" ht="12.75" thickTop="1" x14ac:dyDescent="0.2">
      <c r="A2441" s="359" t="s">
        <v>13940</v>
      </c>
      <c r="B2441" s="407" t="s">
        <v>8221</v>
      </c>
      <c r="C2441" s="408" t="s">
        <v>5781</v>
      </c>
      <c r="D2441" s="407" t="s">
        <v>5782</v>
      </c>
      <c r="E2441" s="407" t="s">
        <v>5783</v>
      </c>
      <c r="F2441" s="409" t="s">
        <v>5784</v>
      </c>
      <c r="G2441" s="410" t="s">
        <v>5785</v>
      </c>
      <c r="H2441" s="408" t="s">
        <v>5786</v>
      </c>
      <c r="I2441" s="408" t="s">
        <v>5787</v>
      </c>
      <c r="J2441" s="408" t="s">
        <v>5788</v>
      </c>
      <c r="K2441" s="364"/>
      <c r="L2441" s="492"/>
      <c r="M2441" s="492"/>
    </row>
    <row r="2442" spans="1:13" x14ac:dyDescent="0.2">
      <c r="A2442" s="359" t="s">
        <v>6917</v>
      </c>
      <c r="B2442" s="365" t="s">
        <v>5789</v>
      </c>
      <c r="C2442" s="366" t="s">
        <v>8223</v>
      </c>
      <c r="D2442" s="365" t="s">
        <v>5791</v>
      </c>
      <c r="E2442" s="365" t="s">
        <v>1029</v>
      </c>
      <c r="F2442" s="367">
        <v>7</v>
      </c>
      <c r="G2442" s="368" t="s">
        <v>5607</v>
      </c>
      <c r="H2442" s="369">
        <v>1</v>
      </c>
      <c r="I2442" s="370">
        <v>155.79000000000002</v>
      </c>
      <c r="J2442" s="370">
        <v>155.79</v>
      </c>
      <c r="K2442" s="371"/>
      <c r="L2442" s="495">
        <v>187.67</v>
      </c>
      <c r="M2442" s="495">
        <v>187.67</v>
      </c>
    </row>
    <row r="2443" spans="1:13" x14ac:dyDescent="0.2">
      <c r="A2443" s="359" t="s">
        <v>6919</v>
      </c>
      <c r="B2443" s="373" t="s">
        <v>5794</v>
      </c>
      <c r="C2443" s="374" t="s">
        <v>5795</v>
      </c>
      <c r="D2443" s="373" t="s">
        <v>5791</v>
      </c>
      <c r="E2443" s="373" t="s">
        <v>5302</v>
      </c>
      <c r="F2443" s="375" t="s">
        <v>5796</v>
      </c>
      <c r="G2443" s="376" t="s">
        <v>86</v>
      </c>
      <c r="H2443" s="377">
        <v>0.6</v>
      </c>
      <c r="I2443" s="378">
        <v>12.5</v>
      </c>
      <c r="J2443" s="378">
        <v>7.5</v>
      </c>
      <c r="K2443" s="379"/>
      <c r="L2443" s="493">
        <v>15.06</v>
      </c>
      <c r="M2443" s="494"/>
    </row>
    <row r="2444" spans="1:13" x14ac:dyDescent="0.2">
      <c r="A2444" s="359" t="s">
        <v>6921</v>
      </c>
      <c r="B2444" s="373" t="s">
        <v>5794</v>
      </c>
      <c r="C2444" s="374" t="s">
        <v>6062</v>
      </c>
      <c r="D2444" s="373" t="s">
        <v>5791</v>
      </c>
      <c r="E2444" s="373" t="s">
        <v>5341</v>
      </c>
      <c r="F2444" s="375" t="s">
        <v>5796</v>
      </c>
      <c r="G2444" s="376" t="s">
        <v>86</v>
      </c>
      <c r="H2444" s="377">
        <v>0.6</v>
      </c>
      <c r="I2444" s="378">
        <v>18.510000000000002</v>
      </c>
      <c r="J2444" s="378">
        <v>11.1</v>
      </c>
      <c r="K2444" s="379"/>
      <c r="L2444" s="493">
        <v>22.3</v>
      </c>
      <c r="M2444" s="494"/>
    </row>
    <row r="2445" spans="1:13" x14ac:dyDescent="0.2">
      <c r="A2445" s="359" t="s">
        <v>6922</v>
      </c>
      <c r="B2445" s="373" t="s">
        <v>5794</v>
      </c>
      <c r="C2445" s="374" t="s">
        <v>8227</v>
      </c>
      <c r="D2445" s="373" t="s">
        <v>5791</v>
      </c>
      <c r="E2445" s="373" t="s">
        <v>8228</v>
      </c>
      <c r="F2445" s="375" t="s">
        <v>5798</v>
      </c>
      <c r="G2445" s="376" t="s">
        <v>5305</v>
      </c>
      <c r="H2445" s="377">
        <v>1</v>
      </c>
      <c r="I2445" s="378">
        <v>137.19001313868614</v>
      </c>
      <c r="J2445" s="378">
        <v>137.19</v>
      </c>
      <c r="K2445" s="379"/>
      <c r="L2445" s="493">
        <v>165.26</v>
      </c>
      <c r="M2445" s="494"/>
    </row>
    <row r="2446" spans="1:13" x14ac:dyDescent="0.2">
      <c r="A2446" s="359" t="s">
        <v>6923</v>
      </c>
      <c r="B2446" s="360" t="s">
        <v>8230</v>
      </c>
      <c r="C2446" s="361" t="s">
        <v>5781</v>
      </c>
      <c r="D2446" s="360" t="s">
        <v>5782</v>
      </c>
      <c r="E2446" s="360" t="s">
        <v>5783</v>
      </c>
      <c r="F2446" s="362" t="s">
        <v>5784</v>
      </c>
      <c r="G2446" s="363" t="s">
        <v>5785</v>
      </c>
      <c r="H2446" s="361" t="s">
        <v>5786</v>
      </c>
      <c r="I2446" s="361" t="s">
        <v>5787</v>
      </c>
      <c r="J2446" s="361" t="s">
        <v>5788</v>
      </c>
      <c r="K2446" s="364"/>
      <c r="L2446" s="494"/>
      <c r="M2446" s="494"/>
    </row>
    <row r="2447" spans="1:13" x14ac:dyDescent="0.2">
      <c r="A2447" s="359" t="s">
        <v>6925</v>
      </c>
      <c r="B2447" s="365" t="s">
        <v>5789</v>
      </c>
      <c r="C2447" s="366" t="s">
        <v>8232</v>
      </c>
      <c r="D2447" s="365" t="s">
        <v>5791</v>
      </c>
      <c r="E2447" s="365" t="s">
        <v>1031</v>
      </c>
      <c r="F2447" s="367">
        <v>7</v>
      </c>
      <c r="G2447" s="368" t="s">
        <v>5607</v>
      </c>
      <c r="H2447" s="369">
        <v>1</v>
      </c>
      <c r="I2447" s="370">
        <v>159.04</v>
      </c>
      <c r="J2447" s="370">
        <v>159.04</v>
      </c>
      <c r="K2447" s="371"/>
      <c r="L2447" s="495">
        <v>191.6</v>
      </c>
      <c r="M2447" s="495">
        <v>191.6</v>
      </c>
    </row>
    <row r="2448" spans="1:13" x14ac:dyDescent="0.2">
      <c r="A2448" s="359" t="s">
        <v>13941</v>
      </c>
      <c r="B2448" s="396" t="s">
        <v>5794</v>
      </c>
      <c r="C2448" s="397" t="s">
        <v>5795</v>
      </c>
      <c r="D2448" s="396" t="s">
        <v>5791</v>
      </c>
      <c r="E2448" s="396" t="s">
        <v>5302</v>
      </c>
      <c r="F2448" s="398" t="s">
        <v>5796</v>
      </c>
      <c r="G2448" s="399" t="s">
        <v>86</v>
      </c>
      <c r="H2448" s="400">
        <v>1</v>
      </c>
      <c r="I2448" s="380">
        <v>12.5</v>
      </c>
      <c r="J2448" s="380">
        <v>12.5</v>
      </c>
      <c r="K2448" s="379"/>
      <c r="L2448" s="489">
        <v>15.06</v>
      </c>
    </row>
    <row r="2449" spans="1:13" ht="12.75" thickBot="1" x14ac:dyDescent="0.25">
      <c r="A2449" s="359" t="s">
        <v>13942</v>
      </c>
      <c r="B2449" s="396" t="s">
        <v>5794</v>
      </c>
      <c r="C2449" s="397" t="s">
        <v>6062</v>
      </c>
      <c r="D2449" s="396" t="s">
        <v>5791</v>
      </c>
      <c r="E2449" s="396" t="s">
        <v>5341</v>
      </c>
      <c r="F2449" s="398" t="s">
        <v>5796</v>
      </c>
      <c r="G2449" s="399" t="s">
        <v>86</v>
      </c>
      <c r="H2449" s="400">
        <v>1</v>
      </c>
      <c r="I2449" s="380">
        <v>18.510000000000002</v>
      </c>
      <c r="J2449" s="380">
        <v>18.510000000000002</v>
      </c>
      <c r="K2449" s="379"/>
      <c r="L2449" s="489">
        <v>22.3</v>
      </c>
    </row>
    <row r="2450" spans="1:13" ht="12.75" thickTop="1" x14ac:dyDescent="0.2">
      <c r="A2450" s="359" t="s">
        <v>13943</v>
      </c>
      <c r="B2450" s="390" t="s">
        <v>5794</v>
      </c>
      <c r="C2450" s="391" t="s">
        <v>8236</v>
      </c>
      <c r="D2450" s="390" t="s">
        <v>5791</v>
      </c>
      <c r="E2450" s="390" t="s">
        <v>8237</v>
      </c>
      <c r="F2450" s="392" t="s">
        <v>5798</v>
      </c>
      <c r="G2450" s="393" t="s">
        <v>5305</v>
      </c>
      <c r="H2450" s="394">
        <v>1</v>
      </c>
      <c r="I2450" s="395">
        <v>128.03</v>
      </c>
      <c r="J2450" s="395">
        <v>128.03</v>
      </c>
      <c r="K2450" s="379"/>
      <c r="L2450" s="491">
        <v>154.24</v>
      </c>
      <c r="M2450" s="492"/>
    </row>
    <row r="2451" spans="1:13" x14ac:dyDescent="0.2">
      <c r="A2451" s="359" t="s">
        <v>6926</v>
      </c>
      <c r="B2451" s="360" t="s">
        <v>8239</v>
      </c>
      <c r="C2451" s="361" t="s">
        <v>5781</v>
      </c>
      <c r="D2451" s="360" t="s">
        <v>5782</v>
      </c>
      <c r="E2451" s="360" t="s">
        <v>5783</v>
      </c>
      <c r="F2451" s="362" t="s">
        <v>5784</v>
      </c>
      <c r="G2451" s="363" t="s">
        <v>5785</v>
      </c>
      <c r="H2451" s="361" t="s">
        <v>5786</v>
      </c>
      <c r="I2451" s="361" t="s">
        <v>5787</v>
      </c>
      <c r="J2451" s="361" t="s">
        <v>5788</v>
      </c>
      <c r="K2451" s="364"/>
      <c r="L2451" s="494"/>
      <c r="M2451" s="494"/>
    </row>
    <row r="2452" spans="1:13" ht="36" x14ac:dyDescent="0.2">
      <c r="A2452" s="359" t="s">
        <v>6928</v>
      </c>
      <c r="B2452" s="365" t="s">
        <v>5789</v>
      </c>
      <c r="C2452" s="366" t="s">
        <v>8241</v>
      </c>
      <c r="D2452" s="365" t="s">
        <v>217</v>
      </c>
      <c r="E2452" s="365" t="s">
        <v>1033</v>
      </c>
      <c r="F2452" s="367" t="s">
        <v>6088</v>
      </c>
      <c r="G2452" s="368" t="s">
        <v>160</v>
      </c>
      <c r="H2452" s="369">
        <v>1</v>
      </c>
      <c r="I2452" s="370">
        <v>514.92000000000007</v>
      </c>
      <c r="J2452" s="370">
        <v>514.92000000000007</v>
      </c>
      <c r="K2452" s="371"/>
      <c r="L2452" s="495">
        <v>620.33000000000004</v>
      </c>
      <c r="M2452" s="495">
        <v>620.33000000000004</v>
      </c>
    </row>
    <row r="2453" spans="1:13" ht="36" x14ac:dyDescent="0.2">
      <c r="A2453" s="359" t="s">
        <v>6930</v>
      </c>
      <c r="B2453" s="418" t="s">
        <v>5898</v>
      </c>
      <c r="C2453" s="419" t="s">
        <v>6166</v>
      </c>
      <c r="D2453" s="418" t="s">
        <v>217</v>
      </c>
      <c r="E2453" s="418" t="s">
        <v>6167</v>
      </c>
      <c r="F2453" s="420" t="s">
        <v>5908</v>
      </c>
      <c r="G2453" s="421" t="s">
        <v>5885</v>
      </c>
      <c r="H2453" s="422">
        <v>1.9199999999999998E-2</v>
      </c>
      <c r="I2453" s="423">
        <v>585.9</v>
      </c>
      <c r="J2453" s="423">
        <v>11.24</v>
      </c>
      <c r="K2453" s="379"/>
      <c r="L2453" s="493">
        <v>705.83</v>
      </c>
      <c r="M2453" s="494"/>
    </row>
    <row r="2454" spans="1:13" ht="24" x14ac:dyDescent="0.2">
      <c r="A2454" s="359" t="s">
        <v>6931</v>
      </c>
      <c r="B2454" s="418" t="s">
        <v>5898</v>
      </c>
      <c r="C2454" s="419" t="s">
        <v>6089</v>
      </c>
      <c r="D2454" s="418" t="s">
        <v>217</v>
      </c>
      <c r="E2454" s="418" t="s">
        <v>6090</v>
      </c>
      <c r="F2454" s="420" t="s">
        <v>5908</v>
      </c>
      <c r="G2454" s="421" t="s">
        <v>185</v>
      </c>
      <c r="H2454" s="422">
        <v>0.63370000000000004</v>
      </c>
      <c r="I2454" s="423">
        <v>17.43</v>
      </c>
      <c r="J2454" s="423">
        <v>11.04</v>
      </c>
      <c r="K2454" s="379"/>
      <c r="L2454" s="493">
        <v>21</v>
      </c>
      <c r="M2454" s="494"/>
    </row>
    <row r="2455" spans="1:13" ht="24" x14ac:dyDescent="0.2">
      <c r="A2455" s="359" t="s">
        <v>6932</v>
      </c>
      <c r="B2455" s="418" t="s">
        <v>5898</v>
      </c>
      <c r="C2455" s="419" t="s">
        <v>6091</v>
      </c>
      <c r="D2455" s="418" t="s">
        <v>217</v>
      </c>
      <c r="E2455" s="418" t="s">
        <v>6092</v>
      </c>
      <c r="F2455" s="420" t="s">
        <v>5908</v>
      </c>
      <c r="G2455" s="421" t="s">
        <v>185</v>
      </c>
      <c r="H2455" s="422">
        <v>0.63370000000000004</v>
      </c>
      <c r="I2455" s="423">
        <v>24.12</v>
      </c>
      <c r="J2455" s="423">
        <v>15.28</v>
      </c>
      <c r="K2455" s="379"/>
      <c r="L2455" s="493">
        <v>29.06</v>
      </c>
      <c r="M2455" s="494"/>
    </row>
    <row r="2456" spans="1:13" ht="24" x14ac:dyDescent="0.2">
      <c r="A2456" s="359" t="s">
        <v>6933</v>
      </c>
      <c r="B2456" s="373" t="s">
        <v>5794</v>
      </c>
      <c r="C2456" s="374" t="s">
        <v>8246</v>
      </c>
      <c r="D2456" s="373" t="s">
        <v>217</v>
      </c>
      <c r="E2456" s="373" t="s">
        <v>8247</v>
      </c>
      <c r="F2456" s="375" t="s">
        <v>5798</v>
      </c>
      <c r="G2456" s="376" t="s">
        <v>160</v>
      </c>
      <c r="H2456" s="377">
        <v>1</v>
      </c>
      <c r="I2456" s="378">
        <v>477.36</v>
      </c>
      <c r="J2456" s="378">
        <v>477.36</v>
      </c>
      <c r="K2456" s="379"/>
      <c r="L2456" s="493">
        <v>575.07000000000005</v>
      </c>
      <c r="M2456" s="494"/>
    </row>
    <row r="2457" spans="1:13" x14ac:dyDescent="0.2">
      <c r="A2457" s="359" t="s">
        <v>6936</v>
      </c>
      <c r="B2457" s="360" t="s">
        <v>8249</v>
      </c>
      <c r="C2457" s="361" t="s">
        <v>5781</v>
      </c>
      <c r="D2457" s="360" t="s">
        <v>5782</v>
      </c>
      <c r="E2457" s="360" t="s">
        <v>5783</v>
      </c>
      <c r="F2457" s="362" t="s">
        <v>5784</v>
      </c>
      <c r="G2457" s="363" t="s">
        <v>5785</v>
      </c>
      <c r="H2457" s="361" t="s">
        <v>5786</v>
      </c>
      <c r="I2457" s="361" t="s">
        <v>5787</v>
      </c>
      <c r="J2457" s="361" t="s">
        <v>5788</v>
      </c>
      <c r="K2457" s="364"/>
      <c r="L2457" s="494"/>
      <c r="M2457" s="494"/>
    </row>
    <row r="2458" spans="1:13" x14ac:dyDescent="0.2">
      <c r="A2458" s="359" t="s">
        <v>13944</v>
      </c>
      <c r="B2458" s="385" t="s">
        <v>5789</v>
      </c>
      <c r="C2458" s="386" t="s">
        <v>8251</v>
      </c>
      <c r="D2458" s="385" t="s">
        <v>5791</v>
      </c>
      <c r="E2458" s="385" t="s">
        <v>1035</v>
      </c>
      <c r="F2458" s="387">
        <v>7</v>
      </c>
      <c r="G2458" s="388" t="s">
        <v>5607</v>
      </c>
      <c r="H2458" s="389">
        <v>1</v>
      </c>
      <c r="I2458" s="372">
        <v>6.76</v>
      </c>
      <c r="J2458" s="372">
        <v>6.7600000000000007</v>
      </c>
      <c r="K2458" s="371"/>
      <c r="L2458" s="488">
        <v>8.14</v>
      </c>
      <c r="M2458" s="488">
        <v>8.14</v>
      </c>
    </row>
    <row r="2459" spans="1:13" ht="12.75" thickBot="1" x14ac:dyDescent="0.25">
      <c r="A2459" s="359" t="s">
        <v>13945</v>
      </c>
      <c r="B2459" s="396" t="s">
        <v>5794</v>
      </c>
      <c r="C2459" s="397" t="s">
        <v>5795</v>
      </c>
      <c r="D2459" s="396" t="s">
        <v>5791</v>
      </c>
      <c r="E2459" s="396" t="s">
        <v>5302</v>
      </c>
      <c r="F2459" s="398" t="s">
        <v>5796</v>
      </c>
      <c r="G2459" s="399" t="s">
        <v>86</v>
      </c>
      <c r="H2459" s="400">
        <v>0.15</v>
      </c>
      <c r="I2459" s="380">
        <v>12.5</v>
      </c>
      <c r="J2459" s="380">
        <v>1.87</v>
      </c>
      <c r="K2459" s="379"/>
      <c r="L2459" s="489">
        <v>15.06</v>
      </c>
    </row>
    <row r="2460" spans="1:13" ht="12.75" thickTop="1" x14ac:dyDescent="0.2">
      <c r="A2460" s="359" t="s">
        <v>13946</v>
      </c>
      <c r="B2460" s="390" t="s">
        <v>5794</v>
      </c>
      <c r="C2460" s="391" t="s">
        <v>6062</v>
      </c>
      <c r="D2460" s="390" t="s">
        <v>5791</v>
      </c>
      <c r="E2460" s="390" t="s">
        <v>5341</v>
      </c>
      <c r="F2460" s="392" t="s">
        <v>5796</v>
      </c>
      <c r="G2460" s="393" t="s">
        <v>86</v>
      </c>
      <c r="H2460" s="394">
        <v>0.15</v>
      </c>
      <c r="I2460" s="395">
        <v>18.510000000000002</v>
      </c>
      <c r="J2460" s="395">
        <v>2.77</v>
      </c>
      <c r="K2460" s="379"/>
      <c r="L2460" s="491">
        <v>22.3</v>
      </c>
      <c r="M2460" s="492"/>
    </row>
    <row r="2461" spans="1:13" x14ac:dyDescent="0.2">
      <c r="A2461" s="359" t="s">
        <v>6937</v>
      </c>
      <c r="B2461" s="373" t="s">
        <v>5794</v>
      </c>
      <c r="C2461" s="374" t="s">
        <v>7659</v>
      </c>
      <c r="D2461" s="373" t="s">
        <v>5791</v>
      </c>
      <c r="E2461" s="373" t="s">
        <v>7660</v>
      </c>
      <c r="F2461" s="375" t="s">
        <v>5798</v>
      </c>
      <c r="G2461" s="376" t="s">
        <v>5305</v>
      </c>
      <c r="H2461" s="377">
        <v>1</v>
      </c>
      <c r="I2461" s="378">
        <v>2.1205499999999993</v>
      </c>
      <c r="J2461" s="378">
        <v>2.12</v>
      </c>
      <c r="K2461" s="379"/>
      <c r="L2461" s="493">
        <v>2.5499999999999998</v>
      </c>
      <c r="M2461" s="494"/>
    </row>
    <row r="2462" spans="1:13" x14ac:dyDescent="0.2">
      <c r="A2462" s="359" t="s">
        <v>6939</v>
      </c>
      <c r="B2462" s="360" t="s">
        <v>8256</v>
      </c>
      <c r="C2462" s="361" t="s">
        <v>5781</v>
      </c>
      <c r="D2462" s="360" t="s">
        <v>5782</v>
      </c>
      <c r="E2462" s="360" t="s">
        <v>5783</v>
      </c>
      <c r="F2462" s="362" t="s">
        <v>5784</v>
      </c>
      <c r="G2462" s="363" t="s">
        <v>5785</v>
      </c>
      <c r="H2462" s="361" t="s">
        <v>5786</v>
      </c>
      <c r="I2462" s="361" t="s">
        <v>5787</v>
      </c>
      <c r="J2462" s="361" t="s">
        <v>5788</v>
      </c>
      <c r="K2462" s="364"/>
      <c r="L2462" s="494"/>
      <c r="M2462" s="494"/>
    </row>
    <row r="2463" spans="1:13" x14ac:dyDescent="0.2">
      <c r="A2463" s="359" t="s">
        <v>6941</v>
      </c>
      <c r="B2463" s="365" t="s">
        <v>5789</v>
      </c>
      <c r="C2463" s="366" t="s">
        <v>8258</v>
      </c>
      <c r="D2463" s="365" t="s">
        <v>5791</v>
      </c>
      <c r="E2463" s="365" t="s">
        <v>1037</v>
      </c>
      <c r="F2463" s="367">
        <v>7</v>
      </c>
      <c r="G2463" s="368" t="s">
        <v>5607</v>
      </c>
      <c r="H2463" s="369">
        <v>1</v>
      </c>
      <c r="I2463" s="370">
        <v>4.63</v>
      </c>
      <c r="J2463" s="370">
        <v>4.63</v>
      </c>
      <c r="K2463" s="371"/>
      <c r="L2463" s="495">
        <v>5.59</v>
      </c>
      <c r="M2463" s="495">
        <v>5.59</v>
      </c>
    </row>
    <row r="2464" spans="1:13" x14ac:dyDescent="0.2">
      <c r="A2464" s="359" t="s">
        <v>6942</v>
      </c>
      <c r="B2464" s="373" t="s">
        <v>5794</v>
      </c>
      <c r="C2464" s="374" t="s">
        <v>5795</v>
      </c>
      <c r="D2464" s="373" t="s">
        <v>5791</v>
      </c>
      <c r="E2464" s="373" t="s">
        <v>5302</v>
      </c>
      <c r="F2464" s="375" t="s">
        <v>5796</v>
      </c>
      <c r="G2464" s="376" t="s">
        <v>86</v>
      </c>
      <c r="H2464" s="377">
        <v>0.03</v>
      </c>
      <c r="I2464" s="378">
        <v>12.5</v>
      </c>
      <c r="J2464" s="378">
        <v>0.37</v>
      </c>
      <c r="K2464" s="379"/>
      <c r="L2464" s="493">
        <v>15.06</v>
      </c>
      <c r="M2464" s="494"/>
    </row>
    <row r="2465" spans="1:13" x14ac:dyDescent="0.2">
      <c r="A2465" s="359" t="s">
        <v>6943</v>
      </c>
      <c r="B2465" s="373" t="s">
        <v>5794</v>
      </c>
      <c r="C2465" s="374" t="s">
        <v>6062</v>
      </c>
      <c r="D2465" s="373" t="s">
        <v>5791</v>
      </c>
      <c r="E2465" s="373" t="s">
        <v>5341</v>
      </c>
      <c r="F2465" s="375" t="s">
        <v>5796</v>
      </c>
      <c r="G2465" s="376" t="s">
        <v>86</v>
      </c>
      <c r="H2465" s="377">
        <v>0.03</v>
      </c>
      <c r="I2465" s="378">
        <v>18.510000000000002</v>
      </c>
      <c r="J2465" s="378">
        <v>0.55000000000000004</v>
      </c>
      <c r="K2465" s="379"/>
      <c r="L2465" s="493">
        <v>22.3</v>
      </c>
      <c r="M2465" s="494"/>
    </row>
    <row r="2466" spans="1:13" x14ac:dyDescent="0.2">
      <c r="A2466" s="359" t="s">
        <v>6944</v>
      </c>
      <c r="B2466" s="373" t="s">
        <v>5794</v>
      </c>
      <c r="C2466" s="374" t="s">
        <v>8262</v>
      </c>
      <c r="D2466" s="373" t="s">
        <v>5791</v>
      </c>
      <c r="E2466" s="373" t="s">
        <v>1037</v>
      </c>
      <c r="F2466" s="375" t="s">
        <v>5798</v>
      </c>
      <c r="G2466" s="376" t="s">
        <v>5305</v>
      </c>
      <c r="H2466" s="377">
        <v>1</v>
      </c>
      <c r="I2466" s="378">
        <v>3.71</v>
      </c>
      <c r="J2466" s="378">
        <v>3.71</v>
      </c>
      <c r="K2466" s="379"/>
      <c r="L2466" s="493">
        <v>4.4800000000000004</v>
      </c>
      <c r="M2466" s="494"/>
    </row>
    <row r="2467" spans="1:13" x14ac:dyDescent="0.2">
      <c r="A2467" s="359" t="s">
        <v>6945</v>
      </c>
      <c r="B2467" s="360" t="s">
        <v>8264</v>
      </c>
      <c r="C2467" s="361" t="s">
        <v>5781</v>
      </c>
      <c r="D2467" s="360" t="s">
        <v>5782</v>
      </c>
      <c r="E2467" s="360" t="s">
        <v>5783</v>
      </c>
      <c r="F2467" s="362" t="s">
        <v>5784</v>
      </c>
      <c r="G2467" s="363" t="s">
        <v>5785</v>
      </c>
      <c r="H2467" s="361" t="s">
        <v>5786</v>
      </c>
      <c r="I2467" s="361" t="s">
        <v>5787</v>
      </c>
      <c r="J2467" s="361" t="s">
        <v>5788</v>
      </c>
      <c r="K2467" s="364"/>
      <c r="L2467" s="494"/>
      <c r="M2467" s="494"/>
    </row>
    <row r="2468" spans="1:13" ht="36" x14ac:dyDescent="0.2">
      <c r="A2468" s="359" t="s">
        <v>13947</v>
      </c>
      <c r="B2468" s="385" t="s">
        <v>5789</v>
      </c>
      <c r="C2468" s="386" t="s">
        <v>6155</v>
      </c>
      <c r="D2468" s="385" t="s">
        <v>217</v>
      </c>
      <c r="E2468" s="385" t="s">
        <v>6156</v>
      </c>
      <c r="F2468" s="387" t="s">
        <v>6088</v>
      </c>
      <c r="G2468" s="388" t="s">
        <v>172</v>
      </c>
      <c r="H2468" s="389">
        <v>1</v>
      </c>
      <c r="I2468" s="372">
        <v>3.32</v>
      </c>
      <c r="J2468" s="372">
        <v>3.32</v>
      </c>
      <c r="K2468" s="371"/>
      <c r="L2468" s="488">
        <v>4.01</v>
      </c>
      <c r="M2468" s="488">
        <v>4.01</v>
      </c>
    </row>
    <row r="2469" spans="1:13" ht="24.75" thickBot="1" x14ac:dyDescent="0.25">
      <c r="A2469" s="359" t="s">
        <v>13948</v>
      </c>
      <c r="B2469" s="424" t="s">
        <v>5898</v>
      </c>
      <c r="C2469" s="425" t="s">
        <v>6089</v>
      </c>
      <c r="D2469" s="424" t="s">
        <v>217</v>
      </c>
      <c r="E2469" s="424" t="s">
        <v>6090</v>
      </c>
      <c r="F2469" s="426" t="s">
        <v>5908</v>
      </c>
      <c r="G2469" s="427" t="s">
        <v>185</v>
      </c>
      <c r="H2469" s="428">
        <v>2.9000000000000001E-2</v>
      </c>
      <c r="I2469" s="417">
        <v>17.43</v>
      </c>
      <c r="J2469" s="417">
        <v>0.5</v>
      </c>
      <c r="K2469" s="379"/>
      <c r="L2469" s="489">
        <v>21</v>
      </c>
      <c r="M2469" s="490"/>
    </row>
    <row r="2470" spans="1:13" ht="24.75" thickTop="1" x14ac:dyDescent="0.2">
      <c r="A2470" s="359" t="s">
        <v>13949</v>
      </c>
      <c r="B2470" s="411" t="s">
        <v>5898</v>
      </c>
      <c r="C2470" s="412" t="s">
        <v>6091</v>
      </c>
      <c r="D2470" s="411" t="s">
        <v>217</v>
      </c>
      <c r="E2470" s="411" t="s">
        <v>6092</v>
      </c>
      <c r="F2470" s="413" t="s">
        <v>5908</v>
      </c>
      <c r="G2470" s="414" t="s">
        <v>185</v>
      </c>
      <c r="H2470" s="415">
        <v>2.9000000000000001E-2</v>
      </c>
      <c r="I2470" s="416">
        <v>24.12</v>
      </c>
      <c r="J2470" s="416">
        <v>0.69</v>
      </c>
      <c r="K2470" s="379"/>
      <c r="L2470" s="491">
        <v>29.06</v>
      </c>
      <c r="M2470" s="492"/>
    </row>
    <row r="2471" spans="1:13" ht="24" x14ac:dyDescent="0.2">
      <c r="A2471" s="359" t="s">
        <v>6948</v>
      </c>
      <c r="B2471" s="373" t="s">
        <v>5794</v>
      </c>
      <c r="C2471" s="374" t="s">
        <v>6157</v>
      </c>
      <c r="D2471" s="373" t="s">
        <v>217</v>
      </c>
      <c r="E2471" s="373" t="s">
        <v>6158</v>
      </c>
      <c r="F2471" s="375" t="s">
        <v>5798</v>
      </c>
      <c r="G2471" s="376" t="s">
        <v>172</v>
      </c>
      <c r="H2471" s="377">
        <v>1.2434000000000001</v>
      </c>
      <c r="I2471" s="378">
        <v>1.7</v>
      </c>
      <c r="J2471" s="378">
        <v>2.11</v>
      </c>
      <c r="K2471" s="379"/>
      <c r="L2471" s="493">
        <v>2.0499999999999998</v>
      </c>
      <c r="M2471" s="494"/>
    </row>
    <row r="2472" spans="1:13" x14ac:dyDescent="0.2">
      <c r="A2472" s="359" t="s">
        <v>6950</v>
      </c>
      <c r="B2472" s="373" t="s">
        <v>5794</v>
      </c>
      <c r="C2472" s="374" t="s">
        <v>6159</v>
      </c>
      <c r="D2472" s="373" t="s">
        <v>217</v>
      </c>
      <c r="E2472" s="373" t="s">
        <v>5661</v>
      </c>
      <c r="F2472" s="375" t="s">
        <v>5798</v>
      </c>
      <c r="G2472" s="376" t="s">
        <v>160</v>
      </c>
      <c r="H2472" s="377">
        <v>9.4000000000000004E-3</v>
      </c>
      <c r="I2472" s="378">
        <v>2.82</v>
      </c>
      <c r="J2472" s="378">
        <v>0.02</v>
      </c>
      <c r="K2472" s="379"/>
      <c r="L2472" s="493">
        <v>3.4</v>
      </c>
      <c r="M2472" s="494"/>
    </row>
    <row r="2473" spans="1:13" x14ac:dyDescent="0.2">
      <c r="A2473" s="359" t="s">
        <v>6951</v>
      </c>
      <c r="B2473" s="360" t="s">
        <v>8271</v>
      </c>
      <c r="C2473" s="361" t="s">
        <v>5781</v>
      </c>
      <c r="D2473" s="360" t="s">
        <v>5782</v>
      </c>
      <c r="E2473" s="360" t="s">
        <v>5783</v>
      </c>
      <c r="F2473" s="362" t="s">
        <v>5784</v>
      </c>
      <c r="G2473" s="363" t="s">
        <v>5785</v>
      </c>
      <c r="H2473" s="361" t="s">
        <v>5786</v>
      </c>
      <c r="I2473" s="361" t="s">
        <v>5787</v>
      </c>
      <c r="J2473" s="361" t="s">
        <v>5788</v>
      </c>
      <c r="K2473" s="364"/>
      <c r="L2473" s="494"/>
      <c r="M2473" s="494"/>
    </row>
    <row r="2474" spans="1:13" x14ac:dyDescent="0.2">
      <c r="A2474" s="359" t="s">
        <v>6952</v>
      </c>
      <c r="B2474" s="365" t="s">
        <v>5789</v>
      </c>
      <c r="C2474" s="366" t="s">
        <v>8273</v>
      </c>
      <c r="D2474" s="365" t="s">
        <v>5791</v>
      </c>
      <c r="E2474" s="365" t="s">
        <v>1042</v>
      </c>
      <c r="F2474" s="367">
        <v>7</v>
      </c>
      <c r="G2474" s="368" t="s">
        <v>5385</v>
      </c>
      <c r="H2474" s="369">
        <v>1</v>
      </c>
      <c r="I2474" s="370">
        <v>5.17</v>
      </c>
      <c r="J2474" s="370">
        <v>5.17</v>
      </c>
      <c r="K2474" s="371"/>
      <c r="L2474" s="495">
        <v>6.23</v>
      </c>
      <c r="M2474" s="495">
        <v>6.23</v>
      </c>
    </row>
    <row r="2475" spans="1:13" x14ac:dyDescent="0.2">
      <c r="A2475" s="359" t="s">
        <v>6953</v>
      </c>
      <c r="B2475" s="373" t="s">
        <v>5794</v>
      </c>
      <c r="C2475" s="374" t="s">
        <v>5795</v>
      </c>
      <c r="D2475" s="373" t="s">
        <v>5791</v>
      </c>
      <c r="E2475" s="373" t="s">
        <v>5302</v>
      </c>
      <c r="F2475" s="375" t="s">
        <v>5796</v>
      </c>
      <c r="G2475" s="376" t="s">
        <v>86</v>
      </c>
      <c r="H2475" s="377">
        <v>0.06</v>
      </c>
      <c r="I2475" s="378">
        <v>12.5</v>
      </c>
      <c r="J2475" s="378">
        <v>0.75</v>
      </c>
      <c r="K2475" s="379"/>
      <c r="L2475" s="493">
        <v>15.06</v>
      </c>
      <c r="M2475" s="494"/>
    </row>
    <row r="2476" spans="1:13" x14ac:dyDescent="0.2">
      <c r="A2476" s="359" t="s">
        <v>6954</v>
      </c>
      <c r="B2476" s="373" t="s">
        <v>5794</v>
      </c>
      <c r="C2476" s="374" t="s">
        <v>6062</v>
      </c>
      <c r="D2476" s="373" t="s">
        <v>5791</v>
      </c>
      <c r="E2476" s="373" t="s">
        <v>5341</v>
      </c>
      <c r="F2476" s="375" t="s">
        <v>5796</v>
      </c>
      <c r="G2476" s="376" t="s">
        <v>86</v>
      </c>
      <c r="H2476" s="377">
        <v>0.06</v>
      </c>
      <c r="I2476" s="378">
        <v>18.510000000000002</v>
      </c>
      <c r="J2476" s="378">
        <v>1.1100000000000001</v>
      </c>
      <c r="K2476" s="379"/>
      <c r="L2476" s="493">
        <v>22.3</v>
      </c>
      <c r="M2476" s="494"/>
    </row>
    <row r="2477" spans="1:13" x14ac:dyDescent="0.2">
      <c r="A2477" s="359" t="s">
        <v>6955</v>
      </c>
      <c r="B2477" s="373" t="s">
        <v>5794</v>
      </c>
      <c r="C2477" s="374" t="s">
        <v>8277</v>
      </c>
      <c r="D2477" s="373" t="s">
        <v>5791</v>
      </c>
      <c r="E2477" s="373" t="s">
        <v>1042</v>
      </c>
      <c r="F2477" s="375" t="s">
        <v>5798</v>
      </c>
      <c r="G2477" s="376" t="s">
        <v>5385</v>
      </c>
      <c r="H2477" s="377">
        <v>1.02</v>
      </c>
      <c r="I2477" s="378">
        <v>3.249133333333333</v>
      </c>
      <c r="J2477" s="378">
        <v>3.31</v>
      </c>
      <c r="K2477" s="379"/>
      <c r="L2477" s="493">
        <v>3.93</v>
      </c>
      <c r="M2477" s="494"/>
    </row>
    <row r="2478" spans="1:13" x14ac:dyDescent="0.2">
      <c r="A2478" s="359" t="s">
        <v>6956</v>
      </c>
      <c r="B2478" s="360" t="s">
        <v>8279</v>
      </c>
      <c r="C2478" s="361" t="s">
        <v>5781</v>
      </c>
      <c r="D2478" s="360" t="s">
        <v>5782</v>
      </c>
      <c r="E2478" s="360" t="s">
        <v>5783</v>
      </c>
      <c r="F2478" s="362" t="s">
        <v>5784</v>
      </c>
      <c r="G2478" s="363" t="s">
        <v>5785</v>
      </c>
      <c r="H2478" s="361" t="s">
        <v>5786</v>
      </c>
      <c r="I2478" s="361" t="s">
        <v>5787</v>
      </c>
      <c r="J2478" s="361" t="s">
        <v>5788</v>
      </c>
      <c r="K2478" s="364"/>
      <c r="L2478" s="494"/>
      <c r="M2478" s="494"/>
    </row>
    <row r="2479" spans="1:13" x14ac:dyDescent="0.2">
      <c r="A2479" s="359" t="s">
        <v>13950</v>
      </c>
      <c r="B2479" s="385" t="s">
        <v>5789</v>
      </c>
      <c r="C2479" s="386" t="s">
        <v>8281</v>
      </c>
      <c r="D2479" s="385" t="s">
        <v>5791</v>
      </c>
      <c r="E2479" s="385" t="s">
        <v>1044</v>
      </c>
      <c r="F2479" s="387">
        <v>7</v>
      </c>
      <c r="G2479" s="388" t="s">
        <v>5385</v>
      </c>
      <c r="H2479" s="389">
        <v>1</v>
      </c>
      <c r="I2479" s="372">
        <v>6.41</v>
      </c>
      <c r="J2479" s="372">
        <v>6.41</v>
      </c>
      <c r="K2479" s="371"/>
      <c r="L2479" s="488">
        <v>7.72</v>
      </c>
      <c r="M2479" s="488">
        <v>7.72</v>
      </c>
    </row>
    <row r="2480" spans="1:13" ht="12.75" thickBot="1" x14ac:dyDescent="0.25">
      <c r="A2480" s="359" t="s">
        <v>13951</v>
      </c>
      <c r="B2480" s="396" t="s">
        <v>5794</v>
      </c>
      <c r="C2480" s="397" t="s">
        <v>5795</v>
      </c>
      <c r="D2480" s="396" t="s">
        <v>5791</v>
      </c>
      <c r="E2480" s="396" t="s">
        <v>5302</v>
      </c>
      <c r="F2480" s="398" t="s">
        <v>5796</v>
      </c>
      <c r="G2480" s="399" t="s">
        <v>86</v>
      </c>
      <c r="H2480" s="400">
        <v>6.5000000000000002E-2</v>
      </c>
      <c r="I2480" s="380">
        <v>12.5</v>
      </c>
      <c r="J2480" s="380">
        <v>0.81</v>
      </c>
      <c r="K2480" s="379"/>
      <c r="L2480" s="489">
        <v>15.06</v>
      </c>
    </row>
    <row r="2481" spans="1:13" ht="12.75" thickTop="1" x14ac:dyDescent="0.2">
      <c r="A2481" s="359" t="s">
        <v>13952</v>
      </c>
      <c r="B2481" s="390" t="s">
        <v>5794</v>
      </c>
      <c r="C2481" s="391" t="s">
        <v>6062</v>
      </c>
      <c r="D2481" s="390" t="s">
        <v>5791</v>
      </c>
      <c r="E2481" s="390" t="s">
        <v>5341</v>
      </c>
      <c r="F2481" s="392" t="s">
        <v>5796</v>
      </c>
      <c r="G2481" s="393" t="s">
        <v>86</v>
      </c>
      <c r="H2481" s="394">
        <v>6.5000000000000002E-2</v>
      </c>
      <c r="I2481" s="395">
        <v>18.510000000000002</v>
      </c>
      <c r="J2481" s="395">
        <v>1.2</v>
      </c>
      <c r="K2481" s="379"/>
      <c r="L2481" s="491">
        <v>22.3</v>
      </c>
      <c r="M2481" s="492"/>
    </row>
    <row r="2482" spans="1:13" x14ac:dyDescent="0.2">
      <c r="A2482" s="359" t="s">
        <v>6957</v>
      </c>
      <c r="B2482" s="373" t="s">
        <v>5794</v>
      </c>
      <c r="C2482" s="374" t="s">
        <v>8285</v>
      </c>
      <c r="D2482" s="373" t="s">
        <v>5791</v>
      </c>
      <c r="E2482" s="373" t="s">
        <v>1044</v>
      </c>
      <c r="F2482" s="375" t="s">
        <v>5798</v>
      </c>
      <c r="G2482" s="376" t="s">
        <v>5385</v>
      </c>
      <c r="H2482" s="377">
        <v>1.02</v>
      </c>
      <c r="I2482" s="378">
        <v>4.32</v>
      </c>
      <c r="J2482" s="378">
        <v>4.4000000000000004</v>
      </c>
      <c r="K2482" s="379"/>
      <c r="L2482" s="493">
        <v>5.21</v>
      </c>
      <c r="M2482" s="494"/>
    </row>
    <row r="2483" spans="1:13" x14ac:dyDescent="0.2">
      <c r="A2483" s="359" t="s">
        <v>6959</v>
      </c>
      <c r="B2483" s="360" t="s">
        <v>8287</v>
      </c>
      <c r="C2483" s="361" t="s">
        <v>5781</v>
      </c>
      <c r="D2483" s="360" t="s">
        <v>5782</v>
      </c>
      <c r="E2483" s="360" t="s">
        <v>5783</v>
      </c>
      <c r="F2483" s="362" t="s">
        <v>5784</v>
      </c>
      <c r="G2483" s="363" t="s">
        <v>5785</v>
      </c>
      <c r="H2483" s="361" t="s">
        <v>5786</v>
      </c>
      <c r="I2483" s="361" t="s">
        <v>5787</v>
      </c>
      <c r="J2483" s="361" t="s">
        <v>5788</v>
      </c>
      <c r="K2483" s="364"/>
      <c r="L2483" s="494"/>
      <c r="M2483" s="494"/>
    </row>
    <row r="2484" spans="1:13" ht="36" x14ac:dyDescent="0.2">
      <c r="A2484" s="359" t="s">
        <v>6961</v>
      </c>
      <c r="B2484" s="365" t="s">
        <v>5789</v>
      </c>
      <c r="C2484" s="366" t="s">
        <v>8289</v>
      </c>
      <c r="D2484" s="365" t="s">
        <v>217</v>
      </c>
      <c r="E2484" s="365" t="s">
        <v>1046</v>
      </c>
      <c r="F2484" s="367" t="s">
        <v>6088</v>
      </c>
      <c r="G2484" s="368" t="s">
        <v>172</v>
      </c>
      <c r="H2484" s="369">
        <v>1</v>
      </c>
      <c r="I2484" s="370">
        <v>12.8</v>
      </c>
      <c r="J2484" s="370">
        <v>12.8</v>
      </c>
      <c r="K2484" s="371"/>
      <c r="L2484" s="495">
        <v>15.43</v>
      </c>
      <c r="M2484" s="495">
        <v>15.43</v>
      </c>
    </row>
    <row r="2485" spans="1:13" ht="24" x14ac:dyDescent="0.2">
      <c r="A2485" s="359" t="s">
        <v>6962</v>
      </c>
      <c r="B2485" s="418" t="s">
        <v>5898</v>
      </c>
      <c r="C2485" s="419" t="s">
        <v>6089</v>
      </c>
      <c r="D2485" s="418" t="s">
        <v>217</v>
      </c>
      <c r="E2485" s="418" t="s">
        <v>6090</v>
      </c>
      <c r="F2485" s="420" t="s">
        <v>5908</v>
      </c>
      <c r="G2485" s="421" t="s">
        <v>185</v>
      </c>
      <c r="H2485" s="422">
        <v>7.5999999999999998E-2</v>
      </c>
      <c r="I2485" s="423">
        <v>17.43</v>
      </c>
      <c r="J2485" s="423">
        <v>1.32</v>
      </c>
      <c r="K2485" s="379"/>
      <c r="L2485" s="493">
        <v>21</v>
      </c>
      <c r="M2485" s="494"/>
    </row>
    <row r="2486" spans="1:13" ht="24" x14ac:dyDescent="0.2">
      <c r="A2486" s="359" t="s">
        <v>6963</v>
      </c>
      <c r="B2486" s="418" t="s">
        <v>5898</v>
      </c>
      <c r="C2486" s="419" t="s">
        <v>6091</v>
      </c>
      <c r="D2486" s="418" t="s">
        <v>217</v>
      </c>
      <c r="E2486" s="418" t="s">
        <v>6092</v>
      </c>
      <c r="F2486" s="420" t="s">
        <v>5908</v>
      </c>
      <c r="G2486" s="421" t="s">
        <v>185</v>
      </c>
      <c r="H2486" s="422">
        <v>7.5999999999999998E-2</v>
      </c>
      <c r="I2486" s="423">
        <v>24.12</v>
      </c>
      <c r="J2486" s="423">
        <v>1.83</v>
      </c>
      <c r="K2486" s="379"/>
      <c r="L2486" s="493">
        <v>29.06</v>
      </c>
      <c r="M2486" s="494"/>
    </row>
    <row r="2487" spans="1:13" ht="24" x14ac:dyDescent="0.2">
      <c r="A2487" s="359" t="s">
        <v>6964</v>
      </c>
      <c r="B2487" s="373" t="s">
        <v>5794</v>
      </c>
      <c r="C2487" s="374" t="s">
        <v>8293</v>
      </c>
      <c r="D2487" s="373" t="s">
        <v>217</v>
      </c>
      <c r="E2487" s="373" t="s">
        <v>8294</v>
      </c>
      <c r="F2487" s="375" t="s">
        <v>5798</v>
      </c>
      <c r="G2487" s="376" t="s">
        <v>172</v>
      </c>
      <c r="H2487" s="377">
        <v>1.2434000000000001</v>
      </c>
      <c r="I2487" s="378">
        <v>7.75</v>
      </c>
      <c r="J2487" s="378">
        <v>9.6300000000000008</v>
      </c>
      <c r="K2487" s="379"/>
      <c r="L2487" s="493">
        <v>9.34</v>
      </c>
      <c r="M2487" s="494"/>
    </row>
    <row r="2488" spans="1:13" x14ac:dyDescent="0.2">
      <c r="A2488" s="359" t="s">
        <v>13953</v>
      </c>
      <c r="B2488" s="396" t="s">
        <v>5794</v>
      </c>
      <c r="C2488" s="397" t="s">
        <v>6159</v>
      </c>
      <c r="D2488" s="396" t="s">
        <v>217</v>
      </c>
      <c r="E2488" s="396" t="s">
        <v>5661</v>
      </c>
      <c r="F2488" s="398" t="s">
        <v>5798</v>
      </c>
      <c r="G2488" s="399" t="s">
        <v>160</v>
      </c>
      <c r="H2488" s="400">
        <v>9.4000000000000004E-3</v>
      </c>
      <c r="I2488" s="380">
        <v>2.82</v>
      </c>
      <c r="J2488" s="380">
        <v>0.02</v>
      </c>
      <c r="K2488" s="379"/>
      <c r="L2488" s="489">
        <v>3.4</v>
      </c>
    </row>
    <row r="2489" spans="1:13" ht="12.75" thickBot="1" x14ac:dyDescent="0.25">
      <c r="A2489" s="359" t="s">
        <v>13954</v>
      </c>
      <c r="B2489" s="381" t="s">
        <v>8297</v>
      </c>
      <c r="C2489" s="382" t="s">
        <v>5781</v>
      </c>
      <c r="D2489" s="381" t="s">
        <v>5782</v>
      </c>
      <c r="E2489" s="381" t="s">
        <v>5783</v>
      </c>
      <c r="F2489" s="383" t="s">
        <v>5784</v>
      </c>
      <c r="G2489" s="384" t="s">
        <v>5785</v>
      </c>
      <c r="H2489" s="382" t="s">
        <v>5786</v>
      </c>
      <c r="I2489" s="382" t="s">
        <v>5787</v>
      </c>
      <c r="J2489" s="382" t="s">
        <v>5788</v>
      </c>
      <c r="K2489" s="364"/>
    </row>
    <row r="2490" spans="1:13" ht="36.75" thickTop="1" x14ac:dyDescent="0.2">
      <c r="A2490" s="359" t="s">
        <v>13955</v>
      </c>
      <c r="B2490" s="401" t="s">
        <v>5789</v>
      </c>
      <c r="C2490" s="402" t="s">
        <v>8299</v>
      </c>
      <c r="D2490" s="401" t="s">
        <v>217</v>
      </c>
      <c r="E2490" s="401" t="s">
        <v>1048</v>
      </c>
      <c r="F2490" s="403" t="s">
        <v>6088</v>
      </c>
      <c r="G2490" s="404" t="s">
        <v>172</v>
      </c>
      <c r="H2490" s="405">
        <v>1</v>
      </c>
      <c r="I2490" s="406">
        <v>8.74</v>
      </c>
      <c r="J2490" s="406">
        <v>8.7399999999999984</v>
      </c>
      <c r="K2490" s="371"/>
      <c r="L2490" s="496">
        <v>10.54</v>
      </c>
      <c r="M2490" s="496">
        <v>10.54</v>
      </c>
    </row>
    <row r="2491" spans="1:13" ht="24" x14ac:dyDescent="0.2">
      <c r="A2491" s="359" t="s">
        <v>6965</v>
      </c>
      <c r="B2491" s="418" t="s">
        <v>5898</v>
      </c>
      <c r="C2491" s="419" t="s">
        <v>6089</v>
      </c>
      <c r="D2491" s="418" t="s">
        <v>217</v>
      </c>
      <c r="E2491" s="418" t="s">
        <v>6090</v>
      </c>
      <c r="F2491" s="420" t="s">
        <v>5908</v>
      </c>
      <c r="G2491" s="421" t="s">
        <v>185</v>
      </c>
      <c r="H2491" s="422">
        <v>0.11899999999999999</v>
      </c>
      <c r="I2491" s="423">
        <v>17.43</v>
      </c>
      <c r="J2491" s="423">
        <v>2.0699999999999998</v>
      </c>
      <c r="K2491" s="379"/>
      <c r="L2491" s="493">
        <v>21</v>
      </c>
      <c r="M2491" s="494"/>
    </row>
    <row r="2492" spans="1:13" ht="24" x14ac:dyDescent="0.2">
      <c r="A2492" s="359" t="s">
        <v>6967</v>
      </c>
      <c r="B2492" s="418" t="s">
        <v>5898</v>
      </c>
      <c r="C2492" s="419" t="s">
        <v>6091</v>
      </c>
      <c r="D2492" s="418" t="s">
        <v>217</v>
      </c>
      <c r="E2492" s="418" t="s">
        <v>6092</v>
      </c>
      <c r="F2492" s="420" t="s">
        <v>5908</v>
      </c>
      <c r="G2492" s="421" t="s">
        <v>185</v>
      </c>
      <c r="H2492" s="422">
        <v>0.11899999999999999</v>
      </c>
      <c r="I2492" s="423">
        <v>24.12</v>
      </c>
      <c r="J2492" s="423">
        <v>2.87</v>
      </c>
      <c r="K2492" s="379"/>
      <c r="L2492" s="493">
        <v>29.06</v>
      </c>
      <c r="M2492" s="494"/>
    </row>
    <row r="2493" spans="1:13" x14ac:dyDescent="0.2">
      <c r="A2493" s="359" t="s">
        <v>6969</v>
      </c>
      <c r="B2493" s="373" t="s">
        <v>5794</v>
      </c>
      <c r="C2493" s="374" t="s">
        <v>8303</v>
      </c>
      <c r="D2493" s="373" t="s">
        <v>217</v>
      </c>
      <c r="E2493" s="373" t="s">
        <v>8304</v>
      </c>
      <c r="F2493" s="375" t="s">
        <v>5798</v>
      </c>
      <c r="G2493" s="376" t="s">
        <v>172</v>
      </c>
      <c r="H2493" s="377">
        <v>1.0169999999999999</v>
      </c>
      <c r="I2493" s="378">
        <v>3.7412000000000005</v>
      </c>
      <c r="J2493" s="378">
        <v>3.8</v>
      </c>
      <c r="K2493" s="379"/>
      <c r="L2493" s="493">
        <v>4.53</v>
      </c>
      <c r="M2493" s="494"/>
    </row>
    <row r="2494" spans="1:13" x14ac:dyDescent="0.2">
      <c r="A2494" s="359" t="s">
        <v>6970</v>
      </c>
      <c r="B2494" s="360" t="s">
        <v>8306</v>
      </c>
      <c r="C2494" s="361" t="s">
        <v>5781</v>
      </c>
      <c r="D2494" s="360" t="s">
        <v>5782</v>
      </c>
      <c r="E2494" s="360" t="s">
        <v>5783</v>
      </c>
      <c r="F2494" s="362" t="s">
        <v>5784</v>
      </c>
      <c r="G2494" s="363" t="s">
        <v>5785</v>
      </c>
      <c r="H2494" s="361" t="s">
        <v>5786</v>
      </c>
      <c r="I2494" s="361" t="s">
        <v>5787</v>
      </c>
      <c r="J2494" s="361" t="s">
        <v>5788</v>
      </c>
      <c r="K2494" s="364"/>
      <c r="L2494" s="494"/>
      <c r="M2494" s="494"/>
    </row>
    <row r="2495" spans="1:13" x14ac:dyDescent="0.2">
      <c r="A2495" s="359" t="s">
        <v>6971</v>
      </c>
      <c r="B2495" s="365" t="s">
        <v>5789</v>
      </c>
      <c r="C2495" s="366" t="s">
        <v>8308</v>
      </c>
      <c r="D2495" s="365" t="s">
        <v>5791</v>
      </c>
      <c r="E2495" s="365" t="s">
        <v>1050</v>
      </c>
      <c r="F2495" s="367">
        <v>7</v>
      </c>
      <c r="G2495" s="368" t="s">
        <v>5607</v>
      </c>
      <c r="H2495" s="369">
        <v>1</v>
      </c>
      <c r="I2495" s="370">
        <v>1.5</v>
      </c>
      <c r="J2495" s="370">
        <v>1.5</v>
      </c>
      <c r="K2495" s="371"/>
      <c r="L2495" s="495">
        <v>1.82</v>
      </c>
      <c r="M2495" s="495">
        <v>1.82</v>
      </c>
    </row>
    <row r="2496" spans="1:13" x14ac:dyDescent="0.2">
      <c r="A2496" s="359" t="s">
        <v>6974</v>
      </c>
      <c r="B2496" s="373" t="s">
        <v>5794</v>
      </c>
      <c r="C2496" s="374" t="s">
        <v>5795</v>
      </c>
      <c r="D2496" s="373" t="s">
        <v>5791</v>
      </c>
      <c r="E2496" s="373" t="s">
        <v>5302</v>
      </c>
      <c r="F2496" s="375" t="s">
        <v>5796</v>
      </c>
      <c r="G2496" s="376" t="s">
        <v>86</v>
      </c>
      <c r="H2496" s="377">
        <v>0.01</v>
      </c>
      <c r="I2496" s="378">
        <v>12.5</v>
      </c>
      <c r="J2496" s="378">
        <v>0.12</v>
      </c>
      <c r="K2496" s="379"/>
      <c r="L2496" s="493">
        <v>15.06</v>
      </c>
      <c r="M2496" s="494"/>
    </row>
    <row r="2497" spans="1:13" x14ac:dyDescent="0.2">
      <c r="A2497" s="359" t="s">
        <v>6977</v>
      </c>
      <c r="B2497" s="373" t="s">
        <v>5794</v>
      </c>
      <c r="C2497" s="374" t="s">
        <v>6062</v>
      </c>
      <c r="D2497" s="373" t="s">
        <v>5791</v>
      </c>
      <c r="E2497" s="373" t="s">
        <v>5341</v>
      </c>
      <c r="F2497" s="375" t="s">
        <v>5796</v>
      </c>
      <c r="G2497" s="376" t="s">
        <v>86</v>
      </c>
      <c r="H2497" s="377">
        <v>0.01</v>
      </c>
      <c r="I2497" s="378">
        <v>18.510000000000002</v>
      </c>
      <c r="J2497" s="378">
        <v>0.18</v>
      </c>
      <c r="K2497" s="379"/>
      <c r="L2497" s="493">
        <v>22.3</v>
      </c>
      <c r="M2497" s="494"/>
    </row>
    <row r="2498" spans="1:13" x14ac:dyDescent="0.2">
      <c r="A2498" s="359" t="s">
        <v>13956</v>
      </c>
      <c r="B2498" s="396" t="s">
        <v>5794</v>
      </c>
      <c r="C2498" s="397" t="s">
        <v>7650</v>
      </c>
      <c r="D2498" s="396" t="s">
        <v>5791</v>
      </c>
      <c r="E2498" s="396" t="s">
        <v>7651</v>
      </c>
      <c r="F2498" s="398" t="s">
        <v>5798</v>
      </c>
      <c r="G2498" s="399" t="s">
        <v>5305</v>
      </c>
      <c r="H2498" s="400">
        <v>1</v>
      </c>
      <c r="I2498" s="380">
        <v>1.2</v>
      </c>
      <c r="J2498" s="380">
        <v>1.2</v>
      </c>
      <c r="K2498" s="379"/>
      <c r="L2498" s="489">
        <v>1.45</v>
      </c>
    </row>
    <row r="2499" spans="1:13" ht="12.75" thickBot="1" x14ac:dyDescent="0.25">
      <c r="A2499" s="359" t="s">
        <v>13957</v>
      </c>
      <c r="B2499" s="381" t="s">
        <v>8313</v>
      </c>
      <c r="C2499" s="382" t="s">
        <v>5781</v>
      </c>
      <c r="D2499" s="381" t="s">
        <v>5782</v>
      </c>
      <c r="E2499" s="381" t="s">
        <v>5783</v>
      </c>
      <c r="F2499" s="383" t="s">
        <v>5784</v>
      </c>
      <c r="G2499" s="384" t="s">
        <v>5785</v>
      </c>
      <c r="H2499" s="382" t="s">
        <v>5786</v>
      </c>
      <c r="I2499" s="382" t="s">
        <v>5787</v>
      </c>
      <c r="J2499" s="382" t="s">
        <v>5788</v>
      </c>
      <c r="K2499" s="364"/>
    </row>
    <row r="2500" spans="1:13" ht="12.75" thickTop="1" x14ac:dyDescent="0.2">
      <c r="A2500" s="359" t="s">
        <v>13958</v>
      </c>
      <c r="B2500" s="401" t="s">
        <v>5789</v>
      </c>
      <c r="C2500" s="402" t="s">
        <v>6084</v>
      </c>
      <c r="D2500" s="401" t="s">
        <v>5791</v>
      </c>
      <c r="E2500" s="401" t="s">
        <v>369</v>
      </c>
      <c r="F2500" s="403">
        <v>7</v>
      </c>
      <c r="G2500" s="404" t="s">
        <v>370</v>
      </c>
      <c r="H2500" s="405">
        <v>1</v>
      </c>
      <c r="I2500" s="406">
        <v>1.76</v>
      </c>
      <c r="J2500" s="406">
        <v>1.76</v>
      </c>
      <c r="K2500" s="371"/>
      <c r="L2500" s="496">
        <v>2.13</v>
      </c>
      <c r="M2500" s="496">
        <v>2.13</v>
      </c>
    </row>
    <row r="2501" spans="1:13" x14ac:dyDescent="0.2">
      <c r="A2501" s="359" t="s">
        <v>6980</v>
      </c>
      <c r="B2501" s="373" t="s">
        <v>5794</v>
      </c>
      <c r="C2501" s="374" t="s">
        <v>5795</v>
      </c>
      <c r="D2501" s="373" t="s">
        <v>5791</v>
      </c>
      <c r="E2501" s="373" t="s">
        <v>5302</v>
      </c>
      <c r="F2501" s="375" t="s">
        <v>5796</v>
      </c>
      <c r="G2501" s="376" t="s">
        <v>86</v>
      </c>
      <c r="H2501" s="377">
        <v>0.01</v>
      </c>
      <c r="I2501" s="378">
        <v>12.5</v>
      </c>
      <c r="J2501" s="378">
        <v>0.12</v>
      </c>
      <c r="K2501" s="379"/>
      <c r="L2501" s="493">
        <v>15.06</v>
      </c>
      <c r="M2501" s="494"/>
    </row>
    <row r="2502" spans="1:13" x14ac:dyDescent="0.2">
      <c r="A2502" s="359" t="s">
        <v>6982</v>
      </c>
      <c r="B2502" s="373" t="s">
        <v>5794</v>
      </c>
      <c r="C2502" s="374" t="s">
        <v>6062</v>
      </c>
      <c r="D2502" s="373" t="s">
        <v>5791</v>
      </c>
      <c r="E2502" s="373" t="s">
        <v>5341</v>
      </c>
      <c r="F2502" s="375" t="s">
        <v>5796</v>
      </c>
      <c r="G2502" s="376" t="s">
        <v>86</v>
      </c>
      <c r="H2502" s="377">
        <v>0.01</v>
      </c>
      <c r="I2502" s="378">
        <v>18.510000000000002</v>
      </c>
      <c r="J2502" s="378">
        <v>0.18</v>
      </c>
      <c r="K2502" s="379"/>
      <c r="L2502" s="493">
        <v>22.3</v>
      </c>
      <c r="M2502" s="494"/>
    </row>
    <row r="2503" spans="1:13" x14ac:dyDescent="0.2">
      <c r="A2503" s="359" t="s">
        <v>6984</v>
      </c>
      <c r="B2503" s="373" t="s">
        <v>5794</v>
      </c>
      <c r="C2503" s="374" t="s">
        <v>6085</v>
      </c>
      <c r="D2503" s="373" t="s">
        <v>5791</v>
      </c>
      <c r="E2503" s="373" t="s">
        <v>369</v>
      </c>
      <c r="F2503" s="375" t="s">
        <v>5798</v>
      </c>
      <c r="G2503" s="376" t="s">
        <v>370</v>
      </c>
      <c r="H2503" s="377">
        <v>1</v>
      </c>
      <c r="I2503" s="378">
        <v>1.46</v>
      </c>
      <c r="J2503" s="378">
        <v>1.46</v>
      </c>
      <c r="K2503" s="379"/>
      <c r="L2503" s="493">
        <v>1.76</v>
      </c>
      <c r="M2503" s="494"/>
    </row>
    <row r="2504" spans="1:13" x14ac:dyDescent="0.2">
      <c r="A2504" s="359" t="s">
        <v>6985</v>
      </c>
      <c r="B2504" s="360" t="s">
        <v>8319</v>
      </c>
      <c r="C2504" s="361" t="s">
        <v>5781</v>
      </c>
      <c r="D2504" s="360" t="s">
        <v>5782</v>
      </c>
      <c r="E2504" s="360" t="s">
        <v>5783</v>
      </c>
      <c r="F2504" s="362" t="s">
        <v>5784</v>
      </c>
      <c r="G2504" s="363" t="s">
        <v>5785</v>
      </c>
      <c r="H2504" s="361" t="s">
        <v>5786</v>
      </c>
      <c r="I2504" s="361" t="s">
        <v>5787</v>
      </c>
      <c r="J2504" s="361" t="s">
        <v>5788</v>
      </c>
      <c r="K2504" s="364"/>
      <c r="L2504" s="494"/>
      <c r="M2504" s="494"/>
    </row>
    <row r="2505" spans="1:13" x14ac:dyDescent="0.2">
      <c r="A2505" s="359" t="s">
        <v>6986</v>
      </c>
      <c r="B2505" s="365" t="s">
        <v>5789</v>
      </c>
      <c r="C2505" s="366" t="s">
        <v>8321</v>
      </c>
      <c r="D2505" s="365" t="s">
        <v>5791</v>
      </c>
      <c r="E2505" s="365" t="s">
        <v>1053</v>
      </c>
      <c r="F2505" s="367">
        <v>7</v>
      </c>
      <c r="G2505" s="368" t="s">
        <v>5607</v>
      </c>
      <c r="H2505" s="369">
        <v>1</v>
      </c>
      <c r="I2505" s="370">
        <v>1.8900000000000001</v>
      </c>
      <c r="J2505" s="370">
        <v>1.8900000000000001</v>
      </c>
      <c r="K2505" s="371"/>
      <c r="L2505" s="495">
        <v>2.29</v>
      </c>
      <c r="M2505" s="495">
        <v>2.29</v>
      </c>
    </row>
    <row r="2506" spans="1:13" x14ac:dyDescent="0.2">
      <c r="A2506" s="359" t="s">
        <v>6987</v>
      </c>
      <c r="B2506" s="373" t="s">
        <v>5794</v>
      </c>
      <c r="C2506" s="374" t="s">
        <v>5795</v>
      </c>
      <c r="D2506" s="373" t="s">
        <v>5791</v>
      </c>
      <c r="E2506" s="373" t="s">
        <v>5302</v>
      </c>
      <c r="F2506" s="375" t="s">
        <v>5796</v>
      </c>
      <c r="G2506" s="376" t="s">
        <v>86</v>
      </c>
      <c r="H2506" s="377">
        <v>0.03</v>
      </c>
      <c r="I2506" s="378">
        <v>12.5</v>
      </c>
      <c r="J2506" s="378">
        <v>0.37</v>
      </c>
      <c r="K2506" s="379"/>
      <c r="L2506" s="493">
        <v>15.06</v>
      </c>
      <c r="M2506" s="494"/>
    </row>
    <row r="2507" spans="1:13" x14ac:dyDescent="0.2">
      <c r="A2507" s="359" t="s">
        <v>13959</v>
      </c>
      <c r="B2507" s="396" t="s">
        <v>5794</v>
      </c>
      <c r="C2507" s="397" t="s">
        <v>6062</v>
      </c>
      <c r="D2507" s="396" t="s">
        <v>5791</v>
      </c>
      <c r="E2507" s="396" t="s">
        <v>5341</v>
      </c>
      <c r="F2507" s="398" t="s">
        <v>5796</v>
      </c>
      <c r="G2507" s="399" t="s">
        <v>86</v>
      </c>
      <c r="H2507" s="400">
        <v>0.03</v>
      </c>
      <c r="I2507" s="380">
        <v>18.510000000000002</v>
      </c>
      <c r="J2507" s="380">
        <v>0.55000000000000004</v>
      </c>
      <c r="K2507" s="379"/>
      <c r="L2507" s="489">
        <v>22.3</v>
      </c>
    </row>
    <row r="2508" spans="1:13" ht="12.75" thickBot="1" x14ac:dyDescent="0.25">
      <c r="A2508" s="359" t="s">
        <v>13960</v>
      </c>
      <c r="B2508" s="396" t="s">
        <v>5794</v>
      </c>
      <c r="C2508" s="397" t="s">
        <v>8325</v>
      </c>
      <c r="D2508" s="396" t="s">
        <v>5791</v>
      </c>
      <c r="E2508" s="396" t="s">
        <v>1053</v>
      </c>
      <c r="F2508" s="398" t="s">
        <v>5798</v>
      </c>
      <c r="G2508" s="399" t="s">
        <v>5305</v>
      </c>
      <c r="H2508" s="400">
        <v>1</v>
      </c>
      <c r="I2508" s="380">
        <v>0.97</v>
      </c>
      <c r="J2508" s="380">
        <v>0.97</v>
      </c>
      <c r="K2508" s="379"/>
      <c r="L2508" s="489">
        <v>1.18</v>
      </c>
    </row>
    <row r="2509" spans="1:13" ht="12.75" thickTop="1" x14ac:dyDescent="0.2">
      <c r="A2509" s="359" t="s">
        <v>13961</v>
      </c>
      <c r="B2509" s="407" t="s">
        <v>8327</v>
      </c>
      <c r="C2509" s="408" t="s">
        <v>5781</v>
      </c>
      <c r="D2509" s="407" t="s">
        <v>5782</v>
      </c>
      <c r="E2509" s="407" t="s">
        <v>5783</v>
      </c>
      <c r="F2509" s="409" t="s">
        <v>5784</v>
      </c>
      <c r="G2509" s="410" t="s">
        <v>5785</v>
      </c>
      <c r="H2509" s="408" t="s">
        <v>5786</v>
      </c>
      <c r="I2509" s="408" t="s">
        <v>5787</v>
      </c>
      <c r="J2509" s="408" t="s">
        <v>5788</v>
      </c>
      <c r="K2509" s="364"/>
      <c r="L2509" s="492"/>
      <c r="M2509" s="492"/>
    </row>
    <row r="2510" spans="1:13" x14ac:dyDescent="0.2">
      <c r="A2510" s="359" t="s">
        <v>6988</v>
      </c>
      <c r="B2510" s="365" t="s">
        <v>5789</v>
      </c>
      <c r="C2510" s="366" t="s">
        <v>8329</v>
      </c>
      <c r="D2510" s="365" t="s">
        <v>5791</v>
      </c>
      <c r="E2510" s="365" t="s">
        <v>1055</v>
      </c>
      <c r="F2510" s="367">
        <v>7</v>
      </c>
      <c r="G2510" s="368" t="s">
        <v>5607</v>
      </c>
      <c r="H2510" s="369">
        <v>1</v>
      </c>
      <c r="I2510" s="370">
        <v>5.25</v>
      </c>
      <c r="J2510" s="370">
        <v>5.25</v>
      </c>
      <c r="K2510" s="371"/>
      <c r="L2510" s="495">
        <v>6.33</v>
      </c>
      <c r="M2510" s="495">
        <v>6.33</v>
      </c>
    </row>
    <row r="2511" spans="1:13" x14ac:dyDescent="0.2">
      <c r="A2511" s="359" t="s">
        <v>6990</v>
      </c>
      <c r="B2511" s="373" t="s">
        <v>5794</v>
      </c>
      <c r="C2511" s="374" t="s">
        <v>5795</v>
      </c>
      <c r="D2511" s="373" t="s">
        <v>5791</v>
      </c>
      <c r="E2511" s="373" t="s">
        <v>5302</v>
      </c>
      <c r="F2511" s="375" t="s">
        <v>5796</v>
      </c>
      <c r="G2511" s="376" t="s">
        <v>86</v>
      </c>
      <c r="H2511" s="377">
        <v>0.1</v>
      </c>
      <c r="I2511" s="378">
        <v>12.5</v>
      </c>
      <c r="J2511" s="378">
        <v>1.25</v>
      </c>
      <c r="K2511" s="379"/>
      <c r="L2511" s="493">
        <v>15.06</v>
      </c>
      <c r="M2511" s="494"/>
    </row>
    <row r="2512" spans="1:13" x14ac:dyDescent="0.2">
      <c r="A2512" s="359" t="s">
        <v>6992</v>
      </c>
      <c r="B2512" s="373" t="s">
        <v>5794</v>
      </c>
      <c r="C2512" s="374" t="s">
        <v>6062</v>
      </c>
      <c r="D2512" s="373" t="s">
        <v>5791</v>
      </c>
      <c r="E2512" s="373" t="s">
        <v>5341</v>
      </c>
      <c r="F2512" s="375" t="s">
        <v>5796</v>
      </c>
      <c r="G2512" s="376" t="s">
        <v>86</v>
      </c>
      <c r="H2512" s="377">
        <v>0.1</v>
      </c>
      <c r="I2512" s="378">
        <v>18.510000000000002</v>
      </c>
      <c r="J2512" s="378">
        <v>1.85</v>
      </c>
      <c r="K2512" s="379"/>
      <c r="L2512" s="493">
        <v>22.3</v>
      </c>
      <c r="M2512" s="494"/>
    </row>
    <row r="2513" spans="1:13" x14ac:dyDescent="0.2">
      <c r="A2513" s="359" t="s">
        <v>6993</v>
      </c>
      <c r="B2513" s="373" t="s">
        <v>5794</v>
      </c>
      <c r="C2513" s="374" t="s">
        <v>8333</v>
      </c>
      <c r="D2513" s="373" t="s">
        <v>5791</v>
      </c>
      <c r="E2513" s="373" t="s">
        <v>1055</v>
      </c>
      <c r="F2513" s="375" t="s">
        <v>5798</v>
      </c>
      <c r="G2513" s="376" t="s">
        <v>5305</v>
      </c>
      <c r="H2513" s="377">
        <v>1</v>
      </c>
      <c r="I2513" s="378">
        <v>2.15</v>
      </c>
      <c r="J2513" s="378">
        <v>2.15</v>
      </c>
      <c r="K2513" s="379"/>
      <c r="L2513" s="493">
        <v>2.6</v>
      </c>
      <c r="M2513" s="494"/>
    </row>
    <row r="2514" spans="1:13" x14ac:dyDescent="0.2">
      <c r="A2514" s="359" t="s">
        <v>6994</v>
      </c>
      <c r="B2514" s="360" t="s">
        <v>8335</v>
      </c>
      <c r="C2514" s="361" t="s">
        <v>5781</v>
      </c>
      <c r="D2514" s="360" t="s">
        <v>5782</v>
      </c>
      <c r="E2514" s="360" t="s">
        <v>5783</v>
      </c>
      <c r="F2514" s="362" t="s">
        <v>5784</v>
      </c>
      <c r="G2514" s="363" t="s">
        <v>5785</v>
      </c>
      <c r="H2514" s="361" t="s">
        <v>5786</v>
      </c>
      <c r="I2514" s="361" t="s">
        <v>5787</v>
      </c>
      <c r="J2514" s="361" t="s">
        <v>5788</v>
      </c>
      <c r="K2514" s="364"/>
      <c r="L2514" s="494"/>
      <c r="M2514" s="494"/>
    </row>
    <row r="2515" spans="1:13" x14ac:dyDescent="0.2">
      <c r="A2515" s="359" t="s">
        <v>13962</v>
      </c>
      <c r="B2515" s="385" t="s">
        <v>5789</v>
      </c>
      <c r="C2515" s="386" t="s">
        <v>8337</v>
      </c>
      <c r="D2515" s="385" t="s">
        <v>5791</v>
      </c>
      <c r="E2515" s="385" t="s">
        <v>1057</v>
      </c>
      <c r="F2515" s="387">
        <v>7</v>
      </c>
      <c r="G2515" s="388" t="s">
        <v>172</v>
      </c>
      <c r="H2515" s="389">
        <v>1</v>
      </c>
      <c r="I2515" s="372">
        <v>13.11</v>
      </c>
      <c r="J2515" s="372">
        <v>13.11</v>
      </c>
      <c r="K2515" s="371"/>
      <c r="L2515" s="488">
        <v>15.8</v>
      </c>
      <c r="M2515" s="488">
        <v>15.8</v>
      </c>
    </row>
    <row r="2516" spans="1:13" ht="12.75" thickBot="1" x14ac:dyDescent="0.25">
      <c r="A2516" s="359" t="s">
        <v>13963</v>
      </c>
      <c r="B2516" s="396" t="s">
        <v>5794</v>
      </c>
      <c r="C2516" s="397" t="s">
        <v>5795</v>
      </c>
      <c r="D2516" s="396" t="s">
        <v>5791</v>
      </c>
      <c r="E2516" s="396" t="s">
        <v>5302</v>
      </c>
      <c r="F2516" s="398" t="s">
        <v>5796</v>
      </c>
      <c r="G2516" s="399" t="s">
        <v>86</v>
      </c>
      <c r="H2516" s="400">
        <v>0.2</v>
      </c>
      <c r="I2516" s="380">
        <v>12.5</v>
      </c>
      <c r="J2516" s="380">
        <v>2.5</v>
      </c>
      <c r="K2516" s="379"/>
      <c r="L2516" s="489">
        <v>15.06</v>
      </c>
    </row>
    <row r="2517" spans="1:13" ht="12.75" thickTop="1" x14ac:dyDescent="0.2">
      <c r="A2517" s="359" t="s">
        <v>13964</v>
      </c>
      <c r="B2517" s="390" t="s">
        <v>5794</v>
      </c>
      <c r="C2517" s="391" t="s">
        <v>6062</v>
      </c>
      <c r="D2517" s="390" t="s">
        <v>5791</v>
      </c>
      <c r="E2517" s="390" t="s">
        <v>5341</v>
      </c>
      <c r="F2517" s="392" t="s">
        <v>5796</v>
      </c>
      <c r="G2517" s="393" t="s">
        <v>86</v>
      </c>
      <c r="H2517" s="394">
        <v>0.2</v>
      </c>
      <c r="I2517" s="395">
        <v>18.510000000000002</v>
      </c>
      <c r="J2517" s="395">
        <v>3.7</v>
      </c>
      <c r="K2517" s="379"/>
      <c r="L2517" s="491">
        <v>22.3</v>
      </c>
      <c r="M2517" s="492"/>
    </row>
    <row r="2518" spans="1:13" x14ac:dyDescent="0.2">
      <c r="A2518" s="359" t="s">
        <v>6997</v>
      </c>
      <c r="B2518" s="373" t="s">
        <v>5794</v>
      </c>
      <c r="C2518" s="374" t="s">
        <v>8341</v>
      </c>
      <c r="D2518" s="373" t="s">
        <v>5791</v>
      </c>
      <c r="E2518" s="373" t="s">
        <v>1057</v>
      </c>
      <c r="F2518" s="375" t="s">
        <v>5798</v>
      </c>
      <c r="G2518" s="376" t="s">
        <v>5385</v>
      </c>
      <c r="H2518" s="377">
        <v>1</v>
      </c>
      <c r="I2518" s="378">
        <v>6.91</v>
      </c>
      <c r="J2518" s="378">
        <v>6.91</v>
      </c>
      <c r="K2518" s="379"/>
      <c r="L2518" s="493">
        <v>8.33</v>
      </c>
      <c r="M2518" s="494"/>
    </row>
    <row r="2519" spans="1:13" x14ac:dyDescent="0.2">
      <c r="A2519" s="359" t="s">
        <v>6999</v>
      </c>
      <c r="B2519" s="360" t="s">
        <v>8343</v>
      </c>
      <c r="C2519" s="361" t="s">
        <v>5781</v>
      </c>
      <c r="D2519" s="360" t="s">
        <v>5782</v>
      </c>
      <c r="E2519" s="360" t="s">
        <v>5783</v>
      </c>
      <c r="F2519" s="362" t="s">
        <v>5784</v>
      </c>
      <c r="G2519" s="363" t="s">
        <v>5785</v>
      </c>
      <c r="H2519" s="361" t="s">
        <v>5786</v>
      </c>
      <c r="I2519" s="361" t="s">
        <v>5787</v>
      </c>
      <c r="J2519" s="361" t="s">
        <v>5788</v>
      </c>
      <c r="K2519" s="364"/>
      <c r="L2519" s="494"/>
      <c r="M2519" s="494"/>
    </row>
    <row r="2520" spans="1:13" x14ac:dyDescent="0.2">
      <c r="A2520" s="359" t="s">
        <v>7000</v>
      </c>
      <c r="B2520" s="365" t="s">
        <v>5789</v>
      </c>
      <c r="C2520" s="366" t="s">
        <v>8080</v>
      </c>
      <c r="D2520" s="365" t="s">
        <v>5791</v>
      </c>
      <c r="E2520" s="365" t="s">
        <v>1000</v>
      </c>
      <c r="F2520" s="367">
        <v>7</v>
      </c>
      <c r="G2520" s="368" t="s">
        <v>5607</v>
      </c>
      <c r="H2520" s="369">
        <v>1</v>
      </c>
      <c r="I2520" s="370">
        <v>1.56</v>
      </c>
      <c r="J2520" s="370">
        <v>1.56</v>
      </c>
      <c r="K2520" s="371"/>
      <c r="L2520" s="495">
        <v>1.89</v>
      </c>
      <c r="M2520" s="495">
        <v>1.89</v>
      </c>
    </row>
    <row r="2521" spans="1:13" x14ac:dyDescent="0.2">
      <c r="A2521" s="359" t="s">
        <v>7001</v>
      </c>
      <c r="B2521" s="373" t="s">
        <v>5794</v>
      </c>
      <c r="C2521" s="374" t="s">
        <v>5795</v>
      </c>
      <c r="D2521" s="373" t="s">
        <v>5791</v>
      </c>
      <c r="E2521" s="373" t="s">
        <v>5302</v>
      </c>
      <c r="F2521" s="375" t="s">
        <v>5796</v>
      </c>
      <c r="G2521" s="376" t="s">
        <v>86</v>
      </c>
      <c r="H2521" s="377">
        <v>0.01</v>
      </c>
      <c r="I2521" s="378">
        <v>12.5</v>
      </c>
      <c r="J2521" s="378">
        <v>0.12</v>
      </c>
      <c r="K2521" s="379"/>
      <c r="L2521" s="493">
        <v>15.06</v>
      </c>
      <c r="M2521" s="494"/>
    </row>
    <row r="2522" spans="1:13" x14ac:dyDescent="0.2">
      <c r="A2522" s="359" t="s">
        <v>7002</v>
      </c>
      <c r="B2522" s="373" t="s">
        <v>5794</v>
      </c>
      <c r="C2522" s="374" t="s">
        <v>6062</v>
      </c>
      <c r="D2522" s="373" t="s">
        <v>5791</v>
      </c>
      <c r="E2522" s="373" t="s">
        <v>5341</v>
      </c>
      <c r="F2522" s="375" t="s">
        <v>5796</v>
      </c>
      <c r="G2522" s="376" t="s">
        <v>86</v>
      </c>
      <c r="H2522" s="377">
        <v>0.01</v>
      </c>
      <c r="I2522" s="378">
        <v>18.510000000000002</v>
      </c>
      <c r="J2522" s="378">
        <v>0.18</v>
      </c>
      <c r="K2522" s="379"/>
      <c r="L2522" s="493">
        <v>22.3</v>
      </c>
      <c r="M2522" s="494"/>
    </row>
    <row r="2523" spans="1:13" x14ac:dyDescent="0.2">
      <c r="A2523" s="359" t="s">
        <v>7003</v>
      </c>
      <c r="B2523" s="373" t="s">
        <v>5794</v>
      </c>
      <c r="C2523" s="374" t="s">
        <v>8084</v>
      </c>
      <c r="D2523" s="373" t="s">
        <v>5791</v>
      </c>
      <c r="E2523" s="373" t="s">
        <v>8085</v>
      </c>
      <c r="F2523" s="375" t="s">
        <v>5798</v>
      </c>
      <c r="G2523" s="376" t="s">
        <v>5305</v>
      </c>
      <c r="H2523" s="377">
        <v>1</v>
      </c>
      <c r="I2523" s="378">
        <v>1.26</v>
      </c>
      <c r="J2523" s="378">
        <v>1.26</v>
      </c>
      <c r="K2523" s="379"/>
      <c r="L2523" s="493">
        <v>1.52</v>
      </c>
      <c r="M2523" s="494"/>
    </row>
    <row r="2524" spans="1:13" x14ac:dyDescent="0.2">
      <c r="A2524" s="359" t="s">
        <v>7004</v>
      </c>
      <c r="B2524" s="360" t="s">
        <v>8349</v>
      </c>
      <c r="C2524" s="361" t="s">
        <v>5781</v>
      </c>
      <c r="D2524" s="360" t="s">
        <v>5782</v>
      </c>
      <c r="E2524" s="360" t="s">
        <v>5783</v>
      </c>
      <c r="F2524" s="362" t="s">
        <v>5784</v>
      </c>
      <c r="G2524" s="363" t="s">
        <v>5785</v>
      </c>
      <c r="H2524" s="361" t="s">
        <v>5786</v>
      </c>
      <c r="I2524" s="361" t="s">
        <v>5787</v>
      </c>
      <c r="J2524" s="361" t="s">
        <v>5788</v>
      </c>
      <c r="K2524" s="364"/>
      <c r="L2524" s="494"/>
      <c r="M2524" s="494"/>
    </row>
    <row r="2525" spans="1:13" x14ac:dyDescent="0.2">
      <c r="A2525" s="359" t="s">
        <v>13965</v>
      </c>
      <c r="B2525" s="385" t="s">
        <v>5789</v>
      </c>
      <c r="C2525" s="386" t="s">
        <v>8107</v>
      </c>
      <c r="D2525" s="385" t="s">
        <v>5791</v>
      </c>
      <c r="E2525" s="385" t="s">
        <v>1006</v>
      </c>
      <c r="F2525" s="387">
        <v>7</v>
      </c>
      <c r="G2525" s="388" t="s">
        <v>370</v>
      </c>
      <c r="H2525" s="389">
        <v>1</v>
      </c>
      <c r="I2525" s="372">
        <v>2.5099999999999998</v>
      </c>
      <c r="J2525" s="372">
        <v>2.5099999999999998</v>
      </c>
      <c r="K2525" s="371"/>
      <c r="L2525" s="488">
        <v>3.04</v>
      </c>
      <c r="M2525" s="488">
        <v>3.04</v>
      </c>
    </row>
    <row r="2526" spans="1:13" ht="12.75" thickBot="1" x14ac:dyDescent="0.25">
      <c r="A2526" s="359" t="s">
        <v>13966</v>
      </c>
      <c r="B2526" s="396" t="s">
        <v>5794</v>
      </c>
      <c r="C2526" s="397" t="s">
        <v>5795</v>
      </c>
      <c r="D2526" s="396" t="s">
        <v>5791</v>
      </c>
      <c r="E2526" s="396" t="s">
        <v>5302</v>
      </c>
      <c r="F2526" s="398" t="s">
        <v>5796</v>
      </c>
      <c r="G2526" s="399" t="s">
        <v>86</v>
      </c>
      <c r="H2526" s="400">
        <v>0.01</v>
      </c>
      <c r="I2526" s="380">
        <v>12.5</v>
      </c>
      <c r="J2526" s="380">
        <v>0.12</v>
      </c>
      <c r="K2526" s="379"/>
      <c r="L2526" s="489">
        <v>15.06</v>
      </c>
    </row>
    <row r="2527" spans="1:13" ht="12.75" thickTop="1" x14ac:dyDescent="0.2">
      <c r="A2527" s="359" t="s">
        <v>13967</v>
      </c>
      <c r="B2527" s="390" t="s">
        <v>5794</v>
      </c>
      <c r="C2527" s="391" t="s">
        <v>6062</v>
      </c>
      <c r="D2527" s="390" t="s">
        <v>5791</v>
      </c>
      <c r="E2527" s="390" t="s">
        <v>5341</v>
      </c>
      <c r="F2527" s="392" t="s">
        <v>5796</v>
      </c>
      <c r="G2527" s="393" t="s">
        <v>86</v>
      </c>
      <c r="H2527" s="394">
        <v>0.01</v>
      </c>
      <c r="I2527" s="395">
        <v>18.510000000000002</v>
      </c>
      <c r="J2527" s="395">
        <v>0.18</v>
      </c>
      <c r="K2527" s="379"/>
      <c r="L2527" s="491">
        <v>22.3</v>
      </c>
      <c r="M2527" s="492"/>
    </row>
    <row r="2528" spans="1:13" x14ac:dyDescent="0.2">
      <c r="A2528" s="359" t="s">
        <v>7005</v>
      </c>
      <c r="B2528" s="373" t="s">
        <v>5794</v>
      </c>
      <c r="C2528" s="374" t="s">
        <v>8111</v>
      </c>
      <c r="D2528" s="373" t="s">
        <v>5791</v>
      </c>
      <c r="E2528" s="373" t="s">
        <v>1006</v>
      </c>
      <c r="F2528" s="375" t="s">
        <v>5798</v>
      </c>
      <c r="G2528" s="376" t="s">
        <v>370</v>
      </c>
      <c r="H2528" s="377">
        <v>1</v>
      </c>
      <c r="I2528" s="378">
        <v>2.21</v>
      </c>
      <c r="J2528" s="378">
        <v>2.21</v>
      </c>
      <c r="K2528" s="379"/>
      <c r="L2528" s="493">
        <v>2.67</v>
      </c>
      <c r="M2528" s="494"/>
    </row>
    <row r="2529" spans="1:13" x14ac:dyDescent="0.2">
      <c r="A2529" s="359" t="s">
        <v>7007</v>
      </c>
      <c r="B2529" s="360" t="s">
        <v>8355</v>
      </c>
      <c r="C2529" s="361" t="s">
        <v>5781</v>
      </c>
      <c r="D2529" s="360" t="s">
        <v>5782</v>
      </c>
      <c r="E2529" s="360" t="s">
        <v>5783</v>
      </c>
      <c r="F2529" s="362" t="s">
        <v>5784</v>
      </c>
      <c r="G2529" s="363" t="s">
        <v>5785</v>
      </c>
      <c r="H2529" s="361" t="s">
        <v>5786</v>
      </c>
      <c r="I2529" s="361" t="s">
        <v>5787</v>
      </c>
      <c r="J2529" s="361" t="s">
        <v>5788</v>
      </c>
      <c r="K2529" s="364"/>
      <c r="L2529" s="494"/>
      <c r="M2529" s="494"/>
    </row>
    <row r="2530" spans="1:13" x14ac:dyDescent="0.2">
      <c r="A2530" s="359" t="s">
        <v>7009</v>
      </c>
      <c r="B2530" s="365" t="s">
        <v>5789</v>
      </c>
      <c r="C2530" s="366" t="s">
        <v>8357</v>
      </c>
      <c r="D2530" s="365" t="s">
        <v>5791</v>
      </c>
      <c r="E2530" s="365" t="s">
        <v>1061</v>
      </c>
      <c r="F2530" s="367">
        <v>7</v>
      </c>
      <c r="G2530" s="368" t="s">
        <v>5607</v>
      </c>
      <c r="H2530" s="369">
        <v>1</v>
      </c>
      <c r="I2530" s="370">
        <v>3.01</v>
      </c>
      <c r="J2530" s="370">
        <v>3.01</v>
      </c>
      <c r="K2530" s="371"/>
      <c r="L2530" s="495">
        <v>3.63</v>
      </c>
      <c r="M2530" s="495">
        <v>3.63</v>
      </c>
    </row>
    <row r="2531" spans="1:13" x14ac:dyDescent="0.2">
      <c r="A2531" s="359" t="s">
        <v>7010</v>
      </c>
      <c r="B2531" s="373" t="s">
        <v>5794</v>
      </c>
      <c r="C2531" s="374" t="s">
        <v>5795</v>
      </c>
      <c r="D2531" s="373" t="s">
        <v>5791</v>
      </c>
      <c r="E2531" s="373" t="s">
        <v>5302</v>
      </c>
      <c r="F2531" s="375" t="s">
        <v>5796</v>
      </c>
      <c r="G2531" s="376" t="s">
        <v>86</v>
      </c>
      <c r="H2531" s="377">
        <v>0.05</v>
      </c>
      <c r="I2531" s="378">
        <v>12.5</v>
      </c>
      <c r="J2531" s="378">
        <v>0.62</v>
      </c>
      <c r="K2531" s="379"/>
      <c r="L2531" s="493">
        <v>15.06</v>
      </c>
      <c r="M2531" s="494"/>
    </row>
    <row r="2532" spans="1:13" x14ac:dyDescent="0.2">
      <c r="A2532" s="359" t="s">
        <v>7013</v>
      </c>
      <c r="B2532" s="373" t="s">
        <v>5794</v>
      </c>
      <c r="C2532" s="374" t="s">
        <v>6062</v>
      </c>
      <c r="D2532" s="373" t="s">
        <v>5791</v>
      </c>
      <c r="E2532" s="373" t="s">
        <v>5341</v>
      </c>
      <c r="F2532" s="375" t="s">
        <v>5796</v>
      </c>
      <c r="G2532" s="376" t="s">
        <v>86</v>
      </c>
      <c r="H2532" s="377">
        <v>0.05</v>
      </c>
      <c r="I2532" s="378">
        <v>18.510000000000002</v>
      </c>
      <c r="J2532" s="378">
        <v>0.92</v>
      </c>
      <c r="K2532" s="379"/>
      <c r="L2532" s="493">
        <v>22.3</v>
      </c>
      <c r="M2532" s="494"/>
    </row>
    <row r="2533" spans="1:13" x14ac:dyDescent="0.2">
      <c r="A2533" s="359" t="s">
        <v>7016</v>
      </c>
      <c r="B2533" s="373" t="s">
        <v>5794</v>
      </c>
      <c r="C2533" s="374" t="s">
        <v>8361</v>
      </c>
      <c r="D2533" s="373" t="s">
        <v>5791</v>
      </c>
      <c r="E2533" s="373" t="s">
        <v>1061</v>
      </c>
      <c r="F2533" s="375" t="s">
        <v>5798</v>
      </c>
      <c r="G2533" s="376" t="s">
        <v>5305</v>
      </c>
      <c r="H2533" s="377">
        <v>1</v>
      </c>
      <c r="I2533" s="378">
        <v>1.4745999999999999</v>
      </c>
      <c r="J2533" s="378">
        <v>1.47</v>
      </c>
      <c r="K2533" s="379"/>
      <c r="L2533" s="493">
        <v>1.77</v>
      </c>
      <c r="M2533" s="494"/>
    </row>
    <row r="2534" spans="1:13" x14ac:dyDescent="0.2">
      <c r="A2534" s="359" t="s">
        <v>7017</v>
      </c>
      <c r="B2534" s="360" t="s">
        <v>8363</v>
      </c>
      <c r="C2534" s="361" t="s">
        <v>5781</v>
      </c>
      <c r="D2534" s="360" t="s">
        <v>5782</v>
      </c>
      <c r="E2534" s="360" t="s">
        <v>5783</v>
      </c>
      <c r="F2534" s="362" t="s">
        <v>5784</v>
      </c>
      <c r="G2534" s="363" t="s">
        <v>5785</v>
      </c>
      <c r="H2534" s="361" t="s">
        <v>5786</v>
      </c>
      <c r="I2534" s="361" t="s">
        <v>5787</v>
      </c>
      <c r="J2534" s="361" t="s">
        <v>5788</v>
      </c>
      <c r="K2534" s="364"/>
      <c r="L2534" s="494"/>
      <c r="M2534" s="494"/>
    </row>
    <row r="2535" spans="1:13" x14ac:dyDescent="0.2">
      <c r="A2535" s="359" t="s">
        <v>7018</v>
      </c>
      <c r="B2535" s="365" t="s">
        <v>5789</v>
      </c>
      <c r="C2535" s="366" t="s">
        <v>8365</v>
      </c>
      <c r="D2535" s="365" t="s">
        <v>5791</v>
      </c>
      <c r="E2535" s="365" t="s">
        <v>1063</v>
      </c>
      <c r="F2535" s="367">
        <v>7</v>
      </c>
      <c r="G2535" s="368" t="s">
        <v>5607</v>
      </c>
      <c r="H2535" s="369">
        <v>1</v>
      </c>
      <c r="I2535" s="370">
        <v>7.2</v>
      </c>
      <c r="J2535" s="370">
        <v>7.1999999999999993</v>
      </c>
      <c r="K2535" s="371"/>
      <c r="L2535" s="495">
        <v>8.67</v>
      </c>
      <c r="M2535" s="495">
        <v>8.67</v>
      </c>
    </row>
    <row r="2536" spans="1:13" x14ac:dyDescent="0.2">
      <c r="A2536" s="359" t="s">
        <v>7019</v>
      </c>
      <c r="B2536" s="373" t="s">
        <v>5794</v>
      </c>
      <c r="C2536" s="374" t="s">
        <v>5795</v>
      </c>
      <c r="D2536" s="373" t="s">
        <v>5791</v>
      </c>
      <c r="E2536" s="373" t="s">
        <v>5302</v>
      </c>
      <c r="F2536" s="375" t="s">
        <v>5796</v>
      </c>
      <c r="G2536" s="376" t="s">
        <v>86</v>
      </c>
      <c r="H2536" s="377">
        <v>0.13</v>
      </c>
      <c r="I2536" s="378">
        <v>12.5</v>
      </c>
      <c r="J2536" s="378">
        <v>1.62</v>
      </c>
      <c r="K2536" s="379"/>
      <c r="L2536" s="493">
        <v>15.06</v>
      </c>
      <c r="M2536" s="494"/>
    </row>
    <row r="2537" spans="1:13" x14ac:dyDescent="0.2">
      <c r="A2537" s="359" t="s">
        <v>7021</v>
      </c>
      <c r="B2537" s="373" t="s">
        <v>5794</v>
      </c>
      <c r="C2537" s="374" t="s">
        <v>6062</v>
      </c>
      <c r="D2537" s="373" t="s">
        <v>5791</v>
      </c>
      <c r="E2537" s="373" t="s">
        <v>5341</v>
      </c>
      <c r="F2537" s="375" t="s">
        <v>5796</v>
      </c>
      <c r="G2537" s="376" t="s">
        <v>86</v>
      </c>
      <c r="H2537" s="377">
        <v>0.13</v>
      </c>
      <c r="I2537" s="378">
        <v>18.510000000000002</v>
      </c>
      <c r="J2537" s="378">
        <v>2.4</v>
      </c>
      <c r="K2537" s="379"/>
      <c r="L2537" s="493">
        <v>22.3</v>
      </c>
      <c r="M2537" s="494"/>
    </row>
    <row r="2538" spans="1:13" x14ac:dyDescent="0.2">
      <c r="A2538" s="359" t="s">
        <v>7022</v>
      </c>
      <c r="B2538" s="373" t="s">
        <v>5794</v>
      </c>
      <c r="C2538" s="374" t="s">
        <v>8369</v>
      </c>
      <c r="D2538" s="373" t="s">
        <v>5791</v>
      </c>
      <c r="E2538" s="373" t="s">
        <v>1063</v>
      </c>
      <c r="F2538" s="375" t="s">
        <v>5798</v>
      </c>
      <c r="G2538" s="376" t="s">
        <v>5305</v>
      </c>
      <c r="H2538" s="377">
        <v>1</v>
      </c>
      <c r="I2538" s="378">
        <v>3.180566666666667</v>
      </c>
      <c r="J2538" s="378">
        <v>3.18</v>
      </c>
      <c r="K2538" s="379"/>
      <c r="L2538" s="493">
        <v>3.83</v>
      </c>
      <c r="M2538" s="494"/>
    </row>
    <row r="2539" spans="1:13" x14ac:dyDescent="0.2">
      <c r="A2539" s="359" t="s">
        <v>13968</v>
      </c>
      <c r="B2539" s="381" t="s">
        <v>8371</v>
      </c>
      <c r="C2539" s="382" t="s">
        <v>5781</v>
      </c>
      <c r="D2539" s="381" t="s">
        <v>5782</v>
      </c>
      <c r="E2539" s="381" t="s">
        <v>5783</v>
      </c>
      <c r="F2539" s="383" t="s">
        <v>5784</v>
      </c>
      <c r="G2539" s="384" t="s">
        <v>5785</v>
      </c>
      <c r="H2539" s="382" t="s">
        <v>5786</v>
      </c>
      <c r="I2539" s="382" t="s">
        <v>5787</v>
      </c>
      <c r="J2539" s="382" t="s">
        <v>5788</v>
      </c>
      <c r="K2539" s="364"/>
    </row>
    <row r="2540" spans="1:13" ht="36.75" thickBot="1" x14ac:dyDescent="0.25">
      <c r="A2540" s="359" t="s">
        <v>13969</v>
      </c>
      <c r="B2540" s="385" t="s">
        <v>5789</v>
      </c>
      <c r="C2540" s="386" t="s">
        <v>8373</v>
      </c>
      <c r="D2540" s="385" t="s">
        <v>217</v>
      </c>
      <c r="E2540" s="385" t="s">
        <v>1065</v>
      </c>
      <c r="F2540" s="387" t="s">
        <v>6088</v>
      </c>
      <c r="G2540" s="388" t="s">
        <v>172</v>
      </c>
      <c r="H2540" s="389">
        <v>1</v>
      </c>
      <c r="I2540" s="372">
        <v>9.68</v>
      </c>
      <c r="J2540" s="372">
        <v>9.68</v>
      </c>
      <c r="K2540" s="371"/>
      <c r="L2540" s="488">
        <v>11.68</v>
      </c>
      <c r="M2540" s="488">
        <v>11.68</v>
      </c>
    </row>
    <row r="2541" spans="1:13" ht="24.75" thickTop="1" x14ac:dyDescent="0.2">
      <c r="A2541" s="359" t="s">
        <v>13970</v>
      </c>
      <c r="B2541" s="411" t="s">
        <v>5898</v>
      </c>
      <c r="C2541" s="412" t="s">
        <v>6089</v>
      </c>
      <c r="D2541" s="411" t="s">
        <v>217</v>
      </c>
      <c r="E2541" s="411" t="s">
        <v>6090</v>
      </c>
      <c r="F2541" s="413" t="s">
        <v>5908</v>
      </c>
      <c r="G2541" s="414" t="s">
        <v>185</v>
      </c>
      <c r="H2541" s="415">
        <v>9.0999999999999998E-2</v>
      </c>
      <c r="I2541" s="416">
        <v>17.43</v>
      </c>
      <c r="J2541" s="416">
        <v>1.58</v>
      </c>
      <c r="K2541" s="379"/>
      <c r="L2541" s="491">
        <v>21</v>
      </c>
      <c r="M2541" s="492"/>
    </row>
    <row r="2542" spans="1:13" ht="24" x14ac:dyDescent="0.2">
      <c r="A2542" s="359" t="s">
        <v>7023</v>
      </c>
      <c r="B2542" s="418" t="s">
        <v>5898</v>
      </c>
      <c r="C2542" s="419" t="s">
        <v>6091</v>
      </c>
      <c r="D2542" s="418" t="s">
        <v>217</v>
      </c>
      <c r="E2542" s="418" t="s">
        <v>6092</v>
      </c>
      <c r="F2542" s="420" t="s">
        <v>5908</v>
      </c>
      <c r="G2542" s="421" t="s">
        <v>185</v>
      </c>
      <c r="H2542" s="422">
        <v>9.0999999999999998E-2</v>
      </c>
      <c r="I2542" s="423">
        <v>24.12</v>
      </c>
      <c r="J2542" s="423">
        <v>2.19</v>
      </c>
      <c r="K2542" s="379"/>
      <c r="L2542" s="493">
        <v>29.06</v>
      </c>
      <c r="M2542" s="494"/>
    </row>
    <row r="2543" spans="1:13" ht="36" x14ac:dyDescent="0.2">
      <c r="A2543" s="359" t="s">
        <v>7025</v>
      </c>
      <c r="B2543" s="418" t="s">
        <v>5898</v>
      </c>
      <c r="C2543" s="419" t="s">
        <v>8377</v>
      </c>
      <c r="D2543" s="418" t="s">
        <v>217</v>
      </c>
      <c r="E2543" s="418" t="s">
        <v>8378</v>
      </c>
      <c r="F2543" s="420" t="s">
        <v>6651</v>
      </c>
      <c r="G2543" s="421" t="s">
        <v>172</v>
      </c>
      <c r="H2543" s="422">
        <v>1</v>
      </c>
      <c r="I2543" s="423">
        <v>2.6</v>
      </c>
      <c r="J2543" s="423">
        <v>2.6</v>
      </c>
      <c r="K2543" s="379"/>
      <c r="L2543" s="493">
        <v>3.14</v>
      </c>
      <c r="M2543" s="494"/>
    </row>
    <row r="2544" spans="1:13" ht="24" x14ac:dyDescent="0.2">
      <c r="A2544" s="359" t="s">
        <v>7027</v>
      </c>
      <c r="B2544" s="373" t="s">
        <v>5794</v>
      </c>
      <c r="C2544" s="374" t="s">
        <v>6093</v>
      </c>
      <c r="D2544" s="373" t="s">
        <v>217</v>
      </c>
      <c r="E2544" s="373" t="s">
        <v>6094</v>
      </c>
      <c r="F2544" s="375" t="s">
        <v>5798</v>
      </c>
      <c r="G2544" s="376" t="s">
        <v>172</v>
      </c>
      <c r="H2544" s="377">
        <v>1.1000000000000001</v>
      </c>
      <c r="I2544" s="378">
        <v>3.01</v>
      </c>
      <c r="J2544" s="378">
        <v>3.31</v>
      </c>
      <c r="K2544" s="379"/>
      <c r="L2544" s="493">
        <v>3.63</v>
      </c>
      <c r="M2544" s="494"/>
    </row>
    <row r="2545" spans="1:13" x14ac:dyDescent="0.2">
      <c r="A2545" s="359" t="s">
        <v>7028</v>
      </c>
      <c r="B2545" s="360" t="s">
        <v>8381</v>
      </c>
      <c r="C2545" s="361" t="s">
        <v>5781</v>
      </c>
      <c r="D2545" s="360" t="s">
        <v>5782</v>
      </c>
      <c r="E2545" s="360" t="s">
        <v>5783</v>
      </c>
      <c r="F2545" s="362" t="s">
        <v>5784</v>
      </c>
      <c r="G2545" s="363" t="s">
        <v>5785</v>
      </c>
      <c r="H2545" s="361" t="s">
        <v>5786</v>
      </c>
      <c r="I2545" s="361" t="s">
        <v>5787</v>
      </c>
      <c r="J2545" s="361" t="s">
        <v>5788</v>
      </c>
      <c r="K2545" s="364"/>
      <c r="L2545" s="494"/>
      <c r="M2545" s="494"/>
    </row>
    <row r="2546" spans="1:13" ht="36" x14ac:dyDescent="0.2">
      <c r="A2546" s="359" t="s">
        <v>7029</v>
      </c>
      <c r="B2546" s="365" t="s">
        <v>5789</v>
      </c>
      <c r="C2546" s="366" t="s">
        <v>8383</v>
      </c>
      <c r="D2546" s="365" t="s">
        <v>217</v>
      </c>
      <c r="E2546" s="365" t="s">
        <v>1067</v>
      </c>
      <c r="F2546" s="367" t="s">
        <v>6088</v>
      </c>
      <c r="G2546" s="368" t="s">
        <v>172</v>
      </c>
      <c r="H2546" s="369">
        <v>1</v>
      </c>
      <c r="I2546" s="370">
        <v>13.33</v>
      </c>
      <c r="J2546" s="370">
        <v>13.329999999999998</v>
      </c>
      <c r="K2546" s="371"/>
      <c r="L2546" s="495">
        <v>16.07</v>
      </c>
      <c r="M2546" s="495">
        <v>16.07</v>
      </c>
    </row>
    <row r="2547" spans="1:13" ht="24" x14ac:dyDescent="0.2">
      <c r="A2547" s="359" t="s">
        <v>7030</v>
      </c>
      <c r="B2547" s="418" t="s">
        <v>5898</v>
      </c>
      <c r="C2547" s="419" t="s">
        <v>6089</v>
      </c>
      <c r="D2547" s="418" t="s">
        <v>217</v>
      </c>
      <c r="E2547" s="418" t="s">
        <v>6090</v>
      </c>
      <c r="F2547" s="420" t="s">
        <v>5908</v>
      </c>
      <c r="G2547" s="421" t="s">
        <v>185</v>
      </c>
      <c r="H2547" s="422">
        <v>0.105</v>
      </c>
      <c r="I2547" s="423">
        <v>17.43</v>
      </c>
      <c r="J2547" s="423">
        <v>1.83</v>
      </c>
      <c r="K2547" s="379"/>
      <c r="L2547" s="493">
        <v>21</v>
      </c>
      <c r="M2547" s="494"/>
    </row>
    <row r="2548" spans="1:13" ht="24" x14ac:dyDescent="0.2">
      <c r="A2548" s="359" t="s">
        <v>7031</v>
      </c>
      <c r="B2548" s="418" t="s">
        <v>5898</v>
      </c>
      <c r="C2548" s="419" t="s">
        <v>6091</v>
      </c>
      <c r="D2548" s="418" t="s">
        <v>217</v>
      </c>
      <c r="E2548" s="418" t="s">
        <v>6092</v>
      </c>
      <c r="F2548" s="420" t="s">
        <v>5908</v>
      </c>
      <c r="G2548" s="421" t="s">
        <v>185</v>
      </c>
      <c r="H2548" s="422">
        <v>0.105</v>
      </c>
      <c r="I2548" s="423">
        <v>24.12</v>
      </c>
      <c r="J2548" s="423">
        <v>2.5299999999999998</v>
      </c>
      <c r="K2548" s="379"/>
      <c r="L2548" s="493">
        <v>29.06</v>
      </c>
      <c r="M2548" s="494"/>
    </row>
    <row r="2549" spans="1:13" ht="36" x14ac:dyDescent="0.2">
      <c r="A2549" s="359" t="s">
        <v>7032</v>
      </c>
      <c r="B2549" s="418" t="s">
        <v>5898</v>
      </c>
      <c r="C2549" s="419" t="s">
        <v>8377</v>
      </c>
      <c r="D2549" s="418" t="s">
        <v>217</v>
      </c>
      <c r="E2549" s="418" t="s">
        <v>8378</v>
      </c>
      <c r="F2549" s="420" t="s">
        <v>6651</v>
      </c>
      <c r="G2549" s="421" t="s">
        <v>172</v>
      </c>
      <c r="H2549" s="422">
        <v>1</v>
      </c>
      <c r="I2549" s="423">
        <v>2.6</v>
      </c>
      <c r="J2549" s="423">
        <v>2.6</v>
      </c>
      <c r="K2549" s="379"/>
      <c r="L2549" s="493">
        <v>3.14</v>
      </c>
      <c r="M2549" s="494"/>
    </row>
    <row r="2550" spans="1:13" ht="24" x14ac:dyDescent="0.2">
      <c r="A2550" s="359" t="s">
        <v>7033</v>
      </c>
      <c r="B2550" s="373" t="s">
        <v>5794</v>
      </c>
      <c r="C2550" s="374" t="s">
        <v>8388</v>
      </c>
      <c r="D2550" s="373" t="s">
        <v>217</v>
      </c>
      <c r="E2550" s="373" t="s">
        <v>8389</v>
      </c>
      <c r="F2550" s="375" t="s">
        <v>5798</v>
      </c>
      <c r="G2550" s="376" t="s">
        <v>172</v>
      </c>
      <c r="H2550" s="377">
        <v>1.1000000000000001</v>
      </c>
      <c r="I2550" s="378">
        <v>5.7917142857142858</v>
      </c>
      <c r="J2550" s="378">
        <v>6.37</v>
      </c>
      <c r="K2550" s="379"/>
      <c r="L2550" s="493">
        <v>6.99</v>
      </c>
      <c r="M2550" s="494"/>
    </row>
    <row r="2551" spans="1:13" x14ac:dyDescent="0.2">
      <c r="A2551" s="359" t="s">
        <v>7034</v>
      </c>
      <c r="B2551" s="360" t="s">
        <v>8391</v>
      </c>
      <c r="C2551" s="361" t="s">
        <v>5781</v>
      </c>
      <c r="D2551" s="360" t="s">
        <v>5782</v>
      </c>
      <c r="E2551" s="360" t="s">
        <v>5783</v>
      </c>
      <c r="F2551" s="362" t="s">
        <v>5784</v>
      </c>
      <c r="G2551" s="363" t="s">
        <v>5785</v>
      </c>
      <c r="H2551" s="361" t="s">
        <v>5786</v>
      </c>
      <c r="I2551" s="361" t="s">
        <v>5787</v>
      </c>
      <c r="J2551" s="361" t="s">
        <v>5788</v>
      </c>
      <c r="K2551" s="364"/>
      <c r="L2551" s="494"/>
      <c r="M2551" s="494"/>
    </row>
    <row r="2552" spans="1:13" x14ac:dyDescent="0.2">
      <c r="A2552" s="359" t="s">
        <v>7035</v>
      </c>
      <c r="B2552" s="365" t="s">
        <v>5789</v>
      </c>
      <c r="C2552" s="366" t="s">
        <v>6061</v>
      </c>
      <c r="D2552" s="365" t="s">
        <v>5791</v>
      </c>
      <c r="E2552" s="365" t="s">
        <v>357</v>
      </c>
      <c r="F2552" s="367">
        <v>7</v>
      </c>
      <c r="G2552" s="368" t="s">
        <v>172</v>
      </c>
      <c r="H2552" s="369">
        <v>1</v>
      </c>
      <c r="I2552" s="370">
        <v>15.940000000000001</v>
      </c>
      <c r="J2552" s="370">
        <v>15.940000000000001</v>
      </c>
      <c r="K2552" s="371"/>
      <c r="L2552" s="495">
        <v>19.21</v>
      </c>
      <c r="M2552" s="495">
        <v>19.21</v>
      </c>
    </row>
    <row r="2553" spans="1:13" x14ac:dyDescent="0.2">
      <c r="A2553" s="359" t="s">
        <v>7036</v>
      </c>
      <c r="B2553" s="373" t="s">
        <v>5794</v>
      </c>
      <c r="C2553" s="374" t="s">
        <v>5795</v>
      </c>
      <c r="D2553" s="373" t="s">
        <v>5791</v>
      </c>
      <c r="E2553" s="373" t="s">
        <v>5302</v>
      </c>
      <c r="F2553" s="375" t="s">
        <v>5796</v>
      </c>
      <c r="G2553" s="376" t="s">
        <v>86</v>
      </c>
      <c r="H2553" s="377">
        <v>0.3</v>
      </c>
      <c r="I2553" s="378">
        <v>12.5</v>
      </c>
      <c r="J2553" s="378">
        <v>3.75</v>
      </c>
      <c r="K2553" s="379"/>
      <c r="L2553" s="493">
        <v>15.06</v>
      </c>
      <c r="M2553" s="494"/>
    </row>
    <row r="2554" spans="1:13" x14ac:dyDescent="0.2">
      <c r="A2554" s="359" t="s">
        <v>7037</v>
      </c>
      <c r="B2554" s="373" t="s">
        <v>5794</v>
      </c>
      <c r="C2554" s="374" t="s">
        <v>6062</v>
      </c>
      <c r="D2554" s="373" t="s">
        <v>5791</v>
      </c>
      <c r="E2554" s="373" t="s">
        <v>5341</v>
      </c>
      <c r="F2554" s="375" t="s">
        <v>5796</v>
      </c>
      <c r="G2554" s="376" t="s">
        <v>86</v>
      </c>
      <c r="H2554" s="377">
        <v>0.3</v>
      </c>
      <c r="I2554" s="378">
        <v>18.510000000000002</v>
      </c>
      <c r="J2554" s="378">
        <v>5.55</v>
      </c>
      <c r="K2554" s="379"/>
      <c r="L2554" s="493">
        <v>22.3</v>
      </c>
      <c r="M2554" s="494"/>
    </row>
    <row r="2555" spans="1:13" x14ac:dyDescent="0.2">
      <c r="A2555" s="359" t="s">
        <v>7038</v>
      </c>
      <c r="B2555" s="373" t="s">
        <v>5794</v>
      </c>
      <c r="C2555" s="374" t="s">
        <v>6063</v>
      </c>
      <c r="D2555" s="373" t="s">
        <v>5791</v>
      </c>
      <c r="E2555" s="373" t="s">
        <v>6064</v>
      </c>
      <c r="F2555" s="375" t="s">
        <v>5798</v>
      </c>
      <c r="G2555" s="376" t="s">
        <v>5385</v>
      </c>
      <c r="H2555" s="377">
        <v>1</v>
      </c>
      <c r="I2555" s="378">
        <v>6.64</v>
      </c>
      <c r="J2555" s="378">
        <v>6.64</v>
      </c>
      <c r="K2555" s="379"/>
      <c r="L2555" s="493">
        <v>8.01</v>
      </c>
      <c r="M2555" s="494"/>
    </row>
    <row r="2556" spans="1:13" x14ac:dyDescent="0.2">
      <c r="A2556" s="359" t="s">
        <v>7040</v>
      </c>
      <c r="B2556" s="360" t="s">
        <v>8397</v>
      </c>
      <c r="C2556" s="361" t="s">
        <v>5781</v>
      </c>
      <c r="D2556" s="360" t="s">
        <v>5782</v>
      </c>
      <c r="E2556" s="360" t="s">
        <v>5783</v>
      </c>
      <c r="F2556" s="362" t="s">
        <v>5784</v>
      </c>
      <c r="G2556" s="363" t="s">
        <v>5785</v>
      </c>
      <c r="H2556" s="361" t="s">
        <v>5786</v>
      </c>
      <c r="I2556" s="361" t="s">
        <v>5787</v>
      </c>
      <c r="J2556" s="361" t="s">
        <v>5788</v>
      </c>
      <c r="K2556" s="364"/>
      <c r="L2556" s="494"/>
      <c r="M2556" s="494"/>
    </row>
    <row r="2557" spans="1:13" x14ac:dyDescent="0.2">
      <c r="A2557" s="359" t="s">
        <v>13971</v>
      </c>
      <c r="B2557" s="385" t="s">
        <v>5789</v>
      </c>
      <c r="C2557" s="386" t="s">
        <v>8308</v>
      </c>
      <c r="D2557" s="385" t="s">
        <v>5791</v>
      </c>
      <c r="E2557" s="385" t="s">
        <v>1050</v>
      </c>
      <c r="F2557" s="387">
        <v>7</v>
      </c>
      <c r="G2557" s="388" t="s">
        <v>5607</v>
      </c>
      <c r="H2557" s="389">
        <v>1</v>
      </c>
      <c r="I2557" s="372">
        <v>1.5</v>
      </c>
      <c r="J2557" s="372">
        <v>1.5</v>
      </c>
      <c r="K2557" s="371"/>
      <c r="L2557" s="488">
        <v>1.82</v>
      </c>
      <c r="M2557" s="488">
        <v>1.82</v>
      </c>
    </row>
    <row r="2558" spans="1:13" ht="12.75" thickBot="1" x14ac:dyDescent="0.25">
      <c r="A2558" s="359" t="s">
        <v>13972</v>
      </c>
      <c r="B2558" s="396" t="s">
        <v>5794</v>
      </c>
      <c r="C2558" s="397" t="s">
        <v>5795</v>
      </c>
      <c r="D2558" s="396" t="s">
        <v>5791</v>
      </c>
      <c r="E2558" s="396" t="s">
        <v>5302</v>
      </c>
      <c r="F2558" s="398" t="s">
        <v>5796</v>
      </c>
      <c r="G2558" s="399" t="s">
        <v>86</v>
      </c>
      <c r="H2558" s="400">
        <v>0.01</v>
      </c>
      <c r="I2558" s="380">
        <v>12.5</v>
      </c>
      <c r="J2558" s="380">
        <v>0.12</v>
      </c>
      <c r="K2558" s="379"/>
      <c r="L2558" s="489">
        <v>15.06</v>
      </c>
    </row>
    <row r="2559" spans="1:13" ht="12.75" thickTop="1" x14ac:dyDescent="0.2">
      <c r="A2559" s="359" t="s">
        <v>13973</v>
      </c>
      <c r="B2559" s="390" t="s">
        <v>5794</v>
      </c>
      <c r="C2559" s="391" t="s">
        <v>6062</v>
      </c>
      <c r="D2559" s="390" t="s">
        <v>5791</v>
      </c>
      <c r="E2559" s="390" t="s">
        <v>5341</v>
      </c>
      <c r="F2559" s="392" t="s">
        <v>5796</v>
      </c>
      <c r="G2559" s="393" t="s">
        <v>86</v>
      </c>
      <c r="H2559" s="394">
        <v>0.01</v>
      </c>
      <c r="I2559" s="395">
        <v>18.510000000000002</v>
      </c>
      <c r="J2559" s="395">
        <v>0.18</v>
      </c>
      <c r="K2559" s="379"/>
      <c r="L2559" s="491">
        <v>22.3</v>
      </c>
      <c r="M2559" s="492"/>
    </row>
    <row r="2560" spans="1:13" x14ac:dyDescent="0.2">
      <c r="A2560" s="359" t="s">
        <v>7041</v>
      </c>
      <c r="B2560" s="373" t="s">
        <v>5794</v>
      </c>
      <c r="C2560" s="374" t="s">
        <v>7650</v>
      </c>
      <c r="D2560" s="373" t="s">
        <v>5791</v>
      </c>
      <c r="E2560" s="373" t="s">
        <v>7651</v>
      </c>
      <c r="F2560" s="375" t="s">
        <v>5798</v>
      </c>
      <c r="G2560" s="376" t="s">
        <v>5305</v>
      </c>
      <c r="H2560" s="377">
        <v>1</v>
      </c>
      <c r="I2560" s="378">
        <v>1.2</v>
      </c>
      <c r="J2560" s="378">
        <v>1.2</v>
      </c>
      <c r="K2560" s="379"/>
      <c r="L2560" s="493">
        <v>1.45</v>
      </c>
      <c r="M2560" s="494"/>
    </row>
    <row r="2561" spans="1:13" x14ac:dyDescent="0.2">
      <c r="A2561" s="359" t="s">
        <v>7043</v>
      </c>
      <c r="B2561" s="360" t="s">
        <v>8403</v>
      </c>
      <c r="C2561" s="361" t="s">
        <v>5781</v>
      </c>
      <c r="D2561" s="360" t="s">
        <v>5782</v>
      </c>
      <c r="E2561" s="360" t="s">
        <v>5783</v>
      </c>
      <c r="F2561" s="362" t="s">
        <v>5784</v>
      </c>
      <c r="G2561" s="363" t="s">
        <v>5785</v>
      </c>
      <c r="H2561" s="361" t="s">
        <v>5786</v>
      </c>
      <c r="I2561" s="361" t="s">
        <v>5787</v>
      </c>
      <c r="J2561" s="361" t="s">
        <v>5788</v>
      </c>
      <c r="K2561" s="364"/>
      <c r="L2561" s="494"/>
      <c r="M2561" s="494"/>
    </row>
    <row r="2562" spans="1:13" x14ac:dyDescent="0.2">
      <c r="A2562" s="359" t="s">
        <v>7045</v>
      </c>
      <c r="B2562" s="365" t="s">
        <v>5789</v>
      </c>
      <c r="C2562" s="366" t="s">
        <v>6084</v>
      </c>
      <c r="D2562" s="365" t="s">
        <v>5791</v>
      </c>
      <c r="E2562" s="365" t="s">
        <v>369</v>
      </c>
      <c r="F2562" s="367">
        <v>7</v>
      </c>
      <c r="G2562" s="368" t="s">
        <v>370</v>
      </c>
      <c r="H2562" s="369">
        <v>1</v>
      </c>
      <c r="I2562" s="370">
        <v>1.76</v>
      </c>
      <c r="J2562" s="370">
        <v>1.76</v>
      </c>
      <c r="K2562" s="371"/>
      <c r="L2562" s="495">
        <v>2.13</v>
      </c>
      <c r="M2562" s="495">
        <v>2.13</v>
      </c>
    </row>
    <row r="2563" spans="1:13" x14ac:dyDescent="0.2">
      <c r="A2563" s="359" t="s">
        <v>7046</v>
      </c>
      <c r="B2563" s="373" t="s">
        <v>5794</v>
      </c>
      <c r="C2563" s="374" t="s">
        <v>5795</v>
      </c>
      <c r="D2563" s="373" t="s">
        <v>5791</v>
      </c>
      <c r="E2563" s="373" t="s">
        <v>5302</v>
      </c>
      <c r="F2563" s="375" t="s">
        <v>5796</v>
      </c>
      <c r="G2563" s="376" t="s">
        <v>86</v>
      </c>
      <c r="H2563" s="377">
        <v>0.01</v>
      </c>
      <c r="I2563" s="378">
        <v>12.5</v>
      </c>
      <c r="J2563" s="378">
        <v>0.12</v>
      </c>
      <c r="K2563" s="379"/>
      <c r="L2563" s="493">
        <v>15.06</v>
      </c>
      <c r="M2563" s="494"/>
    </row>
    <row r="2564" spans="1:13" x14ac:dyDescent="0.2">
      <c r="A2564" s="359" t="s">
        <v>7047</v>
      </c>
      <c r="B2564" s="373" t="s">
        <v>5794</v>
      </c>
      <c r="C2564" s="374" t="s">
        <v>6062</v>
      </c>
      <c r="D2564" s="373" t="s">
        <v>5791</v>
      </c>
      <c r="E2564" s="373" t="s">
        <v>5341</v>
      </c>
      <c r="F2564" s="375" t="s">
        <v>5796</v>
      </c>
      <c r="G2564" s="376" t="s">
        <v>86</v>
      </c>
      <c r="H2564" s="377">
        <v>0.01</v>
      </c>
      <c r="I2564" s="378">
        <v>18.510000000000002</v>
      </c>
      <c r="J2564" s="378">
        <v>0.18</v>
      </c>
      <c r="K2564" s="379"/>
      <c r="L2564" s="493">
        <v>22.3</v>
      </c>
      <c r="M2564" s="494"/>
    </row>
    <row r="2565" spans="1:13" x14ac:dyDescent="0.2">
      <c r="A2565" s="359" t="s">
        <v>7048</v>
      </c>
      <c r="B2565" s="373" t="s">
        <v>5794</v>
      </c>
      <c r="C2565" s="374" t="s">
        <v>6085</v>
      </c>
      <c r="D2565" s="373" t="s">
        <v>5791</v>
      </c>
      <c r="E2565" s="373" t="s">
        <v>369</v>
      </c>
      <c r="F2565" s="375" t="s">
        <v>5798</v>
      </c>
      <c r="G2565" s="376" t="s">
        <v>370</v>
      </c>
      <c r="H2565" s="377">
        <v>1</v>
      </c>
      <c r="I2565" s="378">
        <v>1.46</v>
      </c>
      <c r="J2565" s="378">
        <v>1.46</v>
      </c>
      <c r="K2565" s="379"/>
      <c r="L2565" s="493">
        <v>1.76</v>
      </c>
      <c r="M2565" s="494"/>
    </row>
    <row r="2566" spans="1:13" x14ac:dyDescent="0.2">
      <c r="A2566" s="359" t="s">
        <v>7051</v>
      </c>
      <c r="B2566" s="360" t="s">
        <v>8409</v>
      </c>
      <c r="C2566" s="361" t="s">
        <v>5781</v>
      </c>
      <c r="D2566" s="360" t="s">
        <v>5782</v>
      </c>
      <c r="E2566" s="360" t="s">
        <v>5783</v>
      </c>
      <c r="F2566" s="362" t="s">
        <v>5784</v>
      </c>
      <c r="G2566" s="363" t="s">
        <v>5785</v>
      </c>
      <c r="H2566" s="361" t="s">
        <v>5786</v>
      </c>
      <c r="I2566" s="361" t="s">
        <v>5787</v>
      </c>
      <c r="J2566" s="361" t="s">
        <v>5788</v>
      </c>
      <c r="K2566" s="364"/>
      <c r="L2566" s="494"/>
      <c r="M2566" s="494"/>
    </row>
    <row r="2567" spans="1:13" x14ac:dyDescent="0.2">
      <c r="A2567" s="359" t="s">
        <v>7052</v>
      </c>
      <c r="B2567" s="365" t="s">
        <v>5789</v>
      </c>
      <c r="C2567" s="366" t="s">
        <v>8411</v>
      </c>
      <c r="D2567" s="365" t="s">
        <v>5791</v>
      </c>
      <c r="E2567" s="365" t="s">
        <v>1072</v>
      </c>
      <c r="F2567" s="367">
        <v>7</v>
      </c>
      <c r="G2567" s="368" t="s">
        <v>5607</v>
      </c>
      <c r="H2567" s="369">
        <v>1</v>
      </c>
      <c r="I2567" s="370">
        <v>2.77</v>
      </c>
      <c r="J2567" s="370">
        <v>2.77</v>
      </c>
      <c r="K2567" s="371"/>
      <c r="L2567" s="495">
        <v>3.35</v>
      </c>
      <c r="M2567" s="495">
        <v>3.35</v>
      </c>
    </row>
    <row r="2568" spans="1:13" x14ac:dyDescent="0.2">
      <c r="A2568" s="359" t="s">
        <v>7053</v>
      </c>
      <c r="B2568" s="373" t="s">
        <v>5794</v>
      </c>
      <c r="C2568" s="374" t="s">
        <v>5795</v>
      </c>
      <c r="D2568" s="373" t="s">
        <v>5791</v>
      </c>
      <c r="E2568" s="373" t="s">
        <v>5302</v>
      </c>
      <c r="F2568" s="375" t="s">
        <v>5796</v>
      </c>
      <c r="G2568" s="376" t="s">
        <v>86</v>
      </c>
      <c r="H2568" s="377">
        <v>0.04</v>
      </c>
      <c r="I2568" s="378">
        <v>12.5</v>
      </c>
      <c r="J2568" s="378">
        <v>0.5</v>
      </c>
      <c r="K2568" s="379"/>
      <c r="L2568" s="493">
        <v>15.06</v>
      </c>
      <c r="M2568" s="494"/>
    </row>
    <row r="2569" spans="1:13" x14ac:dyDescent="0.2">
      <c r="A2569" s="359" t="s">
        <v>7054</v>
      </c>
      <c r="B2569" s="373" t="s">
        <v>5794</v>
      </c>
      <c r="C2569" s="374" t="s">
        <v>6062</v>
      </c>
      <c r="D2569" s="373" t="s">
        <v>5791</v>
      </c>
      <c r="E2569" s="373" t="s">
        <v>5341</v>
      </c>
      <c r="F2569" s="375" t="s">
        <v>5796</v>
      </c>
      <c r="G2569" s="376" t="s">
        <v>86</v>
      </c>
      <c r="H2569" s="377">
        <v>0.04</v>
      </c>
      <c r="I2569" s="378">
        <v>18.510000000000002</v>
      </c>
      <c r="J2569" s="378">
        <v>0.74</v>
      </c>
      <c r="K2569" s="379"/>
      <c r="L2569" s="493">
        <v>22.3</v>
      </c>
      <c r="M2569" s="494"/>
    </row>
    <row r="2570" spans="1:13" x14ac:dyDescent="0.2">
      <c r="A2570" s="359" t="s">
        <v>7057</v>
      </c>
      <c r="B2570" s="373" t="s">
        <v>5794</v>
      </c>
      <c r="C2570" s="374" t="s">
        <v>8415</v>
      </c>
      <c r="D2570" s="373" t="s">
        <v>5791</v>
      </c>
      <c r="E2570" s="373" t="s">
        <v>8416</v>
      </c>
      <c r="F2570" s="375" t="s">
        <v>5798</v>
      </c>
      <c r="G2570" s="376" t="s">
        <v>5305</v>
      </c>
      <c r="H2570" s="377">
        <v>1</v>
      </c>
      <c r="I2570" s="378">
        <v>1.5323</v>
      </c>
      <c r="J2570" s="378">
        <v>1.53</v>
      </c>
      <c r="K2570" s="379"/>
      <c r="L2570" s="493">
        <v>1.86</v>
      </c>
      <c r="M2570" s="494"/>
    </row>
    <row r="2571" spans="1:13" x14ac:dyDescent="0.2">
      <c r="A2571" s="359" t="s">
        <v>7058</v>
      </c>
      <c r="B2571" s="360" t="s">
        <v>8418</v>
      </c>
      <c r="C2571" s="361" t="s">
        <v>5781</v>
      </c>
      <c r="D2571" s="360" t="s">
        <v>5782</v>
      </c>
      <c r="E2571" s="360" t="s">
        <v>5783</v>
      </c>
      <c r="F2571" s="362" t="s">
        <v>5784</v>
      </c>
      <c r="G2571" s="363" t="s">
        <v>5785</v>
      </c>
      <c r="H2571" s="361" t="s">
        <v>5786</v>
      </c>
      <c r="I2571" s="361" t="s">
        <v>5787</v>
      </c>
      <c r="J2571" s="361" t="s">
        <v>5788</v>
      </c>
      <c r="K2571" s="364"/>
      <c r="L2571" s="494"/>
      <c r="M2571" s="494"/>
    </row>
    <row r="2572" spans="1:13" x14ac:dyDescent="0.2">
      <c r="A2572" s="359" t="s">
        <v>7059</v>
      </c>
      <c r="B2572" s="365" t="s">
        <v>5789</v>
      </c>
      <c r="C2572" s="366" t="s">
        <v>6066</v>
      </c>
      <c r="D2572" s="365" t="s">
        <v>5791</v>
      </c>
      <c r="E2572" s="365" t="s">
        <v>359</v>
      </c>
      <c r="F2572" s="367">
        <v>7</v>
      </c>
      <c r="G2572" s="368" t="s">
        <v>5607</v>
      </c>
      <c r="H2572" s="369">
        <v>1</v>
      </c>
      <c r="I2572" s="370">
        <v>7.8900000000000006</v>
      </c>
      <c r="J2572" s="370">
        <v>7.89</v>
      </c>
      <c r="K2572" s="371"/>
      <c r="L2572" s="495">
        <v>9.5</v>
      </c>
      <c r="M2572" s="495">
        <v>9.5</v>
      </c>
    </row>
    <row r="2573" spans="1:13" x14ac:dyDescent="0.2">
      <c r="A2573" s="359" t="s">
        <v>7060</v>
      </c>
      <c r="B2573" s="373" t="s">
        <v>5794</v>
      </c>
      <c r="C2573" s="374" t="s">
        <v>5795</v>
      </c>
      <c r="D2573" s="373" t="s">
        <v>5791</v>
      </c>
      <c r="E2573" s="373" t="s">
        <v>5302</v>
      </c>
      <c r="F2573" s="375" t="s">
        <v>5796</v>
      </c>
      <c r="G2573" s="376" t="s">
        <v>86</v>
      </c>
      <c r="H2573" s="377">
        <v>0.13</v>
      </c>
      <c r="I2573" s="378">
        <v>12.5</v>
      </c>
      <c r="J2573" s="378">
        <v>1.62</v>
      </c>
      <c r="K2573" s="379"/>
      <c r="L2573" s="493">
        <v>15.06</v>
      </c>
      <c r="M2573" s="494"/>
    </row>
    <row r="2574" spans="1:13" x14ac:dyDescent="0.2">
      <c r="A2574" s="359" t="s">
        <v>7061</v>
      </c>
      <c r="B2574" s="373" t="s">
        <v>5794</v>
      </c>
      <c r="C2574" s="374" t="s">
        <v>6062</v>
      </c>
      <c r="D2574" s="373" t="s">
        <v>5791</v>
      </c>
      <c r="E2574" s="373" t="s">
        <v>5341</v>
      </c>
      <c r="F2574" s="375" t="s">
        <v>5796</v>
      </c>
      <c r="G2574" s="376" t="s">
        <v>86</v>
      </c>
      <c r="H2574" s="377">
        <v>0.13</v>
      </c>
      <c r="I2574" s="378">
        <v>18.510000000000002</v>
      </c>
      <c r="J2574" s="378">
        <v>2.4</v>
      </c>
      <c r="K2574" s="379"/>
      <c r="L2574" s="493">
        <v>22.3</v>
      </c>
      <c r="M2574" s="494"/>
    </row>
    <row r="2575" spans="1:13" x14ac:dyDescent="0.2">
      <c r="A2575" s="359" t="s">
        <v>7063</v>
      </c>
      <c r="B2575" s="373" t="s">
        <v>5794</v>
      </c>
      <c r="C2575" s="374" t="s">
        <v>6067</v>
      </c>
      <c r="D2575" s="373" t="s">
        <v>5791</v>
      </c>
      <c r="E2575" s="373" t="s">
        <v>6068</v>
      </c>
      <c r="F2575" s="375" t="s">
        <v>5798</v>
      </c>
      <c r="G2575" s="376" t="s">
        <v>5305</v>
      </c>
      <c r="H2575" s="377">
        <v>1</v>
      </c>
      <c r="I2575" s="378">
        <v>3.8728666666666669</v>
      </c>
      <c r="J2575" s="378">
        <v>3.87</v>
      </c>
      <c r="K2575" s="379"/>
      <c r="L2575" s="493">
        <v>4.66</v>
      </c>
      <c r="M2575" s="494"/>
    </row>
    <row r="2576" spans="1:13" x14ac:dyDescent="0.2">
      <c r="A2576" s="359" t="s">
        <v>7066</v>
      </c>
      <c r="B2576" s="360" t="s">
        <v>8424</v>
      </c>
      <c r="C2576" s="361" t="s">
        <v>5781</v>
      </c>
      <c r="D2576" s="360" t="s">
        <v>5782</v>
      </c>
      <c r="E2576" s="360" t="s">
        <v>5783</v>
      </c>
      <c r="F2576" s="362" t="s">
        <v>5784</v>
      </c>
      <c r="G2576" s="363" t="s">
        <v>5785</v>
      </c>
      <c r="H2576" s="361" t="s">
        <v>5786</v>
      </c>
      <c r="I2576" s="361" t="s">
        <v>5787</v>
      </c>
      <c r="J2576" s="361" t="s">
        <v>5788</v>
      </c>
      <c r="K2576" s="364"/>
      <c r="L2576" s="494"/>
      <c r="M2576" s="494"/>
    </row>
    <row r="2577" spans="1:13" x14ac:dyDescent="0.2">
      <c r="A2577" s="359" t="s">
        <v>7069</v>
      </c>
      <c r="B2577" s="365" t="s">
        <v>5789</v>
      </c>
      <c r="C2577" s="366" t="s">
        <v>8426</v>
      </c>
      <c r="D2577" s="365" t="s">
        <v>5791</v>
      </c>
      <c r="E2577" s="365" t="s">
        <v>1075</v>
      </c>
      <c r="F2577" s="367">
        <v>7</v>
      </c>
      <c r="G2577" s="368" t="s">
        <v>172</v>
      </c>
      <c r="H2577" s="369">
        <v>1</v>
      </c>
      <c r="I2577" s="370">
        <v>36.72</v>
      </c>
      <c r="J2577" s="370">
        <v>36.72</v>
      </c>
      <c r="K2577" s="371"/>
      <c r="L2577" s="495">
        <v>44.23</v>
      </c>
      <c r="M2577" s="495">
        <v>44.23</v>
      </c>
    </row>
    <row r="2578" spans="1:13" x14ac:dyDescent="0.2">
      <c r="A2578" s="359" t="s">
        <v>7072</v>
      </c>
      <c r="B2578" s="373" t="s">
        <v>5794</v>
      </c>
      <c r="C2578" s="374" t="s">
        <v>5795</v>
      </c>
      <c r="D2578" s="373" t="s">
        <v>5791</v>
      </c>
      <c r="E2578" s="373" t="s">
        <v>5302</v>
      </c>
      <c r="F2578" s="375" t="s">
        <v>5796</v>
      </c>
      <c r="G2578" s="376" t="s">
        <v>86</v>
      </c>
      <c r="H2578" s="377">
        <v>0.65</v>
      </c>
      <c r="I2578" s="378">
        <v>12.5</v>
      </c>
      <c r="J2578" s="378">
        <v>8.1199999999999992</v>
      </c>
      <c r="K2578" s="379"/>
      <c r="L2578" s="493">
        <v>15.06</v>
      </c>
      <c r="M2578" s="494"/>
    </row>
    <row r="2579" spans="1:13" x14ac:dyDescent="0.2">
      <c r="A2579" s="359" t="s">
        <v>7075</v>
      </c>
      <c r="B2579" s="373" t="s">
        <v>5794</v>
      </c>
      <c r="C2579" s="374" t="s">
        <v>6062</v>
      </c>
      <c r="D2579" s="373" t="s">
        <v>5791</v>
      </c>
      <c r="E2579" s="373" t="s">
        <v>5341</v>
      </c>
      <c r="F2579" s="375" t="s">
        <v>5796</v>
      </c>
      <c r="G2579" s="376" t="s">
        <v>86</v>
      </c>
      <c r="H2579" s="377">
        <v>0.65</v>
      </c>
      <c r="I2579" s="378">
        <v>18.510000000000002</v>
      </c>
      <c r="J2579" s="378">
        <v>12.03</v>
      </c>
      <c r="K2579" s="379"/>
      <c r="L2579" s="493">
        <v>22.3</v>
      </c>
      <c r="M2579" s="494"/>
    </row>
    <row r="2580" spans="1:13" x14ac:dyDescent="0.2">
      <c r="A2580" s="359" t="s">
        <v>7076</v>
      </c>
      <c r="B2580" s="373" t="s">
        <v>5794</v>
      </c>
      <c r="C2580" s="374" t="s">
        <v>8430</v>
      </c>
      <c r="D2580" s="373" t="s">
        <v>5791</v>
      </c>
      <c r="E2580" s="373" t="s">
        <v>8431</v>
      </c>
      <c r="F2580" s="375" t="s">
        <v>5798</v>
      </c>
      <c r="G2580" s="376" t="s">
        <v>5385</v>
      </c>
      <c r="H2580" s="377">
        <v>1</v>
      </c>
      <c r="I2580" s="378">
        <v>16.570350000000005</v>
      </c>
      <c r="J2580" s="378">
        <v>16.57</v>
      </c>
      <c r="K2580" s="379"/>
      <c r="L2580" s="493">
        <v>19.96</v>
      </c>
      <c r="M2580" s="494"/>
    </row>
    <row r="2581" spans="1:13" x14ac:dyDescent="0.2">
      <c r="A2581" s="359" t="s">
        <v>7077</v>
      </c>
      <c r="B2581" s="360" t="s">
        <v>8433</v>
      </c>
      <c r="C2581" s="361" t="s">
        <v>5781</v>
      </c>
      <c r="D2581" s="360" t="s">
        <v>5782</v>
      </c>
      <c r="E2581" s="360" t="s">
        <v>5783</v>
      </c>
      <c r="F2581" s="362" t="s">
        <v>5784</v>
      </c>
      <c r="G2581" s="363" t="s">
        <v>5785</v>
      </c>
      <c r="H2581" s="361" t="s">
        <v>5786</v>
      </c>
      <c r="I2581" s="361" t="s">
        <v>5787</v>
      </c>
      <c r="J2581" s="361" t="s">
        <v>5788</v>
      </c>
      <c r="K2581" s="364"/>
      <c r="L2581" s="494"/>
      <c r="M2581" s="494"/>
    </row>
    <row r="2582" spans="1:13" x14ac:dyDescent="0.2">
      <c r="A2582" s="359" t="s">
        <v>13974</v>
      </c>
      <c r="B2582" s="385" t="s">
        <v>5789</v>
      </c>
      <c r="C2582" s="386" t="s">
        <v>8435</v>
      </c>
      <c r="D2582" s="385" t="s">
        <v>5791</v>
      </c>
      <c r="E2582" s="385" t="s">
        <v>1077</v>
      </c>
      <c r="F2582" s="387">
        <v>7</v>
      </c>
      <c r="G2582" s="388" t="s">
        <v>370</v>
      </c>
      <c r="H2582" s="389">
        <v>1</v>
      </c>
      <c r="I2582" s="372">
        <v>3.7199999999999998</v>
      </c>
      <c r="J2582" s="372">
        <v>3.7199999999999998</v>
      </c>
      <c r="K2582" s="371"/>
      <c r="L2582" s="488">
        <v>4.49</v>
      </c>
      <c r="M2582" s="488">
        <v>4.49</v>
      </c>
    </row>
    <row r="2583" spans="1:13" ht="12.75" thickBot="1" x14ac:dyDescent="0.25">
      <c r="A2583" s="359" t="s">
        <v>13975</v>
      </c>
      <c r="B2583" s="396" t="s">
        <v>5794</v>
      </c>
      <c r="C2583" s="397" t="s">
        <v>5795</v>
      </c>
      <c r="D2583" s="396" t="s">
        <v>5791</v>
      </c>
      <c r="E2583" s="396" t="s">
        <v>5302</v>
      </c>
      <c r="F2583" s="398" t="s">
        <v>5796</v>
      </c>
      <c r="G2583" s="399" t="s">
        <v>86</v>
      </c>
      <c r="H2583" s="400">
        <v>0.03</v>
      </c>
      <c r="I2583" s="380">
        <v>12.5</v>
      </c>
      <c r="J2583" s="380">
        <v>0.37</v>
      </c>
      <c r="K2583" s="379"/>
      <c r="L2583" s="489">
        <v>15.06</v>
      </c>
    </row>
    <row r="2584" spans="1:13" ht="12.75" thickTop="1" x14ac:dyDescent="0.2">
      <c r="A2584" s="359" t="s">
        <v>13976</v>
      </c>
      <c r="B2584" s="390" t="s">
        <v>5794</v>
      </c>
      <c r="C2584" s="391" t="s">
        <v>6062</v>
      </c>
      <c r="D2584" s="390" t="s">
        <v>5791</v>
      </c>
      <c r="E2584" s="390" t="s">
        <v>5341</v>
      </c>
      <c r="F2584" s="392" t="s">
        <v>5796</v>
      </c>
      <c r="G2584" s="393" t="s">
        <v>86</v>
      </c>
      <c r="H2584" s="394">
        <v>0.03</v>
      </c>
      <c r="I2584" s="395">
        <v>18.510000000000002</v>
      </c>
      <c r="J2584" s="395">
        <v>0.55000000000000004</v>
      </c>
      <c r="K2584" s="379"/>
      <c r="L2584" s="491">
        <v>22.3</v>
      </c>
      <c r="M2584" s="492"/>
    </row>
    <row r="2585" spans="1:13" x14ac:dyDescent="0.2">
      <c r="A2585" s="359" t="s">
        <v>7080</v>
      </c>
      <c r="B2585" s="373" t="s">
        <v>5794</v>
      </c>
      <c r="C2585" s="374" t="s">
        <v>8439</v>
      </c>
      <c r="D2585" s="373" t="s">
        <v>5791</v>
      </c>
      <c r="E2585" s="373" t="s">
        <v>1077</v>
      </c>
      <c r="F2585" s="375" t="s">
        <v>5798</v>
      </c>
      <c r="G2585" s="376" t="s">
        <v>370</v>
      </c>
      <c r="H2585" s="377">
        <v>1</v>
      </c>
      <c r="I2585" s="378">
        <v>2.8</v>
      </c>
      <c r="J2585" s="378">
        <v>2.8</v>
      </c>
      <c r="K2585" s="379"/>
      <c r="L2585" s="493">
        <v>3.38</v>
      </c>
      <c r="M2585" s="494"/>
    </row>
    <row r="2586" spans="1:13" x14ac:dyDescent="0.2">
      <c r="A2586" s="359" t="s">
        <v>7082</v>
      </c>
      <c r="B2586" s="360" t="s">
        <v>8441</v>
      </c>
      <c r="C2586" s="361" t="s">
        <v>5781</v>
      </c>
      <c r="D2586" s="360" t="s">
        <v>5782</v>
      </c>
      <c r="E2586" s="360" t="s">
        <v>5783</v>
      </c>
      <c r="F2586" s="362" t="s">
        <v>5784</v>
      </c>
      <c r="G2586" s="363" t="s">
        <v>5785</v>
      </c>
      <c r="H2586" s="361" t="s">
        <v>5786</v>
      </c>
      <c r="I2586" s="361" t="s">
        <v>5787</v>
      </c>
      <c r="J2586" s="361" t="s">
        <v>5788</v>
      </c>
      <c r="K2586" s="364"/>
      <c r="L2586" s="494"/>
      <c r="M2586" s="494"/>
    </row>
    <row r="2587" spans="1:13" x14ac:dyDescent="0.2">
      <c r="A2587" s="359" t="s">
        <v>7084</v>
      </c>
      <c r="B2587" s="365" t="s">
        <v>5789</v>
      </c>
      <c r="C2587" s="366" t="s">
        <v>8443</v>
      </c>
      <c r="D2587" s="365" t="s">
        <v>5791</v>
      </c>
      <c r="E2587" s="365" t="s">
        <v>1079</v>
      </c>
      <c r="F2587" s="367">
        <v>7</v>
      </c>
      <c r="G2587" s="368" t="s">
        <v>5607</v>
      </c>
      <c r="H2587" s="369">
        <v>1</v>
      </c>
      <c r="I2587" s="370">
        <v>2.7</v>
      </c>
      <c r="J2587" s="370">
        <v>2.7</v>
      </c>
      <c r="K2587" s="371"/>
      <c r="L2587" s="495">
        <v>3.26</v>
      </c>
      <c r="M2587" s="495">
        <v>3.26</v>
      </c>
    </row>
    <row r="2588" spans="1:13" x14ac:dyDescent="0.2">
      <c r="A2588" s="359" t="s">
        <v>7085</v>
      </c>
      <c r="B2588" s="373" t="s">
        <v>5794</v>
      </c>
      <c r="C2588" s="374" t="s">
        <v>5795</v>
      </c>
      <c r="D2588" s="373" t="s">
        <v>5791</v>
      </c>
      <c r="E2588" s="373" t="s">
        <v>5302</v>
      </c>
      <c r="F2588" s="375" t="s">
        <v>5796</v>
      </c>
      <c r="G2588" s="376" t="s">
        <v>86</v>
      </c>
      <c r="H2588" s="377">
        <v>0.03</v>
      </c>
      <c r="I2588" s="378">
        <v>12.5</v>
      </c>
      <c r="J2588" s="378">
        <v>0.37</v>
      </c>
      <c r="K2588" s="379"/>
      <c r="L2588" s="493">
        <v>15.06</v>
      </c>
      <c r="M2588" s="494"/>
    </row>
    <row r="2589" spans="1:13" x14ac:dyDescent="0.2">
      <c r="A2589" s="359" t="s">
        <v>7086</v>
      </c>
      <c r="B2589" s="373" t="s">
        <v>5794</v>
      </c>
      <c r="C2589" s="374" t="s">
        <v>6062</v>
      </c>
      <c r="D2589" s="373" t="s">
        <v>5791</v>
      </c>
      <c r="E2589" s="373" t="s">
        <v>5341</v>
      </c>
      <c r="F2589" s="375" t="s">
        <v>5796</v>
      </c>
      <c r="G2589" s="376" t="s">
        <v>86</v>
      </c>
      <c r="H2589" s="377">
        <v>0.03</v>
      </c>
      <c r="I2589" s="378">
        <v>18.510000000000002</v>
      </c>
      <c r="J2589" s="378">
        <v>0.55000000000000004</v>
      </c>
      <c r="K2589" s="379"/>
      <c r="L2589" s="493">
        <v>22.3</v>
      </c>
      <c r="M2589" s="494"/>
    </row>
    <row r="2590" spans="1:13" x14ac:dyDescent="0.2">
      <c r="A2590" s="359" t="s">
        <v>7087</v>
      </c>
      <c r="B2590" s="373" t="s">
        <v>5794</v>
      </c>
      <c r="C2590" s="374" t="s">
        <v>8447</v>
      </c>
      <c r="D2590" s="373" t="s">
        <v>5791</v>
      </c>
      <c r="E2590" s="373" t="s">
        <v>8448</v>
      </c>
      <c r="F2590" s="375" t="s">
        <v>5798</v>
      </c>
      <c r="G2590" s="376" t="s">
        <v>5305</v>
      </c>
      <c r="H2590" s="377">
        <v>1</v>
      </c>
      <c r="I2590" s="378">
        <v>1.78</v>
      </c>
      <c r="J2590" s="378">
        <v>1.78</v>
      </c>
      <c r="K2590" s="379"/>
      <c r="L2590" s="493">
        <v>2.15</v>
      </c>
      <c r="M2590" s="494"/>
    </row>
    <row r="2591" spans="1:13" x14ac:dyDescent="0.2">
      <c r="A2591" s="359" t="s">
        <v>7088</v>
      </c>
      <c r="B2591" s="360" t="s">
        <v>8450</v>
      </c>
      <c r="C2591" s="361" t="s">
        <v>5781</v>
      </c>
      <c r="D2591" s="360" t="s">
        <v>5782</v>
      </c>
      <c r="E2591" s="360" t="s">
        <v>5783</v>
      </c>
      <c r="F2591" s="362" t="s">
        <v>5784</v>
      </c>
      <c r="G2591" s="363" t="s">
        <v>5785</v>
      </c>
      <c r="H2591" s="361" t="s">
        <v>5786</v>
      </c>
      <c r="I2591" s="361" t="s">
        <v>5787</v>
      </c>
      <c r="J2591" s="361" t="s">
        <v>5788</v>
      </c>
      <c r="K2591" s="364"/>
      <c r="L2591" s="494"/>
      <c r="M2591" s="494"/>
    </row>
    <row r="2592" spans="1:13" x14ac:dyDescent="0.2">
      <c r="A2592" s="359" t="s">
        <v>7089</v>
      </c>
      <c r="B2592" s="365" t="s">
        <v>5789</v>
      </c>
      <c r="C2592" s="366" t="s">
        <v>8452</v>
      </c>
      <c r="D2592" s="365" t="s">
        <v>5791</v>
      </c>
      <c r="E2592" s="365" t="s">
        <v>1081</v>
      </c>
      <c r="F2592" s="367">
        <v>7</v>
      </c>
      <c r="G2592" s="368" t="s">
        <v>5607</v>
      </c>
      <c r="H2592" s="369">
        <v>1</v>
      </c>
      <c r="I2592" s="370">
        <v>5.99</v>
      </c>
      <c r="J2592" s="370">
        <v>5.99</v>
      </c>
      <c r="K2592" s="371"/>
      <c r="L2592" s="495">
        <v>7.23</v>
      </c>
      <c r="M2592" s="495">
        <v>7.23</v>
      </c>
    </row>
    <row r="2593" spans="1:13" x14ac:dyDescent="0.2">
      <c r="A2593" s="359" t="s">
        <v>7090</v>
      </c>
      <c r="B2593" s="373" t="s">
        <v>5794</v>
      </c>
      <c r="C2593" s="374" t="s">
        <v>5795</v>
      </c>
      <c r="D2593" s="373" t="s">
        <v>5791</v>
      </c>
      <c r="E2593" s="373" t="s">
        <v>5302</v>
      </c>
      <c r="F2593" s="375" t="s">
        <v>5796</v>
      </c>
      <c r="G2593" s="376" t="s">
        <v>86</v>
      </c>
      <c r="H2593" s="377">
        <v>0.08</v>
      </c>
      <c r="I2593" s="378">
        <v>12.5</v>
      </c>
      <c r="J2593" s="378">
        <v>1</v>
      </c>
      <c r="K2593" s="379"/>
      <c r="L2593" s="493">
        <v>15.06</v>
      </c>
      <c r="M2593" s="494"/>
    </row>
    <row r="2594" spans="1:13" x14ac:dyDescent="0.2">
      <c r="A2594" s="359" t="s">
        <v>7091</v>
      </c>
      <c r="B2594" s="373" t="s">
        <v>5794</v>
      </c>
      <c r="C2594" s="374" t="s">
        <v>6062</v>
      </c>
      <c r="D2594" s="373" t="s">
        <v>5791</v>
      </c>
      <c r="E2594" s="373" t="s">
        <v>5341</v>
      </c>
      <c r="F2594" s="375" t="s">
        <v>5796</v>
      </c>
      <c r="G2594" s="376" t="s">
        <v>86</v>
      </c>
      <c r="H2594" s="377">
        <v>0.08</v>
      </c>
      <c r="I2594" s="378">
        <v>18.510000000000002</v>
      </c>
      <c r="J2594" s="378">
        <v>1.48</v>
      </c>
      <c r="K2594" s="379"/>
      <c r="L2594" s="493">
        <v>22.3</v>
      </c>
      <c r="M2594" s="494"/>
    </row>
    <row r="2595" spans="1:13" x14ac:dyDescent="0.2">
      <c r="A2595" s="359" t="s">
        <v>7092</v>
      </c>
      <c r="B2595" s="373" t="s">
        <v>5794</v>
      </c>
      <c r="C2595" s="374" t="s">
        <v>8456</v>
      </c>
      <c r="D2595" s="373" t="s">
        <v>5791</v>
      </c>
      <c r="E2595" s="373" t="s">
        <v>8457</v>
      </c>
      <c r="F2595" s="375" t="s">
        <v>5798</v>
      </c>
      <c r="G2595" s="376" t="s">
        <v>5305</v>
      </c>
      <c r="H2595" s="377">
        <v>1</v>
      </c>
      <c r="I2595" s="378">
        <v>3.5112000000000001</v>
      </c>
      <c r="J2595" s="378">
        <v>3.51</v>
      </c>
      <c r="K2595" s="379"/>
      <c r="L2595" s="493">
        <v>4.25</v>
      </c>
      <c r="M2595" s="494"/>
    </row>
    <row r="2596" spans="1:13" x14ac:dyDescent="0.2">
      <c r="A2596" s="359" t="s">
        <v>7093</v>
      </c>
      <c r="B2596" s="360" t="s">
        <v>8459</v>
      </c>
      <c r="C2596" s="361" t="s">
        <v>5781</v>
      </c>
      <c r="D2596" s="360" t="s">
        <v>5782</v>
      </c>
      <c r="E2596" s="360" t="s">
        <v>5783</v>
      </c>
      <c r="F2596" s="362" t="s">
        <v>5784</v>
      </c>
      <c r="G2596" s="363" t="s">
        <v>5785</v>
      </c>
      <c r="H2596" s="361" t="s">
        <v>5786</v>
      </c>
      <c r="I2596" s="361" t="s">
        <v>5787</v>
      </c>
      <c r="J2596" s="361" t="s">
        <v>5788</v>
      </c>
      <c r="K2596" s="364"/>
      <c r="L2596" s="494"/>
      <c r="M2596" s="494"/>
    </row>
    <row r="2597" spans="1:13" x14ac:dyDescent="0.2">
      <c r="A2597" s="359" t="s">
        <v>7094</v>
      </c>
      <c r="B2597" s="365" t="s">
        <v>5789</v>
      </c>
      <c r="C2597" s="366" t="s">
        <v>8461</v>
      </c>
      <c r="D2597" s="365" t="s">
        <v>5791</v>
      </c>
      <c r="E2597" s="365" t="s">
        <v>1083</v>
      </c>
      <c r="F2597" s="367">
        <v>7</v>
      </c>
      <c r="G2597" s="368" t="s">
        <v>5607</v>
      </c>
      <c r="H2597" s="369">
        <v>1</v>
      </c>
      <c r="I2597" s="370">
        <v>18.11</v>
      </c>
      <c r="J2597" s="370">
        <v>18.11</v>
      </c>
      <c r="K2597" s="371"/>
      <c r="L2597" s="495">
        <v>21.82</v>
      </c>
      <c r="M2597" s="495">
        <v>21.82</v>
      </c>
    </row>
    <row r="2598" spans="1:13" x14ac:dyDescent="0.2">
      <c r="A2598" s="359" t="s">
        <v>7095</v>
      </c>
      <c r="B2598" s="373" t="s">
        <v>5794</v>
      </c>
      <c r="C2598" s="374" t="s">
        <v>5795</v>
      </c>
      <c r="D2598" s="373" t="s">
        <v>5791</v>
      </c>
      <c r="E2598" s="373" t="s">
        <v>5302</v>
      </c>
      <c r="F2598" s="375" t="s">
        <v>5796</v>
      </c>
      <c r="G2598" s="376" t="s">
        <v>86</v>
      </c>
      <c r="H2598" s="377">
        <v>0.3</v>
      </c>
      <c r="I2598" s="378">
        <v>12.5</v>
      </c>
      <c r="J2598" s="378">
        <v>3.75</v>
      </c>
      <c r="K2598" s="379"/>
      <c r="L2598" s="493">
        <v>15.06</v>
      </c>
      <c r="M2598" s="494"/>
    </row>
    <row r="2599" spans="1:13" x14ac:dyDescent="0.2">
      <c r="A2599" s="359" t="s">
        <v>7097</v>
      </c>
      <c r="B2599" s="373" t="s">
        <v>5794</v>
      </c>
      <c r="C2599" s="374" t="s">
        <v>6062</v>
      </c>
      <c r="D2599" s="373" t="s">
        <v>5791</v>
      </c>
      <c r="E2599" s="373" t="s">
        <v>5341</v>
      </c>
      <c r="F2599" s="375" t="s">
        <v>5796</v>
      </c>
      <c r="G2599" s="376" t="s">
        <v>86</v>
      </c>
      <c r="H2599" s="377">
        <v>0.3</v>
      </c>
      <c r="I2599" s="378">
        <v>18.510000000000002</v>
      </c>
      <c r="J2599" s="378">
        <v>5.55</v>
      </c>
      <c r="K2599" s="379"/>
      <c r="L2599" s="493">
        <v>22.3</v>
      </c>
      <c r="M2599" s="494"/>
    </row>
    <row r="2600" spans="1:13" x14ac:dyDescent="0.2">
      <c r="A2600" s="359" t="s">
        <v>7098</v>
      </c>
      <c r="B2600" s="373" t="s">
        <v>5794</v>
      </c>
      <c r="C2600" s="374" t="s">
        <v>8465</v>
      </c>
      <c r="D2600" s="373" t="s">
        <v>5791</v>
      </c>
      <c r="E2600" s="373" t="s">
        <v>8466</v>
      </c>
      <c r="F2600" s="375" t="s">
        <v>5798</v>
      </c>
      <c r="G2600" s="376" t="s">
        <v>5305</v>
      </c>
      <c r="H2600" s="377">
        <v>1</v>
      </c>
      <c r="I2600" s="378">
        <v>8.81</v>
      </c>
      <c r="J2600" s="378">
        <v>8.81</v>
      </c>
      <c r="K2600" s="379"/>
      <c r="L2600" s="493">
        <v>10.62</v>
      </c>
      <c r="M2600" s="494"/>
    </row>
    <row r="2601" spans="1:13" x14ac:dyDescent="0.2">
      <c r="A2601" s="359" t="s">
        <v>7099</v>
      </c>
      <c r="B2601" s="360" t="s">
        <v>8468</v>
      </c>
      <c r="C2601" s="361" t="s">
        <v>5781</v>
      </c>
      <c r="D2601" s="360" t="s">
        <v>5782</v>
      </c>
      <c r="E2601" s="360" t="s">
        <v>5783</v>
      </c>
      <c r="F2601" s="362" t="s">
        <v>5784</v>
      </c>
      <c r="G2601" s="363" t="s">
        <v>5785</v>
      </c>
      <c r="H2601" s="361" t="s">
        <v>5786</v>
      </c>
      <c r="I2601" s="361" t="s">
        <v>5787</v>
      </c>
      <c r="J2601" s="361" t="s">
        <v>5788</v>
      </c>
      <c r="K2601" s="364"/>
      <c r="L2601" s="494"/>
      <c r="M2601" s="494"/>
    </row>
    <row r="2602" spans="1:13" x14ac:dyDescent="0.2">
      <c r="A2602" s="359" t="s">
        <v>7100</v>
      </c>
      <c r="B2602" s="365" t="s">
        <v>5789</v>
      </c>
      <c r="C2602" s="366" t="s">
        <v>6074</v>
      </c>
      <c r="D2602" s="365" t="s">
        <v>5791</v>
      </c>
      <c r="E2602" s="365" t="s">
        <v>363</v>
      </c>
      <c r="F2602" s="367">
        <v>7</v>
      </c>
      <c r="G2602" s="368" t="s">
        <v>5607</v>
      </c>
      <c r="H2602" s="369">
        <v>1</v>
      </c>
      <c r="I2602" s="370">
        <v>0.63</v>
      </c>
      <c r="J2602" s="370">
        <v>0.63</v>
      </c>
      <c r="K2602" s="371"/>
      <c r="L2602" s="495">
        <v>0.77</v>
      </c>
      <c r="M2602" s="495">
        <v>0.77</v>
      </c>
    </row>
    <row r="2603" spans="1:13" x14ac:dyDescent="0.2">
      <c r="A2603" s="359" t="s">
        <v>7101</v>
      </c>
      <c r="B2603" s="373" t="s">
        <v>5794</v>
      </c>
      <c r="C2603" s="374" t="s">
        <v>5795</v>
      </c>
      <c r="D2603" s="373" t="s">
        <v>5791</v>
      </c>
      <c r="E2603" s="373" t="s">
        <v>5302</v>
      </c>
      <c r="F2603" s="375" t="s">
        <v>5796</v>
      </c>
      <c r="G2603" s="376" t="s">
        <v>86</v>
      </c>
      <c r="H2603" s="377">
        <v>1.6E-2</v>
      </c>
      <c r="I2603" s="378">
        <v>12.5</v>
      </c>
      <c r="J2603" s="378">
        <v>0.2</v>
      </c>
      <c r="K2603" s="379"/>
      <c r="L2603" s="493">
        <v>15.06</v>
      </c>
      <c r="M2603" s="494"/>
    </row>
    <row r="2604" spans="1:13" x14ac:dyDescent="0.2">
      <c r="A2604" s="359" t="s">
        <v>13977</v>
      </c>
      <c r="B2604" s="396" t="s">
        <v>5794</v>
      </c>
      <c r="C2604" s="397" t="s">
        <v>6062</v>
      </c>
      <c r="D2604" s="396" t="s">
        <v>5791</v>
      </c>
      <c r="E2604" s="396" t="s">
        <v>5341</v>
      </c>
      <c r="F2604" s="398" t="s">
        <v>5796</v>
      </c>
      <c r="G2604" s="399" t="s">
        <v>86</v>
      </c>
      <c r="H2604" s="400">
        <v>1.6E-2</v>
      </c>
      <c r="I2604" s="380">
        <v>18.510000000000002</v>
      </c>
      <c r="J2604" s="380">
        <v>0.28999999999999998</v>
      </c>
      <c r="K2604" s="379"/>
      <c r="L2604" s="489">
        <v>22.3</v>
      </c>
    </row>
    <row r="2605" spans="1:13" ht="12.75" thickBot="1" x14ac:dyDescent="0.25">
      <c r="A2605" s="359" t="s">
        <v>13978</v>
      </c>
      <c r="B2605" s="396" t="s">
        <v>5794</v>
      </c>
      <c r="C2605" s="397" t="s">
        <v>6075</v>
      </c>
      <c r="D2605" s="396" t="s">
        <v>5791</v>
      </c>
      <c r="E2605" s="396" t="s">
        <v>363</v>
      </c>
      <c r="F2605" s="398" t="s">
        <v>5798</v>
      </c>
      <c r="G2605" s="399" t="s">
        <v>5305</v>
      </c>
      <c r="H2605" s="400">
        <v>1</v>
      </c>
      <c r="I2605" s="380">
        <v>0.14000000000000001</v>
      </c>
      <c r="J2605" s="380">
        <v>0.14000000000000001</v>
      </c>
      <c r="K2605" s="379"/>
      <c r="L2605" s="489">
        <v>0.18</v>
      </c>
    </row>
    <row r="2606" spans="1:13" ht="12.75" thickTop="1" x14ac:dyDescent="0.2">
      <c r="A2606" s="359" t="s">
        <v>13979</v>
      </c>
      <c r="B2606" s="407" t="s">
        <v>8474</v>
      </c>
      <c r="C2606" s="408" t="s">
        <v>5781</v>
      </c>
      <c r="D2606" s="407" t="s">
        <v>5782</v>
      </c>
      <c r="E2606" s="407" t="s">
        <v>5783</v>
      </c>
      <c r="F2606" s="409" t="s">
        <v>5784</v>
      </c>
      <c r="G2606" s="410" t="s">
        <v>5785</v>
      </c>
      <c r="H2606" s="408" t="s">
        <v>5786</v>
      </c>
      <c r="I2606" s="408" t="s">
        <v>5787</v>
      </c>
      <c r="J2606" s="408" t="s">
        <v>5788</v>
      </c>
      <c r="K2606" s="364"/>
      <c r="L2606" s="492"/>
      <c r="M2606" s="492"/>
    </row>
    <row r="2607" spans="1:13" x14ac:dyDescent="0.2">
      <c r="A2607" s="359" t="s">
        <v>7102</v>
      </c>
      <c r="B2607" s="365" t="s">
        <v>5789</v>
      </c>
      <c r="C2607" s="366" t="s">
        <v>6077</v>
      </c>
      <c r="D2607" s="365" t="s">
        <v>5791</v>
      </c>
      <c r="E2607" s="365" t="s">
        <v>365</v>
      </c>
      <c r="F2607" s="367">
        <v>7</v>
      </c>
      <c r="G2607" s="368" t="s">
        <v>5607</v>
      </c>
      <c r="H2607" s="369">
        <v>1</v>
      </c>
      <c r="I2607" s="370">
        <v>0.4</v>
      </c>
      <c r="J2607" s="370">
        <v>0.4</v>
      </c>
      <c r="K2607" s="371"/>
      <c r="L2607" s="495">
        <v>0.49</v>
      </c>
      <c r="M2607" s="495">
        <v>0.49</v>
      </c>
    </row>
    <row r="2608" spans="1:13" x14ac:dyDescent="0.2">
      <c r="A2608" s="359" t="s">
        <v>7104</v>
      </c>
      <c r="B2608" s="373" t="s">
        <v>5794</v>
      </c>
      <c r="C2608" s="374" t="s">
        <v>5795</v>
      </c>
      <c r="D2608" s="373" t="s">
        <v>5791</v>
      </c>
      <c r="E2608" s="373" t="s">
        <v>5302</v>
      </c>
      <c r="F2608" s="375" t="s">
        <v>5796</v>
      </c>
      <c r="G2608" s="376" t="s">
        <v>86</v>
      </c>
      <c r="H2608" s="377">
        <v>1.01E-2</v>
      </c>
      <c r="I2608" s="378">
        <v>12.5</v>
      </c>
      <c r="J2608" s="378">
        <v>0.12</v>
      </c>
      <c r="K2608" s="379"/>
      <c r="L2608" s="493">
        <v>15.06</v>
      </c>
      <c r="M2608" s="494"/>
    </row>
    <row r="2609" spans="1:13" x14ac:dyDescent="0.2">
      <c r="A2609" s="359" t="s">
        <v>7105</v>
      </c>
      <c r="B2609" s="373" t="s">
        <v>5794</v>
      </c>
      <c r="C2609" s="374" t="s">
        <v>6062</v>
      </c>
      <c r="D2609" s="373" t="s">
        <v>5791</v>
      </c>
      <c r="E2609" s="373" t="s">
        <v>5341</v>
      </c>
      <c r="F2609" s="375" t="s">
        <v>5796</v>
      </c>
      <c r="G2609" s="376" t="s">
        <v>86</v>
      </c>
      <c r="H2609" s="377">
        <v>1.01E-2</v>
      </c>
      <c r="I2609" s="378">
        <v>18.510000000000002</v>
      </c>
      <c r="J2609" s="378">
        <v>0.18</v>
      </c>
      <c r="K2609" s="379"/>
      <c r="L2609" s="493">
        <v>22.3</v>
      </c>
      <c r="M2609" s="494"/>
    </row>
    <row r="2610" spans="1:13" x14ac:dyDescent="0.2">
      <c r="A2610" s="359" t="s">
        <v>7106</v>
      </c>
      <c r="B2610" s="373" t="s">
        <v>5794</v>
      </c>
      <c r="C2610" s="374" t="s">
        <v>6078</v>
      </c>
      <c r="D2610" s="373" t="s">
        <v>5791</v>
      </c>
      <c r="E2610" s="373" t="s">
        <v>365</v>
      </c>
      <c r="F2610" s="375" t="s">
        <v>5798</v>
      </c>
      <c r="G2610" s="376" t="s">
        <v>5305</v>
      </c>
      <c r="H2610" s="377">
        <v>1</v>
      </c>
      <c r="I2610" s="378">
        <v>0.10439999999999999</v>
      </c>
      <c r="J2610" s="378">
        <v>0.1</v>
      </c>
      <c r="K2610" s="379"/>
      <c r="L2610" s="493">
        <v>0.12</v>
      </c>
      <c r="M2610" s="494"/>
    </row>
    <row r="2611" spans="1:13" x14ac:dyDescent="0.2">
      <c r="A2611" s="359" t="s">
        <v>7107</v>
      </c>
      <c r="B2611" s="360" t="s">
        <v>8480</v>
      </c>
      <c r="C2611" s="361" t="s">
        <v>5781</v>
      </c>
      <c r="D2611" s="360" t="s">
        <v>5782</v>
      </c>
      <c r="E2611" s="360" t="s">
        <v>5783</v>
      </c>
      <c r="F2611" s="362" t="s">
        <v>5784</v>
      </c>
      <c r="G2611" s="363" t="s">
        <v>5785</v>
      </c>
      <c r="H2611" s="361" t="s">
        <v>5786</v>
      </c>
      <c r="I2611" s="361" t="s">
        <v>5787</v>
      </c>
      <c r="J2611" s="361" t="s">
        <v>5788</v>
      </c>
      <c r="K2611" s="364"/>
      <c r="L2611" s="494"/>
      <c r="M2611" s="494"/>
    </row>
    <row r="2612" spans="1:13" ht="36" x14ac:dyDescent="0.2">
      <c r="A2612" s="359" t="s">
        <v>7108</v>
      </c>
      <c r="B2612" s="365" t="s">
        <v>5789</v>
      </c>
      <c r="C2612" s="366" t="s">
        <v>8482</v>
      </c>
      <c r="D2612" s="365" t="s">
        <v>217</v>
      </c>
      <c r="E2612" s="365" t="s">
        <v>1087</v>
      </c>
      <c r="F2612" s="367" t="s">
        <v>6088</v>
      </c>
      <c r="G2612" s="368" t="s">
        <v>160</v>
      </c>
      <c r="H2612" s="369">
        <v>1</v>
      </c>
      <c r="I2612" s="370">
        <v>21.16</v>
      </c>
      <c r="J2612" s="370">
        <v>21.16</v>
      </c>
      <c r="K2612" s="371"/>
      <c r="L2612" s="495">
        <v>25.51</v>
      </c>
      <c r="M2612" s="495">
        <v>25.51</v>
      </c>
    </row>
    <row r="2613" spans="1:13" ht="24" x14ac:dyDescent="0.2">
      <c r="A2613" s="359" t="s">
        <v>13980</v>
      </c>
      <c r="B2613" s="424" t="s">
        <v>5898</v>
      </c>
      <c r="C2613" s="425" t="s">
        <v>6089</v>
      </c>
      <c r="D2613" s="424" t="s">
        <v>217</v>
      </c>
      <c r="E2613" s="424" t="s">
        <v>6090</v>
      </c>
      <c r="F2613" s="426" t="s">
        <v>5908</v>
      </c>
      <c r="G2613" s="427" t="s">
        <v>185</v>
      </c>
      <c r="H2613" s="428">
        <v>0.2727</v>
      </c>
      <c r="I2613" s="417">
        <v>17.43</v>
      </c>
      <c r="J2613" s="417">
        <v>4.75</v>
      </c>
      <c r="K2613" s="379"/>
      <c r="L2613" s="489">
        <v>21</v>
      </c>
      <c r="M2613" s="490"/>
    </row>
    <row r="2614" spans="1:13" ht="24.75" thickBot="1" x14ac:dyDescent="0.25">
      <c r="A2614" s="359" t="s">
        <v>13981</v>
      </c>
      <c r="B2614" s="424" t="s">
        <v>5898</v>
      </c>
      <c r="C2614" s="425" t="s">
        <v>6091</v>
      </c>
      <c r="D2614" s="424" t="s">
        <v>217</v>
      </c>
      <c r="E2614" s="424" t="s">
        <v>6092</v>
      </c>
      <c r="F2614" s="426" t="s">
        <v>5908</v>
      </c>
      <c r="G2614" s="427" t="s">
        <v>185</v>
      </c>
      <c r="H2614" s="428">
        <v>0.2727</v>
      </c>
      <c r="I2614" s="417">
        <v>24.12</v>
      </c>
      <c r="J2614" s="417">
        <v>6.57</v>
      </c>
      <c r="K2614" s="379"/>
      <c r="L2614" s="489">
        <v>29.06</v>
      </c>
    </row>
    <row r="2615" spans="1:13" ht="24.75" thickTop="1" x14ac:dyDescent="0.2">
      <c r="A2615" s="359" t="s">
        <v>13982</v>
      </c>
      <c r="B2615" s="390" t="s">
        <v>5794</v>
      </c>
      <c r="C2615" s="391" t="s">
        <v>8486</v>
      </c>
      <c r="D2615" s="390" t="s">
        <v>217</v>
      </c>
      <c r="E2615" s="390" t="s">
        <v>8487</v>
      </c>
      <c r="F2615" s="392" t="s">
        <v>5798</v>
      </c>
      <c r="G2615" s="393" t="s">
        <v>160</v>
      </c>
      <c r="H2615" s="394">
        <v>1</v>
      </c>
      <c r="I2615" s="395">
        <v>9.340366666666668</v>
      </c>
      <c r="J2615" s="395">
        <v>9.34</v>
      </c>
      <c r="K2615" s="379"/>
      <c r="L2615" s="491">
        <v>11.25</v>
      </c>
      <c r="M2615" s="492"/>
    </row>
    <row r="2616" spans="1:13" ht="24" x14ac:dyDescent="0.2">
      <c r="A2616" s="359" t="s">
        <v>7109</v>
      </c>
      <c r="B2616" s="373" t="s">
        <v>5794</v>
      </c>
      <c r="C2616" s="374" t="s">
        <v>8489</v>
      </c>
      <c r="D2616" s="373" t="s">
        <v>217</v>
      </c>
      <c r="E2616" s="373" t="s">
        <v>5520</v>
      </c>
      <c r="F2616" s="375" t="s">
        <v>5798</v>
      </c>
      <c r="G2616" s="376" t="s">
        <v>160</v>
      </c>
      <c r="H2616" s="377">
        <v>2</v>
      </c>
      <c r="I2616" s="378">
        <v>0.25</v>
      </c>
      <c r="J2616" s="378">
        <v>0.5</v>
      </c>
      <c r="K2616" s="379"/>
      <c r="L2616" s="493">
        <v>0.31</v>
      </c>
      <c r="M2616" s="494"/>
    </row>
    <row r="2617" spans="1:13" x14ac:dyDescent="0.2">
      <c r="A2617" s="359" t="s">
        <v>7111</v>
      </c>
      <c r="B2617" s="360" t="s">
        <v>8491</v>
      </c>
      <c r="C2617" s="361" t="s">
        <v>5781</v>
      </c>
      <c r="D2617" s="360" t="s">
        <v>5782</v>
      </c>
      <c r="E2617" s="360" t="s">
        <v>5783</v>
      </c>
      <c r="F2617" s="362" t="s">
        <v>5784</v>
      </c>
      <c r="G2617" s="363" t="s">
        <v>5785</v>
      </c>
      <c r="H2617" s="361" t="s">
        <v>5786</v>
      </c>
      <c r="I2617" s="361" t="s">
        <v>5787</v>
      </c>
      <c r="J2617" s="361" t="s">
        <v>5788</v>
      </c>
      <c r="K2617" s="364"/>
      <c r="L2617" s="494"/>
      <c r="M2617" s="494"/>
    </row>
    <row r="2618" spans="1:13" ht="36" x14ac:dyDescent="0.2">
      <c r="A2618" s="359" t="s">
        <v>7112</v>
      </c>
      <c r="B2618" s="365" t="s">
        <v>5789</v>
      </c>
      <c r="C2618" s="366" t="s">
        <v>8493</v>
      </c>
      <c r="D2618" s="365" t="s">
        <v>217</v>
      </c>
      <c r="E2618" s="365" t="s">
        <v>1089</v>
      </c>
      <c r="F2618" s="367" t="s">
        <v>6088</v>
      </c>
      <c r="G2618" s="368" t="s">
        <v>160</v>
      </c>
      <c r="H2618" s="369">
        <v>1</v>
      </c>
      <c r="I2618" s="370">
        <v>17.619999999999997</v>
      </c>
      <c r="J2618" s="370">
        <v>17.619999999999997</v>
      </c>
      <c r="K2618" s="371"/>
      <c r="L2618" s="495">
        <v>21.24</v>
      </c>
      <c r="M2618" s="495">
        <v>21.24</v>
      </c>
    </row>
    <row r="2619" spans="1:13" ht="24" x14ac:dyDescent="0.2">
      <c r="A2619" s="359" t="s">
        <v>7113</v>
      </c>
      <c r="B2619" s="418" t="s">
        <v>5898</v>
      </c>
      <c r="C2619" s="419" t="s">
        <v>6089</v>
      </c>
      <c r="D2619" s="418" t="s">
        <v>217</v>
      </c>
      <c r="E2619" s="418" t="s">
        <v>6090</v>
      </c>
      <c r="F2619" s="420" t="s">
        <v>5908</v>
      </c>
      <c r="G2619" s="421" t="s">
        <v>185</v>
      </c>
      <c r="H2619" s="422">
        <v>0.2301</v>
      </c>
      <c r="I2619" s="423">
        <v>17.43</v>
      </c>
      <c r="J2619" s="423">
        <v>4.01</v>
      </c>
      <c r="K2619" s="379"/>
      <c r="L2619" s="493">
        <v>21</v>
      </c>
      <c r="M2619" s="494"/>
    </row>
    <row r="2620" spans="1:13" ht="24" x14ac:dyDescent="0.2">
      <c r="A2620" s="359" t="s">
        <v>7114</v>
      </c>
      <c r="B2620" s="418" t="s">
        <v>5898</v>
      </c>
      <c r="C2620" s="419" t="s">
        <v>6091</v>
      </c>
      <c r="D2620" s="418" t="s">
        <v>217</v>
      </c>
      <c r="E2620" s="418" t="s">
        <v>6092</v>
      </c>
      <c r="F2620" s="420" t="s">
        <v>5908</v>
      </c>
      <c r="G2620" s="421" t="s">
        <v>185</v>
      </c>
      <c r="H2620" s="422">
        <v>0.2301</v>
      </c>
      <c r="I2620" s="423">
        <v>24.12</v>
      </c>
      <c r="J2620" s="423">
        <v>5.55</v>
      </c>
      <c r="K2620" s="379"/>
      <c r="L2620" s="493">
        <v>29.06</v>
      </c>
      <c r="M2620" s="494"/>
    </row>
    <row r="2621" spans="1:13" ht="24" x14ac:dyDescent="0.2">
      <c r="A2621" s="359" t="s">
        <v>7115</v>
      </c>
      <c r="B2621" s="373" t="s">
        <v>5794</v>
      </c>
      <c r="C2621" s="374" t="s">
        <v>8497</v>
      </c>
      <c r="D2621" s="373" t="s">
        <v>217</v>
      </c>
      <c r="E2621" s="373" t="s">
        <v>8498</v>
      </c>
      <c r="F2621" s="375" t="s">
        <v>5798</v>
      </c>
      <c r="G2621" s="376" t="s">
        <v>160</v>
      </c>
      <c r="H2621" s="377">
        <v>1</v>
      </c>
      <c r="I2621" s="378">
        <v>7.56</v>
      </c>
      <c r="J2621" s="378">
        <v>7.56</v>
      </c>
      <c r="K2621" s="379"/>
      <c r="L2621" s="493">
        <v>9.11</v>
      </c>
      <c r="M2621" s="494"/>
    </row>
    <row r="2622" spans="1:13" ht="24" x14ac:dyDescent="0.2">
      <c r="A2622" s="359" t="s">
        <v>7116</v>
      </c>
      <c r="B2622" s="373" t="s">
        <v>5794</v>
      </c>
      <c r="C2622" s="374" t="s">
        <v>8489</v>
      </c>
      <c r="D2622" s="373" t="s">
        <v>217</v>
      </c>
      <c r="E2622" s="373" t="s">
        <v>5520</v>
      </c>
      <c r="F2622" s="375" t="s">
        <v>5798</v>
      </c>
      <c r="G2622" s="376" t="s">
        <v>160</v>
      </c>
      <c r="H2622" s="377">
        <v>2</v>
      </c>
      <c r="I2622" s="378">
        <v>0.25</v>
      </c>
      <c r="J2622" s="378">
        <v>0.5</v>
      </c>
      <c r="K2622" s="379"/>
      <c r="L2622" s="493">
        <v>0.31</v>
      </c>
      <c r="M2622" s="494"/>
    </row>
    <row r="2623" spans="1:13" x14ac:dyDescent="0.2">
      <c r="A2623" s="359" t="s">
        <v>13983</v>
      </c>
      <c r="B2623" s="381" t="s">
        <v>8501</v>
      </c>
      <c r="C2623" s="382" t="s">
        <v>5781</v>
      </c>
      <c r="D2623" s="381" t="s">
        <v>5782</v>
      </c>
      <c r="E2623" s="381" t="s">
        <v>5783</v>
      </c>
      <c r="F2623" s="383" t="s">
        <v>5784</v>
      </c>
      <c r="G2623" s="384" t="s">
        <v>5785</v>
      </c>
      <c r="H2623" s="382" t="s">
        <v>5786</v>
      </c>
      <c r="I2623" s="382" t="s">
        <v>5787</v>
      </c>
      <c r="J2623" s="382" t="s">
        <v>5788</v>
      </c>
      <c r="K2623" s="364"/>
    </row>
    <row r="2624" spans="1:13" ht="36.75" thickBot="1" x14ac:dyDescent="0.25">
      <c r="A2624" s="359" t="s">
        <v>13984</v>
      </c>
      <c r="B2624" s="385" t="s">
        <v>5789</v>
      </c>
      <c r="C2624" s="386" t="s">
        <v>8503</v>
      </c>
      <c r="D2624" s="385" t="s">
        <v>217</v>
      </c>
      <c r="E2624" s="385" t="s">
        <v>1091</v>
      </c>
      <c r="F2624" s="387" t="s">
        <v>6088</v>
      </c>
      <c r="G2624" s="388" t="s">
        <v>160</v>
      </c>
      <c r="H2624" s="389">
        <v>1</v>
      </c>
      <c r="I2624" s="372">
        <v>21.42</v>
      </c>
      <c r="J2624" s="372">
        <v>21.42</v>
      </c>
      <c r="K2624" s="371"/>
      <c r="L2624" s="488">
        <v>25.81</v>
      </c>
      <c r="M2624" s="488">
        <v>25.81</v>
      </c>
    </row>
    <row r="2625" spans="1:13" ht="24.75" thickTop="1" x14ac:dyDescent="0.2">
      <c r="A2625" s="359" t="s">
        <v>13985</v>
      </c>
      <c r="B2625" s="411" t="s">
        <v>5898</v>
      </c>
      <c r="C2625" s="412" t="s">
        <v>6089</v>
      </c>
      <c r="D2625" s="411" t="s">
        <v>217</v>
      </c>
      <c r="E2625" s="411" t="s">
        <v>6090</v>
      </c>
      <c r="F2625" s="413" t="s">
        <v>5908</v>
      </c>
      <c r="G2625" s="414" t="s">
        <v>185</v>
      </c>
      <c r="H2625" s="415">
        <v>0.31540000000000001</v>
      </c>
      <c r="I2625" s="416">
        <v>17.43</v>
      </c>
      <c r="J2625" s="416">
        <v>5.49</v>
      </c>
      <c r="K2625" s="379"/>
      <c r="L2625" s="491">
        <v>21</v>
      </c>
      <c r="M2625" s="492"/>
    </row>
    <row r="2626" spans="1:13" ht="24" x14ac:dyDescent="0.2">
      <c r="A2626" s="359" t="s">
        <v>7117</v>
      </c>
      <c r="B2626" s="418" t="s">
        <v>5898</v>
      </c>
      <c r="C2626" s="419" t="s">
        <v>6091</v>
      </c>
      <c r="D2626" s="418" t="s">
        <v>217</v>
      </c>
      <c r="E2626" s="418" t="s">
        <v>6092</v>
      </c>
      <c r="F2626" s="420" t="s">
        <v>5908</v>
      </c>
      <c r="G2626" s="421" t="s">
        <v>185</v>
      </c>
      <c r="H2626" s="422">
        <v>0.31540000000000001</v>
      </c>
      <c r="I2626" s="423">
        <v>24.12</v>
      </c>
      <c r="J2626" s="423">
        <v>7.6</v>
      </c>
      <c r="K2626" s="379"/>
      <c r="L2626" s="493">
        <v>29.06</v>
      </c>
      <c r="M2626" s="494"/>
    </row>
    <row r="2627" spans="1:13" ht="24" x14ac:dyDescent="0.2">
      <c r="A2627" s="359" t="s">
        <v>7119</v>
      </c>
      <c r="B2627" s="373" t="s">
        <v>5794</v>
      </c>
      <c r="C2627" s="374" t="s">
        <v>8507</v>
      </c>
      <c r="D2627" s="373" t="s">
        <v>217</v>
      </c>
      <c r="E2627" s="373" t="s">
        <v>8508</v>
      </c>
      <c r="F2627" s="375" t="s">
        <v>5798</v>
      </c>
      <c r="G2627" s="376" t="s">
        <v>160</v>
      </c>
      <c r="H2627" s="377">
        <v>1</v>
      </c>
      <c r="I2627" s="378">
        <v>7.8323142857142889</v>
      </c>
      <c r="J2627" s="378">
        <v>7.83</v>
      </c>
      <c r="K2627" s="379"/>
      <c r="L2627" s="493">
        <v>9.41</v>
      </c>
      <c r="M2627" s="494"/>
    </row>
    <row r="2628" spans="1:13" ht="24" x14ac:dyDescent="0.2">
      <c r="A2628" s="359" t="s">
        <v>7121</v>
      </c>
      <c r="B2628" s="373" t="s">
        <v>5794</v>
      </c>
      <c r="C2628" s="374" t="s">
        <v>8489</v>
      </c>
      <c r="D2628" s="373" t="s">
        <v>217</v>
      </c>
      <c r="E2628" s="373" t="s">
        <v>5520</v>
      </c>
      <c r="F2628" s="375" t="s">
        <v>5798</v>
      </c>
      <c r="G2628" s="376" t="s">
        <v>160</v>
      </c>
      <c r="H2628" s="377">
        <v>2</v>
      </c>
      <c r="I2628" s="378">
        <v>0.25</v>
      </c>
      <c r="J2628" s="378">
        <v>0.5</v>
      </c>
      <c r="K2628" s="379"/>
      <c r="L2628" s="493">
        <v>0.31</v>
      </c>
      <c r="M2628" s="494"/>
    </row>
    <row r="2629" spans="1:13" x14ac:dyDescent="0.2">
      <c r="A2629" s="359" t="s">
        <v>7122</v>
      </c>
      <c r="B2629" s="360" t="s">
        <v>8511</v>
      </c>
      <c r="C2629" s="361" t="s">
        <v>5781</v>
      </c>
      <c r="D2629" s="360" t="s">
        <v>5782</v>
      </c>
      <c r="E2629" s="360" t="s">
        <v>5783</v>
      </c>
      <c r="F2629" s="362" t="s">
        <v>5784</v>
      </c>
      <c r="G2629" s="363" t="s">
        <v>5785</v>
      </c>
      <c r="H2629" s="361" t="s">
        <v>5786</v>
      </c>
      <c r="I2629" s="361" t="s">
        <v>5787</v>
      </c>
      <c r="J2629" s="361" t="s">
        <v>5788</v>
      </c>
      <c r="K2629" s="364"/>
      <c r="L2629" s="494"/>
      <c r="M2629" s="494"/>
    </row>
    <row r="2630" spans="1:13" ht="36" x14ac:dyDescent="0.2">
      <c r="A2630" s="359" t="s">
        <v>7123</v>
      </c>
      <c r="B2630" s="365" t="s">
        <v>5789</v>
      </c>
      <c r="C2630" s="366" t="s">
        <v>8513</v>
      </c>
      <c r="D2630" s="365" t="s">
        <v>217</v>
      </c>
      <c r="E2630" s="365" t="s">
        <v>1093</v>
      </c>
      <c r="F2630" s="367" t="s">
        <v>6088</v>
      </c>
      <c r="G2630" s="368" t="s">
        <v>160</v>
      </c>
      <c r="H2630" s="369">
        <v>1</v>
      </c>
      <c r="I2630" s="370">
        <v>24.4</v>
      </c>
      <c r="J2630" s="370">
        <v>24.4</v>
      </c>
      <c r="K2630" s="371"/>
      <c r="L2630" s="495">
        <v>29.4</v>
      </c>
      <c r="M2630" s="495">
        <v>29.4</v>
      </c>
    </row>
    <row r="2631" spans="1:13" ht="24" x14ac:dyDescent="0.2">
      <c r="A2631" s="359" t="s">
        <v>7124</v>
      </c>
      <c r="B2631" s="418" t="s">
        <v>5898</v>
      </c>
      <c r="C2631" s="419" t="s">
        <v>6089</v>
      </c>
      <c r="D2631" s="418" t="s">
        <v>217</v>
      </c>
      <c r="E2631" s="418" t="s">
        <v>6090</v>
      </c>
      <c r="F2631" s="420" t="s">
        <v>5908</v>
      </c>
      <c r="G2631" s="421" t="s">
        <v>185</v>
      </c>
      <c r="H2631" s="422">
        <v>0.35809999999999997</v>
      </c>
      <c r="I2631" s="423">
        <v>17.43</v>
      </c>
      <c r="J2631" s="423">
        <v>6.24</v>
      </c>
      <c r="K2631" s="379"/>
      <c r="L2631" s="493">
        <v>21</v>
      </c>
      <c r="M2631" s="494"/>
    </row>
    <row r="2632" spans="1:13" ht="24" x14ac:dyDescent="0.2">
      <c r="A2632" s="359" t="s">
        <v>13986</v>
      </c>
      <c r="B2632" s="424" t="s">
        <v>5898</v>
      </c>
      <c r="C2632" s="425" t="s">
        <v>6091</v>
      </c>
      <c r="D2632" s="424" t="s">
        <v>217</v>
      </c>
      <c r="E2632" s="424" t="s">
        <v>6092</v>
      </c>
      <c r="F2632" s="426" t="s">
        <v>5908</v>
      </c>
      <c r="G2632" s="427" t="s">
        <v>185</v>
      </c>
      <c r="H2632" s="428">
        <v>0.35809999999999997</v>
      </c>
      <c r="I2632" s="417">
        <v>24.12</v>
      </c>
      <c r="J2632" s="417">
        <v>8.6300000000000008</v>
      </c>
      <c r="K2632" s="379"/>
      <c r="L2632" s="489">
        <v>29.06</v>
      </c>
    </row>
    <row r="2633" spans="1:13" ht="24.75" thickBot="1" x14ac:dyDescent="0.25">
      <c r="A2633" s="359" t="s">
        <v>13987</v>
      </c>
      <c r="B2633" s="396" t="s">
        <v>5794</v>
      </c>
      <c r="C2633" s="397" t="s">
        <v>8517</v>
      </c>
      <c r="D2633" s="396" t="s">
        <v>217</v>
      </c>
      <c r="E2633" s="396" t="s">
        <v>8518</v>
      </c>
      <c r="F2633" s="398" t="s">
        <v>5798</v>
      </c>
      <c r="G2633" s="399" t="s">
        <v>160</v>
      </c>
      <c r="H2633" s="400">
        <v>1</v>
      </c>
      <c r="I2633" s="380">
        <v>9.0300222222222182</v>
      </c>
      <c r="J2633" s="380">
        <v>9.0299999999999994</v>
      </c>
      <c r="K2633" s="379"/>
      <c r="L2633" s="489">
        <v>10.86</v>
      </c>
    </row>
    <row r="2634" spans="1:13" ht="24.75" thickTop="1" x14ac:dyDescent="0.2">
      <c r="A2634" s="359" t="s">
        <v>13988</v>
      </c>
      <c r="B2634" s="390" t="s">
        <v>5794</v>
      </c>
      <c r="C2634" s="391" t="s">
        <v>8489</v>
      </c>
      <c r="D2634" s="390" t="s">
        <v>217</v>
      </c>
      <c r="E2634" s="390" t="s">
        <v>5520</v>
      </c>
      <c r="F2634" s="392" t="s">
        <v>5798</v>
      </c>
      <c r="G2634" s="393" t="s">
        <v>160</v>
      </c>
      <c r="H2634" s="394">
        <v>2</v>
      </c>
      <c r="I2634" s="395">
        <v>0.25</v>
      </c>
      <c r="J2634" s="395">
        <v>0.5</v>
      </c>
      <c r="K2634" s="379"/>
      <c r="L2634" s="491">
        <v>0.31</v>
      </c>
      <c r="M2634" s="492"/>
    </row>
    <row r="2635" spans="1:13" x14ac:dyDescent="0.2">
      <c r="A2635" s="359" t="s">
        <v>7125</v>
      </c>
      <c r="B2635" s="360" t="s">
        <v>8521</v>
      </c>
      <c r="C2635" s="361" t="s">
        <v>5781</v>
      </c>
      <c r="D2635" s="360" t="s">
        <v>5782</v>
      </c>
      <c r="E2635" s="360" t="s">
        <v>5783</v>
      </c>
      <c r="F2635" s="362" t="s">
        <v>5784</v>
      </c>
      <c r="G2635" s="363" t="s">
        <v>5785</v>
      </c>
      <c r="H2635" s="361" t="s">
        <v>5786</v>
      </c>
      <c r="I2635" s="361" t="s">
        <v>5787</v>
      </c>
      <c r="J2635" s="361" t="s">
        <v>5788</v>
      </c>
      <c r="K2635" s="364"/>
      <c r="L2635" s="494"/>
      <c r="M2635" s="494"/>
    </row>
    <row r="2636" spans="1:13" ht="36" x14ac:dyDescent="0.2">
      <c r="A2636" s="359" t="s">
        <v>7127</v>
      </c>
      <c r="B2636" s="365" t="s">
        <v>5789</v>
      </c>
      <c r="C2636" s="366" t="s">
        <v>6140</v>
      </c>
      <c r="D2636" s="365" t="s">
        <v>217</v>
      </c>
      <c r="E2636" s="365" t="s">
        <v>6141</v>
      </c>
      <c r="F2636" s="367" t="s">
        <v>6088</v>
      </c>
      <c r="G2636" s="368" t="s">
        <v>160</v>
      </c>
      <c r="H2636" s="369">
        <v>1</v>
      </c>
      <c r="I2636" s="370">
        <v>37.21</v>
      </c>
      <c r="J2636" s="370">
        <v>37.21</v>
      </c>
      <c r="K2636" s="371"/>
      <c r="L2636" s="495">
        <v>44.83</v>
      </c>
      <c r="M2636" s="495">
        <v>44.83</v>
      </c>
    </row>
    <row r="2637" spans="1:13" ht="36" x14ac:dyDescent="0.2">
      <c r="A2637" s="359" t="s">
        <v>7129</v>
      </c>
      <c r="B2637" s="418" t="s">
        <v>5898</v>
      </c>
      <c r="C2637" s="419" t="s">
        <v>6142</v>
      </c>
      <c r="D2637" s="418" t="s">
        <v>217</v>
      </c>
      <c r="E2637" s="418" t="s">
        <v>6143</v>
      </c>
      <c r="F2637" s="420" t="s">
        <v>6088</v>
      </c>
      <c r="G2637" s="421" t="s">
        <v>160</v>
      </c>
      <c r="H2637" s="422">
        <v>1</v>
      </c>
      <c r="I2637" s="423">
        <v>8.48</v>
      </c>
      <c r="J2637" s="423">
        <v>8.48</v>
      </c>
      <c r="K2637" s="379"/>
      <c r="L2637" s="493">
        <v>10.220000000000001</v>
      </c>
      <c r="M2637" s="494"/>
    </row>
    <row r="2638" spans="1:13" ht="36" x14ac:dyDescent="0.2">
      <c r="A2638" s="359" t="s">
        <v>7130</v>
      </c>
      <c r="B2638" s="418" t="s">
        <v>5898</v>
      </c>
      <c r="C2638" s="419" t="s">
        <v>6144</v>
      </c>
      <c r="D2638" s="418" t="s">
        <v>217</v>
      </c>
      <c r="E2638" s="418" t="s">
        <v>6145</v>
      </c>
      <c r="F2638" s="420" t="s">
        <v>6088</v>
      </c>
      <c r="G2638" s="421" t="s">
        <v>160</v>
      </c>
      <c r="H2638" s="422">
        <v>1</v>
      </c>
      <c r="I2638" s="423">
        <v>28.730257142857141</v>
      </c>
      <c r="J2638" s="423">
        <v>28.73</v>
      </c>
      <c r="K2638" s="379"/>
      <c r="L2638" s="493">
        <v>34.61</v>
      </c>
      <c r="M2638" s="494"/>
    </row>
    <row r="2639" spans="1:13" x14ac:dyDescent="0.2">
      <c r="A2639" s="359" t="s">
        <v>7131</v>
      </c>
      <c r="B2639" s="360" t="s">
        <v>8526</v>
      </c>
      <c r="C2639" s="361" t="s">
        <v>5781</v>
      </c>
      <c r="D2639" s="360" t="s">
        <v>5782</v>
      </c>
      <c r="E2639" s="360" t="s">
        <v>5783</v>
      </c>
      <c r="F2639" s="362" t="s">
        <v>5784</v>
      </c>
      <c r="G2639" s="363" t="s">
        <v>5785</v>
      </c>
      <c r="H2639" s="361" t="s">
        <v>5786</v>
      </c>
      <c r="I2639" s="361" t="s">
        <v>5787</v>
      </c>
      <c r="J2639" s="361" t="s">
        <v>5788</v>
      </c>
      <c r="K2639" s="364"/>
      <c r="L2639" s="494"/>
      <c r="M2639" s="494"/>
    </row>
    <row r="2640" spans="1:13" x14ac:dyDescent="0.2">
      <c r="A2640" s="359" t="s">
        <v>7132</v>
      </c>
      <c r="B2640" s="365" t="s">
        <v>5789</v>
      </c>
      <c r="C2640" s="366" t="s">
        <v>8528</v>
      </c>
      <c r="D2640" s="365" t="s">
        <v>5791</v>
      </c>
      <c r="E2640" s="365" t="s">
        <v>1096</v>
      </c>
      <c r="F2640" s="367">
        <v>7</v>
      </c>
      <c r="G2640" s="368" t="s">
        <v>5607</v>
      </c>
      <c r="H2640" s="369">
        <v>1</v>
      </c>
      <c r="I2640" s="370">
        <v>18.880000000000003</v>
      </c>
      <c r="J2640" s="370">
        <v>18.880000000000003</v>
      </c>
      <c r="K2640" s="371"/>
      <c r="L2640" s="495">
        <v>22.74</v>
      </c>
      <c r="M2640" s="495">
        <v>22.74</v>
      </c>
    </row>
    <row r="2641" spans="1:13" x14ac:dyDescent="0.2">
      <c r="A2641" s="359" t="s">
        <v>7133</v>
      </c>
      <c r="B2641" s="373" t="s">
        <v>5794</v>
      </c>
      <c r="C2641" s="374" t="s">
        <v>5795</v>
      </c>
      <c r="D2641" s="373" t="s">
        <v>5791</v>
      </c>
      <c r="E2641" s="373" t="s">
        <v>5302</v>
      </c>
      <c r="F2641" s="375" t="s">
        <v>5796</v>
      </c>
      <c r="G2641" s="376" t="s">
        <v>86</v>
      </c>
      <c r="H2641" s="377">
        <v>0.28999999999999998</v>
      </c>
      <c r="I2641" s="378">
        <v>12.5</v>
      </c>
      <c r="J2641" s="378">
        <v>3.62</v>
      </c>
      <c r="K2641" s="379"/>
      <c r="L2641" s="493">
        <v>15.06</v>
      </c>
      <c r="M2641" s="494"/>
    </row>
    <row r="2642" spans="1:13" x14ac:dyDescent="0.2">
      <c r="A2642" s="359" t="s">
        <v>13989</v>
      </c>
      <c r="B2642" s="396" t="s">
        <v>5794</v>
      </c>
      <c r="C2642" s="397" t="s">
        <v>6062</v>
      </c>
      <c r="D2642" s="396" t="s">
        <v>5791</v>
      </c>
      <c r="E2642" s="396" t="s">
        <v>5341</v>
      </c>
      <c r="F2642" s="398" t="s">
        <v>5796</v>
      </c>
      <c r="G2642" s="399" t="s">
        <v>86</v>
      </c>
      <c r="H2642" s="400">
        <v>0.28999999999999998</v>
      </c>
      <c r="I2642" s="380">
        <v>18.510000000000002</v>
      </c>
      <c r="J2642" s="380">
        <v>5.36</v>
      </c>
      <c r="K2642" s="379"/>
      <c r="L2642" s="489">
        <v>22.3</v>
      </c>
    </row>
    <row r="2643" spans="1:13" ht="12.75" thickBot="1" x14ac:dyDescent="0.25">
      <c r="A2643" s="359" t="s">
        <v>13990</v>
      </c>
      <c r="B2643" s="396" t="s">
        <v>5794</v>
      </c>
      <c r="C2643" s="397" t="s">
        <v>7708</v>
      </c>
      <c r="D2643" s="396" t="s">
        <v>5791</v>
      </c>
      <c r="E2643" s="396" t="s">
        <v>7709</v>
      </c>
      <c r="F2643" s="398" t="s">
        <v>5798</v>
      </c>
      <c r="G2643" s="399" t="s">
        <v>5305</v>
      </c>
      <c r="H2643" s="400">
        <v>1</v>
      </c>
      <c r="I2643" s="380">
        <v>9.9009888888888877</v>
      </c>
      <c r="J2643" s="380">
        <v>9.9</v>
      </c>
      <c r="K2643" s="379"/>
      <c r="L2643" s="489">
        <v>11.92</v>
      </c>
    </row>
    <row r="2644" spans="1:13" ht="12.75" thickTop="1" x14ac:dyDescent="0.2">
      <c r="A2644" s="359" t="s">
        <v>13991</v>
      </c>
      <c r="B2644" s="407" t="s">
        <v>8533</v>
      </c>
      <c r="C2644" s="408" t="s">
        <v>5781</v>
      </c>
      <c r="D2644" s="407" t="s">
        <v>5782</v>
      </c>
      <c r="E2644" s="407" t="s">
        <v>5783</v>
      </c>
      <c r="F2644" s="409" t="s">
        <v>5784</v>
      </c>
      <c r="G2644" s="410" t="s">
        <v>5785</v>
      </c>
      <c r="H2644" s="408" t="s">
        <v>5786</v>
      </c>
      <c r="I2644" s="408" t="s">
        <v>5787</v>
      </c>
      <c r="J2644" s="408" t="s">
        <v>5788</v>
      </c>
      <c r="K2644" s="364"/>
      <c r="L2644" s="492"/>
      <c r="M2644" s="492"/>
    </row>
    <row r="2645" spans="1:13" x14ac:dyDescent="0.2">
      <c r="A2645" s="359" t="s">
        <v>7134</v>
      </c>
      <c r="B2645" s="365" t="s">
        <v>5789</v>
      </c>
      <c r="C2645" s="366" t="s">
        <v>6149</v>
      </c>
      <c r="D2645" s="365" t="s">
        <v>5791</v>
      </c>
      <c r="E2645" s="365" t="s">
        <v>400</v>
      </c>
      <c r="F2645" s="367">
        <v>7</v>
      </c>
      <c r="G2645" s="368" t="s">
        <v>5607</v>
      </c>
      <c r="H2645" s="369">
        <v>1</v>
      </c>
      <c r="I2645" s="370">
        <v>15.67</v>
      </c>
      <c r="J2645" s="370">
        <v>15.670000000000002</v>
      </c>
      <c r="K2645" s="371"/>
      <c r="L2645" s="495">
        <v>18.87</v>
      </c>
      <c r="M2645" s="495">
        <v>18.87</v>
      </c>
    </row>
    <row r="2646" spans="1:13" x14ac:dyDescent="0.2">
      <c r="A2646" s="359" t="s">
        <v>7136</v>
      </c>
      <c r="B2646" s="373" t="s">
        <v>5794</v>
      </c>
      <c r="C2646" s="374" t="s">
        <v>5795</v>
      </c>
      <c r="D2646" s="373" t="s">
        <v>5791</v>
      </c>
      <c r="E2646" s="373" t="s">
        <v>5302</v>
      </c>
      <c r="F2646" s="375" t="s">
        <v>5796</v>
      </c>
      <c r="G2646" s="376" t="s">
        <v>86</v>
      </c>
      <c r="H2646" s="377">
        <v>0.28999999999999998</v>
      </c>
      <c r="I2646" s="378">
        <v>12.5</v>
      </c>
      <c r="J2646" s="378">
        <v>3.62</v>
      </c>
      <c r="K2646" s="379"/>
      <c r="L2646" s="493">
        <v>15.06</v>
      </c>
      <c r="M2646" s="494"/>
    </row>
    <row r="2647" spans="1:13" x14ac:dyDescent="0.2">
      <c r="A2647" s="359" t="s">
        <v>7137</v>
      </c>
      <c r="B2647" s="373" t="s">
        <v>5794</v>
      </c>
      <c r="C2647" s="374" t="s">
        <v>6062</v>
      </c>
      <c r="D2647" s="373" t="s">
        <v>5791</v>
      </c>
      <c r="E2647" s="373" t="s">
        <v>5341</v>
      </c>
      <c r="F2647" s="375" t="s">
        <v>5796</v>
      </c>
      <c r="G2647" s="376" t="s">
        <v>86</v>
      </c>
      <c r="H2647" s="377">
        <v>0.28999999999999998</v>
      </c>
      <c r="I2647" s="378">
        <v>18.510000000000002</v>
      </c>
      <c r="J2647" s="378">
        <v>5.36</v>
      </c>
      <c r="K2647" s="379"/>
      <c r="L2647" s="493">
        <v>22.3</v>
      </c>
      <c r="M2647" s="494"/>
    </row>
    <row r="2648" spans="1:13" x14ac:dyDescent="0.2">
      <c r="A2648" s="359" t="s">
        <v>7138</v>
      </c>
      <c r="B2648" s="373" t="s">
        <v>5794</v>
      </c>
      <c r="C2648" s="374" t="s">
        <v>6150</v>
      </c>
      <c r="D2648" s="373" t="s">
        <v>5791</v>
      </c>
      <c r="E2648" s="373" t="s">
        <v>6151</v>
      </c>
      <c r="F2648" s="375" t="s">
        <v>5798</v>
      </c>
      <c r="G2648" s="376" t="s">
        <v>5305</v>
      </c>
      <c r="H2648" s="377">
        <v>1</v>
      </c>
      <c r="I2648" s="378">
        <v>6.6911333333333323</v>
      </c>
      <c r="J2648" s="378">
        <v>6.69</v>
      </c>
      <c r="K2648" s="379"/>
      <c r="L2648" s="493">
        <v>8.0500000000000007</v>
      </c>
      <c r="M2648" s="494"/>
    </row>
    <row r="2649" spans="1:13" x14ac:dyDescent="0.2">
      <c r="A2649" s="359" t="s">
        <v>7139</v>
      </c>
      <c r="B2649" s="360" t="s">
        <v>8539</v>
      </c>
      <c r="C2649" s="361" t="s">
        <v>5781</v>
      </c>
      <c r="D2649" s="360" t="s">
        <v>5782</v>
      </c>
      <c r="E2649" s="360" t="s">
        <v>5783</v>
      </c>
      <c r="F2649" s="362" t="s">
        <v>5784</v>
      </c>
      <c r="G2649" s="363" t="s">
        <v>5785</v>
      </c>
      <c r="H2649" s="361" t="s">
        <v>5786</v>
      </c>
      <c r="I2649" s="361" t="s">
        <v>5787</v>
      </c>
      <c r="J2649" s="361" t="s">
        <v>5788</v>
      </c>
      <c r="K2649" s="364"/>
      <c r="L2649" s="494"/>
      <c r="M2649" s="494"/>
    </row>
    <row r="2650" spans="1:13" x14ac:dyDescent="0.2">
      <c r="A2650" s="359" t="s">
        <v>7140</v>
      </c>
      <c r="B2650" s="365" t="s">
        <v>5789</v>
      </c>
      <c r="C2650" s="366" t="s">
        <v>6125</v>
      </c>
      <c r="D2650" s="365" t="s">
        <v>5791</v>
      </c>
      <c r="E2650" s="365" t="s">
        <v>390</v>
      </c>
      <c r="F2650" s="367">
        <v>7</v>
      </c>
      <c r="G2650" s="368" t="s">
        <v>5607</v>
      </c>
      <c r="H2650" s="369">
        <v>1</v>
      </c>
      <c r="I2650" s="370">
        <v>13.09</v>
      </c>
      <c r="J2650" s="370">
        <v>13.09</v>
      </c>
      <c r="K2650" s="371"/>
      <c r="L2650" s="495">
        <v>15.79</v>
      </c>
      <c r="M2650" s="495">
        <v>15.79</v>
      </c>
    </row>
    <row r="2651" spans="1:13" x14ac:dyDescent="0.2">
      <c r="A2651" s="359" t="s">
        <v>7141</v>
      </c>
      <c r="B2651" s="373" t="s">
        <v>5794</v>
      </c>
      <c r="C2651" s="374" t="s">
        <v>5795</v>
      </c>
      <c r="D2651" s="373" t="s">
        <v>5791</v>
      </c>
      <c r="E2651" s="373" t="s">
        <v>5302</v>
      </c>
      <c r="F2651" s="375" t="s">
        <v>5796</v>
      </c>
      <c r="G2651" s="376" t="s">
        <v>86</v>
      </c>
      <c r="H2651" s="377">
        <v>0.21</v>
      </c>
      <c r="I2651" s="378">
        <v>12.5</v>
      </c>
      <c r="J2651" s="378">
        <v>2.62</v>
      </c>
      <c r="K2651" s="379"/>
      <c r="L2651" s="493">
        <v>15.06</v>
      </c>
      <c r="M2651" s="494"/>
    </row>
    <row r="2652" spans="1:13" x14ac:dyDescent="0.2">
      <c r="A2652" s="359" t="s">
        <v>7142</v>
      </c>
      <c r="B2652" s="373" t="s">
        <v>5794</v>
      </c>
      <c r="C2652" s="374" t="s">
        <v>6062</v>
      </c>
      <c r="D2652" s="373" t="s">
        <v>5791</v>
      </c>
      <c r="E2652" s="373" t="s">
        <v>5341</v>
      </c>
      <c r="F2652" s="375" t="s">
        <v>5796</v>
      </c>
      <c r="G2652" s="376" t="s">
        <v>86</v>
      </c>
      <c r="H2652" s="377">
        <v>0.21</v>
      </c>
      <c r="I2652" s="378">
        <v>18.510000000000002</v>
      </c>
      <c r="J2652" s="378">
        <v>3.88</v>
      </c>
      <c r="K2652" s="379"/>
      <c r="L2652" s="493">
        <v>22.3</v>
      </c>
      <c r="M2652" s="494"/>
    </row>
    <row r="2653" spans="1:13" x14ac:dyDescent="0.2">
      <c r="A2653" s="359" t="s">
        <v>7143</v>
      </c>
      <c r="B2653" s="373" t="s">
        <v>5794</v>
      </c>
      <c r="C2653" s="374" t="s">
        <v>6126</v>
      </c>
      <c r="D2653" s="373" t="s">
        <v>5791</v>
      </c>
      <c r="E2653" s="373" t="s">
        <v>6127</v>
      </c>
      <c r="F2653" s="375" t="s">
        <v>5798</v>
      </c>
      <c r="G2653" s="376" t="s">
        <v>5305</v>
      </c>
      <c r="H2653" s="377">
        <v>1</v>
      </c>
      <c r="I2653" s="378">
        <v>6.59</v>
      </c>
      <c r="J2653" s="378">
        <v>6.59</v>
      </c>
      <c r="K2653" s="379"/>
      <c r="L2653" s="493">
        <v>7.95</v>
      </c>
      <c r="M2653" s="494"/>
    </row>
    <row r="2654" spans="1:13" x14ac:dyDescent="0.2">
      <c r="A2654" s="359" t="s">
        <v>7144</v>
      </c>
      <c r="B2654" s="360" t="s">
        <v>8545</v>
      </c>
      <c r="C2654" s="361" t="s">
        <v>5781</v>
      </c>
      <c r="D2654" s="360" t="s">
        <v>5782</v>
      </c>
      <c r="E2654" s="360" t="s">
        <v>5783</v>
      </c>
      <c r="F2654" s="362" t="s">
        <v>5784</v>
      </c>
      <c r="G2654" s="363" t="s">
        <v>5785</v>
      </c>
      <c r="H2654" s="361" t="s">
        <v>5786</v>
      </c>
      <c r="I2654" s="361" t="s">
        <v>5787</v>
      </c>
      <c r="J2654" s="361" t="s">
        <v>5788</v>
      </c>
      <c r="K2654" s="364"/>
      <c r="L2654" s="494"/>
      <c r="M2654" s="494"/>
    </row>
    <row r="2655" spans="1:13" x14ac:dyDescent="0.2">
      <c r="A2655" s="359" t="s">
        <v>7145</v>
      </c>
      <c r="B2655" s="365" t="s">
        <v>5789</v>
      </c>
      <c r="C2655" s="366" t="s">
        <v>6135</v>
      </c>
      <c r="D2655" s="365" t="s">
        <v>5791</v>
      </c>
      <c r="E2655" s="365" t="s">
        <v>394</v>
      </c>
      <c r="F2655" s="367">
        <v>7</v>
      </c>
      <c r="G2655" s="368" t="s">
        <v>5607</v>
      </c>
      <c r="H2655" s="369">
        <v>1</v>
      </c>
      <c r="I2655" s="370">
        <v>21.09</v>
      </c>
      <c r="J2655" s="370">
        <v>21.090000000000003</v>
      </c>
      <c r="K2655" s="371"/>
      <c r="L2655" s="495">
        <v>25.41</v>
      </c>
      <c r="M2655" s="495">
        <v>25.41</v>
      </c>
    </row>
    <row r="2656" spans="1:13" x14ac:dyDescent="0.2">
      <c r="A2656" s="359" t="s">
        <v>7146</v>
      </c>
      <c r="B2656" s="373" t="s">
        <v>5794</v>
      </c>
      <c r="C2656" s="374" t="s">
        <v>5795</v>
      </c>
      <c r="D2656" s="373" t="s">
        <v>5791</v>
      </c>
      <c r="E2656" s="373" t="s">
        <v>5302</v>
      </c>
      <c r="F2656" s="375" t="s">
        <v>5796</v>
      </c>
      <c r="G2656" s="376" t="s">
        <v>86</v>
      </c>
      <c r="H2656" s="377">
        <v>0.37</v>
      </c>
      <c r="I2656" s="378">
        <v>12.5</v>
      </c>
      <c r="J2656" s="378">
        <v>4.62</v>
      </c>
      <c r="K2656" s="379"/>
      <c r="L2656" s="493">
        <v>15.06</v>
      </c>
      <c r="M2656" s="494"/>
    </row>
    <row r="2657" spans="1:13" x14ac:dyDescent="0.2">
      <c r="A2657" s="359" t="s">
        <v>7147</v>
      </c>
      <c r="B2657" s="373" t="s">
        <v>5794</v>
      </c>
      <c r="C2657" s="374" t="s">
        <v>6062</v>
      </c>
      <c r="D2657" s="373" t="s">
        <v>5791</v>
      </c>
      <c r="E2657" s="373" t="s">
        <v>5341</v>
      </c>
      <c r="F2657" s="375" t="s">
        <v>5796</v>
      </c>
      <c r="G2657" s="376" t="s">
        <v>86</v>
      </c>
      <c r="H2657" s="377">
        <v>0.37</v>
      </c>
      <c r="I2657" s="378">
        <v>18.510000000000002</v>
      </c>
      <c r="J2657" s="378">
        <v>6.84</v>
      </c>
      <c r="K2657" s="379"/>
      <c r="L2657" s="493">
        <v>22.3</v>
      </c>
      <c r="M2657" s="494"/>
    </row>
    <row r="2658" spans="1:13" x14ac:dyDescent="0.2">
      <c r="A2658" s="359" t="s">
        <v>7148</v>
      </c>
      <c r="B2658" s="373" t="s">
        <v>5794</v>
      </c>
      <c r="C2658" s="374" t="s">
        <v>6136</v>
      </c>
      <c r="D2658" s="373" t="s">
        <v>5791</v>
      </c>
      <c r="E2658" s="373" t="s">
        <v>6137</v>
      </c>
      <c r="F2658" s="375" t="s">
        <v>5798</v>
      </c>
      <c r="G2658" s="376" t="s">
        <v>5305</v>
      </c>
      <c r="H2658" s="377">
        <v>1</v>
      </c>
      <c r="I2658" s="378">
        <v>9.6306888888888889</v>
      </c>
      <c r="J2658" s="378">
        <v>9.6300000000000008</v>
      </c>
      <c r="K2658" s="379"/>
      <c r="L2658" s="493">
        <v>11.59</v>
      </c>
      <c r="M2658" s="494"/>
    </row>
    <row r="2659" spans="1:13" x14ac:dyDescent="0.2">
      <c r="A2659" s="359" t="s">
        <v>13992</v>
      </c>
      <c r="B2659" s="381" t="s">
        <v>8551</v>
      </c>
      <c r="C2659" s="382" t="s">
        <v>5781</v>
      </c>
      <c r="D2659" s="381" t="s">
        <v>5782</v>
      </c>
      <c r="E2659" s="381" t="s">
        <v>5783</v>
      </c>
      <c r="F2659" s="383" t="s">
        <v>5784</v>
      </c>
      <c r="G2659" s="384" t="s">
        <v>5785</v>
      </c>
      <c r="H2659" s="382" t="s">
        <v>5786</v>
      </c>
      <c r="I2659" s="382" t="s">
        <v>5787</v>
      </c>
      <c r="J2659" s="382" t="s">
        <v>5788</v>
      </c>
      <c r="K2659" s="364"/>
    </row>
    <row r="2660" spans="1:13" ht="12.75" thickBot="1" x14ac:dyDescent="0.25">
      <c r="A2660" s="359" t="s">
        <v>13993</v>
      </c>
      <c r="B2660" s="385" t="s">
        <v>5789</v>
      </c>
      <c r="C2660" s="386" t="s">
        <v>8251</v>
      </c>
      <c r="D2660" s="385" t="s">
        <v>5791</v>
      </c>
      <c r="E2660" s="385" t="s">
        <v>1035</v>
      </c>
      <c r="F2660" s="387">
        <v>7</v>
      </c>
      <c r="G2660" s="388" t="s">
        <v>5607</v>
      </c>
      <c r="H2660" s="389">
        <v>1</v>
      </c>
      <c r="I2660" s="372">
        <v>6.76</v>
      </c>
      <c r="J2660" s="372">
        <v>6.7600000000000007</v>
      </c>
      <c r="K2660" s="371"/>
      <c r="L2660" s="488">
        <v>8.14</v>
      </c>
      <c r="M2660" s="488">
        <v>8.14</v>
      </c>
    </row>
    <row r="2661" spans="1:13" ht="12.75" thickTop="1" x14ac:dyDescent="0.2">
      <c r="A2661" s="359" t="s">
        <v>13994</v>
      </c>
      <c r="B2661" s="390" t="s">
        <v>5794</v>
      </c>
      <c r="C2661" s="391" t="s">
        <v>5795</v>
      </c>
      <c r="D2661" s="390" t="s">
        <v>5791</v>
      </c>
      <c r="E2661" s="390" t="s">
        <v>5302</v>
      </c>
      <c r="F2661" s="392" t="s">
        <v>5796</v>
      </c>
      <c r="G2661" s="393" t="s">
        <v>86</v>
      </c>
      <c r="H2661" s="394">
        <v>0.15</v>
      </c>
      <c r="I2661" s="395">
        <v>12.5</v>
      </c>
      <c r="J2661" s="395">
        <v>1.87</v>
      </c>
      <c r="K2661" s="379"/>
      <c r="L2661" s="491">
        <v>15.06</v>
      </c>
      <c r="M2661" s="492"/>
    </row>
    <row r="2662" spans="1:13" x14ac:dyDescent="0.2">
      <c r="A2662" s="359" t="s">
        <v>7149</v>
      </c>
      <c r="B2662" s="373" t="s">
        <v>5794</v>
      </c>
      <c r="C2662" s="374" t="s">
        <v>6062</v>
      </c>
      <c r="D2662" s="373" t="s">
        <v>5791</v>
      </c>
      <c r="E2662" s="373" t="s">
        <v>5341</v>
      </c>
      <c r="F2662" s="375" t="s">
        <v>5796</v>
      </c>
      <c r="G2662" s="376" t="s">
        <v>86</v>
      </c>
      <c r="H2662" s="377">
        <v>0.15</v>
      </c>
      <c r="I2662" s="378">
        <v>18.510000000000002</v>
      </c>
      <c r="J2662" s="378">
        <v>2.77</v>
      </c>
      <c r="K2662" s="379"/>
      <c r="L2662" s="493">
        <v>22.3</v>
      </c>
      <c r="M2662" s="494"/>
    </row>
    <row r="2663" spans="1:13" x14ac:dyDescent="0.2">
      <c r="A2663" s="359" t="s">
        <v>7151</v>
      </c>
      <c r="B2663" s="373" t="s">
        <v>5794</v>
      </c>
      <c r="C2663" s="374" t="s">
        <v>7659</v>
      </c>
      <c r="D2663" s="373" t="s">
        <v>5791</v>
      </c>
      <c r="E2663" s="373" t="s">
        <v>7660</v>
      </c>
      <c r="F2663" s="375" t="s">
        <v>5798</v>
      </c>
      <c r="G2663" s="376" t="s">
        <v>5305</v>
      </c>
      <c r="H2663" s="377">
        <v>1</v>
      </c>
      <c r="I2663" s="378">
        <v>2.1205499999999993</v>
      </c>
      <c r="J2663" s="378">
        <v>2.12</v>
      </c>
      <c r="K2663" s="379"/>
      <c r="L2663" s="493">
        <v>2.5499999999999998</v>
      </c>
      <c r="M2663" s="494"/>
    </row>
    <row r="2664" spans="1:13" x14ac:dyDescent="0.2">
      <c r="A2664" s="359" t="s">
        <v>7152</v>
      </c>
      <c r="B2664" s="360" t="s">
        <v>8557</v>
      </c>
      <c r="C2664" s="361" t="s">
        <v>5781</v>
      </c>
      <c r="D2664" s="360" t="s">
        <v>5782</v>
      </c>
      <c r="E2664" s="360" t="s">
        <v>5783</v>
      </c>
      <c r="F2664" s="362" t="s">
        <v>5784</v>
      </c>
      <c r="G2664" s="363" t="s">
        <v>5785</v>
      </c>
      <c r="H2664" s="361" t="s">
        <v>5786</v>
      </c>
      <c r="I2664" s="361" t="s">
        <v>5787</v>
      </c>
      <c r="J2664" s="361" t="s">
        <v>5788</v>
      </c>
      <c r="K2664" s="364"/>
      <c r="L2664" s="494"/>
      <c r="M2664" s="494"/>
    </row>
    <row r="2665" spans="1:13" ht="36" x14ac:dyDescent="0.2">
      <c r="A2665" s="359" t="s">
        <v>7153</v>
      </c>
      <c r="B2665" s="365" t="s">
        <v>5789</v>
      </c>
      <c r="C2665" s="366" t="s">
        <v>6118</v>
      </c>
      <c r="D2665" s="365" t="s">
        <v>217</v>
      </c>
      <c r="E2665" s="365" t="s">
        <v>6119</v>
      </c>
      <c r="F2665" s="367" t="s">
        <v>6088</v>
      </c>
      <c r="G2665" s="368" t="s">
        <v>160</v>
      </c>
      <c r="H2665" s="369">
        <v>1</v>
      </c>
      <c r="I2665" s="370">
        <v>22.700000000000003</v>
      </c>
      <c r="J2665" s="370">
        <v>22.700000000000003</v>
      </c>
      <c r="K2665" s="371"/>
      <c r="L2665" s="495">
        <v>27.36</v>
      </c>
      <c r="M2665" s="495">
        <v>27.36</v>
      </c>
    </row>
    <row r="2666" spans="1:13" ht="24" x14ac:dyDescent="0.2">
      <c r="A2666" s="359" t="s">
        <v>7154</v>
      </c>
      <c r="B2666" s="418" t="s">
        <v>5898</v>
      </c>
      <c r="C2666" s="419" t="s">
        <v>6089</v>
      </c>
      <c r="D2666" s="418" t="s">
        <v>217</v>
      </c>
      <c r="E2666" s="418" t="s">
        <v>6090</v>
      </c>
      <c r="F2666" s="420" t="s">
        <v>5908</v>
      </c>
      <c r="G2666" s="421" t="s">
        <v>185</v>
      </c>
      <c r="H2666" s="422">
        <v>0.1033</v>
      </c>
      <c r="I2666" s="423">
        <v>17.43</v>
      </c>
      <c r="J2666" s="423">
        <v>1.8</v>
      </c>
      <c r="K2666" s="379"/>
      <c r="L2666" s="493">
        <v>21</v>
      </c>
      <c r="M2666" s="494"/>
    </row>
    <row r="2667" spans="1:13" ht="24" x14ac:dyDescent="0.2">
      <c r="A2667" s="359" t="s">
        <v>7155</v>
      </c>
      <c r="B2667" s="418" t="s">
        <v>5898</v>
      </c>
      <c r="C2667" s="419" t="s">
        <v>6091</v>
      </c>
      <c r="D2667" s="418" t="s">
        <v>217</v>
      </c>
      <c r="E2667" s="418" t="s">
        <v>6092</v>
      </c>
      <c r="F2667" s="420" t="s">
        <v>5908</v>
      </c>
      <c r="G2667" s="421" t="s">
        <v>185</v>
      </c>
      <c r="H2667" s="422">
        <v>0.24779999999999999</v>
      </c>
      <c r="I2667" s="423">
        <v>24.12</v>
      </c>
      <c r="J2667" s="423">
        <v>5.97</v>
      </c>
      <c r="K2667" s="379"/>
      <c r="L2667" s="493">
        <v>29.06</v>
      </c>
      <c r="M2667" s="494"/>
    </row>
    <row r="2668" spans="1:13" x14ac:dyDescent="0.2">
      <c r="A2668" s="359" t="s">
        <v>7156</v>
      </c>
      <c r="B2668" s="373" t="s">
        <v>5794</v>
      </c>
      <c r="C2668" s="374" t="s">
        <v>6120</v>
      </c>
      <c r="D2668" s="373" t="s">
        <v>217</v>
      </c>
      <c r="E2668" s="373" t="s">
        <v>6121</v>
      </c>
      <c r="F2668" s="375" t="s">
        <v>5798</v>
      </c>
      <c r="G2668" s="376" t="s">
        <v>160</v>
      </c>
      <c r="H2668" s="377">
        <v>2</v>
      </c>
      <c r="I2668" s="378">
        <v>1.9</v>
      </c>
      <c r="J2668" s="378">
        <v>3.8</v>
      </c>
      <c r="K2668" s="379"/>
      <c r="L2668" s="493">
        <v>2.2999999999999998</v>
      </c>
      <c r="M2668" s="494"/>
    </row>
    <row r="2669" spans="1:13" x14ac:dyDescent="0.2">
      <c r="A2669" s="359" t="s">
        <v>13995</v>
      </c>
      <c r="B2669" s="396" t="s">
        <v>5794</v>
      </c>
      <c r="C2669" s="397" t="s">
        <v>6122</v>
      </c>
      <c r="D2669" s="396" t="s">
        <v>217</v>
      </c>
      <c r="E2669" s="396" t="s">
        <v>6123</v>
      </c>
      <c r="F2669" s="398" t="s">
        <v>5798</v>
      </c>
      <c r="G2669" s="399" t="s">
        <v>160</v>
      </c>
      <c r="H2669" s="400">
        <v>1</v>
      </c>
      <c r="I2669" s="380">
        <v>11.130109090909091</v>
      </c>
      <c r="J2669" s="380">
        <v>11.13</v>
      </c>
      <c r="K2669" s="379"/>
      <c r="L2669" s="489">
        <v>13.4</v>
      </c>
    </row>
    <row r="2670" spans="1:13" ht="12.75" thickBot="1" x14ac:dyDescent="0.25">
      <c r="A2670" s="359" t="s">
        <v>13996</v>
      </c>
      <c r="B2670" s="381" t="s">
        <v>8564</v>
      </c>
      <c r="C2670" s="382" t="s">
        <v>5781</v>
      </c>
      <c r="D2670" s="381" t="s">
        <v>5782</v>
      </c>
      <c r="E2670" s="381" t="s">
        <v>5783</v>
      </c>
      <c r="F2670" s="383" t="s">
        <v>5784</v>
      </c>
      <c r="G2670" s="384" t="s">
        <v>5785</v>
      </c>
      <c r="H2670" s="382" t="s">
        <v>5786</v>
      </c>
      <c r="I2670" s="382" t="s">
        <v>5787</v>
      </c>
      <c r="J2670" s="382" t="s">
        <v>5788</v>
      </c>
      <c r="K2670" s="364"/>
    </row>
    <row r="2671" spans="1:13" ht="36.75" thickTop="1" x14ac:dyDescent="0.2">
      <c r="A2671" s="359" t="s">
        <v>13997</v>
      </c>
      <c r="B2671" s="401" t="s">
        <v>5789</v>
      </c>
      <c r="C2671" s="402" t="s">
        <v>8566</v>
      </c>
      <c r="D2671" s="401" t="s">
        <v>217</v>
      </c>
      <c r="E2671" s="401" t="s">
        <v>8567</v>
      </c>
      <c r="F2671" s="403" t="s">
        <v>6088</v>
      </c>
      <c r="G2671" s="404" t="s">
        <v>160</v>
      </c>
      <c r="H2671" s="405">
        <v>1</v>
      </c>
      <c r="I2671" s="406">
        <v>28.689999999999998</v>
      </c>
      <c r="J2671" s="406">
        <v>28.689999999999998</v>
      </c>
      <c r="K2671" s="371"/>
      <c r="L2671" s="496">
        <v>34.58</v>
      </c>
      <c r="M2671" s="496">
        <v>34.58</v>
      </c>
    </row>
    <row r="2672" spans="1:13" ht="24" x14ac:dyDescent="0.2">
      <c r="A2672" s="359" t="s">
        <v>7157</v>
      </c>
      <c r="B2672" s="418" t="s">
        <v>5898</v>
      </c>
      <c r="C2672" s="419" t="s">
        <v>6089</v>
      </c>
      <c r="D2672" s="418" t="s">
        <v>217</v>
      </c>
      <c r="E2672" s="418" t="s">
        <v>6090</v>
      </c>
      <c r="F2672" s="420" t="s">
        <v>5908</v>
      </c>
      <c r="G2672" s="421" t="s">
        <v>185</v>
      </c>
      <c r="H2672" s="422">
        <v>0.37</v>
      </c>
      <c r="I2672" s="423">
        <v>17.43</v>
      </c>
      <c r="J2672" s="423">
        <v>6.44</v>
      </c>
      <c r="K2672" s="379"/>
      <c r="L2672" s="493">
        <v>21</v>
      </c>
      <c r="M2672" s="494"/>
    </row>
    <row r="2673" spans="1:13" ht="24" x14ac:dyDescent="0.2">
      <c r="A2673" s="359" t="s">
        <v>7159</v>
      </c>
      <c r="B2673" s="418" t="s">
        <v>5898</v>
      </c>
      <c r="C2673" s="419" t="s">
        <v>6091</v>
      </c>
      <c r="D2673" s="418" t="s">
        <v>217</v>
      </c>
      <c r="E2673" s="418" t="s">
        <v>6092</v>
      </c>
      <c r="F2673" s="420" t="s">
        <v>5908</v>
      </c>
      <c r="G2673" s="421" t="s">
        <v>185</v>
      </c>
      <c r="H2673" s="422">
        <v>0.37</v>
      </c>
      <c r="I2673" s="423">
        <v>24.12</v>
      </c>
      <c r="J2673" s="423">
        <v>8.92</v>
      </c>
      <c r="K2673" s="379"/>
      <c r="L2673" s="493">
        <v>29.06</v>
      </c>
      <c r="M2673" s="494"/>
    </row>
    <row r="2674" spans="1:13" x14ac:dyDescent="0.2">
      <c r="A2674" s="359" t="s">
        <v>7160</v>
      </c>
      <c r="B2674" s="373" t="s">
        <v>5794</v>
      </c>
      <c r="C2674" s="374" t="s">
        <v>8571</v>
      </c>
      <c r="D2674" s="373" t="s">
        <v>217</v>
      </c>
      <c r="E2674" s="373" t="s">
        <v>8572</v>
      </c>
      <c r="F2674" s="375" t="s">
        <v>5798</v>
      </c>
      <c r="G2674" s="376" t="s">
        <v>160</v>
      </c>
      <c r="H2674" s="377">
        <v>1</v>
      </c>
      <c r="I2674" s="378">
        <v>13.33</v>
      </c>
      <c r="J2674" s="378">
        <v>13.33</v>
      </c>
      <c r="K2674" s="379"/>
      <c r="L2674" s="493">
        <v>16.059999999999999</v>
      </c>
      <c r="M2674" s="494"/>
    </row>
    <row r="2675" spans="1:13" x14ac:dyDescent="0.2">
      <c r="A2675" s="359" t="s">
        <v>7161</v>
      </c>
      <c r="B2675" s="360" t="s">
        <v>8574</v>
      </c>
      <c r="C2675" s="361" t="s">
        <v>5781</v>
      </c>
      <c r="D2675" s="360" t="s">
        <v>5782</v>
      </c>
      <c r="E2675" s="360" t="s">
        <v>5783</v>
      </c>
      <c r="F2675" s="362" t="s">
        <v>5784</v>
      </c>
      <c r="G2675" s="363" t="s">
        <v>5785</v>
      </c>
      <c r="H2675" s="361" t="s">
        <v>5786</v>
      </c>
      <c r="I2675" s="361" t="s">
        <v>5787</v>
      </c>
      <c r="J2675" s="361" t="s">
        <v>5788</v>
      </c>
      <c r="K2675" s="364"/>
      <c r="L2675" s="494"/>
      <c r="M2675" s="494"/>
    </row>
    <row r="2676" spans="1:13" x14ac:dyDescent="0.2">
      <c r="A2676" s="359" t="s">
        <v>7162</v>
      </c>
      <c r="B2676" s="365" t="s">
        <v>5789</v>
      </c>
      <c r="C2676" s="366" t="s">
        <v>8576</v>
      </c>
      <c r="D2676" s="365" t="s">
        <v>5791</v>
      </c>
      <c r="E2676" s="365" t="s">
        <v>1109</v>
      </c>
      <c r="F2676" s="367">
        <v>7</v>
      </c>
      <c r="G2676" s="368" t="s">
        <v>5607</v>
      </c>
      <c r="H2676" s="369">
        <v>1</v>
      </c>
      <c r="I2676" s="370">
        <v>9.1999999999999993</v>
      </c>
      <c r="J2676" s="370">
        <v>9.1999999999999993</v>
      </c>
      <c r="K2676" s="371"/>
      <c r="L2676" s="495">
        <v>11.08</v>
      </c>
      <c r="M2676" s="495">
        <v>11.08</v>
      </c>
    </row>
    <row r="2677" spans="1:13" x14ac:dyDescent="0.2">
      <c r="A2677" s="359" t="s">
        <v>7163</v>
      </c>
      <c r="B2677" s="373" t="s">
        <v>5794</v>
      </c>
      <c r="C2677" s="374" t="s">
        <v>5795</v>
      </c>
      <c r="D2677" s="373" t="s">
        <v>5791</v>
      </c>
      <c r="E2677" s="373" t="s">
        <v>5302</v>
      </c>
      <c r="F2677" s="375" t="s">
        <v>5796</v>
      </c>
      <c r="G2677" s="376" t="s">
        <v>86</v>
      </c>
      <c r="H2677" s="377">
        <v>0.15</v>
      </c>
      <c r="I2677" s="378">
        <v>12.5</v>
      </c>
      <c r="J2677" s="378">
        <v>1.87</v>
      </c>
      <c r="K2677" s="379"/>
      <c r="L2677" s="493">
        <v>15.06</v>
      </c>
      <c r="M2677" s="494"/>
    </row>
    <row r="2678" spans="1:13" x14ac:dyDescent="0.2">
      <c r="A2678" s="359" t="s">
        <v>13998</v>
      </c>
      <c r="B2678" s="396" t="s">
        <v>5794</v>
      </c>
      <c r="C2678" s="397" t="s">
        <v>6062</v>
      </c>
      <c r="D2678" s="396" t="s">
        <v>5791</v>
      </c>
      <c r="E2678" s="396" t="s">
        <v>5341</v>
      </c>
      <c r="F2678" s="398" t="s">
        <v>5796</v>
      </c>
      <c r="G2678" s="399" t="s">
        <v>86</v>
      </c>
      <c r="H2678" s="400">
        <v>0.15</v>
      </c>
      <c r="I2678" s="380">
        <v>18.510000000000002</v>
      </c>
      <c r="J2678" s="380">
        <v>2.77</v>
      </c>
      <c r="K2678" s="379"/>
      <c r="L2678" s="489">
        <v>22.3</v>
      </c>
    </row>
    <row r="2679" spans="1:13" ht="12.75" thickBot="1" x14ac:dyDescent="0.25">
      <c r="A2679" s="359" t="s">
        <v>13999</v>
      </c>
      <c r="B2679" s="396" t="s">
        <v>5794</v>
      </c>
      <c r="C2679" s="397" t="s">
        <v>8580</v>
      </c>
      <c r="D2679" s="396" t="s">
        <v>5791</v>
      </c>
      <c r="E2679" s="396" t="s">
        <v>8581</v>
      </c>
      <c r="F2679" s="398" t="s">
        <v>5798</v>
      </c>
      <c r="G2679" s="399" t="s">
        <v>5305</v>
      </c>
      <c r="H2679" s="400">
        <v>1</v>
      </c>
      <c r="I2679" s="380">
        <v>4.5613749999999973</v>
      </c>
      <c r="J2679" s="380">
        <v>4.5599999999999996</v>
      </c>
      <c r="K2679" s="379"/>
      <c r="L2679" s="489">
        <v>5.49</v>
      </c>
    </row>
    <row r="2680" spans="1:13" ht="12.75" thickTop="1" x14ac:dyDescent="0.2">
      <c r="A2680" s="359" t="s">
        <v>14000</v>
      </c>
      <c r="B2680" s="407" t="s">
        <v>8583</v>
      </c>
      <c r="C2680" s="408" t="s">
        <v>5781</v>
      </c>
      <c r="D2680" s="407" t="s">
        <v>5782</v>
      </c>
      <c r="E2680" s="407" t="s">
        <v>5783</v>
      </c>
      <c r="F2680" s="409" t="s">
        <v>5784</v>
      </c>
      <c r="G2680" s="410" t="s">
        <v>5785</v>
      </c>
      <c r="H2680" s="408" t="s">
        <v>5786</v>
      </c>
      <c r="I2680" s="408" t="s">
        <v>5787</v>
      </c>
      <c r="J2680" s="408" t="s">
        <v>5788</v>
      </c>
      <c r="K2680" s="364"/>
      <c r="L2680" s="492"/>
      <c r="M2680" s="492"/>
    </row>
    <row r="2681" spans="1:13" ht="36" x14ac:dyDescent="0.2">
      <c r="A2681" s="359" t="s">
        <v>7164</v>
      </c>
      <c r="B2681" s="365" t="s">
        <v>5789</v>
      </c>
      <c r="C2681" s="366" t="s">
        <v>8585</v>
      </c>
      <c r="D2681" s="365" t="s">
        <v>217</v>
      </c>
      <c r="E2681" s="365" t="s">
        <v>1111</v>
      </c>
      <c r="F2681" s="367" t="s">
        <v>6088</v>
      </c>
      <c r="G2681" s="368" t="s">
        <v>160</v>
      </c>
      <c r="H2681" s="369">
        <v>1</v>
      </c>
      <c r="I2681" s="370">
        <v>88.89</v>
      </c>
      <c r="J2681" s="370">
        <v>88.89</v>
      </c>
      <c r="K2681" s="371"/>
      <c r="L2681" s="495">
        <v>107.1</v>
      </c>
      <c r="M2681" s="495">
        <v>107.1</v>
      </c>
    </row>
    <row r="2682" spans="1:13" ht="24" x14ac:dyDescent="0.2">
      <c r="A2682" s="359" t="s">
        <v>7166</v>
      </c>
      <c r="B2682" s="418" t="s">
        <v>5898</v>
      </c>
      <c r="C2682" s="419" t="s">
        <v>6089</v>
      </c>
      <c r="D2682" s="418" t="s">
        <v>217</v>
      </c>
      <c r="E2682" s="418" t="s">
        <v>6090</v>
      </c>
      <c r="F2682" s="420" t="s">
        <v>5908</v>
      </c>
      <c r="G2682" s="421" t="s">
        <v>185</v>
      </c>
      <c r="H2682" s="422">
        <v>0.22989999999999999</v>
      </c>
      <c r="I2682" s="423">
        <v>17.43</v>
      </c>
      <c r="J2682" s="423">
        <v>4</v>
      </c>
      <c r="K2682" s="379"/>
      <c r="L2682" s="493">
        <v>21</v>
      </c>
      <c r="M2682" s="494"/>
    </row>
    <row r="2683" spans="1:13" ht="24" x14ac:dyDescent="0.2">
      <c r="A2683" s="359" t="s">
        <v>7167</v>
      </c>
      <c r="B2683" s="418" t="s">
        <v>5898</v>
      </c>
      <c r="C2683" s="419" t="s">
        <v>6091</v>
      </c>
      <c r="D2683" s="418" t="s">
        <v>217</v>
      </c>
      <c r="E2683" s="418" t="s">
        <v>6092</v>
      </c>
      <c r="F2683" s="420" t="s">
        <v>5908</v>
      </c>
      <c r="G2683" s="421" t="s">
        <v>185</v>
      </c>
      <c r="H2683" s="422">
        <v>0.55179999999999996</v>
      </c>
      <c r="I2683" s="423">
        <v>24.12</v>
      </c>
      <c r="J2683" s="423">
        <v>13.3</v>
      </c>
      <c r="K2683" s="379"/>
      <c r="L2683" s="493">
        <v>29.06</v>
      </c>
      <c r="M2683" s="494"/>
    </row>
    <row r="2684" spans="1:13" x14ac:dyDescent="0.2">
      <c r="A2684" s="359" t="s">
        <v>7168</v>
      </c>
      <c r="B2684" s="373" t="s">
        <v>5794</v>
      </c>
      <c r="C2684" s="374" t="s">
        <v>8589</v>
      </c>
      <c r="D2684" s="373" t="s">
        <v>217</v>
      </c>
      <c r="E2684" s="373" t="s">
        <v>8590</v>
      </c>
      <c r="F2684" s="375" t="s">
        <v>5798</v>
      </c>
      <c r="G2684" s="376" t="s">
        <v>160</v>
      </c>
      <c r="H2684" s="377">
        <v>1</v>
      </c>
      <c r="I2684" s="378">
        <v>11.49</v>
      </c>
      <c r="J2684" s="378">
        <v>11.49</v>
      </c>
      <c r="K2684" s="379"/>
      <c r="L2684" s="493">
        <v>13.85</v>
      </c>
      <c r="M2684" s="494"/>
    </row>
    <row r="2685" spans="1:13" ht="24" x14ac:dyDescent="0.2">
      <c r="A2685" s="359" t="s">
        <v>7169</v>
      </c>
      <c r="B2685" s="373" t="s">
        <v>5794</v>
      </c>
      <c r="C2685" s="374" t="s">
        <v>8592</v>
      </c>
      <c r="D2685" s="373" t="s">
        <v>217</v>
      </c>
      <c r="E2685" s="373" t="s">
        <v>8593</v>
      </c>
      <c r="F2685" s="375" t="s">
        <v>5798</v>
      </c>
      <c r="G2685" s="376" t="s">
        <v>160</v>
      </c>
      <c r="H2685" s="377">
        <v>1</v>
      </c>
      <c r="I2685" s="378">
        <v>60.100015000000006</v>
      </c>
      <c r="J2685" s="378">
        <v>60.1</v>
      </c>
      <c r="K2685" s="379"/>
      <c r="L2685" s="493">
        <v>72.400000000000006</v>
      </c>
      <c r="M2685" s="494"/>
    </row>
    <row r="2686" spans="1:13" x14ac:dyDescent="0.2">
      <c r="A2686" s="359" t="s">
        <v>7170</v>
      </c>
      <c r="B2686" s="360" t="s">
        <v>8595</v>
      </c>
      <c r="C2686" s="361" t="s">
        <v>5781</v>
      </c>
      <c r="D2686" s="360" t="s">
        <v>5782</v>
      </c>
      <c r="E2686" s="360" t="s">
        <v>5783</v>
      </c>
      <c r="F2686" s="362" t="s">
        <v>5784</v>
      </c>
      <c r="G2686" s="363" t="s">
        <v>5785</v>
      </c>
      <c r="H2686" s="361" t="s">
        <v>5786</v>
      </c>
      <c r="I2686" s="361" t="s">
        <v>5787</v>
      </c>
      <c r="J2686" s="361" t="s">
        <v>5788</v>
      </c>
      <c r="K2686" s="364"/>
      <c r="L2686" s="494"/>
      <c r="M2686" s="494"/>
    </row>
    <row r="2687" spans="1:13" x14ac:dyDescent="0.2">
      <c r="A2687" s="359" t="s">
        <v>14001</v>
      </c>
      <c r="B2687" s="385" t="s">
        <v>5789</v>
      </c>
      <c r="C2687" s="386" t="s">
        <v>8597</v>
      </c>
      <c r="D2687" s="385" t="s">
        <v>5791</v>
      </c>
      <c r="E2687" s="385" t="s">
        <v>1113</v>
      </c>
      <c r="F2687" s="387">
        <v>7</v>
      </c>
      <c r="G2687" s="388" t="s">
        <v>5305</v>
      </c>
      <c r="H2687" s="389">
        <v>1</v>
      </c>
      <c r="I2687" s="372">
        <v>19.91</v>
      </c>
      <c r="J2687" s="372">
        <v>19.91</v>
      </c>
      <c r="K2687" s="371"/>
      <c r="L2687" s="488">
        <v>24</v>
      </c>
      <c r="M2687" s="488">
        <v>24</v>
      </c>
    </row>
    <row r="2688" spans="1:13" ht="12.75" thickBot="1" x14ac:dyDescent="0.25">
      <c r="A2688" s="359" t="s">
        <v>14002</v>
      </c>
      <c r="B2688" s="396" t="s">
        <v>5794</v>
      </c>
      <c r="C2688" s="397" t="s">
        <v>5795</v>
      </c>
      <c r="D2688" s="396" t="s">
        <v>5791</v>
      </c>
      <c r="E2688" s="396" t="s">
        <v>5302</v>
      </c>
      <c r="F2688" s="398" t="s">
        <v>5796</v>
      </c>
      <c r="G2688" s="399" t="s">
        <v>86</v>
      </c>
      <c r="H2688" s="400">
        <v>0.08</v>
      </c>
      <c r="I2688" s="380">
        <v>12.5</v>
      </c>
      <c r="J2688" s="380">
        <v>1</v>
      </c>
      <c r="K2688" s="379"/>
      <c r="L2688" s="489">
        <v>15.06</v>
      </c>
    </row>
    <row r="2689" spans="1:13" ht="12.75" thickTop="1" x14ac:dyDescent="0.2">
      <c r="A2689" s="359" t="s">
        <v>14003</v>
      </c>
      <c r="B2689" s="390" t="s">
        <v>5794</v>
      </c>
      <c r="C2689" s="391" t="s">
        <v>6062</v>
      </c>
      <c r="D2689" s="390" t="s">
        <v>5791</v>
      </c>
      <c r="E2689" s="390" t="s">
        <v>5341</v>
      </c>
      <c r="F2689" s="392" t="s">
        <v>5796</v>
      </c>
      <c r="G2689" s="393" t="s">
        <v>86</v>
      </c>
      <c r="H2689" s="394">
        <v>0.08</v>
      </c>
      <c r="I2689" s="395">
        <v>18.510000000000002</v>
      </c>
      <c r="J2689" s="395">
        <v>1.48</v>
      </c>
      <c r="K2689" s="379"/>
      <c r="L2689" s="491">
        <v>22.3</v>
      </c>
      <c r="M2689" s="492"/>
    </row>
    <row r="2690" spans="1:13" x14ac:dyDescent="0.2">
      <c r="A2690" s="359" t="s">
        <v>7171</v>
      </c>
      <c r="B2690" s="373" t="s">
        <v>5794</v>
      </c>
      <c r="C2690" s="374" t="s">
        <v>8601</v>
      </c>
      <c r="D2690" s="373" t="s">
        <v>5791</v>
      </c>
      <c r="E2690" s="373" t="s">
        <v>1113</v>
      </c>
      <c r="F2690" s="375" t="s">
        <v>5798</v>
      </c>
      <c r="G2690" s="376" t="s">
        <v>5305</v>
      </c>
      <c r="H2690" s="377">
        <v>1</v>
      </c>
      <c r="I2690" s="378">
        <v>17.430311111111109</v>
      </c>
      <c r="J2690" s="378">
        <v>17.43</v>
      </c>
      <c r="K2690" s="379"/>
      <c r="L2690" s="493">
        <v>21.02</v>
      </c>
      <c r="M2690" s="494"/>
    </row>
    <row r="2691" spans="1:13" x14ac:dyDescent="0.2">
      <c r="A2691" s="359" t="s">
        <v>7173</v>
      </c>
      <c r="B2691" s="360" t="s">
        <v>8603</v>
      </c>
      <c r="C2691" s="361" t="s">
        <v>5781</v>
      </c>
      <c r="D2691" s="360" t="s">
        <v>5782</v>
      </c>
      <c r="E2691" s="360" t="s">
        <v>5783</v>
      </c>
      <c r="F2691" s="362" t="s">
        <v>5784</v>
      </c>
      <c r="G2691" s="363" t="s">
        <v>5785</v>
      </c>
      <c r="H2691" s="361" t="s">
        <v>5786</v>
      </c>
      <c r="I2691" s="361" t="s">
        <v>5787</v>
      </c>
      <c r="J2691" s="361" t="s">
        <v>5788</v>
      </c>
      <c r="K2691" s="364"/>
      <c r="L2691" s="494"/>
      <c r="M2691" s="494"/>
    </row>
    <row r="2692" spans="1:13" x14ac:dyDescent="0.2">
      <c r="A2692" s="359" t="s">
        <v>7174</v>
      </c>
      <c r="B2692" s="365" t="s">
        <v>5789</v>
      </c>
      <c r="C2692" s="366" t="s">
        <v>8605</v>
      </c>
      <c r="D2692" s="365" t="s">
        <v>5791</v>
      </c>
      <c r="E2692" s="365" t="s">
        <v>1115</v>
      </c>
      <c r="F2692" s="367">
        <v>7</v>
      </c>
      <c r="G2692" s="368" t="s">
        <v>5607</v>
      </c>
      <c r="H2692" s="369">
        <v>1</v>
      </c>
      <c r="I2692" s="370">
        <v>20.05</v>
      </c>
      <c r="J2692" s="370">
        <v>20.05</v>
      </c>
      <c r="K2692" s="371"/>
      <c r="L2692" s="495">
        <v>24.16</v>
      </c>
      <c r="M2692" s="495">
        <v>24.16</v>
      </c>
    </row>
    <row r="2693" spans="1:13" x14ac:dyDescent="0.2">
      <c r="A2693" s="359" t="s">
        <v>7175</v>
      </c>
      <c r="B2693" s="373" t="s">
        <v>5794</v>
      </c>
      <c r="C2693" s="374" t="s">
        <v>5795</v>
      </c>
      <c r="D2693" s="373" t="s">
        <v>5791</v>
      </c>
      <c r="E2693" s="373" t="s">
        <v>5302</v>
      </c>
      <c r="F2693" s="375" t="s">
        <v>5796</v>
      </c>
      <c r="G2693" s="376" t="s">
        <v>86</v>
      </c>
      <c r="H2693" s="377">
        <v>0.4</v>
      </c>
      <c r="I2693" s="378">
        <v>12.5</v>
      </c>
      <c r="J2693" s="378">
        <v>5</v>
      </c>
      <c r="K2693" s="379"/>
      <c r="L2693" s="493">
        <v>15.06</v>
      </c>
      <c r="M2693" s="494"/>
    </row>
    <row r="2694" spans="1:13" x14ac:dyDescent="0.2">
      <c r="A2694" s="359" t="s">
        <v>7176</v>
      </c>
      <c r="B2694" s="373" t="s">
        <v>5794</v>
      </c>
      <c r="C2694" s="374" t="s">
        <v>6062</v>
      </c>
      <c r="D2694" s="373" t="s">
        <v>5791</v>
      </c>
      <c r="E2694" s="373" t="s">
        <v>5341</v>
      </c>
      <c r="F2694" s="375" t="s">
        <v>5796</v>
      </c>
      <c r="G2694" s="376" t="s">
        <v>86</v>
      </c>
      <c r="H2694" s="377">
        <v>0.4</v>
      </c>
      <c r="I2694" s="378">
        <v>18.510000000000002</v>
      </c>
      <c r="J2694" s="378">
        <v>7.4</v>
      </c>
      <c r="K2694" s="379"/>
      <c r="L2694" s="493">
        <v>22.3</v>
      </c>
      <c r="M2694" s="494"/>
    </row>
    <row r="2695" spans="1:13" x14ac:dyDescent="0.2">
      <c r="A2695" s="359" t="s">
        <v>7177</v>
      </c>
      <c r="B2695" s="373" t="s">
        <v>5794</v>
      </c>
      <c r="C2695" s="374" t="s">
        <v>8609</v>
      </c>
      <c r="D2695" s="373" t="s">
        <v>5791</v>
      </c>
      <c r="E2695" s="373" t="s">
        <v>1115</v>
      </c>
      <c r="F2695" s="375" t="s">
        <v>5798</v>
      </c>
      <c r="G2695" s="376" t="s">
        <v>5305</v>
      </c>
      <c r="H2695" s="377">
        <v>1</v>
      </c>
      <c r="I2695" s="378">
        <v>7.65</v>
      </c>
      <c r="J2695" s="378">
        <v>7.65</v>
      </c>
      <c r="K2695" s="379"/>
      <c r="L2695" s="493">
        <v>9.2200000000000006</v>
      </c>
      <c r="M2695" s="494"/>
    </row>
    <row r="2696" spans="1:13" x14ac:dyDescent="0.2">
      <c r="A2696" s="359" t="s">
        <v>7178</v>
      </c>
      <c r="B2696" s="360" t="s">
        <v>8611</v>
      </c>
      <c r="C2696" s="361" t="s">
        <v>5781</v>
      </c>
      <c r="D2696" s="360" t="s">
        <v>5782</v>
      </c>
      <c r="E2696" s="360" t="s">
        <v>5783</v>
      </c>
      <c r="F2696" s="362" t="s">
        <v>5784</v>
      </c>
      <c r="G2696" s="363" t="s">
        <v>5785</v>
      </c>
      <c r="H2696" s="361" t="s">
        <v>5786</v>
      </c>
      <c r="I2696" s="361" t="s">
        <v>5787</v>
      </c>
      <c r="J2696" s="361" t="s">
        <v>5788</v>
      </c>
      <c r="K2696" s="364"/>
      <c r="L2696" s="494"/>
      <c r="M2696" s="494"/>
    </row>
    <row r="2697" spans="1:13" x14ac:dyDescent="0.2">
      <c r="A2697" s="359" t="s">
        <v>14004</v>
      </c>
      <c r="B2697" s="385" t="s">
        <v>5789</v>
      </c>
      <c r="C2697" s="386" t="s">
        <v>8613</v>
      </c>
      <c r="D2697" s="385" t="s">
        <v>5791</v>
      </c>
      <c r="E2697" s="385" t="s">
        <v>1117</v>
      </c>
      <c r="F2697" s="387">
        <v>7</v>
      </c>
      <c r="G2697" s="388" t="s">
        <v>5607</v>
      </c>
      <c r="H2697" s="389">
        <v>1</v>
      </c>
      <c r="I2697" s="372">
        <v>22.91</v>
      </c>
      <c r="J2697" s="372">
        <v>22.91</v>
      </c>
      <c r="K2697" s="371"/>
      <c r="L2697" s="488">
        <v>27.61</v>
      </c>
      <c r="M2697" s="488">
        <v>27.61</v>
      </c>
    </row>
    <row r="2698" spans="1:13" ht="12.75" thickBot="1" x14ac:dyDescent="0.25">
      <c r="A2698" s="359" t="s">
        <v>14005</v>
      </c>
      <c r="B2698" s="396" t="s">
        <v>5794</v>
      </c>
      <c r="C2698" s="397" t="s">
        <v>5795</v>
      </c>
      <c r="D2698" s="396" t="s">
        <v>5791</v>
      </c>
      <c r="E2698" s="396" t="s">
        <v>5302</v>
      </c>
      <c r="F2698" s="398" t="s">
        <v>5796</v>
      </c>
      <c r="G2698" s="399" t="s">
        <v>86</v>
      </c>
      <c r="H2698" s="400">
        <v>0.2</v>
      </c>
      <c r="I2698" s="380">
        <v>12.5</v>
      </c>
      <c r="J2698" s="380">
        <v>2.5</v>
      </c>
      <c r="K2698" s="379"/>
      <c r="L2698" s="489">
        <v>15.06</v>
      </c>
    </row>
    <row r="2699" spans="1:13" ht="12.75" thickTop="1" x14ac:dyDescent="0.2">
      <c r="A2699" s="359" t="s">
        <v>14006</v>
      </c>
      <c r="B2699" s="390" t="s">
        <v>5794</v>
      </c>
      <c r="C2699" s="391" t="s">
        <v>6062</v>
      </c>
      <c r="D2699" s="390" t="s">
        <v>5791</v>
      </c>
      <c r="E2699" s="390" t="s">
        <v>5341</v>
      </c>
      <c r="F2699" s="392" t="s">
        <v>5796</v>
      </c>
      <c r="G2699" s="393" t="s">
        <v>86</v>
      </c>
      <c r="H2699" s="394">
        <v>0.2</v>
      </c>
      <c r="I2699" s="395">
        <v>18.510000000000002</v>
      </c>
      <c r="J2699" s="395">
        <v>3.7</v>
      </c>
      <c r="K2699" s="379"/>
      <c r="L2699" s="491">
        <v>22.3</v>
      </c>
      <c r="M2699" s="492"/>
    </row>
    <row r="2700" spans="1:13" x14ac:dyDescent="0.2">
      <c r="A2700" s="359" t="s">
        <v>7179</v>
      </c>
      <c r="B2700" s="373" t="s">
        <v>5794</v>
      </c>
      <c r="C2700" s="374" t="s">
        <v>8617</v>
      </c>
      <c r="D2700" s="373" t="s">
        <v>5791</v>
      </c>
      <c r="E2700" s="373" t="s">
        <v>8618</v>
      </c>
      <c r="F2700" s="375" t="s">
        <v>5798</v>
      </c>
      <c r="G2700" s="376" t="s">
        <v>5305</v>
      </c>
      <c r="H2700" s="377">
        <v>1</v>
      </c>
      <c r="I2700" s="378">
        <v>16.71</v>
      </c>
      <c r="J2700" s="378">
        <v>16.71</v>
      </c>
      <c r="K2700" s="379"/>
      <c r="L2700" s="493">
        <v>20.14</v>
      </c>
      <c r="M2700" s="494"/>
    </row>
    <row r="2701" spans="1:13" x14ac:dyDescent="0.2">
      <c r="A2701" s="359" t="s">
        <v>7181</v>
      </c>
      <c r="B2701" s="360" t="s">
        <v>8620</v>
      </c>
      <c r="C2701" s="361" t="s">
        <v>5781</v>
      </c>
      <c r="D2701" s="360" t="s">
        <v>5782</v>
      </c>
      <c r="E2701" s="360" t="s">
        <v>5783</v>
      </c>
      <c r="F2701" s="362" t="s">
        <v>5784</v>
      </c>
      <c r="G2701" s="363" t="s">
        <v>5785</v>
      </c>
      <c r="H2701" s="361" t="s">
        <v>5786</v>
      </c>
      <c r="I2701" s="361" t="s">
        <v>5787</v>
      </c>
      <c r="J2701" s="361" t="s">
        <v>5788</v>
      </c>
      <c r="K2701" s="364"/>
      <c r="L2701" s="494"/>
      <c r="M2701" s="494"/>
    </row>
    <row r="2702" spans="1:13" x14ac:dyDescent="0.2">
      <c r="A2702" s="359" t="s">
        <v>7182</v>
      </c>
      <c r="B2702" s="365" t="s">
        <v>5789</v>
      </c>
      <c r="C2702" s="366" t="s">
        <v>6161</v>
      </c>
      <c r="D2702" s="365" t="s">
        <v>5791</v>
      </c>
      <c r="E2702" s="365" t="s">
        <v>405</v>
      </c>
      <c r="F2702" s="367">
        <v>7</v>
      </c>
      <c r="G2702" s="368" t="s">
        <v>172</v>
      </c>
      <c r="H2702" s="369">
        <v>1</v>
      </c>
      <c r="I2702" s="370">
        <v>11.59</v>
      </c>
      <c r="J2702" s="370">
        <v>11.59</v>
      </c>
      <c r="K2702" s="371"/>
      <c r="L2702" s="495">
        <v>13.97</v>
      </c>
      <c r="M2702" s="495">
        <v>13.97</v>
      </c>
    </row>
    <row r="2703" spans="1:13" x14ac:dyDescent="0.2">
      <c r="A2703" s="359" t="s">
        <v>7183</v>
      </c>
      <c r="B2703" s="373" t="s">
        <v>5794</v>
      </c>
      <c r="C2703" s="374" t="s">
        <v>5795</v>
      </c>
      <c r="D2703" s="373" t="s">
        <v>5791</v>
      </c>
      <c r="E2703" s="373" t="s">
        <v>5302</v>
      </c>
      <c r="F2703" s="375" t="s">
        <v>5796</v>
      </c>
      <c r="G2703" s="376" t="s">
        <v>86</v>
      </c>
      <c r="H2703" s="377">
        <v>0.13600000000000001</v>
      </c>
      <c r="I2703" s="378">
        <v>12.5</v>
      </c>
      <c r="J2703" s="378">
        <v>1.7</v>
      </c>
      <c r="K2703" s="379"/>
      <c r="L2703" s="493">
        <v>15.06</v>
      </c>
      <c r="M2703" s="494"/>
    </row>
    <row r="2704" spans="1:13" x14ac:dyDescent="0.2">
      <c r="A2704" s="359" t="s">
        <v>7184</v>
      </c>
      <c r="B2704" s="373" t="s">
        <v>5794</v>
      </c>
      <c r="C2704" s="374" t="s">
        <v>6062</v>
      </c>
      <c r="D2704" s="373" t="s">
        <v>5791</v>
      </c>
      <c r="E2704" s="373" t="s">
        <v>5341</v>
      </c>
      <c r="F2704" s="375" t="s">
        <v>5796</v>
      </c>
      <c r="G2704" s="376" t="s">
        <v>86</v>
      </c>
      <c r="H2704" s="377">
        <v>0.13600000000000001</v>
      </c>
      <c r="I2704" s="378">
        <v>18.510000000000002</v>
      </c>
      <c r="J2704" s="378">
        <v>2.5099999999999998</v>
      </c>
      <c r="K2704" s="379"/>
      <c r="L2704" s="493">
        <v>22.3</v>
      </c>
      <c r="M2704" s="494"/>
    </row>
    <row r="2705" spans="1:13" x14ac:dyDescent="0.2">
      <c r="A2705" s="359" t="s">
        <v>7185</v>
      </c>
      <c r="B2705" s="373" t="s">
        <v>5794</v>
      </c>
      <c r="C2705" s="374" t="s">
        <v>6162</v>
      </c>
      <c r="D2705" s="373" t="s">
        <v>5791</v>
      </c>
      <c r="E2705" s="373" t="s">
        <v>405</v>
      </c>
      <c r="F2705" s="375" t="s">
        <v>5798</v>
      </c>
      <c r="G2705" s="376" t="s">
        <v>5385</v>
      </c>
      <c r="H2705" s="377">
        <v>1.02</v>
      </c>
      <c r="I2705" s="378">
        <v>7.24</v>
      </c>
      <c r="J2705" s="378">
        <v>7.38</v>
      </c>
      <c r="K2705" s="379"/>
      <c r="L2705" s="493">
        <v>8.73</v>
      </c>
      <c r="M2705" s="494"/>
    </row>
    <row r="2706" spans="1:13" x14ac:dyDescent="0.2">
      <c r="A2706" s="359" t="s">
        <v>7186</v>
      </c>
      <c r="B2706" s="360" t="s">
        <v>8626</v>
      </c>
      <c r="C2706" s="361" t="s">
        <v>5781</v>
      </c>
      <c r="D2706" s="360" t="s">
        <v>5782</v>
      </c>
      <c r="E2706" s="360" t="s">
        <v>5783</v>
      </c>
      <c r="F2706" s="362" t="s">
        <v>5784</v>
      </c>
      <c r="G2706" s="363" t="s">
        <v>5785</v>
      </c>
      <c r="H2706" s="361" t="s">
        <v>5786</v>
      </c>
      <c r="I2706" s="361" t="s">
        <v>5787</v>
      </c>
      <c r="J2706" s="361" t="s">
        <v>5788</v>
      </c>
      <c r="K2706" s="364"/>
      <c r="L2706" s="494"/>
      <c r="M2706" s="494"/>
    </row>
    <row r="2707" spans="1:13" x14ac:dyDescent="0.2">
      <c r="A2707" s="359" t="s">
        <v>7187</v>
      </c>
      <c r="B2707" s="365" t="s">
        <v>5789</v>
      </c>
      <c r="C2707" s="366" t="s">
        <v>8628</v>
      </c>
      <c r="D2707" s="365" t="s">
        <v>5791</v>
      </c>
      <c r="E2707" s="365" t="s">
        <v>1122</v>
      </c>
      <c r="F2707" s="367">
        <v>7</v>
      </c>
      <c r="G2707" s="368" t="s">
        <v>172</v>
      </c>
      <c r="H2707" s="369">
        <v>1</v>
      </c>
      <c r="I2707" s="370">
        <v>40.090000000000003</v>
      </c>
      <c r="J2707" s="370">
        <v>40.090000000000003</v>
      </c>
      <c r="K2707" s="371"/>
      <c r="L2707" s="495">
        <v>48.3</v>
      </c>
      <c r="M2707" s="495">
        <v>48.3</v>
      </c>
    </row>
    <row r="2708" spans="1:13" x14ac:dyDescent="0.2">
      <c r="A2708" s="359" t="s">
        <v>7188</v>
      </c>
      <c r="B2708" s="373" t="s">
        <v>5794</v>
      </c>
      <c r="C2708" s="374" t="s">
        <v>5795</v>
      </c>
      <c r="D2708" s="373" t="s">
        <v>5791</v>
      </c>
      <c r="E2708" s="373" t="s">
        <v>5302</v>
      </c>
      <c r="F2708" s="375" t="s">
        <v>5796</v>
      </c>
      <c r="G2708" s="376" t="s">
        <v>86</v>
      </c>
      <c r="H2708" s="377">
        <v>0.4</v>
      </c>
      <c r="I2708" s="378">
        <v>12.5</v>
      </c>
      <c r="J2708" s="378">
        <v>5</v>
      </c>
      <c r="K2708" s="379"/>
      <c r="L2708" s="493">
        <v>15.06</v>
      </c>
      <c r="M2708" s="494"/>
    </row>
    <row r="2709" spans="1:13" x14ac:dyDescent="0.2">
      <c r="A2709" s="359" t="s">
        <v>14007</v>
      </c>
      <c r="B2709" s="396" t="s">
        <v>5794</v>
      </c>
      <c r="C2709" s="397" t="s">
        <v>6062</v>
      </c>
      <c r="D2709" s="396" t="s">
        <v>5791</v>
      </c>
      <c r="E2709" s="396" t="s">
        <v>5341</v>
      </c>
      <c r="F2709" s="398" t="s">
        <v>5796</v>
      </c>
      <c r="G2709" s="399" t="s">
        <v>86</v>
      </c>
      <c r="H2709" s="400">
        <v>0.4</v>
      </c>
      <c r="I2709" s="380">
        <v>18.510000000000002</v>
      </c>
      <c r="J2709" s="380">
        <v>7.4</v>
      </c>
      <c r="K2709" s="379"/>
      <c r="L2709" s="489">
        <v>22.3</v>
      </c>
    </row>
    <row r="2710" spans="1:13" ht="12.75" thickBot="1" x14ac:dyDescent="0.25">
      <c r="A2710" s="359" t="s">
        <v>14008</v>
      </c>
      <c r="B2710" s="396" t="s">
        <v>5794</v>
      </c>
      <c r="C2710" s="397" t="s">
        <v>8632</v>
      </c>
      <c r="D2710" s="396" t="s">
        <v>5791</v>
      </c>
      <c r="E2710" s="396" t="s">
        <v>1122</v>
      </c>
      <c r="F2710" s="398" t="s">
        <v>5798</v>
      </c>
      <c r="G2710" s="399" t="s">
        <v>5385</v>
      </c>
      <c r="H2710" s="400">
        <v>1</v>
      </c>
      <c r="I2710" s="380">
        <v>27.69</v>
      </c>
      <c r="J2710" s="380">
        <v>27.69</v>
      </c>
      <c r="K2710" s="379"/>
      <c r="L2710" s="489">
        <v>33.36</v>
      </c>
    </row>
    <row r="2711" spans="1:13" ht="12.75" thickTop="1" x14ac:dyDescent="0.2">
      <c r="A2711" s="359" t="s">
        <v>14009</v>
      </c>
      <c r="B2711" s="407" t="s">
        <v>8634</v>
      </c>
      <c r="C2711" s="408" t="s">
        <v>5781</v>
      </c>
      <c r="D2711" s="407" t="s">
        <v>5782</v>
      </c>
      <c r="E2711" s="407" t="s">
        <v>5783</v>
      </c>
      <c r="F2711" s="409" t="s">
        <v>5784</v>
      </c>
      <c r="G2711" s="410" t="s">
        <v>5785</v>
      </c>
      <c r="H2711" s="408" t="s">
        <v>5786</v>
      </c>
      <c r="I2711" s="408" t="s">
        <v>5787</v>
      </c>
      <c r="J2711" s="408" t="s">
        <v>5788</v>
      </c>
      <c r="K2711" s="364"/>
      <c r="L2711" s="492"/>
      <c r="M2711" s="492"/>
    </row>
    <row r="2712" spans="1:13" x14ac:dyDescent="0.2">
      <c r="A2712" s="359" t="s">
        <v>7189</v>
      </c>
      <c r="B2712" s="365" t="s">
        <v>5789</v>
      </c>
      <c r="C2712" s="366" t="s">
        <v>8636</v>
      </c>
      <c r="D2712" s="365" t="s">
        <v>5791</v>
      </c>
      <c r="E2712" s="365" t="s">
        <v>1124</v>
      </c>
      <c r="F2712" s="367">
        <v>7</v>
      </c>
      <c r="G2712" s="368" t="s">
        <v>5607</v>
      </c>
      <c r="H2712" s="369">
        <v>1</v>
      </c>
      <c r="I2712" s="370">
        <v>4.78</v>
      </c>
      <c r="J2712" s="370">
        <v>4.78</v>
      </c>
      <c r="K2712" s="371"/>
      <c r="L2712" s="495">
        <v>5.76</v>
      </c>
      <c r="M2712" s="495">
        <v>5.76</v>
      </c>
    </row>
    <row r="2713" spans="1:13" x14ac:dyDescent="0.2">
      <c r="A2713" s="359" t="s">
        <v>7191</v>
      </c>
      <c r="B2713" s="373" t="s">
        <v>5794</v>
      </c>
      <c r="C2713" s="374" t="s">
        <v>5795</v>
      </c>
      <c r="D2713" s="373" t="s">
        <v>5791</v>
      </c>
      <c r="E2713" s="373" t="s">
        <v>5302</v>
      </c>
      <c r="F2713" s="375" t="s">
        <v>5796</v>
      </c>
      <c r="G2713" s="376" t="s">
        <v>86</v>
      </c>
      <c r="H2713" s="377">
        <v>0.06</v>
      </c>
      <c r="I2713" s="378">
        <v>12.5</v>
      </c>
      <c r="J2713" s="378">
        <v>0.75</v>
      </c>
      <c r="K2713" s="379"/>
      <c r="L2713" s="493">
        <v>15.06</v>
      </c>
      <c r="M2713" s="494"/>
    </row>
    <row r="2714" spans="1:13" x14ac:dyDescent="0.2">
      <c r="A2714" s="359" t="s">
        <v>7192</v>
      </c>
      <c r="B2714" s="373" t="s">
        <v>5794</v>
      </c>
      <c r="C2714" s="374" t="s">
        <v>6062</v>
      </c>
      <c r="D2714" s="373" t="s">
        <v>5791</v>
      </c>
      <c r="E2714" s="373" t="s">
        <v>5341</v>
      </c>
      <c r="F2714" s="375" t="s">
        <v>5796</v>
      </c>
      <c r="G2714" s="376" t="s">
        <v>86</v>
      </c>
      <c r="H2714" s="377">
        <v>0.06</v>
      </c>
      <c r="I2714" s="378">
        <v>18.510000000000002</v>
      </c>
      <c r="J2714" s="378">
        <v>1.1100000000000001</v>
      </c>
      <c r="K2714" s="379"/>
      <c r="L2714" s="493">
        <v>22.3</v>
      </c>
      <c r="M2714" s="494"/>
    </row>
    <row r="2715" spans="1:13" x14ac:dyDescent="0.2">
      <c r="A2715" s="359" t="s">
        <v>7193</v>
      </c>
      <c r="B2715" s="373" t="s">
        <v>5794</v>
      </c>
      <c r="C2715" s="374" t="s">
        <v>8640</v>
      </c>
      <c r="D2715" s="373" t="s">
        <v>5791</v>
      </c>
      <c r="E2715" s="373" t="s">
        <v>8641</v>
      </c>
      <c r="F2715" s="375" t="s">
        <v>5798</v>
      </c>
      <c r="G2715" s="376" t="s">
        <v>5305</v>
      </c>
      <c r="H2715" s="377">
        <v>1</v>
      </c>
      <c r="I2715" s="378">
        <v>2.9202333333333339</v>
      </c>
      <c r="J2715" s="378">
        <v>2.92</v>
      </c>
      <c r="K2715" s="379"/>
      <c r="L2715" s="493">
        <v>3.53</v>
      </c>
      <c r="M2715" s="494"/>
    </row>
    <row r="2716" spans="1:13" x14ac:dyDescent="0.2">
      <c r="A2716" s="359" t="s">
        <v>7194</v>
      </c>
      <c r="B2716" s="360" t="s">
        <v>8643</v>
      </c>
      <c r="C2716" s="361" t="s">
        <v>5781</v>
      </c>
      <c r="D2716" s="360" t="s">
        <v>5782</v>
      </c>
      <c r="E2716" s="360" t="s">
        <v>5783</v>
      </c>
      <c r="F2716" s="362" t="s">
        <v>5784</v>
      </c>
      <c r="G2716" s="363" t="s">
        <v>5785</v>
      </c>
      <c r="H2716" s="361" t="s">
        <v>5786</v>
      </c>
      <c r="I2716" s="361" t="s">
        <v>5787</v>
      </c>
      <c r="J2716" s="361" t="s">
        <v>5788</v>
      </c>
      <c r="K2716" s="364"/>
      <c r="L2716" s="494"/>
      <c r="M2716" s="494"/>
    </row>
    <row r="2717" spans="1:13" x14ac:dyDescent="0.2">
      <c r="A2717" s="359" t="s">
        <v>7195</v>
      </c>
      <c r="B2717" s="365" t="s">
        <v>5789</v>
      </c>
      <c r="C2717" s="366" t="s">
        <v>8645</v>
      </c>
      <c r="D2717" s="365" t="s">
        <v>5791</v>
      </c>
      <c r="E2717" s="365" t="s">
        <v>1126</v>
      </c>
      <c r="F2717" s="367">
        <v>7</v>
      </c>
      <c r="G2717" s="368" t="s">
        <v>5607</v>
      </c>
      <c r="H2717" s="369">
        <v>1</v>
      </c>
      <c r="I2717" s="370">
        <v>11.74</v>
      </c>
      <c r="J2717" s="370">
        <v>11.74</v>
      </c>
      <c r="K2717" s="371"/>
      <c r="L2717" s="495">
        <v>14.14</v>
      </c>
      <c r="M2717" s="495">
        <v>14.14</v>
      </c>
    </row>
    <row r="2718" spans="1:13" x14ac:dyDescent="0.2">
      <c r="A2718" s="359" t="s">
        <v>14010</v>
      </c>
      <c r="B2718" s="396" t="s">
        <v>5794</v>
      </c>
      <c r="C2718" s="397" t="s">
        <v>5795</v>
      </c>
      <c r="D2718" s="396" t="s">
        <v>5791</v>
      </c>
      <c r="E2718" s="396" t="s">
        <v>5302</v>
      </c>
      <c r="F2718" s="398" t="s">
        <v>5796</v>
      </c>
      <c r="G2718" s="399" t="s">
        <v>86</v>
      </c>
      <c r="H2718" s="400">
        <v>0.14000000000000001</v>
      </c>
      <c r="I2718" s="380">
        <v>12.5</v>
      </c>
      <c r="J2718" s="380">
        <v>1.75</v>
      </c>
      <c r="K2718" s="379"/>
      <c r="L2718" s="489">
        <v>15.06</v>
      </c>
    </row>
    <row r="2719" spans="1:13" ht="12.75" thickBot="1" x14ac:dyDescent="0.25">
      <c r="A2719" s="359" t="s">
        <v>14011</v>
      </c>
      <c r="B2719" s="396" t="s">
        <v>5794</v>
      </c>
      <c r="C2719" s="397" t="s">
        <v>6062</v>
      </c>
      <c r="D2719" s="396" t="s">
        <v>5791</v>
      </c>
      <c r="E2719" s="396" t="s">
        <v>5341</v>
      </c>
      <c r="F2719" s="398" t="s">
        <v>5796</v>
      </c>
      <c r="G2719" s="399" t="s">
        <v>86</v>
      </c>
      <c r="H2719" s="400">
        <v>0.14000000000000001</v>
      </c>
      <c r="I2719" s="380">
        <v>18.510000000000002</v>
      </c>
      <c r="J2719" s="380">
        <v>2.59</v>
      </c>
      <c r="K2719" s="379"/>
      <c r="L2719" s="489">
        <v>22.3</v>
      </c>
    </row>
    <row r="2720" spans="1:13" ht="12.75" thickTop="1" x14ac:dyDescent="0.2">
      <c r="A2720" s="359" t="s">
        <v>14012</v>
      </c>
      <c r="B2720" s="390" t="s">
        <v>5794</v>
      </c>
      <c r="C2720" s="391" t="s">
        <v>8649</v>
      </c>
      <c r="D2720" s="390" t="s">
        <v>5791</v>
      </c>
      <c r="E2720" s="390" t="s">
        <v>8650</v>
      </c>
      <c r="F2720" s="392" t="s">
        <v>5798</v>
      </c>
      <c r="G2720" s="393" t="s">
        <v>5305</v>
      </c>
      <c r="H2720" s="394">
        <v>1</v>
      </c>
      <c r="I2720" s="395">
        <v>7.4</v>
      </c>
      <c r="J2720" s="395">
        <v>7.4</v>
      </c>
      <c r="K2720" s="379"/>
      <c r="L2720" s="491">
        <v>8.92</v>
      </c>
      <c r="M2720" s="492"/>
    </row>
    <row r="2721" spans="1:13" x14ac:dyDescent="0.2">
      <c r="A2721" s="359" t="s">
        <v>7196</v>
      </c>
      <c r="B2721" s="360" t="s">
        <v>8652</v>
      </c>
      <c r="C2721" s="361" t="s">
        <v>5781</v>
      </c>
      <c r="D2721" s="360" t="s">
        <v>5782</v>
      </c>
      <c r="E2721" s="360" t="s">
        <v>5783</v>
      </c>
      <c r="F2721" s="362" t="s">
        <v>5784</v>
      </c>
      <c r="G2721" s="363" t="s">
        <v>5785</v>
      </c>
      <c r="H2721" s="361" t="s">
        <v>5786</v>
      </c>
      <c r="I2721" s="361" t="s">
        <v>5787</v>
      </c>
      <c r="J2721" s="361" t="s">
        <v>5788</v>
      </c>
      <c r="K2721" s="364"/>
      <c r="L2721" s="494"/>
      <c r="M2721" s="494"/>
    </row>
    <row r="2722" spans="1:13" x14ac:dyDescent="0.2">
      <c r="A2722" s="359" t="s">
        <v>7198</v>
      </c>
      <c r="B2722" s="365" t="s">
        <v>5789</v>
      </c>
      <c r="C2722" s="366" t="s">
        <v>8080</v>
      </c>
      <c r="D2722" s="365" t="s">
        <v>5791</v>
      </c>
      <c r="E2722" s="365" t="s">
        <v>1000</v>
      </c>
      <c r="F2722" s="367">
        <v>7</v>
      </c>
      <c r="G2722" s="368" t="s">
        <v>5607</v>
      </c>
      <c r="H2722" s="369">
        <v>1</v>
      </c>
      <c r="I2722" s="370">
        <v>1.56</v>
      </c>
      <c r="J2722" s="370">
        <v>1.56</v>
      </c>
      <c r="K2722" s="371"/>
      <c r="L2722" s="495">
        <v>1.89</v>
      </c>
      <c r="M2722" s="495">
        <v>1.89</v>
      </c>
    </row>
    <row r="2723" spans="1:13" x14ac:dyDescent="0.2">
      <c r="A2723" s="359" t="s">
        <v>7199</v>
      </c>
      <c r="B2723" s="373" t="s">
        <v>5794</v>
      </c>
      <c r="C2723" s="374" t="s">
        <v>5795</v>
      </c>
      <c r="D2723" s="373" t="s">
        <v>5791</v>
      </c>
      <c r="E2723" s="373" t="s">
        <v>5302</v>
      </c>
      <c r="F2723" s="375" t="s">
        <v>5796</v>
      </c>
      <c r="G2723" s="376" t="s">
        <v>86</v>
      </c>
      <c r="H2723" s="377">
        <v>0.01</v>
      </c>
      <c r="I2723" s="378">
        <v>12.5</v>
      </c>
      <c r="J2723" s="378">
        <v>0.12</v>
      </c>
      <c r="K2723" s="379"/>
      <c r="L2723" s="493">
        <v>15.06</v>
      </c>
      <c r="M2723" s="494"/>
    </row>
    <row r="2724" spans="1:13" x14ac:dyDescent="0.2">
      <c r="A2724" s="359" t="s">
        <v>7200</v>
      </c>
      <c r="B2724" s="373" t="s">
        <v>5794</v>
      </c>
      <c r="C2724" s="374" t="s">
        <v>6062</v>
      </c>
      <c r="D2724" s="373" t="s">
        <v>5791</v>
      </c>
      <c r="E2724" s="373" t="s">
        <v>5341</v>
      </c>
      <c r="F2724" s="375" t="s">
        <v>5796</v>
      </c>
      <c r="G2724" s="376" t="s">
        <v>86</v>
      </c>
      <c r="H2724" s="377">
        <v>0.01</v>
      </c>
      <c r="I2724" s="378">
        <v>18.510000000000002</v>
      </c>
      <c r="J2724" s="378">
        <v>0.18</v>
      </c>
      <c r="K2724" s="379"/>
      <c r="L2724" s="493">
        <v>22.3</v>
      </c>
      <c r="M2724" s="494"/>
    </row>
    <row r="2725" spans="1:13" x14ac:dyDescent="0.2">
      <c r="A2725" s="359" t="s">
        <v>7201</v>
      </c>
      <c r="B2725" s="373" t="s">
        <v>5794</v>
      </c>
      <c r="C2725" s="374" t="s">
        <v>8084</v>
      </c>
      <c r="D2725" s="373" t="s">
        <v>5791</v>
      </c>
      <c r="E2725" s="373" t="s">
        <v>8085</v>
      </c>
      <c r="F2725" s="375" t="s">
        <v>5798</v>
      </c>
      <c r="G2725" s="376" t="s">
        <v>5305</v>
      </c>
      <c r="H2725" s="377">
        <v>1</v>
      </c>
      <c r="I2725" s="378">
        <v>1.26</v>
      </c>
      <c r="J2725" s="378">
        <v>1.26</v>
      </c>
      <c r="K2725" s="379"/>
      <c r="L2725" s="493">
        <v>1.52</v>
      </c>
      <c r="M2725" s="494"/>
    </row>
    <row r="2726" spans="1:13" x14ac:dyDescent="0.2">
      <c r="A2726" s="359" t="s">
        <v>7202</v>
      </c>
      <c r="B2726" s="360" t="s">
        <v>8658</v>
      </c>
      <c r="C2726" s="361" t="s">
        <v>5781</v>
      </c>
      <c r="D2726" s="360" t="s">
        <v>5782</v>
      </c>
      <c r="E2726" s="360" t="s">
        <v>5783</v>
      </c>
      <c r="F2726" s="362" t="s">
        <v>5784</v>
      </c>
      <c r="G2726" s="363" t="s">
        <v>5785</v>
      </c>
      <c r="H2726" s="361" t="s">
        <v>5786</v>
      </c>
      <c r="I2726" s="361" t="s">
        <v>5787</v>
      </c>
      <c r="J2726" s="361" t="s">
        <v>5788</v>
      </c>
      <c r="K2726" s="364"/>
      <c r="L2726" s="494"/>
      <c r="M2726" s="494"/>
    </row>
    <row r="2727" spans="1:13" x14ac:dyDescent="0.2">
      <c r="A2727" s="359" t="s">
        <v>7203</v>
      </c>
      <c r="B2727" s="365" t="s">
        <v>5789</v>
      </c>
      <c r="C2727" s="366" t="s">
        <v>6077</v>
      </c>
      <c r="D2727" s="365" t="s">
        <v>5791</v>
      </c>
      <c r="E2727" s="365" t="s">
        <v>365</v>
      </c>
      <c r="F2727" s="367">
        <v>7</v>
      </c>
      <c r="G2727" s="368" t="s">
        <v>5607</v>
      </c>
      <c r="H2727" s="369">
        <v>1</v>
      </c>
      <c r="I2727" s="370">
        <v>0.4</v>
      </c>
      <c r="J2727" s="370">
        <v>0.4</v>
      </c>
      <c r="K2727" s="371"/>
      <c r="L2727" s="495">
        <v>0.49</v>
      </c>
      <c r="M2727" s="495">
        <v>0.49</v>
      </c>
    </row>
    <row r="2728" spans="1:13" x14ac:dyDescent="0.2">
      <c r="A2728" s="359" t="s">
        <v>7204</v>
      </c>
      <c r="B2728" s="373" t="s">
        <v>5794</v>
      </c>
      <c r="C2728" s="374" t="s">
        <v>5795</v>
      </c>
      <c r="D2728" s="373" t="s">
        <v>5791</v>
      </c>
      <c r="E2728" s="373" t="s">
        <v>5302</v>
      </c>
      <c r="F2728" s="375" t="s">
        <v>5796</v>
      </c>
      <c r="G2728" s="376" t="s">
        <v>86</v>
      </c>
      <c r="H2728" s="377">
        <v>1.01E-2</v>
      </c>
      <c r="I2728" s="378">
        <v>12.5</v>
      </c>
      <c r="J2728" s="378">
        <v>0.12</v>
      </c>
      <c r="K2728" s="379"/>
      <c r="L2728" s="493">
        <v>15.06</v>
      </c>
      <c r="M2728" s="494"/>
    </row>
    <row r="2729" spans="1:13" x14ac:dyDescent="0.2">
      <c r="A2729" s="359" t="s">
        <v>7205</v>
      </c>
      <c r="B2729" s="373" t="s">
        <v>5794</v>
      </c>
      <c r="C2729" s="374" t="s">
        <v>6062</v>
      </c>
      <c r="D2729" s="373" t="s">
        <v>5791</v>
      </c>
      <c r="E2729" s="373" t="s">
        <v>5341</v>
      </c>
      <c r="F2729" s="375" t="s">
        <v>5796</v>
      </c>
      <c r="G2729" s="376" t="s">
        <v>86</v>
      </c>
      <c r="H2729" s="377">
        <v>1.01E-2</v>
      </c>
      <c r="I2729" s="378">
        <v>18.510000000000002</v>
      </c>
      <c r="J2729" s="378">
        <v>0.18</v>
      </c>
      <c r="K2729" s="379"/>
      <c r="L2729" s="493">
        <v>22.3</v>
      </c>
      <c r="M2729" s="494"/>
    </row>
    <row r="2730" spans="1:13" x14ac:dyDescent="0.2">
      <c r="A2730" s="359" t="s">
        <v>14013</v>
      </c>
      <c r="B2730" s="396" t="s">
        <v>5794</v>
      </c>
      <c r="C2730" s="397" t="s">
        <v>6078</v>
      </c>
      <c r="D2730" s="396" t="s">
        <v>5791</v>
      </c>
      <c r="E2730" s="396" t="s">
        <v>365</v>
      </c>
      <c r="F2730" s="398" t="s">
        <v>5798</v>
      </c>
      <c r="G2730" s="399" t="s">
        <v>5305</v>
      </c>
      <c r="H2730" s="400">
        <v>1</v>
      </c>
      <c r="I2730" s="380">
        <v>0.10439999999999999</v>
      </c>
      <c r="J2730" s="380">
        <v>0.1</v>
      </c>
      <c r="K2730" s="379"/>
      <c r="L2730" s="489">
        <v>0.12</v>
      </c>
    </row>
    <row r="2731" spans="1:13" ht="12.75" thickBot="1" x14ac:dyDescent="0.25">
      <c r="A2731" s="359" t="s">
        <v>14014</v>
      </c>
      <c r="B2731" s="381" t="s">
        <v>8664</v>
      </c>
      <c r="C2731" s="382" t="s">
        <v>5781</v>
      </c>
      <c r="D2731" s="381" t="s">
        <v>5782</v>
      </c>
      <c r="E2731" s="381" t="s">
        <v>5783</v>
      </c>
      <c r="F2731" s="383" t="s">
        <v>5784</v>
      </c>
      <c r="G2731" s="384" t="s">
        <v>5785</v>
      </c>
      <c r="H2731" s="382" t="s">
        <v>5786</v>
      </c>
      <c r="I2731" s="382" t="s">
        <v>5787</v>
      </c>
      <c r="J2731" s="382" t="s">
        <v>5788</v>
      </c>
      <c r="K2731" s="364"/>
    </row>
    <row r="2732" spans="1:13" ht="12.75" thickTop="1" x14ac:dyDescent="0.2">
      <c r="A2732" s="359" t="s">
        <v>14015</v>
      </c>
      <c r="B2732" s="401" t="s">
        <v>5789</v>
      </c>
      <c r="C2732" s="402" t="s">
        <v>8124</v>
      </c>
      <c r="D2732" s="401" t="s">
        <v>5791</v>
      </c>
      <c r="E2732" s="401" t="s">
        <v>1010</v>
      </c>
      <c r="F2732" s="403">
        <v>7</v>
      </c>
      <c r="G2732" s="404" t="s">
        <v>5607</v>
      </c>
      <c r="H2732" s="405">
        <v>1</v>
      </c>
      <c r="I2732" s="406">
        <v>97.06</v>
      </c>
      <c r="J2732" s="406">
        <v>97.06</v>
      </c>
      <c r="K2732" s="371"/>
      <c r="L2732" s="496">
        <v>116.94</v>
      </c>
      <c r="M2732" s="496">
        <v>116.94</v>
      </c>
    </row>
    <row r="2733" spans="1:13" x14ac:dyDescent="0.2">
      <c r="A2733" s="359" t="s">
        <v>7206</v>
      </c>
      <c r="B2733" s="373" t="s">
        <v>5794</v>
      </c>
      <c r="C2733" s="374" t="s">
        <v>5795</v>
      </c>
      <c r="D2733" s="373" t="s">
        <v>5791</v>
      </c>
      <c r="E2733" s="373" t="s">
        <v>5302</v>
      </c>
      <c r="F2733" s="375" t="s">
        <v>5796</v>
      </c>
      <c r="G2733" s="376" t="s">
        <v>86</v>
      </c>
      <c r="H2733" s="377">
        <v>1.5</v>
      </c>
      <c r="I2733" s="378">
        <v>12.5</v>
      </c>
      <c r="J2733" s="378">
        <v>18.75</v>
      </c>
      <c r="K2733" s="379"/>
      <c r="L2733" s="493">
        <v>15.06</v>
      </c>
      <c r="M2733" s="494"/>
    </row>
    <row r="2734" spans="1:13" x14ac:dyDescent="0.2">
      <c r="A2734" s="359" t="s">
        <v>7208</v>
      </c>
      <c r="B2734" s="373" t="s">
        <v>5794</v>
      </c>
      <c r="C2734" s="374" t="s">
        <v>6062</v>
      </c>
      <c r="D2734" s="373" t="s">
        <v>5791</v>
      </c>
      <c r="E2734" s="373" t="s">
        <v>5341</v>
      </c>
      <c r="F2734" s="375" t="s">
        <v>5796</v>
      </c>
      <c r="G2734" s="376" t="s">
        <v>86</v>
      </c>
      <c r="H2734" s="377">
        <v>1.5</v>
      </c>
      <c r="I2734" s="378">
        <v>18.510000000000002</v>
      </c>
      <c r="J2734" s="378">
        <v>27.76</v>
      </c>
      <c r="K2734" s="379"/>
      <c r="L2734" s="493">
        <v>22.3</v>
      </c>
      <c r="M2734" s="494"/>
    </row>
    <row r="2735" spans="1:13" x14ac:dyDescent="0.2">
      <c r="A2735" s="359" t="s">
        <v>7209</v>
      </c>
      <c r="B2735" s="373" t="s">
        <v>5794</v>
      </c>
      <c r="C2735" s="374" t="s">
        <v>8128</v>
      </c>
      <c r="D2735" s="373" t="s">
        <v>5791</v>
      </c>
      <c r="E2735" s="373" t="s">
        <v>8129</v>
      </c>
      <c r="F2735" s="375" t="s">
        <v>5798</v>
      </c>
      <c r="G2735" s="376" t="s">
        <v>5305</v>
      </c>
      <c r="H2735" s="377">
        <v>1</v>
      </c>
      <c r="I2735" s="378">
        <v>50.55</v>
      </c>
      <c r="J2735" s="378">
        <v>50.55</v>
      </c>
      <c r="K2735" s="379"/>
      <c r="L2735" s="493">
        <v>60.9</v>
      </c>
      <c r="M2735" s="494"/>
    </row>
    <row r="2736" spans="1:13" x14ac:dyDescent="0.2">
      <c r="A2736" s="359" t="s">
        <v>7210</v>
      </c>
      <c r="B2736" s="360" t="s">
        <v>8670</v>
      </c>
      <c r="C2736" s="361" t="s">
        <v>5781</v>
      </c>
      <c r="D2736" s="360" t="s">
        <v>5782</v>
      </c>
      <c r="E2736" s="360" t="s">
        <v>5783</v>
      </c>
      <c r="F2736" s="362" t="s">
        <v>5784</v>
      </c>
      <c r="G2736" s="363" t="s">
        <v>5785</v>
      </c>
      <c r="H2736" s="361" t="s">
        <v>5786</v>
      </c>
      <c r="I2736" s="361" t="s">
        <v>5787</v>
      </c>
      <c r="J2736" s="361" t="s">
        <v>5788</v>
      </c>
      <c r="K2736" s="364"/>
      <c r="L2736" s="494"/>
      <c r="M2736" s="494"/>
    </row>
    <row r="2737" spans="1:13" x14ac:dyDescent="0.2">
      <c r="A2737" s="359" t="s">
        <v>14016</v>
      </c>
      <c r="B2737" s="385" t="s">
        <v>5789</v>
      </c>
      <c r="C2737" s="386" t="s">
        <v>6106</v>
      </c>
      <c r="D2737" s="385" t="s">
        <v>5791</v>
      </c>
      <c r="E2737" s="385" t="s">
        <v>381</v>
      </c>
      <c r="F2737" s="387">
        <v>7</v>
      </c>
      <c r="G2737" s="388" t="s">
        <v>5305</v>
      </c>
      <c r="H2737" s="389">
        <v>1</v>
      </c>
      <c r="I2737" s="372">
        <v>4.25</v>
      </c>
      <c r="J2737" s="372">
        <v>4.25</v>
      </c>
      <c r="K2737" s="371"/>
      <c r="L2737" s="488">
        <v>5.13</v>
      </c>
      <c r="M2737" s="488">
        <v>5.13</v>
      </c>
    </row>
    <row r="2738" spans="1:13" ht="12.75" thickBot="1" x14ac:dyDescent="0.25">
      <c r="A2738" s="359" t="s">
        <v>14017</v>
      </c>
      <c r="B2738" s="396" t="s">
        <v>5794</v>
      </c>
      <c r="C2738" s="397" t="s">
        <v>5795</v>
      </c>
      <c r="D2738" s="396" t="s">
        <v>5791</v>
      </c>
      <c r="E2738" s="396" t="s">
        <v>5302</v>
      </c>
      <c r="F2738" s="398" t="s">
        <v>5796</v>
      </c>
      <c r="G2738" s="399" t="s">
        <v>86</v>
      </c>
      <c r="H2738" s="400">
        <v>0.08</v>
      </c>
      <c r="I2738" s="380">
        <v>12.5</v>
      </c>
      <c r="J2738" s="380">
        <v>1</v>
      </c>
      <c r="K2738" s="379"/>
      <c r="L2738" s="489">
        <v>15.06</v>
      </c>
    </row>
    <row r="2739" spans="1:13" ht="12.75" thickTop="1" x14ac:dyDescent="0.2">
      <c r="A2739" s="359" t="s">
        <v>14018</v>
      </c>
      <c r="B2739" s="390" t="s">
        <v>5794</v>
      </c>
      <c r="C2739" s="391" t="s">
        <v>6062</v>
      </c>
      <c r="D2739" s="390" t="s">
        <v>5791</v>
      </c>
      <c r="E2739" s="390" t="s">
        <v>5341</v>
      </c>
      <c r="F2739" s="392" t="s">
        <v>5796</v>
      </c>
      <c r="G2739" s="393" t="s">
        <v>86</v>
      </c>
      <c r="H2739" s="394">
        <v>0.08</v>
      </c>
      <c r="I2739" s="395">
        <v>18.510000000000002</v>
      </c>
      <c r="J2739" s="395">
        <v>1.48</v>
      </c>
      <c r="K2739" s="379"/>
      <c r="L2739" s="491">
        <v>22.3</v>
      </c>
      <c r="M2739" s="492"/>
    </row>
    <row r="2740" spans="1:13" x14ac:dyDescent="0.2">
      <c r="A2740" s="359" t="s">
        <v>7211</v>
      </c>
      <c r="B2740" s="373" t="s">
        <v>5794</v>
      </c>
      <c r="C2740" s="374" t="s">
        <v>6107</v>
      </c>
      <c r="D2740" s="373" t="s">
        <v>5791</v>
      </c>
      <c r="E2740" s="373" t="s">
        <v>6108</v>
      </c>
      <c r="F2740" s="375" t="s">
        <v>5798</v>
      </c>
      <c r="G2740" s="376" t="s">
        <v>5305</v>
      </c>
      <c r="H2740" s="377">
        <v>1</v>
      </c>
      <c r="I2740" s="378">
        <v>1.7711000000000001</v>
      </c>
      <c r="J2740" s="378">
        <v>1.77</v>
      </c>
      <c r="K2740" s="379"/>
      <c r="L2740" s="493">
        <v>2.15</v>
      </c>
      <c r="M2740" s="494"/>
    </row>
    <row r="2741" spans="1:13" x14ac:dyDescent="0.2">
      <c r="A2741" s="359" t="s">
        <v>7213</v>
      </c>
      <c r="B2741" s="360" t="s">
        <v>8676</v>
      </c>
      <c r="C2741" s="361" t="s">
        <v>5781</v>
      </c>
      <c r="D2741" s="360" t="s">
        <v>5782</v>
      </c>
      <c r="E2741" s="360" t="s">
        <v>5783</v>
      </c>
      <c r="F2741" s="362" t="s">
        <v>5784</v>
      </c>
      <c r="G2741" s="363" t="s">
        <v>5785</v>
      </c>
      <c r="H2741" s="361" t="s">
        <v>5786</v>
      </c>
      <c r="I2741" s="361" t="s">
        <v>5787</v>
      </c>
      <c r="J2741" s="361" t="s">
        <v>5788</v>
      </c>
      <c r="K2741" s="364"/>
      <c r="L2741" s="494"/>
      <c r="M2741" s="494"/>
    </row>
    <row r="2742" spans="1:13" x14ac:dyDescent="0.2">
      <c r="A2742" s="359" t="s">
        <v>7214</v>
      </c>
      <c r="B2742" s="365" t="s">
        <v>5789</v>
      </c>
      <c r="C2742" s="366" t="s">
        <v>6110</v>
      </c>
      <c r="D2742" s="365" t="s">
        <v>5791</v>
      </c>
      <c r="E2742" s="365" t="s">
        <v>383</v>
      </c>
      <c r="F2742" s="367">
        <v>7</v>
      </c>
      <c r="G2742" s="368" t="s">
        <v>5305</v>
      </c>
      <c r="H2742" s="369">
        <v>1</v>
      </c>
      <c r="I2742" s="370">
        <v>1.1200000000000001</v>
      </c>
      <c r="J2742" s="370">
        <v>1.1200000000000001</v>
      </c>
      <c r="K2742" s="371"/>
      <c r="L2742" s="495">
        <v>1.36</v>
      </c>
      <c r="M2742" s="495">
        <v>1.36</v>
      </c>
    </row>
    <row r="2743" spans="1:13" x14ac:dyDescent="0.2">
      <c r="A2743" s="359" t="s">
        <v>14019</v>
      </c>
      <c r="B2743" s="396" t="s">
        <v>5794</v>
      </c>
      <c r="C2743" s="397" t="s">
        <v>5795</v>
      </c>
      <c r="D2743" s="396" t="s">
        <v>5791</v>
      </c>
      <c r="E2743" s="396" t="s">
        <v>5302</v>
      </c>
      <c r="F2743" s="398" t="s">
        <v>5796</v>
      </c>
      <c r="G2743" s="399" t="s">
        <v>86</v>
      </c>
      <c r="H2743" s="400">
        <v>0.03</v>
      </c>
      <c r="I2743" s="380">
        <v>12.5</v>
      </c>
      <c r="J2743" s="380">
        <v>0.37</v>
      </c>
      <c r="K2743" s="379"/>
      <c r="L2743" s="489">
        <v>15.06</v>
      </c>
    </row>
    <row r="2744" spans="1:13" ht="12.75" thickBot="1" x14ac:dyDescent="0.25">
      <c r="A2744" s="359" t="s">
        <v>14020</v>
      </c>
      <c r="B2744" s="396" t="s">
        <v>5794</v>
      </c>
      <c r="C2744" s="397" t="s">
        <v>6062</v>
      </c>
      <c r="D2744" s="396" t="s">
        <v>5791</v>
      </c>
      <c r="E2744" s="396" t="s">
        <v>5341</v>
      </c>
      <c r="F2744" s="398" t="s">
        <v>5796</v>
      </c>
      <c r="G2744" s="399" t="s">
        <v>86</v>
      </c>
      <c r="H2744" s="400">
        <v>0.03</v>
      </c>
      <c r="I2744" s="380">
        <v>18.510000000000002</v>
      </c>
      <c r="J2744" s="380">
        <v>0.55000000000000004</v>
      </c>
      <c r="K2744" s="379"/>
      <c r="L2744" s="489">
        <v>22.3</v>
      </c>
    </row>
    <row r="2745" spans="1:13" ht="12.75" thickTop="1" x14ac:dyDescent="0.2">
      <c r="A2745" s="359" t="s">
        <v>14021</v>
      </c>
      <c r="B2745" s="390" t="s">
        <v>5794</v>
      </c>
      <c r="C2745" s="391" t="s">
        <v>6111</v>
      </c>
      <c r="D2745" s="390" t="s">
        <v>5791</v>
      </c>
      <c r="E2745" s="390" t="s">
        <v>6112</v>
      </c>
      <c r="F2745" s="392" t="s">
        <v>5798</v>
      </c>
      <c r="G2745" s="393" t="s">
        <v>5305</v>
      </c>
      <c r="H2745" s="394">
        <v>1</v>
      </c>
      <c r="I2745" s="395">
        <v>0.2</v>
      </c>
      <c r="J2745" s="395">
        <v>0.2</v>
      </c>
      <c r="K2745" s="379"/>
      <c r="L2745" s="491">
        <v>0.25</v>
      </c>
      <c r="M2745" s="492"/>
    </row>
    <row r="2746" spans="1:13" x14ac:dyDescent="0.2">
      <c r="A2746" s="359" t="s">
        <v>7215</v>
      </c>
      <c r="B2746" s="360" t="s">
        <v>8682</v>
      </c>
      <c r="C2746" s="361" t="s">
        <v>5781</v>
      </c>
      <c r="D2746" s="360" t="s">
        <v>5782</v>
      </c>
      <c r="E2746" s="360" t="s">
        <v>5783</v>
      </c>
      <c r="F2746" s="362" t="s">
        <v>5784</v>
      </c>
      <c r="G2746" s="363" t="s">
        <v>5785</v>
      </c>
      <c r="H2746" s="361" t="s">
        <v>5786</v>
      </c>
      <c r="I2746" s="361" t="s">
        <v>5787</v>
      </c>
      <c r="J2746" s="361" t="s">
        <v>5788</v>
      </c>
      <c r="K2746" s="364"/>
      <c r="L2746" s="494"/>
      <c r="M2746" s="494"/>
    </row>
    <row r="2747" spans="1:13" x14ac:dyDescent="0.2">
      <c r="A2747" s="359" t="s">
        <v>7217</v>
      </c>
      <c r="B2747" s="365" t="s">
        <v>5789</v>
      </c>
      <c r="C2747" s="366" t="s">
        <v>8684</v>
      </c>
      <c r="D2747" s="365" t="s">
        <v>5791</v>
      </c>
      <c r="E2747" s="365" t="s">
        <v>1133</v>
      </c>
      <c r="F2747" s="367">
        <v>7</v>
      </c>
      <c r="G2747" s="368" t="s">
        <v>5305</v>
      </c>
      <c r="H2747" s="369">
        <v>1</v>
      </c>
      <c r="I2747" s="370">
        <v>4.9400000000000004</v>
      </c>
      <c r="J2747" s="370">
        <v>4.9399999999999995</v>
      </c>
      <c r="K2747" s="371"/>
      <c r="L2747" s="495">
        <v>5.96</v>
      </c>
      <c r="M2747" s="495">
        <v>5.96</v>
      </c>
    </row>
    <row r="2748" spans="1:13" x14ac:dyDescent="0.2">
      <c r="A2748" s="359" t="s">
        <v>7218</v>
      </c>
      <c r="B2748" s="373" t="s">
        <v>5794</v>
      </c>
      <c r="C2748" s="374" t="s">
        <v>5795</v>
      </c>
      <c r="D2748" s="373" t="s">
        <v>5791</v>
      </c>
      <c r="E2748" s="373" t="s">
        <v>5302</v>
      </c>
      <c r="F2748" s="375" t="s">
        <v>5796</v>
      </c>
      <c r="G2748" s="376" t="s">
        <v>86</v>
      </c>
      <c r="H2748" s="377">
        <v>0.08</v>
      </c>
      <c r="I2748" s="378">
        <v>12.5</v>
      </c>
      <c r="J2748" s="378">
        <v>1</v>
      </c>
      <c r="K2748" s="379"/>
      <c r="L2748" s="493">
        <v>15.06</v>
      </c>
      <c r="M2748" s="494"/>
    </row>
    <row r="2749" spans="1:13" x14ac:dyDescent="0.2">
      <c r="A2749" s="359" t="s">
        <v>14022</v>
      </c>
      <c r="B2749" s="396" t="s">
        <v>5794</v>
      </c>
      <c r="C2749" s="397" t="s">
        <v>6062</v>
      </c>
      <c r="D2749" s="396" t="s">
        <v>5791</v>
      </c>
      <c r="E2749" s="396" t="s">
        <v>5341</v>
      </c>
      <c r="F2749" s="398" t="s">
        <v>5796</v>
      </c>
      <c r="G2749" s="399" t="s">
        <v>86</v>
      </c>
      <c r="H2749" s="400">
        <v>0.08</v>
      </c>
      <c r="I2749" s="380">
        <v>18.510000000000002</v>
      </c>
      <c r="J2749" s="380">
        <v>1.48</v>
      </c>
      <c r="K2749" s="379"/>
      <c r="L2749" s="489">
        <v>22.3</v>
      </c>
    </row>
    <row r="2750" spans="1:13" ht="12.75" thickBot="1" x14ac:dyDescent="0.25">
      <c r="A2750" s="359" t="s">
        <v>14023</v>
      </c>
      <c r="B2750" s="396" t="s">
        <v>5794</v>
      </c>
      <c r="C2750" s="397" t="s">
        <v>8688</v>
      </c>
      <c r="D2750" s="396" t="s">
        <v>5791</v>
      </c>
      <c r="E2750" s="396" t="s">
        <v>8689</v>
      </c>
      <c r="F2750" s="398" t="s">
        <v>5798</v>
      </c>
      <c r="G2750" s="399" t="s">
        <v>5305</v>
      </c>
      <c r="H2750" s="400">
        <v>1</v>
      </c>
      <c r="I2750" s="380">
        <v>2.4617666666666671</v>
      </c>
      <c r="J2750" s="380">
        <v>2.46</v>
      </c>
      <c r="K2750" s="379"/>
      <c r="L2750" s="489">
        <v>2.98</v>
      </c>
    </row>
    <row r="2751" spans="1:13" ht="12.75" thickTop="1" x14ac:dyDescent="0.2">
      <c r="A2751" s="359" t="s">
        <v>14024</v>
      </c>
      <c r="B2751" s="407" t="s">
        <v>8691</v>
      </c>
      <c r="C2751" s="408" t="s">
        <v>5781</v>
      </c>
      <c r="D2751" s="407" t="s">
        <v>5782</v>
      </c>
      <c r="E2751" s="407" t="s">
        <v>5783</v>
      </c>
      <c r="F2751" s="409" t="s">
        <v>5784</v>
      </c>
      <c r="G2751" s="410" t="s">
        <v>5785</v>
      </c>
      <c r="H2751" s="408" t="s">
        <v>5786</v>
      </c>
      <c r="I2751" s="408" t="s">
        <v>5787</v>
      </c>
      <c r="J2751" s="408" t="s">
        <v>5788</v>
      </c>
      <c r="K2751" s="364"/>
      <c r="L2751" s="492"/>
      <c r="M2751" s="492"/>
    </row>
    <row r="2752" spans="1:13" x14ac:dyDescent="0.2">
      <c r="A2752" s="359" t="s">
        <v>7219</v>
      </c>
      <c r="B2752" s="365" t="s">
        <v>5789</v>
      </c>
      <c r="C2752" s="366" t="s">
        <v>6149</v>
      </c>
      <c r="D2752" s="365" t="s">
        <v>5791</v>
      </c>
      <c r="E2752" s="365" t="s">
        <v>400</v>
      </c>
      <c r="F2752" s="367">
        <v>7</v>
      </c>
      <c r="G2752" s="368" t="s">
        <v>5607</v>
      </c>
      <c r="H2752" s="369">
        <v>1</v>
      </c>
      <c r="I2752" s="370">
        <v>15.67</v>
      </c>
      <c r="J2752" s="370">
        <v>15.670000000000002</v>
      </c>
      <c r="K2752" s="371"/>
      <c r="L2752" s="495">
        <v>18.87</v>
      </c>
      <c r="M2752" s="495">
        <v>18.87</v>
      </c>
    </row>
    <row r="2753" spans="1:13" x14ac:dyDescent="0.2">
      <c r="A2753" s="359" t="s">
        <v>7221</v>
      </c>
      <c r="B2753" s="373" t="s">
        <v>5794</v>
      </c>
      <c r="C2753" s="374" t="s">
        <v>5795</v>
      </c>
      <c r="D2753" s="373" t="s">
        <v>5791</v>
      </c>
      <c r="E2753" s="373" t="s">
        <v>5302</v>
      </c>
      <c r="F2753" s="375" t="s">
        <v>5796</v>
      </c>
      <c r="G2753" s="376" t="s">
        <v>86</v>
      </c>
      <c r="H2753" s="377">
        <v>0.28999999999999998</v>
      </c>
      <c r="I2753" s="378">
        <v>12.5</v>
      </c>
      <c r="J2753" s="378">
        <v>3.62</v>
      </c>
      <c r="K2753" s="379"/>
      <c r="L2753" s="493">
        <v>15.06</v>
      </c>
      <c r="M2753" s="494"/>
    </row>
    <row r="2754" spans="1:13" x14ac:dyDescent="0.2">
      <c r="A2754" s="359" t="s">
        <v>7222</v>
      </c>
      <c r="B2754" s="373" t="s">
        <v>5794</v>
      </c>
      <c r="C2754" s="374" t="s">
        <v>6062</v>
      </c>
      <c r="D2754" s="373" t="s">
        <v>5791</v>
      </c>
      <c r="E2754" s="373" t="s">
        <v>5341</v>
      </c>
      <c r="F2754" s="375" t="s">
        <v>5796</v>
      </c>
      <c r="G2754" s="376" t="s">
        <v>86</v>
      </c>
      <c r="H2754" s="377">
        <v>0.28999999999999998</v>
      </c>
      <c r="I2754" s="378">
        <v>18.510000000000002</v>
      </c>
      <c r="J2754" s="378">
        <v>5.36</v>
      </c>
      <c r="K2754" s="379"/>
      <c r="L2754" s="493">
        <v>22.3</v>
      </c>
      <c r="M2754" s="494"/>
    </row>
    <row r="2755" spans="1:13" x14ac:dyDescent="0.2">
      <c r="A2755" s="359" t="s">
        <v>7223</v>
      </c>
      <c r="B2755" s="373" t="s">
        <v>5794</v>
      </c>
      <c r="C2755" s="374" t="s">
        <v>6150</v>
      </c>
      <c r="D2755" s="373" t="s">
        <v>5791</v>
      </c>
      <c r="E2755" s="373" t="s">
        <v>6151</v>
      </c>
      <c r="F2755" s="375" t="s">
        <v>5798</v>
      </c>
      <c r="G2755" s="376" t="s">
        <v>5305</v>
      </c>
      <c r="H2755" s="377">
        <v>1</v>
      </c>
      <c r="I2755" s="378">
        <v>6.6911333333333323</v>
      </c>
      <c r="J2755" s="378">
        <v>6.69</v>
      </c>
      <c r="K2755" s="379"/>
      <c r="L2755" s="493">
        <v>8.0500000000000007</v>
      </c>
      <c r="M2755" s="494"/>
    </row>
    <row r="2756" spans="1:13" x14ac:dyDescent="0.2">
      <c r="A2756" s="359" t="s">
        <v>7224</v>
      </c>
      <c r="B2756" s="360" t="s">
        <v>8697</v>
      </c>
      <c r="C2756" s="361" t="s">
        <v>5781</v>
      </c>
      <c r="D2756" s="360" t="s">
        <v>5782</v>
      </c>
      <c r="E2756" s="360" t="s">
        <v>5783</v>
      </c>
      <c r="F2756" s="362" t="s">
        <v>5784</v>
      </c>
      <c r="G2756" s="363" t="s">
        <v>5785</v>
      </c>
      <c r="H2756" s="361" t="s">
        <v>5786</v>
      </c>
      <c r="I2756" s="361" t="s">
        <v>5787</v>
      </c>
      <c r="J2756" s="361" t="s">
        <v>5788</v>
      </c>
      <c r="K2756" s="364"/>
      <c r="L2756" s="494"/>
      <c r="M2756" s="494"/>
    </row>
    <row r="2757" spans="1:13" x14ac:dyDescent="0.2">
      <c r="A2757" s="359" t="s">
        <v>7225</v>
      </c>
      <c r="B2757" s="365" t="s">
        <v>5789</v>
      </c>
      <c r="C2757" s="366" t="s">
        <v>8251</v>
      </c>
      <c r="D2757" s="365" t="s">
        <v>5791</v>
      </c>
      <c r="E2757" s="365" t="s">
        <v>1035</v>
      </c>
      <c r="F2757" s="367">
        <v>7</v>
      </c>
      <c r="G2757" s="368" t="s">
        <v>5607</v>
      </c>
      <c r="H2757" s="369">
        <v>1</v>
      </c>
      <c r="I2757" s="370">
        <v>6.76</v>
      </c>
      <c r="J2757" s="370">
        <v>6.7600000000000007</v>
      </c>
      <c r="K2757" s="371"/>
      <c r="L2757" s="495">
        <v>8.14</v>
      </c>
      <c r="M2757" s="495">
        <v>8.14</v>
      </c>
    </row>
    <row r="2758" spans="1:13" x14ac:dyDescent="0.2">
      <c r="A2758" s="359" t="s">
        <v>7226</v>
      </c>
      <c r="B2758" s="373" t="s">
        <v>5794</v>
      </c>
      <c r="C2758" s="374" t="s">
        <v>5795</v>
      </c>
      <c r="D2758" s="373" t="s">
        <v>5791</v>
      </c>
      <c r="E2758" s="373" t="s">
        <v>5302</v>
      </c>
      <c r="F2758" s="375" t="s">
        <v>5796</v>
      </c>
      <c r="G2758" s="376" t="s">
        <v>86</v>
      </c>
      <c r="H2758" s="377">
        <v>0.15</v>
      </c>
      <c r="I2758" s="378">
        <v>12.5</v>
      </c>
      <c r="J2758" s="378">
        <v>1.87</v>
      </c>
      <c r="K2758" s="379"/>
      <c r="L2758" s="493">
        <v>15.06</v>
      </c>
      <c r="M2758" s="494"/>
    </row>
    <row r="2759" spans="1:13" x14ac:dyDescent="0.2">
      <c r="A2759" s="359" t="s">
        <v>7227</v>
      </c>
      <c r="B2759" s="373" t="s">
        <v>5794</v>
      </c>
      <c r="C2759" s="374" t="s">
        <v>6062</v>
      </c>
      <c r="D2759" s="373" t="s">
        <v>5791</v>
      </c>
      <c r="E2759" s="373" t="s">
        <v>5341</v>
      </c>
      <c r="F2759" s="375" t="s">
        <v>5796</v>
      </c>
      <c r="G2759" s="376" t="s">
        <v>86</v>
      </c>
      <c r="H2759" s="377">
        <v>0.15</v>
      </c>
      <c r="I2759" s="378">
        <v>18.510000000000002</v>
      </c>
      <c r="J2759" s="378">
        <v>2.77</v>
      </c>
      <c r="K2759" s="379"/>
      <c r="L2759" s="493">
        <v>22.3</v>
      </c>
      <c r="M2759" s="494"/>
    </row>
    <row r="2760" spans="1:13" x14ac:dyDescent="0.2">
      <c r="A2760" s="359" t="s">
        <v>7228</v>
      </c>
      <c r="B2760" s="373" t="s">
        <v>5794</v>
      </c>
      <c r="C2760" s="374" t="s">
        <v>7659</v>
      </c>
      <c r="D2760" s="373" t="s">
        <v>5791</v>
      </c>
      <c r="E2760" s="373" t="s">
        <v>7660</v>
      </c>
      <c r="F2760" s="375" t="s">
        <v>5798</v>
      </c>
      <c r="G2760" s="376" t="s">
        <v>5305</v>
      </c>
      <c r="H2760" s="377">
        <v>1</v>
      </c>
      <c r="I2760" s="378">
        <v>2.1205499999999993</v>
      </c>
      <c r="J2760" s="378">
        <v>2.12</v>
      </c>
      <c r="K2760" s="379"/>
      <c r="L2760" s="493">
        <v>2.5499999999999998</v>
      </c>
      <c r="M2760" s="494"/>
    </row>
    <row r="2761" spans="1:13" x14ac:dyDescent="0.2">
      <c r="A2761" s="359" t="s">
        <v>14025</v>
      </c>
      <c r="B2761" s="381" t="s">
        <v>8703</v>
      </c>
      <c r="C2761" s="382" t="s">
        <v>5781</v>
      </c>
      <c r="D2761" s="381" t="s">
        <v>5782</v>
      </c>
      <c r="E2761" s="381" t="s">
        <v>5783</v>
      </c>
      <c r="F2761" s="383" t="s">
        <v>5784</v>
      </c>
      <c r="G2761" s="384" t="s">
        <v>5785</v>
      </c>
      <c r="H2761" s="382" t="s">
        <v>5786</v>
      </c>
      <c r="I2761" s="382" t="s">
        <v>5787</v>
      </c>
      <c r="J2761" s="382" t="s">
        <v>5788</v>
      </c>
      <c r="K2761" s="364"/>
    </row>
    <row r="2762" spans="1:13" ht="12.75" thickBot="1" x14ac:dyDescent="0.25">
      <c r="A2762" s="359" t="s">
        <v>14026</v>
      </c>
      <c r="B2762" s="385" t="s">
        <v>5789</v>
      </c>
      <c r="C2762" s="386" t="s">
        <v>8605</v>
      </c>
      <c r="D2762" s="385" t="s">
        <v>5791</v>
      </c>
      <c r="E2762" s="385" t="s">
        <v>1115</v>
      </c>
      <c r="F2762" s="387">
        <v>7</v>
      </c>
      <c r="G2762" s="388" t="s">
        <v>5607</v>
      </c>
      <c r="H2762" s="389">
        <v>1</v>
      </c>
      <c r="I2762" s="372">
        <v>20.05</v>
      </c>
      <c r="J2762" s="372">
        <v>20.05</v>
      </c>
      <c r="K2762" s="371"/>
      <c r="L2762" s="488">
        <v>24.16</v>
      </c>
      <c r="M2762" s="488">
        <v>24.16</v>
      </c>
    </row>
    <row r="2763" spans="1:13" ht="12.75" thickTop="1" x14ac:dyDescent="0.2">
      <c r="A2763" s="359" t="s">
        <v>14027</v>
      </c>
      <c r="B2763" s="390" t="s">
        <v>5794</v>
      </c>
      <c r="C2763" s="391" t="s">
        <v>5795</v>
      </c>
      <c r="D2763" s="390" t="s">
        <v>5791</v>
      </c>
      <c r="E2763" s="390" t="s">
        <v>5302</v>
      </c>
      <c r="F2763" s="392" t="s">
        <v>5796</v>
      </c>
      <c r="G2763" s="393" t="s">
        <v>86</v>
      </c>
      <c r="H2763" s="394">
        <v>0.4</v>
      </c>
      <c r="I2763" s="395">
        <v>12.5</v>
      </c>
      <c r="J2763" s="395">
        <v>5</v>
      </c>
      <c r="K2763" s="379"/>
      <c r="L2763" s="491">
        <v>15.06</v>
      </c>
      <c r="M2763" s="492"/>
    </row>
    <row r="2764" spans="1:13" x14ac:dyDescent="0.2">
      <c r="A2764" s="359" t="s">
        <v>7229</v>
      </c>
      <c r="B2764" s="373" t="s">
        <v>5794</v>
      </c>
      <c r="C2764" s="374" t="s">
        <v>6062</v>
      </c>
      <c r="D2764" s="373" t="s">
        <v>5791</v>
      </c>
      <c r="E2764" s="373" t="s">
        <v>5341</v>
      </c>
      <c r="F2764" s="375" t="s">
        <v>5796</v>
      </c>
      <c r="G2764" s="376" t="s">
        <v>86</v>
      </c>
      <c r="H2764" s="377">
        <v>0.4</v>
      </c>
      <c r="I2764" s="378">
        <v>18.510000000000002</v>
      </c>
      <c r="J2764" s="378">
        <v>7.4</v>
      </c>
      <c r="K2764" s="379"/>
      <c r="L2764" s="493">
        <v>22.3</v>
      </c>
      <c r="M2764" s="494"/>
    </row>
    <row r="2765" spans="1:13" x14ac:dyDescent="0.2">
      <c r="A2765" s="359" t="s">
        <v>7231</v>
      </c>
      <c r="B2765" s="373" t="s">
        <v>5794</v>
      </c>
      <c r="C2765" s="374" t="s">
        <v>8609</v>
      </c>
      <c r="D2765" s="373" t="s">
        <v>5791</v>
      </c>
      <c r="E2765" s="373" t="s">
        <v>1115</v>
      </c>
      <c r="F2765" s="375" t="s">
        <v>5798</v>
      </c>
      <c r="G2765" s="376" t="s">
        <v>5305</v>
      </c>
      <c r="H2765" s="377">
        <v>1</v>
      </c>
      <c r="I2765" s="378">
        <v>7.65</v>
      </c>
      <c r="J2765" s="378">
        <v>7.65</v>
      </c>
      <c r="K2765" s="379"/>
      <c r="L2765" s="493">
        <v>9.2200000000000006</v>
      </c>
      <c r="M2765" s="494"/>
    </row>
    <row r="2766" spans="1:13" x14ac:dyDescent="0.2">
      <c r="A2766" s="359" t="s">
        <v>7232</v>
      </c>
      <c r="B2766" s="360" t="s">
        <v>8709</v>
      </c>
      <c r="C2766" s="361" t="s">
        <v>5781</v>
      </c>
      <c r="D2766" s="360" t="s">
        <v>5782</v>
      </c>
      <c r="E2766" s="360" t="s">
        <v>5783</v>
      </c>
      <c r="F2766" s="362" t="s">
        <v>5784</v>
      </c>
      <c r="G2766" s="363" t="s">
        <v>5785</v>
      </c>
      <c r="H2766" s="361" t="s">
        <v>5786</v>
      </c>
      <c r="I2766" s="361" t="s">
        <v>5787</v>
      </c>
      <c r="J2766" s="361" t="s">
        <v>5788</v>
      </c>
      <c r="K2766" s="364"/>
      <c r="L2766" s="494"/>
      <c r="M2766" s="494"/>
    </row>
    <row r="2767" spans="1:13" x14ac:dyDescent="0.2">
      <c r="A2767" s="359" t="s">
        <v>14028</v>
      </c>
      <c r="B2767" s="385" t="s">
        <v>5789</v>
      </c>
      <c r="C2767" s="386" t="s">
        <v>8613</v>
      </c>
      <c r="D2767" s="385" t="s">
        <v>5791</v>
      </c>
      <c r="E2767" s="385" t="s">
        <v>1117</v>
      </c>
      <c r="F2767" s="387">
        <v>7</v>
      </c>
      <c r="G2767" s="388" t="s">
        <v>5607</v>
      </c>
      <c r="H2767" s="389">
        <v>1</v>
      </c>
      <c r="I2767" s="372">
        <v>22.91</v>
      </c>
      <c r="J2767" s="372">
        <v>22.91</v>
      </c>
      <c r="K2767" s="371"/>
      <c r="L2767" s="488">
        <v>27.61</v>
      </c>
      <c r="M2767" s="488">
        <v>27.61</v>
      </c>
    </row>
    <row r="2768" spans="1:13" ht="12.75" thickBot="1" x14ac:dyDescent="0.25">
      <c r="A2768" s="359" t="s">
        <v>14029</v>
      </c>
      <c r="B2768" s="396" t="s">
        <v>5794</v>
      </c>
      <c r="C2768" s="397" t="s">
        <v>5795</v>
      </c>
      <c r="D2768" s="396" t="s">
        <v>5791</v>
      </c>
      <c r="E2768" s="396" t="s">
        <v>5302</v>
      </c>
      <c r="F2768" s="398" t="s">
        <v>5796</v>
      </c>
      <c r="G2768" s="399" t="s">
        <v>86</v>
      </c>
      <c r="H2768" s="400">
        <v>0.2</v>
      </c>
      <c r="I2768" s="380">
        <v>12.5</v>
      </c>
      <c r="J2768" s="380">
        <v>2.5</v>
      </c>
      <c r="K2768" s="379"/>
      <c r="L2768" s="489">
        <v>15.06</v>
      </c>
    </row>
    <row r="2769" spans="1:13" ht="12.75" thickTop="1" x14ac:dyDescent="0.2">
      <c r="A2769" s="359" t="s">
        <v>14030</v>
      </c>
      <c r="B2769" s="390" t="s">
        <v>5794</v>
      </c>
      <c r="C2769" s="391" t="s">
        <v>6062</v>
      </c>
      <c r="D2769" s="390" t="s">
        <v>5791</v>
      </c>
      <c r="E2769" s="390" t="s">
        <v>5341</v>
      </c>
      <c r="F2769" s="392" t="s">
        <v>5796</v>
      </c>
      <c r="G2769" s="393" t="s">
        <v>86</v>
      </c>
      <c r="H2769" s="394">
        <v>0.2</v>
      </c>
      <c r="I2769" s="395">
        <v>18.510000000000002</v>
      </c>
      <c r="J2769" s="395">
        <v>3.7</v>
      </c>
      <c r="K2769" s="379"/>
      <c r="L2769" s="491">
        <v>22.3</v>
      </c>
      <c r="M2769" s="492"/>
    </row>
    <row r="2770" spans="1:13" x14ac:dyDescent="0.2">
      <c r="A2770" s="359" t="s">
        <v>7233</v>
      </c>
      <c r="B2770" s="373" t="s">
        <v>5794</v>
      </c>
      <c r="C2770" s="374" t="s">
        <v>8617</v>
      </c>
      <c r="D2770" s="373" t="s">
        <v>5791</v>
      </c>
      <c r="E2770" s="373" t="s">
        <v>8618</v>
      </c>
      <c r="F2770" s="375" t="s">
        <v>5798</v>
      </c>
      <c r="G2770" s="376" t="s">
        <v>5305</v>
      </c>
      <c r="H2770" s="377">
        <v>1</v>
      </c>
      <c r="I2770" s="378">
        <v>16.71</v>
      </c>
      <c r="J2770" s="378">
        <v>16.71</v>
      </c>
      <c r="K2770" s="379"/>
      <c r="L2770" s="493">
        <v>20.14</v>
      </c>
      <c r="M2770" s="494"/>
    </row>
    <row r="2771" spans="1:13" x14ac:dyDescent="0.2">
      <c r="A2771" s="359" t="s">
        <v>7235</v>
      </c>
      <c r="B2771" s="360" t="s">
        <v>8715</v>
      </c>
      <c r="C2771" s="361" t="s">
        <v>5781</v>
      </c>
      <c r="D2771" s="360" t="s">
        <v>5782</v>
      </c>
      <c r="E2771" s="360" t="s">
        <v>5783</v>
      </c>
      <c r="F2771" s="362" t="s">
        <v>5784</v>
      </c>
      <c r="G2771" s="363" t="s">
        <v>5785</v>
      </c>
      <c r="H2771" s="361" t="s">
        <v>5786</v>
      </c>
      <c r="I2771" s="361" t="s">
        <v>5787</v>
      </c>
      <c r="J2771" s="361" t="s">
        <v>5788</v>
      </c>
      <c r="K2771" s="364"/>
      <c r="L2771" s="494"/>
      <c r="M2771" s="494"/>
    </row>
    <row r="2772" spans="1:13" ht="36" x14ac:dyDescent="0.2">
      <c r="A2772" s="359" t="s">
        <v>7236</v>
      </c>
      <c r="B2772" s="365" t="s">
        <v>5789</v>
      </c>
      <c r="C2772" s="366" t="s">
        <v>6155</v>
      </c>
      <c r="D2772" s="365" t="s">
        <v>217</v>
      </c>
      <c r="E2772" s="365" t="s">
        <v>6156</v>
      </c>
      <c r="F2772" s="367" t="s">
        <v>6088</v>
      </c>
      <c r="G2772" s="368" t="s">
        <v>172</v>
      </c>
      <c r="H2772" s="369">
        <v>1</v>
      </c>
      <c r="I2772" s="370">
        <v>3.32</v>
      </c>
      <c r="J2772" s="370">
        <v>3.32</v>
      </c>
      <c r="K2772" s="371"/>
      <c r="L2772" s="495">
        <v>4.01</v>
      </c>
      <c r="M2772" s="495">
        <v>4.01</v>
      </c>
    </row>
    <row r="2773" spans="1:13" ht="24" x14ac:dyDescent="0.2">
      <c r="A2773" s="359" t="s">
        <v>7237</v>
      </c>
      <c r="B2773" s="418" t="s">
        <v>5898</v>
      </c>
      <c r="C2773" s="419" t="s">
        <v>6089</v>
      </c>
      <c r="D2773" s="418" t="s">
        <v>217</v>
      </c>
      <c r="E2773" s="418" t="s">
        <v>6090</v>
      </c>
      <c r="F2773" s="420" t="s">
        <v>5908</v>
      </c>
      <c r="G2773" s="421" t="s">
        <v>185</v>
      </c>
      <c r="H2773" s="422">
        <v>2.9000000000000001E-2</v>
      </c>
      <c r="I2773" s="423">
        <v>17.43</v>
      </c>
      <c r="J2773" s="423">
        <v>0.5</v>
      </c>
      <c r="K2773" s="379"/>
      <c r="L2773" s="493">
        <v>21</v>
      </c>
      <c r="M2773" s="494"/>
    </row>
    <row r="2774" spans="1:13" ht="24" x14ac:dyDescent="0.2">
      <c r="A2774" s="359" t="s">
        <v>7238</v>
      </c>
      <c r="B2774" s="418" t="s">
        <v>5898</v>
      </c>
      <c r="C2774" s="419" t="s">
        <v>6091</v>
      </c>
      <c r="D2774" s="418" t="s">
        <v>217</v>
      </c>
      <c r="E2774" s="418" t="s">
        <v>6092</v>
      </c>
      <c r="F2774" s="420" t="s">
        <v>5908</v>
      </c>
      <c r="G2774" s="421" t="s">
        <v>185</v>
      </c>
      <c r="H2774" s="422">
        <v>2.9000000000000001E-2</v>
      </c>
      <c r="I2774" s="423">
        <v>24.12</v>
      </c>
      <c r="J2774" s="423">
        <v>0.69</v>
      </c>
      <c r="K2774" s="379"/>
      <c r="L2774" s="493">
        <v>29.06</v>
      </c>
      <c r="M2774" s="494"/>
    </row>
    <row r="2775" spans="1:13" ht="24" x14ac:dyDescent="0.2">
      <c r="A2775" s="359" t="s">
        <v>14031</v>
      </c>
      <c r="B2775" s="396" t="s">
        <v>5794</v>
      </c>
      <c r="C2775" s="397" t="s">
        <v>6157</v>
      </c>
      <c r="D2775" s="396" t="s">
        <v>217</v>
      </c>
      <c r="E2775" s="396" t="s">
        <v>6158</v>
      </c>
      <c r="F2775" s="398" t="s">
        <v>5798</v>
      </c>
      <c r="G2775" s="399" t="s">
        <v>172</v>
      </c>
      <c r="H2775" s="400">
        <v>1.2434000000000001</v>
      </c>
      <c r="I2775" s="380">
        <v>1.7</v>
      </c>
      <c r="J2775" s="380">
        <v>2.11</v>
      </c>
      <c r="K2775" s="379"/>
      <c r="L2775" s="489">
        <v>2.0499999999999998</v>
      </c>
    </row>
    <row r="2776" spans="1:13" ht="12.75" thickBot="1" x14ac:dyDescent="0.25">
      <c r="A2776" s="359" t="s">
        <v>14032</v>
      </c>
      <c r="B2776" s="396" t="s">
        <v>5794</v>
      </c>
      <c r="C2776" s="397" t="s">
        <v>6159</v>
      </c>
      <c r="D2776" s="396" t="s">
        <v>217</v>
      </c>
      <c r="E2776" s="396" t="s">
        <v>5661</v>
      </c>
      <c r="F2776" s="398" t="s">
        <v>5798</v>
      </c>
      <c r="G2776" s="399" t="s">
        <v>160</v>
      </c>
      <c r="H2776" s="400">
        <v>9.4000000000000004E-3</v>
      </c>
      <c r="I2776" s="380">
        <v>2.82</v>
      </c>
      <c r="J2776" s="380">
        <v>0.02</v>
      </c>
      <c r="K2776" s="379"/>
      <c r="L2776" s="489">
        <v>3.4</v>
      </c>
    </row>
    <row r="2777" spans="1:13" ht="12.75" thickTop="1" x14ac:dyDescent="0.2">
      <c r="A2777" s="359" t="s">
        <v>14033</v>
      </c>
      <c r="B2777" s="407" t="s">
        <v>8722</v>
      </c>
      <c r="C2777" s="408" t="s">
        <v>5781</v>
      </c>
      <c r="D2777" s="407" t="s">
        <v>5782</v>
      </c>
      <c r="E2777" s="407" t="s">
        <v>5783</v>
      </c>
      <c r="F2777" s="409" t="s">
        <v>5784</v>
      </c>
      <c r="G2777" s="410" t="s">
        <v>5785</v>
      </c>
      <c r="H2777" s="408" t="s">
        <v>5786</v>
      </c>
      <c r="I2777" s="408" t="s">
        <v>5787</v>
      </c>
      <c r="J2777" s="408" t="s">
        <v>5788</v>
      </c>
      <c r="K2777" s="364"/>
      <c r="L2777" s="492"/>
      <c r="M2777" s="492"/>
    </row>
    <row r="2778" spans="1:13" x14ac:dyDescent="0.2">
      <c r="A2778" s="359" t="s">
        <v>7239</v>
      </c>
      <c r="B2778" s="365" t="s">
        <v>5789</v>
      </c>
      <c r="C2778" s="366" t="s">
        <v>8273</v>
      </c>
      <c r="D2778" s="365" t="s">
        <v>5791</v>
      </c>
      <c r="E2778" s="365" t="s">
        <v>1042</v>
      </c>
      <c r="F2778" s="367">
        <v>7</v>
      </c>
      <c r="G2778" s="368" t="s">
        <v>5385</v>
      </c>
      <c r="H2778" s="369">
        <v>1</v>
      </c>
      <c r="I2778" s="370">
        <v>5.17</v>
      </c>
      <c r="J2778" s="370">
        <v>5.17</v>
      </c>
      <c r="K2778" s="371"/>
      <c r="L2778" s="495">
        <v>6.23</v>
      </c>
      <c r="M2778" s="495">
        <v>6.23</v>
      </c>
    </row>
    <row r="2779" spans="1:13" x14ac:dyDescent="0.2">
      <c r="A2779" s="359" t="s">
        <v>7241</v>
      </c>
      <c r="B2779" s="373" t="s">
        <v>5794</v>
      </c>
      <c r="C2779" s="374" t="s">
        <v>5795</v>
      </c>
      <c r="D2779" s="373" t="s">
        <v>5791</v>
      </c>
      <c r="E2779" s="373" t="s">
        <v>5302</v>
      </c>
      <c r="F2779" s="375" t="s">
        <v>5796</v>
      </c>
      <c r="G2779" s="376" t="s">
        <v>86</v>
      </c>
      <c r="H2779" s="377">
        <v>0.06</v>
      </c>
      <c r="I2779" s="378">
        <v>12.5</v>
      </c>
      <c r="J2779" s="378">
        <v>0.75</v>
      </c>
      <c r="K2779" s="379"/>
      <c r="L2779" s="493">
        <v>15.06</v>
      </c>
      <c r="M2779" s="494"/>
    </row>
    <row r="2780" spans="1:13" x14ac:dyDescent="0.2">
      <c r="A2780" s="359" t="s">
        <v>7242</v>
      </c>
      <c r="B2780" s="373" t="s">
        <v>5794</v>
      </c>
      <c r="C2780" s="374" t="s">
        <v>6062</v>
      </c>
      <c r="D2780" s="373" t="s">
        <v>5791</v>
      </c>
      <c r="E2780" s="373" t="s">
        <v>5341</v>
      </c>
      <c r="F2780" s="375" t="s">
        <v>5796</v>
      </c>
      <c r="G2780" s="376" t="s">
        <v>86</v>
      </c>
      <c r="H2780" s="377">
        <v>0.06</v>
      </c>
      <c r="I2780" s="378">
        <v>18.510000000000002</v>
      </c>
      <c r="J2780" s="378">
        <v>1.1100000000000001</v>
      </c>
      <c r="K2780" s="379"/>
      <c r="L2780" s="493">
        <v>22.3</v>
      </c>
      <c r="M2780" s="494"/>
    </row>
    <row r="2781" spans="1:13" x14ac:dyDescent="0.2">
      <c r="A2781" s="359" t="s">
        <v>7243</v>
      </c>
      <c r="B2781" s="373" t="s">
        <v>5794</v>
      </c>
      <c r="C2781" s="374" t="s">
        <v>8277</v>
      </c>
      <c r="D2781" s="373" t="s">
        <v>5791</v>
      </c>
      <c r="E2781" s="373" t="s">
        <v>1042</v>
      </c>
      <c r="F2781" s="375" t="s">
        <v>5798</v>
      </c>
      <c r="G2781" s="376" t="s">
        <v>5385</v>
      </c>
      <c r="H2781" s="377">
        <v>1.02</v>
      </c>
      <c r="I2781" s="378">
        <v>3.249133333333333</v>
      </c>
      <c r="J2781" s="378">
        <v>3.31</v>
      </c>
      <c r="K2781" s="379"/>
      <c r="L2781" s="493">
        <v>3.93</v>
      </c>
      <c r="M2781" s="494"/>
    </row>
    <row r="2782" spans="1:13" x14ac:dyDescent="0.2">
      <c r="A2782" s="359" t="s">
        <v>7244</v>
      </c>
      <c r="B2782" s="360" t="s">
        <v>8728</v>
      </c>
      <c r="C2782" s="361" t="s">
        <v>5781</v>
      </c>
      <c r="D2782" s="360" t="s">
        <v>5782</v>
      </c>
      <c r="E2782" s="360" t="s">
        <v>5783</v>
      </c>
      <c r="F2782" s="362" t="s">
        <v>5784</v>
      </c>
      <c r="G2782" s="363" t="s">
        <v>5785</v>
      </c>
      <c r="H2782" s="361" t="s">
        <v>5786</v>
      </c>
      <c r="I2782" s="361" t="s">
        <v>5787</v>
      </c>
      <c r="J2782" s="361" t="s">
        <v>5788</v>
      </c>
      <c r="K2782" s="364"/>
      <c r="L2782" s="494"/>
      <c r="M2782" s="494"/>
    </row>
    <row r="2783" spans="1:13" x14ac:dyDescent="0.2">
      <c r="A2783" s="359" t="s">
        <v>7245</v>
      </c>
      <c r="B2783" s="365" t="s">
        <v>5789</v>
      </c>
      <c r="C2783" s="366" t="s">
        <v>8281</v>
      </c>
      <c r="D2783" s="365" t="s">
        <v>5791</v>
      </c>
      <c r="E2783" s="365" t="s">
        <v>1044</v>
      </c>
      <c r="F2783" s="367">
        <v>7</v>
      </c>
      <c r="G2783" s="368" t="s">
        <v>5385</v>
      </c>
      <c r="H2783" s="369">
        <v>1</v>
      </c>
      <c r="I2783" s="370">
        <v>6.41</v>
      </c>
      <c r="J2783" s="370">
        <v>6.41</v>
      </c>
      <c r="K2783" s="371"/>
      <c r="L2783" s="495">
        <v>7.72</v>
      </c>
      <c r="M2783" s="495">
        <v>7.72</v>
      </c>
    </row>
    <row r="2784" spans="1:13" x14ac:dyDescent="0.2">
      <c r="A2784" s="359" t="s">
        <v>7246</v>
      </c>
      <c r="B2784" s="373" t="s">
        <v>5794</v>
      </c>
      <c r="C2784" s="374" t="s">
        <v>5795</v>
      </c>
      <c r="D2784" s="373" t="s">
        <v>5791</v>
      </c>
      <c r="E2784" s="373" t="s">
        <v>5302</v>
      </c>
      <c r="F2784" s="375" t="s">
        <v>5796</v>
      </c>
      <c r="G2784" s="376" t="s">
        <v>86</v>
      </c>
      <c r="H2784" s="377">
        <v>6.5000000000000002E-2</v>
      </c>
      <c r="I2784" s="378">
        <v>12.5</v>
      </c>
      <c r="J2784" s="378">
        <v>0.81</v>
      </c>
      <c r="K2784" s="379"/>
      <c r="L2784" s="493">
        <v>15.06</v>
      </c>
      <c r="M2784" s="494"/>
    </row>
    <row r="2785" spans="1:13" x14ac:dyDescent="0.2">
      <c r="A2785" s="359" t="s">
        <v>14034</v>
      </c>
      <c r="B2785" s="396" t="s">
        <v>5794</v>
      </c>
      <c r="C2785" s="397" t="s">
        <v>6062</v>
      </c>
      <c r="D2785" s="396" t="s">
        <v>5791</v>
      </c>
      <c r="E2785" s="396" t="s">
        <v>5341</v>
      </c>
      <c r="F2785" s="398" t="s">
        <v>5796</v>
      </c>
      <c r="G2785" s="399" t="s">
        <v>86</v>
      </c>
      <c r="H2785" s="400">
        <v>6.5000000000000002E-2</v>
      </c>
      <c r="I2785" s="380">
        <v>18.510000000000002</v>
      </c>
      <c r="J2785" s="380">
        <v>1.2</v>
      </c>
      <c r="K2785" s="379"/>
      <c r="L2785" s="489">
        <v>22.3</v>
      </c>
    </row>
    <row r="2786" spans="1:13" ht="12.75" thickBot="1" x14ac:dyDescent="0.25">
      <c r="A2786" s="359" t="s">
        <v>14035</v>
      </c>
      <c r="B2786" s="396" t="s">
        <v>5794</v>
      </c>
      <c r="C2786" s="397" t="s">
        <v>8285</v>
      </c>
      <c r="D2786" s="396" t="s">
        <v>5791</v>
      </c>
      <c r="E2786" s="396" t="s">
        <v>1044</v>
      </c>
      <c r="F2786" s="398" t="s">
        <v>5798</v>
      </c>
      <c r="G2786" s="399" t="s">
        <v>5385</v>
      </c>
      <c r="H2786" s="400">
        <v>1.02</v>
      </c>
      <c r="I2786" s="380">
        <v>4.32</v>
      </c>
      <c r="J2786" s="380">
        <v>4.4000000000000004</v>
      </c>
      <c r="K2786" s="379"/>
      <c r="L2786" s="489">
        <v>5.21</v>
      </c>
    </row>
    <row r="2787" spans="1:13" ht="12.75" thickTop="1" x14ac:dyDescent="0.2">
      <c r="A2787" s="359" t="s">
        <v>14036</v>
      </c>
      <c r="B2787" s="407" t="s">
        <v>8734</v>
      </c>
      <c r="C2787" s="408" t="s">
        <v>5781</v>
      </c>
      <c r="D2787" s="407" t="s">
        <v>5782</v>
      </c>
      <c r="E2787" s="407" t="s">
        <v>5783</v>
      </c>
      <c r="F2787" s="409" t="s">
        <v>5784</v>
      </c>
      <c r="G2787" s="410" t="s">
        <v>5785</v>
      </c>
      <c r="H2787" s="408" t="s">
        <v>5786</v>
      </c>
      <c r="I2787" s="408" t="s">
        <v>5787</v>
      </c>
      <c r="J2787" s="408" t="s">
        <v>5788</v>
      </c>
      <c r="K2787" s="364"/>
      <c r="L2787" s="492"/>
      <c r="M2787" s="492"/>
    </row>
    <row r="2788" spans="1:13" ht="36" x14ac:dyDescent="0.2">
      <c r="A2788" s="359" t="s">
        <v>7247</v>
      </c>
      <c r="B2788" s="365" t="s">
        <v>5789</v>
      </c>
      <c r="C2788" s="366" t="s">
        <v>8299</v>
      </c>
      <c r="D2788" s="365" t="s">
        <v>217</v>
      </c>
      <c r="E2788" s="365" t="s">
        <v>1048</v>
      </c>
      <c r="F2788" s="367" t="s">
        <v>6088</v>
      </c>
      <c r="G2788" s="368" t="s">
        <v>172</v>
      </c>
      <c r="H2788" s="369">
        <v>1</v>
      </c>
      <c r="I2788" s="370">
        <v>8.74</v>
      </c>
      <c r="J2788" s="370">
        <v>8.7399999999999984</v>
      </c>
      <c r="K2788" s="371"/>
      <c r="L2788" s="495">
        <v>10.54</v>
      </c>
      <c r="M2788" s="495">
        <v>10.54</v>
      </c>
    </row>
    <row r="2789" spans="1:13" ht="24" x14ac:dyDescent="0.2">
      <c r="A2789" s="359" t="s">
        <v>7249</v>
      </c>
      <c r="B2789" s="418" t="s">
        <v>5898</v>
      </c>
      <c r="C2789" s="419" t="s">
        <v>6089</v>
      </c>
      <c r="D2789" s="418" t="s">
        <v>217</v>
      </c>
      <c r="E2789" s="418" t="s">
        <v>6090</v>
      </c>
      <c r="F2789" s="420" t="s">
        <v>5908</v>
      </c>
      <c r="G2789" s="421" t="s">
        <v>185</v>
      </c>
      <c r="H2789" s="422">
        <v>0.11899999999999999</v>
      </c>
      <c r="I2789" s="423">
        <v>17.43</v>
      </c>
      <c r="J2789" s="423">
        <v>2.0699999999999998</v>
      </c>
      <c r="K2789" s="379"/>
      <c r="L2789" s="493">
        <v>21</v>
      </c>
      <c r="M2789" s="494"/>
    </row>
    <row r="2790" spans="1:13" ht="24" x14ac:dyDescent="0.2">
      <c r="A2790" s="359" t="s">
        <v>7250</v>
      </c>
      <c r="B2790" s="418" t="s">
        <v>5898</v>
      </c>
      <c r="C2790" s="419" t="s">
        <v>6091</v>
      </c>
      <c r="D2790" s="418" t="s">
        <v>217</v>
      </c>
      <c r="E2790" s="418" t="s">
        <v>6092</v>
      </c>
      <c r="F2790" s="420" t="s">
        <v>5908</v>
      </c>
      <c r="G2790" s="421" t="s">
        <v>185</v>
      </c>
      <c r="H2790" s="422">
        <v>0.11899999999999999</v>
      </c>
      <c r="I2790" s="423">
        <v>24.12</v>
      </c>
      <c r="J2790" s="423">
        <v>2.87</v>
      </c>
      <c r="K2790" s="379"/>
      <c r="L2790" s="493">
        <v>29.06</v>
      </c>
      <c r="M2790" s="494"/>
    </row>
    <row r="2791" spans="1:13" x14ac:dyDescent="0.2">
      <c r="A2791" s="359" t="s">
        <v>7251</v>
      </c>
      <c r="B2791" s="373" t="s">
        <v>5794</v>
      </c>
      <c r="C2791" s="374" t="s">
        <v>8303</v>
      </c>
      <c r="D2791" s="373" t="s">
        <v>217</v>
      </c>
      <c r="E2791" s="373" t="s">
        <v>8304</v>
      </c>
      <c r="F2791" s="375" t="s">
        <v>5798</v>
      </c>
      <c r="G2791" s="376" t="s">
        <v>172</v>
      </c>
      <c r="H2791" s="377">
        <v>1.0169999999999999</v>
      </c>
      <c r="I2791" s="378">
        <v>3.7412000000000005</v>
      </c>
      <c r="J2791" s="378">
        <v>3.8</v>
      </c>
      <c r="K2791" s="379"/>
      <c r="L2791" s="493">
        <v>4.53</v>
      </c>
      <c r="M2791" s="494"/>
    </row>
    <row r="2792" spans="1:13" x14ac:dyDescent="0.2">
      <c r="A2792" s="359" t="s">
        <v>7252</v>
      </c>
      <c r="B2792" s="360" t="s">
        <v>8740</v>
      </c>
      <c r="C2792" s="361" t="s">
        <v>5781</v>
      </c>
      <c r="D2792" s="360" t="s">
        <v>5782</v>
      </c>
      <c r="E2792" s="360" t="s">
        <v>5783</v>
      </c>
      <c r="F2792" s="362" t="s">
        <v>5784</v>
      </c>
      <c r="G2792" s="363" t="s">
        <v>5785</v>
      </c>
      <c r="H2792" s="361" t="s">
        <v>5786</v>
      </c>
      <c r="I2792" s="361" t="s">
        <v>5787</v>
      </c>
      <c r="J2792" s="361" t="s">
        <v>5788</v>
      </c>
      <c r="K2792" s="364"/>
      <c r="L2792" s="494"/>
      <c r="M2792" s="494"/>
    </row>
    <row r="2793" spans="1:13" x14ac:dyDescent="0.2">
      <c r="A2793" s="359" t="s">
        <v>7253</v>
      </c>
      <c r="B2793" s="365" t="s">
        <v>5789</v>
      </c>
      <c r="C2793" s="366" t="s">
        <v>8308</v>
      </c>
      <c r="D2793" s="365" t="s">
        <v>5791</v>
      </c>
      <c r="E2793" s="365" t="s">
        <v>1050</v>
      </c>
      <c r="F2793" s="367">
        <v>7</v>
      </c>
      <c r="G2793" s="368" t="s">
        <v>5607</v>
      </c>
      <c r="H2793" s="369">
        <v>1</v>
      </c>
      <c r="I2793" s="370">
        <v>1.5</v>
      </c>
      <c r="J2793" s="370">
        <v>1.5</v>
      </c>
      <c r="K2793" s="371"/>
      <c r="L2793" s="495">
        <v>1.82</v>
      </c>
      <c r="M2793" s="495">
        <v>1.82</v>
      </c>
    </row>
    <row r="2794" spans="1:13" x14ac:dyDescent="0.2">
      <c r="A2794" s="359" t="s">
        <v>14037</v>
      </c>
      <c r="B2794" s="396" t="s">
        <v>5794</v>
      </c>
      <c r="C2794" s="397" t="s">
        <v>5795</v>
      </c>
      <c r="D2794" s="396" t="s">
        <v>5791</v>
      </c>
      <c r="E2794" s="396" t="s">
        <v>5302</v>
      </c>
      <c r="F2794" s="398" t="s">
        <v>5796</v>
      </c>
      <c r="G2794" s="399" t="s">
        <v>86</v>
      </c>
      <c r="H2794" s="400">
        <v>0.01</v>
      </c>
      <c r="I2794" s="380">
        <v>12.5</v>
      </c>
      <c r="J2794" s="380">
        <v>0.12</v>
      </c>
      <c r="K2794" s="379"/>
      <c r="L2794" s="489">
        <v>15.06</v>
      </c>
    </row>
    <row r="2795" spans="1:13" ht="12.75" thickBot="1" x14ac:dyDescent="0.25">
      <c r="A2795" s="359" t="s">
        <v>14038</v>
      </c>
      <c r="B2795" s="396" t="s">
        <v>5794</v>
      </c>
      <c r="C2795" s="397" t="s">
        <v>6062</v>
      </c>
      <c r="D2795" s="396" t="s">
        <v>5791</v>
      </c>
      <c r="E2795" s="396" t="s">
        <v>5341</v>
      </c>
      <c r="F2795" s="398" t="s">
        <v>5796</v>
      </c>
      <c r="G2795" s="399" t="s">
        <v>86</v>
      </c>
      <c r="H2795" s="400">
        <v>0.01</v>
      </c>
      <c r="I2795" s="380">
        <v>18.510000000000002</v>
      </c>
      <c r="J2795" s="380">
        <v>0.18</v>
      </c>
      <c r="K2795" s="379"/>
      <c r="L2795" s="489">
        <v>22.3</v>
      </c>
    </row>
    <row r="2796" spans="1:13" ht="12.75" thickTop="1" x14ac:dyDescent="0.2">
      <c r="A2796" s="359" t="s">
        <v>14039</v>
      </c>
      <c r="B2796" s="390" t="s">
        <v>5794</v>
      </c>
      <c r="C2796" s="391" t="s">
        <v>7650</v>
      </c>
      <c r="D2796" s="390" t="s">
        <v>5791</v>
      </c>
      <c r="E2796" s="390" t="s">
        <v>7651</v>
      </c>
      <c r="F2796" s="392" t="s">
        <v>5798</v>
      </c>
      <c r="G2796" s="393" t="s">
        <v>5305</v>
      </c>
      <c r="H2796" s="394">
        <v>1</v>
      </c>
      <c r="I2796" s="395">
        <v>1.2</v>
      </c>
      <c r="J2796" s="395">
        <v>1.2</v>
      </c>
      <c r="K2796" s="379"/>
      <c r="L2796" s="491">
        <v>1.45</v>
      </c>
      <c r="M2796" s="492"/>
    </row>
    <row r="2797" spans="1:13" x14ac:dyDescent="0.2">
      <c r="A2797" s="359" t="s">
        <v>7254</v>
      </c>
      <c r="B2797" s="360" t="s">
        <v>8746</v>
      </c>
      <c r="C2797" s="361" t="s">
        <v>5781</v>
      </c>
      <c r="D2797" s="360" t="s">
        <v>5782</v>
      </c>
      <c r="E2797" s="360" t="s">
        <v>5783</v>
      </c>
      <c r="F2797" s="362" t="s">
        <v>5784</v>
      </c>
      <c r="G2797" s="363" t="s">
        <v>5785</v>
      </c>
      <c r="H2797" s="361" t="s">
        <v>5786</v>
      </c>
      <c r="I2797" s="361" t="s">
        <v>5787</v>
      </c>
      <c r="J2797" s="361" t="s">
        <v>5788</v>
      </c>
      <c r="K2797" s="364"/>
      <c r="L2797" s="494"/>
      <c r="M2797" s="494"/>
    </row>
    <row r="2798" spans="1:13" x14ac:dyDescent="0.2">
      <c r="A2798" s="359" t="s">
        <v>7256</v>
      </c>
      <c r="B2798" s="365" t="s">
        <v>5789</v>
      </c>
      <c r="C2798" s="366" t="s">
        <v>8321</v>
      </c>
      <c r="D2798" s="365" t="s">
        <v>5791</v>
      </c>
      <c r="E2798" s="365" t="s">
        <v>1053</v>
      </c>
      <c r="F2798" s="367">
        <v>7</v>
      </c>
      <c r="G2798" s="368" t="s">
        <v>5607</v>
      </c>
      <c r="H2798" s="369">
        <v>1</v>
      </c>
      <c r="I2798" s="370">
        <v>1.8900000000000001</v>
      </c>
      <c r="J2798" s="370">
        <v>1.8900000000000001</v>
      </c>
      <c r="K2798" s="371"/>
      <c r="L2798" s="495">
        <v>2.29</v>
      </c>
      <c r="M2798" s="495">
        <v>2.29</v>
      </c>
    </row>
    <row r="2799" spans="1:13" x14ac:dyDescent="0.2">
      <c r="A2799" s="359" t="s">
        <v>7257</v>
      </c>
      <c r="B2799" s="373" t="s">
        <v>5794</v>
      </c>
      <c r="C2799" s="374" t="s">
        <v>5795</v>
      </c>
      <c r="D2799" s="373" t="s">
        <v>5791</v>
      </c>
      <c r="E2799" s="373" t="s">
        <v>5302</v>
      </c>
      <c r="F2799" s="375" t="s">
        <v>5796</v>
      </c>
      <c r="G2799" s="376" t="s">
        <v>86</v>
      </c>
      <c r="H2799" s="377">
        <v>0.03</v>
      </c>
      <c r="I2799" s="378">
        <v>12.5</v>
      </c>
      <c r="J2799" s="378">
        <v>0.37</v>
      </c>
      <c r="K2799" s="379"/>
      <c r="L2799" s="493">
        <v>15.06</v>
      </c>
      <c r="M2799" s="494"/>
    </row>
    <row r="2800" spans="1:13" x14ac:dyDescent="0.2">
      <c r="A2800" s="359" t="s">
        <v>7258</v>
      </c>
      <c r="B2800" s="373" t="s">
        <v>5794</v>
      </c>
      <c r="C2800" s="374" t="s">
        <v>6062</v>
      </c>
      <c r="D2800" s="373" t="s">
        <v>5791</v>
      </c>
      <c r="E2800" s="373" t="s">
        <v>5341</v>
      </c>
      <c r="F2800" s="375" t="s">
        <v>5796</v>
      </c>
      <c r="G2800" s="376" t="s">
        <v>86</v>
      </c>
      <c r="H2800" s="377">
        <v>0.03</v>
      </c>
      <c r="I2800" s="378">
        <v>18.510000000000002</v>
      </c>
      <c r="J2800" s="378">
        <v>0.55000000000000004</v>
      </c>
      <c r="K2800" s="379"/>
      <c r="L2800" s="493">
        <v>22.3</v>
      </c>
      <c r="M2800" s="494"/>
    </row>
    <row r="2801" spans="1:13" x14ac:dyDescent="0.2">
      <c r="A2801" s="359" t="s">
        <v>7259</v>
      </c>
      <c r="B2801" s="373" t="s">
        <v>5794</v>
      </c>
      <c r="C2801" s="374" t="s">
        <v>8325</v>
      </c>
      <c r="D2801" s="373" t="s">
        <v>5791</v>
      </c>
      <c r="E2801" s="373" t="s">
        <v>1053</v>
      </c>
      <c r="F2801" s="375" t="s">
        <v>5798</v>
      </c>
      <c r="G2801" s="376" t="s">
        <v>5305</v>
      </c>
      <c r="H2801" s="377">
        <v>1</v>
      </c>
      <c r="I2801" s="378">
        <v>0.97</v>
      </c>
      <c r="J2801" s="378">
        <v>0.97</v>
      </c>
      <c r="K2801" s="379"/>
      <c r="L2801" s="493">
        <v>1.18</v>
      </c>
      <c r="M2801" s="494"/>
    </row>
    <row r="2802" spans="1:13" x14ac:dyDescent="0.2">
      <c r="A2802" s="359" t="s">
        <v>7260</v>
      </c>
      <c r="B2802" s="360" t="s">
        <v>8752</v>
      </c>
      <c r="C2802" s="361" t="s">
        <v>5781</v>
      </c>
      <c r="D2802" s="360" t="s">
        <v>5782</v>
      </c>
      <c r="E2802" s="360" t="s">
        <v>5783</v>
      </c>
      <c r="F2802" s="362" t="s">
        <v>5784</v>
      </c>
      <c r="G2802" s="363" t="s">
        <v>5785</v>
      </c>
      <c r="H2802" s="361" t="s">
        <v>5786</v>
      </c>
      <c r="I2802" s="361" t="s">
        <v>5787</v>
      </c>
      <c r="J2802" s="361" t="s">
        <v>5788</v>
      </c>
      <c r="K2802" s="364"/>
      <c r="L2802" s="494"/>
      <c r="M2802" s="494"/>
    </row>
    <row r="2803" spans="1:13" x14ac:dyDescent="0.2">
      <c r="A2803" s="359" t="s">
        <v>14040</v>
      </c>
      <c r="B2803" s="385" t="s">
        <v>5789</v>
      </c>
      <c r="C2803" s="386" t="s">
        <v>8329</v>
      </c>
      <c r="D2803" s="385" t="s">
        <v>5791</v>
      </c>
      <c r="E2803" s="385" t="s">
        <v>1055</v>
      </c>
      <c r="F2803" s="387">
        <v>7</v>
      </c>
      <c r="G2803" s="388" t="s">
        <v>5607</v>
      </c>
      <c r="H2803" s="389">
        <v>1</v>
      </c>
      <c r="I2803" s="372">
        <v>5.25</v>
      </c>
      <c r="J2803" s="372">
        <v>5.25</v>
      </c>
      <c r="K2803" s="371"/>
      <c r="L2803" s="488">
        <v>6.33</v>
      </c>
      <c r="M2803" s="488">
        <v>6.33</v>
      </c>
    </row>
    <row r="2804" spans="1:13" ht="12.75" thickBot="1" x14ac:dyDescent="0.25">
      <c r="A2804" s="359" t="s">
        <v>14041</v>
      </c>
      <c r="B2804" s="396" t="s">
        <v>5794</v>
      </c>
      <c r="C2804" s="397" t="s">
        <v>5795</v>
      </c>
      <c r="D2804" s="396" t="s">
        <v>5791</v>
      </c>
      <c r="E2804" s="396" t="s">
        <v>5302</v>
      </c>
      <c r="F2804" s="398" t="s">
        <v>5796</v>
      </c>
      <c r="G2804" s="399" t="s">
        <v>86</v>
      </c>
      <c r="H2804" s="400">
        <v>0.1</v>
      </c>
      <c r="I2804" s="380">
        <v>12.5</v>
      </c>
      <c r="J2804" s="380">
        <v>1.25</v>
      </c>
      <c r="K2804" s="379"/>
      <c r="L2804" s="489">
        <v>15.06</v>
      </c>
    </row>
    <row r="2805" spans="1:13" ht="12.75" thickTop="1" x14ac:dyDescent="0.2">
      <c r="A2805" s="359" t="s">
        <v>14042</v>
      </c>
      <c r="B2805" s="390" t="s">
        <v>5794</v>
      </c>
      <c r="C2805" s="391" t="s">
        <v>6062</v>
      </c>
      <c r="D2805" s="390" t="s">
        <v>5791</v>
      </c>
      <c r="E2805" s="390" t="s">
        <v>5341</v>
      </c>
      <c r="F2805" s="392" t="s">
        <v>5796</v>
      </c>
      <c r="G2805" s="393" t="s">
        <v>86</v>
      </c>
      <c r="H2805" s="394">
        <v>0.1</v>
      </c>
      <c r="I2805" s="395">
        <v>18.510000000000002</v>
      </c>
      <c r="J2805" s="395">
        <v>1.85</v>
      </c>
      <c r="K2805" s="379"/>
      <c r="L2805" s="491">
        <v>22.3</v>
      </c>
      <c r="M2805" s="492"/>
    </row>
    <row r="2806" spans="1:13" x14ac:dyDescent="0.2">
      <c r="A2806" s="359" t="s">
        <v>7261</v>
      </c>
      <c r="B2806" s="373" t="s">
        <v>5794</v>
      </c>
      <c r="C2806" s="374" t="s">
        <v>8333</v>
      </c>
      <c r="D2806" s="373" t="s">
        <v>5791</v>
      </c>
      <c r="E2806" s="373" t="s">
        <v>1055</v>
      </c>
      <c r="F2806" s="375" t="s">
        <v>5798</v>
      </c>
      <c r="G2806" s="376" t="s">
        <v>5305</v>
      </c>
      <c r="H2806" s="377">
        <v>1</v>
      </c>
      <c r="I2806" s="378">
        <v>2.15</v>
      </c>
      <c r="J2806" s="378">
        <v>2.15</v>
      </c>
      <c r="K2806" s="379"/>
      <c r="L2806" s="493">
        <v>2.6</v>
      </c>
      <c r="M2806" s="494"/>
    </row>
    <row r="2807" spans="1:13" x14ac:dyDescent="0.2">
      <c r="A2807" s="359" t="s">
        <v>7263</v>
      </c>
      <c r="B2807" s="360" t="s">
        <v>8758</v>
      </c>
      <c r="C2807" s="361" t="s">
        <v>5781</v>
      </c>
      <c r="D2807" s="360" t="s">
        <v>5782</v>
      </c>
      <c r="E2807" s="360" t="s">
        <v>5783</v>
      </c>
      <c r="F2807" s="362" t="s">
        <v>5784</v>
      </c>
      <c r="G2807" s="363" t="s">
        <v>5785</v>
      </c>
      <c r="H2807" s="361" t="s">
        <v>5786</v>
      </c>
      <c r="I2807" s="361" t="s">
        <v>5787</v>
      </c>
      <c r="J2807" s="361" t="s">
        <v>5788</v>
      </c>
      <c r="K2807" s="364"/>
      <c r="L2807" s="494"/>
      <c r="M2807" s="494"/>
    </row>
    <row r="2808" spans="1:13" x14ac:dyDescent="0.2">
      <c r="A2808" s="359" t="s">
        <v>7264</v>
      </c>
      <c r="B2808" s="365" t="s">
        <v>5789</v>
      </c>
      <c r="C2808" s="366" t="s">
        <v>8337</v>
      </c>
      <c r="D2808" s="365" t="s">
        <v>5791</v>
      </c>
      <c r="E2808" s="365" t="s">
        <v>1057</v>
      </c>
      <c r="F2808" s="367">
        <v>7</v>
      </c>
      <c r="G2808" s="368" t="s">
        <v>172</v>
      </c>
      <c r="H2808" s="369">
        <v>1</v>
      </c>
      <c r="I2808" s="370">
        <v>13.11</v>
      </c>
      <c r="J2808" s="370">
        <v>13.11</v>
      </c>
      <c r="K2808" s="371"/>
      <c r="L2808" s="495">
        <v>15.8</v>
      </c>
      <c r="M2808" s="495">
        <v>15.8</v>
      </c>
    </row>
    <row r="2809" spans="1:13" x14ac:dyDescent="0.2">
      <c r="A2809" s="359" t="s">
        <v>14043</v>
      </c>
      <c r="B2809" s="396" t="s">
        <v>5794</v>
      </c>
      <c r="C2809" s="397" t="s">
        <v>5795</v>
      </c>
      <c r="D2809" s="396" t="s">
        <v>5791</v>
      </c>
      <c r="E2809" s="396" t="s">
        <v>5302</v>
      </c>
      <c r="F2809" s="398" t="s">
        <v>5796</v>
      </c>
      <c r="G2809" s="399" t="s">
        <v>86</v>
      </c>
      <c r="H2809" s="400">
        <v>0.2</v>
      </c>
      <c r="I2809" s="380">
        <v>12.5</v>
      </c>
      <c r="J2809" s="380">
        <v>2.5</v>
      </c>
      <c r="K2809" s="379"/>
      <c r="L2809" s="489">
        <v>15.06</v>
      </c>
    </row>
    <row r="2810" spans="1:13" ht="12.75" thickBot="1" x14ac:dyDescent="0.25">
      <c r="A2810" s="359" t="s">
        <v>14044</v>
      </c>
      <c r="B2810" s="396" t="s">
        <v>5794</v>
      </c>
      <c r="C2810" s="397" t="s">
        <v>6062</v>
      </c>
      <c r="D2810" s="396" t="s">
        <v>5791</v>
      </c>
      <c r="E2810" s="396" t="s">
        <v>5341</v>
      </c>
      <c r="F2810" s="398" t="s">
        <v>5796</v>
      </c>
      <c r="G2810" s="399" t="s">
        <v>86</v>
      </c>
      <c r="H2810" s="400">
        <v>0.2</v>
      </c>
      <c r="I2810" s="380">
        <v>18.510000000000002</v>
      </c>
      <c r="J2810" s="380">
        <v>3.7</v>
      </c>
      <c r="K2810" s="379"/>
      <c r="L2810" s="489">
        <v>22.3</v>
      </c>
    </row>
    <row r="2811" spans="1:13" ht="12.75" thickTop="1" x14ac:dyDescent="0.2">
      <c r="A2811" s="359" t="s">
        <v>14045</v>
      </c>
      <c r="B2811" s="390" t="s">
        <v>5794</v>
      </c>
      <c r="C2811" s="391" t="s">
        <v>8341</v>
      </c>
      <c r="D2811" s="390" t="s">
        <v>5791</v>
      </c>
      <c r="E2811" s="390" t="s">
        <v>1057</v>
      </c>
      <c r="F2811" s="392" t="s">
        <v>5798</v>
      </c>
      <c r="G2811" s="393" t="s">
        <v>5385</v>
      </c>
      <c r="H2811" s="394">
        <v>1</v>
      </c>
      <c r="I2811" s="395">
        <v>6.91</v>
      </c>
      <c r="J2811" s="395">
        <v>6.91</v>
      </c>
      <c r="K2811" s="379"/>
      <c r="L2811" s="491">
        <v>8.33</v>
      </c>
      <c r="M2811" s="492"/>
    </row>
    <row r="2812" spans="1:13" x14ac:dyDescent="0.2">
      <c r="A2812" s="359" t="s">
        <v>7265</v>
      </c>
      <c r="B2812" s="360" t="s">
        <v>8764</v>
      </c>
      <c r="C2812" s="361" t="s">
        <v>5781</v>
      </c>
      <c r="D2812" s="360" t="s">
        <v>5782</v>
      </c>
      <c r="E2812" s="360" t="s">
        <v>5783</v>
      </c>
      <c r="F2812" s="362" t="s">
        <v>5784</v>
      </c>
      <c r="G2812" s="363" t="s">
        <v>5785</v>
      </c>
      <c r="H2812" s="361" t="s">
        <v>5786</v>
      </c>
      <c r="I2812" s="361" t="s">
        <v>5787</v>
      </c>
      <c r="J2812" s="361" t="s">
        <v>5788</v>
      </c>
      <c r="K2812" s="364"/>
      <c r="L2812" s="494"/>
      <c r="M2812" s="494"/>
    </row>
    <row r="2813" spans="1:13" x14ac:dyDescent="0.2">
      <c r="A2813" s="359" t="s">
        <v>7267</v>
      </c>
      <c r="B2813" s="365" t="s">
        <v>5789</v>
      </c>
      <c r="C2813" s="366" t="s">
        <v>8080</v>
      </c>
      <c r="D2813" s="365" t="s">
        <v>5791</v>
      </c>
      <c r="E2813" s="365" t="s">
        <v>1000</v>
      </c>
      <c r="F2813" s="367">
        <v>7</v>
      </c>
      <c r="G2813" s="368" t="s">
        <v>5607</v>
      </c>
      <c r="H2813" s="369">
        <v>1</v>
      </c>
      <c r="I2813" s="370">
        <v>1.56</v>
      </c>
      <c r="J2813" s="370">
        <v>1.56</v>
      </c>
      <c r="K2813" s="371"/>
      <c r="L2813" s="495">
        <v>1.89</v>
      </c>
      <c r="M2813" s="495">
        <v>1.89</v>
      </c>
    </row>
    <row r="2814" spans="1:13" x14ac:dyDescent="0.2">
      <c r="A2814" s="359" t="s">
        <v>7268</v>
      </c>
      <c r="B2814" s="373" t="s">
        <v>5794</v>
      </c>
      <c r="C2814" s="374" t="s">
        <v>5795</v>
      </c>
      <c r="D2814" s="373" t="s">
        <v>5791</v>
      </c>
      <c r="E2814" s="373" t="s">
        <v>5302</v>
      </c>
      <c r="F2814" s="375" t="s">
        <v>5796</v>
      </c>
      <c r="G2814" s="376" t="s">
        <v>86</v>
      </c>
      <c r="H2814" s="377">
        <v>0.01</v>
      </c>
      <c r="I2814" s="378">
        <v>12.5</v>
      </c>
      <c r="J2814" s="378">
        <v>0.12</v>
      </c>
      <c r="K2814" s="379"/>
      <c r="L2814" s="493">
        <v>15.06</v>
      </c>
      <c r="M2814" s="494"/>
    </row>
    <row r="2815" spans="1:13" x14ac:dyDescent="0.2">
      <c r="A2815" s="359" t="s">
        <v>7269</v>
      </c>
      <c r="B2815" s="373" t="s">
        <v>5794</v>
      </c>
      <c r="C2815" s="374" t="s">
        <v>6062</v>
      </c>
      <c r="D2815" s="373" t="s">
        <v>5791</v>
      </c>
      <c r="E2815" s="373" t="s">
        <v>5341</v>
      </c>
      <c r="F2815" s="375" t="s">
        <v>5796</v>
      </c>
      <c r="G2815" s="376" t="s">
        <v>86</v>
      </c>
      <c r="H2815" s="377">
        <v>0.01</v>
      </c>
      <c r="I2815" s="378">
        <v>18.510000000000002</v>
      </c>
      <c r="J2815" s="378">
        <v>0.18</v>
      </c>
      <c r="K2815" s="379"/>
      <c r="L2815" s="493">
        <v>22.3</v>
      </c>
      <c r="M2815" s="494"/>
    </row>
    <row r="2816" spans="1:13" x14ac:dyDescent="0.2">
      <c r="A2816" s="359" t="s">
        <v>7270</v>
      </c>
      <c r="B2816" s="373" t="s">
        <v>5794</v>
      </c>
      <c r="C2816" s="374" t="s">
        <v>8084</v>
      </c>
      <c r="D2816" s="373" t="s">
        <v>5791</v>
      </c>
      <c r="E2816" s="373" t="s">
        <v>8085</v>
      </c>
      <c r="F2816" s="375" t="s">
        <v>5798</v>
      </c>
      <c r="G2816" s="376" t="s">
        <v>5305</v>
      </c>
      <c r="H2816" s="377">
        <v>1</v>
      </c>
      <c r="I2816" s="378">
        <v>1.26</v>
      </c>
      <c r="J2816" s="378">
        <v>1.26</v>
      </c>
      <c r="K2816" s="379"/>
      <c r="L2816" s="493">
        <v>1.52</v>
      </c>
      <c r="M2816" s="494"/>
    </row>
    <row r="2817" spans="1:13" x14ac:dyDescent="0.2">
      <c r="A2817" s="359" t="s">
        <v>7271</v>
      </c>
      <c r="B2817" s="360" t="s">
        <v>8770</v>
      </c>
      <c r="C2817" s="361" t="s">
        <v>5781</v>
      </c>
      <c r="D2817" s="360" t="s">
        <v>5782</v>
      </c>
      <c r="E2817" s="360" t="s">
        <v>5783</v>
      </c>
      <c r="F2817" s="362" t="s">
        <v>5784</v>
      </c>
      <c r="G2817" s="363" t="s">
        <v>5785</v>
      </c>
      <c r="H2817" s="361" t="s">
        <v>5786</v>
      </c>
      <c r="I2817" s="361" t="s">
        <v>5787</v>
      </c>
      <c r="J2817" s="361" t="s">
        <v>5788</v>
      </c>
      <c r="K2817" s="364"/>
      <c r="L2817" s="494"/>
      <c r="M2817" s="494"/>
    </row>
    <row r="2818" spans="1:13" x14ac:dyDescent="0.2">
      <c r="A2818" s="359" t="s">
        <v>14046</v>
      </c>
      <c r="B2818" s="385" t="s">
        <v>5789</v>
      </c>
      <c r="C2818" s="386" t="s">
        <v>8357</v>
      </c>
      <c r="D2818" s="385" t="s">
        <v>5791</v>
      </c>
      <c r="E2818" s="385" t="s">
        <v>1061</v>
      </c>
      <c r="F2818" s="387">
        <v>7</v>
      </c>
      <c r="G2818" s="388" t="s">
        <v>5607</v>
      </c>
      <c r="H2818" s="389">
        <v>1</v>
      </c>
      <c r="I2818" s="372">
        <v>3.01</v>
      </c>
      <c r="J2818" s="372">
        <v>3.01</v>
      </c>
      <c r="K2818" s="371"/>
      <c r="L2818" s="488">
        <v>3.63</v>
      </c>
      <c r="M2818" s="488">
        <v>3.63</v>
      </c>
    </row>
    <row r="2819" spans="1:13" ht="12.75" thickBot="1" x14ac:dyDescent="0.25">
      <c r="A2819" s="359" t="s">
        <v>14047</v>
      </c>
      <c r="B2819" s="396" t="s">
        <v>5794</v>
      </c>
      <c r="C2819" s="397" t="s">
        <v>5795</v>
      </c>
      <c r="D2819" s="396" t="s">
        <v>5791</v>
      </c>
      <c r="E2819" s="396" t="s">
        <v>5302</v>
      </c>
      <c r="F2819" s="398" t="s">
        <v>5796</v>
      </c>
      <c r="G2819" s="399" t="s">
        <v>86</v>
      </c>
      <c r="H2819" s="400">
        <v>0.05</v>
      </c>
      <c r="I2819" s="380">
        <v>12.5</v>
      </c>
      <c r="J2819" s="380">
        <v>0.62</v>
      </c>
      <c r="K2819" s="379"/>
      <c r="L2819" s="489">
        <v>15.06</v>
      </c>
    </row>
    <row r="2820" spans="1:13" ht="12.75" thickTop="1" x14ac:dyDescent="0.2">
      <c r="A2820" s="359" t="s">
        <v>14048</v>
      </c>
      <c r="B2820" s="390" t="s">
        <v>5794</v>
      </c>
      <c r="C2820" s="391" t="s">
        <v>6062</v>
      </c>
      <c r="D2820" s="390" t="s">
        <v>5791</v>
      </c>
      <c r="E2820" s="390" t="s">
        <v>5341</v>
      </c>
      <c r="F2820" s="392" t="s">
        <v>5796</v>
      </c>
      <c r="G2820" s="393" t="s">
        <v>86</v>
      </c>
      <c r="H2820" s="394">
        <v>0.05</v>
      </c>
      <c r="I2820" s="395">
        <v>18.510000000000002</v>
      </c>
      <c r="J2820" s="395">
        <v>0.92</v>
      </c>
      <c r="K2820" s="379"/>
      <c r="L2820" s="491">
        <v>22.3</v>
      </c>
      <c r="M2820" s="492"/>
    </row>
    <row r="2821" spans="1:13" x14ac:dyDescent="0.2">
      <c r="A2821" s="359" t="s">
        <v>7272</v>
      </c>
      <c r="B2821" s="373" t="s">
        <v>5794</v>
      </c>
      <c r="C2821" s="374" t="s">
        <v>8361</v>
      </c>
      <c r="D2821" s="373" t="s">
        <v>5791</v>
      </c>
      <c r="E2821" s="373" t="s">
        <v>1061</v>
      </c>
      <c r="F2821" s="375" t="s">
        <v>5798</v>
      </c>
      <c r="G2821" s="376" t="s">
        <v>5305</v>
      </c>
      <c r="H2821" s="377">
        <v>1</v>
      </c>
      <c r="I2821" s="378">
        <v>1.4745999999999999</v>
      </c>
      <c r="J2821" s="378">
        <v>1.47</v>
      </c>
      <c r="K2821" s="379"/>
      <c r="L2821" s="493">
        <v>1.77</v>
      </c>
      <c r="M2821" s="494"/>
    </row>
    <row r="2822" spans="1:13" x14ac:dyDescent="0.2">
      <c r="A2822" s="359" t="s">
        <v>7274</v>
      </c>
      <c r="B2822" s="360" t="s">
        <v>8776</v>
      </c>
      <c r="C2822" s="361" t="s">
        <v>5781</v>
      </c>
      <c r="D2822" s="360" t="s">
        <v>5782</v>
      </c>
      <c r="E2822" s="360" t="s">
        <v>5783</v>
      </c>
      <c r="F2822" s="362" t="s">
        <v>5784</v>
      </c>
      <c r="G2822" s="363" t="s">
        <v>5785</v>
      </c>
      <c r="H2822" s="361" t="s">
        <v>5786</v>
      </c>
      <c r="I2822" s="361" t="s">
        <v>5787</v>
      </c>
      <c r="J2822" s="361" t="s">
        <v>5788</v>
      </c>
      <c r="K2822" s="364"/>
      <c r="L2822" s="494"/>
      <c r="M2822" s="494"/>
    </row>
    <row r="2823" spans="1:13" x14ac:dyDescent="0.2">
      <c r="A2823" s="359" t="s">
        <v>7275</v>
      </c>
      <c r="B2823" s="365" t="s">
        <v>5789</v>
      </c>
      <c r="C2823" s="366" t="s">
        <v>8365</v>
      </c>
      <c r="D2823" s="365" t="s">
        <v>5791</v>
      </c>
      <c r="E2823" s="365" t="s">
        <v>1063</v>
      </c>
      <c r="F2823" s="367">
        <v>7</v>
      </c>
      <c r="G2823" s="368" t="s">
        <v>5607</v>
      </c>
      <c r="H2823" s="369">
        <v>1</v>
      </c>
      <c r="I2823" s="370">
        <v>7.2</v>
      </c>
      <c r="J2823" s="370">
        <v>7.1999999999999993</v>
      </c>
      <c r="K2823" s="371"/>
      <c r="L2823" s="495">
        <v>8.67</v>
      </c>
      <c r="M2823" s="495">
        <v>8.67</v>
      </c>
    </row>
    <row r="2824" spans="1:13" x14ac:dyDescent="0.2">
      <c r="A2824" s="359" t="s">
        <v>7276</v>
      </c>
      <c r="B2824" s="373" t="s">
        <v>5794</v>
      </c>
      <c r="C2824" s="374" t="s">
        <v>5795</v>
      </c>
      <c r="D2824" s="373" t="s">
        <v>5791</v>
      </c>
      <c r="E2824" s="373" t="s">
        <v>5302</v>
      </c>
      <c r="F2824" s="375" t="s">
        <v>5796</v>
      </c>
      <c r="G2824" s="376" t="s">
        <v>86</v>
      </c>
      <c r="H2824" s="377">
        <v>0.13</v>
      </c>
      <c r="I2824" s="378">
        <v>12.5</v>
      </c>
      <c r="J2824" s="378">
        <v>1.62</v>
      </c>
      <c r="K2824" s="379"/>
      <c r="L2824" s="493">
        <v>15.06</v>
      </c>
      <c r="M2824" s="494"/>
    </row>
    <row r="2825" spans="1:13" x14ac:dyDescent="0.2">
      <c r="A2825" s="359" t="s">
        <v>7277</v>
      </c>
      <c r="B2825" s="373" t="s">
        <v>5794</v>
      </c>
      <c r="C2825" s="374" t="s">
        <v>6062</v>
      </c>
      <c r="D2825" s="373" t="s">
        <v>5791</v>
      </c>
      <c r="E2825" s="373" t="s">
        <v>5341</v>
      </c>
      <c r="F2825" s="375" t="s">
        <v>5796</v>
      </c>
      <c r="G2825" s="376" t="s">
        <v>86</v>
      </c>
      <c r="H2825" s="377">
        <v>0.13</v>
      </c>
      <c r="I2825" s="378">
        <v>18.510000000000002</v>
      </c>
      <c r="J2825" s="378">
        <v>2.4</v>
      </c>
      <c r="K2825" s="379"/>
      <c r="L2825" s="493">
        <v>22.3</v>
      </c>
      <c r="M2825" s="494"/>
    </row>
    <row r="2826" spans="1:13" x14ac:dyDescent="0.2">
      <c r="A2826" s="359" t="s">
        <v>7278</v>
      </c>
      <c r="B2826" s="373" t="s">
        <v>5794</v>
      </c>
      <c r="C2826" s="374" t="s">
        <v>8369</v>
      </c>
      <c r="D2826" s="373" t="s">
        <v>5791</v>
      </c>
      <c r="E2826" s="373" t="s">
        <v>1063</v>
      </c>
      <c r="F2826" s="375" t="s">
        <v>5798</v>
      </c>
      <c r="G2826" s="376" t="s">
        <v>5305</v>
      </c>
      <c r="H2826" s="377">
        <v>1</v>
      </c>
      <c r="I2826" s="378">
        <v>3.180566666666667</v>
      </c>
      <c r="J2826" s="378">
        <v>3.18</v>
      </c>
      <c r="K2826" s="379"/>
      <c r="L2826" s="493">
        <v>3.83</v>
      </c>
      <c r="M2826" s="494"/>
    </row>
    <row r="2827" spans="1:13" x14ac:dyDescent="0.2">
      <c r="A2827" s="359" t="s">
        <v>7279</v>
      </c>
      <c r="B2827" s="360" t="s">
        <v>8782</v>
      </c>
      <c r="C2827" s="361" t="s">
        <v>5781</v>
      </c>
      <c r="D2827" s="360" t="s">
        <v>5782</v>
      </c>
      <c r="E2827" s="360" t="s">
        <v>5783</v>
      </c>
      <c r="F2827" s="362" t="s">
        <v>5784</v>
      </c>
      <c r="G2827" s="363" t="s">
        <v>5785</v>
      </c>
      <c r="H2827" s="361" t="s">
        <v>5786</v>
      </c>
      <c r="I2827" s="361" t="s">
        <v>5787</v>
      </c>
      <c r="J2827" s="361" t="s">
        <v>5788</v>
      </c>
      <c r="K2827" s="364"/>
      <c r="L2827" s="494"/>
      <c r="M2827" s="494"/>
    </row>
    <row r="2828" spans="1:13" x14ac:dyDescent="0.2">
      <c r="A2828" s="359" t="s">
        <v>14049</v>
      </c>
      <c r="B2828" s="385" t="s">
        <v>5789</v>
      </c>
      <c r="C2828" s="386" t="s">
        <v>6077</v>
      </c>
      <c r="D2828" s="385" t="s">
        <v>5791</v>
      </c>
      <c r="E2828" s="385" t="s">
        <v>365</v>
      </c>
      <c r="F2828" s="387">
        <v>7</v>
      </c>
      <c r="G2828" s="388" t="s">
        <v>5607</v>
      </c>
      <c r="H2828" s="389">
        <v>1</v>
      </c>
      <c r="I2828" s="372">
        <v>0.4</v>
      </c>
      <c r="J2828" s="372">
        <v>0.4</v>
      </c>
      <c r="K2828" s="371"/>
      <c r="L2828" s="488">
        <v>0.49</v>
      </c>
      <c r="M2828" s="488">
        <v>0.49</v>
      </c>
    </row>
    <row r="2829" spans="1:13" ht="12.75" thickBot="1" x14ac:dyDescent="0.25">
      <c r="A2829" s="359" t="s">
        <v>14050</v>
      </c>
      <c r="B2829" s="396" t="s">
        <v>5794</v>
      </c>
      <c r="C2829" s="397" t="s">
        <v>5795</v>
      </c>
      <c r="D2829" s="396" t="s">
        <v>5791</v>
      </c>
      <c r="E2829" s="396" t="s">
        <v>5302</v>
      </c>
      <c r="F2829" s="398" t="s">
        <v>5796</v>
      </c>
      <c r="G2829" s="399" t="s">
        <v>86</v>
      </c>
      <c r="H2829" s="400">
        <v>1.01E-2</v>
      </c>
      <c r="I2829" s="380">
        <v>12.5</v>
      </c>
      <c r="J2829" s="380">
        <v>0.12</v>
      </c>
      <c r="K2829" s="379"/>
      <c r="L2829" s="489">
        <v>15.06</v>
      </c>
    </row>
    <row r="2830" spans="1:13" ht="12.75" thickTop="1" x14ac:dyDescent="0.2">
      <c r="A2830" s="359" t="s">
        <v>14051</v>
      </c>
      <c r="B2830" s="390" t="s">
        <v>5794</v>
      </c>
      <c r="C2830" s="391" t="s">
        <v>6062</v>
      </c>
      <c r="D2830" s="390" t="s">
        <v>5791</v>
      </c>
      <c r="E2830" s="390" t="s">
        <v>5341</v>
      </c>
      <c r="F2830" s="392" t="s">
        <v>5796</v>
      </c>
      <c r="G2830" s="393" t="s">
        <v>86</v>
      </c>
      <c r="H2830" s="394">
        <v>1.01E-2</v>
      </c>
      <c r="I2830" s="395">
        <v>18.510000000000002</v>
      </c>
      <c r="J2830" s="395">
        <v>0.18</v>
      </c>
      <c r="K2830" s="379"/>
      <c r="L2830" s="491">
        <v>22.3</v>
      </c>
      <c r="M2830" s="492"/>
    </row>
    <row r="2831" spans="1:13" x14ac:dyDescent="0.2">
      <c r="A2831" s="359" t="s">
        <v>7280</v>
      </c>
      <c r="B2831" s="373" t="s">
        <v>5794</v>
      </c>
      <c r="C2831" s="374" t="s">
        <v>6078</v>
      </c>
      <c r="D2831" s="373" t="s">
        <v>5791</v>
      </c>
      <c r="E2831" s="373" t="s">
        <v>365</v>
      </c>
      <c r="F2831" s="375" t="s">
        <v>5798</v>
      </c>
      <c r="G2831" s="376" t="s">
        <v>5305</v>
      </c>
      <c r="H2831" s="377">
        <v>1</v>
      </c>
      <c r="I2831" s="378">
        <v>0.10439999999999999</v>
      </c>
      <c r="J2831" s="378">
        <v>0.1</v>
      </c>
      <c r="K2831" s="379"/>
      <c r="L2831" s="493">
        <v>0.12</v>
      </c>
      <c r="M2831" s="494"/>
    </row>
    <row r="2832" spans="1:13" x14ac:dyDescent="0.2">
      <c r="A2832" s="359" t="s">
        <v>7282</v>
      </c>
      <c r="B2832" s="360" t="s">
        <v>8788</v>
      </c>
      <c r="C2832" s="361" t="s">
        <v>5781</v>
      </c>
      <c r="D2832" s="360" t="s">
        <v>5782</v>
      </c>
      <c r="E2832" s="360" t="s">
        <v>5783</v>
      </c>
      <c r="F2832" s="362" t="s">
        <v>5784</v>
      </c>
      <c r="G2832" s="363" t="s">
        <v>5785</v>
      </c>
      <c r="H2832" s="361" t="s">
        <v>5786</v>
      </c>
      <c r="I2832" s="361" t="s">
        <v>5787</v>
      </c>
      <c r="J2832" s="361" t="s">
        <v>5788</v>
      </c>
      <c r="K2832" s="364"/>
      <c r="L2832" s="494"/>
      <c r="M2832" s="494"/>
    </row>
    <row r="2833" spans="1:13" x14ac:dyDescent="0.2">
      <c r="A2833" s="359" t="s">
        <v>7283</v>
      </c>
      <c r="B2833" s="365" t="s">
        <v>5789</v>
      </c>
      <c r="C2833" s="366" t="s">
        <v>6074</v>
      </c>
      <c r="D2833" s="365" t="s">
        <v>5791</v>
      </c>
      <c r="E2833" s="365" t="s">
        <v>363</v>
      </c>
      <c r="F2833" s="367">
        <v>7</v>
      </c>
      <c r="G2833" s="368" t="s">
        <v>5607</v>
      </c>
      <c r="H2833" s="369">
        <v>1</v>
      </c>
      <c r="I2833" s="370">
        <v>0.63</v>
      </c>
      <c r="J2833" s="370">
        <v>0.63</v>
      </c>
      <c r="K2833" s="371"/>
      <c r="L2833" s="495">
        <v>0.77</v>
      </c>
      <c r="M2833" s="495">
        <v>0.77</v>
      </c>
    </row>
    <row r="2834" spans="1:13" x14ac:dyDescent="0.2">
      <c r="A2834" s="359" t="s">
        <v>7284</v>
      </c>
      <c r="B2834" s="373" t="s">
        <v>5794</v>
      </c>
      <c r="C2834" s="374" t="s">
        <v>5795</v>
      </c>
      <c r="D2834" s="373" t="s">
        <v>5791</v>
      </c>
      <c r="E2834" s="373" t="s">
        <v>5302</v>
      </c>
      <c r="F2834" s="375" t="s">
        <v>5796</v>
      </c>
      <c r="G2834" s="376" t="s">
        <v>86</v>
      </c>
      <c r="H2834" s="377">
        <v>1.6E-2</v>
      </c>
      <c r="I2834" s="378">
        <v>12.5</v>
      </c>
      <c r="J2834" s="378">
        <v>0.2</v>
      </c>
      <c r="K2834" s="379"/>
      <c r="L2834" s="493">
        <v>15.06</v>
      </c>
      <c r="M2834" s="494"/>
    </row>
    <row r="2835" spans="1:13" x14ac:dyDescent="0.2">
      <c r="A2835" s="359" t="s">
        <v>7285</v>
      </c>
      <c r="B2835" s="373" t="s">
        <v>5794</v>
      </c>
      <c r="C2835" s="374" t="s">
        <v>6062</v>
      </c>
      <c r="D2835" s="373" t="s">
        <v>5791</v>
      </c>
      <c r="E2835" s="373" t="s">
        <v>5341</v>
      </c>
      <c r="F2835" s="375" t="s">
        <v>5796</v>
      </c>
      <c r="G2835" s="376" t="s">
        <v>86</v>
      </c>
      <c r="H2835" s="377">
        <v>1.6E-2</v>
      </c>
      <c r="I2835" s="378">
        <v>18.510000000000002</v>
      </c>
      <c r="J2835" s="378">
        <v>0.28999999999999998</v>
      </c>
      <c r="K2835" s="379"/>
      <c r="L2835" s="493">
        <v>22.3</v>
      </c>
      <c r="M2835" s="494"/>
    </row>
    <row r="2836" spans="1:13" x14ac:dyDescent="0.2">
      <c r="A2836" s="359" t="s">
        <v>7286</v>
      </c>
      <c r="B2836" s="373" t="s">
        <v>5794</v>
      </c>
      <c r="C2836" s="374" t="s">
        <v>6075</v>
      </c>
      <c r="D2836" s="373" t="s">
        <v>5791</v>
      </c>
      <c r="E2836" s="373" t="s">
        <v>363</v>
      </c>
      <c r="F2836" s="375" t="s">
        <v>5798</v>
      </c>
      <c r="G2836" s="376" t="s">
        <v>5305</v>
      </c>
      <c r="H2836" s="377">
        <v>1</v>
      </c>
      <c r="I2836" s="378">
        <v>0.14000000000000001</v>
      </c>
      <c r="J2836" s="378">
        <v>0.14000000000000001</v>
      </c>
      <c r="K2836" s="379"/>
      <c r="L2836" s="493">
        <v>0.18</v>
      </c>
      <c r="M2836" s="494"/>
    </row>
    <row r="2837" spans="1:13" x14ac:dyDescent="0.2">
      <c r="A2837" s="359" t="s">
        <v>14052</v>
      </c>
      <c r="B2837" s="381" t="s">
        <v>8794</v>
      </c>
      <c r="C2837" s="382" t="s">
        <v>5781</v>
      </c>
      <c r="D2837" s="381" t="s">
        <v>5782</v>
      </c>
      <c r="E2837" s="381" t="s">
        <v>5783</v>
      </c>
      <c r="F2837" s="383" t="s">
        <v>5784</v>
      </c>
      <c r="G2837" s="384" t="s">
        <v>5785</v>
      </c>
      <c r="H2837" s="382" t="s">
        <v>5786</v>
      </c>
      <c r="I2837" s="382" t="s">
        <v>5787</v>
      </c>
      <c r="J2837" s="382" t="s">
        <v>5788</v>
      </c>
      <c r="K2837" s="364"/>
    </row>
    <row r="2838" spans="1:13" ht="36.75" thickBot="1" x14ac:dyDescent="0.25">
      <c r="A2838" s="359" t="s">
        <v>14053</v>
      </c>
      <c r="B2838" s="385" t="s">
        <v>5789</v>
      </c>
      <c r="C2838" s="386" t="s">
        <v>6140</v>
      </c>
      <c r="D2838" s="385" t="s">
        <v>217</v>
      </c>
      <c r="E2838" s="385" t="s">
        <v>1154</v>
      </c>
      <c r="F2838" s="387" t="s">
        <v>6088</v>
      </c>
      <c r="G2838" s="388" t="s">
        <v>160</v>
      </c>
      <c r="H2838" s="389">
        <v>1</v>
      </c>
      <c r="I2838" s="372">
        <v>37.21</v>
      </c>
      <c r="J2838" s="372">
        <v>37.21</v>
      </c>
      <c r="K2838" s="371"/>
      <c r="L2838" s="488">
        <v>44.83</v>
      </c>
      <c r="M2838" s="488">
        <v>44.83</v>
      </c>
    </row>
    <row r="2839" spans="1:13" ht="36.75" thickTop="1" x14ac:dyDescent="0.2">
      <c r="A2839" s="359" t="s">
        <v>14054</v>
      </c>
      <c r="B2839" s="411" t="s">
        <v>5898</v>
      </c>
      <c r="C2839" s="412" t="s">
        <v>6142</v>
      </c>
      <c r="D2839" s="411" t="s">
        <v>217</v>
      </c>
      <c r="E2839" s="411" t="s">
        <v>6143</v>
      </c>
      <c r="F2839" s="413" t="s">
        <v>6088</v>
      </c>
      <c r="G2839" s="414" t="s">
        <v>160</v>
      </c>
      <c r="H2839" s="415">
        <v>1</v>
      </c>
      <c r="I2839" s="416">
        <v>8.48</v>
      </c>
      <c r="J2839" s="416">
        <v>8.48</v>
      </c>
      <c r="K2839" s="379"/>
      <c r="L2839" s="491">
        <v>10.220000000000001</v>
      </c>
      <c r="M2839" s="492"/>
    </row>
    <row r="2840" spans="1:13" ht="36" x14ac:dyDescent="0.2">
      <c r="A2840" s="359" t="s">
        <v>7287</v>
      </c>
      <c r="B2840" s="418" t="s">
        <v>5898</v>
      </c>
      <c r="C2840" s="419" t="s">
        <v>6144</v>
      </c>
      <c r="D2840" s="418" t="s">
        <v>217</v>
      </c>
      <c r="E2840" s="418" t="s">
        <v>6145</v>
      </c>
      <c r="F2840" s="420" t="s">
        <v>6088</v>
      </c>
      <c r="G2840" s="421" t="s">
        <v>160</v>
      </c>
      <c r="H2840" s="422">
        <v>1</v>
      </c>
      <c r="I2840" s="423">
        <v>28.730257142857141</v>
      </c>
      <c r="J2840" s="423">
        <v>28.73</v>
      </c>
      <c r="K2840" s="379"/>
      <c r="L2840" s="493">
        <v>34.61</v>
      </c>
      <c r="M2840" s="494"/>
    </row>
    <row r="2841" spans="1:13" x14ac:dyDescent="0.2">
      <c r="A2841" s="359" t="s">
        <v>7289</v>
      </c>
      <c r="B2841" s="360" t="s">
        <v>8799</v>
      </c>
      <c r="C2841" s="361" t="s">
        <v>5781</v>
      </c>
      <c r="D2841" s="360" t="s">
        <v>5782</v>
      </c>
      <c r="E2841" s="360" t="s">
        <v>5783</v>
      </c>
      <c r="F2841" s="362" t="s">
        <v>5784</v>
      </c>
      <c r="G2841" s="363" t="s">
        <v>5785</v>
      </c>
      <c r="H2841" s="361" t="s">
        <v>5786</v>
      </c>
      <c r="I2841" s="361" t="s">
        <v>5787</v>
      </c>
      <c r="J2841" s="361" t="s">
        <v>5788</v>
      </c>
      <c r="K2841" s="364"/>
      <c r="L2841" s="494"/>
      <c r="M2841" s="494"/>
    </row>
    <row r="2842" spans="1:13" x14ac:dyDescent="0.2">
      <c r="A2842" s="359" t="s">
        <v>7290</v>
      </c>
      <c r="B2842" s="365" t="s">
        <v>5789</v>
      </c>
      <c r="C2842" s="366" t="s">
        <v>8528</v>
      </c>
      <c r="D2842" s="365" t="s">
        <v>5791</v>
      </c>
      <c r="E2842" s="365" t="s">
        <v>1096</v>
      </c>
      <c r="F2842" s="367">
        <v>7</v>
      </c>
      <c r="G2842" s="368" t="s">
        <v>5607</v>
      </c>
      <c r="H2842" s="369">
        <v>1</v>
      </c>
      <c r="I2842" s="370">
        <v>18.880000000000003</v>
      </c>
      <c r="J2842" s="370">
        <v>18.880000000000003</v>
      </c>
      <c r="K2842" s="371"/>
      <c r="L2842" s="495">
        <v>22.74</v>
      </c>
      <c r="M2842" s="495">
        <v>22.74</v>
      </c>
    </row>
    <row r="2843" spans="1:13" x14ac:dyDescent="0.2">
      <c r="A2843" s="359" t="s">
        <v>7291</v>
      </c>
      <c r="B2843" s="373" t="s">
        <v>5794</v>
      </c>
      <c r="C2843" s="374" t="s">
        <v>5795</v>
      </c>
      <c r="D2843" s="373" t="s">
        <v>5791</v>
      </c>
      <c r="E2843" s="373" t="s">
        <v>5302</v>
      </c>
      <c r="F2843" s="375" t="s">
        <v>5796</v>
      </c>
      <c r="G2843" s="376" t="s">
        <v>86</v>
      </c>
      <c r="H2843" s="377">
        <v>0.28999999999999998</v>
      </c>
      <c r="I2843" s="378">
        <v>12.5</v>
      </c>
      <c r="J2843" s="378">
        <v>3.62</v>
      </c>
      <c r="K2843" s="379"/>
      <c r="L2843" s="493">
        <v>15.06</v>
      </c>
      <c r="M2843" s="494"/>
    </row>
    <row r="2844" spans="1:13" x14ac:dyDescent="0.2">
      <c r="A2844" s="359" t="s">
        <v>7292</v>
      </c>
      <c r="B2844" s="373" t="s">
        <v>5794</v>
      </c>
      <c r="C2844" s="374" t="s">
        <v>6062</v>
      </c>
      <c r="D2844" s="373" t="s">
        <v>5791</v>
      </c>
      <c r="E2844" s="373" t="s">
        <v>5341</v>
      </c>
      <c r="F2844" s="375" t="s">
        <v>5796</v>
      </c>
      <c r="G2844" s="376" t="s">
        <v>86</v>
      </c>
      <c r="H2844" s="377">
        <v>0.28999999999999998</v>
      </c>
      <c r="I2844" s="378">
        <v>18.510000000000002</v>
      </c>
      <c r="J2844" s="378">
        <v>5.36</v>
      </c>
      <c r="K2844" s="379"/>
      <c r="L2844" s="493">
        <v>22.3</v>
      </c>
      <c r="M2844" s="494"/>
    </row>
    <row r="2845" spans="1:13" x14ac:dyDescent="0.2">
      <c r="A2845" s="359" t="s">
        <v>14055</v>
      </c>
      <c r="B2845" s="396" t="s">
        <v>5794</v>
      </c>
      <c r="C2845" s="397" t="s">
        <v>7708</v>
      </c>
      <c r="D2845" s="396" t="s">
        <v>5791</v>
      </c>
      <c r="E2845" s="396" t="s">
        <v>7709</v>
      </c>
      <c r="F2845" s="398" t="s">
        <v>5798</v>
      </c>
      <c r="G2845" s="399" t="s">
        <v>5305</v>
      </c>
      <c r="H2845" s="400">
        <v>1</v>
      </c>
      <c r="I2845" s="380">
        <v>9.9009888888888877</v>
      </c>
      <c r="J2845" s="380">
        <v>9.9</v>
      </c>
      <c r="K2845" s="379"/>
      <c r="L2845" s="489">
        <v>11.92</v>
      </c>
    </row>
    <row r="2846" spans="1:13" ht="12.75" thickBot="1" x14ac:dyDescent="0.25">
      <c r="A2846" s="359" t="s">
        <v>14056</v>
      </c>
      <c r="B2846" s="381" t="s">
        <v>8805</v>
      </c>
      <c r="C2846" s="382" t="s">
        <v>5781</v>
      </c>
      <c r="D2846" s="381" t="s">
        <v>5782</v>
      </c>
      <c r="E2846" s="381" t="s">
        <v>5783</v>
      </c>
      <c r="F2846" s="383" t="s">
        <v>5784</v>
      </c>
      <c r="G2846" s="384" t="s">
        <v>5785</v>
      </c>
      <c r="H2846" s="382" t="s">
        <v>5786</v>
      </c>
      <c r="I2846" s="382" t="s">
        <v>5787</v>
      </c>
      <c r="J2846" s="382" t="s">
        <v>5788</v>
      </c>
      <c r="K2846" s="364"/>
    </row>
    <row r="2847" spans="1:13" ht="12.75" thickTop="1" x14ac:dyDescent="0.2">
      <c r="A2847" s="359" t="s">
        <v>14057</v>
      </c>
      <c r="B2847" s="401" t="s">
        <v>5789</v>
      </c>
      <c r="C2847" s="402" t="s">
        <v>6149</v>
      </c>
      <c r="D2847" s="401" t="s">
        <v>5791</v>
      </c>
      <c r="E2847" s="401" t="s">
        <v>400</v>
      </c>
      <c r="F2847" s="403">
        <v>7</v>
      </c>
      <c r="G2847" s="404" t="s">
        <v>5607</v>
      </c>
      <c r="H2847" s="405">
        <v>1</v>
      </c>
      <c r="I2847" s="406">
        <v>15.67</v>
      </c>
      <c r="J2847" s="406">
        <v>15.670000000000002</v>
      </c>
      <c r="K2847" s="371"/>
      <c r="L2847" s="496">
        <v>18.87</v>
      </c>
      <c r="M2847" s="496">
        <v>18.87</v>
      </c>
    </row>
    <row r="2848" spans="1:13" x14ac:dyDescent="0.2">
      <c r="A2848" s="359" t="s">
        <v>7293</v>
      </c>
      <c r="B2848" s="373" t="s">
        <v>5794</v>
      </c>
      <c r="C2848" s="374" t="s">
        <v>5795</v>
      </c>
      <c r="D2848" s="373" t="s">
        <v>5791</v>
      </c>
      <c r="E2848" s="373" t="s">
        <v>5302</v>
      </c>
      <c r="F2848" s="375" t="s">
        <v>5796</v>
      </c>
      <c r="G2848" s="376" t="s">
        <v>86</v>
      </c>
      <c r="H2848" s="377">
        <v>0.28999999999999998</v>
      </c>
      <c r="I2848" s="378">
        <v>12.5</v>
      </c>
      <c r="J2848" s="378">
        <v>3.62</v>
      </c>
      <c r="K2848" s="379"/>
      <c r="L2848" s="493">
        <v>15.06</v>
      </c>
      <c r="M2848" s="494"/>
    </row>
    <row r="2849" spans="1:13" x14ac:dyDescent="0.2">
      <c r="A2849" s="359" t="s">
        <v>7295</v>
      </c>
      <c r="B2849" s="373" t="s">
        <v>5794</v>
      </c>
      <c r="C2849" s="374" t="s">
        <v>6062</v>
      </c>
      <c r="D2849" s="373" t="s">
        <v>5791</v>
      </c>
      <c r="E2849" s="373" t="s">
        <v>5341</v>
      </c>
      <c r="F2849" s="375" t="s">
        <v>5796</v>
      </c>
      <c r="G2849" s="376" t="s">
        <v>86</v>
      </c>
      <c r="H2849" s="377">
        <v>0.28999999999999998</v>
      </c>
      <c r="I2849" s="378">
        <v>18.510000000000002</v>
      </c>
      <c r="J2849" s="378">
        <v>5.36</v>
      </c>
      <c r="K2849" s="379"/>
      <c r="L2849" s="493">
        <v>22.3</v>
      </c>
      <c r="M2849" s="494"/>
    </row>
    <row r="2850" spans="1:13" x14ac:dyDescent="0.2">
      <c r="A2850" s="359" t="s">
        <v>7298</v>
      </c>
      <c r="B2850" s="373" t="s">
        <v>5794</v>
      </c>
      <c r="C2850" s="374" t="s">
        <v>6150</v>
      </c>
      <c r="D2850" s="373" t="s">
        <v>5791</v>
      </c>
      <c r="E2850" s="373" t="s">
        <v>6151</v>
      </c>
      <c r="F2850" s="375" t="s">
        <v>5798</v>
      </c>
      <c r="G2850" s="376" t="s">
        <v>5305</v>
      </c>
      <c r="H2850" s="377">
        <v>1</v>
      </c>
      <c r="I2850" s="378">
        <v>6.6911333333333323</v>
      </c>
      <c r="J2850" s="378">
        <v>6.69</v>
      </c>
      <c r="K2850" s="379"/>
      <c r="L2850" s="493">
        <v>8.0500000000000007</v>
      </c>
      <c r="M2850" s="494"/>
    </row>
    <row r="2851" spans="1:13" x14ac:dyDescent="0.2">
      <c r="A2851" s="359" t="s">
        <v>7301</v>
      </c>
      <c r="B2851" s="360" t="s">
        <v>8811</v>
      </c>
      <c r="C2851" s="361" t="s">
        <v>5781</v>
      </c>
      <c r="D2851" s="360" t="s">
        <v>5782</v>
      </c>
      <c r="E2851" s="360" t="s">
        <v>5783</v>
      </c>
      <c r="F2851" s="362" t="s">
        <v>5784</v>
      </c>
      <c r="G2851" s="363" t="s">
        <v>5785</v>
      </c>
      <c r="H2851" s="361" t="s">
        <v>5786</v>
      </c>
      <c r="I2851" s="361" t="s">
        <v>5787</v>
      </c>
      <c r="J2851" s="361" t="s">
        <v>5788</v>
      </c>
      <c r="K2851" s="364"/>
      <c r="L2851" s="494"/>
      <c r="M2851" s="494"/>
    </row>
    <row r="2852" spans="1:13" x14ac:dyDescent="0.2">
      <c r="A2852" s="359" t="s">
        <v>7304</v>
      </c>
      <c r="B2852" s="365" t="s">
        <v>5789</v>
      </c>
      <c r="C2852" s="366" t="s">
        <v>6149</v>
      </c>
      <c r="D2852" s="365" t="s">
        <v>5791</v>
      </c>
      <c r="E2852" s="365" t="s">
        <v>400</v>
      </c>
      <c r="F2852" s="367">
        <v>7</v>
      </c>
      <c r="G2852" s="368" t="s">
        <v>5607</v>
      </c>
      <c r="H2852" s="369">
        <v>1</v>
      </c>
      <c r="I2852" s="370">
        <v>15.67</v>
      </c>
      <c r="J2852" s="370">
        <v>15.670000000000002</v>
      </c>
      <c r="K2852" s="371"/>
      <c r="L2852" s="495">
        <v>18.87</v>
      </c>
      <c r="M2852" s="495">
        <v>18.87</v>
      </c>
    </row>
    <row r="2853" spans="1:13" x14ac:dyDescent="0.2">
      <c r="A2853" s="359" t="s">
        <v>14058</v>
      </c>
      <c r="B2853" s="396" t="s">
        <v>5794</v>
      </c>
      <c r="C2853" s="397" t="s">
        <v>5795</v>
      </c>
      <c r="D2853" s="396" t="s">
        <v>5791</v>
      </c>
      <c r="E2853" s="396" t="s">
        <v>5302</v>
      </c>
      <c r="F2853" s="398" t="s">
        <v>5796</v>
      </c>
      <c r="G2853" s="399" t="s">
        <v>86</v>
      </c>
      <c r="H2853" s="400">
        <v>0.28999999999999998</v>
      </c>
      <c r="I2853" s="380">
        <v>12.5</v>
      </c>
      <c r="J2853" s="380">
        <v>3.62</v>
      </c>
      <c r="K2853" s="379"/>
      <c r="L2853" s="489">
        <v>15.06</v>
      </c>
    </row>
    <row r="2854" spans="1:13" ht="12.75" thickBot="1" x14ac:dyDescent="0.25">
      <c r="A2854" s="359" t="s">
        <v>14059</v>
      </c>
      <c r="B2854" s="396" t="s">
        <v>5794</v>
      </c>
      <c r="C2854" s="397" t="s">
        <v>6062</v>
      </c>
      <c r="D2854" s="396" t="s">
        <v>5791</v>
      </c>
      <c r="E2854" s="396" t="s">
        <v>5341</v>
      </c>
      <c r="F2854" s="398" t="s">
        <v>5796</v>
      </c>
      <c r="G2854" s="399" t="s">
        <v>86</v>
      </c>
      <c r="H2854" s="400">
        <v>0.28999999999999998</v>
      </c>
      <c r="I2854" s="380">
        <v>18.510000000000002</v>
      </c>
      <c r="J2854" s="380">
        <v>5.36</v>
      </c>
      <c r="K2854" s="379"/>
      <c r="L2854" s="489">
        <v>22.3</v>
      </c>
    </row>
    <row r="2855" spans="1:13" ht="12.75" thickTop="1" x14ac:dyDescent="0.2">
      <c r="A2855" s="359" t="s">
        <v>14060</v>
      </c>
      <c r="B2855" s="390" t="s">
        <v>5794</v>
      </c>
      <c r="C2855" s="391" t="s">
        <v>6150</v>
      </c>
      <c r="D2855" s="390" t="s">
        <v>5791</v>
      </c>
      <c r="E2855" s="390" t="s">
        <v>6151</v>
      </c>
      <c r="F2855" s="392" t="s">
        <v>5798</v>
      </c>
      <c r="G2855" s="393" t="s">
        <v>5305</v>
      </c>
      <c r="H2855" s="394">
        <v>1</v>
      </c>
      <c r="I2855" s="395">
        <v>6.6911333333333323</v>
      </c>
      <c r="J2855" s="395">
        <v>6.69</v>
      </c>
      <c r="K2855" s="379"/>
      <c r="L2855" s="491">
        <v>8.0500000000000007</v>
      </c>
      <c r="M2855" s="492"/>
    </row>
    <row r="2856" spans="1:13" x14ac:dyDescent="0.2">
      <c r="A2856" s="359" t="s">
        <v>7307</v>
      </c>
      <c r="B2856" s="360" t="s">
        <v>8817</v>
      </c>
      <c r="C2856" s="361" t="s">
        <v>5781</v>
      </c>
      <c r="D2856" s="360" t="s">
        <v>5782</v>
      </c>
      <c r="E2856" s="360" t="s">
        <v>5783</v>
      </c>
      <c r="F2856" s="362" t="s">
        <v>5784</v>
      </c>
      <c r="G2856" s="363" t="s">
        <v>5785</v>
      </c>
      <c r="H2856" s="361" t="s">
        <v>5786</v>
      </c>
      <c r="I2856" s="361" t="s">
        <v>5787</v>
      </c>
      <c r="J2856" s="361" t="s">
        <v>5788</v>
      </c>
      <c r="K2856" s="364"/>
      <c r="L2856" s="494"/>
      <c r="M2856" s="494"/>
    </row>
    <row r="2857" spans="1:13" x14ac:dyDescent="0.2">
      <c r="A2857" s="359" t="s">
        <v>7309</v>
      </c>
      <c r="B2857" s="365" t="s">
        <v>5789</v>
      </c>
      <c r="C2857" s="366" t="s">
        <v>6125</v>
      </c>
      <c r="D2857" s="365" t="s">
        <v>5791</v>
      </c>
      <c r="E2857" s="365" t="s">
        <v>390</v>
      </c>
      <c r="F2857" s="367">
        <v>7</v>
      </c>
      <c r="G2857" s="368" t="s">
        <v>5607</v>
      </c>
      <c r="H2857" s="369">
        <v>1</v>
      </c>
      <c r="I2857" s="370">
        <v>13.09</v>
      </c>
      <c r="J2857" s="370">
        <v>13.09</v>
      </c>
      <c r="K2857" s="371"/>
      <c r="L2857" s="495">
        <v>15.79</v>
      </c>
      <c r="M2857" s="495">
        <v>15.79</v>
      </c>
    </row>
    <row r="2858" spans="1:13" x14ac:dyDescent="0.2">
      <c r="A2858" s="359" t="s">
        <v>7311</v>
      </c>
      <c r="B2858" s="373" t="s">
        <v>5794</v>
      </c>
      <c r="C2858" s="374" t="s">
        <v>5795</v>
      </c>
      <c r="D2858" s="373" t="s">
        <v>5791</v>
      </c>
      <c r="E2858" s="373" t="s">
        <v>5302</v>
      </c>
      <c r="F2858" s="375" t="s">
        <v>5796</v>
      </c>
      <c r="G2858" s="376" t="s">
        <v>86</v>
      </c>
      <c r="H2858" s="377">
        <v>0.21</v>
      </c>
      <c r="I2858" s="378">
        <v>12.5</v>
      </c>
      <c r="J2858" s="378">
        <v>2.62</v>
      </c>
      <c r="K2858" s="379"/>
      <c r="L2858" s="493">
        <v>15.06</v>
      </c>
      <c r="M2858" s="494"/>
    </row>
    <row r="2859" spans="1:13" x14ac:dyDescent="0.2">
      <c r="A2859" s="359" t="s">
        <v>7312</v>
      </c>
      <c r="B2859" s="373" t="s">
        <v>5794</v>
      </c>
      <c r="C2859" s="374" t="s">
        <v>6062</v>
      </c>
      <c r="D2859" s="373" t="s">
        <v>5791</v>
      </c>
      <c r="E2859" s="373" t="s">
        <v>5341</v>
      </c>
      <c r="F2859" s="375" t="s">
        <v>5796</v>
      </c>
      <c r="G2859" s="376" t="s">
        <v>86</v>
      </c>
      <c r="H2859" s="377">
        <v>0.21</v>
      </c>
      <c r="I2859" s="378">
        <v>18.510000000000002</v>
      </c>
      <c r="J2859" s="378">
        <v>3.88</v>
      </c>
      <c r="K2859" s="379"/>
      <c r="L2859" s="493">
        <v>22.3</v>
      </c>
      <c r="M2859" s="494"/>
    </row>
    <row r="2860" spans="1:13" x14ac:dyDescent="0.2">
      <c r="A2860" s="359" t="s">
        <v>7313</v>
      </c>
      <c r="B2860" s="373" t="s">
        <v>5794</v>
      </c>
      <c r="C2860" s="374" t="s">
        <v>6126</v>
      </c>
      <c r="D2860" s="373" t="s">
        <v>5791</v>
      </c>
      <c r="E2860" s="373" t="s">
        <v>6127</v>
      </c>
      <c r="F2860" s="375" t="s">
        <v>5798</v>
      </c>
      <c r="G2860" s="376" t="s">
        <v>5305</v>
      </c>
      <c r="H2860" s="377">
        <v>1</v>
      </c>
      <c r="I2860" s="378">
        <v>6.59</v>
      </c>
      <c r="J2860" s="378">
        <v>6.59</v>
      </c>
      <c r="K2860" s="379"/>
      <c r="L2860" s="493">
        <v>7.95</v>
      </c>
      <c r="M2860" s="494"/>
    </row>
    <row r="2861" spans="1:13" x14ac:dyDescent="0.2">
      <c r="A2861" s="359" t="s">
        <v>7314</v>
      </c>
      <c r="B2861" s="360" t="s">
        <v>8823</v>
      </c>
      <c r="C2861" s="361" t="s">
        <v>5781</v>
      </c>
      <c r="D2861" s="360" t="s">
        <v>5782</v>
      </c>
      <c r="E2861" s="360" t="s">
        <v>5783</v>
      </c>
      <c r="F2861" s="362" t="s">
        <v>5784</v>
      </c>
      <c r="G2861" s="363" t="s">
        <v>5785</v>
      </c>
      <c r="H2861" s="361" t="s">
        <v>5786</v>
      </c>
      <c r="I2861" s="361" t="s">
        <v>5787</v>
      </c>
      <c r="J2861" s="361" t="s">
        <v>5788</v>
      </c>
      <c r="K2861" s="364"/>
      <c r="L2861" s="494"/>
      <c r="M2861" s="494"/>
    </row>
    <row r="2862" spans="1:13" x14ac:dyDescent="0.2">
      <c r="A2862" s="359" t="s">
        <v>7315</v>
      </c>
      <c r="B2862" s="365" t="s">
        <v>5789</v>
      </c>
      <c r="C2862" s="366" t="s">
        <v>6135</v>
      </c>
      <c r="D2862" s="365" t="s">
        <v>5791</v>
      </c>
      <c r="E2862" s="365" t="s">
        <v>394</v>
      </c>
      <c r="F2862" s="367">
        <v>7</v>
      </c>
      <c r="G2862" s="368" t="s">
        <v>5607</v>
      </c>
      <c r="H2862" s="369">
        <v>1</v>
      </c>
      <c r="I2862" s="370">
        <v>21.09</v>
      </c>
      <c r="J2862" s="370">
        <v>21.090000000000003</v>
      </c>
      <c r="K2862" s="371"/>
      <c r="L2862" s="495">
        <v>25.41</v>
      </c>
      <c r="M2862" s="495">
        <v>25.41</v>
      </c>
    </row>
    <row r="2863" spans="1:13" x14ac:dyDescent="0.2">
      <c r="A2863" s="359" t="s">
        <v>7316</v>
      </c>
      <c r="B2863" s="373" t="s">
        <v>5794</v>
      </c>
      <c r="C2863" s="374" t="s">
        <v>5795</v>
      </c>
      <c r="D2863" s="373" t="s">
        <v>5791</v>
      </c>
      <c r="E2863" s="373" t="s">
        <v>5302</v>
      </c>
      <c r="F2863" s="375" t="s">
        <v>5796</v>
      </c>
      <c r="G2863" s="376" t="s">
        <v>86</v>
      </c>
      <c r="H2863" s="377">
        <v>0.37</v>
      </c>
      <c r="I2863" s="378">
        <v>12.5</v>
      </c>
      <c r="J2863" s="378">
        <v>4.62</v>
      </c>
      <c r="K2863" s="379"/>
      <c r="L2863" s="493">
        <v>15.06</v>
      </c>
      <c r="M2863" s="494"/>
    </row>
    <row r="2864" spans="1:13" x14ac:dyDescent="0.2">
      <c r="A2864" s="359" t="s">
        <v>7317</v>
      </c>
      <c r="B2864" s="373" t="s">
        <v>5794</v>
      </c>
      <c r="C2864" s="374" t="s">
        <v>6062</v>
      </c>
      <c r="D2864" s="373" t="s">
        <v>5791</v>
      </c>
      <c r="E2864" s="373" t="s">
        <v>5341</v>
      </c>
      <c r="F2864" s="375" t="s">
        <v>5796</v>
      </c>
      <c r="G2864" s="376" t="s">
        <v>86</v>
      </c>
      <c r="H2864" s="377">
        <v>0.37</v>
      </c>
      <c r="I2864" s="378">
        <v>18.510000000000002</v>
      </c>
      <c r="J2864" s="378">
        <v>6.84</v>
      </c>
      <c r="K2864" s="379"/>
      <c r="L2864" s="493">
        <v>22.3</v>
      </c>
      <c r="M2864" s="494"/>
    </row>
    <row r="2865" spans="1:13" x14ac:dyDescent="0.2">
      <c r="A2865" s="359" t="s">
        <v>7318</v>
      </c>
      <c r="B2865" s="373" t="s">
        <v>5794</v>
      </c>
      <c r="C2865" s="374" t="s">
        <v>6136</v>
      </c>
      <c r="D2865" s="373" t="s">
        <v>5791</v>
      </c>
      <c r="E2865" s="373" t="s">
        <v>6137</v>
      </c>
      <c r="F2865" s="375" t="s">
        <v>5798</v>
      </c>
      <c r="G2865" s="376" t="s">
        <v>5305</v>
      </c>
      <c r="H2865" s="377">
        <v>1</v>
      </c>
      <c r="I2865" s="378">
        <v>9.6306888888888889</v>
      </c>
      <c r="J2865" s="378">
        <v>9.6300000000000008</v>
      </c>
      <c r="K2865" s="379"/>
      <c r="L2865" s="493">
        <v>11.59</v>
      </c>
      <c r="M2865" s="494"/>
    </row>
    <row r="2866" spans="1:13" x14ac:dyDescent="0.2">
      <c r="A2866" s="359" t="s">
        <v>7319</v>
      </c>
      <c r="B2866" s="360" t="s">
        <v>8829</v>
      </c>
      <c r="C2866" s="361" t="s">
        <v>5781</v>
      </c>
      <c r="D2866" s="360" t="s">
        <v>5782</v>
      </c>
      <c r="E2866" s="360" t="s">
        <v>5783</v>
      </c>
      <c r="F2866" s="362" t="s">
        <v>5784</v>
      </c>
      <c r="G2866" s="363" t="s">
        <v>5785</v>
      </c>
      <c r="H2866" s="361" t="s">
        <v>5786</v>
      </c>
      <c r="I2866" s="361" t="s">
        <v>5787</v>
      </c>
      <c r="J2866" s="361" t="s">
        <v>5788</v>
      </c>
      <c r="K2866" s="364"/>
      <c r="L2866" s="494"/>
      <c r="M2866" s="494"/>
    </row>
    <row r="2867" spans="1:13" ht="36" x14ac:dyDescent="0.2">
      <c r="A2867" s="359" t="s">
        <v>14061</v>
      </c>
      <c r="B2867" s="385" t="s">
        <v>5789</v>
      </c>
      <c r="C2867" s="386" t="s">
        <v>8566</v>
      </c>
      <c r="D2867" s="385" t="s">
        <v>217</v>
      </c>
      <c r="E2867" s="385" t="s">
        <v>1161</v>
      </c>
      <c r="F2867" s="387" t="s">
        <v>6088</v>
      </c>
      <c r="G2867" s="388" t="s">
        <v>160</v>
      </c>
      <c r="H2867" s="389">
        <v>1</v>
      </c>
      <c r="I2867" s="372">
        <v>28.689999999999998</v>
      </c>
      <c r="J2867" s="372">
        <v>28.689999999999998</v>
      </c>
      <c r="K2867" s="371"/>
      <c r="L2867" s="488">
        <v>34.58</v>
      </c>
      <c r="M2867" s="488">
        <v>34.58</v>
      </c>
    </row>
    <row r="2868" spans="1:13" ht="24.75" thickBot="1" x14ac:dyDescent="0.25">
      <c r="A2868" s="359" t="s">
        <v>14062</v>
      </c>
      <c r="B2868" s="424" t="s">
        <v>5898</v>
      </c>
      <c r="C2868" s="425" t="s">
        <v>6089</v>
      </c>
      <c r="D2868" s="424" t="s">
        <v>217</v>
      </c>
      <c r="E2868" s="424" t="s">
        <v>6090</v>
      </c>
      <c r="F2868" s="426" t="s">
        <v>5908</v>
      </c>
      <c r="G2868" s="427" t="s">
        <v>185</v>
      </c>
      <c r="H2868" s="428">
        <v>0.37</v>
      </c>
      <c r="I2868" s="417">
        <v>17.43</v>
      </c>
      <c r="J2868" s="417">
        <v>6.44</v>
      </c>
      <c r="K2868" s="379"/>
      <c r="L2868" s="489">
        <v>21</v>
      </c>
    </row>
    <row r="2869" spans="1:13" ht="24.75" thickTop="1" x14ac:dyDescent="0.2">
      <c r="A2869" s="359" t="s">
        <v>14063</v>
      </c>
      <c r="B2869" s="411" t="s">
        <v>5898</v>
      </c>
      <c r="C2869" s="412" t="s">
        <v>6091</v>
      </c>
      <c r="D2869" s="411" t="s">
        <v>217</v>
      </c>
      <c r="E2869" s="411" t="s">
        <v>6092</v>
      </c>
      <c r="F2869" s="413" t="s">
        <v>5908</v>
      </c>
      <c r="G2869" s="414" t="s">
        <v>185</v>
      </c>
      <c r="H2869" s="415">
        <v>0.37</v>
      </c>
      <c r="I2869" s="416">
        <v>24.12</v>
      </c>
      <c r="J2869" s="416">
        <v>8.92</v>
      </c>
      <c r="K2869" s="379"/>
      <c r="L2869" s="491">
        <v>29.06</v>
      </c>
      <c r="M2869" s="492"/>
    </row>
    <row r="2870" spans="1:13" x14ac:dyDescent="0.2">
      <c r="A2870" s="359" t="s">
        <v>7320</v>
      </c>
      <c r="B2870" s="373" t="s">
        <v>5794</v>
      </c>
      <c r="C2870" s="374" t="s">
        <v>8571</v>
      </c>
      <c r="D2870" s="373" t="s">
        <v>217</v>
      </c>
      <c r="E2870" s="373" t="s">
        <v>8572</v>
      </c>
      <c r="F2870" s="375" t="s">
        <v>5798</v>
      </c>
      <c r="G2870" s="376" t="s">
        <v>160</v>
      </c>
      <c r="H2870" s="377">
        <v>1</v>
      </c>
      <c r="I2870" s="378">
        <v>13.33</v>
      </c>
      <c r="J2870" s="378">
        <v>13.33</v>
      </c>
      <c r="K2870" s="379"/>
      <c r="L2870" s="493">
        <v>16.059999999999999</v>
      </c>
      <c r="M2870" s="494"/>
    </row>
    <row r="2871" spans="1:13" x14ac:dyDescent="0.2">
      <c r="A2871" s="359" t="s">
        <v>7322</v>
      </c>
      <c r="B2871" s="360" t="s">
        <v>8835</v>
      </c>
      <c r="C2871" s="361" t="s">
        <v>5781</v>
      </c>
      <c r="D2871" s="360" t="s">
        <v>5782</v>
      </c>
      <c r="E2871" s="360" t="s">
        <v>5783</v>
      </c>
      <c r="F2871" s="362" t="s">
        <v>5784</v>
      </c>
      <c r="G2871" s="363" t="s">
        <v>5785</v>
      </c>
      <c r="H2871" s="361" t="s">
        <v>5786</v>
      </c>
      <c r="I2871" s="361" t="s">
        <v>5787</v>
      </c>
      <c r="J2871" s="361" t="s">
        <v>5788</v>
      </c>
      <c r="K2871" s="364"/>
      <c r="L2871" s="494"/>
      <c r="M2871" s="494"/>
    </row>
    <row r="2872" spans="1:13" ht="36" x14ac:dyDescent="0.2">
      <c r="A2872" s="359" t="s">
        <v>7323</v>
      </c>
      <c r="B2872" s="365" t="s">
        <v>5789</v>
      </c>
      <c r="C2872" s="366" t="s">
        <v>6114</v>
      </c>
      <c r="D2872" s="365" t="s">
        <v>217</v>
      </c>
      <c r="E2872" s="365" t="s">
        <v>385</v>
      </c>
      <c r="F2872" s="367" t="s">
        <v>6088</v>
      </c>
      <c r="G2872" s="368" t="s">
        <v>160</v>
      </c>
      <c r="H2872" s="369">
        <v>1</v>
      </c>
      <c r="I2872" s="370">
        <v>12.51</v>
      </c>
      <c r="J2872" s="370">
        <v>12.509999999999998</v>
      </c>
      <c r="K2872" s="371"/>
      <c r="L2872" s="495">
        <v>15.08</v>
      </c>
      <c r="M2872" s="495">
        <v>15.08</v>
      </c>
    </row>
    <row r="2873" spans="1:13" ht="24" x14ac:dyDescent="0.2">
      <c r="A2873" s="359" t="s">
        <v>7324</v>
      </c>
      <c r="B2873" s="418" t="s">
        <v>5898</v>
      </c>
      <c r="C2873" s="419" t="s">
        <v>6089</v>
      </c>
      <c r="D2873" s="418" t="s">
        <v>217</v>
      </c>
      <c r="E2873" s="418" t="s">
        <v>6090</v>
      </c>
      <c r="F2873" s="420" t="s">
        <v>5908</v>
      </c>
      <c r="G2873" s="421" t="s">
        <v>185</v>
      </c>
      <c r="H2873" s="422">
        <v>0.222</v>
      </c>
      <c r="I2873" s="423">
        <v>17.43</v>
      </c>
      <c r="J2873" s="423">
        <v>3.86</v>
      </c>
      <c r="K2873" s="379"/>
      <c r="L2873" s="493">
        <v>21</v>
      </c>
      <c r="M2873" s="494"/>
    </row>
    <row r="2874" spans="1:13" ht="24" x14ac:dyDescent="0.2">
      <c r="A2874" s="359" t="s">
        <v>7325</v>
      </c>
      <c r="B2874" s="418" t="s">
        <v>5898</v>
      </c>
      <c r="C2874" s="419" t="s">
        <v>6091</v>
      </c>
      <c r="D2874" s="418" t="s">
        <v>217</v>
      </c>
      <c r="E2874" s="418" t="s">
        <v>6092</v>
      </c>
      <c r="F2874" s="420" t="s">
        <v>5908</v>
      </c>
      <c r="G2874" s="421" t="s">
        <v>185</v>
      </c>
      <c r="H2874" s="422">
        <v>0.222</v>
      </c>
      <c r="I2874" s="423">
        <v>24.12</v>
      </c>
      <c r="J2874" s="423">
        <v>5.35</v>
      </c>
      <c r="K2874" s="379"/>
      <c r="L2874" s="493">
        <v>29.06</v>
      </c>
      <c r="M2874" s="494"/>
    </row>
    <row r="2875" spans="1:13" ht="24" x14ac:dyDescent="0.2">
      <c r="A2875" s="359" t="s">
        <v>7326</v>
      </c>
      <c r="B2875" s="373" t="s">
        <v>5794</v>
      </c>
      <c r="C2875" s="374" t="s">
        <v>6115</v>
      </c>
      <c r="D2875" s="373" t="s">
        <v>217</v>
      </c>
      <c r="E2875" s="373" t="s">
        <v>6116</v>
      </c>
      <c r="F2875" s="375" t="s">
        <v>5798</v>
      </c>
      <c r="G2875" s="376" t="s">
        <v>160</v>
      </c>
      <c r="H2875" s="377">
        <v>1</v>
      </c>
      <c r="I2875" s="378">
        <v>3.3009666666666666</v>
      </c>
      <c r="J2875" s="378">
        <v>3.3</v>
      </c>
      <c r="K2875" s="379"/>
      <c r="L2875" s="493">
        <v>3.97</v>
      </c>
      <c r="M2875" s="494"/>
    </row>
    <row r="2876" spans="1:13" x14ac:dyDescent="0.2">
      <c r="A2876" s="359" t="s">
        <v>7327</v>
      </c>
      <c r="B2876" s="360" t="s">
        <v>8841</v>
      </c>
      <c r="C2876" s="361" t="s">
        <v>5781</v>
      </c>
      <c r="D2876" s="360" t="s">
        <v>5782</v>
      </c>
      <c r="E2876" s="360" t="s">
        <v>5783</v>
      </c>
      <c r="F2876" s="362" t="s">
        <v>5784</v>
      </c>
      <c r="G2876" s="363" t="s">
        <v>5785</v>
      </c>
      <c r="H2876" s="361" t="s">
        <v>5786</v>
      </c>
      <c r="I2876" s="361" t="s">
        <v>5787</v>
      </c>
      <c r="J2876" s="361" t="s">
        <v>5788</v>
      </c>
      <c r="K2876" s="364"/>
      <c r="L2876" s="494"/>
      <c r="M2876" s="494"/>
    </row>
    <row r="2877" spans="1:13" ht="36" x14ac:dyDescent="0.2">
      <c r="A2877" s="359" t="s">
        <v>7328</v>
      </c>
      <c r="B2877" s="365" t="s">
        <v>5789</v>
      </c>
      <c r="C2877" s="366" t="s">
        <v>6186</v>
      </c>
      <c r="D2877" s="365" t="s">
        <v>217</v>
      </c>
      <c r="E2877" s="365" t="s">
        <v>413</v>
      </c>
      <c r="F2877" s="367" t="s">
        <v>6088</v>
      </c>
      <c r="G2877" s="368" t="s">
        <v>160</v>
      </c>
      <c r="H2877" s="369">
        <v>1</v>
      </c>
      <c r="I2877" s="370">
        <v>9.39</v>
      </c>
      <c r="J2877" s="370">
        <v>9.39</v>
      </c>
      <c r="K2877" s="371"/>
      <c r="L2877" s="495">
        <v>11.33</v>
      </c>
      <c r="M2877" s="495">
        <v>11.33</v>
      </c>
    </row>
    <row r="2878" spans="1:13" ht="24" x14ac:dyDescent="0.2">
      <c r="A2878" s="359" t="s">
        <v>7329</v>
      </c>
      <c r="B2878" s="418" t="s">
        <v>5898</v>
      </c>
      <c r="C2878" s="419" t="s">
        <v>6089</v>
      </c>
      <c r="D2878" s="418" t="s">
        <v>217</v>
      </c>
      <c r="E2878" s="418" t="s">
        <v>6090</v>
      </c>
      <c r="F2878" s="420" t="s">
        <v>5908</v>
      </c>
      <c r="G2878" s="421" t="s">
        <v>185</v>
      </c>
      <c r="H2878" s="422">
        <v>4.7600000000000003E-2</v>
      </c>
      <c r="I2878" s="423">
        <v>17.43</v>
      </c>
      <c r="J2878" s="423">
        <v>0.82</v>
      </c>
      <c r="K2878" s="379"/>
      <c r="L2878" s="493">
        <v>21</v>
      </c>
      <c r="M2878" s="494"/>
    </row>
    <row r="2879" spans="1:13" ht="24" x14ac:dyDescent="0.2">
      <c r="A2879" s="359" t="s">
        <v>7330</v>
      </c>
      <c r="B2879" s="418" t="s">
        <v>5898</v>
      </c>
      <c r="C2879" s="419" t="s">
        <v>6091</v>
      </c>
      <c r="D2879" s="418" t="s">
        <v>217</v>
      </c>
      <c r="E2879" s="418" t="s">
        <v>6092</v>
      </c>
      <c r="F2879" s="420" t="s">
        <v>5908</v>
      </c>
      <c r="G2879" s="421" t="s">
        <v>185</v>
      </c>
      <c r="H2879" s="422">
        <v>4.7600000000000003E-2</v>
      </c>
      <c r="I2879" s="423">
        <v>24.12</v>
      </c>
      <c r="J2879" s="423">
        <v>1.1399999999999999</v>
      </c>
      <c r="K2879" s="379"/>
      <c r="L2879" s="493">
        <v>29.06</v>
      </c>
      <c r="M2879" s="494"/>
    </row>
    <row r="2880" spans="1:13" ht="24" x14ac:dyDescent="0.2">
      <c r="A2880" s="359" t="s">
        <v>7331</v>
      </c>
      <c r="B2880" s="373" t="s">
        <v>5794</v>
      </c>
      <c r="C2880" s="374" t="s">
        <v>6187</v>
      </c>
      <c r="D2880" s="373" t="s">
        <v>217</v>
      </c>
      <c r="E2880" s="373" t="s">
        <v>6188</v>
      </c>
      <c r="F2880" s="375" t="s">
        <v>5798</v>
      </c>
      <c r="G2880" s="376" t="s">
        <v>160</v>
      </c>
      <c r="H2880" s="377">
        <v>1</v>
      </c>
      <c r="I2880" s="378">
        <v>0.75</v>
      </c>
      <c r="J2880" s="378">
        <v>0.75</v>
      </c>
      <c r="K2880" s="379"/>
      <c r="L2880" s="493">
        <v>0.91</v>
      </c>
      <c r="M2880" s="494"/>
    </row>
    <row r="2881" spans="1:13" x14ac:dyDescent="0.2">
      <c r="A2881" s="359" t="s">
        <v>7332</v>
      </c>
      <c r="B2881" s="373" t="s">
        <v>5794</v>
      </c>
      <c r="C2881" s="374" t="s">
        <v>6183</v>
      </c>
      <c r="D2881" s="373" t="s">
        <v>217</v>
      </c>
      <c r="E2881" s="373" t="s">
        <v>6184</v>
      </c>
      <c r="F2881" s="375" t="s">
        <v>5798</v>
      </c>
      <c r="G2881" s="376" t="s">
        <v>160</v>
      </c>
      <c r="H2881" s="377">
        <v>1</v>
      </c>
      <c r="I2881" s="378">
        <v>6.68</v>
      </c>
      <c r="J2881" s="378">
        <v>6.68</v>
      </c>
      <c r="K2881" s="379"/>
      <c r="L2881" s="493">
        <v>8.0500000000000007</v>
      </c>
      <c r="M2881" s="494"/>
    </row>
    <row r="2882" spans="1:13" x14ac:dyDescent="0.2">
      <c r="A2882" s="359" t="s">
        <v>7333</v>
      </c>
      <c r="B2882" s="360" t="s">
        <v>8848</v>
      </c>
      <c r="C2882" s="361" t="s">
        <v>5781</v>
      </c>
      <c r="D2882" s="360" t="s">
        <v>5782</v>
      </c>
      <c r="E2882" s="360" t="s">
        <v>5783</v>
      </c>
      <c r="F2882" s="362" t="s">
        <v>5784</v>
      </c>
      <c r="G2882" s="363" t="s">
        <v>5785</v>
      </c>
      <c r="H2882" s="361" t="s">
        <v>5786</v>
      </c>
      <c r="I2882" s="361" t="s">
        <v>5787</v>
      </c>
      <c r="J2882" s="361" t="s">
        <v>5788</v>
      </c>
      <c r="K2882" s="364"/>
      <c r="L2882" s="494"/>
      <c r="M2882" s="494"/>
    </row>
    <row r="2883" spans="1:13" ht="36" x14ac:dyDescent="0.2">
      <c r="A2883" s="359" t="s">
        <v>7334</v>
      </c>
      <c r="B2883" s="365" t="s">
        <v>5789</v>
      </c>
      <c r="C2883" s="366" t="s">
        <v>6182</v>
      </c>
      <c r="D2883" s="365" t="s">
        <v>217</v>
      </c>
      <c r="E2883" s="365" t="s">
        <v>411</v>
      </c>
      <c r="F2883" s="367" t="s">
        <v>6088</v>
      </c>
      <c r="G2883" s="368" t="s">
        <v>160</v>
      </c>
      <c r="H2883" s="369">
        <v>1</v>
      </c>
      <c r="I2883" s="370">
        <v>10.41</v>
      </c>
      <c r="J2883" s="370">
        <v>10.41</v>
      </c>
      <c r="K2883" s="371"/>
      <c r="L2883" s="495">
        <v>12.55</v>
      </c>
      <c r="M2883" s="495">
        <v>12.55</v>
      </c>
    </row>
    <row r="2884" spans="1:13" ht="24" x14ac:dyDescent="0.2">
      <c r="A2884" s="359" t="s">
        <v>7335</v>
      </c>
      <c r="B2884" s="418" t="s">
        <v>5898</v>
      </c>
      <c r="C2884" s="419" t="s">
        <v>6089</v>
      </c>
      <c r="D2884" s="418" t="s">
        <v>217</v>
      </c>
      <c r="E2884" s="418" t="s">
        <v>6090</v>
      </c>
      <c r="F2884" s="420" t="s">
        <v>5908</v>
      </c>
      <c r="G2884" s="421" t="s">
        <v>185</v>
      </c>
      <c r="H2884" s="422">
        <v>6.6299999999999998E-2</v>
      </c>
      <c r="I2884" s="423">
        <v>17.43</v>
      </c>
      <c r="J2884" s="423">
        <v>1.1499999999999999</v>
      </c>
      <c r="K2884" s="379"/>
      <c r="L2884" s="493">
        <v>21</v>
      </c>
      <c r="M2884" s="494"/>
    </row>
    <row r="2885" spans="1:13" ht="24" x14ac:dyDescent="0.2">
      <c r="A2885" s="359" t="s">
        <v>7336</v>
      </c>
      <c r="B2885" s="418" t="s">
        <v>5898</v>
      </c>
      <c r="C2885" s="419" t="s">
        <v>6091</v>
      </c>
      <c r="D2885" s="418" t="s">
        <v>217</v>
      </c>
      <c r="E2885" s="418" t="s">
        <v>6092</v>
      </c>
      <c r="F2885" s="420" t="s">
        <v>5908</v>
      </c>
      <c r="G2885" s="421" t="s">
        <v>185</v>
      </c>
      <c r="H2885" s="422">
        <v>6.6299999999999998E-2</v>
      </c>
      <c r="I2885" s="423">
        <v>24.12</v>
      </c>
      <c r="J2885" s="423">
        <v>1.59</v>
      </c>
      <c r="K2885" s="379"/>
      <c r="L2885" s="493">
        <v>29.06</v>
      </c>
      <c r="M2885" s="494"/>
    </row>
    <row r="2886" spans="1:13" ht="24" x14ac:dyDescent="0.2">
      <c r="A2886" s="359" t="s">
        <v>7337</v>
      </c>
      <c r="B2886" s="373" t="s">
        <v>5794</v>
      </c>
      <c r="C2886" s="374" t="s">
        <v>6173</v>
      </c>
      <c r="D2886" s="373" t="s">
        <v>217</v>
      </c>
      <c r="E2886" s="373" t="s">
        <v>6174</v>
      </c>
      <c r="F2886" s="375" t="s">
        <v>5798</v>
      </c>
      <c r="G2886" s="376" t="s">
        <v>160</v>
      </c>
      <c r="H2886" s="377">
        <v>1</v>
      </c>
      <c r="I2886" s="378">
        <v>0.98</v>
      </c>
      <c r="J2886" s="378">
        <v>0.98</v>
      </c>
      <c r="K2886" s="379"/>
      <c r="L2886" s="493">
        <v>1.19</v>
      </c>
      <c r="M2886" s="494"/>
    </row>
    <row r="2887" spans="1:13" x14ac:dyDescent="0.2">
      <c r="A2887" s="359" t="s">
        <v>7338</v>
      </c>
      <c r="B2887" s="373" t="s">
        <v>5794</v>
      </c>
      <c r="C2887" s="374" t="s">
        <v>6183</v>
      </c>
      <c r="D2887" s="373" t="s">
        <v>217</v>
      </c>
      <c r="E2887" s="373" t="s">
        <v>6184</v>
      </c>
      <c r="F2887" s="375" t="s">
        <v>5798</v>
      </c>
      <c r="G2887" s="376" t="s">
        <v>160</v>
      </c>
      <c r="H2887" s="377">
        <v>1</v>
      </c>
      <c r="I2887" s="378">
        <v>6.6911333333333323</v>
      </c>
      <c r="J2887" s="378">
        <v>6.69</v>
      </c>
      <c r="K2887" s="379"/>
      <c r="L2887" s="493">
        <v>8.0500000000000007</v>
      </c>
      <c r="M2887" s="494"/>
    </row>
    <row r="2888" spans="1:13" x14ac:dyDescent="0.2">
      <c r="A2888" s="359" t="s">
        <v>7339</v>
      </c>
      <c r="B2888" s="360" t="s">
        <v>8855</v>
      </c>
      <c r="C2888" s="361" t="s">
        <v>5781</v>
      </c>
      <c r="D2888" s="360" t="s">
        <v>5782</v>
      </c>
      <c r="E2888" s="360" t="s">
        <v>5783</v>
      </c>
      <c r="F2888" s="362" t="s">
        <v>5784</v>
      </c>
      <c r="G2888" s="363" t="s">
        <v>5785</v>
      </c>
      <c r="H2888" s="361" t="s">
        <v>5786</v>
      </c>
      <c r="I2888" s="361" t="s">
        <v>5787</v>
      </c>
      <c r="J2888" s="361" t="s">
        <v>5788</v>
      </c>
      <c r="K2888" s="364"/>
      <c r="L2888" s="494"/>
      <c r="M2888" s="494"/>
    </row>
    <row r="2889" spans="1:13" ht="36" x14ac:dyDescent="0.2">
      <c r="A2889" s="359" t="s">
        <v>14064</v>
      </c>
      <c r="B2889" s="385" t="s">
        <v>5789</v>
      </c>
      <c r="C2889" s="386" t="s">
        <v>8170</v>
      </c>
      <c r="D2889" s="385" t="s">
        <v>217</v>
      </c>
      <c r="E2889" s="385" t="s">
        <v>8857</v>
      </c>
      <c r="F2889" s="387" t="s">
        <v>6088</v>
      </c>
      <c r="G2889" s="388" t="s">
        <v>160</v>
      </c>
      <c r="H2889" s="389">
        <v>1</v>
      </c>
      <c r="I2889" s="372">
        <v>11.629999999999999</v>
      </c>
      <c r="J2889" s="372">
        <v>11.629999999999999</v>
      </c>
      <c r="K2889" s="371"/>
      <c r="L2889" s="488">
        <v>14.02</v>
      </c>
      <c r="M2889" s="488">
        <v>14.02</v>
      </c>
    </row>
    <row r="2890" spans="1:13" ht="24.75" thickBot="1" x14ac:dyDescent="0.25">
      <c r="A2890" s="359" t="s">
        <v>14065</v>
      </c>
      <c r="B2890" s="424" t="s">
        <v>5898</v>
      </c>
      <c r="C2890" s="425" t="s">
        <v>6089</v>
      </c>
      <c r="D2890" s="424" t="s">
        <v>217</v>
      </c>
      <c r="E2890" s="424" t="s">
        <v>6090</v>
      </c>
      <c r="F2890" s="426" t="s">
        <v>5908</v>
      </c>
      <c r="G2890" s="427" t="s">
        <v>185</v>
      </c>
      <c r="H2890" s="428">
        <v>9.11E-2</v>
      </c>
      <c r="I2890" s="417">
        <v>17.43</v>
      </c>
      <c r="J2890" s="417">
        <v>1.58</v>
      </c>
      <c r="K2890" s="379"/>
      <c r="L2890" s="489">
        <v>21</v>
      </c>
    </row>
    <row r="2891" spans="1:13" ht="24.75" thickTop="1" x14ac:dyDescent="0.2">
      <c r="A2891" s="359" t="s">
        <v>14066</v>
      </c>
      <c r="B2891" s="411" t="s">
        <v>5898</v>
      </c>
      <c r="C2891" s="412" t="s">
        <v>6091</v>
      </c>
      <c r="D2891" s="411" t="s">
        <v>217</v>
      </c>
      <c r="E2891" s="411" t="s">
        <v>6092</v>
      </c>
      <c r="F2891" s="413" t="s">
        <v>5908</v>
      </c>
      <c r="G2891" s="414" t="s">
        <v>185</v>
      </c>
      <c r="H2891" s="415">
        <v>9.11E-2</v>
      </c>
      <c r="I2891" s="416">
        <v>24.12</v>
      </c>
      <c r="J2891" s="416">
        <v>2.19</v>
      </c>
      <c r="K2891" s="379"/>
      <c r="L2891" s="491">
        <v>29.06</v>
      </c>
      <c r="M2891" s="492"/>
    </row>
    <row r="2892" spans="1:13" ht="24" x14ac:dyDescent="0.2">
      <c r="A2892" s="359" t="s">
        <v>7340</v>
      </c>
      <c r="B2892" s="373" t="s">
        <v>5794</v>
      </c>
      <c r="C2892" s="374" t="s">
        <v>8174</v>
      </c>
      <c r="D2892" s="373" t="s">
        <v>217</v>
      </c>
      <c r="E2892" s="373" t="s">
        <v>8175</v>
      </c>
      <c r="F2892" s="375" t="s">
        <v>5798</v>
      </c>
      <c r="G2892" s="376" t="s">
        <v>160</v>
      </c>
      <c r="H2892" s="377">
        <v>1</v>
      </c>
      <c r="I2892" s="378">
        <v>1.17</v>
      </c>
      <c r="J2892" s="378">
        <v>1.17</v>
      </c>
      <c r="K2892" s="379"/>
      <c r="L2892" s="493">
        <v>1.42</v>
      </c>
      <c r="M2892" s="494"/>
    </row>
    <row r="2893" spans="1:13" x14ac:dyDescent="0.2">
      <c r="A2893" s="359" t="s">
        <v>7342</v>
      </c>
      <c r="B2893" s="373" t="s">
        <v>5794</v>
      </c>
      <c r="C2893" s="374" t="s">
        <v>6183</v>
      </c>
      <c r="D2893" s="373" t="s">
        <v>217</v>
      </c>
      <c r="E2893" s="373" t="s">
        <v>6184</v>
      </c>
      <c r="F2893" s="375" t="s">
        <v>5798</v>
      </c>
      <c r="G2893" s="376" t="s">
        <v>160</v>
      </c>
      <c r="H2893" s="377">
        <v>1</v>
      </c>
      <c r="I2893" s="378">
        <v>6.6911333333333349</v>
      </c>
      <c r="J2893" s="378">
        <v>6.69</v>
      </c>
      <c r="K2893" s="379"/>
      <c r="L2893" s="493">
        <v>8.0500000000000007</v>
      </c>
      <c r="M2893" s="494"/>
    </row>
    <row r="2894" spans="1:13" x14ac:dyDescent="0.2">
      <c r="A2894" s="359" t="s">
        <v>7343</v>
      </c>
      <c r="B2894" s="360" t="s">
        <v>8863</v>
      </c>
      <c r="C2894" s="361" t="s">
        <v>5781</v>
      </c>
      <c r="D2894" s="360" t="s">
        <v>5782</v>
      </c>
      <c r="E2894" s="360" t="s">
        <v>5783</v>
      </c>
      <c r="F2894" s="362" t="s">
        <v>5784</v>
      </c>
      <c r="G2894" s="363" t="s">
        <v>5785</v>
      </c>
      <c r="H2894" s="361" t="s">
        <v>5786</v>
      </c>
      <c r="I2894" s="361" t="s">
        <v>5787</v>
      </c>
      <c r="J2894" s="361" t="s">
        <v>5788</v>
      </c>
      <c r="K2894" s="364"/>
      <c r="L2894" s="494"/>
      <c r="M2894" s="494"/>
    </row>
    <row r="2895" spans="1:13" ht="36" x14ac:dyDescent="0.2">
      <c r="A2895" s="359" t="s">
        <v>7344</v>
      </c>
      <c r="B2895" s="365" t="s">
        <v>5789</v>
      </c>
      <c r="C2895" s="366" t="s">
        <v>8180</v>
      </c>
      <c r="D2895" s="365" t="s">
        <v>217</v>
      </c>
      <c r="E2895" s="365" t="s">
        <v>8865</v>
      </c>
      <c r="F2895" s="367" t="s">
        <v>6088</v>
      </c>
      <c r="G2895" s="368" t="s">
        <v>160</v>
      </c>
      <c r="H2895" s="369">
        <v>1</v>
      </c>
      <c r="I2895" s="370">
        <v>61.82</v>
      </c>
      <c r="J2895" s="370">
        <v>61.82</v>
      </c>
      <c r="K2895" s="371"/>
      <c r="L2895" s="495">
        <v>74.489999999999995</v>
      </c>
      <c r="M2895" s="495">
        <v>74.489999999999995</v>
      </c>
    </row>
    <row r="2896" spans="1:13" ht="24" x14ac:dyDescent="0.2">
      <c r="A2896" s="359" t="s">
        <v>7345</v>
      </c>
      <c r="B2896" s="418" t="s">
        <v>5898</v>
      </c>
      <c r="C2896" s="419" t="s">
        <v>6089</v>
      </c>
      <c r="D2896" s="418" t="s">
        <v>217</v>
      </c>
      <c r="E2896" s="418" t="s">
        <v>6090</v>
      </c>
      <c r="F2896" s="420" t="s">
        <v>5908</v>
      </c>
      <c r="G2896" s="421" t="s">
        <v>185</v>
      </c>
      <c r="H2896" s="422">
        <v>0.27339999999999998</v>
      </c>
      <c r="I2896" s="423">
        <v>17.43</v>
      </c>
      <c r="J2896" s="423">
        <v>4.76</v>
      </c>
      <c r="K2896" s="379"/>
      <c r="L2896" s="493">
        <v>21</v>
      </c>
      <c r="M2896" s="494"/>
    </row>
    <row r="2897" spans="1:13" ht="24" x14ac:dyDescent="0.2">
      <c r="A2897" s="359" t="s">
        <v>7346</v>
      </c>
      <c r="B2897" s="418" t="s">
        <v>5898</v>
      </c>
      <c r="C2897" s="419" t="s">
        <v>6091</v>
      </c>
      <c r="D2897" s="418" t="s">
        <v>217</v>
      </c>
      <c r="E2897" s="418" t="s">
        <v>6092</v>
      </c>
      <c r="F2897" s="420" t="s">
        <v>5908</v>
      </c>
      <c r="G2897" s="421" t="s">
        <v>185</v>
      </c>
      <c r="H2897" s="422">
        <v>0.27339999999999998</v>
      </c>
      <c r="I2897" s="423">
        <v>24.12</v>
      </c>
      <c r="J2897" s="423">
        <v>6.59</v>
      </c>
      <c r="K2897" s="379"/>
      <c r="L2897" s="493">
        <v>29.06</v>
      </c>
      <c r="M2897" s="494"/>
    </row>
    <row r="2898" spans="1:13" ht="24" x14ac:dyDescent="0.2">
      <c r="A2898" s="359" t="s">
        <v>7347</v>
      </c>
      <c r="B2898" s="373" t="s">
        <v>5794</v>
      </c>
      <c r="C2898" s="374" t="s">
        <v>8174</v>
      </c>
      <c r="D2898" s="373" t="s">
        <v>217</v>
      </c>
      <c r="E2898" s="373" t="s">
        <v>8175</v>
      </c>
      <c r="F2898" s="375" t="s">
        <v>5798</v>
      </c>
      <c r="G2898" s="376" t="s">
        <v>160</v>
      </c>
      <c r="H2898" s="377">
        <v>3</v>
      </c>
      <c r="I2898" s="378">
        <v>1.17</v>
      </c>
      <c r="J2898" s="378">
        <v>3.51</v>
      </c>
      <c r="K2898" s="379"/>
      <c r="L2898" s="493">
        <v>1.42</v>
      </c>
      <c r="M2898" s="494"/>
    </row>
    <row r="2899" spans="1:13" x14ac:dyDescent="0.2">
      <c r="A2899" s="359" t="s">
        <v>7348</v>
      </c>
      <c r="B2899" s="373" t="s">
        <v>5794</v>
      </c>
      <c r="C2899" s="374" t="s">
        <v>6175</v>
      </c>
      <c r="D2899" s="373" t="s">
        <v>217</v>
      </c>
      <c r="E2899" s="373" t="s">
        <v>6176</v>
      </c>
      <c r="F2899" s="375" t="s">
        <v>5798</v>
      </c>
      <c r="G2899" s="376" t="s">
        <v>160</v>
      </c>
      <c r="H2899" s="377">
        <v>1</v>
      </c>
      <c r="I2899" s="378">
        <v>46.960408695652177</v>
      </c>
      <c r="J2899" s="378">
        <v>46.96</v>
      </c>
      <c r="K2899" s="379"/>
      <c r="L2899" s="493">
        <v>56.55</v>
      </c>
      <c r="M2899" s="494"/>
    </row>
    <row r="2900" spans="1:13" x14ac:dyDescent="0.2">
      <c r="A2900" s="359" t="s">
        <v>7349</v>
      </c>
      <c r="B2900" s="360" t="s">
        <v>8871</v>
      </c>
      <c r="C2900" s="361" t="s">
        <v>5781</v>
      </c>
      <c r="D2900" s="360" t="s">
        <v>5782</v>
      </c>
      <c r="E2900" s="360" t="s">
        <v>5783</v>
      </c>
      <c r="F2900" s="362" t="s">
        <v>5784</v>
      </c>
      <c r="G2900" s="363" t="s">
        <v>5785</v>
      </c>
      <c r="H2900" s="361" t="s">
        <v>5786</v>
      </c>
      <c r="I2900" s="361" t="s">
        <v>5787</v>
      </c>
      <c r="J2900" s="361" t="s">
        <v>5788</v>
      </c>
      <c r="K2900" s="364"/>
      <c r="L2900" s="494"/>
      <c r="M2900" s="494"/>
    </row>
    <row r="2901" spans="1:13" ht="36" x14ac:dyDescent="0.2">
      <c r="A2901" s="359" t="s">
        <v>14067</v>
      </c>
      <c r="B2901" s="385" t="s">
        <v>5789</v>
      </c>
      <c r="C2901" s="386" t="s">
        <v>8188</v>
      </c>
      <c r="D2901" s="385" t="s">
        <v>217</v>
      </c>
      <c r="E2901" s="385" t="s">
        <v>1169</v>
      </c>
      <c r="F2901" s="387" t="s">
        <v>6088</v>
      </c>
      <c r="G2901" s="388" t="s">
        <v>160</v>
      </c>
      <c r="H2901" s="389">
        <v>1</v>
      </c>
      <c r="I2901" s="372">
        <v>67.59</v>
      </c>
      <c r="J2901" s="372">
        <v>67.59</v>
      </c>
      <c r="K2901" s="371"/>
      <c r="L2901" s="488">
        <v>81.430000000000007</v>
      </c>
      <c r="M2901" s="488">
        <v>81.430000000000007</v>
      </c>
    </row>
    <row r="2902" spans="1:13" ht="24.75" thickBot="1" x14ac:dyDescent="0.25">
      <c r="A2902" s="359" t="s">
        <v>14068</v>
      </c>
      <c r="B2902" s="424" t="s">
        <v>5898</v>
      </c>
      <c r="C2902" s="425" t="s">
        <v>6089</v>
      </c>
      <c r="D2902" s="424" t="s">
        <v>217</v>
      </c>
      <c r="E2902" s="424" t="s">
        <v>6090</v>
      </c>
      <c r="F2902" s="426" t="s">
        <v>5908</v>
      </c>
      <c r="G2902" s="427" t="s">
        <v>185</v>
      </c>
      <c r="H2902" s="428">
        <v>0.40570000000000001</v>
      </c>
      <c r="I2902" s="417">
        <v>17.43</v>
      </c>
      <c r="J2902" s="417">
        <v>7.07</v>
      </c>
      <c r="K2902" s="379"/>
      <c r="L2902" s="489">
        <v>21</v>
      </c>
    </row>
    <row r="2903" spans="1:13" ht="24.75" thickTop="1" x14ac:dyDescent="0.2">
      <c r="A2903" s="359" t="s">
        <v>14069</v>
      </c>
      <c r="B2903" s="411" t="s">
        <v>5898</v>
      </c>
      <c r="C2903" s="412" t="s">
        <v>6091</v>
      </c>
      <c r="D2903" s="411" t="s">
        <v>217</v>
      </c>
      <c r="E2903" s="411" t="s">
        <v>6092</v>
      </c>
      <c r="F2903" s="413" t="s">
        <v>5908</v>
      </c>
      <c r="G2903" s="414" t="s">
        <v>185</v>
      </c>
      <c r="H2903" s="415">
        <v>0.40570000000000001</v>
      </c>
      <c r="I2903" s="416">
        <v>24.12</v>
      </c>
      <c r="J2903" s="416">
        <v>9.7799999999999994</v>
      </c>
      <c r="K2903" s="379"/>
      <c r="L2903" s="491">
        <v>29.06</v>
      </c>
      <c r="M2903" s="492"/>
    </row>
    <row r="2904" spans="1:13" ht="24" x14ac:dyDescent="0.2">
      <c r="A2904" s="359" t="s">
        <v>7350</v>
      </c>
      <c r="B2904" s="373" t="s">
        <v>5794</v>
      </c>
      <c r="C2904" s="374" t="s">
        <v>8193</v>
      </c>
      <c r="D2904" s="373" t="s">
        <v>217</v>
      </c>
      <c r="E2904" s="373" t="s">
        <v>8194</v>
      </c>
      <c r="F2904" s="375" t="s">
        <v>5798</v>
      </c>
      <c r="G2904" s="376" t="s">
        <v>160</v>
      </c>
      <c r="H2904" s="377">
        <v>3</v>
      </c>
      <c r="I2904" s="378">
        <v>1.27</v>
      </c>
      <c r="J2904" s="378">
        <v>3.81</v>
      </c>
      <c r="K2904" s="379"/>
      <c r="L2904" s="493">
        <v>1.53</v>
      </c>
      <c r="M2904" s="494"/>
    </row>
    <row r="2905" spans="1:13" x14ac:dyDescent="0.2">
      <c r="A2905" s="359" t="s">
        <v>7352</v>
      </c>
      <c r="B2905" s="373" t="s">
        <v>5794</v>
      </c>
      <c r="C2905" s="374" t="s">
        <v>6175</v>
      </c>
      <c r="D2905" s="373" t="s">
        <v>217</v>
      </c>
      <c r="E2905" s="373" t="s">
        <v>6176</v>
      </c>
      <c r="F2905" s="375" t="s">
        <v>5798</v>
      </c>
      <c r="G2905" s="376" t="s">
        <v>160</v>
      </c>
      <c r="H2905" s="377">
        <v>1</v>
      </c>
      <c r="I2905" s="378">
        <v>46.930012765957457</v>
      </c>
      <c r="J2905" s="378">
        <v>46.93</v>
      </c>
      <c r="K2905" s="379"/>
      <c r="L2905" s="493">
        <v>56.55</v>
      </c>
      <c r="M2905" s="494"/>
    </row>
    <row r="2906" spans="1:13" x14ac:dyDescent="0.2">
      <c r="A2906" s="359" t="s">
        <v>7353</v>
      </c>
      <c r="B2906" s="360" t="s">
        <v>8878</v>
      </c>
      <c r="C2906" s="361" t="s">
        <v>5781</v>
      </c>
      <c r="D2906" s="360" t="s">
        <v>5782</v>
      </c>
      <c r="E2906" s="360" t="s">
        <v>5783</v>
      </c>
      <c r="F2906" s="362" t="s">
        <v>5784</v>
      </c>
      <c r="G2906" s="363" t="s">
        <v>5785</v>
      </c>
      <c r="H2906" s="361" t="s">
        <v>5786</v>
      </c>
      <c r="I2906" s="361" t="s">
        <v>5787</v>
      </c>
      <c r="J2906" s="361" t="s">
        <v>5788</v>
      </c>
      <c r="K2906" s="364"/>
      <c r="L2906" s="494"/>
      <c r="M2906" s="494"/>
    </row>
    <row r="2907" spans="1:13" x14ac:dyDescent="0.2">
      <c r="A2907" s="359" t="s">
        <v>7354</v>
      </c>
      <c r="B2907" s="365" t="s">
        <v>5789</v>
      </c>
      <c r="C2907" s="366" t="s">
        <v>6178</v>
      </c>
      <c r="D2907" s="365" t="s">
        <v>5791</v>
      </c>
      <c r="E2907" s="365" t="s">
        <v>409</v>
      </c>
      <c r="F2907" s="367">
        <v>7</v>
      </c>
      <c r="G2907" s="368" t="s">
        <v>5607</v>
      </c>
      <c r="H2907" s="369">
        <v>1</v>
      </c>
      <c r="I2907" s="370">
        <v>100.55000000000001</v>
      </c>
      <c r="J2907" s="370">
        <v>100.55000000000001</v>
      </c>
      <c r="K2907" s="371"/>
      <c r="L2907" s="495">
        <v>121.14</v>
      </c>
      <c r="M2907" s="495">
        <v>121.14</v>
      </c>
    </row>
    <row r="2908" spans="1:13" x14ac:dyDescent="0.2">
      <c r="A2908" s="359" t="s">
        <v>7355</v>
      </c>
      <c r="B2908" s="373" t="s">
        <v>5794</v>
      </c>
      <c r="C2908" s="374" t="s">
        <v>5795</v>
      </c>
      <c r="D2908" s="373" t="s">
        <v>5791</v>
      </c>
      <c r="E2908" s="373" t="s">
        <v>5302</v>
      </c>
      <c r="F2908" s="375" t="s">
        <v>5796</v>
      </c>
      <c r="G2908" s="376" t="s">
        <v>86</v>
      </c>
      <c r="H2908" s="377">
        <v>1</v>
      </c>
      <c r="I2908" s="378">
        <v>12.5</v>
      </c>
      <c r="J2908" s="378">
        <v>12.5</v>
      </c>
      <c r="K2908" s="379"/>
      <c r="L2908" s="493">
        <v>15.06</v>
      </c>
      <c r="M2908" s="494"/>
    </row>
    <row r="2909" spans="1:13" x14ac:dyDescent="0.2">
      <c r="A2909" s="359" t="s">
        <v>7356</v>
      </c>
      <c r="B2909" s="373" t="s">
        <v>5794</v>
      </c>
      <c r="C2909" s="374" t="s">
        <v>6062</v>
      </c>
      <c r="D2909" s="373" t="s">
        <v>5791</v>
      </c>
      <c r="E2909" s="373" t="s">
        <v>5341</v>
      </c>
      <c r="F2909" s="375" t="s">
        <v>5796</v>
      </c>
      <c r="G2909" s="376" t="s">
        <v>86</v>
      </c>
      <c r="H2909" s="377">
        <v>1</v>
      </c>
      <c r="I2909" s="378">
        <v>18.510000000000002</v>
      </c>
      <c r="J2909" s="378">
        <v>18.510000000000002</v>
      </c>
      <c r="K2909" s="379"/>
      <c r="L2909" s="493">
        <v>22.3</v>
      </c>
      <c r="M2909" s="494"/>
    </row>
    <row r="2910" spans="1:13" x14ac:dyDescent="0.2">
      <c r="A2910" s="359" t="s">
        <v>14070</v>
      </c>
      <c r="B2910" s="396" t="s">
        <v>5794</v>
      </c>
      <c r="C2910" s="397" t="s">
        <v>6179</v>
      </c>
      <c r="D2910" s="396" t="s">
        <v>5791</v>
      </c>
      <c r="E2910" s="396" t="s">
        <v>6180</v>
      </c>
      <c r="F2910" s="398" t="s">
        <v>5798</v>
      </c>
      <c r="G2910" s="399" t="s">
        <v>5305</v>
      </c>
      <c r="H2910" s="400">
        <v>1</v>
      </c>
      <c r="I2910" s="380">
        <v>69.540000000000006</v>
      </c>
      <c r="J2910" s="380">
        <v>69.540000000000006</v>
      </c>
      <c r="K2910" s="379"/>
      <c r="L2910" s="489">
        <v>83.78</v>
      </c>
    </row>
    <row r="2911" spans="1:13" ht="12.75" thickBot="1" x14ac:dyDescent="0.25">
      <c r="A2911" s="359" t="s">
        <v>14071</v>
      </c>
      <c r="B2911" s="381" t="s">
        <v>8884</v>
      </c>
      <c r="C2911" s="382" t="s">
        <v>5781</v>
      </c>
      <c r="D2911" s="381" t="s">
        <v>5782</v>
      </c>
      <c r="E2911" s="381" t="s">
        <v>5783</v>
      </c>
      <c r="F2911" s="383" t="s">
        <v>5784</v>
      </c>
      <c r="G2911" s="384" t="s">
        <v>5785</v>
      </c>
      <c r="H2911" s="382" t="s">
        <v>5786</v>
      </c>
      <c r="I2911" s="382" t="s">
        <v>5787</v>
      </c>
      <c r="J2911" s="382" t="s">
        <v>5788</v>
      </c>
      <c r="K2911" s="364"/>
    </row>
    <row r="2912" spans="1:13" ht="12.75" thickTop="1" x14ac:dyDescent="0.2">
      <c r="A2912" s="359" t="s">
        <v>14072</v>
      </c>
      <c r="B2912" s="401" t="s">
        <v>5789</v>
      </c>
      <c r="C2912" s="402" t="s">
        <v>8886</v>
      </c>
      <c r="D2912" s="401" t="s">
        <v>5791</v>
      </c>
      <c r="E2912" s="401" t="s">
        <v>1176</v>
      </c>
      <c r="F2912" s="403">
        <v>7</v>
      </c>
      <c r="G2912" s="404" t="s">
        <v>5607</v>
      </c>
      <c r="H2912" s="405">
        <v>1</v>
      </c>
      <c r="I2912" s="406">
        <v>711.41</v>
      </c>
      <c r="J2912" s="406">
        <v>711.41</v>
      </c>
      <c r="K2912" s="371"/>
      <c r="L2912" s="496">
        <v>856.98</v>
      </c>
      <c r="M2912" s="496">
        <v>856.98</v>
      </c>
    </row>
    <row r="2913" spans="1:13" x14ac:dyDescent="0.2">
      <c r="A2913" s="359" t="s">
        <v>7357</v>
      </c>
      <c r="B2913" s="373" t="s">
        <v>5794</v>
      </c>
      <c r="C2913" s="374" t="s">
        <v>6062</v>
      </c>
      <c r="D2913" s="373" t="s">
        <v>5791</v>
      </c>
      <c r="E2913" s="373" t="s">
        <v>5341</v>
      </c>
      <c r="F2913" s="375" t="s">
        <v>5796</v>
      </c>
      <c r="G2913" s="376" t="s">
        <v>86</v>
      </c>
      <c r="H2913" s="377">
        <v>0.15</v>
      </c>
      <c r="I2913" s="378">
        <v>18.510000000000002</v>
      </c>
      <c r="J2913" s="378">
        <v>2.77</v>
      </c>
      <c r="K2913" s="379"/>
      <c r="L2913" s="493">
        <v>22.3</v>
      </c>
      <c r="M2913" s="494"/>
    </row>
    <row r="2914" spans="1:13" x14ac:dyDescent="0.2">
      <c r="A2914" s="359" t="s">
        <v>7359</v>
      </c>
      <c r="B2914" s="373" t="s">
        <v>5794</v>
      </c>
      <c r="C2914" s="374" t="s">
        <v>5840</v>
      </c>
      <c r="D2914" s="373" t="s">
        <v>5791</v>
      </c>
      <c r="E2914" s="373" t="s">
        <v>5288</v>
      </c>
      <c r="F2914" s="375" t="s">
        <v>5796</v>
      </c>
      <c r="G2914" s="376" t="s">
        <v>86</v>
      </c>
      <c r="H2914" s="377">
        <v>1.22</v>
      </c>
      <c r="I2914" s="378">
        <v>18.510000000000002</v>
      </c>
      <c r="J2914" s="378">
        <v>22.58</v>
      </c>
      <c r="K2914" s="379"/>
      <c r="L2914" s="493">
        <v>22.3</v>
      </c>
      <c r="M2914" s="494"/>
    </row>
    <row r="2915" spans="1:13" x14ac:dyDescent="0.2">
      <c r="A2915" s="359" t="s">
        <v>7361</v>
      </c>
      <c r="B2915" s="373" t="s">
        <v>5794</v>
      </c>
      <c r="C2915" s="374" t="s">
        <v>6196</v>
      </c>
      <c r="D2915" s="373" t="s">
        <v>5791</v>
      </c>
      <c r="E2915" s="373" t="s">
        <v>5378</v>
      </c>
      <c r="F2915" s="375" t="s">
        <v>5798</v>
      </c>
      <c r="G2915" s="376" t="s">
        <v>5298</v>
      </c>
      <c r="H2915" s="377">
        <v>2.2999999999999998</v>
      </c>
      <c r="I2915" s="378">
        <v>0.8</v>
      </c>
      <c r="J2915" s="378">
        <v>1.84</v>
      </c>
      <c r="K2915" s="379"/>
      <c r="L2915" s="493">
        <v>0.97</v>
      </c>
      <c r="M2915" s="494"/>
    </row>
    <row r="2916" spans="1:13" x14ac:dyDescent="0.2">
      <c r="A2916" s="359" t="s">
        <v>7362</v>
      </c>
      <c r="B2916" s="373" t="s">
        <v>5794</v>
      </c>
      <c r="C2916" s="374" t="s">
        <v>5797</v>
      </c>
      <c r="D2916" s="373" t="s">
        <v>5791</v>
      </c>
      <c r="E2916" s="373" t="s">
        <v>5380</v>
      </c>
      <c r="F2916" s="375" t="s">
        <v>5798</v>
      </c>
      <c r="G2916" s="376" t="s">
        <v>5298</v>
      </c>
      <c r="H2916" s="377">
        <v>2.2999999999999998</v>
      </c>
      <c r="I2916" s="378">
        <v>0.52</v>
      </c>
      <c r="J2916" s="378">
        <v>1.19</v>
      </c>
      <c r="K2916" s="379"/>
      <c r="L2916" s="493">
        <v>0.63</v>
      </c>
      <c r="M2916" s="494"/>
    </row>
    <row r="2917" spans="1:13" x14ac:dyDescent="0.2">
      <c r="A2917" s="359" t="s">
        <v>14073</v>
      </c>
      <c r="B2917" s="396" t="s">
        <v>5794</v>
      </c>
      <c r="C2917" s="397" t="s">
        <v>5815</v>
      </c>
      <c r="D2917" s="396" t="s">
        <v>5791</v>
      </c>
      <c r="E2917" s="396" t="s">
        <v>5286</v>
      </c>
      <c r="F2917" s="398" t="s">
        <v>5796</v>
      </c>
      <c r="G2917" s="399" t="s">
        <v>86</v>
      </c>
      <c r="H2917" s="400">
        <v>1.37</v>
      </c>
      <c r="I2917" s="380">
        <v>11.07</v>
      </c>
      <c r="J2917" s="380">
        <v>15.16</v>
      </c>
      <c r="K2917" s="379"/>
      <c r="L2917" s="489">
        <v>13.34</v>
      </c>
    </row>
    <row r="2918" spans="1:13" ht="12.75" thickBot="1" x14ac:dyDescent="0.25">
      <c r="A2918" s="359" t="s">
        <v>14074</v>
      </c>
      <c r="B2918" s="396" t="s">
        <v>5794</v>
      </c>
      <c r="C2918" s="397" t="s">
        <v>6197</v>
      </c>
      <c r="D2918" s="396" t="s">
        <v>5791</v>
      </c>
      <c r="E2918" s="396" t="s">
        <v>5364</v>
      </c>
      <c r="F2918" s="398" t="s">
        <v>5798</v>
      </c>
      <c r="G2918" s="399" t="s">
        <v>5885</v>
      </c>
      <c r="H2918" s="400">
        <v>0.02</v>
      </c>
      <c r="I2918" s="380">
        <v>154.26</v>
      </c>
      <c r="J2918" s="380">
        <v>3.08</v>
      </c>
      <c r="K2918" s="379"/>
      <c r="L2918" s="489">
        <v>185.84</v>
      </c>
    </row>
    <row r="2919" spans="1:13" ht="12.75" thickTop="1" x14ac:dyDescent="0.2">
      <c r="A2919" s="359" t="s">
        <v>14075</v>
      </c>
      <c r="B2919" s="390" t="s">
        <v>5794</v>
      </c>
      <c r="C2919" s="391" t="s">
        <v>8894</v>
      </c>
      <c r="D2919" s="390" t="s">
        <v>5791</v>
      </c>
      <c r="E2919" s="390" t="s">
        <v>8895</v>
      </c>
      <c r="F2919" s="392" t="s">
        <v>5798</v>
      </c>
      <c r="G2919" s="393" t="s">
        <v>5305</v>
      </c>
      <c r="H2919" s="394">
        <v>1</v>
      </c>
      <c r="I2919" s="395">
        <v>640.91</v>
      </c>
      <c r="J2919" s="395">
        <v>640.91</v>
      </c>
      <c r="K2919" s="379"/>
      <c r="L2919" s="491">
        <v>772.09</v>
      </c>
      <c r="M2919" s="492"/>
    </row>
    <row r="2920" spans="1:13" x14ac:dyDescent="0.2">
      <c r="A2920" s="359" t="s">
        <v>7363</v>
      </c>
      <c r="B2920" s="373" t="s">
        <v>5794</v>
      </c>
      <c r="C2920" s="374" t="s">
        <v>6517</v>
      </c>
      <c r="D2920" s="373" t="s">
        <v>5791</v>
      </c>
      <c r="E2920" s="373" t="s">
        <v>6518</v>
      </c>
      <c r="F2920" s="375" t="s">
        <v>5798</v>
      </c>
      <c r="G2920" s="376" t="s">
        <v>5305</v>
      </c>
      <c r="H2920" s="377">
        <v>70</v>
      </c>
      <c r="I2920" s="378">
        <v>0.3411826086956527</v>
      </c>
      <c r="J2920" s="378">
        <v>23.88</v>
      </c>
      <c r="K2920" s="379"/>
      <c r="L2920" s="493">
        <v>0.41</v>
      </c>
      <c r="M2920" s="494"/>
    </row>
    <row r="2921" spans="1:13" x14ac:dyDescent="0.2">
      <c r="A2921" s="359" t="s">
        <v>7365</v>
      </c>
      <c r="B2921" s="360" t="s">
        <v>8898</v>
      </c>
      <c r="C2921" s="361" t="s">
        <v>5781</v>
      </c>
      <c r="D2921" s="360" t="s">
        <v>5782</v>
      </c>
      <c r="E2921" s="360" t="s">
        <v>5783</v>
      </c>
      <c r="F2921" s="362" t="s">
        <v>5784</v>
      </c>
      <c r="G2921" s="363" t="s">
        <v>5785</v>
      </c>
      <c r="H2921" s="361" t="s">
        <v>5786</v>
      </c>
      <c r="I2921" s="361" t="s">
        <v>5787</v>
      </c>
      <c r="J2921" s="361" t="s">
        <v>5788</v>
      </c>
      <c r="K2921" s="364"/>
      <c r="L2921" s="494"/>
      <c r="M2921" s="494"/>
    </row>
    <row r="2922" spans="1:13" x14ac:dyDescent="0.2">
      <c r="A2922" s="359" t="s">
        <v>7368</v>
      </c>
      <c r="B2922" s="365" t="s">
        <v>5789</v>
      </c>
      <c r="C2922" s="366" t="s">
        <v>8900</v>
      </c>
      <c r="D2922" s="365" t="s">
        <v>5791</v>
      </c>
      <c r="E2922" s="365" t="s">
        <v>1178</v>
      </c>
      <c r="F2922" s="367">
        <v>7</v>
      </c>
      <c r="G2922" s="368" t="s">
        <v>5607</v>
      </c>
      <c r="H2922" s="369">
        <v>1</v>
      </c>
      <c r="I2922" s="370">
        <v>366.48999999999995</v>
      </c>
      <c r="J2922" s="370">
        <v>366.48999999999995</v>
      </c>
      <c r="K2922" s="371"/>
      <c r="L2922" s="495">
        <v>441.52</v>
      </c>
      <c r="M2922" s="495">
        <v>441.52</v>
      </c>
    </row>
    <row r="2923" spans="1:13" x14ac:dyDescent="0.2">
      <c r="A2923" s="359" t="s">
        <v>7371</v>
      </c>
      <c r="B2923" s="373" t="s">
        <v>5794</v>
      </c>
      <c r="C2923" s="374" t="s">
        <v>5795</v>
      </c>
      <c r="D2923" s="373" t="s">
        <v>5791</v>
      </c>
      <c r="E2923" s="373" t="s">
        <v>5302</v>
      </c>
      <c r="F2923" s="375" t="s">
        <v>5796</v>
      </c>
      <c r="G2923" s="376" t="s">
        <v>86</v>
      </c>
      <c r="H2923" s="377">
        <v>0.9</v>
      </c>
      <c r="I2923" s="378">
        <v>12.5</v>
      </c>
      <c r="J2923" s="378">
        <v>11.25</v>
      </c>
      <c r="K2923" s="379"/>
      <c r="L2923" s="493">
        <v>15.06</v>
      </c>
      <c r="M2923" s="494"/>
    </row>
    <row r="2924" spans="1:13" x14ac:dyDescent="0.2">
      <c r="A2924" s="359" t="s">
        <v>7374</v>
      </c>
      <c r="B2924" s="373" t="s">
        <v>5794</v>
      </c>
      <c r="C2924" s="374" t="s">
        <v>6062</v>
      </c>
      <c r="D2924" s="373" t="s">
        <v>5791</v>
      </c>
      <c r="E2924" s="373" t="s">
        <v>5341</v>
      </c>
      <c r="F2924" s="375" t="s">
        <v>5796</v>
      </c>
      <c r="G2924" s="376" t="s">
        <v>86</v>
      </c>
      <c r="H2924" s="377">
        <v>0.9</v>
      </c>
      <c r="I2924" s="378">
        <v>18.510000000000002</v>
      </c>
      <c r="J2924" s="378">
        <v>16.649999999999999</v>
      </c>
      <c r="K2924" s="379"/>
      <c r="L2924" s="493">
        <v>22.3</v>
      </c>
      <c r="M2924" s="494"/>
    </row>
    <row r="2925" spans="1:13" x14ac:dyDescent="0.2">
      <c r="A2925" s="359" t="s">
        <v>7375</v>
      </c>
      <c r="B2925" s="373" t="s">
        <v>5794</v>
      </c>
      <c r="C2925" s="374" t="s">
        <v>8904</v>
      </c>
      <c r="D2925" s="373" t="s">
        <v>5791</v>
      </c>
      <c r="E2925" s="373" t="s">
        <v>1178</v>
      </c>
      <c r="F2925" s="375" t="s">
        <v>5798</v>
      </c>
      <c r="G2925" s="376" t="s">
        <v>5305</v>
      </c>
      <c r="H2925" s="377">
        <v>1</v>
      </c>
      <c r="I2925" s="378">
        <v>338.59</v>
      </c>
      <c r="J2925" s="378">
        <v>338.59</v>
      </c>
      <c r="K2925" s="379"/>
      <c r="L2925" s="493">
        <v>407.9</v>
      </c>
      <c r="M2925" s="494"/>
    </row>
    <row r="2926" spans="1:13" x14ac:dyDescent="0.2">
      <c r="A2926" s="359" t="s">
        <v>14076</v>
      </c>
      <c r="B2926" s="381" t="s">
        <v>8906</v>
      </c>
      <c r="C2926" s="382" t="s">
        <v>5781</v>
      </c>
      <c r="D2926" s="381" t="s">
        <v>5782</v>
      </c>
      <c r="E2926" s="381" t="s">
        <v>5783</v>
      </c>
      <c r="F2926" s="383" t="s">
        <v>5784</v>
      </c>
      <c r="G2926" s="384" t="s">
        <v>5785</v>
      </c>
      <c r="H2926" s="382" t="s">
        <v>5786</v>
      </c>
      <c r="I2926" s="382" t="s">
        <v>5787</v>
      </c>
      <c r="J2926" s="382" t="s">
        <v>5788</v>
      </c>
      <c r="K2926" s="364"/>
    </row>
    <row r="2927" spans="1:13" ht="12.75" thickBot="1" x14ac:dyDescent="0.25">
      <c r="A2927" s="359" t="s">
        <v>14077</v>
      </c>
      <c r="B2927" s="385" t="s">
        <v>5789</v>
      </c>
      <c r="C2927" s="386" t="s">
        <v>8908</v>
      </c>
      <c r="D2927" s="385" t="s">
        <v>5791</v>
      </c>
      <c r="E2927" s="385" t="s">
        <v>1180</v>
      </c>
      <c r="F2927" s="387">
        <v>7</v>
      </c>
      <c r="G2927" s="388" t="s">
        <v>5385</v>
      </c>
      <c r="H2927" s="389">
        <v>1</v>
      </c>
      <c r="I2927" s="372">
        <v>125.42</v>
      </c>
      <c r="J2927" s="372">
        <v>125.42</v>
      </c>
      <c r="K2927" s="371"/>
      <c r="L2927" s="488">
        <v>151.11000000000001</v>
      </c>
      <c r="M2927" s="488">
        <v>151.11000000000001</v>
      </c>
    </row>
    <row r="2928" spans="1:13" ht="12.75" thickTop="1" x14ac:dyDescent="0.2">
      <c r="A2928" s="359" t="s">
        <v>14078</v>
      </c>
      <c r="B2928" s="390" t="s">
        <v>5794</v>
      </c>
      <c r="C2928" s="391" t="s">
        <v>5795</v>
      </c>
      <c r="D2928" s="390" t="s">
        <v>5791</v>
      </c>
      <c r="E2928" s="390" t="s">
        <v>5302</v>
      </c>
      <c r="F2928" s="392" t="s">
        <v>5796</v>
      </c>
      <c r="G2928" s="393" t="s">
        <v>86</v>
      </c>
      <c r="H2928" s="394">
        <v>0.67</v>
      </c>
      <c r="I2928" s="395">
        <v>12.5</v>
      </c>
      <c r="J2928" s="395">
        <v>8.3699999999999992</v>
      </c>
      <c r="K2928" s="379"/>
      <c r="L2928" s="491">
        <v>15.06</v>
      </c>
      <c r="M2928" s="492"/>
    </row>
    <row r="2929" spans="1:13" x14ac:dyDescent="0.2">
      <c r="A2929" s="359" t="s">
        <v>7378</v>
      </c>
      <c r="B2929" s="373" t="s">
        <v>5794</v>
      </c>
      <c r="C2929" s="374" t="s">
        <v>6062</v>
      </c>
      <c r="D2929" s="373" t="s">
        <v>5791</v>
      </c>
      <c r="E2929" s="373" t="s">
        <v>5341</v>
      </c>
      <c r="F2929" s="375" t="s">
        <v>5796</v>
      </c>
      <c r="G2929" s="376" t="s">
        <v>86</v>
      </c>
      <c r="H2929" s="377">
        <v>0.67</v>
      </c>
      <c r="I2929" s="378">
        <v>18.510000000000002</v>
      </c>
      <c r="J2929" s="378">
        <v>12.4</v>
      </c>
      <c r="K2929" s="379"/>
      <c r="L2929" s="493">
        <v>22.3</v>
      </c>
      <c r="M2929" s="494"/>
    </row>
    <row r="2930" spans="1:13" x14ac:dyDescent="0.2">
      <c r="A2930" s="359" t="s">
        <v>7380</v>
      </c>
      <c r="B2930" s="373" t="s">
        <v>5794</v>
      </c>
      <c r="C2930" s="374" t="s">
        <v>8912</v>
      </c>
      <c r="D2930" s="373" t="s">
        <v>5791</v>
      </c>
      <c r="E2930" s="373" t="s">
        <v>1180</v>
      </c>
      <c r="F2930" s="375" t="s">
        <v>5798</v>
      </c>
      <c r="G2930" s="376" t="s">
        <v>5385</v>
      </c>
      <c r="H2930" s="377">
        <v>1</v>
      </c>
      <c r="I2930" s="378">
        <v>104.65</v>
      </c>
      <c r="J2930" s="378">
        <v>104.65</v>
      </c>
      <c r="K2930" s="379"/>
      <c r="L2930" s="493">
        <v>126.08</v>
      </c>
      <c r="M2930" s="494"/>
    </row>
    <row r="2931" spans="1:13" x14ac:dyDescent="0.2">
      <c r="A2931" s="359" t="s">
        <v>7381</v>
      </c>
      <c r="B2931" s="360" t="s">
        <v>8914</v>
      </c>
      <c r="C2931" s="361" t="s">
        <v>5781</v>
      </c>
      <c r="D2931" s="360" t="s">
        <v>5782</v>
      </c>
      <c r="E2931" s="360" t="s">
        <v>5783</v>
      </c>
      <c r="F2931" s="362" t="s">
        <v>5784</v>
      </c>
      <c r="G2931" s="363" t="s">
        <v>5785</v>
      </c>
      <c r="H2931" s="361" t="s">
        <v>5786</v>
      </c>
      <c r="I2931" s="361" t="s">
        <v>5787</v>
      </c>
      <c r="J2931" s="361" t="s">
        <v>5788</v>
      </c>
      <c r="K2931" s="364"/>
      <c r="L2931" s="494"/>
      <c r="M2931" s="494"/>
    </row>
    <row r="2932" spans="1:13" x14ac:dyDescent="0.2">
      <c r="A2932" s="359" t="s">
        <v>7382</v>
      </c>
      <c r="B2932" s="365" t="s">
        <v>5789</v>
      </c>
      <c r="C2932" s="366" t="s">
        <v>8916</v>
      </c>
      <c r="D2932" s="365" t="s">
        <v>5791</v>
      </c>
      <c r="E2932" s="365" t="s">
        <v>1182</v>
      </c>
      <c r="F2932" s="367">
        <v>7</v>
      </c>
      <c r="G2932" s="368" t="s">
        <v>5607</v>
      </c>
      <c r="H2932" s="369">
        <v>1</v>
      </c>
      <c r="I2932" s="370">
        <v>16.490000000000002</v>
      </c>
      <c r="J2932" s="370">
        <v>16.490000000000002</v>
      </c>
      <c r="K2932" s="371"/>
      <c r="L2932" s="495">
        <v>19.87</v>
      </c>
      <c r="M2932" s="495">
        <v>19.87</v>
      </c>
    </row>
    <row r="2933" spans="1:13" x14ac:dyDescent="0.2">
      <c r="A2933" s="359" t="s">
        <v>14079</v>
      </c>
      <c r="B2933" s="396" t="s">
        <v>5794</v>
      </c>
      <c r="C2933" s="397" t="s">
        <v>5795</v>
      </c>
      <c r="D2933" s="396" t="s">
        <v>5791</v>
      </c>
      <c r="E2933" s="396" t="s">
        <v>5302</v>
      </c>
      <c r="F2933" s="398" t="s">
        <v>5796</v>
      </c>
      <c r="G2933" s="399" t="s">
        <v>86</v>
      </c>
      <c r="H2933" s="400">
        <v>0.3</v>
      </c>
      <c r="I2933" s="380">
        <v>12.5</v>
      </c>
      <c r="J2933" s="380">
        <v>3.75</v>
      </c>
      <c r="K2933" s="379"/>
      <c r="L2933" s="489">
        <v>15.06</v>
      </c>
    </row>
    <row r="2934" spans="1:13" ht="12.75" thickBot="1" x14ac:dyDescent="0.25">
      <c r="A2934" s="359" t="s">
        <v>14080</v>
      </c>
      <c r="B2934" s="396" t="s">
        <v>5794</v>
      </c>
      <c r="C2934" s="397" t="s">
        <v>6062</v>
      </c>
      <c r="D2934" s="396" t="s">
        <v>5791</v>
      </c>
      <c r="E2934" s="396" t="s">
        <v>5341</v>
      </c>
      <c r="F2934" s="398" t="s">
        <v>5796</v>
      </c>
      <c r="G2934" s="399" t="s">
        <v>86</v>
      </c>
      <c r="H2934" s="400">
        <v>0.3</v>
      </c>
      <c r="I2934" s="380">
        <v>18.510000000000002</v>
      </c>
      <c r="J2934" s="380">
        <v>5.55</v>
      </c>
      <c r="K2934" s="379"/>
      <c r="L2934" s="489">
        <v>22.3</v>
      </c>
    </row>
    <row r="2935" spans="1:13" ht="12.75" thickTop="1" x14ac:dyDescent="0.2">
      <c r="A2935" s="359" t="s">
        <v>14081</v>
      </c>
      <c r="B2935" s="390" t="s">
        <v>5794</v>
      </c>
      <c r="C2935" s="391" t="s">
        <v>8920</v>
      </c>
      <c r="D2935" s="390" t="s">
        <v>5791</v>
      </c>
      <c r="E2935" s="390" t="s">
        <v>1182</v>
      </c>
      <c r="F2935" s="392" t="s">
        <v>5798</v>
      </c>
      <c r="G2935" s="393" t="s">
        <v>5305</v>
      </c>
      <c r="H2935" s="394">
        <v>1</v>
      </c>
      <c r="I2935" s="395">
        <v>7.19</v>
      </c>
      <c r="J2935" s="395">
        <v>7.19</v>
      </c>
      <c r="K2935" s="379"/>
      <c r="L2935" s="491">
        <v>8.67</v>
      </c>
      <c r="M2935" s="492"/>
    </row>
    <row r="2936" spans="1:13" x14ac:dyDescent="0.2">
      <c r="A2936" s="359" t="s">
        <v>7383</v>
      </c>
      <c r="B2936" s="360" t="s">
        <v>8922</v>
      </c>
      <c r="C2936" s="361" t="s">
        <v>5781</v>
      </c>
      <c r="D2936" s="360" t="s">
        <v>5782</v>
      </c>
      <c r="E2936" s="360" t="s">
        <v>5783</v>
      </c>
      <c r="F2936" s="362" t="s">
        <v>5784</v>
      </c>
      <c r="G2936" s="363" t="s">
        <v>5785</v>
      </c>
      <c r="H2936" s="361" t="s">
        <v>5786</v>
      </c>
      <c r="I2936" s="361" t="s">
        <v>5787</v>
      </c>
      <c r="J2936" s="361" t="s">
        <v>5788</v>
      </c>
      <c r="K2936" s="364"/>
      <c r="L2936" s="494"/>
      <c r="M2936" s="494"/>
    </row>
    <row r="2937" spans="1:13" x14ac:dyDescent="0.2">
      <c r="A2937" s="359" t="s">
        <v>7385</v>
      </c>
      <c r="B2937" s="365" t="s">
        <v>5789</v>
      </c>
      <c r="C2937" s="366" t="s">
        <v>8924</v>
      </c>
      <c r="D2937" s="365" t="s">
        <v>5791</v>
      </c>
      <c r="E2937" s="365" t="s">
        <v>1184</v>
      </c>
      <c r="F2937" s="367">
        <v>7</v>
      </c>
      <c r="G2937" s="368" t="s">
        <v>5607</v>
      </c>
      <c r="H2937" s="369">
        <v>1</v>
      </c>
      <c r="I2937" s="370">
        <v>18.47</v>
      </c>
      <c r="J2937" s="370">
        <v>18.47</v>
      </c>
      <c r="K2937" s="371"/>
      <c r="L2937" s="495">
        <v>22.25</v>
      </c>
      <c r="M2937" s="495">
        <v>22.25</v>
      </c>
    </row>
    <row r="2938" spans="1:13" x14ac:dyDescent="0.2">
      <c r="A2938" s="359" t="s">
        <v>7386</v>
      </c>
      <c r="B2938" s="373" t="s">
        <v>5794</v>
      </c>
      <c r="C2938" s="374" t="s">
        <v>5795</v>
      </c>
      <c r="D2938" s="373" t="s">
        <v>5791</v>
      </c>
      <c r="E2938" s="373" t="s">
        <v>5302</v>
      </c>
      <c r="F2938" s="375" t="s">
        <v>5796</v>
      </c>
      <c r="G2938" s="376" t="s">
        <v>86</v>
      </c>
      <c r="H2938" s="377">
        <v>0.3</v>
      </c>
      <c r="I2938" s="378">
        <v>12.5</v>
      </c>
      <c r="J2938" s="378">
        <v>3.75</v>
      </c>
      <c r="K2938" s="379"/>
      <c r="L2938" s="493">
        <v>15.06</v>
      </c>
      <c r="M2938" s="494"/>
    </row>
    <row r="2939" spans="1:13" x14ac:dyDescent="0.2">
      <c r="A2939" s="359" t="s">
        <v>7387</v>
      </c>
      <c r="B2939" s="373" t="s">
        <v>5794</v>
      </c>
      <c r="C2939" s="374" t="s">
        <v>6062</v>
      </c>
      <c r="D2939" s="373" t="s">
        <v>5791</v>
      </c>
      <c r="E2939" s="373" t="s">
        <v>5341</v>
      </c>
      <c r="F2939" s="375" t="s">
        <v>5796</v>
      </c>
      <c r="G2939" s="376" t="s">
        <v>86</v>
      </c>
      <c r="H2939" s="377">
        <v>0.3</v>
      </c>
      <c r="I2939" s="378">
        <v>18.510000000000002</v>
      </c>
      <c r="J2939" s="378">
        <v>5.55</v>
      </c>
      <c r="K2939" s="379"/>
      <c r="L2939" s="493">
        <v>22.3</v>
      </c>
      <c r="M2939" s="494"/>
    </row>
    <row r="2940" spans="1:13" x14ac:dyDescent="0.2">
      <c r="A2940" s="359" t="s">
        <v>14082</v>
      </c>
      <c r="B2940" s="396" t="s">
        <v>5794</v>
      </c>
      <c r="C2940" s="397" t="s">
        <v>8928</v>
      </c>
      <c r="D2940" s="396" t="s">
        <v>5791</v>
      </c>
      <c r="E2940" s="396" t="s">
        <v>1184</v>
      </c>
      <c r="F2940" s="398" t="s">
        <v>5798</v>
      </c>
      <c r="G2940" s="399" t="s">
        <v>5305</v>
      </c>
      <c r="H2940" s="400">
        <v>1</v>
      </c>
      <c r="I2940" s="380">
        <v>9.17</v>
      </c>
      <c r="J2940" s="380">
        <v>9.17</v>
      </c>
      <c r="K2940" s="379"/>
      <c r="L2940" s="489">
        <v>11.05</v>
      </c>
    </row>
    <row r="2941" spans="1:13" ht="12.75" thickBot="1" x14ac:dyDescent="0.25">
      <c r="A2941" s="359" t="s">
        <v>14083</v>
      </c>
      <c r="B2941" s="381" t="s">
        <v>8930</v>
      </c>
      <c r="C2941" s="382" t="s">
        <v>5781</v>
      </c>
      <c r="D2941" s="381" t="s">
        <v>5782</v>
      </c>
      <c r="E2941" s="381" t="s">
        <v>5783</v>
      </c>
      <c r="F2941" s="383" t="s">
        <v>5784</v>
      </c>
      <c r="G2941" s="384" t="s">
        <v>5785</v>
      </c>
      <c r="H2941" s="382" t="s">
        <v>5786</v>
      </c>
      <c r="I2941" s="382" t="s">
        <v>5787</v>
      </c>
      <c r="J2941" s="382" t="s">
        <v>5788</v>
      </c>
      <c r="K2941" s="364"/>
    </row>
    <row r="2942" spans="1:13" ht="12.75" thickTop="1" x14ac:dyDescent="0.2">
      <c r="A2942" s="359" t="s">
        <v>14084</v>
      </c>
      <c r="B2942" s="401" t="s">
        <v>5789</v>
      </c>
      <c r="C2942" s="402" t="s">
        <v>8932</v>
      </c>
      <c r="D2942" s="401" t="s">
        <v>5791</v>
      </c>
      <c r="E2942" s="401" t="s">
        <v>1186</v>
      </c>
      <c r="F2942" s="403">
        <v>7</v>
      </c>
      <c r="G2942" s="404" t="s">
        <v>5607</v>
      </c>
      <c r="H2942" s="405">
        <v>1</v>
      </c>
      <c r="I2942" s="406">
        <v>22.55</v>
      </c>
      <c r="J2942" s="406">
        <v>22.55</v>
      </c>
      <c r="K2942" s="371"/>
      <c r="L2942" s="496">
        <v>27.15</v>
      </c>
      <c r="M2942" s="496">
        <v>27.15</v>
      </c>
    </row>
    <row r="2943" spans="1:13" x14ac:dyDescent="0.2">
      <c r="A2943" s="359" t="s">
        <v>7388</v>
      </c>
      <c r="B2943" s="373" t="s">
        <v>5794</v>
      </c>
      <c r="C2943" s="374" t="s">
        <v>5795</v>
      </c>
      <c r="D2943" s="373" t="s">
        <v>5791</v>
      </c>
      <c r="E2943" s="373" t="s">
        <v>5302</v>
      </c>
      <c r="F2943" s="375" t="s">
        <v>5796</v>
      </c>
      <c r="G2943" s="376" t="s">
        <v>86</v>
      </c>
      <c r="H2943" s="377">
        <v>0.45</v>
      </c>
      <c r="I2943" s="378">
        <v>12.5</v>
      </c>
      <c r="J2943" s="378">
        <v>5.62</v>
      </c>
      <c r="K2943" s="379"/>
      <c r="L2943" s="493">
        <v>15.06</v>
      </c>
      <c r="M2943" s="494"/>
    </row>
    <row r="2944" spans="1:13" x14ac:dyDescent="0.2">
      <c r="A2944" s="359" t="s">
        <v>7390</v>
      </c>
      <c r="B2944" s="373" t="s">
        <v>5794</v>
      </c>
      <c r="C2944" s="374" t="s">
        <v>6062</v>
      </c>
      <c r="D2944" s="373" t="s">
        <v>5791</v>
      </c>
      <c r="E2944" s="373" t="s">
        <v>5341</v>
      </c>
      <c r="F2944" s="375" t="s">
        <v>5796</v>
      </c>
      <c r="G2944" s="376" t="s">
        <v>86</v>
      </c>
      <c r="H2944" s="377">
        <v>0.45</v>
      </c>
      <c r="I2944" s="378">
        <v>18.510000000000002</v>
      </c>
      <c r="J2944" s="378">
        <v>8.32</v>
      </c>
      <c r="K2944" s="379"/>
      <c r="L2944" s="493">
        <v>22.3</v>
      </c>
      <c r="M2944" s="494"/>
    </row>
    <row r="2945" spans="1:13" x14ac:dyDescent="0.2">
      <c r="A2945" s="359" t="s">
        <v>7391</v>
      </c>
      <c r="B2945" s="373" t="s">
        <v>5794</v>
      </c>
      <c r="C2945" s="374" t="s">
        <v>8936</v>
      </c>
      <c r="D2945" s="373" t="s">
        <v>5791</v>
      </c>
      <c r="E2945" s="373" t="s">
        <v>8937</v>
      </c>
      <c r="F2945" s="375" t="s">
        <v>5798</v>
      </c>
      <c r="G2945" s="376" t="s">
        <v>5305</v>
      </c>
      <c r="H2945" s="377">
        <v>1</v>
      </c>
      <c r="I2945" s="378">
        <v>8.6114750000000004</v>
      </c>
      <c r="J2945" s="378">
        <v>8.61</v>
      </c>
      <c r="K2945" s="379"/>
      <c r="L2945" s="493">
        <v>10.35</v>
      </c>
      <c r="M2945" s="494"/>
    </row>
    <row r="2946" spans="1:13" x14ac:dyDescent="0.2">
      <c r="A2946" s="359" t="s">
        <v>7392</v>
      </c>
      <c r="B2946" s="360" t="s">
        <v>8939</v>
      </c>
      <c r="C2946" s="361" t="s">
        <v>5781</v>
      </c>
      <c r="D2946" s="360" t="s">
        <v>5782</v>
      </c>
      <c r="E2946" s="360" t="s">
        <v>5783</v>
      </c>
      <c r="F2946" s="362" t="s">
        <v>5784</v>
      </c>
      <c r="G2946" s="363" t="s">
        <v>5785</v>
      </c>
      <c r="H2946" s="361" t="s">
        <v>5786</v>
      </c>
      <c r="I2946" s="361" t="s">
        <v>5787</v>
      </c>
      <c r="J2946" s="361" t="s">
        <v>5788</v>
      </c>
      <c r="K2946" s="364"/>
      <c r="L2946" s="494"/>
      <c r="M2946" s="494"/>
    </row>
    <row r="2947" spans="1:13" x14ac:dyDescent="0.2">
      <c r="A2947" s="359" t="s">
        <v>7393</v>
      </c>
      <c r="B2947" s="365" t="s">
        <v>5789</v>
      </c>
      <c r="C2947" s="366" t="s">
        <v>8941</v>
      </c>
      <c r="D2947" s="365" t="s">
        <v>5791</v>
      </c>
      <c r="E2947" s="365" t="s">
        <v>1188</v>
      </c>
      <c r="F2947" s="367">
        <v>7</v>
      </c>
      <c r="G2947" s="368" t="s">
        <v>172</v>
      </c>
      <c r="H2947" s="369">
        <v>1</v>
      </c>
      <c r="I2947" s="370">
        <v>17.200000000000003</v>
      </c>
      <c r="J2947" s="370">
        <v>17.200000000000003</v>
      </c>
      <c r="K2947" s="371"/>
      <c r="L2947" s="495">
        <v>20.72</v>
      </c>
      <c r="M2947" s="495">
        <v>20.72</v>
      </c>
    </row>
    <row r="2948" spans="1:13" x14ac:dyDescent="0.2">
      <c r="A2948" s="359" t="s">
        <v>7394</v>
      </c>
      <c r="B2948" s="373" t="s">
        <v>5794</v>
      </c>
      <c r="C2948" s="374" t="s">
        <v>5795</v>
      </c>
      <c r="D2948" s="373" t="s">
        <v>5791</v>
      </c>
      <c r="E2948" s="373" t="s">
        <v>5302</v>
      </c>
      <c r="F2948" s="375" t="s">
        <v>5796</v>
      </c>
      <c r="G2948" s="376" t="s">
        <v>86</v>
      </c>
      <c r="H2948" s="377">
        <v>0.3</v>
      </c>
      <c r="I2948" s="378">
        <v>12.5</v>
      </c>
      <c r="J2948" s="378">
        <v>3.75</v>
      </c>
      <c r="K2948" s="379"/>
      <c r="L2948" s="493">
        <v>15.06</v>
      </c>
      <c r="M2948" s="494"/>
    </row>
    <row r="2949" spans="1:13" x14ac:dyDescent="0.2">
      <c r="A2949" s="359" t="s">
        <v>7395</v>
      </c>
      <c r="B2949" s="373" t="s">
        <v>5794</v>
      </c>
      <c r="C2949" s="374" t="s">
        <v>6062</v>
      </c>
      <c r="D2949" s="373" t="s">
        <v>5791</v>
      </c>
      <c r="E2949" s="373" t="s">
        <v>5341</v>
      </c>
      <c r="F2949" s="375" t="s">
        <v>5796</v>
      </c>
      <c r="G2949" s="376" t="s">
        <v>86</v>
      </c>
      <c r="H2949" s="377">
        <v>0.3</v>
      </c>
      <c r="I2949" s="378">
        <v>18.510000000000002</v>
      </c>
      <c r="J2949" s="378">
        <v>5.55</v>
      </c>
      <c r="K2949" s="379"/>
      <c r="L2949" s="493">
        <v>22.3</v>
      </c>
      <c r="M2949" s="494"/>
    </row>
    <row r="2950" spans="1:13" x14ac:dyDescent="0.2">
      <c r="A2950" s="359" t="s">
        <v>7396</v>
      </c>
      <c r="B2950" s="373" t="s">
        <v>5794</v>
      </c>
      <c r="C2950" s="374" t="s">
        <v>8945</v>
      </c>
      <c r="D2950" s="373" t="s">
        <v>5791</v>
      </c>
      <c r="E2950" s="373" t="s">
        <v>1188</v>
      </c>
      <c r="F2950" s="375" t="s">
        <v>5798</v>
      </c>
      <c r="G2950" s="376" t="s">
        <v>5385</v>
      </c>
      <c r="H2950" s="377">
        <v>1</v>
      </c>
      <c r="I2950" s="378">
        <v>7.9</v>
      </c>
      <c r="J2950" s="378">
        <v>7.9</v>
      </c>
      <c r="K2950" s="379"/>
      <c r="L2950" s="493">
        <v>9.52</v>
      </c>
      <c r="M2950" s="494"/>
    </row>
    <row r="2951" spans="1:13" x14ac:dyDescent="0.2">
      <c r="A2951" s="359" t="s">
        <v>7397</v>
      </c>
      <c r="B2951" s="360" t="s">
        <v>8947</v>
      </c>
      <c r="C2951" s="361" t="s">
        <v>5781</v>
      </c>
      <c r="D2951" s="360" t="s">
        <v>5782</v>
      </c>
      <c r="E2951" s="360" t="s">
        <v>5783</v>
      </c>
      <c r="F2951" s="362" t="s">
        <v>5784</v>
      </c>
      <c r="G2951" s="363" t="s">
        <v>5785</v>
      </c>
      <c r="H2951" s="361" t="s">
        <v>5786</v>
      </c>
      <c r="I2951" s="361" t="s">
        <v>5787</v>
      </c>
      <c r="J2951" s="361" t="s">
        <v>5788</v>
      </c>
      <c r="K2951" s="364"/>
      <c r="L2951" s="494"/>
      <c r="M2951" s="494"/>
    </row>
    <row r="2952" spans="1:13" x14ac:dyDescent="0.2">
      <c r="A2952" s="359" t="s">
        <v>7398</v>
      </c>
      <c r="B2952" s="365" t="s">
        <v>5789</v>
      </c>
      <c r="C2952" s="366" t="s">
        <v>8613</v>
      </c>
      <c r="D2952" s="365" t="s">
        <v>5791</v>
      </c>
      <c r="E2952" s="365" t="s">
        <v>1117</v>
      </c>
      <c r="F2952" s="367">
        <v>7</v>
      </c>
      <c r="G2952" s="368" t="s">
        <v>5607</v>
      </c>
      <c r="H2952" s="369">
        <v>1</v>
      </c>
      <c r="I2952" s="370">
        <v>22.91</v>
      </c>
      <c r="J2952" s="370">
        <v>22.91</v>
      </c>
      <c r="K2952" s="371"/>
      <c r="L2952" s="495">
        <v>27.61</v>
      </c>
      <c r="M2952" s="495">
        <v>27.61</v>
      </c>
    </row>
    <row r="2953" spans="1:13" x14ac:dyDescent="0.2">
      <c r="A2953" s="359" t="s">
        <v>7399</v>
      </c>
      <c r="B2953" s="373" t="s">
        <v>5794</v>
      </c>
      <c r="C2953" s="374" t="s">
        <v>5795</v>
      </c>
      <c r="D2953" s="373" t="s">
        <v>5791</v>
      </c>
      <c r="E2953" s="373" t="s">
        <v>5302</v>
      </c>
      <c r="F2953" s="375" t="s">
        <v>5796</v>
      </c>
      <c r="G2953" s="376" t="s">
        <v>86</v>
      </c>
      <c r="H2953" s="377">
        <v>0.2</v>
      </c>
      <c r="I2953" s="378">
        <v>12.5</v>
      </c>
      <c r="J2953" s="378">
        <v>2.5</v>
      </c>
      <c r="K2953" s="379"/>
      <c r="L2953" s="493">
        <v>15.06</v>
      </c>
      <c r="M2953" s="494"/>
    </row>
    <row r="2954" spans="1:13" x14ac:dyDescent="0.2">
      <c r="A2954" s="359" t="s">
        <v>7400</v>
      </c>
      <c r="B2954" s="373" t="s">
        <v>5794</v>
      </c>
      <c r="C2954" s="374" t="s">
        <v>6062</v>
      </c>
      <c r="D2954" s="373" t="s">
        <v>5791</v>
      </c>
      <c r="E2954" s="373" t="s">
        <v>5341</v>
      </c>
      <c r="F2954" s="375" t="s">
        <v>5796</v>
      </c>
      <c r="G2954" s="376" t="s">
        <v>86</v>
      </c>
      <c r="H2954" s="377">
        <v>0.2</v>
      </c>
      <c r="I2954" s="378">
        <v>18.510000000000002</v>
      </c>
      <c r="J2954" s="378">
        <v>3.7</v>
      </c>
      <c r="K2954" s="379"/>
      <c r="L2954" s="493">
        <v>22.3</v>
      </c>
      <c r="M2954" s="494"/>
    </row>
    <row r="2955" spans="1:13" x14ac:dyDescent="0.2">
      <c r="A2955" s="359" t="s">
        <v>7401</v>
      </c>
      <c r="B2955" s="373" t="s">
        <v>5794</v>
      </c>
      <c r="C2955" s="374" t="s">
        <v>8617</v>
      </c>
      <c r="D2955" s="373" t="s">
        <v>5791</v>
      </c>
      <c r="E2955" s="373" t="s">
        <v>8618</v>
      </c>
      <c r="F2955" s="375" t="s">
        <v>5798</v>
      </c>
      <c r="G2955" s="376" t="s">
        <v>5305</v>
      </c>
      <c r="H2955" s="377">
        <v>1</v>
      </c>
      <c r="I2955" s="378">
        <v>16.71</v>
      </c>
      <c r="J2955" s="378">
        <v>16.71</v>
      </c>
      <c r="K2955" s="379"/>
      <c r="L2955" s="493">
        <v>20.14</v>
      </c>
      <c r="M2955" s="494"/>
    </row>
    <row r="2956" spans="1:13" x14ac:dyDescent="0.2">
      <c r="A2956" s="359" t="s">
        <v>14085</v>
      </c>
      <c r="B2956" s="381" t="s">
        <v>8953</v>
      </c>
      <c r="C2956" s="382" t="s">
        <v>5781</v>
      </c>
      <c r="D2956" s="381" t="s">
        <v>5782</v>
      </c>
      <c r="E2956" s="381" t="s">
        <v>5783</v>
      </c>
      <c r="F2956" s="383" t="s">
        <v>5784</v>
      </c>
      <c r="G2956" s="384" t="s">
        <v>5785</v>
      </c>
      <c r="H2956" s="382" t="s">
        <v>5786</v>
      </c>
      <c r="I2956" s="382" t="s">
        <v>5787</v>
      </c>
      <c r="J2956" s="382" t="s">
        <v>5788</v>
      </c>
      <c r="K2956" s="364"/>
    </row>
    <row r="2957" spans="1:13" ht="36.75" thickBot="1" x14ac:dyDescent="0.25">
      <c r="A2957" s="359" t="s">
        <v>14086</v>
      </c>
      <c r="B2957" s="385" t="s">
        <v>5789</v>
      </c>
      <c r="C2957" s="386" t="s">
        <v>8955</v>
      </c>
      <c r="D2957" s="385" t="s">
        <v>217</v>
      </c>
      <c r="E2957" s="385" t="s">
        <v>1194</v>
      </c>
      <c r="F2957" s="387" t="s">
        <v>6088</v>
      </c>
      <c r="G2957" s="388" t="s">
        <v>160</v>
      </c>
      <c r="H2957" s="389">
        <v>1</v>
      </c>
      <c r="I2957" s="372">
        <v>43.760000000000005</v>
      </c>
      <c r="J2957" s="372">
        <v>43.76</v>
      </c>
      <c r="K2957" s="371"/>
      <c r="L2957" s="488">
        <v>52.73</v>
      </c>
      <c r="M2957" s="488">
        <v>52.73</v>
      </c>
    </row>
    <row r="2958" spans="1:13" ht="24.75" thickTop="1" x14ac:dyDescent="0.2">
      <c r="A2958" s="359" t="s">
        <v>14087</v>
      </c>
      <c r="B2958" s="411" t="s">
        <v>5898</v>
      </c>
      <c r="C2958" s="412" t="s">
        <v>6089</v>
      </c>
      <c r="D2958" s="411" t="s">
        <v>217</v>
      </c>
      <c r="E2958" s="411" t="s">
        <v>6090</v>
      </c>
      <c r="F2958" s="413" t="s">
        <v>5908</v>
      </c>
      <c r="G2958" s="414" t="s">
        <v>185</v>
      </c>
      <c r="H2958" s="415">
        <v>9.5200000000000007E-2</v>
      </c>
      <c r="I2958" s="416">
        <v>17.43</v>
      </c>
      <c r="J2958" s="416">
        <v>1.65</v>
      </c>
      <c r="K2958" s="379"/>
      <c r="L2958" s="491">
        <v>21</v>
      </c>
      <c r="M2958" s="492"/>
    </row>
    <row r="2959" spans="1:13" ht="24" x14ac:dyDescent="0.2">
      <c r="A2959" s="359" t="s">
        <v>7402</v>
      </c>
      <c r="B2959" s="418" t="s">
        <v>5898</v>
      </c>
      <c r="C2959" s="419" t="s">
        <v>6091</v>
      </c>
      <c r="D2959" s="418" t="s">
        <v>217</v>
      </c>
      <c r="E2959" s="418" t="s">
        <v>6092</v>
      </c>
      <c r="F2959" s="420" t="s">
        <v>5908</v>
      </c>
      <c r="G2959" s="421" t="s">
        <v>185</v>
      </c>
      <c r="H2959" s="422">
        <v>9.5200000000000007E-2</v>
      </c>
      <c r="I2959" s="423">
        <v>24.12</v>
      </c>
      <c r="J2959" s="423">
        <v>2.29</v>
      </c>
      <c r="K2959" s="379"/>
      <c r="L2959" s="493">
        <v>29.06</v>
      </c>
      <c r="M2959" s="494"/>
    </row>
    <row r="2960" spans="1:13" ht="24" x14ac:dyDescent="0.2">
      <c r="A2960" s="359" t="s">
        <v>7404</v>
      </c>
      <c r="B2960" s="373" t="s">
        <v>5794</v>
      </c>
      <c r="C2960" s="374" t="s">
        <v>6187</v>
      </c>
      <c r="D2960" s="373" t="s">
        <v>217</v>
      </c>
      <c r="E2960" s="373" t="s">
        <v>6188</v>
      </c>
      <c r="F2960" s="375" t="s">
        <v>5798</v>
      </c>
      <c r="G2960" s="376" t="s">
        <v>160</v>
      </c>
      <c r="H2960" s="377">
        <v>2</v>
      </c>
      <c r="I2960" s="378">
        <v>0.75</v>
      </c>
      <c r="J2960" s="378">
        <v>1.5</v>
      </c>
      <c r="K2960" s="379"/>
      <c r="L2960" s="493">
        <v>0.91</v>
      </c>
      <c r="M2960" s="494"/>
    </row>
    <row r="2961" spans="1:13" x14ac:dyDescent="0.2">
      <c r="A2961" s="359" t="s">
        <v>7405</v>
      </c>
      <c r="B2961" s="373" t="s">
        <v>5794</v>
      </c>
      <c r="C2961" s="374" t="s">
        <v>8960</v>
      </c>
      <c r="D2961" s="373" t="s">
        <v>217</v>
      </c>
      <c r="E2961" s="373" t="s">
        <v>8961</v>
      </c>
      <c r="F2961" s="375" t="s">
        <v>5798</v>
      </c>
      <c r="G2961" s="376" t="s">
        <v>160</v>
      </c>
      <c r="H2961" s="377">
        <v>1</v>
      </c>
      <c r="I2961" s="378">
        <v>38.320081578947367</v>
      </c>
      <c r="J2961" s="378">
        <v>38.32</v>
      </c>
      <c r="K2961" s="379"/>
      <c r="L2961" s="493">
        <v>46.16</v>
      </c>
      <c r="M2961" s="494"/>
    </row>
    <row r="2962" spans="1:13" x14ac:dyDescent="0.2">
      <c r="A2962" s="359" t="s">
        <v>7406</v>
      </c>
      <c r="B2962" s="360" t="s">
        <v>8963</v>
      </c>
      <c r="C2962" s="361" t="s">
        <v>5781</v>
      </c>
      <c r="D2962" s="360" t="s">
        <v>5782</v>
      </c>
      <c r="E2962" s="360" t="s">
        <v>5783</v>
      </c>
      <c r="F2962" s="362" t="s">
        <v>5784</v>
      </c>
      <c r="G2962" s="363" t="s">
        <v>5785</v>
      </c>
      <c r="H2962" s="361" t="s">
        <v>5786</v>
      </c>
      <c r="I2962" s="361" t="s">
        <v>5787</v>
      </c>
      <c r="J2962" s="361" t="s">
        <v>5788</v>
      </c>
      <c r="K2962" s="364"/>
      <c r="L2962" s="494"/>
      <c r="M2962" s="494"/>
    </row>
    <row r="2963" spans="1:13" x14ac:dyDescent="0.2">
      <c r="A2963" s="359" t="s">
        <v>7407</v>
      </c>
      <c r="B2963" s="365" t="s">
        <v>5789</v>
      </c>
      <c r="C2963" s="366" t="s">
        <v>8232</v>
      </c>
      <c r="D2963" s="365" t="s">
        <v>5791</v>
      </c>
      <c r="E2963" s="365" t="s">
        <v>1031</v>
      </c>
      <c r="F2963" s="367">
        <v>7</v>
      </c>
      <c r="G2963" s="368" t="s">
        <v>5607</v>
      </c>
      <c r="H2963" s="369">
        <v>1</v>
      </c>
      <c r="I2963" s="370">
        <v>159.04</v>
      </c>
      <c r="J2963" s="370">
        <v>159.04</v>
      </c>
      <c r="K2963" s="371"/>
      <c r="L2963" s="495">
        <v>191.6</v>
      </c>
      <c r="M2963" s="495">
        <v>191.6</v>
      </c>
    </row>
    <row r="2964" spans="1:13" x14ac:dyDescent="0.2">
      <c r="A2964" s="359" t="s">
        <v>7408</v>
      </c>
      <c r="B2964" s="373" t="s">
        <v>5794</v>
      </c>
      <c r="C2964" s="374" t="s">
        <v>5795</v>
      </c>
      <c r="D2964" s="373" t="s">
        <v>5791</v>
      </c>
      <c r="E2964" s="373" t="s">
        <v>5302</v>
      </c>
      <c r="F2964" s="375" t="s">
        <v>5796</v>
      </c>
      <c r="G2964" s="376" t="s">
        <v>86</v>
      </c>
      <c r="H2964" s="377">
        <v>1</v>
      </c>
      <c r="I2964" s="378">
        <v>12.5</v>
      </c>
      <c r="J2964" s="378">
        <v>12.5</v>
      </c>
      <c r="K2964" s="379"/>
      <c r="L2964" s="493">
        <v>15.06</v>
      </c>
      <c r="M2964" s="494"/>
    </row>
    <row r="2965" spans="1:13" x14ac:dyDescent="0.2">
      <c r="A2965" s="359" t="s">
        <v>7409</v>
      </c>
      <c r="B2965" s="373" t="s">
        <v>5794</v>
      </c>
      <c r="C2965" s="374" t="s">
        <v>6062</v>
      </c>
      <c r="D2965" s="373" t="s">
        <v>5791</v>
      </c>
      <c r="E2965" s="373" t="s">
        <v>5341</v>
      </c>
      <c r="F2965" s="375" t="s">
        <v>5796</v>
      </c>
      <c r="G2965" s="376" t="s">
        <v>86</v>
      </c>
      <c r="H2965" s="377">
        <v>1</v>
      </c>
      <c r="I2965" s="378">
        <v>18.510000000000002</v>
      </c>
      <c r="J2965" s="378">
        <v>18.510000000000002</v>
      </c>
      <c r="K2965" s="379"/>
      <c r="L2965" s="493">
        <v>22.3</v>
      </c>
      <c r="M2965" s="494"/>
    </row>
    <row r="2966" spans="1:13" x14ac:dyDescent="0.2">
      <c r="A2966" s="359" t="s">
        <v>7410</v>
      </c>
      <c r="B2966" s="373" t="s">
        <v>5794</v>
      </c>
      <c r="C2966" s="374" t="s">
        <v>8236</v>
      </c>
      <c r="D2966" s="373" t="s">
        <v>5791</v>
      </c>
      <c r="E2966" s="373" t="s">
        <v>8237</v>
      </c>
      <c r="F2966" s="375" t="s">
        <v>5798</v>
      </c>
      <c r="G2966" s="376" t="s">
        <v>5305</v>
      </c>
      <c r="H2966" s="377">
        <v>1</v>
      </c>
      <c r="I2966" s="378">
        <v>128.03</v>
      </c>
      <c r="J2966" s="378">
        <v>128.03</v>
      </c>
      <c r="K2966" s="379"/>
      <c r="L2966" s="493">
        <v>154.24</v>
      </c>
      <c r="M2966" s="494"/>
    </row>
    <row r="2967" spans="1:13" x14ac:dyDescent="0.2">
      <c r="A2967" s="359" t="s">
        <v>7411</v>
      </c>
      <c r="B2967" s="360" t="s">
        <v>8969</v>
      </c>
      <c r="C2967" s="361" t="s">
        <v>5781</v>
      </c>
      <c r="D2967" s="360" t="s">
        <v>5782</v>
      </c>
      <c r="E2967" s="360" t="s">
        <v>5783</v>
      </c>
      <c r="F2967" s="362" t="s">
        <v>5784</v>
      </c>
      <c r="G2967" s="363" t="s">
        <v>5785</v>
      </c>
      <c r="H2967" s="361" t="s">
        <v>5786</v>
      </c>
      <c r="I2967" s="361" t="s">
        <v>5787</v>
      </c>
      <c r="J2967" s="361" t="s">
        <v>5788</v>
      </c>
      <c r="K2967" s="364"/>
      <c r="L2967" s="494"/>
      <c r="M2967" s="494"/>
    </row>
    <row r="2968" spans="1:13" x14ac:dyDescent="0.2">
      <c r="A2968" s="359" t="s">
        <v>7412</v>
      </c>
      <c r="B2968" s="365" t="s">
        <v>5789</v>
      </c>
      <c r="C2968" s="366" t="s">
        <v>8971</v>
      </c>
      <c r="D2968" s="365" t="s">
        <v>5791</v>
      </c>
      <c r="E2968" s="365" t="s">
        <v>1202</v>
      </c>
      <c r="F2968" s="367">
        <v>7</v>
      </c>
      <c r="G2968" s="368" t="s">
        <v>5305</v>
      </c>
      <c r="H2968" s="369">
        <v>1</v>
      </c>
      <c r="I2968" s="370">
        <v>573.43000000000006</v>
      </c>
      <c r="J2968" s="370">
        <v>573.43000000000006</v>
      </c>
      <c r="K2968" s="371"/>
      <c r="L2968" s="495">
        <v>690.81</v>
      </c>
      <c r="M2968" s="495">
        <v>690.81</v>
      </c>
    </row>
    <row r="2969" spans="1:13" x14ac:dyDescent="0.2">
      <c r="A2969" s="359" t="s">
        <v>7413</v>
      </c>
      <c r="B2969" s="373" t="s">
        <v>5794</v>
      </c>
      <c r="C2969" s="374" t="s">
        <v>5795</v>
      </c>
      <c r="D2969" s="373" t="s">
        <v>5791</v>
      </c>
      <c r="E2969" s="373" t="s">
        <v>5302</v>
      </c>
      <c r="F2969" s="375" t="s">
        <v>5796</v>
      </c>
      <c r="G2969" s="376" t="s">
        <v>86</v>
      </c>
      <c r="H2969" s="377">
        <v>2</v>
      </c>
      <c r="I2969" s="378">
        <v>12.5</v>
      </c>
      <c r="J2969" s="378">
        <v>25</v>
      </c>
      <c r="K2969" s="379"/>
      <c r="L2969" s="493">
        <v>15.06</v>
      </c>
      <c r="M2969" s="494"/>
    </row>
    <row r="2970" spans="1:13" x14ac:dyDescent="0.2">
      <c r="A2970" s="359" t="s">
        <v>7414</v>
      </c>
      <c r="B2970" s="373" t="s">
        <v>5794</v>
      </c>
      <c r="C2970" s="374" t="s">
        <v>6062</v>
      </c>
      <c r="D2970" s="373" t="s">
        <v>5791</v>
      </c>
      <c r="E2970" s="373" t="s">
        <v>5341</v>
      </c>
      <c r="F2970" s="375" t="s">
        <v>5796</v>
      </c>
      <c r="G2970" s="376" t="s">
        <v>86</v>
      </c>
      <c r="H2970" s="377">
        <v>2</v>
      </c>
      <c r="I2970" s="378">
        <v>18.510000000000002</v>
      </c>
      <c r="J2970" s="378">
        <v>37.020000000000003</v>
      </c>
      <c r="K2970" s="379"/>
      <c r="L2970" s="493">
        <v>22.3</v>
      </c>
      <c r="M2970" s="494"/>
    </row>
    <row r="2971" spans="1:13" x14ac:dyDescent="0.2">
      <c r="A2971" s="359" t="s">
        <v>14088</v>
      </c>
      <c r="B2971" s="396" t="s">
        <v>5794</v>
      </c>
      <c r="C2971" s="397" t="s">
        <v>8975</v>
      </c>
      <c r="D2971" s="396" t="s">
        <v>5791</v>
      </c>
      <c r="E2971" s="396" t="s">
        <v>1202</v>
      </c>
      <c r="F2971" s="398" t="s">
        <v>5798</v>
      </c>
      <c r="G2971" s="399" t="s">
        <v>5305</v>
      </c>
      <c r="H2971" s="400">
        <v>1</v>
      </c>
      <c r="I2971" s="380">
        <v>511.41</v>
      </c>
      <c r="J2971" s="380">
        <v>511.41</v>
      </c>
      <c r="K2971" s="379"/>
      <c r="L2971" s="489">
        <v>616.09</v>
      </c>
    </row>
    <row r="2972" spans="1:13" ht="12.75" thickBot="1" x14ac:dyDescent="0.25">
      <c r="A2972" s="359" t="s">
        <v>14089</v>
      </c>
      <c r="B2972" s="381" t="s">
        <v>8977</v>
      </c>
      <c r="C2972" s="382" t="s">
        <v>5781</v>
      </c>
      <c r="D2972" s="381" t="s">
        <v>5782</v>
      </c>
      <c r="E2972" s="381" t="s">
        <v>5783</v>
      </c>
      <c r="F2972" s="383" t="s">
        <v>5784</v>
      </c>
      <c r="G2972" s="384" t="s">
        <v>5785</v>
      </c>
      <c r="H2972" s="382" t="s">
        <v>5786</v>
      </c>
      <c r="I2972" s="382" t="s">
        <v>5787</v>
      </c>
      <c r="J2972" s="382" t="s">
        <v>5788</v>
      </c>
      <c r="K2972" s="364"/>
    </row>
    <row r="2973" spans="1:13" ht="12.75" thickTop="1" x14ac:dyDescent="0.2">
      <c r="A2973" s="359" t="s">
        <v>14090</v>
      </c>
      <c r="B2973" s="401" t="s">
        <v>5789</v>
      </c>
      <c r="C2973" s="402" t="s">
        <v>8900</v>
      </c>
      <c r="D2973" s="401" t="s">
        <v>5791</v>
      </c>
      <c r="E2973" s="401" t="s">
        <v>1178</v>
      </c>
      <c r="F2973" s="403">
        <v>7</v>
      </c>
      <c r="G2973" s="404" t="s">
        <v>5607</v>
      </c>
      <c r="H2973" s="405">
        <v>1</v>
      </c>
      <c r="I2973" s="406">
        <v>366.48999999999995</v>
      </c>
      <c r="J2973" s="406">
        <v>366.48999999999995</v>
      </c>
      <c r="K2973" s="371"/>
      <c r="L2973" s="496">
        <v>441.52</v>
      </c>
      <c r="M2973" s="496">
        <v>441.52</v>
      </c>
    </row>
    <row r="2974" spans="1:13" x14ac:dyDescent="0.2">
      <c r="A2974" s="359" t="s">
        <v>7415</v>
      </c>
      <c r="B2974" s="373" t="s">
        <v>5794</v>
      </c>
      <c r="C2974" s="374" t="s">
        <v>5795</v>
      </c>
      <c r="D2974" s="373" t="s">
        <v>5791</v>
      </c>
      <c r="E2974" s="373" t="s">
        <v>5302</v>
      </c>
      <c r="F2974" s="375" t="s">
        <v>5796</v>
      </c>
      <c r="G2974" s="376" t="s">
        <v>86</v>
      </c>
      <c r="H2974" s="377">
        <v>0.9</v>
      </c>
      <c r="I2974" s="378">
        <v>12.5</v>
      </c>
      <c r="J2974" s="378">
        <v>11.25</v>
      </c>
      <c r="K2974" s="379"/>
      <c r="L2974" s="493">
        <v>15.06</v>
      </c>
      <c r="M2974" s="494"/>
    </row>
    <row r="2975" spans="1:13" x14ac:dyDescent="0.2">
      <c r="A2975" s="359" t="s">
        <v>7417</v>
      </c>
      <c r="B2975" s="373" t="s">
        <v>5794</v>
      </c>
      <c r="C2975" s="374" t="s">
        <v>6062</v>
      </c>
      <c r="D2975" s="373" t="s">
        <v>5791</v>
      </c>
      <c r="E2975" s="373" t="s">
        <v>5341</v>
      </c>
      <c r="F2975" s="375" t="s">
        <v>5796</v>
      </c>
      <c r="G2975" s="376" t="s">
        <v>86</v>
      </c>
      <c r="H2975" s="377">
        <v>0.9</v>
      </c>
      <c r="I2975" s="378">
        <v>18.510000000000002</v>
      </c>
      <c r="J2975" s="378">
        <v>16.649999999999999</v>
      </c>
      <c r="K2975" s="379"/>
      <c r="L2975" s="493">
        <v>22.3</v>
      </c>
      <c r="M2975" s="494"/>
    </row>
    <row r="2976" spans="1:13" x14ac:dyDescent="0.2">
      <c r="A2976" s="359" t="s">
        <v>7418</v>
      </c>
      <c r="B2976" s="373" t="s">
        <v>5794</v>
      </c>
      <c r="C2976" s="374" t="s">
        <v>8904</v>
      </c>
      <c r="D2976" s="373" t="s">
        <v>5791</v>
      </c>
      <c r="E2976" s="373" t="s">
        <v>1178</v>
      </c>
      <c r="F2976" s="375" t="s">
        <v>5798</v>
      </c>
      <c r="G2976" s="376" t="s">
        <v>5305</v>
      </c>
      <c r="H2976" s="377">
        <v>1</v>
      </c>
      <c r="I2976" s="378">
        <v>338.59</v>
      </c>
      <c r="J2976" s="378">
        <v>338.59</v>
      </c>
      <c r="K2976" s="379"/>
      <c r="L2976" s="493">
        <v>407.9</v>
      </c>
      <c r="M2976" s="494"/>
    </row>
    <row r="2977" spans="1:13" x14ac:dyDescent="0.2">
      <c r="A2977" s="359" t="s">
        <v>7419</v>
      </c>
      <c r="B2977" s="360" t="s">
        <v>8983</v>
      </c>
      <c r="C2977" s="361" t="s">
        <v>5781</v>
      </c>
      <c r="D2977" s="360" t="s">
        <v>5782</v>
      </c>
      <c r="E2977" s="360" t="s">
        <v>5783</v>
      </c>
      <c r="F2977" s="362" t="s">
        <v>5784</v>
      </c>
      <c r="G2977" s="363" t="s">
        <v>5785</v>
      </c>
      <c r="H2977" s="361" t="s">
        <v>5786</v>
      </c>
      <c r="I2977" s="361" t="s">
        <v>5787</v>
      </c>
      <c r="J2977" s="361" t="s">
        <v>5788</v>
      </c>
      <c r="K2977" s="364"/>
      <c r="L2977" s="494"/>
      <c r="M2977" s="494"/>
    </row>
    <row r="2978" spans="1:13" x14ac:dyDescent="0.2">
      <c r="A2978" s="359" t="s">
        <v>7420</v>
      </c>
      <c r="B2978" s="365" t="s">
        <v>5789</v>
      </c>
      <c r="C2978" s="366" t="s">
        <v>8908</v>
      </c>
      <c r="D2978" s="365" t="s">
        <v>5791</v>
      </c>
      <c r="E2978" s="365" t="s">
        <v>1180</v>
      </c>
      <c r="F2978" s="367">
        <v>7</v>
      </c>
      <c r="G2978" s="368" t="s">
        <v>5385</v>
      </c>
      <c r="H2978" s="369">
        <v>1</v>
      </c>
      <c r="I2978" s="370">
        <v>125.42</v>
      </c>
      <c r="J2978" s="370">
        <v>125.42</v>
      </c>
      <c r="K2978" s="371"/>
      <c r="L2978" s="495">
        <v>151.11000000000001</v>
      </c>
      <c r="M2978" s="495">
        <v>151.11000000000001</v>
      </c>
    </row>
    <row r="2979" spans="1:13" x14ac:dyDescent="0.2">
      <c r="A2979" s="359" t="s">
        <v>7421</v>
      </c>
      <c r="B2979" s="373" t="s">
        <v>5794</v>
      </c>
      <c r="C2979" s="374" t="s">
        <v>5795</v>
      </c>
      <c r="D2979" s="373" t="s">
        <v>5791</v>
      </c>
      <c r="E2979" s="373" t="s">
        <v>5302</v>
      </c>
      <c r="F2979" s="375" t="s">
        <v>5796</v>
      </c>
      <c r="G2979" s="376" t="s">
        <v>86</v>
      </c>
      <c r="H2979" s="377">
        <v>0.67</v>
      </c>
      <c r="I2979" s="378">
        <v>12.5</v>
      </c>
      <c r="J2979" s="378">
        <v>8.3699999999999992</v>
      </c>
      <c r="K2979" s="379"/>
      <c r="L2979" s="493">
        <v>15.06</v>
      </c>
      <c r="M2979" s="494"/>
    </row>
    <row r="2980" spans="1:13" x14ac:dyDescent="0.2">
      <c r="A2980" s="359" t="s">
        <v>7422</v>
      </c>
      <c r="B2980" s="373" t="s">
        <v>5794</v>
      </c>
      <c r="C2980" s="374" t="s">
        <v>6062</v>
      </c>
      <c r="D2980" s="373" t="s">
        <v>5791</v>
      </c>
      <c r="E2980" s="373" t="s">
        <v>5341</v>
      </c>
      <c r="F2980" s="375" t="s">
        <v>5796</v>
      </c>
      <c r="G2980" s="376" t="s">
        <v>86</v>
      </c>
      <c r="H2980" s="377">
        <v>0.67</v>
      </c>
      <c r="I2980" s="378">
        <v>18.510000000000002</v>
      </c>
      <c r="J2980" s="378">
        <v>12.4</v>
      </c>
      <c r="K2980" s="379"/>
      <c r="L2980" s="493">
        <v>22.3</v>
      </c>
      <c r="M2980" s="494"/>
    </row>
    <row r="2981" spans="1:13" x14ac:dyDescent="0.2">
      <c r="A2981" s="359" t="s">
        <v>7423</v>
      </c>
      <c r="B2981" s="373" t="s">
        <v>5794</v>
      </c>
      <c r="C2981" s="374" t="s">
        <v>8912</v>
      </c>
      <c r="D2981" s="373" t="s">
        <v>5791</v>
      </c>
      <c r="E2981" s="373" t="s">
        <v>1180</v>
      </c>
      <c r="F2981" s="375" t="s">
        <v>5798</v>
      </c>
      <c r="G2981" s="376" t="s">
        <v>5385</v>
      </c>
      <c r="H2981" s="377">
        <v>1</v>
      </c>
      <c r="I2981" s="378">
        <v>104.65</v>
      </c>
      <c r="J2981" s="378">
        <v>104.65</v>
      </c>
      <c r="K2981" s="379"/>
      <c r="L2981" s="493">
        <v>126.08</v>
      </c>
      <c r="M2981" s="494"/>
    </row>
    <row r="2982" spans="1:13" x14ac:dyDescent="0.2">
      <c r="A2982" s="359" t="s">
        <v>7424</v>
      </c>
      <c r="B2982" s="360" t="s">
        <v>8989</v>
      </c>
      <c r="C2982" s="361" t="s">
        <v>5781</v>
      </c>
      <c r="D2982" s="360" t="s">
        <v>5782</v>
      </c>
      <c r="E2982" s="360" t="s">
        <v>5783</v>
      </c>
      <c r="F2982" s="362" t="s">
        <v>5784</v>
      </c>
      <c r="G2982" s="363" t="s">
        <v>5785</v>
      </c>
      <c r="H2982" s="361" t="s">
        <v>5786</v>
      </c>
      <c r="I2982" s="361" t="s">
        <v>5787</v>
      </c>
      <c r="J2982" s="361" t="s">
        <v>5788</v>
      </c>
      <c r="K2982" s="364"/>
      <c r="L2982" s="494"/>
      <c r="M2982" s="494"/>
    </row>
    <row r="2983" spans="1:13" x14ac:dyDescent="0.2">
      <c r="A2983" s="359" t="s">
        <v>7425</v>
      </c>
      <c r="B2983" s="365" t="s">
        <v>5789</v>
      </c>
      <c r="C2983" s="366" t="s">
        <v>8916</v>
      </c>
      <c r="D2983" s="365" t="s">
        <v>5791</v>
      </c>
      <c r="E2983" s="365" t="s">
        <v>1182</v>
      </c>
      <c r="F2983" s="367">
        <v>7</v>
      </c>
      <c r="G2983" s="368" t="s">
        <v>5607</v>
      </c>
      <c r="H2983" s="369">
        <v>1</v>
      </c>
      <c r="I2983" s="370">
        <v>16.490000000000002</v>
      </c>
      <c r="J2983" s="370">
        <v>16.490000000000002</v>
      </c>
      <c r="K2983" s="371"/>
      <c r="L2983" s="495">
        <v>19.87</v>
      </c>
      <c r="M2983" s="495">
        <v>19.87</v>
      </c>
    </row>
    <row r="2984" spans="1:13" x14ac:dyDescent="0.2">
      <c r="A2984" s="359" t="s">
        <v>7426</v>
      </c>
      <c r="B2984" s="373" t="s">
        <v>5794</v>
      </c>
      <c r="C2984" s="374" t="s">
        <v>5795</v>
      </c>
      <c r="D2984" s="373" t="s">
        <v>5791</v>
      </c>
      <c r="E2984" s="373" t="s">
        <v>5302</v>
      </c>
      <c r="F2984" s="375" t="s">
        <v>5796</v>
      </c>
      <c r="G2984" s="376" t="s">
        <v>86</v>
      </c>
      <c r="H2984" s="377">
        <v>0.3</v>
      </c>
      <c r="I2984" s="378">
        <v>12.5</v>
      </c>
      <c r="J2984" s="378">
        <v>3.75</v>
      </c>
      <c r="K2984" s="379"/>
      <c r="L2984" s="493">
        <v>15.06</v>
      </c>
      <c r="M2984" s="494"/>
    </row>
    <row r="2985" spans="1:13" x14ac:dyDescent="0.2">
      <c r="A2985" s="359" t="s">
        <v>7427</v>
      </c>
      <c r="B2985" s="373" t="s">
        <v>5794</v>
      </c>
      <c r="C2985" s="374" t="s">
        <v>6062</v>
      </c>
      <c r="D2985" s="373" t="s">
        <v>5791</v>
      </c>
      <c r="E2985" s="373" t="s">
        <v>5341</v>
      </c>
      <c r="F2985" s="375" t="s">
        <v>5796</v>
      </c>
      <c r="G2985" s="376" t="s">
        <v>86</v>
      </c>
      <c r="H2985" s="377">
        <v>0.3</v>
      </c>
      <c r="I2985" s="378">
        <v>18.510000000000002</v>
      </c>
      <c r="J2985" s="378">
        <v>5.55</v>
      </c>
      <c r="K2985" s="379"/>
      <c r="L2985" s="493">
        <v>22.3</v>
      </c>
      <c r="M2985" s="494"/>
    </row>
    <row r="2986" spans="1:13" x14ac:dyDescent="0.2">
      <c r="A2986" s="359" t="s">
        <v>7428</v>
      </c>
      <c r="B2986" s="373" t="s">
        <v>5794</v>
      </c>
      <c r="C2986" s="374" t="s">
        <v>8920</v>
      </c>
      <c r="D2986" s="373" t="s">
        <v>5791</v>
      </c>
      <c r="E2986" s="373" t="s">
        <v>1182</v>
      </c>
      <c r="F2986" s="375" t="s">
        <v>5798</v>
      </c>
      <c r="G2986" s="376" t="s">
        <v>5305</v>
      </c>
      <c r="H2986" s="377">
        <v>1</v>
      </c>
      <c r="I2986" s="378">
        <v>7.19</v>
      </c>
      <c r="J2986" s="378">
        <v>7.19</v>
      </c>
      <c r="K2986" s="379"/>
      <c r="L2986" s="493">
        <v>8.67</v>
      </c>
      <c r="M2986" s="494"/>
    </row>
    <row r="2987" spans="1:13" x14ac:dyDescent="0.2">
      <c r="A2987" s="359" t="s">
        <v>7429</v>
      </c>
      <c r="B2987" s="360" t="s">
        <v>8995</v>
      </c>
      <c r="C2987" s="361" t="s">
        <v>5781</v>
      </c>
      <c r="D2987" s="360" t="s">
        <v>5782</v>
      </c>
      <c r="E2987" s="360" t="s">
        <v>5783</v>
      </c>
      <c r="F2987" s="362" t="s">
        <v>5784</v>
      </c>
      <c r="G2987" s="363" t="s">
        <v>5785</v>
      </c>
      <c r="H2987" s="361" t="s">
        <v>5786</v>
      </c>
      <c r="I2987" s="361" t="s">
        <v>5787</v>
      </c>
      <c r="J2987" s="361" t="s">
        <v>5788</v>
      </c>
      <c r="K2987" s="364"/>
      <c r="L2987" s="494"/>
      <c r="M2987" s="494"/>
    </row>
    <row r="2988" spans="1:13" x14ac:dyDescent="0.2">
      <c r="A2988" s="359" t="s">
        <v>7430</v>
      </c>
      <c r="B2988" s="365" t="s">
        <v>5789</v>
      </c>
      <c r="C2988" s="366" t="s">
        <v>8924</v>
      </c>
      <c r="D2988" s="365" t="s">
        <v>5791</v>
      </c>
      <c r="E2988" s="365" t="s">
        <v>1184</v>
      </c>
      <c r="F2988" s="367">
        <v>7</v>
      </c>
      <c r="G2988" s="368" t="s">
        <v>5607</v>
      </c>
      <c r="H2988" s="369">
        <v>1</v>
      </c>
      <c r="I2988" s="370">
        <v>18.47</v>
      </c>
      <c r="J2988" s="370">
        <v>18.47</v>
      </c>
      <c r="K2988" s="371"/>
      <c r="L2988" s="495">
        <v>22.25</v>
      </c>
      <c r="M2988" s="495">
        <v>22.25</v>
      </c>
    </row>
    <row r="2989" spans="1:13" x14ac:dyDescent="0.2">
      <c r="A2989" s="359" t="s">
        <v>7431</v>
      </c>
      <c r="B2989" s="373" t="s">
        <v>5794</v>
      </c>
      <c r="C2989" s="374" t="s">
        <v>5795</v>
      </c>
      <c r="D2989" s="373" t="s">
        <v>5791</v>
      </c>
      <c r="E2989" s="373" t="s">
        <v>5302</v>
      </c>
      <c r="F2989" s="375" t="s">
        <v>5796</v>
      </c>
      <c r="G2989" s="376" t="s">
        <v>86</v>
      </c>
      <c r="H2989" s="377">
        <v>0.3</v>
      </c>
      <c r="I2989" s="378">
        <v>12.5</v>
      </c>
      <c r="J2989" s="378">
        <v>3.75</v>
      </c>
      <c r="K2989" s="379"/>
      <c r="L2989" s="493">
        <v>15.06</v>
      </c>
      <c r="M2989" s="494"/>
    </row>
    <row r="2990" spans="1:13" x14ac:dyDescent="0.2">
      <c r="A2990" s="359" t="s">
        <v>7432</v>
      </c>
      <c r="B2990" s="373" t="s">
        <v>5794</v>
      </c>
      <c r="C2990" s="374" t="s">
        <v>6062</v>
      </c>
      <c r="D2990" s="373" t="s">
        <v>5791</v>
      </c>
      <c r="E2990" s="373" t="s">
        <v>5341</v>
      </c>
      <c r="F2990" s="375" t="s">
        <v>5796</v>
      </c>
      <c r="G2990" s="376" t="s">
        <v>86</v>
      </c>
      <c r="H2990" s="377">
        <v>0.3</v>
      </c>
      <c r="I2990" s="378">
        <v>18.510000000000002</v>
      </c>
      <c r="J2990" s="378">
        <v>5.55</v>
      </c>
      <c r="K2990" s="379"/>
      <c r="L2990" s="493">
        <v>22.3</v>
      </c>
      <c r="M2990" s="494"/>
    </row>
    <row r="2991" spans="1:13" x14ac:dyDescent="0.2">
      <c r="A2991" s="359" t="s">
        <v>7433</v>
      </c>
      <c r="B2991" s="373" t="s">
        <v>5794</v>
      </c>
      <c r="C2991" s="374" t="s">
        <v>8928</v>
      </c>
      <c r="D2991" s="373" t="s">
        <v>5791</v>
      </c>
      <c r="E2991" s="373" t="s">
        <v>1184</v>
      </c>
      <c r="F2991" s="375" t="s">
        <v>5798</v>
      </c>
      <c r="G2991" s="376" t="s">
        <v>5305</v>
      </c>
      <c r="H2991" s="377">
        <v>1</v>
      </c>
      <c r="I2991" s="378">
        <v>9.17</v>
      </c>
      <c r="J2991" s="378">
        <v>9.17</v>
      </c>
      <c r="K2991" s="379"/>
      <c r="L2991" s="493">
        <v>11.05</v>
      </c>
      <c r="M2991" s="494"/>
    </row>
    <row r="2992" spans="1:13" x14ac:dyDescent="0.2">
      <c r="A2992" s="359" t="s">
        <v>14091</v>
      </c>
      <c r="B2992" s="381" t="s">
        <v>9001</v>
      </c>
      <c r="C2992" s="382" t="s">
        <v>5781</v>
      </c>
      <c r="D2992" s="381" t="s">
        <v>5782</v>
      </c>
      <c r="E2992" s="381" t="s">
        <v>5783</v>
      </c>
      <c r="F2992" s="383" t="s">
        <v>5784</v>
      </c>
      <c r="G2992" s="384" t="s">
        <v>5785</v>
      </c>
      <c r="H2992" s="382" t="s">
        <v>5786</v>
      </c>
      <c r="I2992" s="382" t="s">
        <v>5787</v>
      </c>
      <c r="J2992" s="382" t="s">
        <v>5788</v>
      </c>
      <c r="K2992" s="364"/>
    </row>
    <row r="2993" spans="1:13" ht="12.75" thickBot="1" x14ac:dyDescent="0.25">
      <c r="A2993" s="359" t="s">
        <v>14092</v>
      </c>
      <c r="B2993" s="385" t="s">
        <v>5789</v>
      </c>
      <c r="C2993" s="386" t="s">
        <v>9003</v>
      </c>
      <c r="D2993" s="385" t="s">
        <v>5791</v>
      </c>
      <c r="E2993" s="385" t="s">
        <v>1208</v>
      </c>
      <c r="F2993" s="387">
        <v>7</v>
      </c>
      <c r="G2993" s="388" t="s">
        <v>5607</v>
      </c>
      <c r="H2993" s="389">
        <v>1</v>
      </c>
      <c r="I2993" s="372">
        <v>33.64</v>
      </c>
      <c r="J2993" s="372">
        <v>33.64</v>
      </c>
      <c r="K2993" s="371"/>
      <c r="L2993" s="488">
        <v>40.54</v>
      </c>
      <c r="M2993" s="488">
        <v>40.54</v>
      </c>
    </row>
    <row r="2994" spans="1:13" ht="12.75" thickTop="1" x14ac:dyDescent="0.2">
      <c r="A2994" s="359" t="s">
        <v>14093</v>
      </c>
      <c r="B2994" s="390" t="s">
        <v>5794</v>
      </c>
      <c r="C2994" s="391" t="s">
        <v>5795</v>
      </c>
      <c r="D2994" s="390" t="s">
        <v>5791</v>
      </c>
      <c r="E2994" s="390" t="s">
        <v>5302</v>
      </c>
      <c r="F2994" s="392" t="s">
        <v>5796</v>
      </c>
      <c r="G2994" s="393" t="s">
        <v>86</v>
      </c>
      <c r="H2994" s="394">
        <v>0.5</v>
      </c>
      <c r="I2994" s="395">
        <v>12.5</v>
      </c>
      <c r="J2994" s="395">
        <v>6.25</v>
      </c>
      <c r="K2994" s="379"/>
      <c r="L2994" s="491">
        <v>15.06</v>
      </c>
      <c r="M2994" s="492"/>
    </row>
    <row r="2995" spans="1:13" x14ac:dyDescent="0.2">
      <c r="A2995" s="359" t="s">
        <v>7434</v>
      </c>
      <c r="B2995" s="373" t="s">
        <v>5794</v>
      </c>
      <c r="C2995" s="374" t="s">
        <v>6062</v>
      </c>
      <c r="D2995" s="373" t="s">
        <v>5791</v>
      </c>
      <c r="E2995" s="373" t="s">
        <v>5341</v>
      </c>
      <c r="F2995" s="375" t="s">
        <v>5796</v>
      </c>
      <c r="G2995" s="376" t="s">
        <v>86</v>
      </c>
      <c r="H2995" s="377">
        <v>0.5</v>
      </c>
      <c r="I2995" s="378">
        <v>18.510000000000002</v>
      </c>
      <c r="J2995" s="378">
        <v>9.25</v>
      </c>
      <c r="K2995" s="379"/>
      <c r="L2995" s="493">
        <v>22.3</v>
      </c>
      <c r="M2995" s="494"/>
    </row>
    <row r="2996" spans="1:13" x14ac:dyDescent="0.2">
      <c r="A2996" s="359" t="s">
        <v>7436</v>
      </c>
      <c r="B2996" s="373" t="s">
        <v>5794</v>
      </c>
      <c r="C2996" s="374" t="s">
        <v>9007</v>
      </c>
      <c r="D2996" s="373" t="s">
        <v>5791</v>
      </c>
      <c r="E2996" s="373" t="s">
        <v>1208</v>
      </c>
      <c r="F2996" s="375" t="s">
        <v>5798</v>
      </c>
      <c r="G2996" s="376" t="s">
        <v>5305</v>
      </c>
      <c r="H2996" s="377">
        <v>1</v>
      </c>
      <c r="I2996" s="378">
        <v>18.14</v>
      </c>
      <c r="J2996" s="378">
        <v>18.14</v>
      </c>
      <c r="K2996" s="379"/>
      <c r="L2996" s="493">
        <v>21.86</v>
      </c>
      <c r="M2996" s="494"/>
    </row>
    <row r="2997" spans="1:13" x14ac:dyDescent="0.2">
      <c r="A2997" s="359" t="s">
        <v>7437</v>
      </c>
      <c r="B2997" s="360" t="s">
        <v>9009</v>
      </c>
      <c r="C2997" s="361" t="s">
        <v>5781</v>
      </c>
      <c r="D2997" s="360" t="s">
        <v>5782</v>
      </c>
      <c r="E2997" s="360" t="s">
        <v>5783</v>
      </c>
      <c r="F2997" s="362" t="s">
        <v>5784</v>
      </c>
      <c r="G2997" s="363" t="s">
        <v>5785</v>
      </c>
      <c r="H2997" s="361" t="s">
        <v>5786</v>
      </c>
      <c r="I2997" s="361" t="s">
        <v>5787</v>
      </c>
      <c r="J2997" s="361" t="s">
        <v>5788</v>
      </c>
      <c r="K2997" s="364"/>
      <c r="L2997" s="494"/>
      <c r="M2997" s="494"/>
    </row>
    <row r="2998" spans="1:13" x14ac:dyDescent="0.2">
      <c r="A2998" s="359" t="s">
        <v>14094</v>
      </c>
      <c r="B2998" s="385" t="s">
        <v>5789</v>
      </c>
      <c r="C2998" s="386" t="s">
        <v>8941</v>
      </c>
      <c r="D2998" s="385" t="s">
        <v>5791</v>
      </c>
      <c r="E2998" s="385" t="s">
        <v>1188</v>
      </c>
      <c r="F2998" s="387">
        <v>7</v>
      </c>
      <c r="G2998" s="388" t="s">
        <v>172</v>
      </c>
      <c r="H2998" s="389">
        <v>1</v>
      </c>
      <c r="I2998" s="372">
        <v>17.200000000000003</v>
      </c>
      <c r="J2998" s="372">
        <v>17.200000000000003</v>
      </c>
      <c r="K2998" s="371"/>
      <c r="L2998" s="488">
        <v>20.72</v>
      </c>
      <c r="M2998" s="488">
        <v>20.72</v>
      </c>
    </row>
    <row r="2999" spans="1:13" ht="12.75" thickBot="1" x14ac:dyDescent="0.25">
      <c r="A2999" s="359" t="s">
        <v>14095</v>
      </c>
      <c r="B2999" s="396" t="s">
        <v>5794</v>
      </c>
      <c r="C2999" s="397" t="s">
        <v>5795</v>
      </c>
      <c r="D2999" s="396" t="s">
        <v>5791</v>
      </c>
      <c r="E2999" s="396" t="s">
        <v>5302</v>
      </c>
      <c r="F2999" s="398" t="s">
        <v>5796</v>
      </c>
      <c r="G2999" s="399" t="s">
        <v>86</v>
      </c>
      <c r="H2999" s="400">
        <v>0.3</v>
      </c>
      <c r="I2999" s="380">
        <v>12.5</v>
      </c>
      <c r="J2999" s="380">
        <v>3.75</v>
      </c>
      <c r="K2999" s="379"/>
      <c r="L2999" s="489">
        <v>15.06</v>
      </c>
    </row>
    <row r="3000" spans="1:13" ht="12.75" thickTop="1" x14ac:dyDescent="0.2">
      <c r="A3000" s="359" t="s">
        <v>14096</v>
      </c>
      <c r="B3000" s="390" t="s">
        <v>5794</v>
      </c>
      <c r="C3000" s="391" t="s">
        <v>6062</v>
      </c>
      <c r="D3000" s="390" t="s">
        <v>5791</v>
      </c>
      <c r="E3000" s="390" t="s">
        <v>5341</v>
      </c>
      <c r="F3000" s="392" t="s">
        <v>5796</v>
      </c>
      <c r="G3000" s="393" t="s">
        <v>86</v>
      </c>
      <c r="H3000" s="394">
        <v>0.3</v>
      </c>
      <c r="I3000" s="395">
        <v>18.510000000000002</v>
      </c>
      <c r="J3000" s="395">
        <v>5.55</v>
      </c>
      <c r="K3000" s="379"/>
      <c r="L3000" s="491">
        <v>22.3</v>
      </c>
      <c r="M3000" s="492"/>
    </row>
    <row r="3001" spans="1:13" x14ac:dyDescent="0.2">
      <c r="A3001" s="359" t="s">
        <v>7438</v>
      </c>
      <c r="B3001" s="373" t="s">
        <v>5794</v>
      </c>
      <c r="C3001" s="374" t="s">
        <v>8945</v>
      </c>
      <c r="D3001" s="373" t="s">
        <v>5791</v>
      </c>
      <c r="E3001" s="373" t="s">
        <v>1188</v>
      </c>
      <c r="F3001" s="375" t="s">
        <v>5798</v>
      </c>
      <c r="G3001" s="376" t="s">
        <v>5385</v>
      </c>
      <c r="H3001" s="377">
        <v>1</v>
      </c>
      <c r="I3001" s="378">
        <v>7.9</v>
      </c>
      <c r="J3001" s="378">
        <v>7.9</v>
      </c>
      <c r="K3001" s="379"/>
      <c r="L3001" s="493">
        <v>9.52</v>
      </c>
      <c r="M3001" s="494"/>
    </row>
    <row r="3002" spans="1:13" x14ac:dyDescent="0.2">
      <c r="A3002" s="359" t="s">
        <v>7440</v>
      </c>
      <c r="B3002" s="360" t="s">
        <v>9015</v>
      </c>
      <c r="C3002" s="361" t="s">
        <v>5781</v>
      </c>
      <c r="D3002" s="360" t="s">
        <v>5782</v>
      </c>
      <c r="E3002" s="360" t="s">
        <v>5783</v>
      </c>
      <c r="F3002" s="362" t="s">
        <v>5784</v>
      </c>
      <c r="G3002" s="363" t="s">
        <v>5785</v>
      </c>
      <c r="H3002" s="361" t="s">
        <v>5786</v>
      </c>
      <c r="I3002" s="361" t="s">
        <v>5787</v>
      </c>
      <c r="J3002" s="361" t="s">
        <v>5788</v>
      </c>
      <c r="K3002" s="364"/>
      <c r="L3002" s="494"/>
      <c r="M3002" s="494"/>
    </row>
    <row r="3003" spans="1:13" x14ac:dyDescent="0.2">
      <c r="A3003" s="359" t="s">
        <v>7441</v>
      </c>
      <c r="B3003" s="365" t="s">
        <v>5789</v>
      </c>
      <c r="C3003" s="366" t="s">
        <v>8613</v>
      </c>
      <c r="D3003" s="365" t="s">
        <v>5791</v>
      </c>
      <c r="E3003" s="365" t="s">
        <v>1117</v>
      </c>
      <c r="F3003" s="367">
        <v>7</v>
      </c>
      <c r="G3003" s="368" t="s">
        <v>5607</v>
      </c>
      <c r="H3003" s="369">
        <v>1</v>
      </c>
      <c r="I3003" s="370">
        <v>22.91</v>
      </c>
      <c r="J3003" s="370">
        <v>22.91</v>
      </c>
      <c r="K3003" s="371"/>
      <c r="L3003" s="495">
        <v>27.61</v>
      </c>
      <c r="M3003" s="495">
        <v>27.61</v>
      </c>
    </row>
    <row r="3004" spans="1:13" x14ac:dyDescent="0.2">
      <c r="A3004" s="359" t="s">
        <v>7442</v>
      </c>
      <c r="B3004" s="373" t="s">
        <v>5794</v>
      </c>
      <c r="C3004" s="374" t="s">
        <v>5795</v>
      </c>
      <c r="D3004" s="373" t="s">
        <v>5791</v>
      </c>
      <c r="E3004" s="373" t="s">
        <v>5302</v>
      </c>
      <c r="F3004" s="375" t="s">
        <v>5796</v>
      </c>
      <c r="G3004" s="376" t="s">
        <v>86</v>
      </c>
      <c r="H3004" s="377">
        <v>0.2</v>
      </c>
      <c r="I3004" s="378">
        <v>12.5</v>
      </c>
      <c r="J3004" s="378">
        <v>2.5</v>
      </c>
      <c r="K3004" s="379"/>
      <c r="L3004" s="493">
        <v>15.06</v>
      </c>
      <c r="M3004" s="494"/>
    </row>
    <row r="3005" spans="1:13" x14ac:dyDescent="0.2">
      <c r="A3005" s="359" t="s">
        <v>7443</v>
      </c>
      <c r="B3005" s="373" t="s">
        <v>5794</v>
      </c>
      <c r="C3005" s="374" t="s">
        <v>6062</v>
      </c>
      <c r="D3005" s="373" t="s">
        <v>5791</v>
      </c>
      <c r="E3005" s="373" t="s">
        <v>5341</v>
      </c>
      <c r="F3005" s="375" t="s">
        <v>5796</v>
      </c>
      <c r="G3005" s="376" t="s">
        <v>86</v>
      </c>
      <c r="H3005" s="377">
        <v>0.2</v>
      </c>
      <c r="I3005" s="378">
        <v>18.510000000000002</v>
      </c>
      <c r="J3005" s="378">
        <v>3.7</v>
      </c>
      <c r="K3005" s="379"/>
      <c r="L3005" s="493">
        <v>22.3</v>
      </c>
      <c r="M3005" s="494"/>
    </row>
    <row r="3006" spans="1:13" x14ac:dyDescent="0.2">
      <c r="A3006" s="359" t="s">
        <v>7444</v>
      </c>
      <c r="B3006" s="373" t="s">
        <v>5794</v>
      </c>
      <c r="C3006" s="374" t="s">
        <v>8617</v>
      </c>
      <c r="D3006" s="373" t="s">
        <v>5791</v>
      </c>
      <c r="E3006" s="373" t="s">
        <v>8618</v>
      </c>
      <c r="F3006" s="375" t="s">
        <v>5798</v>
      </c>
      <c r="G3006" s="376" t="s">
        <v>5305</v>
      </c>
      <c r="H3006" s="377">
        <v>1</v>
      </c>
      <c r="I3006" s="378">
        <v>16.71</v>
      </c>
      <c r="J3006" s="378">
        <v>16.71</v>
      </c>
      <c r="K3006" s="379"/>
      <c r="L3006" s="493">
        <v>20.14</v>
      </c>
      <c r="M3006" s="494"/>
    </row>
    <row r="3007" spans="1:13" x14ac:dyDescent="0.2">
      <c r="A3007" s="359" t="s">
        <v>7445</v>
      </c>
      <c r="B3007" s="360" t="s">
        <v>9021</v>
      </c>
      <c r="C3007" s="361" t="s">
        <v>5781</v>
      </c>
      <c r="D3007" s="360" t="s">
        <v>5782</v>
      </c>
      <c r="E3007" s="360" t="s">
        <v>5783</v>
      </c>
      <c r="F3007" s="362" t="s">
        <v>5784</v>
      </c>
      <c r="G3007" s="363" t="s">
        <v>5785</v>
      </c>
      <c r="H3007" s="361" t="s">
        <v>5786</v>
      </c>
      <c r="I3007" s="361" t="s">
        <v>5787</v>
      </c>
      <c r="J3007" s="361" t="s">
        <v>5788</v>
      </c>
      <c r="K3007" s="364"/>
      <c r="L3007" s="494"/>
      <c r="M3007" s="494"/>
    </row>
    <row r="3008" spans="1:13" ht="36" x14ac:dyDescent="0.2">
      <c r="A3008" s="359" t="s">
        <v>7446</v>
      </c>
      <c r="B3008" s="365" t="s">
        <v>5789</v>
      </c>
      <c r="C3008" s="366" t="s">
        <v>8955</v>
      </c>
      <c r="D3008" s="365" t="s">
        <v>217</v>
      </c>
      <c r="E3008" s="365" t="s">
        <v>9023</v>
      </c>
      <c r="F3008" s="367" t="s">
        <v>6088</v>
      </c>
      <c r="G3008" s="368" t="s">
        <v>160</v>
      </c>
      <c r="H3008" s="369">
        <v>1</v>
      </c>
      <c r="I3008" s="370">
        <v>43.760000000000005</v>
      </c>
      <c r="J3008" s="370">
        <v>43.76</v>
      </c>
      <c r="K3008" s="371"/>
      <c r="L3008" s="495">
        <v>52.73</v>
      </c>
      <c r="M3008" s="495">
        <v>52.73</v>
      </c>
    </row>
    <row r="3009" spans="1:13" ht="24" x14ac:dyDescent="0.2">
      <c r="A3009" s="359" t="s">
        <v>7447</v>
      </c>
      <c r="B3009" s="418" t="s">
        <v>5898</v>
      </c>
      <c r="C3009" s="419" t="s">
        <v>6089</v>
      </c>
      <c r="D3009" s="418" t="s">
        <v>217</v>
      </c>
      <c r="E3009" s="418" t="s">
        <v>6090</v>
      </c>
      <c r="F3009" s="420" t="s">
        <v>5908</v>
      </c>
      <c r="G3009" s="421" t="s">
        <v>185</v>
      </c>
      <c r="H3009" s="422">
        <v>9.5200000000000007E-2</v>
      </c>
      <c r="I3009" s="423">
        <v>17.43</v>
      </c>
      <c r="J3009" s="423">
        <v>1.65</v>
      </c>
      <c r="K3009" s="379"/>
      <c r="L3009" s="493">
        <v>21</v>
      </c>
      <c r="M3009" s="494"/>
    </row>
    <row r="3010" spans="1:13" ht="24" x14ac:dyDescent="0.2">
      <c r="A3010" s="359" t="s">
        <v>7448</v>
      </c>
      <c r="B3010" s="418" t="s">
        <v>5898</v>
      </c>
      <c r="C3010" s="419" t="s">
        <v>6091</v>
      </c>
      <c r="D3010" s="418" t="s">
        <v>217</v>
      </c>
      <c r="E3010" s="418" t="s">
        <v>6092</v>
      </c>
      <c r="F3010" s="420" t="s">
        <v>5908</v>
      </c>
      <c r="G3010" s="421" t="s">
        <v>185</v>
      </c>
      <c r="H3010" s="422">
        <v>9.5200000000000007E-2</v>
      </c>
      <c r="I3010" s="423">
        <v>24.12</v>
      </c>
      <c r="J3010" s="423">
        <v>2.29</v>
      </c>
      <c r="K3010" s="379"/>
      <c r="L3010" s="493">
        <v>29.06</v>
      </c>
      <c r="M3010" s="494"/>
    </row>
    <row r="3011" spans="1:13" ht="24" x14ac:dyDescent="0.2">
      <c r="A3011" s="359" t="s">
        <v>7449</v>
      </c>
      <c r="B3011" s="373" t="s">
        <v>5794</v>
      </c>
      <c r="C3011" s="374" t="s">
        <v>6187</v>
      </c>
      <c r="D3011" s="373" t="s">
        <v>217</v>
      </c>
      <c r="E3011" s="373" t="s">
        <v>6188</v>
      </c>
      <c r="F3011" s="375" t="s">
        <v>5798</v>
      </c>
      <c r="G3011" s="376" t="s">
        <v>160</v>
      </c>
      <c r="H3011" s="377">
        <v>2</v>
      </c>
      <c r="I3011" s="378">
        <v>0.75</v>
      </c>
      <c r="J3011" s="378">
        <v>1.5</v>
      </c>
      <c r="K3011" s="379"/>
      <c r="L3011" s="493">
        <v>0.91</v>
      </c>
      <c r="M3011" s="494"/>
    </row>
    <row r="3012" spans="1:13" x14ac:dyDescent="0.2">
      <c r="A3012" s="359" t="s">
        <v>7450</v>
      </c>
      <c r="B3012" s="373" t="s">
        <v>5794</v>
      </c>
      <c r="C3012" s="374" t="s">
        <v>8960</v>
      </c>
      <c r="D3012" s="373" t="s">
        <v>217</v>
      </c>
      <c r="E3012" s="373" t="s">
        <v>8961</v>
      </c>
      <c r="F3012" s="375" t="s">
        <v>5798</v>
      </c>
      <c r="G3012" s="376" t="s">
        <v>160</v>
      </c>
      <c r="H3012" s="377">
        <v>1</v>
      </c>
      <c r="I3012" s="378">
        <v>38.320081578947367</v>
      </c>
      <c r="J3012" s="378">
        <v>38.32</v>
      </c>
      <c r="K3012" s="379"/>
      <c r="L3012" s="493">
        <v>46.16</v>
      </c>
      <c r="M3012" s="494"/>
    </row>
    <row r="3013" spans="1:13" x14ac:dyDescent="0.2">
      <c r="A3013" s="359" t="s">
        <v>7451</v>
      </c>
      <c r="B3013" s="360" t="s">
        <v>9029</v>
      </c>
      <c r="C3013" s="361" t="s">
        <v>5781</v>
      </c>
      <c r="D3013" s="360" t="s">
        <v>5782</v>
      </c>
      <c r="E3013" s="360" t="s">
        <v>5783</v>
      </c>
      <c r="F3013" s="362" t="s">
        <v>5784</v>
      </c>
      <c r="G3013" s="363" t="s">
        <v>5785</v>
      </c>
      <c r="H3013" s="361" t="s">
        <v>5786</v>
      </c>
      <c r="I3013" s="361" t="s">
        <v>5787</v>
      </c>
      <c r="J3013" s="361" t="s">
        <v>5788</v>
      </c>
      <c r="K3013" s="364"/>
      <c r="L3013" s="494"/>
      <c r="M3013" s="494"/>
    </row>
    <row r="3014" spans="1:13" x14ac:dyDescent="0.2">
      <c r="A3014" s="359" t="s">
        <v>14097</v>
      </c>
      <c r="B3014" s="385" t="s">
        <v>5789</v>
      </c>
      <c r="C3014" s="386" t="s">
        <v>8232</v>
      </c>
      <c r="D3014" s="385" t="s">
        <v>5791</v>
      </c>
      <c r="E3014" s="385" t="s">
        <v>1031</v>
      </c>
      <c r="F3014" s="387">
        <v>7</v>
      </c>
      <c r="G3014" s="388" t="s">
        <v>5607</v>
      </c>
      <c r="H3014" s="389">
        <v>1</v>
      </c>
      <c r="I3014" s="372">
        <v>159.04</v>
      </c>
      <c r="J3014" s="372">
        <v>159.04</v>
      </c>
      <c r="K3014" s="371"/>
      <c r="L3014" s="488">
        <v>191.6</v>
      </c>
      <c r="M3014" s="488">
        <v>191.6</v>
      </c>
    </row>
    <row r="3015" spans="1:13" ht="12.75" thickBot="1" x14ac:dyDescent="0.25">
      <c r="A3015" s="359" t="s">
        <v>14098</v>
      </c>
      <c r="B3015" s="396" t="s">
        <v>5794</v>
      </c>
      <c r="C3015" s="397" t="s">
        <v>5795</v>
      </c>
      <c r="D3015" s="396" t="s">
        <v>5791</v>
      </c>
      <c r="E3015" s="396" t="s">
        <v>5302</v>
      </c>
      <c r="F3015" s="398" t="s">
        <v>5796</v>
      </c>
      <c r="G3015" s="399" t="s">
        <v>86</v>
      </c>
      <c r="H3015" s="400">
        <v>1</v>
      </c>
      <c r="I3015" s="380">
        <v>12.5</v>
      </c>
      <c r="J3015" s="380">
        <v>12.5</v>
      </c>
      <c r="K3015" s="379"/>
      <c r="L3015" s="489">
        <v>15.06</v>
      </c>
    </row>
    <row r="3016" spans="1:13" ht="12.75" thickTop="1" x14ac:dyDescent="0.2">
      <c r="A3016" s="359" t="s">
        <v>14099</v>
      </c>
      <c r="B3016" s="390" t="s">
        <v>5794</v>
      </c>
      <c r="C3016" s="391" t="s">
        <v>6062</v>
      </c>
      <c r="D3016" s="390" t="s">
        <v>5791</v>
      </c>
      <c r="E3016" s="390" t="s">
        <v>5341</v>
      </c>
      <c r="F3016" s="392" t="s">
        <v>5796</v>
      </c>
      <c r="G3016" s="393" t="s">
        <v>86</v>
      </c>
      <c r="H3016" s="394">
        <v>1</v>
      </c>
      <c r="I3016" s="395">
        <v>18.510000000000002</v>
      </c>
      <c r="J3016" s="395">
        <v>18.510000000000002</v>
      </c>
      <c r="K3016" s="379"/>
      <c r="L3016" s="491">
        <v>22.3</v>
      </c>
      <c r="M3016" s="492"/>
    </row>
    <row r="3017" spans="1:13" x14ac:dyDescent="0.2">
      <c r="A3017" s="359" t="s">
        <v>7452</v>
      </c>
      <c r="B3017" s="373" t="s">
        <v>5794</v>
      </c>
      <c r="C3017" s="374" t="s">
        <v>8236</v>
      </c>
      <c r="D3017" s="373" t="s">
        <v>5791</v>
      </c>
      <c r="E3017" s="373" t="s">
        <v>8237</v>
      </c>
      <c r="F3017" s="375" t="s">
        <v>5798</v>
      </c>
      <c r="G3017" s="376" t="s">
        <v>5305</v>
      </c>
      <c r="H3017" s="377">
        <v>1</v>
      </c>
      <c r="I3017" s="378">
        <v>128.03</v>
      </c>
      <c r="J3017" s="378">
        <v>128.03</v>
      </c>
      <c r="K3017" s="379"/>
      <c r="L3017" s="493">
        <v>154.24</v>
      </c>
      <c r="M3017" s="494"/>
    </row>
    <row r="3018" spans="1:13" x14ac:dyDescent="0.2">
      <c r="A3018" s="359" t="s">
        <v>7454</v>
      </c>
      <c r="B3018" s="360" t="s">
        <v>9035</v>
      </c>
      <c r="C3018" s="361" t="s">
        <v>5781</v>
      </c>
      <c r="D3018" s="360" t="s">
        <v>5782</v>
      </c>
      <c r="E3018" s="360" t="s">
        <v>5783</v>
      </c>
      <c r="F3018" s="362" t="s">
        <v>5784</v>
      </c>
      <c r="G3018" s="363" t="s">
        <v>5785</v>
      </c>
      <c r="H3018" s="361" t="s">
        <v>5786</v>
      </c>
      <c r="I3018" s="361" t="s">
        <v>5787</v>
      </c>
      <c r="J3018" s="361" t="s">
        <v>5788</v>
      </c>
      <c r="K3018" s="364"/>
      <c r="L3018" s="494"/>
      <c r="M3018" s="494"/>
    </row>
    <row r="3019" spans="1:13" x14ac:dyDescent="0.2">
      <c r="A3019" s="359" t="s">
        <v>7455</v>
      </c>
      <c r="B3019" s="365" t="s">
        <v>5789</v>
      </c>
      <c r="C3019" s="366" t="s">
        <v>6000</v>
      </c>
      <c r="D3019" s="365" t="s">
        <v>5791</v>
      </c>
      <c r="E3019" s="365" t="s">
        <v>307</v>
      </c>
      <c r="F3019" s="367">
        <v>4</v>
      </c>
      <c r="G3019" s="368" t="s">
        <v>5885</v>
      </c>
      <c r="H3019" s="369">
        <v>1</v>
      </c>
      <c r="I3019" s="370">
        <v>28.41</v>
      </c>
      <c r="J3019" s="370">
        <v>28.41</v>
      </c>
      <c r="K3019" s="371"/>
      <c r="L3019" s="495">
        <v>34.229999999999997</v>
      </c>
      <c r="M3019" s="495">
        <v>34.229999999999997</v>
      </c>
    </row>
    <row r="3020" spans="1:13" x14ac:dyDescent="0.2">
      <c r="A3020" s="359" t="s">
        <v>7456</v>
      </c>
      <c r="B3020" s="373" t="s">
        <v>5794</v>
      </c>
      <c r="C3020" s="374" t="s">
        <v>5815</v>
      </c>
      <c r="D3020" s="373" t="s">
        <v>5791</v>
      </c>
      <c r="E3020" s="373" t="s">
        <v>5286</v>
      </c>
      <c r="F3020" s="375" t="s">
        <v>5796</v>
      </c>
      <c r="G3020" s="376" t="s">
        <v>86</v>
      </c>
      <c r="H3020" s="377">
        <v>2.5659999999999998</v>
      </c>
      <c r="I3020" s="378">
        <v>11.073953571428572</v>
      </c>
      <c r="J3020" s="378">
        <v>28.41</v>
      </c>
      <c r="K3020" s="379"/>
      <c r="L3020" s="493">
        <v>13.34</v>
      </c>
      <c r="M3020" s="494"/>
    </row>
    <row r="3021" spans="1:13" x14ac:dyDescent="0.2">
      <c r="A3021" s="359" t="s">
        <v>7457</v>
      </c>
      <c r="B3021" s="360" t="s">
        <v>9039</v>
      </c>
      <c r="C3021" s="361" t="s">
        <v>5781</v>
      </c>
      <c r="D3021" s="360" t="s">
        <v>5782</v>
      </c>
      <c r="E3021" s="360" t="s">
        <v>5783</v>
      </c>
      <c r="F3021" s="362" t="s">
        <v>5784</v>
      </c>
      <c r="G3021" s="363" t="s">
        <v>5785</v>
      </c>
      <c r="H3021" s="361" t="s">
        <v>5786</v>
      </c>
      <c r="I3021" s="361" t="s">
        <v>5787</v>
      </c>
      <c r="J3021" s="361" t="s">
        <v>5788</v>
      </c>
      <c r="K3021" s="364"/>
      <c r="L3021" s="494"/>
      <c r="M3021" s="494"/>
    </row>
    <row r="3022" spans="1:13" x14ac:dyDescent="0.2">
      <c r="A3022" s="359" t="s">
        <v>14100</v>
      </c>
      <c r="B3022" s="385" t="s">
        <v>5789</v>
      </c>
      <c r="C3022" s="386" t="s">
        <v>6012</v>
      </c>
      <c r="D3022" s="385" t="s">
        <v>5791</v>
      </c>
      <c r="E3022" s="385" t="s">
        <v>316</v>
      </c>
      <c r="F3022" s="387">
        <v>4</v>
      </c>
      <c r="G3022" s="388" t="s">
        <v>5885</v>
      </c>
      <c r="H3022" s="389">
        <v>1</v>
      </c>
      <c r="I3022" s="372">
        <v>18.82</v>
      </c>
      <c r="J3022" s="372">
        <v>18.82</v>
      </c>
      <c r="K3022" s="371"/>
      <c r="L3022" s="488">
        <v>22.67</v>
      </c>
      <c r="M3022" s="488">
        <v>22.67</v>
      </c>
    </row>
    <row r="3023" spans="1:13" ht="12.75" thickBot="1" x14ac:dyDescent="0.25">
      <c r="A3023" s="359" t="s">
        <v>14101</v>
      </c>
      <c r="B3023" s="396" t="s">
        <v>5794</v>
      </c>
      <c r="C3023" s="397" t="s">
        <v>5815</v>
      </c>
      <c r="D3023" s="396" t="s">
        <v>5791</v>
      </c>
      <c r="E3023" s="396" t="s">
        <v>5286</v>
      </c>
      <c r="F3023" s="398" t="s">
        <v>5796</v>
      </c>
      <c r="G3023" s="399" t="s">
        <v>86</v>
      </c>
      <c r="H3023" s="400">
        <v>1.7</v>
      </c>
      <c r="I3023" s="380">
        <v>11.075826315789476</v>
      </c>
      <c r="J3023" s="380">
        <v>18.82</v>
      </c>
      <c r="K3023" s="379"/>
      <c r="L3023" s="489">
        <v>13.34</v>
      </c>
    </row>
    <row r="3024" spans="1:13" ht="12.75" thickTop="1" x14ac:dyDescent="0.2">
      <c r="A3024" s="359" t="s">
        <v>14102</v>
      </c>
      <c r="B3024" s="407" t="s">
        <v>9043</v>
      </c>
      <c r="C3024" s="408" t="s">
        <v>5781</v>
      </c>
      <c r="D3024" s="407" t="s">
        <v>5782</v>
      </c>
      <c r="E3024" s="407" t="s">
        <v>5783</v>
      </c>
      <c r="F3024" s="409" t="s">
        <v>5784</v>
      </c>
      <c r="G3024" s="410" t="s">
        <v>5785</v>
      </c>
      <c r="H3024" s="408" t="s">
        <v>5786</v>
      </c>
      <c r="I3024" s="408" t="s">
        <v>5787</v>
      </c>
      <c r="J3024" s="408" t="s">
        <v>5788</v>
      </c>
      <c r="K3024" s="364"/>
      <c r="L3024" s="492"/>
      <c r="M3024" s="492"/>
    </row>
    <row r="3025" spans="1:13" x14ac:dyDescent="0.2">
      <c r="A3025" s="359" t="s">
        <v>7458</v>
      </c>
      <c r="B3025" s="365" t="s">
        <v>5789</v>
      </c>
      <c r="C3025" s="366" t="s">
        <v>9045</v>
      </c>
      <c r="D3025" s="365" t="s">
        <v>5791</v>
      </c>
      <c r="E3025" s="365" t="s">
        <v>1221</v>
      </c>
      <c r="F3025" s="367">
        <v>7</v>
      </c>
      <c r="G3025" s="368" t="s">
        <v>5885</v>
      </c>
      <c r="H3025" s="369">
        <v>1</v>
      </c>
      <c r="I3025" s="370">
        <v>37.520000000000003</v>
      </c>
      <c r="J3025" s="370">
        <v>37.520000000000003</v>
      </c>
      <c r="K3025" s="371"/>
      <c r="L3025" s="495">
        <v>45.2</v>
      </c>
      <c r="M3025" s="495">
        <v>45.2</v>
      </c>
    </row>
    <row r="3026" spans="1:13" x14ac:dyDescent="0.2">
      <c r="A3026" s="359" t="s">
        <v>7460</v>
      </c>
      <c r="B3026" s="373" t="s">
        <v>5794</v>
      </c>
      <c r="C3026" s="374" t="s">
        <v>5815</v>
      </c>
      <c r="D3026" s="373" t="s">
        <v>5791</v>
      </c>
      <c r="E3026" s="373" t="s">
        <v>5286</v>
      </c>
      <c r="F3026" s="375" t="s">
        <v>5796</v>
      </c>
      <c r="G3026" s="376" t="s">
        <v>86</v>
      </c>
      <c r="H3026" s="377">
        <v>3.3889999999999998</v>
      </c>
      <c r="I3026" s="378">
        <v>11.072913157894739</v>
      </c>
      <c r="J3026" s="378">
        <v>37.520000000000003</v>
      </c>
      <c r="K3026" s="379"/>
      <c r="L3026" s="493">
        <v>13.34</v>
      </c>
      <c r="M3026" s="494"/>
    </row>
    <row r="3027" spans="1:13" x14ac:dyDescent="0.2">
      <c r="A3027" s="359" t="s">
        <v>7461</v>
      </c>
      <c r="B3027" s="360" t="s">
        <v>9048</v>
      </c>
      <c r="C3027" s="361" t="s">
        <v>5781</v>
      </c>
      <c r="D3027" s="360" t="s">
        <v>5782</v>
      </c>
      <c r="E3027" s="360" t="s">
        <v>5783</v>
      </c>
      <c r="F3027" s="362" t="s">
        <v>5784</v>
      </c>
      <c r="G3027" s="363" t="s">
        <v>5785</v>
      </c>
      <c r="H3027" s="361" t="s">
        <v>5786</v>
      </c>
      <c r="I3027" s="361" t="s">
        <v>5787</v>
      </c>
      <c r="J3027" s="361" t="s">
        <v>5788</v>
      </c>
      <c r="K3027" s="364"/>
      <c r="L3027" s="494"/>
      <c r="M3027" s="494"/>
    </row>
    <row r="3028" spans="1:13" x14ac:dyDescent="0.2">
      <c r="A3028" s="359" t="s">
        <v>7462</v>
      </c>
      <c r="B3028" s="365" t="s">
        <v>5789</v>
      </c>
      <c r="C3028" s="366" t="s">
        <v>9050</v>
      </c>
      <c r="D3028" s="365" t="s">
        <v>5791</v>
      </c>
      <c r="E3028" s="365" t="s">
        <v>1223</v>
      </c>
      <c r="F3028" s="367">
        <v>8</v>
      </c>
      <c r="G3028" s="368" t="s">
        <v>5885</v>
      </c>
      <c r="H3028" s="369">
        <v>1</v>
      </c>
      <c r="I3028" s="370">
        <v>37.520000000000003</v>
      </c>
      <c r="J3028" s="370">
        <v>37.520000000000003</v>
      </c>
      <c r="K3028" s="371"/>
      <c r="L3028" s="495">
        <v>45.2</v>
      </c>
      <c r="M3028" s="495">
        <v>45.2</v>
      </c>
    </row>
    <row r="3029" spans="1:13" x14ac:dyDescent="0.2">
      <c r="A3029" s="359" t="s">
        <v>14103</v>
      </c>
      <c r="B3029" s="396" t="s">
        <v>5794</v>
      </c>
      <c r="C3029" s="397" t="s">
        <v>5815</v>
      </c>
      <c r="D3029" s="396" t="s">
        <v>5791</v>
      </c>
      <c r="E3029" s="396" t="s">
        <v>5286</v>
      </c>
      <c r="F3029" s="398" t="s">
        <v>5796</v>
      </c>
      <c r="G3029" s="399" t="s">
        <v>86</v>
      </c>
      <c r="H3029" s="400">
        <v>3.3889999999999998</v>
      </c>
      <c r="I3029" s="378">
        <v>11.072913157894739</v>
      </c>
      <c r="J3029" s="380">
        <v>37.520000000000003</v>
      </c>
      <c r="K3029" s="379"/>
      <c r="L3029" s="489">
        <v>13.34</v>
      </c>
    </row>
    <row r="3030" spans="1:13" ht="12.75" thickBot="1" x14ac:dyDescent="0.25">
      <c r="A3030" s="359" t="s">
        <v>14104</v>
      </c>
      <c r="B3030" s="381" t="s">
        <v>9053</v>
      </c>
      <c r="C3030" s="382" t="s">
        <v>5781</v>
      </c>
      <c r="D3030" s="381" t="s">
        <v>5782</v>
      </c>
      <c r="E3030" s="381" t="s">
        <v>5783</v>
      </c>
      <c r="F3030" s="383" t="s">
        <v>5784</v>
      </c>
      <c r="G3030" s="384" t="s">
        <v>5785</v>
      </c>
      <c r="H3030" s="382" t="s">
        <v>5786</v>
      </c>
      <c r="I3030" s="382" t="s">
        <v>5787</v>
      </c>
      <c r="J3030" s="382" t="s">
        <v>5788</v>
      </c>
      <c r="K3030" s="364"/>
    </row>
    <row r="3031" spans="1:13" ht="12.75" thickTop="1" x14ac:dyDescent="0.2">
      <c r="A3031" s="359" t="s">
        <v>14105</v>
      </c>
      <c r="B3031" s="401" t="s">
        <v>5789</v>
      </c>
      <c r="C3031" s="402" t="s">
        <v>9055</v>
      </c>
      <c r="D3031" s="401" t="s">
        <v>5791</v>
      </c>
      <c r="E3031" s="401" t="s">
        <v>1232</v>
      </c>
      <c r="F3031" s="403">
        <v>18</v>
      </c>
      <c r="G3031" s="404" t="s">
        <v>5793</v>
      </c>
      <c r="H3031" s="405">
        <v>1</v>
      </c>
      <c r="I3031" s="406">
        <v>534.38</v>
      </c>
      <c r="J3031" s="406">
        <v>534.38</v>
      </c>
      <c r="K3031" s="371"/>
      <c r="L3031" s="496">
        <v>643.66</v>
      </c>
      <c r="M3031" s="496">
        <v>643.66</v>
      </c>
    </row>
    <row r="3032" spans="1:13" x14ac:dyDescent="0.2">
      <c r="A3032" s="359" t="s">
        <v>7463</v>
      </c>
      <c r="B3032" s="373" t="s">
        <v>5794</v>
      </c>
      <c r="C3032" s="374" t="s">
        <v>5840</v>
      </c>
      <c r="D3032" s="373" t="s">
        <v>5791</v>
      </c>
      <c r="E3032" s="373" t="s">
        <v>5288</v>
      </c>
      <c r="F3032" s="375" t="s">
        <v>5796</v>
      </c>
      <c r="G3032" s="376" t="s">
        <v>86</v>
      </c>
      <c r="H3032" s="377">
        <v>1.1979</v>
      </c>
      <c r="I3032" s="378">
        <v>18.510000000000002</v>
      </c>
      <c r="J3032" s="378">
        <v>22.17</v>
      </c>
      <c r="K3032" s="379"/>
      <c r="L3032" s="493">
        <v>22.3</v>
      </c>
      <c r="M3032" s="494"/>
    </row>
    <row r="3033" spans="1:13" x14ac:dyDescent="0.2">
      <c r="A3033" s="359" t="s">
        <v>7465</v>
      </c>
      <c r="B3033" s="373" t="s">
        <v>5794</v>
      </c>
      <c r="C3033" s="374" t="s">
        <v>5815</v>
      </c>
      <c r="D3033" s="373" t="s">
        <v>5791</v>
      </c>
      <c r="E3033" s="373" t="s">
        <v>5286</v>
      </c>
      <c r="F3033" s="375" t="s">
        <v>5796</v>
      </c>
      <c r="G3033" s="376" t="s">
        <v>86</v>
      </c>
      <c r="H3033" s="377">
        <v>1.464</v>
      </c>
      <c r="I3033" s="378">
        <v>11.07</v>
      </c>
      <c r="J3033" s="378">
        <v>16.2</v>
      </c>
      <c r="K3033" s="379"/>
      <c r="L3033" s="493">
        <v>13.34</v>
      </c>
      <c r="M3033" s="494"/>
    </row>
    <row r="3034" spans="1:13" x14ac:dyDescent="0.2">
      <c r="A3034" s="359" t="s">
        <v>7466</v>
      </c>
      <c r="B3034" s="373" t="s">
        <v>5794</v>
      </c>
      <c r="C3034" s="374" t="s">
        <v>6197</v>
      </c>
      <c r="D3034" s="373" t="s">
        <v>5791</v>
      </c>
      <c r="E3034" s="373" t="s">
        <v>5364</v>
      </c>
      <c r="F3034" s="375" t="s">
        <v>5798</v>
      </c>
      <c r="G3034" s="376" t="s">
        <v>5885</v>
      </c>
      <c r="H3034" s="377">
        <v>1.3299999999999999E-2</v>
      </c>
      <c r="I3034" s="378">
        <v>154.26</v>
      </c>
      <c r="J3034" s="378">
        <v>2.0499999999999998</v>
      </c>
      <c r="K3034" s="379"/>
      <c r="L3034" s="493">
        <v>185.84</v>
      </c>
      <c r="M3034" s="494"/>
    </row>
    <row r="3035" spans="1:13" x14ac:dyDescent="0.2">
      <c r="A3035" s="359" t="s">
        <v>7467</v>
      </c>
      <c r="B3035" s="373" t="s">
        <v>5794</v>
      </c>
      <c r="C3035" s="374" t="s">
        <v>6429</v>
      </c>
      <c r="D3035" s="373" t="s">
        <v>5791</v>
      </c>
      <c r="E3035" s="373" t="s">
        <v>6430</v>
      </c>
      <c r="F3035" s="375" t="s">
        <v>5798</v>
      </c>
      <c r="G3035" s="376" t="s">
        <v>5885</v>
      </c>
      <c r="H3035" s="377">
        <v>6.1999999999999998E-3</v>
      </c>
      <c r="I3035" s="378">
        <v>125.07</v>
      </c>
      <c r="J3035" s="378">
        <v>0.77</v>
      </c>
      <c r="K3035" s="379"/>
      <c r="L3035" s="493">
        <v>150.66999999999999</v>
      </c>
      <c r="M3035" s="494"/>
    </row>
    <row r="3036" spans="1:13" x14ac:dyDescent="0.2">
      <c r="A3036" s="359" t="s">
        <v>7468</v>
      </c>
      <c r="B3036" s="373" t="s">
        <v>5794</v>
      </c>
      <c r="C3036" s="374" t="s">
        <v>5967</v>
      </c>
      <c r="D3036" s="373" t="s">
        <v>5791</v>
      </c>
      <c r="E3036" s="373" t="s">
        <v>5375</v>
      </c>
      <c r="F3036" s="375" t="s">
        <v>5798</v>
      </c>
      <c r="G3036" s="376" t="s">
        <v>5885</v>
      </c>
      <c r="H3036" s="377">
        <v>6.1999999999999998E-3</v>
      </c>
      <c r="I3036" s="378">
        <v>118.26</v>
      </c>
      <c r="J3036" s="378">
        <v>0.73</v>
      </c>
      <c r="K3036" s="379"/>
      <c r="L3036" s="493">
        <v>142.47</v>
      </c>
      <c r="M3036" s="494"/>
    </row>
    <row r="3037" spans="1:13" x14ac:dyDescent="0.2">
      <c r="A3037" s="359" t="s">
        <v>7469</v>
      </c>
      <c r="B3037" s="373" t="s">
        <v>5794</v>
      </c>
      <c r="C3037" s="374" t="s">
        <v>7011</v>
      </c>
      <c r="D3037" s="373" t="s">
        <v>5791</v>
      </c>
      <c r="E3037" s="373" t="s">
        <v>7012</v>
      </c>
      <c r="F3037" s="375" t="s">
        <v>5798</v>
      </c>
      <c r="G3037" s="376" t="s">
        <v>5305</v>
      </c>
      <c r="H3037" s="377">
        <v>0.2</v>
      </c>
      <c r="I3037" s="378">
        <v>21.2</v>
      </c>
      <c r="J3037" s="378">
        <v>4.24</v>
      </c>
      <c r="K3037" s="379"/>
      <c r="L3037" s="493">
        <v>25.55</v>
      </c>
      <c r="M3037" s="494"/>
    </row>
    <row r="3038" spans="1:13" x14ac:dyDescent="0.2">
      <c r="A3038" s="359" t="s">
        <v>7470</v>
      </c>
      <c r="B3038" s="373" t="s">
        <v>5794</v>
      </c>
      <c r="C3038" s="374" t="s">
        <v>9063</v>
      </c>
      <c r="D3038" s="373" t="s">
        <v>5791</v>
      </c>
      <c r="E3038" s="373" t="s">
        <v>9064</v>
      </c>
      <c r="F3038" s="375" t="s">
        <v>5798</v>
      </c>
      <c r="G3038" s="376" t="s">
        <v>5298</v>
      </c>
      <c r="H3038" s="377">
        <v>8.2219999999999995</v>
      </c>
      <c r="I3038" s="378">
        <v>9.33</v>
      </c>
      <c r="J3038" s="378">
        <v>76.709999999999994</v>
      </c>
      <c r="K3038" s="379"/>
      <c r="L3038" s="493">
        <v>11.25</v>
      </c>
      <c r="M3038" s="494"/>
    </row>
    <row r="3039" spans="1:13" x14ac:dyDescent="0.2">
      <c r="A3039" s="359" t="s">
        <v>14106</v>
      </c>
      <c r="B3039" s="396" t="s">
        <v>5794</v>
      </c>
      <c r="C3039" s="397" t="s">
        <v>7055</v>
      </c>
      <c r="D3039" s="396" t="s">
        <v>5791</v>
      </c>
      <c r="E3039" s="396" t="s">
        <v>7056</v>
      </c>
      <c r="F3039" s="398" t="s">
        <v>5798</v>
      </c>
      <c r="G3039" s="399" t="s">
        <v>5298</v>
      </c>
      <c r="H3039" s="400">
        <v>0.10199999999999999</v>
      </c>
      <c r="I3039" s="380">
        <v>8</v>
      </c>
      <c r="J3039" s="380">
        <v>0.81</v>
      </c>
      <c r="K3039" s="379"/>
      <c r="L3039" s="489">
        <v>9.64</v>
      </c>
    </row>
    <row r="3040" spans="1:13" ht="12.75" thickBot="1" x14ac:dyDescent="0.25">
      <c r="A3040" s="359" t="s">
        <v>14107</v>
      </c>
      <c r="B3040" s="396" t="s">
        <v>5794</v>
      </c>
      <c r="C3040" s="397" t="s">
        <v>5797</v>
      </c>
      <c r="D3040" s="396" t="s">
        <v>5791</v>
      </c>
      <c r="E3040" s="396" t="s">
        <v>5380</v>
      </c>
      <c r="F3040" s="398" t="s">
        <v>5798</v>
      </c>
      <c r="G3040" s="399" t="s">
        <v>5298</v>
      </c>
      <c r="H3040" s="400">
        <v>4.4249999999999998</v>
      </c>
      <c r="I3040" s="380">
        <v>0.52</v>
      </c>
      <c r="J3040" s="380">
        <v>2.2999999999999998</v>
      </c>
      <c r="K3040" s="379"/>
      <c r="L3040" s="489">
        <v>0.63</v>
      </c>
    </row>
    <row r="3041" spans="1:13" ht="12.75" thickTop="1" x14ac:dyDescent="0.2">
      <c r="A3041" s="359" t="s">
        <v>14108</v>
      </c>
      <c r="B3041" s="390" t="s">
        <v>5794</v>
      </c>
      <c r="C3041" s="391" t="s">
        <v>6258</v>
      </c>
      <c r="D3041" s="390" t="s">
        <v>5791</v>
      </c>
      <c r="E3041" s="390" t="s">
        <v>5414</v>
      </c>
      <c r="F3041" s="392" t="s">
        <v>5798</v>
      </c>
      <c r="G3041" s="393" t="s">
        <v>5305</v>
      </c>
      <c r="H3041" s="394">
        <v>1.8200000000000001E-2</v>
      </c>
      <c r="I3041" s="395">
        <v>9.0299999999999994</v>
      </c>
      <c r="J3041" s="395">
        <v>0.16</v>
      </c>
      <c r="K3041" s="379"/>
      <c r="L3041" s="491">
        <v>10.88</v>
      </c>
    </row>
    <row r="3042" spans="1:13" x14ac:dyDescent="0.2">
      <c r="A3042" s="359" t="s">
        <v>7471</v>
      </c>
      <c r="B3042" s="373" t="s">
        <v>5794</v>
      </c>
      <c r="C3042" s="374" t="s">
        <v>6250</v>
      </c>
      <c r="D3042" s="373" t="s">
        <v>5791</v>
      </c>
      <c r="E3042" s="373" t="s">
        <v>5413</v>
      </c>
      <c r="F3042" s="375" t="s">
        <v>5798</v>
      </c>
      <c r="G3042" s="376" t="s">
        <v>5305</v>
      </c>
      <c r="H3042" s="377">
        <v>5.9499999999999997E-2</v>
      </c>
      <c r="I3042" s="378">
        <v>12.5</v>
      </c>
      <c r="J3042" s="378">
        <v>0.74</v>
      </c>
      <c r="K3042" s="379"/>
      <c r="L3042" s="493">
        <v>15.06</v>
      </c>
    </row>
    <row r="3043" spans="1:13" x14ac:dyDescent="0.2">
      <c r="A3043" s="359" t="s">
        <v>7473</v>
      </c>
      <c r="B3043" s="373" t="s">
        <v>5794</v>
      </c>
      <c r="C3043" s="374" t="s">
        <v>6261</v>
      </c>
      <c r="D3043" s="373" t="s">
        <v>5791</v>
      </c>
      <c r="E3043" s="373" t="s">
        <v>5409</v>
      </c>
      <c r="F3043" s="375" t="s">
        <v>5798</v>
      </c>
      <c r="G3043" s="376" t="s">
        <v>5298</v>
      </c>
      <c r="H3043" s="377">
        <v>0.12379999999999999</v>
      </c>
      <c r="I3043" s="378">
        <v>23.16</v>
      </c>
      <c r="J3043" s="378">
        <v>2.86</v>
      </c>
      <c r="K3043" s="379"/>
      <c r="L3043" s="493">
        <v>27.91</v>
      </c>
    </row>
    <row r="3044" spans="1:13" x14ac:dyDescent="0.2">
      <c r="A3044" s="359" t="s">
        <v>7474</v>
      </c>
      <c r="B3044" s="373" t="s">
        <v>5794</v>
      </c>
      <c r="C3044" s="374" t="s">
        <v>9071</v>
      </c>
      <c r="D3044" s="373" t="s">
        <v>5791</v>
      </c>
      <c r="E3044" s="373" t="s">
        <v>5416</v>
      </c>
      <c r="F3044" s="375" t="s">
        <v>5798</v>
      </c>
      <c r="G3044" s="376" t="s">
        <v>5305</v>
      </c>
      <c r="H3044" s="377">
        <v>1</v>
      </c>
      <c r="I3044" s="378">
        <v>140.03</v>
      </c>
      <c r="J3044" s="378">
        <v>140.03</v>
      </c>
      <c r="K3044" s="379"/>
      <c r="L3044" s="493">
        <v>168.7</v>
      </c>
    </row>
    <row r="3045" spans="1:13" x14ac:dyDescent="0.2">
      <c r="A3045" s="359" t="s">
        <v>7475</v>
      </c>
      <c r="B3045" s="373" t="s">
        <v>5794</v>
      </c>
      <c r="C3045" s="374" t="s">
        <v>9073</v>
      </c>
      <c r="D3045" s="373" t="s">
        <v>5791</v>
      </c>
      <c r="E3045" s="373" t="s">
        <v>9074</v>
      </c>
      <c r="F3045" s="375" t="s">
        <v>5798</v>
      </c>
      <c r="G3045" s="376" t="s">
        <v>5305</v>
      </c>
      <c r="H3045" s="377">
        <v>0.4</v>
      </c>
      <c r="I3045" s="378">
        <v>3.56</v>
      </c>
      <c r="J3045" s="378">
        <v>1.42</v>
      </c>
      <c r="K3045" s="379"/>
      <c r="L3045" s="493">
        <v>4.29</v>
      </c>
    </row>
    <row r="3046" spans="1:13" x14ac:dyDescent="0.2">
      <c r="A3046" s="359" t="s">
        <v>7476</v>
      </c>
      <c r="B3046" s="373" t="s">
        <v>5794</v>
      </c>
      <c r="C3046" s="374" t="s">
        <v>7067</v>
      </c>
      <c r="D3046" s="373" t="s">
        <v>5791</v>
      </c>
      <c r="E3046" s="373" t="s">
        <v>7068</v>
      </c>
      <c r="F3046" s="375" t="s">
        <v>5798</v>
      </c>
      <c r="G3046" s="376" t="s">
        <v>5298</v>
      </c>
      <c r="H3046" s="377">
        <v>0.94799999999999995</v>
      </c>
      <c r="I3046" s="378">
        <v>9.6</v>
      </c>
      <c r="J3046" s="378">
        <v>9.1</v>
      </c>
      <c r="K3046" s="379"/>
      <c r="L3046" s="493">
        <v>11.57</v>
      </c>
    </row>
    <row r="3047" spans="1:13" x14ac:dyDescent="0.2">
      <c r="A3047" s="359" t="s">
        <v>7477</v>
      </c>
      <c r="B3047" s="373" t="s">
        <v>5794</v>
      </c>
      <c r="C3047" s="374" t="s">
        <v>9077</v>
      </c>
      <c r="D3047" s="373" t="s">
        <v>5791</v>
      </c>
      <c r="E3047" s="373" t="s">
        <v>9078</v>
      </c>
      <c r="F3047" s="375" t="s">
        <v>5798</v>
      </c>
      <c r="G3047" s="376" t="s">
        <v>5298</v>
      </c>
      <c r="H3047" s="377">
        <v>10.337999999999999</v>
      </c>
      <c r="I3047" s="378">
        <v>9.8382921568627406</v>
      </c>
      <c r="J3047" s="378">
        <v>101.7</v>
      </c>
      <c r="K3047" s="379"/>
      <c r="L3047" s="493">
        <v>11.83</v>
      </c>
    </row>
    <row r="3048" spans="1:13" x14ac:dyDescent="0.2">
      <c r="A3048" s="359" t="s">
        <v>7478</v>
      </c>
      <c r="B3048" s="373" t="s">
        <v>5794</v>
      </c>
      <c r="C3048" s="374" t="s">
        <v>6259</v>
      </c>
      <c r="D3048" s="373" t="s">
        <v>5791</v>
      </c>
      <c r="E3048" s="373" t="s">
        <v>5411</v>
      </c>
      <c r="F3048" s="375" t="s">
        <v>5798</v>
      </c>
      <c r="G3048" s="376" t="s">
        <v>5305</v>
      </c>
      <c r="H3048" s="377">
        <v>0.29759999999999998</v>
      </c>
      <c r="I3048" s="378">
        <v>2.2400000000000002</v>
      </c>
      <c r="J3048" s="378">
        <v>0.66</v>
      </c>
      <c r="K3048" s="379"/>
      <c r="L3048" s="493">
        <v>2.71</v>
      </c>
    </row>
    <row r="3049" spans="1:13" x14ac:dyDescent="0.2">
      <c r="A3049" s="359" t="s">
        <v>7479</v>
      </c>
      <c r="B3049" s="373" t="s">
        <v>5794</v>
      </c>
      <c r="C3049" s="374" t="s">
        <v>6260</v>
      </c>
      <c r="D3049" s="373" t="s">
        <v>5791</v>
      </c>
      <c r="E3049" s="373" t="s">
        <v>5407</v>
      </c>
      <c r="F3049" s="375" t="s">
        <v>5798</v>
      </c>
      <c r="G3049" s="376" t="s">
        <v>5298</v>
      </c>
      <c r="H3049" s="377">
        <v>0.23810000000000001</v>
      </c>
      <c r="I3049" s="378">
        <v>27.94</v>
      </c>
      <c r="J3049" s="378">
        <v>6.65</v>
      </c>
      <c r="K3049" s="379"/>
      <c r="L3049" s="493">
        <v>33.659999999999997</v>
      </c>
    </row>
    <row r="3050" spans="1:13" x14ac:dyDescent="0.2">
      <c r="A3050" s="359" t="s">
        <v>7480</v>
      </c>
      <c r="B3050" s="373" t="s">
        <v>5794</v>
      </c>
      <c r="C3050" s="374" t="s">
        <v>9082</v>
      </c>
      <c r="D3050" s="373" t="s">
        <v>5791</v>
      </c>
      <c r="E3050" s="373" t="s">
        <v>9083</v>
      </c>
      <c r="F3050" s="375" t="s">
        <v>5798</v>
      </c>
      <c r="G3050" s="376" t="s">
        <v>5385</v>
      </c>
      <c r="H3050" s="377">
        <v>2.6</v>
      </c>
      <c r="I3050" s="378">
        <v>55.8</v>
      </c>
      <c r="J3050" s="378">
        <v>145.08000000000001</v>
      </c>
      <c r="K3050" s="379"/>
      <c r="L3050" s="493">
        <v>67.23</v>
      </c>
    </row>
    <row r="3051" spans="1:13" x14ac:dyDescent="0.2">
      <c r="A3051" s="359" t="s">
        <v>14109</v>
      </c>
      <c r="B3051" s="381" t="s">
        <v>9085</v>
      </c>
      <c r="C3051" s="382" t="s">
        <v>5781</v>
      </c>
      <c r="D3051" s="381" t="s">
        <v>5782</v>
      </c>
      <c r="E3051" s="381" t="s">
        <v>5783</v>
      </c>
      <c r="F3051" s="383" t="s">
        <v>5784</v>
      </c>
      <c r="G3051" s="384" t="s">
        <v>5785</v>
      </c>
      <c r="H3051" s="382" t="s">
        <v>5786</v>
      </c>
      <c r="I3051" s="382" t="s">
        <v>5787</v>
      </c>
      <c r="J3051" s="382" t="s">
        <v>5788</v>
      </c>
      <c r="K3051" s="364"/>
    </row>
    <row r="3052" spans="1:13" ht="12.75" thickBot="1" x14ac:dyDescent="0.25">
      <c r="A3052" s="359" t="s">
        <v>14110</v>
      </c>
      <c r="B3052" s="385" t="s">
        <v>5789</v>
      </c>
      <c r="C3052" s="386" t="s">
        <v>6282</v>
      </c>
      <c r="D3052" s="385" t="s">
        <v>5791</v>
      </c>
      <c r="E3052" s="385" t="s">
        <v>449</v>
      </c>
      <c r="F3052" s="387">
        <v>20</v>
      </c>
      <c r="G3052" s="388" t="s">
        <v>5793</v>
      </c>
      <c r="H3052" s="389">
        <v>1</v>
      </c>
      <c r="I3052" s="372">
        <v>4.13</v>
      </c>
      <c r="J3052" s="372">
        <v>4.13</v>
      </c>
      <c r="K3052" s="371"/>
      <c r="L3052" s="488">
        <v>4.96</v>
      </c>
      <c r="M3052" s="488">
        <v>4.96</v>
      </c>
    </row>
    <row r="3053" spans="1:13" ht="12.75" thickTop="1" x14ac:dyDescent="0.2">
      <c r="A3053" s="359" t="s">
        <v>14111</v>
      </c>
      <c r="B3053" s="390" t="s">
        <v>5794</v>
      </c>
      <c r="C3053" s="391" t="s">
        <v>6283</v>
      </c>
      <c r="D3053" s="390" t="s">
        <v>5791</v>
      </c>
      <c r="E3053" s="390" t="s">
        <v>5557</v>
      </c>
      <c r="F3053" s="392" t="s">
        <v>5796</v>
      </c>
      <c r="G3053" s="393" t="s">
        <v>86</v>
      </c>
      <c r="H3053" s="394">
        <v>5.5399999999999998E-2</v>
      </c>
      <c r="I3053" s="395">
        <v>18.510000000000002</v>
      </c>
      <c r="J3053" s="395">
        <v>1.02</v>
      </c>
      <c r="K3053" s="379"/>
      <c r="L3053" s="491">
        <v>22.3</v>
      </c>
    </row>
    <row r="3054" spans="1:13" x14ac:dyDescent="0.2">
      <c r="A3054" s="359" t="s">
        <v>7481</v>
      </c>
      <c r="B3054" s="373" t="s">
        <v>5794</v>
      </c>
      <c r="C3054" s="374" t="s">
        <v>6197</v>
      </c>
      <c r="D3054" s="373" t="s">
        <v>5791</v>
      </c>
      <c r="E3054" s="373" t="s">
        <v>5364</v>
      </c>
      <c r="F3054" s="375" t="s">
        <v>5798</v>
      </c>
      <c r="G3054" s="376" t="s">
        <v>5885</v>
      </c>
      <c r="H3054" s="377">
        <v>3.0000000000000001E-3</v>
      </c>
      <c r="I3054" s="378">
        <v>154.26</v>
      </c>
      <c r="J3054" s="378">
        <v>0.46</v>
      </c>
      <c r="K3054" s="379"/>
      <c r="L3054" s="493">
        <v>185.84</v>
      </c>
    </row>
    <row r="3055" spans="1:13" x14ac:dyDescent="0.2">
      <c r="A3055" s="359" t="s">
        <v>7483</v>
      </c>
      <c r="B3055" s="373" t="s">
        <v>5794</v>
      </c>
      <c r="C3055" s="374" t="s">
        <v>5797</v>
      </c>
      <c r="D3055" s="373" t="s">
        <v>5791</v>
      </c>
      <c r="E3055" s="373" t="s">
        <v>5380</v>
      </c>
      <c r="F3055" s="375" t="s">
        <v>5798</v>
      </c>
      <c r="G3055" s="376" t="s">
        <v>5298</v>
      </c>
      <c r="H3055" s="377">
        <v>1.2166999999999999</v>
      </c>
      <c r="I3055" s="378">
        <v>0.54079999999999906</v>
      </c>
      <c r="J3055" s="378">
        <v>0.65</v>
      </c>
      <c r="K3055" s="379"/>
      <c r="L3055" s="493">
        <v>0.63</v>
      </c>
    </row>
    <row r="3056" spans="1:13" x14ac:dyDescent="0.2">
      <c r="A3056" s="359" t="s">
        <v>7484</v>
      </c>
      <c r="B3056" s="373" t="s">
        <v>5794</v>
      </c>
      <c r="C3056" s="374" t="s">
        <v>6284</v>
      </c>
      <c r="D3056" s="373" t="s">
        <v>5791</v>
      </c>
      <c r="E3056" s="373" t="s">
        <v>6285</v>
      </c>
      <c r="F3056" s="375" t="s">
        <v>5798</v>
      </c>
      <c r="G3056" s="376" t="s">
        <v>5298</v>
      </c>
      <c r="H3056" s="377">
        <v>8.5999999999999993E-2</v>
      </c>
      <c r="I3056" s="378">
        <v>23.35</v>
      </c>
      <c r="J3056" s="378">
        <v>2</v>
      </c>
      <c r="K3056" s="379"/>
      <c r="L3056" s="493">
        <v>28.14</v>
      </c>
    </row>
    <row r="3057" spans="1:13" x14ac:dyDescent="0.2">
      <c r="A3057" s="359" t="s">
        <v>7485</v>
      </c>
      <c r="B3057" s="360" t="s">
        <v>9092</v>
      </c>
      <c r="C3057" s="361" t="s">
        <v>5781</v>
      </c>
      <c r="D3057" s="360" t="s">
        <v>5782</v>
      </c>
      <c r="E3057" s="360" t="s">
        <v>5783</v>
      </c>
      <c r="F3057" s="362" t="s">
        <v>5784</v>
      </c>
      <c r="G3057" s="363" t="s">
        <v>5785</v>
      </c>
      <c r="H3057" s="361" t="s">
        <v>5786</v>
      </c>
      <c r="I3057" s="361" t="s">
        <v>5787</v>
      </c>
      <c r="J3057" s="361" t="s">
        <v>5788</v>
      </c>
      <c r="K3057" s="364"/>
      <c r="L3057" s="494"/>
    </row>
    <row r="3058" spans="1:13" x14ac:dyDescent="0.2">
      <c r="A3058" s="359" t="s">
        <v>7486</v>
      </c>
      <c r="B3058" s="365" t="s">
        <v>5789</v>
      </c>
      <c r="C3058" s="366" t="s">
        <v>6287</v>
      </c>
      <c r="D3058" s="365" t="s">
        <v>5791</v>
      </c>
      <c r="E3058" s="365" t="s">
        <v>451</v>
      </c>
      <c r="F3058" s="367">
        <v>20</v>
      </c>
      <c r="G3058" s="368" t="s">
        <v>5793</v>
      </c>
      <c r="H3058" s="369">
        <v>1</v>
      </c>
      <c r="I3058" s="370">
        <v>14.940000000000001</v>
      </c>
      <c r="J3058" s="370">
        <v>14.94</v>
      </c>
      <c r="K3058" s="371"/>
      <c r="L3058" s="495">
        <v>17.97</v>
      </c>
      <c r="M3058" s="488">
        <v>17.97</v>
      </c>
    </row>
    <row r="3059" spans="1:13" x14ac:dyDescent="0.2">
      <c r="A3059" s="359" t="s">
        <v>7487</v>
      </c>
      <c r="B3059" s="373" t="s">
        <v>5794</v>
      </c>
      <c r="C3059" s="374" t="s">
        <v>5840</v>
      </c>
      <c r="D3059" s="373" t="s">
        <v>5791</v>
      </c>
      <c r="E3059" s="373" t="s">
        <v>5288</v>
      </c>
      <c r="F3059" s="375" t="s">
        <v>5796</v>
      </c>
      <c r="G3059" s="376" t="s">
        <v>86</v>
      </c>
      <c r="H3059" s="377">
        <v>0.43890000000000001</v>
      </c>
      <c r="I3059" s="378">
        <v>18.510000000000002</v>
      </c>
      <c r="J3059" s="378">
        <v>8.1199999999999992</v>
      </c>
      <c r="K3059" s="379"/>
      <c r="L3059" s="493">
        <v>22.3</v>
      </c>
    </row>
    <row r="3060" spans="1:13" x14ac:dyDescent="0.2">
      <c r="A3060" s="359" t="s">
        <v>14112</v>
      </c>
      <c r="B3060" s="396" t="s">
        <v>5794</v>
      </c>
      <c r="C3060" s="397" t="s">
        <v>6196</v>
      </c>
      <c r="D3060" s="396" t="s">
        <v>5791</v>
      </c>
      <c r="E3060" s="396" t="s">
        <v>5378</v>
      </c>
      <c r="F3060" s="398" t="s">
        <v>5798</v>
      </c>
      <c r="G3060" s="399" t="s">
        <v>5298</v>
      </c>
      <c r="H3060" s="400">
        <v>0.95550000000000002</v>
      </c>
      <c r="I3060" s="380">
        <v>0.8320000000000044</v>
      </c>
      <c r="J3060" s="380">
        <v>0.79</v>
      </c>
      <c r="K3060" s="379"/>
      <c r="L3060" s="489">
        <v>0.97</v>
      </c>
    </row>
    <row r="3061" spans="1:13" ht="12.75" thickBot="1" x14ac:dyDescent="0.25">
      <c r="A3061" s="359" t="s">
        <v>14113</v>
      </c>
      <c r="B3061" s="396" t="s">
        <v>5794</v>
      </c>
      <c r="C3061" s="397" t="s">
        <v>5797</v>
      </c>
      <c r="D3061" s="396" t="s">
        <v>5791</v>
      </c>
      <c r="E3061" s="396" t="s">
        <v>5380</v>
      </c>
      <c r="F3061" s="398" t="s">
        <v>5798</v>
      </c>
      <c r="G3061" s="399" t="s">
        <v>5298</v>
      </c>
      <c r="H3061" s="400">
        <v>0.52500000000000002</v>
      </c>
      <c r="I3061" s="380">
        <v>0.52</v>
      </c>
      <c r="J3061" s="380">
        <v>0.27</v>
      </c>
      <c r="K3061" s="379"/>
      <c r="L3061" s="489">
        <v>0.63</v>
      </c>
    </row>
    <row r="3062" spans="1:13" ht="12.75" thickTop="1" x14ac:dyDescent="0.2">
      <c r="A3062" s="359" t="s">
        <v>14114</v>
      </c>
      <c r="B3062" s="390" t="s">
        <v>5794</v>
      </c>
      <c r="C3062" s="391" t="s">
        <v>5815</v>
      </c>
      <c r="D3062" s="390" t="s">
        <v>5791</v>
      </c>
      <c r="E3062" s="390" t="s">
        <v>5286</v>
      </c>
      <c r="F3062" s="392" t="s">
        <v>5796</v>
      </c>
      <c r="G3062" s="393" t="s">
        <v>86</v>
      </c>
      <c r="H3062" s="394">
        <v>0.4</v>
      </c>
      <c r="I3062" s="395">
        <v>11.07</v>
      </c>
      <c r="J3062" s="395">
        <v>4.42</v>
      </c>
      <c r="K3062" s="379"/>
      <c r="L3062" s="491">
        <v>13.34</v>
      </c>
    </row>
    <row r="3063" spans="1:13" x14ac:dyDescent="0.2">
      <c r="A3063" s="359" t="s">
        <v>7488</v>
      </c>
      <c r="B3063" s="373" t="s">
        <v>5794</v>
      </c>
      <c r="C3063" s="374" t="s">
        <v>6288</v>
      </c>
      <c r="D3063" s="373" t="s">
        <v>5791</v>
      </c>
      <c r="E3063" s="373" t="s">
        <v>6289</v>
      </c>
      <c r="F3063" s="375" t="s">
        <v>5798</v>
      </c>
      <c r="G3063" s="376" t="s">
        <v>5885</v>
      </c>
      <c r="H3063" s="377">
        <v>8.3000000000000001E-3</v>
      </c>
      <c r="I3063" s="378">
        <v>161.61000000000001</v>
      </c>
      <c r="J3063" s="378">
        <v>1.34</v>
      </c>
      <c r="K3063" s="379"/>
      <c r="L3063" s="493">
        <v>194.69</v>
      </c>
    </row>
    <row r="3064" spans="1:13" x14ac:dyDescent="0.2">
      <c r="A3064" s="359" t="s">
        <v>7490</v>
      </c>
      <c r="B3064" s="360" t="s">
        <v>9100</v>
      </c>
      <c r="C3064" s="361" t="s">
        <v>5781</v>
      </c>
      <c r="D3064" s="360" t="s">
        <v>5782</v>
      </c>
      <c r="E3064" s="360" t="s">
        <v>5783</v>
      </c>
      <c r="F3064" s="362" t="s">
        <v>5784</v>
      </c>
      <c r="G3064" s="363" t="s">
        <v>5785</v>
      </c>
      <c r="H3064" s="361" t="s">
        <v>5786</v>
      </c>
      <c r="I3064" s="361" t="s">
        <v>5787</v>
      </c>
      <c r="J3064" s="361" t="s">
        <v>5788</v>
      </c>
      <c r="K3064" s="364"/>
      <c r="L3064" s="494"/>
    </row>
    <row r="3065" spans="1:13" ht="24" x14ac:dyDescent="0.2">
      <c r="A3065" s="359" t="s">
        <v>7491</v>
      </c>
      <c r="B3065" s="365" t="s">
        <v>5789</v>
      </c>
      <c r="C3065" s="366" t="s">
        <v>9102</v>
      </c>
      <c r="D3065" s="365" t="s">
        <v>5791</v>
      </c>
      <c r="E3065" s="365" t="s">
        <v>1238</v>
      </c>
      <c r="F3065" s="367">
        <v>20</v>
      </c>
      <c r="G3065" s="368" t="s">
        <v>5793</v>
      </c>
      <c r="H3065" s="369">
        <v>1</v>
      </c>
      <c r="I3065" s="370">
        <v>56.81</v>
      </c>
      <c r="J3065" s="370">
        <v>56.81</v>
      </c>
      <c r="K3065" s="371"/>
      <c r="L3065" s="495">
        <v>68.430000000000007</v>
      </c>
      <c r="M3065" s="488">
        <v>68.430000000000007</v>
      </c>
    </row>
    <row r="3066" spans="1:13" x14ac:dyDescent="0.2">
      <c r="A3066" s="359" t="s">
        <v>7492</v>
      </c>
      <c r="B3066" s="373" t="s">
        <v>5794</v>
      </c>
      <c r="C3066" s="374" t="s">
        <v>5840</v>
      </c>
      <c r="D3066" s="373" t="s">
        <v>5791</v>
      </c>
      <c r="E3066" s="373" t="s">
        <v>5288</v>
      </c>
      <c r="F3066" s="375" t="s">
        <v>5796</v>
      </c>
      <c r="G3066" s="376" t="s">
        <v>86</v>
      </c>
      <c r="H3066" s="377">
        <v>1.323</v>
      </c>
      <c r="I3066" s="378">
        <v>18.510000000000002</v>
      </c>
      <c r="J3066" s="378">
        <v>24.48</v>
      </c>
      <c r="K3066" s="379"/>
      <c r="L3066" s="493">
        <v>22.3</v>
      </c>
    </row>
    <row r="3067" spans="1:13" x14ac:dyDescent="0.2">
      <c r="A3067" s="359" t="s">
        <v>7493</v>
      </c>
      <c r="B3067" s="373" t="s">
        <v>5794</v>
      </c>
      <c r="C3067" s="374" t="s">
        <v>5815</v>
      </c>
      <c r="D3067" s="373" t="s">
        <v>5791</v>
      </c>
      <c r="E3067" s="373" t="s">
        <v>5286</v>
      </c>
      <c r="F3067" s="375" t="s">
        <v>5796</v>
      </c>
      <c r="G3067" s="376" t="s">
        <v>86</v>
      </c>
      <c r="H3067" s="377">
        <v>1.2929999999999999</v>
      </c>
      <c r="I3067" s="378">
        <v>11.07</v>
      </c>
      <c r="J3067" s="378">
        <v>14.31</v>
      </c>
      <c r="K3067" s="379"/>
      <c r="L3067" s="493">
        <v>13.34</v>
      </c>
    </row>
    <row r="3068" spans="1:13" x14ac:dyDescent="0.2">
      <c r="A3068" s="359" t="s">
        <v>7494</v>
      </c>
      <c r="B3068" s="373" t="s">
        <v>5794</v>
      </c>
      <c r="C3068" s="374" t="s">
        <v>6197</v>
      </c>
      <c r="D3068" s="373" t="s">
        <v>5791</v>
      </c>
      <c r="E3068" s="373" t="s">
        <v>5364</v>
      </c>
      <c r="F3068" s="375" t="s">
        <v>5798</v>
      </c>
      <c r="G3068" s="376" t="s">
        <v>5885</v>
      </c>
      <c r="H3068" s="377">
        <v>5.2999999999999999E-2</v>
      </c>
      <c r="I3068" s="378">
        <v>154.26</v>
      </c>
      <c r="J3068" s="378">
        <v>8.17</v>
      </c>
      <c r="K3068" s="379"/>
      <c r="L3068" s="493">
        <v>185.84</v>
      </c>
    </row>
    <row r="3069" spans="1:13" x14ac:dyDescent="0.2">
      <c r="A3069" s="359" t="s">
        <v>14115</v>
      </c>
      <c r="B3069" s="396" t="s">
        <v>5794</v>
      </c>
      <c r="C3069" s="397" t="s">
        <v>6196</v>
      </c>
      <c r="D3069" s="396" t="s">
        <v>5791</v>
      </c>
      <c r="E3069" s="396" t="s">
        <v>5378</v>
      </c>
      <c r="F3069" s="398" t="s">
        <v>5798</v>
      </c>
      <c r="G3069" s="399" t="s">
        <v>5298</v>
      </c>
      <c r="H3069" s="400">
        <v>7.9615</v>
      </c>
      <c r="I3069" s="380">
        <v>0.80914285714285794</v>
      </c>
      <c r="J3069" s="380">
        <v>6.44</v>
      </c>
      <c r="K3069" s="379"/>
      <c r="L3069" s="489">
        <v>0.97</v>
      </c>
    </row>
    <row r="3070" spans="1:13" ht="12.75" thickBot="1" x14ac:dyDescent="0.25">
      <c r="A3070" s="359" t="s">
        <v>14116</v>
      </c>
      <c r="B3070" s="396" t="s">
        <v>5794</v>
      </c>
      <c r="C3070" s="397" t="s">
        <v>5797</v>
      </c>
      <c r="D3070" s="396" t="s">
        <v>5791</v>
      </c>
      <c r="E3070" s="396" t="s">
        <v>5380</v>
      </c>
      <c r="F3070" s="398" t="s">
        <v>5798</v>
      </c>
      <c r="G3070" s="399" t="s">
        <v>5298</v>
      </c>
      <c r="H3070" s="400">
        <v>6.5620000000000003</v>
      </c>
      <c r="I3070" s="380">
        <v>0.52</v>
      </c>
      <c r="J3070" s="380">
        <v>3.41</v>
      </c>
      <c r="K3070" s="379"/>
      <c r="L3070" s="489">
        <v>0.63</v>
      </c>
    </row>
    <row r="3071" spans="1:13" ht="12.75" thickTop="1" x14ac:dyDescent="0.2">
      <c r="A3071" s="359" t="s">
        <v>14117</v>
      </c>
      <c r="B3071" s="407" t="s">
        <v>9109</v>
      </c>
      <c r="C3071" s="408" t="s">
        <v>5781</v>
      </c>
      <c r="D3071" s="407" t="s">
        <v>5782</v>
      </c>
      <c r="E3071" s="407" t="s">
        <v>5783</v>
      </c>
      <c r="F3071" s="409" t="s">
        <v>5784</v>
      </c>
      <c r="G3071" s="410" t="s">
        <v>5785</v>
      </c>
      <c r="H3071" s="408" t="s">
        <v>5786</v>
      </c>
      <c r="I3071" s="408" t="s">
        <v>5787</v>
      </c>
      <c r="J3071" s="408" t="s">
        <v>5788</v>
      </c>
      <c r="K3071" s="364"/>
      <c r="L3071" s="492"/>
    </row>
    <row r="3072" spans="1:13" x14ac:dyDescent="0.2">
      <c r="A3072" s="359" t="s">
        <v>7495</v>
      </c>
      <c r="B3072" s="365" t="s">
        <v>5789</v>
      </c>
      <c r="C3072" s="366" t="s">
        <v>9111</v>
      </c>
      <c r="D3072" s="365" t="s">
        <v>5791</v>
      </c>
      <c r="E3072" s="365" t="s">
        <v>1242</v>
      </c>
      <c r="F3072" s="367">
        <v>22</v>
      </c>
      <c r="G3072" s="368" t="s">
        <v>5793</v>
      </c>
      <c r="H3072" s="369">
        <v>1</v>
      </c>
      <c r="I3072" s="370">
        <v>29.259999999999998</v>
      </c>
      <c r="J3072" s="370">
        <v>29.26</v>
      </c>
      <c r="K3072" s="371"/>
      <c r="L3072" s="495">
        <v>35.22</v>
      </c>
      <c r="M3072" s="488">
        <v>35.22</v>
      </c>
    </row>
    <row r="3073" spans="1:13" x14ac:dyDescent="0.2">
      <c r="A3073" s="359" t="s">
        <v>7497</v>
      </c>
      <c r="B3073" s="373" t="s">
        <v>5794</v>
      </c>
      <c r="C3073" s="374" t="s">
        <v>5965</v>
      </c>
      <c r="D3073" s="373" t="s">
        <v>5791</v>
      </c>
      <c r="E3073" s="373" t="s">
        <v>5358</v>
      </c>
      <c r="F3073" s="375" t="s">
        <v>5796</v>
      </c>
      <c r="G3073" s="376" t="s">
        <v>86</v>
      </c>
      <c r="H3073" s="377">
        <v>0.1109</v>
      </c>
      <c r="I3073" s="378">
        <v>13.28</v>
      </c>
      <c r="J3073" s="378">
        <v>1.47</v>
      </c>
      <c r="K3073" s="379"/>
      <c r="L3073" s="493">
        <v>16</v>
      </c>
    </row>
    <row r="3074" spans="1:13" x14ac:dyDescent="0.2">
      <c r="A3074" s="359" t="s">
        <v>7498</v>
      </c>
      <c r="B3074" s="373" t="s">
        <v>5794</v>
      </c>
      <c r="C3074" s="374" t="s">
        <v>5840</v>
      </c>
      <c r="D3074" s="373" t="s">
        <v>5791</v>
      </c>
      <c r="E3074" s="373" t="s">
        <v>5288</v>
      </c>
      <c r="F3074" s="375" t="s">
        <v>5796</v>
      </c>
      <c r="G3074" s="376" t="s">
        <v>86</v>
      </c>
      <c r="H3074" s="377">
        <v>0.1658</v>
      </c>
      <c r="I3074" s="378">
        <v>18.510000000000002</v>
      </c>
      <c r="J3074" s="378">
        <v>3.06</v>
      </c>
      <c r="K3074" s="379"/>
      <c r="L3074" s="493">
        <v>22.3</v>
      </c>
    </row>
    <row r="3075" spans="1:13" x14ac:dyDescent="0.2">
      <c r="A3075" s="359" t="s">
        <v>7499</v>
      </c>
      <c r="B3075" s="373" t="s">
        <v>5794</v>
      </c>
      <c r="C3075" s="374" t="s">
        <v>5815</v>
      </c>
      <c r="D3075" s="373" t="s">
        <v>5791</v>
      </c>
      <c r="E3075" s="373" t="s">
        <v>5286</v>
      </c>
      <c r="F3075" s="375" t="s">
        <v>5796</v>
      </c>
      <c r="G3075" s="376" t="s">
        <v>86</v>
      </c>
      <c r="H3075" s="377">
        <v>0.54810000000000003</v>
      </c>
      <c r="I3075" s="378">
        <v>11.07</v>
      </c>
      <c r="J3075" s="378">
        <v>6.06</v>
      </c>
      <c r="K3075" s="379"/>
      <c r="L3075" s="493">
        <v>13.34</v>
      </c>
    </row>
    <row r="3076" spans="1:13" x14ac:dyDescent="0.2">
      <c r="A3076" s="359" t="s">
        <v>7500</v>
      </c>
      <c r="B3076" s="373" t="s">
        <v>5794</v>
      </c>
      <c r="C3076" s="374" t="s">
        <v>5966</v>
      </c>
      <c r="D3076" s="373" t="s">
        <v>5791</v>
      </c>
      <c r="E3076" s="373" t="s">
        <v>5538</v>
      </c>
      <c r="F3076" s="375" t="s">
        <v>5798</v>
      </c>
      <c r="G3076" s="376" t="s">
        <v>5885</v>
      </c>
      <c r="H3076" s="377">
        <v>3.3099999999999997E-2</v>
      </c>
      <c r="I3076" s="378">
        <v>146.86000000000001</v>
      </c>
      <c r="J3076" s="378">
        <v>4.8600000000000003</v>
      </c>
      <c r="K3076" s="379"/>
      <c r="L3076" s="493">
        <v>176.93</v>
      </c>
    </row>
    <row r="3077" spans="1:13" x14ac:dyDescent="0.2">
      <c r="A3077" s="359" t="s">
        <v>7501</v>
      </c>
      <c r="B3077" s="373" t="s">
        <v>5794</v>
      </c>
      <c r="C3077" s="374" t="s">
        <v>5967</v>
      </c>
      <c r="D3077" s="373" t="s">
        <v>5791</v>
      </c>
      <c r="E3077" s="373" t="s">
        <v>5375</v>
      </c>
      <c r="F3077" s="375" t="s">
        <v>5798</v>
      </c>
      <c r="G3077" s="376" t="s">
        <v>5885</v>
      </c>
      <c r="H3077" s="377">
        <v>1.8100000000000002E-2</v>
      </c>
      <c r="I3077" s="378">
        <v>118.26</v>
      </c>
      <c r="J3077" s="378">
        <v>2.14</v>
      </c>
      <c r="K3077" s="379"/>
      <c r="L3077" s="493">
        <v>142.47</v>
      </c>
    </row>
    <row r="3078" spans="1:13" x14ac:dyDescent="0.2">
      <c r="A3078" s="359" t="s">
        <v>7502</v>
      </c>
      <c r="B3078" s="373" t="s">
        <v>5794</v>
      </c>
      <c r="C3078" s="374" t="s">
        <v>5968</v>
      </c>
      <c r="D3078" s="373" t="s">
        <v>5791</v>
      </c>
      <c r="E3078" s="373" t="s">
        <v>5377</v>
      </c>
      <c r="F3078" s="375" t="s">
        <v>5798</v>
      </c>
      <c r="G3078" s="376" t="s">
        <v>5885</v>
      </c>
      <c r="H3078" s="377">
        <v>1.8100000000000002E-2</v>
      </c>
      <c r="I3078" s="378">
        <v>117.49</v>
      </c>
      <c r="J3078" s="378">
        <v>2.12</v>
      </c>
      <c r="K3078" s="379"/>
      <c r="L3078" s="493">
        <v>141.54</v>
      </c>
    </row>
    <row r="3079" spans="1:13" x14ac:dyDescent="0.2">
      <c r="A3079" s="359" t="s">
        <v>7503</v>
      </c>
      <c r="B3079" s="373" t="s">
        <v>5794</v>
      </c>
      <c r="C3079" s="374" t="s">
        <v>5797</v>
      </c>
      <c r="D3079" s="373" t="s">
        <v>5791</v>
      </c>
      <c r="E3079" s="373" t="s">
        <v>5380</v>
      </c>
      <c r="F3079" s="375" t="s">
        <v>5798</v>
      </c>
      <c r="G3079" s="376" t="s">
        <v>5298</v>
      </c>
      <c r="H3079" s="377">
        <v>14.65</v>
      </c>
      <c r="I3079" s="378">
        <v>0.5252</v>
      </c>
      <c r="J3079" s="378">
        <v>7.69</v>
      </c>
      <c r="K3079" s="379"/>
      <c r="L3079" s="493">
        <v>0.63</v>
      </c>
    </row>
    <row r="3080" spans="1:13" x14ac:dyDescent="0.2">
      <c r="A3080" s="359" t="s">
        <v>14118</v>
      </c>
      <c r="B3080" s="396" t="s">
        <v>5794</v>
      </c>
      <c r="C3080" s="397" t="s">
        <v>6006</v>
      </c>
      <c r="D3080" s="396" t="s">
        <v>5791</v>
      </c>
      <c r="E3080" s="396" t="s">
        <v>5384</v>
      </c>
      <c r="F3080" s="398" t="s">
        <v>5798</v>
      </c>
      <c r="G3080" s="399" t="s">
        <v>5385</v>
      </c>
      <c r="H3080" s="400">
        <v>0.1575</v>
      </c>
      <c r="I3080" s="380">
        <v>11.87</v>
      </c>
      <c r="J3080" s="380">
        <v>1.86</v>
      </c>
      <c r="K3080" s="379"/>
      <c r="L3080" s="489">
        <v>14.3</v>
      </c>
    </row>
    <row r="3081" spans="1:13" ht="12.75" thickBot="1" x14ac:dyDescent="0.25">
      <c r="A3081" s="359" t="s">
        <v>14119</v>
      </c>
      <c r="B3081" s="381" t="s">
        <v>9121</v>
      </c>
      <c r="C3081" s="382" t="s">
        <v>5781</v>
      </c>
      <c r="D3081" s="381" t="s">
        <v>5782</v>
      </c>
      <c r="E3081" s="381" t="s">
        <v>5783</v>
      </c>
      <c r="F3081" s="383" t="s">
        <v>5784</v>
      </c>
      <c r="G3081" s="384" t="s">
        <v>5785</v>
      </c>
      <c r="H3081" s="382" t="s">
        <v>5786</v>
      </c>
      <c r="I3081" s="382" t="s">
        <v>5787</v>
      </c>
      <c r="J3081" s="382" t="s">
        <v>5788</v>
      </c>
      <c r="K3081" s="364"/>
    </row>
    <row r="3082" spans="1:13" ht="12.75" thickTop="1" x14ac:dyDescent="0.2">
      <c r="A3082" s="359" t="s">
        <v>14120</v>
      </c>
      <c r="B3082" s="401" t="s">
        <v>5789</v>
      </c>
      <c r="C3082" s="402" t="s">
        <v>6357</v>
      </c>
      <c r="D3082" s="401" t="s">
        <v>5791</v>
      </c>
      <c r="E3082" s="401" t="s">
        <v>498</v>
      </c>
      <c r="F3082" s="403">
        <v>26</v>
      </c>
      <c r="G3082" s="404" t="s">
        <v>5793</v>
      </c>
      <c r="H3082" s="405">
        <v>1</v>
      </c>
      <c r="I3082" s="406">
        <v>11.07</v>
      </c>
      <c r="J3082" s="406">
        <v>11.07</v>
      </c>
      <c r="K3082" s="371"/>
      <c r="L3082" s="496">
        <v>13.32</v>
      </c>
      <c r="M3082" s="488">
        <v>13.32</v>
      </c>
    </row>
    <row r="3083" spans="1:13" x14ac:dyDescent="0.2">
      <c r="A3083" s="359" t="s">
        <v>7504</v>
      </c>
      <c r="B3083" s="373" t="s">
        <v>5794</v>
      </c>
      <c r="C3083" s="374" t="s">
        <v>5795</v>
      </c>
      <c r="D3083" s="373" t="s">
        <v>5791</v>
      </c>
      <c r="E3083" s="373" t="s">
        <v>5302</v>
      </c>
      <c r="F3083" s="375" t="s">
        <v>5796</v>
      </c>
      <c r="G3083" s="376" t="s">
        <v>86</v>
      </c>
      <c r="H3083" s="377">
        <v>8.2199999999999995E-2</v>
      </c>
      <c r="I3083" s="378">
        <v>12.5</v>
      </c>
      <c r="J3083" s="378">
        <v>1.02</v>
      </c>
      <c r="K3083" s="379"/>
      <c r="L3083" s="493">
        <v>15.06</v>
      </c>
    </row>
    <row r="3084" spans="1:13" x14ac:dyDescent="0.2">
      <c r="A3084" s="359" t="s">
        <v>7506</v>
      </c>
      <c r="B3084" s="373" t="s">
        <v>5794</v>
      </c>
      <c r="C3084" s="374" t="s">
        <v>6283</v>
      </c>
      <c r="D3084" s="373" t="s">
        <v>5791</v>
      </c>
      <c r="E3084" s="373" t="s">
        <v>5557</v>
      </c>
      <c r="F3084" s="375" t="s">
        <v>5796</v>
      </c>
      <c r="G3084" s="376" t="s">
        <v>86</v>
      </c>
      <c r="H3084" s="377">
        <v>0.30209999999999998</v>
      </c>
      <c r="I3084" s="378">
        <v>18.547020000000007</v>
      </c>
      <c r="J3084" s="378">
        <v>5.6</v>
      </c>
      <c r="K3084" s="379"/>
      <c r="L3084" s="493">
        <v>22.3</v>
      </c>
    </row>
    <row r="3085" spans="1:13" x14ac:dyDescent="0.2">
      <c r="A3085" s="359" t="s">
        <v>7507</v>
      </c>
      <c r="B3085" s="373" t="s">
        <v>5794</v>
      </c>
      <c r="C3085" s="374" t="s">
        <v>6337</v>
      </c>
      <c r="D3085" s="373" t="s">
        <v>5791</v>
      </c>
      <c r="E3085" s="373" t="s">
        <v>5620</v>
      </c>
      <c r="F3085" s="375" t="s">
        <v>5798</v>
      </c>
      <c r="G3085" s="376" t="s">
        <v>5305</v>
      </c>
      <c r="H3085" s="377">
        <v>0.1</v>
      </c>
      <c r="I3085" s="378">
        <v>0.94</v>
      </c>
      <c r="J3085" s="378">
        <v>0.09</v>
      </c>
      <c r="K3085" s="379"/>
      <c r="L3085" s="493">
        <v>1.1399999999999999</v>
      </c>
    </row>
    <row r="3086" spans="1:13" x14ac:dyDescent="0.2">
      <c r="A3086" s="359" t="s">
        <v>7508</v>
      </c>
      <c r="B3086" s="373" t="s">
        <v>5794</v>
      </c>
      <c r="C3086" s="374" t="s">
        <v>6343</v>
      </c>
      <c r="D3086" s="373" t="s">
        <v>5791</v>
      </c>
      <c r="E3086" s="373" t="s">
        <v>6344</v>
      </c>
      <c r="F3086" s="375" t="s">
        <v>5798</v>
      </c>
      <c r="G3086" s="376" t="s">
        <v>5566</v>
      </c>
      <c r="H3086" s="377">
        <v>0.12</v>
      </c>
      <c r="I3086" s="378">
        <v>7.52</v>
      </c>
      <c r="J3086" s="378">
        <v>0.9</v>
      </c>
      <c r="K3086" s="379"/>
      <c r="L3086" s="493">
        <v>9.06</v>
      </c>
    </row>
    <row r="3087" spans="1:13" x14ac:dyDescent="0.2">
      <c r="A3087" s="359" t="s">
        <v>7509</v>
      </c>
      <c r="B3087" s="373" t="s">
        <v>5794</v>
      </c>
      <c r="C3087" s="374" t="s">
        <v>6349</v>
      </c>
      <c r="D3087" s="373" t="s">
        <v>5791</v>
      </c>
      <c r="E3087" s="373" t="s">
        <v>6350</v>
      </c>
      <c r="F3087" s="375" t="s">
        <v>5798</v>
      </c>
      <c r="G3087" s="376" t="s">
        <v>5566</v>
      </c>
      <c r="H3087" s="377">
        <v>0.16</v>
      </c>
      <c r="I3087" s="378">
        <v>21.65</v>
      </c>
      <c r="J3087" s="378">
        <v>3.46</v>
      </c>
      <c r="K3087" s="379"/>
      <c r="L3087" s="493">
        <v>26.09</v>
      </c>
    </row>
    <row r="3088" spans="1:13" x14ac:dyDescent="0.2">
      <c r="A3088" s="359" t="s">
        <v>7510</v>
      </c>
      <c r="B3088" s="360" t="s">
        <v>9129</v>
      </c>
      <c r="C3088" s="361" t="s">
        <v>5781</v>
      </c>
      <c r="D3088" s="360" t="s">
        <v>5782</v>
      </c>
      <c r="E3088" s="360" t="s">
        <v>5783</v>
      </c>
      <c r="F3088" s="362" t="s">
        <v>5784</v>
      </c>
      <c r="G3088" s="363" t="s">
        <v>5785</v>
      </c>
      <c r="H3088" s="361" t="s">
        <v>5786</v>
      </c>
      <c r="I3088" s="361" t="s">
        <v>5787</v>
      </c>
      <c r="J3088" s="361" t="s">
        <v>5788</v>
      </c>
      <c r="K3088" s="364"/>
      <c r="L3088" s="494"/>
    </row>
    <row r="3089" spans="1:13" x14ac:dyDescent="0.2">
      <c r="A3089" s="359" t="s">
        <v>14121</v>
      </c>
      <c r="B3089" s="385" t="s">
        <v>5789</v>
      </c>
      <c r="C3089" s="386" t="s">
        <v>6363</v>
      </c>
      <c r="D3089" s="385" t="s">
        <v>5791</v>
      </c>
      <c r="E3089" s="385" t="s">
        <v>506</v>
      </c>
      <c r="F3089" s="387">
        <v>26</v>
      </c>
      <c r="G3089" s="388" t="s">
        <v>5793</v>
      </c>
      <c r="H3089" s="389">
        <v>1</v>
      </c>
      <c r="I3089" s="372">
        <v>21.759999999999998</v>
      </c>
      <c r="J3089" s="372">
        <v>21.759999999999998</v>
      </c>
      <c r="K3089" s="371"/>
      <c r="L3089" s="488">
        <v>26.18</v>
      </c>
      <c r="M3089" s="488">
        <v>26.18</v>
      </c>
    </row>
    <row r="3090" spans="1:13" ht="12.75" thickBot="1" x14ac:dyDescent="0.25">
      <c r="A3090" s="359" t="s">
        <v>14122</v>
      </c>
      <c r="B3090" s="396" t="s">
        <v>5794</v>
      </c>
      <c r="C3090" s="397" t="s">
        <v>5795</v>
      </c>
      <c r="D3090" s="396" t="s">
        <v>5791</v>
      </c>
      <c r="E3090" s="396" t="s">
        <v>5302</v>
      </c>
      <c r="F3090" s="398" t="s">
        <v>5796</v>
      </c>
      <c r="G3090" s="399" t="s">
        <v>86</v>
      </c>
      <c r="H3090" s="400">
        <v>0.27350000000000002</v>
      </c>
      <c r="I3090" s="380">
        <v>12.5</v>
      </c>
      <c r="J3090" s="380">
        <v>3.41</v>
      </c>
      <c r="K3090" s="379"/>
      <c r="L3090" s="489">
        <v>15.06</v>
      </c>
    </row>
    <row r="3091" spans="1:13" ht="12.75" thickTop="1" x14ac:dyDescent="0.2">
      <c r="A3091" s="359" t="s">
        <v>14123</v>
      </c>
      <c r="B3091" s="390" t="s">
        <v>5794</v>
      </c>
      <c r="C3091" s="391" t="s">
        <v>6342</v>
      </c>
      <c r="D3091" s="390" t="s">
        <v>5791</v>
      </c>
      <c r="E3091" s="390" t="s">
        <v>5572</v>
      </c>
      <c r="F3091" s="392" t="s">
        <v>5798</v>
      </c>
      <c r="G3091" s="393" t="s">
        <v>5566</v>
      </c>
      <c r="H3091" s="394">
        <v>7.1499999999999994E-2</v>
      </c>
      <c r="I3091" s="395">
        <v>16.899999999999999</v>
      </c>
      <c r="J3091" s="395">
        <v>1.2</v>
      </c>
      <c r="K3091" s="379"/>
      <c r="L3091" s="491">
        <v>20.37</v>
      </c>
    </row>
    <row r="3092" spans="1:13" x14ac:dyDescent="0.2">
      <c r="A3092" s="359" t="s">
        <v>7511</v>
      </c>
      <c r="B3092" s="373" t="s">
        <v>5794</v>
      </c>
      <c r="C3092" s="374" t="s">
        <v>6283</v>
      </c>
      <c r="D3092" s="373" t="s">
        <v>5791</v>
      </c>
      <c r="E3092" s="373" t="s">
        <v>5557</v>
      </c>
      <c r="F3092" s="375" t="s">
        <v>5796</v>
      </c>
      <c r="G3092" s="376" t="s">
        <v>86</v>
      </c>
      <c r="H3092" s="377">
        <v>0.48220000000000002</v>
      </c>
      <c r="I3092" s="378">
        <v>18.571700000000003</v>
      </c>
      <c r="J3092" s="378">
        <v>8.9499999999999993</v>
      </c>
      <c r="K3092" s="379"/>
      <c r="L3092" s="493">
        <v>22.3</v>
      </c>
    </row>
    <row r="3093" spans="1:13" ht="36" x14ac:dyDescent="0.2">
      <c r="A3093" s="359" t="s">
        <v>7513</v>
      </c>
      <c r="B3093" s="373" t="s">
        <v>5794</v>
      </c>
      <c r="C3093" s="374" t="s">
        <v>6364</v>
      </c>
      <c r="D3093" s="373" t="s">
        <v>5791</v>
      </c>
      <c r="E3093" s="373" t="s">
        <v>6365</v>
      </c>
      <c r="F3093" s="375" t="s">
        <v>5798</v>
      </c>
      <c r="G3093" s="376" t="s">
        <v>5305</v>
      </c>
      <c r="H3093" s="377">
        <v>5.3E-3</v>
      </c>
      <c r="I3093" s="378">
        <v>2.2599999999999998</v>
      </c>
      <c r="J3093" s="378">
        <v>0.01</v>
      </c>
      <c r="K3093" s="379"/>
      <c r="L3093" s="493">
        <v>2.73</v>
      </c>
    </row>
    <row r="3094" spans="1:13" x14ac:dyDescent="0.2">
      <c r="A3094" s="359" t="s">
        <v>7514</v>
      </c>
      <c r="B3094" s="373" t="s">
        <v>5794</v>
      </c>
      <c r="C3094" s="374" t="s">
        <v>6259</v>
      </c>
      <c r="D3094" s="373" t="s">
        <v>5791</v>
      </c>
      <c r="E3094" s="373" t="s">
        <v>5411</v>
      </c>
      <c r="F3094" s="375" t="s">
        <v>5798</v>
      </c>
      <c r="G3094" s="376" t="s">
        <v>5305</v>
      </c>
      <c r="H3094" s="377">
        <v>0.18</v>
      </c>
      <c r="I3094" s="378">
        <v>2.2400000000000002</v>
      </c>
      <c r="J3094" s="378">
        <v>0.4</v>
      </c>
      <c r="K3094" s="379"/>
      <c r="L3094" s="493">
        <v>2.71</v>
      </c>
    </row>
    <row r="3095" spans="1:13" x14ac:dyDescent="0.2">
      <c r="A3095" s="359" t="s">
        <v>7515</v>
      </c>
      <c r="B3095" s="373" t="s">
        <v>5794</v>
      </c>
      <c r="C3095" s="374" t="s">
        <v>6345</v>
      </c>
      <c r="D3095" s="373" t="s">
        <v>5791</v>
      </c>
      <c r="E3095" s="373" t="s">
        <v>5570</v>
      </c>
      <c r="F3095" s="375" t="s">
        <v>5798</v>
      </c>
      <c r="G3095" s="376" t="s">
        <v>5566</v>
      </c>
      <c r="H3095" s="377">
        <v>0.109</v>
      </c>
      <c r="I3095" s="378">
        <v>28.73</v>
      </c>
      <c r="J3095" s="378">
        <v>3.13</v>
      </c>
      <c r="K3095" s="379"/>
      <c r="L3095" s="493">
        <v>34.619999999999997</v>
      </c>
    </row>
    <row r="3096" spans="1:13" x14ac:dyDescent="0.2">
      <c r="A3096" s="359" t="s">
        <v>7516</v>
      </c>
      <c r="B3096" s="373" t="s">
        <v>5794</v>
      </c>
      <c r="C3096" s="374" t="s">
        <v>6366</v>
      </c>
      <c r="D3096" s="373" t="s">
        <v>5791</v>
      </c>
      <c r="E3096" s="373" t="s">
        <v>5565</v>
      </c>
      <c r="F3096" s="375" t="s">
        <v>5798</v>
      </c>
      <c r="G3096" s="376" t="s">
        <v>5566</v>
      </c>
      <c r="H3096" s="377">
        <v>0.12859999999999999</v>
      </c>
      <c r="I3096" s="378">
        <v>36.26</v>
      </c>
      <c r="J3096" s="378">
        <v>4.66</v>
      </c>
      <c r="K3096" s="379"/>
      <c r="L3096" s="493">
        <v>43.69</v>
      </c>
    </row>
    <row r="3097" spans="1:13" x14ac:dyDescent="0.2">
      <c r="A3097" s="359" t="s">
        <v>7517</v>
      </c>
      <c r="B3097" s="360" t="s">
        <v>9139</v>
      </c>
      <c r="C3097" s="361" t="s">
        <v>5781</v>
      </c>
      <c r="D3097" s="360" t="s">
        <v>5782</v>
      </c>
      <c r="E3097" s="360" t="s">
        <v>5783</v>
      </c>
      <c r="F3097" s="362" t="s">
        <v>5784</v>
      </c>
      <c r="G3097" s="363" t="s">
        <v>5785</v>
      </c>
      <c r="H3097" s="361" t="s">
        <v>5786</v>
      </c>
      <c r="I3097" s="361" t="s">
        <v>5787</v>
      </c>
      <c r="J3097" s="361" t="s">
        <v>5788</v>
      </c>
      <c r="K3097" s="364"/>
      <c r="L3097" s="494"/>
    </row>
    <row r="3098" spans="1:13" x14ac:dyDescent="0.2">
      <c r="A3098" s="359" t="s">
        <v>7518</v>
      </c>
      <c r="B3098" s="365" t="s">
        <v>5789</v>
      </c>
      <c r="C3098" s="366" t="s">
        <v>9141</v>
      </c>
      <c r="D3098" s="365" t="s">
        <v>5791</v>
      </c>
      <c r="E3098" s="365" t="s">
        <v>1250</v>
      </c>
      <c r="F3098" s="367">
        <v>7</v>
      </c>
      <c r="G3098" s="368" t="s">
        <v>5607</v>
      </c>
      <c r="H3098" s="369">
        <v>1</v>
      </c>
      <c r="I3098" s="370">
        <v>10.76</v>
      </c>
      <c r="J3098" s="370">
        <v>10.76</v>
      </c>
      <c r="K3098" s="371"/>
      <c r="L3098" s="495">
        <v>12.95</v>
      </c>
      <c r="M3098" s="488">
        <v>12.95</v>
      </c>
    </row>
    <row r="3099" spans="1:13" x14ac:dyDescent="0.2">
      <c r="A3099" s="359" t="s">
        <v>14124</v>
      </c>
      <c r="B3099" s="396" t="s">
        <v>5794</v>
      </c>
      <c r="C3099" s="397" t="s">
        <v>5795</v>
      </c>
      <c r="D3099" s="396" t="s">
        <v>5791</v>
      </c>
      <c r="E3099" s="396" t="s">
        <v>5302</v>
      </c>
      <c r="F3099" s="398" t="s">
        <v>5796</v>
      </c>
      <c r="G3099" s="399" t="s">
        <v>86</v>
      </c>
      <c r="H3099" s="400">
        <v>0.25</v>
      </c>
      <c r="I3099" s="380">
        <v>12.5</v>
      </c>
      <c r="J3099" s="380">
        <v>3.12</v>
      </c>
      <c r="K3099" s="379"/>
      <c r="L3099" s="489">
        <v>15.06</v>
      </c>
    </row>
    <row r="3100" spans="1:13" ht="12.75" thickBot="1" x14ac:dyDescent="0.25">
      <c r="A3100" s="359" t="s">
        <v>14125</v>
      </c>
      <c r="B3100" s="396" t="s">
        <v>5794</v>
      </c>
      <c r="C3100" s="397" t="s">
        <v>6062</v>
      </c>
      <c r="D3100" s="396" t="s">
        <v>5791</v>
      </c>
      <c r="E3100" s="396" t="s">
        <v>5341</v>
      </c>
      <c r="F3100" s="398" t="s">
        <v>5796</v>
      </c>
      <c r="G3100" s="399" t="s">
        <v>86</v>
      </c>
      <c r="H3100" s="400">
        <v>0.25</v>
      </c>
      <c r="I3100" s="380">
        <v>18.510000000000002</v>
      </c>
      <c r="J3100" s="380">
        <v>4.62</v>
      </c>
      <c r="K3100" s="379"/>
      <c r="L3100" s="489">
        <v>22.3</v>
      </c>
    </row>
    <row r="3101" spans="1:13" ht="12.75" thickTop="1" x14ac:dyDescent="0.2">
      <c r="A3101" s="359" t="s">
        <v>14126</v>
      </c>
      <c r="B3101" s="390" t="s">
        <v>5794</v>
      </c>
      <c r="C3101" s="391" t="s">
        <v>9145</v>
      </c>
      <c r="D3101" s="390" t="s">
        <v>5791</v>
      </c>
      <c r="E3101" s="390" t="s">
        <v>1250</v>
      </c>
      <c r="F3101" s="392" t="s">
        <v>5798</v>
      </c>
      <c r="G3101" s="393" t="s">
        <v>5305</v>
      </c>
      <c r="H3101" s="394">
        <v>1</v>
      </c>
      <c r="I3101" s="395">
        <v>3.02</v>
      </c>
      <c r="J3101" s="395">
        <v>3.02</v>
      </c>
      <c r="K3101" s="379"/>
      <c r="L3101" s="491">
        <v>3.62</v>
      </c>
    </row>
    <row r="3102" spans="1:13" x14ac:dyDescent="0.2">
      <c r="A3102" s="359" t="s">
        <v>7519</v>
      </c>
      <c r="B3102" s="360" t="s">
        <v>9147</v>
      </c>
      <c r="C3102" s="361" t="s">
        <v>5781</v>
      </c>
      <c r="D3102" s="360" t="s">
        <v>5782</v>
      </c>
      <c r="E3102" s="360" t="s">
        <v>5783</v>
      </c>
      <c r="F3102" s="362" t="s">
        <v>5784</v>
      </c>
      <c r="G3102" s="363" t="s">
        <v>5785</v>
      </c>
      <c r="H3102" s="361" t="s">
        <v>5786</v>
      </c>
      <c r="I3102" s="361" t="s">
        <v>5787</v>
      </c>
      <c r="J3102" s="361" t="s">
        <v>5788</v>
      </c>
      <c r="K3102" s="364"/>
      <c r="L3102" s="494"/>
    </row>
    <row r="3103" spans="1:13" x14ac:dyDescent="0.2">
      <c r="A3103" s="359" t="s">
        <v>7521</v>
      </c>
      <c r="B3103" s="365" t="s">
        <v>5789</v>
      </c>
      <c r="C3103" s="366" t="s">
        <v>9149</v>
      </c>
      <c r="D3103" s="365" t="s">
        <v>5791</v>
      </c>
      <c r="E3103" s="365" t="s">
        <v>1252</v>
      </c>
      <c r="F3103" s="367">
        <v>7</v>
      </c>
      <c r="G3103" s="368" t="s">
        <v>5305</v>
      </c>
      <c r="H3103" s="369">
        <v>1</v>
      </c>
      <c r="I3103" s="370">
        <v>80.710000000000008</v>
      </c>
      <c r="J3103" s="370">
        <v>80.710000000000008</v>
      </c>
      <c r="K3103" s="371"/>
      <c r="L3103" s="495">
        <v>97.24</v>
      </c>
      <c r="M3103" s="488">
        <v>97.24</v>
      </c>
    </row>
    <row r="3104" spans="1:13" x14ac:dyDescent="0.2">
      <c r="A3104" s="359" t="s">
        <v>7523</v>
      </c>
      <c r="B3104" s="373" t="s">
        <v>5794</v>
      </c>
      <c r="C3104" s="374" t="s">
        <v>5795</v>
      </c>
      <c r="D3104" s="373" t="s">
        <v>5791</v>
      </c>
      <c r="E3104" s="373" t="s">
        <v>5302</v>
      </c>
      <c r="F3104" s="375" t="s">
        <v>5796</v>
      </c>
      <c r="G3104" s="376" t="s">
        <v>86</v>
      </c>
      <c r="H3104" s="377">
        <v>0.2</v>
      </c>
      <c r="I3104" s="378">
        <v>12.5</v>
      </c>
      <c r="J3104" s="378">
        <v>2.5</v>
      </c>
      <c r="K3104" s="379"/>
      <c r="L3104" s="493">
        <v>15.06</v>
      </c>
    </row>
    <row r="3105" spans="1:13" x14ac:dyDescent="0.2">
      <c r="A3105" s="359" t="s">
        <v>7524</v>
      </c>
      <c r="B3105" s="373" t="s">
        <v>5794</v>
      </c>
      <c r="C3105" s="374" t="s">
        <v>6062</v>
      </c>
      <c r="D3105" s="373" t="s">
        <v>5791</v>
      </c>
      <c r="E3105" s="373" t="s">
        <v>5341</v>
      </c>
      <c r="F3105" s="375" t="s">
        <v>5796</v>
      </c>
      <c r="G3105" s="376" t="s">
        <v>86</v>
      </c>
      <c r="H3105" s="377">
        <v>0.2</v>
      </c>
      <c r="I3105" s="378">
        <v>18.510000000000002</v>
      </c>
      <c r="J3105" s="378">
        <v>3.7</v>
      </c>
      <c r="K3105" s="379"/>
      <c r="L3105" s="493">
        <v>22.3</v>
      </c>
    </row>
    <row r="3106" spans="1:13" x14ac:dyDescent="0.2">
      <c r="A3106" s="359" t="s">
        <v>7525</v>
      </c>
      <c r="B3106" s="373" t="s">
        <v>5794</v>
      </c>
      <c r="C3106" s="374" t="s">
        <v>9153</v>
      </c>
      <c r="D3106" s="373" t="s">
        <v>5791</v>
      </c>
      <c r="E3106" s="373" t="s">
        <v>9154</v>
      </c>
      <c r="F3106" s="375" t="s">
        <v>5798</v>
      </c>
      <c r="G3106" s="376" t="s">
        <v>5305</v>
      </c>
      <c r="H3106" s="377">
        <v>1</v>
      </c>
      <c r="I3106" s="378">
        <v>74.510000000000005</v>
      </c>
      <c r="J3106" s="378">
        <v>74.510000000000005</v>
      </c>
      <c r="K3106" s="379"/>
      <c r="L3106" s="493">
        <v>89.77</v>
      </c>
    </row>
    <row r="3107" spans="1:13" x14ac:dyDescent="0.2">
      <c r="A3107" s="359" t="s">
        <v>7526</v>
      </c>
      <c r="B3107" s="360" t="s">
        <v>9156</v>
      </c>
      <c r="C3107" s="361" t="s">
        <v>5781</v>
      </c>
      <c r="D3107" s="360" t="s">
        <v>5782</v>
      </c>
      <c r="E3107" s="360" t="s">
        <v>5783</v>
      </c>
      <c r="F3107" s="362" t="s">
        <v>5784</v>
      </c>
      <c r="G3107" s="363" t="s">
        <v>5785</v>
      </c>
      <c r="H3107" s="361" t="s">
        <v>5786</v>
      </c>
      <c r="I3107" s="361" t="s">
        <v>5787</v>
      </c>
      <c r="J3107" s="361" t="s">
        <v>5788</v>
      </c>
      <c r="K3107" s="364"/>
      <c r="L3107" s="494"/>
    </row>
    <row r="3108" spans="1:13" ht="24" x14ac:dyDescent="0.2">
      <c r="A3108" s="359" t="s">
        <v>7529</v>
      </c>
      <c r="B3108" s="365" t="s">
        <v>5789</v>
      </c>
      <c r="C3108" s="366" t="s">
        <v>9158</v>
      </c>
      <c r="D3108" s="365" t="s">
        <v>5791</v>
      </c>
      <c r="E3108" s="365" t="s">
        <v>1260</v>
      </c>
      <c r="F3108" s="367">
        <v>7</v>
      </c>
      <c r="G3108" s="368" t="s">
        <v>5607</v>
      </c>
      <c r="H3108" s="369">
        <v>1</v>
      </c>
      <c r="I3108" s="370">
        <v>221.97</v>
      </c>
      <c r="J3108" s="370">
        <v>221.97000000000003</v>
      </c>
      <c r="K3108" s="371"/>
      <c r="L3108" s="495">
        <v>267.42</v>
      </c>
      <c r="M3108" s="488">
        <v>267.42</v>
      </c>
    </row>
    <row r="3109" spans="1:13" x14ac:dyDescent="0.2">
      <c r="A3109" s="359" t="s">
        <v>7532</v>
      </c>
      <c r="B3109" s="373" t="s">
        <v>5794</v>
      </c>
      <c r="C3109" s="374" t="s">
        <v>5795</v>
      </c>
      <c r="D3109" s="373" t="s">
        <v>5791</v>
      </c>
      <c r="E3109" s="373" t="s">
        <v>5302</v>
      </c>
      <c r="F3109" s="375" t="s">
        <v>5796</v>
      </c>
      <c r="G3109" s="376" t="s">
        <v>86</v>
      </c>
      <c r="H3109" s="377">
        <v>1.5</v>
      </c>
      <c r="I3109" s="378">
        <v>12.5</v>
      </c>
      <c r="J3109" s="378">
        <v>18.75</v>
      </c>
      <c r="K3109" s="379"/>
      <c r="L3109" s="493">
        <v>15.06</v>
      </c>
    </row>
    <row r="3110" spans="1:13" x14ac:dyDescent="0.2">
      <c r="A3110" s="359" t="s">
        <v>7533</v>
      </c>
      <c r="B3110" s="373" t="s">
        <v>5794</v>
      </c>
      <c r="C3110" s="374" t="s">
        <v>6062</v>
      </c>
      <c r="D3110" s="373" t="s">
        <v>5791</v>
      </c>
      <c r="E3110" s="373" t="s">
        <v>5341</v>
      </c>
      <c r="F3110" s="375" t="s">
        <v>5796</v>
      </c>
      <c r="G3110" s="376" t="s">
        <v>86</v>
      </c>
      <c r="H3110" s="377">
        <v>1.5</v>
      </c>
      <c r="I3110" s="378">
        <v>18.510000000000002</v>
      </c>
      <c r="J3110" s="378">
        <v>27.76</v>
      </c>
      <c r="K3110" s="379"/>
      <c r="L3110" s="493">
        <v>22.3</v>
      </c>
    </row>
    <row r="3111" spans="1:13" ht="24" x14ac:dyDescent="0.2">
      <c r="A3111" s="359" t="s">
        <v>7536</v>
      </c>
      <c r="B3111" s="373" t="s">
        <v>5794</v>
      </c>
      <c r="C3111" s="374" t="s">
        <v>9162</v>
      </c>
      <c r="D3111" s="373" t="s">
        <v>5791</v>
      </c>
      <c r="E3111" s="373" t="s">
        <v>9163</v>
      </c>
      <c r="F3111" s="375" t="s">
        <v>5798</v>
      </c>
      <c r="G3111" s="376" t="s">
        <v>5305</v>
      </c>
      <c r="H3111" s="377">
        <v>1</v>
      </c>
      <c r="I3111" s="378">
        <v>175.46</v>
      </c>
      <c r="J3111" s="378">
        <v>175.46</v>
      </c>
      <c r="K3111" s="379"/>
      <c r="L3111" s="493">
        <v>211.38</v>
      </c>
    </row>
    <row r="3112" spans="1:13" x14ac:dyDescent="0.2">
      <c r="A3112" s="359" t="s">
        <v>7537</v>
      </c>
      <c r="B3112" s="360" t="s">
        <v>9165</v>
      </c>
      <c r="C3112" s="361" t="s">
        <v>5781</v>
      </c>
      <c r="D3112" s="360" t="s">
        <v>5782</v>
      </c>
      <c r="E3112" s="360" t="s">
        <v>5783</v>
      </c>
      <c r="F3112" s="362" t="s">
        <v>5784</v>
      </c>
      <c r="G3112" s="363" t="s">
        <v>5785</v>
      </c>
      <c r="H3112" s="361" t="s">
        <v>5786</v>
      </c>
      <c r="I3112" s="361" t="s">
        <v>5787</v>
      </c>
      <c r="J3112" s="361" t="s">
        <v>5788</v>
      </c>
      <c r="K3112" s="364"/>
      <c r="L3112" s="494"/>
    </row>
    <row r="3113" spans="1:13" x14ac:dyDescent="0.2">
      <c r="A3113" s="359" t="s">
        <v>7540</v>
      </c>
      <c r="B3113" s="365" t="s">
        <v>5789</v>
      </c>
      <c r="C3113" s="366" t="s">
        <v>9167</v>
      </c>
      <c r="D3113" s="365" t="s">
        <v>5791</v>
      </c>
      <c r="E3113" s="365" t="s">
        <v>1262</v>
      </c>
      <c r="F3113" s="367">
        <v>7</v>
      </c>
      <c r="G3113" s="368" t="s">
        <v>5305</v>
      </c>
      <c r="H3113" s="369">
        <v>1</v>
      </c>
      <c r="I3113" s="370">
        <v>53</v>
      </c>
      <c r="J3113" s="370">
        <v>53</v>
      </c>
      <c r="K3113" s="371"/>
      <c r="L3113" s="495">
        <v>63.86</v>
      </c>
      <c r="M3113" s="488">
        <v>63.86</v>
      </c>
    </row>
    <row r="3114" spans="1:13" x14ac:dyDescent="0.2">
      <c r="A3114" s="359" t="s">
        <v>7543</v>
      </c>
      <c r="B3114" s="373" t="s">
        <v>5794</v>
      </c>
      <c r="C3114" s="374" t="s">
        <v>5795</v>
      </c>
      <c r="D3114" s="373" t="s">
        <v>5791</v>
      </c>
      <c r="E3114" s="373" t="s">
        <v>5302</v>
      </c>
      <c r="F3114" s="375" t="s">
        <v>5796</v>
      </c>
      <c r="G3114" s="376" t="s">
        <v>86</v>
      </c>
      <c r="H3114" s="377">
        <v>0.4</v>
      </c>
      <c r="I3114" s="378">
        <v>12.5</v>
      </c>
      <c r="J3114" s="378">
        <v>5</v>
      </c>
      <c r="K3114" s="379"/>
      <c r="L3114" s="493">
        <v>15.06</v>
      </c>
    </row>
    <row r="3115" spans="1:13" x14ac:dyDescent="0.2">
      <c r="A3115" s="359" t="s">
        <v>7546</v>
      </c>
      <c r="B3115" s="373" t="s">
        <v>5794</v>
      </c>
      <c r="C3115" s="374" t="s">
        <v>6062</v>
      </c>
      <c r="D3115" s="373" t="s">
        <v>5791</v>
      </c>
      <c r="E3115" s="373" t="s">
        <v>5341</v>
      </c>
      <c r="F3115" s="375" t="s">
        <v>5796</v>
      </c>
      <c r="G3115" s="376" t="s">
        <v>86</v>
      </c>
      <c r="H3115" s="377">
        <v>0.4</v>
      </c>
      <c r="I3115" s="378">
        <v>18.510000000000002</v>
      </c>
      <c r="J3115" s="378">
        <v>7.4</v>
      </c>
      <c r="K3115" s="379"/>
      <c r="L3115" s="493">
        <v>22.3</v>
      </c>
    </row>
    <row r="3116" spans="1:13" x14ac:dyDescent="0.2">
      <c r="A3116" s="359" t="s">
        <v>7547</v>
      </c>
      <c r="B3116" s="373" t="s">
        <v>5794</v>
      </c>
      <c r="C3116" s="374" t="s">
        <v>9171</v>
      </c>
      <c r="D3116" s="373" t="s">
        <v>5791</v>
      </c>
      <c r="E3116" s="373" t="s">
        <v>1262</v>
      </c>
      <c r="F3116" s="375" t="s">
        <v>5798</v>
      </c>
      <c r="G3116" s="376" t="s">
        <v>5305</v>
      </c>
      <c r="H3116" s="377">
        <v>1</v>
      </c>
      <c r="I3116" s="378">
        <v>40.6</v>
      </c>
      <c r="J3116" s="378">
        <v>40.6</v>
      </c>
      <c r="K3116" s="379"/>
      <c r="L3116" s="493">
        <v>48.92</v>
      </c>
    </row>
    <row r="3117" spans="1:13" x14ac:dyDescent="0.2">
      <c r="A3117" s="359" t="s">
        <v>7550</v>
      </c>
      <c r="B3117" s="360" t="s">
        <v>9173</v>
      </c>
      <c r="C3117" s="361" t="s">
        <v>5781</v>
      </c>
      <c r="D3117" s="360" t="s">
        <v>5782</v>
      </c>
      <c r="E3117" s="360" t="s">
        <v>5783</v>
      </c>
      <c r="F3117" s="362" t="s">
        <v>5784</v>
      </c>
      <c r="G3117" s="363" t="s">
        <v>5785</v>
      </c>
      <c r="H3117" s="361" t="s">
        <v>5786</v>
      </c>
      <c r="I3117" s="361" t="s">
        <v>5787</v>
      </c>
      <c r="J3117" s="361" t="s">
        <v>5788</v>
      </c>
      <c r="K3117" s="364"/>
      <c r="L3117" s="494"/>
    </row>
    <row r="3118" spans="1:13" ht="36" x14ac:dyDescent="0.2">
      <c r="A3118" s="359" t="s">
        <v>7551</v>
      </c>
      <c r="B3118" s="365" t="s">
        <v>5789</v>
      </c>
      <c r="C3118" s="366" t="s">
        <v>9175</v>
      </c>
      <c r="D3118" s="365" t="s">
        <v>217</v>
      </c>
      <c r="E3118" s="365" t="s">
        <v>1270</v>
      </c>
      <c r="F3118" s="367" t="s">
        <v>6088</v>
      </c>
      <c r="G3118" s="368" t="s">
        <v>160</v>
      </c>
      <c r="H3118" s="369">
        <v>1</v>
      </c>
      <c r="I3118" s="370">
        <v>14869.71</v>
      </c>
      <c r="J3118" s="370">
        <v>14869.710000000001</v>
      </c>
      <c r="K3118" s="371"/>
      <c r="L3118" s="495">
        <v>17913.16</v>
      </c>
      <c r="M3118" s="488">
        <v>17913.16</v>
      </c>
    </row>
    <row r="3119" spans="1:13" ht="36" x14ac:dyDescent="0.2">
      <c r="A3119" s="359" t="s">
        <v>7554</v>
      </c>
      <c r="B3119" s="418" t="s">
        <v>5898</v>
      </c>
      <c r="C3119" s="419" t="s">
        <v>7369</v>
      </c>
      <c r="D3119" s="418" t="s">
        <v>217</v>
      </c>
      <c r="E3119" s="418" t="s">
        <v>7370</v>
      </c>
      <c r="F3119" s="420" t="s">
        <v>5901</v>
      </c>
      <c r="G3119" s="421" t="s">
        <v>5902</v>
      </c>
      <c r="H3119" s="422">
        <v>0.25331999999999999</v>
      </c>
      <c r="I3119" s="423">
        <v>219</v>
      </c>
      <c r="J3119" s="423">
        <v>55.47</v>
      </c>
      <c r="K3119" s="379"/>
      <c r="L3119" s="493">
        <v>263.83</v>
      </c>
      <c r="M3119" s="490"/>
    </row>
    <row r="3120" spans="1:13" ht="24" x14ac:dyDescent="0.2">
      <c r="A3120" s="359" t="s">
        <v>7555</v>
      </c>
      <c r="B3120" s="418" t="s">
        <v>5898</v>
      </c>
      <c r="C3120" s="419" t="s">
        <v>6089</v>
      </c>
      <c r="D3120" s="418" t="s">
        <v>217</v>
      </c>
      <c r="E3120" s="418" t="s">
        <v>6090</v>
      </c>
      <c r="F3120" s="420" t="s">
        <v>5908</v>
      </c>
      <c r="G3120" s="421" t="s">
        <v>185</v>
      </c>
      <c r="H3120" s="422">
        <v>9.3335000000000008</v>
      </c>
      <c r="I3120" s="423">
        <v>17.43</v>
      </c>
      <c r="J3120" s="423">
        <v>162.68</v>
      </c>
      <c r="K3120" s="379"/>
      <c r="L3120" s="493">
        <v>21</v>
      </c>
    </row>
    <row r="3121" spans="1:13" ht="24" x14ac:dyDescent="0.2">
      <c r="A3121" s="359" t="s">
        <v>7556</v>
      </c>
      <c r="B3121" s="418" t="s">
        <v>5898</v>
      </c>
      <c r="C3121" s="419" t="s">
        <v>6091</v>
      </c>
      <c r="D3121" s="418" t="s">
        <v>217</v>
      </c>
      <c r="E3121" s="418" t="s">
        <v>6092</v>
      </c>
      <c r="F3121" s="420" t="s">
        <v>5908</v>
      </c>
      <c r="G3121" s="421" t="s">
        <v>185</v>
      </c>
      <c r="H3121" s="422">
        <v>9.3335000000000008</v>
      </c>
      <c r="I3121" s="423">
        <v>24.12</v>
      </c>
      <c r="J3121" s="423">
        <v>225.12</v>
      </c>
      <c r="K3121" s="379"/>
      <c r="L3121" s="493">
        <v>29.06</v>
      </c>
    </row>
    <row r="3122" spans="1:13" ht="36" x14ac:dyDescent="0.2">
      <c r="A3122" s="359" t="s">
        <v>7557</v>
      </c>
      <c r="B3122" s="373" t="s">
        <v>5794</v>
      </c>
      <c r="C3122" s="374" t="s">
        <v>9180</v>
      </c>
      <c r="D3122" s="373" t="s">
        <v>217</v>
      </c>
      <c r="E3122" s="373" t="s">
        <v>9181</v>
      </c>
      <c r="F3122" s="375" t="s">
        <v>5798</v>
      </c>
      <c r="G3122" s="376" t="s">
        <v>160</v>
      </c>
      <c r="H3122" s="377">
        <v>1</v>
      </c>
      <c r="I3122" s="378">
        <v>14426.440001351724</v>
      </c>
      <c r="J3122" s="378">
        <v>14426.44</v>
      </c>
      <c r="K3122" s="379"/>
      <c r="L3122" s="493">
        <v>17379.099999999999</v>
      </c>
    </row>
    <row r="3123" spans="1:13" x14ac:dyDescent="0.2">
      <c r="A3123" s="359" t="s">
        <v>7558</v>
      </c>
      <c r="B3123" s="360" t="s">
        <v>9183</v>
      </c>
      <c r="C3123" s="361" t="s">
        <v>5781</v>
      </c>
      <c r="D3123" s="360" t="s">
        <v>5782</v>
      </c>
      <c r="E3123" s="360" t="s">
        <v>5783</v>
      </c>
      <c r="F3123" s="362" t="s">
        <v>5784</v>
      </c>
      <c r="G3123" s="363" t="s">
        <v>5785</v>
      </c>
      <c r="H3123" s="361" t="s">
        <v>5786</v>
      </c>
      <c r="I3123" s="361" t="s">
        <v>5787</v>
      </c>
      <c r="J3123" s="361" t="s">
        <v>5788</v>
      </c>
      <c r="K3123" s="364"/>
      <c r="L3123" s="494"/>
    </row>
    <row r="3124" spans="1:13" x14ac:dyDescent="0.2">
      <c r="A3124" s="359" t="s">
        <v>7561</v>
      </c>
      <c r="B3124" s="365" t="s">
        <v>5789</v>
      </c>
      <c r="C3124" s="366" t="s">
        <v>7930</v>
      </c>
      <c r="D3124" s="365" t="s">
        <v>5791</v>
      </c>
      <c r="E3124" s="365" t="s">
        <v>966</v>
      </c>
      <c r="F3124" s="367">
        <v>7</v>
      </c>
      <c r="G3124" s="368" t="s">
        <v>172</v>
      </c>
      <c r="H3124" s="369">
        <v>1</v>
      </c>
      <c r="I3124" s="370">
        <v>54.42</v>
      </c>
      <c r="J3124" s="370">
        <v>54.419999999999995</v>
      </c>
      <c r="K3124" s="371"/>
      <c r="L3124" s="495">
        <v>65.56</v>
      </c>
      <c r="M3124" s="488">
        <v>65.56</v>
      </c>
    </row>
    <row r="3125" spans="1:13" x14ac:dyDescent="0.2">
      <c r="A3125" s="359" t="s">
        <v>7562</v>
      </c>
      <c r="B3125" s="373" t="s">
        <v>5794</v>
      </c>
      <c r="C3125" s="374" t="s">
        <v>5795</v>
      </c>
      <c r="D3125" s="373" t="s">
        <v>5791</v>
      </c>
      <c r="E3125" s="373" t="s">
        <v>5302</v>
      </c>
      <c r="F3125" s="375" t="s">
        <v>5796</v>
      </c>
      <c r="G3125" s="376" t="s">
        <v>86</v>
      </c>
      <c r="H3125" s="377">
        <v>0.17</v>
      </c>
      <c r="I3125" s="378">
        <v>12.5</v>
      </c>
      <c r="J3125" s="378">
        <v>2.12</v>
      </c>
      <c r="K3125" s="379"/>
      <c r="L3125" s="493">
        <v>15.06</v>
      </c>
    </row>
    <row r="3126" spans="1:13" x14ac:dyDescent="0.2">
      <c r="A3126" s="359" t="s">
        <v>7563</v>
      </c>
      <c r="B3126" s="373" t="s">
        <v>5794</v>
      </c>
      <c r="C3126" s="374" t="s">
        <v>6062</v>
      </c>
      <c r="D3126" s="373" t="s">
        <v>5791</v>
      </c>
      <c r="E3126" s="373" t="s">
        <v>5341</v>
      </c>
      <c r="F3126" s="375" t="s">
        <v>5796</v>
      </c>
      <c r="G3126" s="376" t="s">
        <v>86</v>
      </c>
      <c r="H3126" s="377">
        <v>0.17</v>
      </c>
      <c r="I3126" s="378">
        <v>18.510000000000002</v>
      </c>
      <c r="J3126" s="378">
        <v>3.14</v>
      </c>
      <c r="K3126" s="379"/>
      <c r="L3126" s="493">
        <v>22.3</v>
      </c>
    </row>
    <row r="3127" spans="1:13" x14ac:dyDescent="0.2">
      <c r="A3127" s="359" t="s">
        <v>7566</v>
      </c>
      <c r="B3127" s="373" t="s">
        <v>5794</v>
      </c>
      <c r="C3127" s="374" t="s">
        <v>7934</v>
      </c>
      <c r="D3127" s="373" t="s">
        <v>5791</v>
      </c>
      <c r="E3127" s="373" t="s">
        <v>7935</v>
      </c>
      <c r="F3127" s="375" t="s">
        <v>5798</v>
      </c>
      <c r="G3127" s="376" t="s">
        <v>5385</v>
      </c>
      <c r="H3127" s="377">
        <v>1.02</v>
      </c>
      <c r="I3127" s="378">
        <v>48.199665306122455</v>
      </c>
      <c r="J3127" s="378">
        <v>49.16</v>
      </c>
      <c r="K3127" s="379"/>
      <c r="L3127" s="493">
        <v>58.05</v>
      </c>
    </row>
    <row r="3128" spans="1:13" x14ac:dyDescent="0.2">
      <c r="A3128" s="359" t="s">
        <v>7567</v>
      </c>
      <c r="B3128" s="360" t="s">
        <v>9189</v>
      </c>
      <c r="C3128" s="361" t="s">
        <v>5781</v>
      </c>
      <c r="D3128" s="360" t="s">
        <v>5782</v>
      </c>
      <c r="E3128" s="360" t="s">
        <v>5783</v>
      </c>
      <c r="F3128" s="362" t="s">
        <v>5784</v>
      </c>
      <c r="G3128" s="363" t="s">
        <v>5785</v>
      </c>
      <c r="H3128" s="361" t="s">
        <v>5786</v>
      </c>
      <c r="I3128" s="361" t="s">
        <v>5787</v>
      </c>
      <c r="J3128" s="361" t="s">
        <v>5788</v>
      </c>
      <c r="K3128" s="364"/>
      <c r="L3128" s="494"/>
    </row>
    <row r="3129" spans="1:13" x14ac:dyDescent="0.2">
      <c r="A3129" s="359" t="s">
        <v>7568</v>
      </c>
      <c r="B3129" s="365" t="s">
        <v>5789</v>
      </c>
      <c r="C3129" s="366" t="s">
        <v>9191</v>
      </c>
      <c r="D3129" s="365" t="s">
        <v>5791</v>
      </c>
      <c r="E3129" s="365" t="s">
        <v>1273</v>
      </c>
      <c r="F3129" s="367">
        <v>7</v>
      </c>
      <c r="G3129" s="368" t="s">
        <v>172</v>
      </c>
      <c r="H3129" s="369">
        <v>1</v>
      </c>
      <c r="I3129" s="370">
        <v>33.08</v>
      </c>
      <c r="J3129" s="370">
        <v>33.08</v>
      </c>
      <c r="K3129" s="371"/>
      <c r="L3129" s="495">
        <v>39.86</v>
      </c>
      <c r="M3129" s="488">
        <v>39.86</v>
      </c>
    </row>
    <row r="3130" spans="1:13" x14ac:dyDescent="0.2">
      <c r="A3130" s="359" t="s">
        <v>7571</v>
      </c>
      <c r="B3130" s="373" t="s">
        <v>5794</v>
      </c>
      <c r="C3130" s="374" t="s">
        <v>5795</v>
      </c>
      <c r="D3130" s="373" t="s">
        <v>5791</v>
      </c>
      <c r="E3130" s="373" t="s">
        <v>5302</v>
      </c>
      <c r="F3130" s="375" t="s">
        <v>5796</v>
      </c>
      <c r="G3130" s="376" t="s">
        <v>86</v>
      </c>
      <c r="H3130" s="377">
        <v>0.105</v>
      </c>
      <c r="I3130" s="378">
        <v>12.5</v>
      </c>
      <c r="J3130" s="378">
        <v>1.31</v>
      </c>
      <c r="K3130" s="379"/>
      <c r="L3130" s="493">
        <v>15.06</v>
      </c>
    </row>
    <row r="3131" spans="1:13" x14ac:dyDescent="0.2">
      <c r="A3131" s="359" t="s">
        <v>7574</v>
      </c>
      <c r="B3131" s="373" t="s">
        <v>5794</v>
      </c>
      <c r="C3131" s="374" t="s">
        <v>6062</v>
      </c>
      <c r="D3131" s="373" t="s">
        <v>5791</v>
      </c>
      <c r="E3131" s="373" t="s">
        <v>5341</v>
      </c>
      <c r="F3131" s="375" t="s">
        <v>5796</v>
      </c>
      <c r="G3131" s="376" t="s">
        <v>86</v>
      </c>
      <c r="H3131" s="377">
        <v>0.105</v>
      </c>
      <c r="I3131" s="378">
        <v>18.510000000000002</v>
      </c>
      <c r="J3131" s="378">
        <v>1.94</v>
      </c>
      <c r="K3131" s="379"/>
      <c r="L3131" s="493">
        <v>22.3</v>
      </c>
    </row>
    <row r="3132" spans="1:13" x14ac:dyDescent="0.2">
      <c r="A3132" s="359" t="s">
        <v>7578</v>
      </c>
      <c r="B3132" s="373" t="s">
        <v>5794</v>
      </c>
      <c r="C3132" s="374" t="s">
        <v>9195</v>
      </c>
      <c r="D3132" s="373" t="s">
        <v>5791</v>
      </c>
      <c r="E3132" s="373" t="s">
        <v>9196</v>
      </c>
      <c r="F3132" s="375" t="s">
        <v>5798</v>
      </c>
      <c r="G3132" s="376" t="s">
        <v>5385</v>
      </c>
      <c r="H3132" s="377">
        <v>1.02</v>
      </c>
      <c r="I3132" s="378">
        <v>29.25</v>
      </c>
      <c r="J3132" s="378">
        <v>29.83</v>
      </c>
      <c r="K3132" s="379"/>
      <c r="L3132" s="493">
        <v>35.24</v>
      </c>
    </row>
    <row r="3133" spans="1:13" x14ac:dyDescent="0.2">
      <c r="A3133" s="359" t="s">
        <v>7581</v>
      </c>
      <c r="B3133" s="360" t="s">
        <v>9198</v>
      </c>
      <c r="C3133" s="361" t="s">
        <v>5781</v>
      </c>
      <c r="D3133" s="360" t="s">
        <v>5782</v>
      </c>
      <c r="E3133" s="360" t="s">
        <v>5783</v>
      </c>
      <c r="F3133" s="362" t="s">
        <v>5784</v>
      </c>
      <c r="G3133" s="363" t="s">
        <v>5785</v>
      </c>
      <c r="H3133" s="361" t="s">
        <v>5786</v>
      </c>
      <c r="I3133" s="361" t="s">
        <v>5787</v>
      </c>
      <c r="J3133" s="361" t="s">
        <v>5788</v>
      </c>
      <c r="K3133" s="364"/>
      <c r="L3133" s="494"/>
    </row>
    <row r="3134" spans="1:13" x14ac:dyDescent="0.2">
      <c r="A3134" s="359" t="s">
        <v>7583</v>
      </c>
      <c r="B3134" s="365" t="s">
        <v>5789</v>
      </c>
      <c r="C3134" s="366" t="s">
        <v>8900</v>
      </c>
      <c r="D3134" s="365" t="s">
        <v>5791</v>
      </c>
      <c r="E3134" s="365" t="s">
        <v>1178</v>
      </c>
      <c r="F3134" s="367">
        <v>7</v>
      </c>
      <c r="G3134" s="368" t="s">
        <v>5607</v>
      </c>
      <c r="H3134" s="369">
        <v>1</v>
      </c>
      <c r="I3134" s="370">
        <v>366.48999999999995</v>
      </c>
      <c r="J3134" s="370">
        <v>366.48999999999995</v>
      </c>
      <c r="K3134" s="371"/>
      <c r="L3134" s="495">
        <v>441.52</v>
      </c>
      <c r="M3134" s="488">
        <v>441.52</v>
      </c>
    </row>
    <row r="3135" spans="1:13" x14ac:dyDescent="0.2">
      <c r="A3135" s="359" t="s">
        <v>7586</v>
      </c>
      <c r="B3135" s="373" t="s">
        <v>5794</v>
      </c>
      <c r="C3135" s="374" t="s">
        <v>5795</v>
      </c>
      <c r="D3135" s="373" t="s">
        <v>5791</v>
      </c>
      <c r="E3135" s="373" t="s">
        <v>5302</v>
      </c>
      <c r="F3135" s="375" t="s">
        <v>5796</v>
      </c>
      <c r="G3135" s="376" t="s">
        <v>86</v>
      </c>
      <c r="H3135" s="377">
        <v>0.9</v>
      </c>
      <c r="I3135" s="378">
        <v>12.5</v>
      </c>
      <c r="J3135" s="378">
        <v>11.25</v>
      </c>
      <c r="K3135" s="379"/>
      <c r="L3135" s="493">
        <v>15.06</v>
      </c>
    </row>
    <row r="3136" spans="1:13" x14ac:dyDescent="0.2">
      <c r="A3136" s="359" t="s">
        <v>7587</v>
      </c>
      <c r="B3136" s="373" t="s">
        <v>5794</v>
      </c>
      <c r="C3136" s="374" t="s">
        <v>6062</v>
      </c>
      <c r="D3136" s="373" t="s">
        <v>5791</v>
      </c>
      <c r="E3136" s="373" t="s">
        <v>5341</v>
      </c>
      <c r="F3136" s="375" t="s">
        <v>5796</v>
      </c>
      <c r="G3136" s="376" t="s">
        <v>86</v>
      </c>
      <c r="H3136" s="377">
        <v>0.9</v>
      </c>
      <c r="I3136" s="378">
        <v>18.510000000000002</v>
      </c>
      <c r="J3136" s="378">
        <v>16.649999999999999</v>
      </c>
      <c r="K3136" s="379"/>
      <c r="L3136" s="493">
        <v>22.3</v>
      </c>
    </row>
    <row r="3137" spans="1:13" x14ac:dyDescent="0.2">
      <c r="A3137" s="359" t="s">
        <v>7588</v>
      </c>
      <c r="B3137" s="373" t="s">
        <v>5794</v>
      </c>
      <c r="C3137" s="374" t="s">
        <v>8904</v>
      </c>
      <c r="D3137" s="373" t="s">
        <v>5791</v>
      </c>
      <c r="E3137" s="373" t="s">
        <v>1178</v>
      </c>
      <c r="F3137" s="375" t="s">
        <v>5798</v>
      </c>
      <c r="G3137" s="376" t="s">
        <v>5305</v>
      </c>
      <c r="H3137" s="377">
        <v>1</v>
      </c>
      <c r="I3137" s="378">
        <v>338.59</v>
      </c>
      <c r="J3137" s="378">
        <v>338.59</v>
      </c>
      <c r="K3137" s="379"/>
      <c r="L3137" s="493">
        <v>407.9</v>
      </c>
    </row>
    <row r="3138" spans="1:13" x14ac:dyDescent="0.2">
      <c r="A3138" s="359" t="s">
        <v>7589</v>
      </c>
      <c r="B3138" s="360" t="s">
        <v>9204</v>
      </c>
      <c r="C3138" s="361" t="s">
        <v>5781</v>
      </c>
      <c r="D3138" s="360" t="s">
        <v>5782</v>
      </c>
      <c r="E3138" s="360" t="s">
        <v>5783</v>
      </c>
      <c r="F3138" s="362" t="s">
        <v>5784</v>
      </c>
      <c r="G3138" s="363" t="s">
        <v>5785</v>
      </c>
      <c r="H3138" s="361" t="s">
        <v>5786</v>
      </c>
      <c r="I3138" s="361" t="s">
        <v>5787</v>
      </c>
      <c r="J3138" s="361" t="s">
        <v>5788</v>
      </c>
      <c r="K3138" s="364"/>
      <c r="L3138" s="494"/>
    </row>
    <row r="3139" spans="1:13" ht="36" x14ac:dyDescent="0.2">
      <c r="A3139" s="359" t="s">
        <v>7590</v>
      </c>
      <c r="B3139" s="365" t="s">
        <v>5789</v>
      </c>
      <c r="C3139" s="366" t="s">
        <v>9206</v>
      </c>
      <c r="D3139" s="365" t="s">
        <v>217</v>
      </c>
      <c r="E3139" s="365" t="s">
        <v>1276</v>
      </c>
      <c r="F3139" s="367" t="s">
        <v>6088</v>
      </c>
      <c r="G3139" s="368" t="s">
        <v>160</v>
      </c>
      <c r="H3139" s="369">
        <v>1</v>
      </c>
      <c r="I3139" s="370">
        <v>206.75</v>
      </c>
      <c r="J3139" s="370">
        <v>206.75</v>
      </c>
      <c r="K3139" s="371"/>
      <c r="L3139" s="495">
        <v>249.08</v>
      </c>
      <c r="M3139" s="488">
        <v>249.08</v>
      </c>
    </row>
    <row r="3140" spans="1:13" ht="24" x14ac:dyDescent="0.2">
      <c r="A3140" s="359" t="s">
        <v>7593</v>
      </c>
      <c r="B3140" s="418" t="s">
        <v>5898</v>
      </c>
      <c r="C3140" s="419" t="s">
        <v>6089</v>
      </c>
      <c r="D3140" s="418" t="s">
        <v>217</v>
      </c>
      <c r="E3140" s="418" t="s">
        <v>6090</v>
      </c>
      <c r="F3140" s="420" t="s">
        <v>5908</v>
      </c>
      <c r="G3140" s="421" t="s">
        <v>185</v>
      </c>
      <c r="H3140" s="422">
        <v>0.44359999999999999</v>
      </c>
      <c r="I3140" s="423">
        <v>17.43</v>
      </c>
      <c r="J3140" s="423">
        <v>7.73</v>
      </c>
      <c r="K3140" s="379"/>
      <c r="L3140" s="493">
        <v>21</v>
      </c>
    </row>
    <row r="3141" spans="1:13" ht="24" x14ac:dyDescent="0.2">
      <c r="A3141" s="359" t="s">
        <v>7594</v>
      </c>
      <c r="B3141" s="418" t="s">
        <v>5898</v>
      </c>
      <c r="C3141" s="419" t="s">
        <v>6091</v>
      </c>
      <c r="D3141" s="418" t="s">
        <v>217</v>
      </c>
      <c r="E3141" s="418" t="s">
        <v>6092</v>
      </c>
      <c r="F3141" s="420" t="s">
        <v>5908</v>
      </c>
      <c r="G3141" s="421" t="s">
        <v>185</v>
      </c>
      <c r="H3141" s="422">
        <v>0.44359999999999999</v>
      </c>
      <c r="I3141" s="423">
        <v>24.12</v>
      </c>
      <c r="J3141" s="423">
        <v>10.69</v>
      </c>
      <c r="K3141" s="379"/>
      <c r="L3141" s="493">
        <v>29.06</v>
      </c>
    </row>
    <row r="3142" spans="1:13" ht="24" x14ac:dyDescent="0.2">
      <c r="A3142" s="359" t="s">
        <v>7597</v>
      </c>
      <c r="B3142" s="373" t="s">
        <v>5794</v>
      </c>
      <c r="C3142" s="374" t="s">
        <v>9210</v>
      </c>
      <c r="D3142" s="373" t="s">
        <v>217</v>
      </c>
      <c r="E3142" s="373" t="s">
        <v>9211</v>
      </c>
      <c r="F3142" s="375" t="s">
        <v>5798</v>
      </c>
      <c r="G3142" s="376" t="s">
        <v>160</v>
      </c>
      <c r="H3142" s="377">
        <v>1</v>
      </c>
      <c r="I3142" s="378">
        <v>188.33</v>
      </c>
      <c r="J3142" s="378">
        <v>188.33</v>
      </c>
      <c r="K3142" s="379"/>
      <c r="L3142" s="493">
        <v>226.88</v>
      </c>
    </row>
    <row r="3143" spans="1:13" x14ac:dyDescent="0.2">
      <c r="A3143" s="359" t="s">
        <v>7598</v>
      </c>
      <c r="B3143" s="360" t="s">
        <v>9213</v>
      </c>
      <c r="C3143" s="361" t="s">
        <v>5781</v>
      </c>
      <c r="D3143" s="360" t="s">
        <v>5782</v>
      </c>
      <c r="E3143" s="360" t="s">
        <v>5783</v>
      </c>
      <c r="F3143" s="362" t="s">
        <v>5784</v>
      </c>
      <c r="G3143" s="363" t="s">
        <v>5785</v>
      </c>
      <c r="H3143" s="361" t="s">
        <v>5786</v>
      </c>
      <c r="I3143" s="361" t="s">
        <v>5787</v>
      </c>
      <c r="J3143" s="361" t="s">
        <v>5788</v>
      </c>
      <c r="K3143" s="364"/>
      <c r="L3143" s="494"/>
    </row>
    <row r="3144" spans="1:13" x14ac:dyDescent="0.2">
      <c r="A3144" s="359" t="s">
        <v>7601</v>
      </c>
      <c r="B3144" s="365" t="s">
        <v>5789</v>
      </c>
      <c r="C3144" s="366" t="s">
        <v>9215</v>
      </c>
      <c r="D3144" s="365" t="s">
        <v>5791</v>
      </c>
      <c r="E3144" s="365" t="s">
        <v>1281</v>
      </c>
      <c r="F3144" s="367">
        <v>7</v>
      </c>
      <c r="G3144" s="368" t="s">
        <v>5607</v>
      </c>
      <c r="H3144" s="369">
        <v>1</v>
      </c>
      <c r="I3144" s="370">
        <v>30.310000000000002</v>
      </c>
      <c r="J3144" s="370">
        <v>30.310000000000002</v>
      </c>
      <c r="K3144" s="371"/>
      <c r="L3144" s="495">
        <v>36.5</v>
      </c>
      <c r="M3144" s="488">
        <v>36.5</v>
      </c>
    </row>
    <row r="3145" spans="1:13" x14ac:dyDescent="0.2">
      <c r="A3145" s="359" t="s">
        <v>7604</v>
      </c>
      <c r="B3145" s="373" t="s">
        <v>5794</v>
      </c>
      <c r="C3145" s="374" t="s">
        <v>5795</v>
      </c>
      <c r="D3145" s="373" t="s">
        <v>5791</v>
      </c>
      <c r="E3145" s="373" t="s">
        <v>5302</v>
      </c>
      <c r="F3145" s="375" t="s">
        <v>5796</v>
      </c>
      <c r="G3145" s="376" t="s">
        <v>86</v>
      </c>
      <c r="H3145" s="377">
        <v>0.25</v>
      </c>
      <c r="I3145" s="378">
        <v>12.5</v>
      </c>
      <c r="J3145" s="378">
        <v>3.12</v>
      </c>
      <c r="K3145" s="379"/>
      <c r="L3145" s="493">
        <v>15.06</v>
      </c>
    </row>
    <row r="3146" spans="1:13" x14ac:dyDescent="0.2">
      <c r="A3146" s="359" t="s">
        <v>7607</v>
      </c>
      <c r="B3146" s="373" t="s">
        <v>5794</v>
      </c>
      <c r="C3146" s="374" t="s">
        <v>6062</v>
      </c>
      <c r="D3146" s="373" t="s">
        <v>5791</v>
      </c>
      <c r="E3146" s="373" t="s">
        <v>5341</v>
      </c>
      <c r="F3146" s="375" t="s">
        <v>5796</v>
      </c>
      <c r="G3146" s="376" t="s">
        <v>86</v>
      </c>
      <c r="H3146" s="377">
        <v>0.25</v>
      </c>
      <c r="I3146" s="378">
        <v>18.510000000000002</v>
      </c>
      <c r="J3146" s="378">
        <v>4.62</v>
      </c>
      <c r="K3146" s="379"/>
      <c r="L3146" s="493">
        <v>22.3</v>
      </c>
    </row>
    <row r="3147" spans="1:13" x14ac:dyDescent="0.2">
      <c r="A3147" s="359" t="s">
        <v>7608</v>
      </c>
      <c r="B3147" s="373" t="s">
        <v>5794</v>
      </c>
      <c r="C3147" s="374" t="s">
        <v>9219</v>
      </c>
      <c r="D3147" s="373" t="s">
        <v>5791</v>
      </c>
      <c r="E3147" s="373" t="s">
        <v>9220</v>
      </c>
      <c r="F3147" s="375" t="s">
        <v>5798</v>
      </c>
      <c r="G3147" s="376" t="s">
        <v>5305</v>
      </c>
      <c r="H3147" s="377">
        <v>1</v>
      </c>
      <c r="I3147" s="378">
        <v>22.570499999999999</v>
      </c>
      <c r="J3147" s="378">
        <v>22.57</v>
      </c>
      <c r="K3147" s="379"/>
      <c r="L3147" s="493">
        <v>27.17</v>
      </c>
    </row>
    <row r="3148" spans="1:13" x14ac:dyDescent="0.2">
      <c r="A3148" s="359" t="s">
        <v>7611</v>
      </c>
      <c r="B3148" s="360" t="s">
        <v>9222</v>
      </c>
      <c r="C3148" s="361" t="s">
        <v>5781</v>
      </c>
      <c r="D3148" s="360" t="s">
        <v>5782</v>
      </c>
      <c r="E3148" s="360" t="s">
        <v>5783</v>
      </c>
      <c r="F3148" s="362" t="s">
        <v>5784</v>
      </c>
      <c r="G3148" s="363" t="s">
        <v>5785</v>
      </c>
      <c r="H3148" s="361" t="s">
        <v>5786</v>
      </c>
      <c r="I3148" s="361" t="s">
        <v>5787</v>
      </c>
      <c r="J3148" s="361" t="s">
        <v>5788</v>
      </c>
      <c r="K3148" s="364"/>
      <c r="L3148" s="494"/>
    </row>
    <row r="3149" spans="1:13" x14ac:dyDescent="0.2">
      <c r="A3149" s="359" t="s">
        <v>7612</v>
      </c>
      <c r="B3149" s="365" t="s">
        <v>5789</v>
      </c>
      <c r="C3149" s="366" t="s">
        <v>9224</v>
      </c>
      <c r="D3149" s="365" t="s">
        <v>5791</v>
      </c>
      <c r="E3149" s="365" t="s">
        <v>1283</v>
      </c>
      <c r="F3149" s="367">
        <v>7</v>
      </c>
      <c r="G3149" s="368" t="s">
        <v>172</v>
      </c>
      <c r="H3149" s="369">
        <v>1</v>
      </c>
      <c r="I3149" s="370">
        <v>104.58</v>
      </c>
      <c r="J3149" s="370">
        <v>104.58</v>
      </c>
      <c r="K3149" s="371"/>
      <c r="L3149" s="495">
        <v>125.99</v>
      </c>
      <c r="M3149" s="488">
        <v>125.99</v>
      </c>
    </row>
    <row r="3150" spans="1:13" x14ac:dyDescent="0.2">
      <c r="A3150" s="359" t="s">
        <v>7615</v>
      </c>
      <c r="B3150" s="373" t="s">
        <v>5794</v>
      </c>
      <c r="C3150" s="374" t="s">
        <v>5795</v>
      </c>
      <c r="D3150" s="373" t="s">
        <v>5791</v>
      </c>
      <c r="E3150" s="373" t="s">
        <v>5302</v>
      </c>
      <c r="F3150" s="375" t="s">
        <v>5796</v>
      </c>
      <c r="G3150" s="376" t="s">
        <v>86</v>
      </c>
      <c r="H3150" s="377">
        <v>1.4</v>
      </c>
      <c r="I3150" s="378">
        <v>12.5</v>
      </c>
      <c r="J3150" s="378">
        <v>17.5</v>
      </c>
      <c r="K3150" s="379"/>
      <c r="L3150" s="493">
        <v>15.06</v>
      </c>
    </row>
    <row r="3151" spans="1:13" x14ac:dyDescent="0.2">
      <c r="A3151" s="359" t="s">
        <v>7618</v>
      </c>
      <c r="B3151" s="373" t="s">
        <v>5794</v>
      </c>
      <c r="C3151" s="374" t="s">
        <v>6062</v>
      </c>
      <c r="D3151" s="373" t="s">
        <v>5791</v>
      </c>
      <c r="E3151" s="373" t="s">
        <v>5341</v>
      </c>
      <c r="F3151" s="375" t="s">
        <v>5796</v>
      </c>
      <c r="G3151" s="376" t="s">
        <v>86</v>
      </c>
      <c r="H3151" s="377">
        <v>1.4</v>
      </c>
      <c r="I3151" s="378">
        <v>18.510000000000002</v>
      </c>
      <c r="J3151" s="378">
        <v>25.91</v>
      </c>
      <c r="K3151" s="379"/>
      <c r="L3151" s="493">
        <v>22.3</v>
      </c>
    </row>
    <row r="3152" spans="1:13" x14ac:dyDescent="0.2">
      <c r="A3152" s="359" t="s">
        <v>7619</v>
      </c>
      <c r="B3152" s="373" t="s">
        <v>5794</v>
      </c>
      <c r="C3152" s="374" t="s">
        <v>9228</v>
      </c>
      <c r="D3152" s="373" t="s">
        <v>5791</v>
      </c>
      <c r="E3152" s="373" t="s">
        <v>1283</v>
      </c>
      <c r="F3152" s="375" t="s">
        <v>5798</v>
      </c>
      <c r="G3152" s="376" t="s">
        <v>5385</v>
      </c>
      <c r="H3152" s="377">
        <v>1</v>
      </c>
      <c r="I3152" s="378">
        <v>61.17</v>
      </c>
      <c r="J3152" s="378">
        <v>61.17</v>
      </c>
      <c r="K3152" s="379"/>
      <c r="L3152" s="493">
        <v>73.69</v>
      </c>
    </row>
    <row r="3153" spans="1:13" x14ac:dyDescent="0.2">
      <c r="A3153" s="359" t="s">
        <v>7620</v>
      </c>
      <c r="B3153" s="360" t="s">
        <v>9230</v>
      </c>
      <c r="C3153" s="361" t="s">
        <v>5781</v>
      </c>
      <c r="D3153" s="360" t="s">
        <v>5782</v>
      </c>
      <c r="E3153" s="360" t="s">
        <v>5783</v>
      </c>
      <c r="F3153" s="362" t="s">
        <v>5784</v>
      </c>
      <c r="G3153" s="363" t="s">
        <v>5785</v>
      </c>
      <c r="H3153" s="361" t="s">
        <v>5786</v>
      </c>
      <c r="I3153" s="361" t="s">
        <v>5787</v>
      </c>
      <c r="J3153" s="361" t="s">
        <v>5788</v>
      </c>
      <c r="K3153" s="364"/>
      <c r="L3153" s="494"/>
    </row>
    <row r="3154" spans="1:13" ht="36" x14ac:dyDescent="0.2">
      <c r="A3154" s="359" t="s">
        <v>7623</v>
      </c>
      <c r="B3154" s="365" t="s">
        <v>5789</v>
      </c>
      <c r="C3154" s="366" t="s">
        <v>9232</v>
      </c>
      <c r="D3154" s="365" t="s">
        <v>217</v>
      </c>
      <c r="E3154" s="365" t="s">
        <v>1285</v>
      </c>
      <c r="F3154" s="367" t="s">
        <v>6088</v>
      </c>
      <c r="G3154" s="368" t="s">
        <v>172</v>
      </c>
      <c r="H3154" s="369">
        <v>1</v>
      </c>
      <c r="I3154" s="370">
        <v>13.35</v>
      </c>
      <c r="J3154" s="370">
        <v>13.35</v>
      </c>
      <c r="K3154" s="371"/>
      <c r="L3154" s="495">
        <v>16.100000000000001</v>
      </c>
      <c r="M3154" s="488">
        <v>16.100000000000001</v>
      </c>
    </row>
    <row r="3155" spans="1:13" ht="24" x14ac:dyDescent="0.2">
      <c r="A3155" s="359" t="s">
        <v>7626</v>
      </c>
      <c r="B3155" s="418" t="s">
        <v>5898</v>
      </c>
      <c r="C3155" s="419" t="s">
        <v>6089</v>
      </c>
      <c r="D3155" s="418" t="s">
        <v>217</v>
      </c>
      <c r="E3155" s="418" t="s">
        <v>6090</v>
      </c>
      <c r="F3155" s="420" t="s">
        <v>5908</v>
      </c>
      <c r="G3155" s="421" t="s">
        <v>185</v>
      </c>
      <c r="H3155" s="422">
        <v>0.15110000000000001</v>
      </c>
      <c r="I3155" s="423">
        <v>17.43</v>
      </c>
      <c r="J3155" s="423">
        <v>2.63</v>
      </c>
      <c r="K3155" s="379"/>
      <c r="L3155" s="493">
        <v>21</v>
      </c>
    </row>
    <row r="3156" spans="1:13" ht="24" x14ac:dyDescent="0.2">
      <c r="A3156" s="359" t="s">
        <v>7628</v>
      </c>
      <c r="B3156" s="418" t="s">
        <v>5898</v>
      </c>
      <c r="C3156" s="419" t="s">
        <v>6091</v>
      </c>
      <c r="D3156" s="418" t="s">
        <v>217</v>
      </c>
      <c r="E3156" s="418" t="s">
        <v>6092</v>
      </c>
      <c r="F3156" s="420" t="s">
        <v>5908</v>
      </c>
      <c r="G3156" s="421" t="s">
        <v>185</v>
      </c>
      <c r="H3156" s="422">
        <v>0.15110000000000001</v>
      </c>
      <c r="I3156" s="423">
        <v>24.12</v>
      </c>
      <c r="J3156" s="423">
        <v>3.64</v>
      </c>
      <c r="K3156" s="379"/>
      <c r="L3156" s="493">
        <v>29.06</v>
      </c>
    </row>
    <row r="3157" spans="1:13" ht="24" x14ac:dyDescent="0.2">
      <c r="A3157" s="359" t="s">
        <v>7630</v>
      </c>
      <c r="B3157" s="373" t="s">
        <v>5794</v>
      </c>
      <c r="C3157" s="374" t="s">
        <v>9236</v>
      </c>
      <c r="D3157" s="373" t="s">
        <v>217</v>
      </c>
      <c r="E3157" s="373" t="s">
        <v>9237</v>
      </c>
      <c r="F3157" s="375" t="s">
        <v>5798</v>
      </c>
      <c r="G3157" s="376" t="s">
        <v>172</v>
      </c>
      <c r="H3157" s="377">
        <v>1.1000000000000001</v>
      </c>
      <c r="I3157" s="378">
        <v>6.44</v>
      </c>
      <c r="J3157" s="378">
        <v>7.08</v>
      </c>
      <c r="K3157" s="379"/>
      <c r="L3157" s="493">
        <v>7.77</v>
      </c>
    </row>
    <row r="3158" spans="1:13" x14ac:dyDescent="0.2">
      <c r="A3158" s="359" t="s">
        <v>7631</v>
      </c>
      <c r="B3158" s="360" t="s">
        <v>9239</v>
      </c>
      <c r="C3158" s="361" t="s">
        <v>5781</v>
      </c>
      <c r="D3158" s="360" t="s">
        <v>5782</v>
      </c>
      <c r="E3158" s="360" t="s">
        <v>5783</v>
      </c>
      <c r="F3158" s="362" t="s">
        <v>5784</v>
      </c>
      <c r="G3158" s="363" t="s">
        <v>5785</v>
      </c>
      <c r="H3158" s="361" t="s">
        <v>5786</v>
      </c>
      <c r="I3158" s="361" t="s">
        <v>5787</v>
      </c>
      <c r="J3158" s="361" t="s">
        <v>5788</v>
      </c>
      <c r="K3158" s="364"/>
      <c r="L3158" s="494"/>
    </row>
    <row r="3159" spans="1:13" ht="36" x14ac:dyDescent="0.2">
      <c r="A3159" s="359" t="s">
        <v>7633</v>
      </c>
      <c r="B3159" s="365" t="s">
        <v>5789</v>
      </c>
      <c r="C3159" s="366" t="s">
        <v>9241</v>
      </c>
      <c r="D3159" s="365" t="s">
        <v>217</v>
      </c>
      <c r="E3159" s="365" t="s">
        <v>9242</v>
      </c>
      <c r="F3159" s="367" t="s">
        <v>6088</v>
      </c>
      <c r="G3159" s="368" t="s">
        <v>172</v>
      </c>
      <c r="H3159" s="369">
        <v>1</v>
      </c>
      <c r="I3159" s="370">
        <v>43.470000000000006</v>
      </c>
      <c r="J3159" s="370">
        <v>43.47</v>
      </c>
      <c r="K3159" s="371"/>
      <c r="L3159" s="495">
        <v>52.38</v>
      </c>
      <c r="M3159" s="488">
        <v>52.38</v>
      </c>
    </row>
    <row r="3160" spans="1:13" ht="24" x14ac:dyDescent="0.2">
      <c r="A3160" s="359" t="s">
        <v>7635</v>
      </c>
      <c r="B3160" s="418" t="s">
        <v>5898</v>
      </c>
      <c r="C3160" s="419" t="s">
        <v>6089</v>
      </c>
      <c r="D3160" s="418" t="s">
        <v>217</v>
      </c>
      <c r="E3160" s="418" t="s">
        <v>6090</v>
      </c>
      <c r="F3160" s="420" t="s">
        <v>5908</v>
      </c>
      <c r="G3160" s="421" t="s">
        <v>185</v>
      </c>
      <c r="H3160" s="422">
        <v>3.3099999999999997E-2</v>
      </c>
      <c r="I3160" s="423">
        <v>17.43</v>
      </c>
      <c r="J3160" s="423">
        <v>0.56999999999999995</v>
      </c>
      <c r="K3160" s="379"/>
      <c r="L3160" s="493">
        <v>21</v>
      </c>
    </row>
    <row r="3161" spans="1:13" ht="24" x14ac:dyDescent="0.2">
      <c r="A3161" s="359" t="s">
        <v>7636</v>
      </c>
      <c r="B3161" s="418" t="s">
        <v>5898</v>
      </c>
      <c r="C3161" s="419" t="s">
        <v>6091</v>
      </c>
      <c r="D3161" s="418" t="s">
        <v>217</v>
      </c>
      <c r="E3161" s="418" t="s">
        <v>6092</v>
      </c>
      <c r="F3161" s="420" t="s">
        <v>5908</v>
      </c>
      <c r="G3161" s="421" t="s">
        <v>185</v>
      </c>
      <c r="H3161" s="422">
        <v>3.3099999999999997E-2</v>
      </c>
      <c r="I3161" s="423">
        <v>24.12</v>
      </c>
      <c r="J3161" s="423">
        <v>0.79</v>
      </c>
      <c r="K3161" s="379"/>
      <c r="L3161" s="493">
        <v>29.06</v>
      </c>
    </row>
    <row r="3162" spans="1:13" x14ac:dyDescent="0.2">
      <c r="A3162" s="359" t="s">
        <v>7639</v>
      </c>
      <c r="B3162" s="373" t="s">
        <v>5794</v>
      </c>
      <c r="C3162" s="374" t="s">
        <v>9246</v>
      </c>
      <c r="D3162" s="373" t="s">
        <v>217</v>
      </c>
      <c r="E3162" s="373" t="s">
        <v>9247</v>
      </c>
      <c r="F3162" s="375" t="s">
        <v>5798</v>
      </c>
      <c r="G3162" s="376" t="s">
        <v>172</v>
      </c>
      <c r="H3162" s="377">
        <v>1.05</v>
      </c>
      <c r="I3162" s="378">
        <v>40.11</v>
      </c>
      <c r="J3162" s="378">
        <v>42.11</v>
      </c>
      <c r="K3162" s="379"/>
      <c r="L3162" s="493">
        <v>48.32</v>
      </c>
    </row>
    <row r="3163" spans="1:13" x14ac:dyDescent="0.2">
      <c r="A3163" s="359" t="s">
        <v>7642</v>
      </c>
      <c r="B3163" s="360" t="s">
        <v>9249</v>
      </c>
      <c r="C3163" s="361" t="s">
        <v>5781</v>
      </c>
      <c r="D3163" s="360" t="s">
        <v>5782</v>
      </c>
      <c r="E3163" s="360" t="s">
        <v>5783</v>
      </c>
      <c r="F3163" s="362" t="s">
        <v>5784</v>
      </c>
      <c r="G3163" s="363" t="s">
        <v>5785</v>
      </c>
      <c r="H3163" s="361" t="s">
        <v>5786</v>
      </c>
      <c r="I3163" s="361" t="s">
        <v>5787</v>
      </c>
      <c r="J3163" s="361" t="s">
        <v>5788</v>
      </c>
      <c r="K3163" s="364"/>
      <c r="L3163" s="494"/>
    </row>
    <row r="3164" spans="1:13" x14ac:dyDescent="0.2">
      <c r="A3164" s="359" t="s">
        <v>7643</v>
      </c>
      <c r="B3164" s="365" t="s">
        <v>5789</v>
      </c>
      <c r="C3164" s="366" t="s">
        <v>9251</v>
      </c>
      <c r="D3164" s="365" t="s">
        <v>5791</v>
      </c>
      <c r="E3164" s="365" t="s">
        <v>1288</v>
      </c>
      <c r="F3164" s="367">
        <v>7</v>
      </c>
      <c r="G3164" s="368" t="s">
        <v>5298</v>
      </c>
      <c r="H3164" s="369">
        <v>1</v>
      </c>
      <c r="I3164" s="370">
        <v>45.54</v>
      </c>
      <c r="J3164" s="370">
        <v>45.54</v>
      </c>
      <c r="K3164" s="371"/>
      <c r="L3164" s="495">
        <v>54.86</v>
      </c>
      <c r="M3164" s="488">
        <v>54.86</v>
      </c>
    </row>
    <row r="3165" spans="1:13" x14ac:dyDescent="0.2">
      <c r="A3165" s="359" t="s">
        <v>7646</v>
      </c>
      <c r="B3165" s="373" t="s">
        <v>5794</v>
      </c>
      <c r="C3165" s="374" t="s">
        <v>5795</v>
      </c>
      <c r="D3165" s="373" t="s">
        <v>5791</v>
      </c>
      <c r="E3165" s="373" t="s">
        <v>5302</v>
      </c>
      <c r="F3165" s="375" t="s">
        <v>5796</v>
      </c>
      <c r="G3165" s="376" t="s">
        <v>86</v>
      </c>
      <c r="H3165" s="377">
        <v>0.90669999999999995</v>
      </c>
      <c r="I3165" s="378">
        <v>12.5</v>
      </c>
      <c r="J3165" s="378">
        <v>11.33</v>
      </c>
      <c r="K3165" s="379"/>
      <c r="L3165" s="493">
        <v>15.06</v>
      </c>
    </row>
    <row r="3166" spans="1:13" x14ac:dyDescent="0.2">
      <c r="A3166" s="359" t="s">
        <v>7649</v>
      </c>
      <c r="B3166" s="373" t="s">
        <v>5794</v>
      </c>
      <c r="C3166" s="374" t="s">
        <v>6062</v>
      </c>
      <c r="D3166" s="373" t="s">
        <v>5791</v>
      </c>
      <c r="E3166" s="373" t="s">
        <v>5341</v>
      </c>
      <c r="F3166" s="375" t="s">
        <v>5796</v>
      </c>
      <c r="G3166" s="376" t="s">
        <v>86</v>
      </c>
      <c r="H3166" s="377">
        <v>0.90669999999999995</v>
      </c>
      <c r="I3166" s="378">
        <v>18.510000000000002</v>
      </c>
      <c r="J3166" s="378">
        <v>16.78</v>
      </c>
      <c r="K3166" s="379"/>
      <c r="L3166" s="493">
        <v>22.3</v>
      </c>
    </row>
    <row r="3167" spans="1:13" x14ac:dyDescent="0.2">
      <c r="A3167" s="359" t="s">
        <v>7652</v>
      </c>
      <c r="B3167" s="373" t="s">
        <v>5794</v>
      </c>
      <c r="C3167" s="374" t="s">
        <v>6057</v>
      </c>
      <c r="D3167" s="373" t="s">
        <v>5791</v>
      </c>
      <c r="E3167" s="373" t="s">
        <v>5367</v>
      </c>
      <c r="F3167" s="375" t="s">
        <v>5798</v>
      </c>
      <c r="G3167" s="376" t="s">
        <v>5298</v>
      </c>
      <c r="H3167" s="377">
        <v>1</v>
      </c>
      <c r="I3167" s="378">
        <v>17.43</v>
      </c>
      <c r="J3167" s="378">
        <v>17.43</v>
      </c>
      <c r="K3167" s="379"/>
      <c r="L3167" s="493">
        <v>21</v>
      </c>
    </row>
    <row r="3168" spans="1:13" x14ac:dyDescent="0.2">
      <c r="A3168" s="359" t="s">
        <v>7655</v>
      </c>
      <c r="B3168" s="360" t="s">
        <v>9256</v>
      </c>
      <c r="C3168" s="361" t="s">
        <v>5781</v>
      </c>
      <c r="D3168" s="360" t="s">
        <v>5782</v>
      </c>
      <c r="E3168" s="360" t="s">
        <v>5783</v>
      </c>
      <c r="F3168" s="362" t="s">
        <v>5784</v>
      </c>
      <c r="G3168" s="363" t="s">
        <v>5785</v>
      </c>
      <c r="H3168" s="361" t="s">
        <v>5786</v>
      </c>
      <c r="I3168" s="361" t="s">
        <v>5787</v>
      </c>
      <c r="J3168" s="361" t="s">
        <v>5788</v>
      </c>
      <c r="K3168" s="364"/>
      <c r="L3168" s="494"/>
    </row>
    <row r="3169" spans="1:13" ht="24" x14ac:dyDescent="0.2">
      <c r="A3169" s="359" t="s">
        <v>7658</v>
      </c>
      <c r="B3169" s="365" t="s">
        <v>5789</v>
      </c>
      <c r="C3169" s="366" t="s">
        <v>9258</v>
      </c>
      <c r="D3169" s="365" t="s">
        <v>5791</v>
      </c>
      <c r="E3169" s="365" t="s">
        <v>9259</v>
      </c>
      <c r="F3169" s="367">
        <v>7</v>
      </c>
      <c r="G3169" s="368" t="s">
        <v>5385</v>
      </c>
      <c r="H3169" s="369">
        <v>1</v>
      </c>
      <c r="I3169" s="370">
        <v>593.56999999999994</v>
      </c>
      <c r="J3169" s="370">
        <v>593.56999999999994</v>
      </c>
      <c r="K3169" s="371"/>
      <c r="L3169" s="495">
        <v>715</v>
      </c>
      <c r="M3169" s="488">
        <v>715</v>
      </c>
    </row>
    <row r="3170" spans="1:13" x14ac:dyDescent="0.2">
      <c r="A3170" s="359" t="s">
        <v>7661</v>
      </c>
      <c r="B3170" s="373" t="s">
        <v>5794</v>
      </c>
      <c r="C3170" s="374" t="s">
        <v>5795</v>
      </c>
      <c r="D3170" s="373" t="s">
        <v>5791</v>
      </c>
      <c r="E3170" s="373" t="s">
        <v>5302</v>
      </c>
      <c r="F3170" s="375" t="s">
        <v>5796</v>
      </c>
      <c r="G3170" s="376" t="s">
        <v>86</v>
      </c>
      <c r="H3170" s="377">
        <v>4.8899999999999997</v>
      </c>
      <c r="I3170" s="378">
        <v>12.5</v>
      </c>
      <c r="J3170" s="378">
        <v>61.12</v>
      </c>
      <c r="K3170" s="379"/>
      <c r="L3170" s="493">
        <v>15.06</v>
      </c>
    </row>
    <row r="3171" spans="1:13" x14ac:dyDescent="0.2">
      <c r="A3171" s="359" t="s">
        <v>7664</v>
      </c>
      <c r="B3171" s="373" t="s">
        <v>5794</v>
      </c>
      <c r="C3171" s="374" t="s">
        <v>5840</v>
      </c>
      <c r="D3171" s="373" t="s">
        <v>5791</v>
      </c>
      <c r="E3171" s="373" t="s">
        <v>5288</v>
      </c>
      <c r="F3171" s="375" t="s">
        <v>5796</v>
      </c>
      <c r="G3171" s="376" t="s">
        <v>86</v>
      </c>
      <c r="H3171" s="377">
        <v>1.78</v>
      </c>
      <c r="I3171" s="378">
        <v>18.510000000000002</v>
      </c>
      <c r="J3171" s="378">
        <v>32.94</v>
      </c>
      <c r="K3171" s="379"/>
      <c r="L3171" s="493">
        <v>22.3</v>
      </c>
    </row>
    <row r="3172" spans="1:13" x14ac:dyDescent="0.2">
      <c r="A3172" s="359" t="s">
        <v>7667</v>
      </c>
      <c r="B3172" s="373" t="s">
        <v>5794</v>
      </c>
      <c r="C3172" s="374" t="s">
        <v>5797</v>
      </c>
      <c r="D3172" s="373" t="s">
        <v>5791</v>
      </c>
      <c r="E3172" s="373" t="s">
        <v>5380</v>
      </c>
      <c r="F3172" s="375" t="s">
        <v>5798</v>
      </c>
      <c r="G3172" s="376" t="s">
        <v>5298</v>
      </c>
      <c r="H3172" s="377">
        <v>130.97999999999999</v>
      </c>
      <c r="I3172" s="378">
        <v>0.52399420289855103</v>
      </c>
      <c r="J3172" s="378">
        <v>68.63</v>
      </c>
      <c r="K3172" s="379"/>
      <c r="L3172" s="493">
        <v>0.63</v>
      </c>
    </row>
    <row r="3173" spans="1:13" x14ac:dyDescent="0.2">
      <c r="A3173" s="359" t="s">
        <v>7670</v>
      </c>
      <c r="B3173" s="373" t="s">
        <v>5794</v>
      </c>
      <c r="C3173" s="374" t="s">
        <v>5815</v>
      </c>
      <c r="D3173" s="373" t="s">
        <v>5791</v>
      </c>
      <c r="E3173" s="373" t="s">
        <v>5286</v>
      </c>
      <c r="F3173" s="375" t="s">
        <v>5796</v>
      </c>
      <c r="G3173" s="376" t="s">
        <v>86</v>
      </c>
      <c r="H3173" s="377">
        <v>9.7100000000000009</v>
      </c>
      <c r="I3173" s="378">
        <v>11.07</v>
      </c>
      <c r="J3173" s="378">
        <v>107.48</v>
      </c>
      <c r="K3173" s="379"/>
      <c r="L3173" s="493">
        <v>13.34</v>
      </c>
    </row>
    <row r="3174" spans="1:13" x14ac:dyDescent="0.2">
      <c r="A3174" s="359" t="s">
        <v>7671</v>
      </c>
      <c r="B3174" s="373" t="s">
        <v>5794</v>
      </c>
      <c r="C3174" s="374" t="s">
        <v>6197</v>
      </c>
      <c r="D3174" s="373" t="s">
        <v>5791</v>
      </c>
      <c r="E3174" s="373" t="s">
        <v>5364</v>
      </c>
      <c r="F3174" s="375" t="s">
        <v>5798</v>
      </c>
      <c r="G3174" s="376" t="s">
        <v>5885</v>
      </c>
      <c r="H3174" s="377">
        <v>0.623</v>
      </c>
      <c r="I3174" s="378">
        <v>154.26</v>
      </c>
      <c r="J3174" s="378">
        <v>96.1</v>
      </c>
      <c r="K3174" s="379"/>
      <c r="L3174" s="493">
        <v>185.84</v>
      </c>
    </row>
    <row r="3175" spans="1:13" x14ac:dyDescent="0.2">
      <c r="A3175" s="359" t="s">
        <v>7672</v>
      </c>
      <c r="B3175" s="373" t="s">
        <v>5794</v>
      </c>
      <c r="C3175" s="374" t="s">
        <v>5968</v>
      </c>
      <c r="D3175" s="373" t="s">
        <v>5791</v>
      </c>
      <c r="E3175" s="373" t="s">
        <v>5377</v>
      </c>
      <c r="F3175" s="375" t="s">
        <v>5798</v>
      </c>
      <c r="G3175" s="376" t="s">
        <v>5885</v>
      </c>
      <c r="H3175" s="377">
        <v>0.185</v>
      </c>
      <c r="I3175" s="378">
        <v>117.49</v>
      </c>
      <c r="J3175" s="378">
        <v>21.73</v>
      </c>
      <c r="K3175" s="379"/>
      <c r="L3175" s="493">
        <v>141.54</v>
      </c>
    </row>
    <row r="3176" spans="1:13" x14ac:dyDescent="0.2">
      <c r="A3176" s="359" t="s">
        <v>7675</v>
      </c>
      <c r="B3176" s="373" t="s">
        <v>5794</v>
      </c>
      <c r="C3176" s="374" t="s">
        <v>7838</v>
      </c>
      <c r="D3176" s="373" t="s">
        <v>5791</v>
      </c>
      <c r="E3176" s="373" t="s">
        <v>7839</v>
      </c>
      <c r="F3176" s="375" t="s">
        <v>5798</v>
      </c>
      <c r="G3176" s="376" t="s">
        <v>5793</v>
      </c>
      <c r="H3176" s="377">
        <v>1.27</v>
      </c>
      <c r="I3176" s="378">
        <v>22.12</v>
      </c>
      <c r="J3176" s="378">
        <v>28.09</v>
      </c>
      <c r="K3176" s="379"/>
      <c r="L3176" s="493">
        <v>26.65</v>
      </c>
    </row>
    <row r="3177" spans="1:13" x14ac:dyDescent="0.2">
      <c r="A3177" s="359" t="s">
        <v>7677</v>
      </c>
      <c r="B3177" s="373" t="s">
        <v>5794</v>
      </c>
      <c r="C3177" s="374" t="s">
        <v>5954</v>
      </c>
      <c r="D3177" s="373" t="s">
        <v>5791</v>
      </c>
      <c r="E3177" s="373" t="s">
        <v>5389</v>
      </c>
      <c r="F3177" s="375" t="s">
        <v>5798</v>
      </c>
      <c r="G3177" s="376" t="s">
        <v>5385</v>
      </c>
      <c r="H3177" s="377">
        <v>5.86</v>
      </c>
      <c r="I3177" s="378">
        <v>7.07</v>
      </c>
      <c r="J3177" s="378">
        <v>41.43</v>
      </c>
      <c r="K3177" s="379"/>
      <c r="L3177" s="493">
        <v>8.52</v>
      </c>
    </row>
    <row r="3178" spans="1:13" x14ac:dyDescent="0.2">
      <c r="A3178" s="359" t="s">
        <v>7680</v>
      </c>
      <c r="B3178" s="373" t="s">
        <v>5794</v>
      </c>
      <c r="C3178" s="374" t="s">
        <v>5801</v>
      </c>
      <c r="D3178" s="373" t="s">
        <v>5791</v>
      </c>
      <c r="E3178" s="373" t="s">
        <v>5362</v>
      </c>
      <c r="F3178" s="375" t="s">
        <v>5796</v>
      </c>
      <c r="G3178" s="376" t="s">
        <v>86</v>
      </c>
      <c r="H3178" s="377">
        <v>4.8899999999999997</v>
      </c>
      <c r="I3178" s="378">
        <v>18.510000000000002</v>
      </c>
      <c r="J3178" s="378">
        <v>90.51</v>
      </c>
      <c r="K3178" s="379"/>
      <c r="L3178" s="493">
        <v>22.3</v>
      </c>
    </row>
    <row r="3179" spans="1:13" x14ac:dyDescent="0.2">
      <c r="A3179" s="359" t="s">
        <v>7683</v>
      </c>
      <c r="B3179" s="373" t="s">
        <v>5794</v>
      </c>
      <c r="C3179" s="374" t="s">
        <v>5967</v>
      </c>
      <c r="D3179" s="373" t="s">
        <v>5791</v>
      </c>
      <c r="E3179" s="373" t="s">
        <v>5375</v>
      </c>
      <c r="F3179" s="375" t="s">
        <v>5798</v>
      </c>
      <c r="G3179" s="376" t="s">
        <v>5885</v>
      </c>
      <c r="H3179" s="377">
        <v>0.185</v>
      </c>
      <c r="I3179" s="378">
        <v>118.26</v>
      </c>
      <c r="J3179" s="378">
        <v>21.87</v>
      </c>
      <c r="K3179" s="379"/>
      <c r="L3179" s="493">
        <v>142.47</v>
      </c>
    </row>
    <row r="3180" spans="1:13" x14ac:dyDescent="0.2">
      <c r="A3180" s="359" t="s">
        <v>7686</v>
      </c>
      <c r="B3180" s="373" t="s">
        <v>5794</v>
      </c>
      <c r="C3180" s="374" t="s">
        <v>7605</v>
      </c>
      <c r="D3180" s="373" t="s">
        <v>5791</v>
      </c>
      <c r="E3180" s="373" t="s">
        <v>7606</v>
      </c>
      <c r="F3180" s="375" t="s">
        <v>5798</v>
      </c>
      <c r="G3180" s="376" t="s">
        <v>5298</v>
      </c>
      <c r="H3180" s="377">
        <v>0.39</v>
      </c>
      <c r="I3180" s="378">
        <v>20.87</v>
      </c>
      <c r="J3180" s="378">
        <v>8.1300000000000008</v>
      </c>
      <c r="K3180" s="379"/>
      <c r="L3180" s="493">
        <v>25.15</v>
      </c>
    </row>
    <row r="3181" spans="1:13" x14ac:dyDescent="0.2">
      <c r="A3181" s="359" t="s">
        <v>7689</v>
      </c>
      <c r="B3181" s="373" t="s">
        <v>5794</v>
      </c>
      <c r="C3181" s="374" t="s">
        <v>6006</v>
      </c>
      <c r="D3181" s="373" t="s">
        <v>5791</v>
      </c>
      <c r="E3181" s="373" t="s">
        <v>5384</v>
      </c>
      <c r="F3181" s="375" t="s">
        <v>5798</v>
      </c>
      <c r="G3181" s="376" t="s">
        <v>5385</v>
      </c>
      <c r="H3181" s="377">
        <v>1.31</v>
      </c>
      <c r="I3181" s="378">
        <v>11.87</v>
      </c>
      <c r="J3181" s="378">
        <v>15.54</v>
      </c>
      <c r="K3181" s="379"/>
      <c r="L3181" s="493">
        <v>14.3</v>
      </c>
    </row>
    <row r="3182" spans="1:13" x14ac:dyDescent="0.2">
      <c r="A3182" s="359" t="s">
        <v>7692</v>
      </c>
      <c r="B3182" s="360" t="s">
        <v>9273</v>
      </c>
      <c r="C3182" s="361" t="s">
        <v>5781</v>
      </c>
      <c r="D3182" s="360" t="s">
        <v>5782</v>
      </c>
      <c r="E3182" s="360" t="s">
        <v>5783</v>
      </c>
      <c r="F3182" s="362" t="s">
        <v>5784</v>
      </c>
      <c r="G3182" s="363" t="s">
        <v>5785</v>
      </c>
      <c r="H3182" s="361" t="s">
        <v>5786</v>
      </c>
      <c r="I3182" s="361" t="s">
        <v>5787</v>
      </c>
      <c r="J3182" s="361" t="s">
        <v>5788</v>
      </c>
      <c r="K3182" s="364"/>
      <c r="L3182" s="494"/>
    </row>
    <row r="3183" spans="1:13" x14ac:dyDescent="0.2">
      <c r="A3183" s="359" t="s">
        <v>7695</v>
      </c>
      <c r="B3183" s="365" t="s">
        <v>5789</v>
      </c>
      <c r="C3183" s="366" t="s">
        <v>9275</v>
      </c>
      <c r="D3183" s="365" t="s">
        <v>5791</v>
      </c>
      <c r="E3183" s="365" t="s">
        <v>1294</v>
      </c>
      <c r="F3183" s="367">
        <v>7</v>
      </c>
      <c r="G3183" s="368" t="s">
        <v>185</v>
      </c>
      <c r="H3183" s="369">
        <v>1</v>
      </c>
      <c r="I3183" s="370">
        <v>166.02</v>
      </c>
      <c r="J3183" s="370">
        <v>166.02</v>
      </c>
      <c r="K3183" s="371"/>
      <c r="L3183" s="495">
        <v>200</v>
      </c>
      <c r="M3183" s="488">
        <v>200</v>
      </c>
    </row>
    <row r="3184" spans="1:13" x14ac:dyDescent="0.2">
      <c r="A3184" s="359" t="s">
        <v>7698</v>
      </c>
      <c r="B3184" s="373" t="s">
        <v>5794</v>
      </c>
      <c r="C3184" s="374" t="s">
        <v>9277</v>
      </c>
      <c r="D3184" s="373" t="s">
        <v>5791</v>
      </c>
      <c r="E3184" s="373" t="s">
        <v>9278</v>
      </c>
      <c r="F3184" s="375" t="s">
        <v>5798</v>
      </c>
      <c r="G3184" s="376" t="s">
        <v>86</v>
      </c>
      <c r="H3184" s="377">
        <v>1</v>
      </c>
      <c r="I3184" s="378">
        <v>166.02</v>
      </c>
      <c r="J3184" s="378">
        <v>166.02</v>
      </c>
      <c r="K3184" s="379"/>
      <c r="L3184" s="493">
        <v>200</v>
      </c>
    </row>
    <row r="3185" spans="1:13" x14ac:dyDescent="0.2">
      <c r="A3185" s="359" t="s">
        <v>7701</v>
      </c>
      <c r="B3185" s="360" t="s">
        <v>9280</v>
      </c>
      <c r="C3185" s="361" t="s">
        <v>5781</v>
      </c>
      <c r="D3185" s="360" t="s">
        <v>5782</v>
      </c>
      <c r="E3185" s="360" t="s">
        <v>5783</v>
      </c>
      <c r="F3185" s="362" t="s">
        <v>5784</v>
      </c>
      <c r="G3185" s="363" t="s">
        <v>5785</v>
      </c>
      <c r="H3185" s="361" t="s">
        <v>5786</v>
      </c>
      <c r="I3185" s="361" t="s">
        <v>5787</v>
      </c>
      <c r="J3185" s="361" t="s">
        <v>5788</v>
      </c>
      <c r="K3185" s="364"/>
      <c r="L3185" s="494"/>
    </row>
    <row r="3186" spans="1:13" x14ac:dyDescent="0.2">
      <c r="A3186" s="359" t="s">
        <v>7704</v>
      </c>
      <c r="B3186" s="365" t="s">
        <v>5789</v>
      </c>
      <c r="C3186" s="366" t="s">
        <v>8971</v>
      </c>
      <c r="D3186" s="365" t="s">
        <v>5791</v>
      </c>
      <c r="E3186" s="365" t="s">
        <v>1202</v>
      </c>
      <c r="F3186" s="367">
        <v>7</v>
      </c>
      <c r="G3186" s="368" t="s">
        <v>5305</v>
      </c>
      <c r="H3186" s="369">
        <v>1</v>
      </c>
      <c r="I3186" s="370">
        <v>573.43000000000006</v>
      </c>
      <c r="J3186" s="370">
        <v>573.43000000000006</v>
      </c>
      <c r="K3186" s="371"/>
      <c r="L3186" s="495">
        <v>690.81</v>
      </c>
      <c r="M3186" s="488">
        <v>690.81</v>
      </c>
    </row>
    <row r="3187" spans="1:13" x14ac:dyDescent="0.2">
      <c r="A3187" s="359" t="s">
        <v>7707</v>
      </c>
      <c r="B3187" s="373" t="s">
        <v>5794</v>
      </c>
      <c r="C3187" s="374" t="s">
        <v>5795</v>
      </c>
      <c r="D3187" s="373" t="s">
        <v>5791</v>
      </c>
      <c r="E3187" s="373" t="s">
        <v>5302</v>
      </c>
      <c r="F3187" s="375" t="s">
        <v>5796</v>
      </c>
      <c r="G3187" s="376" t="s">
        <v>86</v>
      </c>
      <c r="H3187" s="377">
        <v>2</v>
      </c>
      <c r="I3187" s="378">
        <v>12.5</v>
      </c>
      <c r="J3187" s="378">
        <v>25</v>
      </c>
      <c r="K3187" s="379"/>
      <c r="L3187" s="493">
        <v>15.06</v>
      </c>
    </row>
    <row r="3188" spans="1:13" x14ac:dyDescent="0.2">
      <c r="A3188" s="359" t="s">
        <v>7710</v>
      </c>
      <c r="B3188" s="373" t="s">
        <v>5794</v>
      </c>
      <c r="C3188" s="374" t="s">
        <v>6062</v>
      </c>
      <c r="D3188" s="373" t="s">
        <v>5791</v>
      </c>
      <c r="E3188" s="373" t="s">
        <v>5341</v>
      </c>
      <c r="F3188" s="375" t="s">
        <v>5796</v>
      </c>
      <c r="G3188" s="376" t="s">
        <v>86</v>
      </c>
      <c r="H3188" s="377">
        <v>2</v>
      </c>
      <c r="I3188" s="378">
        <v>18.510000000000002</v>
      </c>
      <c r="J3188" s="378">
        <v>37.020000000000003</v>
      </c>
      <c r="K3188" s="379"/>
      <c r="L3188" s="493">
        <v>22.3</v>
      </c>
    </row>
    <row r="3189" spans="1:13" x14ac:dyDescent="0.2">
      <c r="A3189" s="359" t="s">
        <v>7713</v>
      </c>
      <c r="B3189" s="373" t="s">
        <v>5794</v>
      </c>
      <c r="C3189" s="374" t="s">
        <v>8975</v>
      </c>
      <c r="D3189" s="373" t="s">
        <v>5791</v>
      </c>
      <c r="E3189" s="373" t="s">
        <v>1202</v>
      </c>
      <c r="F3189" s="375" t="s">
        <v>5798</v>
      </c>
      <c r="G3189" s="376" t="s">
        <v>5305</v>
      </c>
      <c r="H3189" s="377">
        <v>1</v>
      </c>
      <c r="I3189" s="378">
        <v>511.41</v>
      </c>
      <c r="J3189" s="378">
        <v>511.41</v>
      </c>
      <c r="K3189" s="379"/>
      <c r="L3189" s="493">
        <v>616.09</v>
      </c>
    </row>
    <row r="3190" spans="1:13" x14ac:dyDescent="0.2">
      <c r="A3190" s="359" t="s">
        <v>7716</v>
      </c>
      <c r="B3190" s="360" t="s">
        <v>9286</v>
      </c>
      <c r="C3190" s="361" t="s">
        <v>5781</v>
      </c>
      <c r="D3190" s="360" t="s">
        <v>5782</v>
      </c>
      <c r="E3190" s="360" t="s">
        <v>5783</v>
      </c>
      <c r="F3190" s="362" t="s">
        <v>5784</v>
      </c>
      <c r="G3190" s="363" t="s">
        <v>5785</v>
      </c>
      <c r="H3190" s="361" t="s">
        <v>5786</v>
      </c>
      <c r="I3190" s="361" t="s">
        <v>5787</v>
      </c>
      <c r="J3190" s="361" t="s">
        <v>5788</v>
      </c>
      <c r="K3190" s="364"/>
      <c r="L3190" s="494"/>
    </row>
    <row r="3191" spans="1:13" x14ac:dyDescent="0.2">
      <c r="A3191" s="359" t="s">
        <v>7719</v>
      </c>
      <c r="B3191" s="365" t="s">
        <v>5789</v>
      </c>
      <c r="C3191" s="366" t="s">
        <v>9288</v>
      </c>
      <c r="D3191" s="365" t="s">
        <v>5791</v>
      </c>
      <c r="E3191" s="365" t="s">
        <v>1300</v>
      </c>
      <c r="F3191" s="367">
        <v>7</v>
      </c>
      <c r="G3191" s="368" t="s">
        <v>5607</v>
      </c>
      <c r="H3191" s="369">
        <v>1</v>
      </c>
      <c r="I3191" s="370">
        <v>30.03</v>
      </c>
      <c r="J3191" s="370">
        <v>30.03</v>
      </c>
      <c r="K3191" s="371"/>
      <c r="L3191" s="495">
        <v>36.18</v>
      </c>
      <c r="M3191" s="488">
        <v>36.18</v>
      </c>
    </row>
    <row r="3192" spans="1:13" x14ac:dyDescent="0.2">
      <c r="A3192" s="359" t="s">
        <v>7722</v>
      </c>
      <c r="B3192" s="373" t="s">
        <v>5794</v>
      </c>
      <c r="C3192" s="374" t="s">
        <v>5795</v>
      </c>
      <c r="D3192" s="373" t="s">
        <v>5791</v>
      </c>
      <c r="E3192" s="373" t="s">
        <v>5302</v>
      </c>
      <c r="F3192" s="375" t="s">
        <v>5796</v>
      </c>
      <c r="G3192" s="376" t="s">
        <v>86</v>
      </c>
      <c r="H3192" s="377">
        <v>0.3</v>
      </c>
      <c r="I3192" s="378">
        <v>12.5</v>
      </c>
      <c r="J3192" s="378">
        <v>3.75</v>
      </c>
      <c r="K3192" s="379"/>
      <c r="L3192" s="493">
        <v>15.06</v>
      </c>
    </row>
    <row r="3193" spans="1:13" x14ac:dyDescent="0.2">
      <c r="A3193" s="359" t="s">
        <v>7725</v>
      </c>
      <c r="B3193" s="373" t="s">
        <v>5794</v>
      </c>
      <c r="C3193" s="374" t="s">
        <v>6062</v>
      </c>
      <c r="D3193" s="373" t="s">
        <v>5791</v>
      </c>
      <c r="E3193" s="373" t="s">
        <v>5341</v>
      </c>
      <c r="F3193" s="375" t="s">
        <v>5796</v>
      </c>
      <c r="G3193" s="376" t="s">
        <v>86</v>
      </c>
      <c r="H3193" s="377">
        <v>0.3</v>
      </c>
      <c r="I3193" s="378">
        <v>18.510000000000002</v>
      </c>
      <c r="J3193" s="378">
        <v>5.55</v>
      </c>
      <c r="K3193" s="379"/>
      <c r="L3193" s="493">
        <v>22.3</v>
      </c>
    </row>
    <row r="3194" spans="1:13" x14ac:dyDescent="0.2">
      <c r="A3194" s="359" t="s">
        <v>7726</v>
      </c>
      <c r="B3194" s="373" t="s">
        <v>5794</v>
      </c>
      <c r="C3194" s="374" t="s">
        <v>9292</v>
      </c>
      <c r="D3194" s="373" t="s">
        <v>5791</v>
      </c>
      <c r="E3194" s="373" t="s">
        <v>9293</v>
      </c>
      <c r="F3194" s="375" t="s">
        <v>5798</v>
      </c>
      <c r="G3194" s="376" t="s">
        <v>5305</v>
      </c>
      <c r="H3194" s="377">
        <v>1</v>
      </c>
      <c r="I3194" s="378">
        <v>20.73</v>
      </c>
      <c r="J3194" s="378">
        <v>20.73</v>
      </c>
      <c r="K3194" s="379"/>
      <c r="L3194" s="493">
        <v>24.98</v>
      </c>
    </row>
    <row r="3195" spans="1:13" x14ac:dyDescent="0.2">
      <c r="A3195" s="359" t="s">
        <v>7729</v>
      </c>
      <c r="B3195" s="360" t="s">
        <v>9295</v>
      </c>
      <c r="C3195" s="361" t="s">
        <v>5781</v>
      </c>
      <c r="D3195" s="360" t="s">
        <v>5782</v>
      </c>
      <c r="E3195" s="360" t="s">
        <v>5783</v>
      </c>
      <c r="F3195" s="362" t="s">
        <v>5784</v>
      </c>
      <c r="G3195" s="363" t="s">
        <v>5785</v>
      </c>
      <c r="H3195" s="361" t="s">
        <v>5786</v>
      </c>
      <c r="I3195" s="361" t="s">
        <v>5787</v>
      </c>
      <c r="J3195" s="361" t="s">
        <v>5788</v>
      </c>
      <c r="K3195" s="364"/>
      <c r="L3195" s="494"/>
    </row>
    <row r="3196" spans="1:13" ht="36" x14ac:dyDescent="0.2">
      <c r="A3196" s="359" t="s">
        <v>7732</v>
      </c>
      <c r="B3196" s="365" t="s">
        <v>5789</v>
      </c>
      <c r="C3196" s="366" t="s">
        <v>9297</v>
      </c>
      <c r="D3196" s="365" t="s">
        <v>217</v>
      </c>
      <c r="E3196" s="365" t="s">
        <v>9298</v>
      </c>
      <c r="F3196" s="367" t="s">
        <v>6088</v>
      </c>
      <c r="G3196" s="368" t="s">
        <v>160</v>
      </c>
      <c r="H3196" s="369">
        <v>1</v>
      </c>
      <c r="I3196" s="370">
        <v>5.17</v>
      </c>
      <c r="J3196" s="370">
        <v>5.17</v>
      </c>
      <c r="K3196" s="371"/>
      <c r="L3196" s="495">
        <v>6.24</v>
      </c>
      <c r="M3196" s="488">
        <v>6.24</v>
      </c>
    </row>
    <row r="3197" spans="1:13" ht="24" x14ac:dyDescent="0.2">
      <c r="A3197" s="359" t="s">
        <v>7735</v>
      </c>
      <c r="B3197" s="418" t="s">
        <v>5898</v>
      </c>
      <c r="C3197" s="419" t="s">
        <v>6089</v>
      </c>
      <c r="D3197" s="418" t="s">
        <v>217</v>
      </c>
      <c r="E3197" s="418" t="s">
        <v>6090</v>
      </c>
      <c r="F3197" s="420" t="s">
        <v>5908</v>
      </c>
      <c r="G3197" s="421" t="s">
        <v>185</v>
      </c>
      <c r="H3197" s="422">
        <v>6.8770999999999997E-3</v>
      </c>
      <c r="I3197" s="423">
        <v>17.43</v>
      </c>
      <c r="J3197" s="423">
        <v>0.11</v>
      </c>
      <c r="K3197" s="379"/>
      <c r="L3197" s="493">
        <v>21</v>
      </c>
    </row>
    <row r="3198" spans="1:13" ht="24" x14ac:dyDescent="0.2">
      <c r="A3198" s="359" t="s">
        <v>7738</v>
      </c>
      <c r="B3198" s="418" t="s">
        <v>5898</v>
      </c>
      <c r="C3198" s="419" t="s">
        <v>6091</v>
      </c>
      <c r="D3198" s="418" t="s">
        <v>217</v>
      </c>
      <c r="E3198" s="418" t="s">
        <v>6092</v>
      </c>
      <c r="F3198" s="420" t="s">
        <v>5908</v>
      </c>
      <c r="G3198" s="421" t="s">
        <v>185</v>
      </c>
      <c r="H3198" s="422">
        <v>6.1899999999999997E-2</v>
      </c>
      <c r="I3198" s="423">
        <v>24.12</v>
      </c>
      <c r="J3198" s="423">
        <v>1.49</v>
      </c>
      <c r="K3198" s="379"/>
      <c r="L3198" s="493">
        <v>29.06</v>
      </c>
    </row>
    <row r="3199" spans="1:13" ht="24" x14ac:dyDescent="0.2">
      <c r="A3199" s="359" t="s">
        <v>7741</v>
      </c>
      <c r="B3199" s="373" t="s">
        <v>5794</v>
      </c>
      <c r="C3199" s="374" t="s">
        <v>9302</v>
      </c>
      <c r="D3199" s="373" t="s">
        <v>217</v>
      </c>
      <c r="E3199" s="373" t="s">
        <v>9303</v>
      </c>
      <c r="F3199" s="375" t="s">
        <v>5798</v>
      </c>
      <c r="G3199" s="376" t="s">
        <v>160</v>
      </c>
      <c r="H3199" s="377">
        <v>1</v>
      </c>
      <c r="I3199" s="378">
        <v>3.57</v>
      </c>
      <c r="J3199" s="378">
        <v>3.57</v>
      </c>
      <c r="K3199" s="379"/>
      <c r="L3199" s="493">
        <v>4.3099999999999996</v>
      </c>
    </row>
    <row r="3200" spans="1:13" x14ac:dyDescent="0.2">
      <c r="A3200" s="359" t="s">
        <v>7744</v>
      </c>
      <c r="B3200" s="360" t="s">
        <v>9305</v>
      </c>
      <c r="C3200" s="361" t="s">
        <v>5781</v>
      </c>
      <c r="D3200" s="360" t="s">
        <v>5782</v>
      </c>
      <c r="E3200" s="360" t="s">
        <v>5783</v>
      </c>
      <c r="F3200" s="362" t="s">
        <v>5784</v>
      </c>
      <c r="G3200" s="363" t="s">
        <v>5785</v>
      </c>
      <c r="H3200" s="361" t="s">
        <v>5786</v>
      </c>
      <c r="I3200" s="361" t="s">
        <v>5787</v>
      </c>
      <c r="J3200" s="361" t="s">
        <v>5788</v>
      </c>
      <c r="K3200" s="364"/>
      <c r="L3200" s="494"/>
    </row>
    <row r="3201" spans="1:13" x14ac:dyDescent="0.2">
      <c r="A3201" s="359" t="s">
        <v>7747</v>
      </c>
      <c r="B3201" s="365" t="s">
        <v>5789</v>
      </c>
      <c r="C3201" s="366" t="s">
        <v>9307</v>
      </c>
      <c r="D3201" s="365" t="s">
        <v>5791</v>
      </c>
      <c r="E3201" s="365" t="s">
        <v>1303</v>
      </c>
      <c r="F3201" s="367">
        <v>7</v>
      </c>
      <c r="G3201" s="368" t="s">
        <v>5607</v>
      </c>
      <c r="H3201" s="369">
        <v>1</v>
      </c>
      <c r="I3201" s="370">
        <v>89.410000000000011</v>
      </c>
      <c r="J3201" s="370">
        <v>89.410000000000011</v>
      </c>
      <c r="K3201" s="371"/>
      <c r="L3201" s="495">
        <v>107.72</v>
      </c>
      <c r="M3201" s="488">
        <v>107.72</v>
      </c>
    </row>
    <row r="3202" spans="1:13" x14ac:dyDescent="0.2">
      <c r="A3202" s="359" t="s">
        <v>7750</v>
      </c>
      <c r="B3202" s="373" t="s">
        <v>5794</v>
      </c>
      <c r="C3202" s="374" t="s">
        <v>5795</v>
      </c>
      <c r="D3202" s="373" t="s">
        <v>5791</v>
      </c>
      <c r="E3202" s="373" t="s">
        <v>5302</v>
      </c>
      <c r="F3202" s="375" t="s">
        <v>5796</v>
      </c>
      <c r="G3202" s="376" t="s">
        <v>86</v>
      </c>
      <c r="H3202" s="377">
        <v>0.4</v>
      </c>
      <c r="I3202" s="378">
        <v>12.5</v>
      </c>
      <c r="J3202" s="378">
        <v>5</v>
      </c>
      <c r="K3202" s="379"/>
      <c r="L3202" s="493">
        <v>15.06</v>
      </c>
    </row>
    <row r="3203" spans="1:13" x14ac:dyDescent="0.2">
      <c r="A3203" s="359" t="s">
        <v>7753</v>
      </c>
      <c r="B3203" s="373" t="s">
        <v>5794</v>
      </c>
      <c r="C3203" s="374" t="s">
        <v>6062</v>
      </c>
      <c r="D3203" s="373" t="s">
        <v>5791</v>
      </c>
      <c r="E3203" s="373" t="s">
        <v>5341</v>
      </c>
      <c r="F3203" s="375" t="s">
        <v>5796</v>
      </c>
      <c r="G3203" s="376" t="s">
        <v>86</v>
      </c>
      <c r="H3203" s="377">
        <v>0.4</v>
      </c>
      <c r="I3203" s="378">
        <v>18.510000000000002</v>
      </c>
      <c r="J3203" s="378">
        <v>7.4</v>
      </c>
      <c r="K3203" s="379"/>
      <c r="L3203" s="493">
        <v>22.3</v>
      </c>
    </row>
    <row r="3204" spans="1:13" x14ac:dyDescent="0.2">
      <c r="A3204" s="359" t="s">
        <v>7756</v>
      </c>
      <c r="B3204" s="373" t="s">
        <v>5794</v>
      </c>
      <c r="C3204" s="374" t="s">
        <v>9311</v>
      </c>
      <c r="D3204" s="373" t="s">
        <v>5791</v>
      </c>
      <c r="E3204" s="373" t="s">
        <v>9312</v>
      </c>
      <c r="F3204" s="375" t="s">
        <v>5798</v>
      </c>
      <c r="G3204" s="376" t="s">
        <v>5305</v>
      </c>
      <c r="H3204" s="377">
        <v>1</v>
      </c>
      <c r="I3204" s="378">
        <v>77.010000000000005</v>
      </c>
      <c r="J3204" s="378">
        <v>77.010000000000005</v>
      </c>
      <c r="K3204" s="379"/>
      <c r="L3204" s="493">
        <v>92.78</v>
      </c>
    </row>
    <row r="3205" spans="1:13" x14ac:dyDescent="0.2">
      <c r="A3205" s="359" t="s">
        <v>7759</v>
      </c>
      <c r="B3205" s="360" t="s">
        <v>9314</v>
      </c>
      <c r="C3205" s="361" t="s">
        <v>5781</v>
      </c>
      <c r="D3205" s="360" t="s">
        <v>5782</v>
      </c>
      <c r="E3205" s="360" t="s">
        <v>5783</v>
      </c>
      <c r="F3205" s="362" t="s">
        <v>5784</v>
      </c>
      <c r="G3205" s="363" t="s">
        <v>5785</v>
      </c>
      <c r="H3205" s="361" t="s">
        <v>5786</v>
      </c>
      <c r="I3205" s="361" t="s">
        <v>5787</v>
      </c>
      <c r="J3205" s="361" t="s">
        <v>5788</v>
      </c>
      <c r="K3205" s="364"/>
      <c r="L3205" s="494"/>
    </row>
    <row r="3206" spans="1:13" x14ac:dyDescent="0.2">
      <c r="A3206" s="359" t="s">
        <v>7762</v>
      </c>
      <c r="B3206" s="365" t="s">
        <v>5789</v>
      </c>
      <c r="C3206" s="366" t="s">
        <v>9316</v>
      </c>
      <c r="D3206" s="365" t="s">
        <v>5791</v>
      </c>
      <c r="E3206" s="365" t="s">
        <v>1305</v>
      </c>
      <c r="F3206" s="367">
        <v>7</v>
      </c>
      <c r="G3206" s="368" t="s">
        <v>5305</v>
      </c>
      <c r="H3206" s="369">
        <v>1</v>
      </c>
      <c r="I3206" s="370">
        <v>21.97</v>
      </c>
      <c r="J3206" s="370">
        <v>21.97</v>
      </c>
      <c r="K3206" s="371"/>
      <c r="L3206" s="495">
        <v>26.46</v>
      </c>
      <c r="M3206" s="488">
        <v>26.46</v>
      </c>
    </row>
    <row r="3207" spans="1:13" x14ac:dyDescent="0.2">
      <c r="A3207" s="359" t="s">
        <v>7765</v>
      </c>
      <c r="B3207" s="373" t="s">
        <v>5794</v>
      </c>
      <c r="C3207" s="374" t="s">
        <v>5795</v>
      </c>
      <c r="D3207" s="373" t="s">
        <v>5791</v>
      </c>
      <c r="E3207" s="373" t="s">
        <v>5302</v>
      </c>
      <c r="F3207" s="375" t="s">
        <v>5796</v>
      </c>
      <c r="G3207" s="376" t="s">
        <v>86</v>
      </c>
      <c r="H3207" s="377">
        <v>0.25</v>
      </c>
      <c r="I3207" s="378">
        <v>12.5</v>
      </c>
      <c r="J3207" s="378">
        <v>3.12</v>
      </c>
      <c r="K3207" s="379"/>
      <c r="L3207" s="493">
        <v>15.06</v>
      </c>
    </row>
    <row r="3208" spans="1:13" x14ac:dyDescent="0.2">
      <c r="A3208" s="359" t="s">
        <v>7768</v>
      </c>
      <c r="B3208" s="373" t="s">
        <v>5794</v>
      </c>
      <c r="C3208" s="374" t="s">
        <v>6062</v>
      </c>
      <c r="D3208" s="373" t="s">
        <v>5791</v>
      </c>
      <c r="E3208" s="373" t="s">
        <v>5341</v>
      </c>
      <c r="F3208" s="375" t="s">
        <v>5796</v>
      </c>
      <c r="G3208" s="376" t="s">
        <v>86</v>
      </c>
      <c r="H3208" s="377">
        <v>0.25</v>
      </c>
      <c r="I3208" s="378">
        <v>18.510000000000002</v>
      </c>
      <c r="J3208" s="378">
        <v>4.62</v>
      </c>
      <c r="K3208" s="379"/>
      <c r="L3208" s="493">
        <v>22.3</v>
      </c>
    </row>
    <row r="3209" spans="1:13" x14ac:dyDescent="0.2">
      <c r="A3209" s="359" t="s">
        <v>7770</v>
      </c>
      <c r="B3209" s="373" t="s">
        <v>5794</v>
      </c>
      <c r="C3209" s="374" t="s">
        <v>9320</v>
      </c>
      <c r="D3209" s="373" t="s">
        <v>5791</v>
      </c>
      <c r="E3209" s="373" t="s">
        <v>9321</v>
      </c>
      <c r="F3209" s="375" t="s">
        <v>5798</v>
      </c>
      <c r="G3209" s="376" t="s">
        <v>5305</v>
      </c>
      <c r="H3209" s="377">
        <v>1</v>
      </c>
      <c r="I3209" s="378">
        <v>11.831472727272727</v>
      </c>
      <c r="J3209" s="378">
        <v>11.83</v>
      </c>
      <c r="K3209" s="379"/>
      <c r="L3209" s="493">
        <v>14.23</v>
      </c>
    </row>
    <row r="3210" spans="1:13" x14ac:dyDescent="0.2">
      <c r="A3210" s="359" t="s">
        <v>7771</v>
      </c>
      <c r="B3210" s="373" t="s">
        <v>5794</v>
      </c>
      <c r="C3210" s="374" t="s">
        <v>9323</v>
      </c>
      <c r="D3210" s="373" t="s">
        <v>5791</v>
      </c>
      <c r="E3210" s="373" t="s">
        <v>9324</v>
      </c>
      <c r="F3210" s="375" t="s">
        <v>5798</v>
      </c>
      <c r="G3210" s="376" t="s">
        <v>5305</v>
      </c>
      <c r="H3210" s="377">
        <v>0.02</v>
      </c>
      <c r="I3210" s="378">
        <v>120.36</v>
      </c>
      <c r="J3210" s="378">
        <v>2.4</v>
      </c>
      <c r="K3210" s="379"/>
      <c r="L3210" s="493">
        <v>145</v>
      </c>
    </row>
    <row r="3211" spans="1:13" x14ac:dyDescent="0.2">
      <c r="A3211" s="359" t="s">
        <v>7774</v>
      </c>
      <c r="B3211" s="360" t="s">
        <v>9326</v>
      </c>
      <c r="C3211" s="361" t="s">
        <v>5781</v>
      </c>
      <c r="D3211" s="360" t="s">
        <v>5782</v>
      </c>
      <c r="E3211" s="360" t="s">
        <v>5783</v>
      </c>
      <c r="F3211" s="362" t="s">
        <v>5784</v>
      </c>
      <c r="G3211" s="363" t="s">
        <v>5785</v>
      </c>
      <c r="H3211" s="361" t="s">
        <v>5786</v>
      </c>
      <c r="I3211" s="361" t="s">
        <v>5787</v>
      </c>
      <c r="J3211" s="361" t="s">
        <v>5788</v>
      </c>
      <c r="K3211" s="364"/>
      <c r="L3211" s="494"/>
    </row>
    <row r="3212" spans="1:13" ht="24" x14ac:dyDescent="0.2">
      <c r="A3212" s="359" t="s">
        <v>7777</v>
      </c>
      <c r="B3212" s="365" t="s">
        <v>5789</v>
      </c>
      <c r="C3212" s="366" t="s">
        <v>9328</v>
      </c>
      <c r="D3212" s="365" t="s">
        <v>217</v>
      </c>
      <c r="E3212" s="365" t="s">
        <v>9329</v>
      </c>
      <c r="F3212" s="367" t="s">
        <v>6651</v>
      </c>
      <c r="G3212" s="368" t="s">
        <v>160</v>
      </c>
      <c r="H3212" s="369">
        <v>1</v>
      </c>
      <c r="I3212" s="370">
        <v>40.19</v>
      </c>
      <c r="J3212" s="370">
        <v>40.19</v>
      </c>
      <c r="K3212" s="371"/>
      <c r="L3212" s="495">
        <v>48.43</v>
      </c>
      <c r="M3212" s="488">
        <v>48.43</v>
      </c>
    </row>
    <row r="3213" spans="1:13" ht="24" x14ac:dyDescent="0.2">
      <c r="A3213" s="359" t="s">
        <v>7780</v>
      </c>
      <c r="B3213" s="418" t="s">
        <v>5898</v>
      </c>
      <c r="C3213" s="419" t="s">
        <v>9331</v>
      </c>
      <c r="D3213" s="418" t="s">
        <v>217</v>
      </c>
      <c r="E3213" s="418" t="s">
        <v>9332</v>
      </c>
      <c r="F3213" s="420" t="s">
        <v>8140</v>
      </c>
      <c r="G3213" s="421" t="s">
        <v>5885</v>
      </c>
      <c r="H3213" s="422">
        <v>1.41E-2</v>
      </c>
      <c r="I3213" s="423">
        <v>213.73</v>
      </c>
      <c r="J3213" s="423">
        <v>3.01</v>
      </c>
      <c r="K3213" s="379"/>
      <c r="L3213" s="493">
        <v>257.48</v>
      </c>
    </row>
    <row r="3214" spans="1:13" ht="24" x14ac:dyDescent="0.2">
      <c r="A3214" s="359" t="s">
        <v>7782</v>
      </c>
      <c r="B3214" s="418" t="s">
        <v>5898</v>
      </c>
      <c r="C3214" s="419" t="s">
        <v>5906</v>
      </c>
      <c r="D3214" s="418" t="s">
        <v>217</v>
      </c>
      <c r="E3214" s="418" t="s">
        <v>5907</v>
      </c>
      <c r="F3214" s="420" t="s">
        <v>5908</v>
      </c>
      <c r="G3214" s="421" t="s">
        <v>185</v>
      </c>
      <c r="H3214" s="422">
        <v>0.1384</v>
      </c>
      <c r="I3214" s="423">
        <v>23.82</v>
      </c>
      <c r="J3214" s="423">
        <v>3.29</v>
      </c>
      <c r="K3214" s="379"/>
      <c r="L3214" s="493">
        <v>28.7</v>
      </c>
    </row>
    <row r="3215" spans="1:13" ht="24" x14ac:dyDescent="0.2">
      <c r="A3215" s="359" t="s">
        <v>7785</v>
      </c>
      <c r="B3215" s="418" t="s">
        <v>5898</v>
      </c>
      <c r="C3215" s="419" t="s">
        <v>5909</v>
      </c>
      <c r="D3215" s="418" t="s">
        <v>217</v>
      </c>
      <c r="E3215" s="418" t="s">
        <v>5455</v>
      </c>
      <c r="F3215" s="420" t="s">
        <v>5908</v>
      </c>
      <c r="G3215" s="421" t="s">
        <v>185</v>
      </c>
      <c r="H3215" s="422">
        <v>0.10879999999999999</v>
      </c>
      <c r="I3215" s="423">
        <v>16.12</v>
      </c>
      <c r="J3215" s="423">
        <v>1.75</v>
      </c>
      <c r="K3215" s="379"/>
      <c r="L3215" s="493">
        <v>19.420000000000002</v>
      </c>
    </row>
    <row r="3216" spans="1:13" ht="24" x14ac:dyDescent="0.2">
      <c r="A3216" s="359" t="s">
        <v>7788</v>
      </c>
      <c r="B3216" s="373" t="s">
        <v>5794</v>
      </c>
      <c r="C3216" s="374" t="s">
        <v>9336</v>
      </c>
      <c r="D3216" s="373" t="s">
        <v>217</v>
      </c>
      <c r="E3216" s="373" t="s">
        <v>9337</v>
      </c>
      <c r="F3216" s="375" t="s">
        <v>5798</v>
      </c>
      <c r="G3216" s="376" t="s">
        <v>160</v>
      </c>
      <c r="H3216" s="377">
        <v>1</v>
      </c>
      <c r="I3216" s="378">
        <v>32.14</v>
      </c>
      <c r="J3216" s="378">
        <v>32.14</v>
      </c>
      <c r="K3216" s="379"/>
      <c r="L3216" s="493">
        <v>38.72</v>
      </c>
    </row>
    <row r="3217" spans="1:13" x14ac:dyDescent="0.2">
      <c r="A3217" s="359" t="s">
        <v>7789</v>
      </c>
      <c r="B3217" s="360" t="s">
        <v>9339</v>
      </c>
      <c r="C3217" s="361" t="s">
        <v>5781</v>
      </c>
      <c r="D3217" s="360" t="s">
        <v>5782</v>
      </c>
      <c r="E3217" s="360" t="s">
        <v>5783</v>
      </c>
      <c r="F3217" s="362" t="s">
        <v>5784</v>
      </c>
      <c r="G3217" s="363" t="s">
        <v>5785</v>
      </c>
      <c r="H3217" s="361" t="s">
        <v>5786</v>
      </c>
      <c r="I3217" s="361" t="s">
        <v>5787</v>
      </c>
      <c r="J3217" s="361" t="s">
        <v>5788</v>
      </c>
      <c r="K3217" s="364"/>
      <c r="L3217" s="494"/>
    </row>
    <row r="3218" spans="1:13" x14ac:dyDescent="0.2">
      <c r="A3218" s="359" t="s">
        <v>7792</v>
      </c>
      <c r="B3218" s="365" t="s">
        <v>5789</v>
      </c>
      <c r="C3218" s="366" t="s">
        <v>9341</v>
      </c>
      <c r="D3218" s="365" t="s">
        <v>5791</v>
      </c>
      <c r="E3218" s="365" t="s">
        <v>1314</v>
      </c>
      <c r="F3218" s="367">
        <v>7</v>
      </c>
      <c r="G3218" s="368" t="s">
        <v>5607</v>
      </c>
      <c r="H3218" s="369">
        <v>1</v>
      </c>
      <c r="I3218" s="370">
        <v>317.52999999999997</v>
      </c>
      <c r="J3218" s="370">
        <v>317.53000000000003</v>
      </c>
      <c r="K3218" s="371"/>
      <c r="L3218" s="495">
        <v>382.49</v>
      </c>
      <c r="M3218" s="488">
        <v>382.49</v>
      </c>
    </row>
    <row r="3219" spans="1:13" x14ac:dyDescent="0.2">
      <c r="A3219" s="359" t="s">
        <v>7795</v>
      </c>
      <c r="B3219" s="373" t="s">
        <v>5794</v>
      </c>
      <c r="C3219" s="374" t="s">
        <v>5840</v>
      </c>
      <c r="D3219" s="373" t="s">
        <v>5791</v>
      </c>
      <c r="E3219" s="373" t="s">
        <v>5288</v>
      </c>
      <c r="F3219" s="375" t="s">
        <v>5796</v>
      </c>
      <c r="G3219" s="376" t="s">
        <v>86</v>
      </c>
      <c r="H3219" s="377">
        <v>5.8376000000000001</v>
      </c>
      <c r="I3219" s="378">
        <v>18.510000000000002</v>
      </c>
      <c r="J3219" s="378">
        <v>108.05</v>
      </c>
      <c r="K3219" s="379"/>
      <c r="L3219" s="493">
        <v>22.3</v>
      </c>
    </row>
    <row r="3220" spans="1:13" x14ac:dyDescent="0.2">
      <c r="A3220" s="359" t="s">
        <v>7798</v>
      </c>
      <c r="B3220" s="373" t="s">
        <v>5794</v>
      </c>
      <c r="C3220" s="374" t="s">
        <v>5815</v>
      </c>
      <c r="D3220" s="373" t="s">
        <v>5791</v>
      </c>
      <c r="E3220" s="373" t="s">
        <v>5286</v>
      </c>
      <c r="F3220" s="375" t="s">
        <v>5796</v>
      </c>
      <c r="G3220" s="376" t="s">
        <v>86</v>
      </c>
      <c r="H3220" s="377">
        <v>8.0736000000000008</v>
      </c>
      <c r="I3220" s="378">
        <v>11.07</v>
      </c>
      <c r="J3220" s="378">
        <v>89.37</v>
      </c>
      <c r="K3220" s="379"/>
      <c r="L3220" s="493">
        <v>13.34</v>
      </c>
    </row>
    <row r="3221" spans="1:13" x14ac:dyDescent="0.2">
      <c r="A3221" s="359" t="s">
        <v>7801</v>
      </c>
      <c r="B3221" s="373" t="s">
        <v>5794</v>
      </c>
      <c r="C3221" s="374" t="s">
        <v>6197</v>
      </c>
      <c r="D3221" s="373" t="s">
        <v>5791</v>
      </c>
      <c r="E3221" s="373" t="s">
        <v>5364</v>
      </c>
      <c r="F3221" s="375" t="s">
        <v>5798</v>
      </c>
      <c r="G3221" s="376" t="s">
        <v>5885</v>
      </c>
      <c r="H3221" s="377">
        <v>0.13730000000000001</v>
      </c>
      <c r="I3221" s="378">
        <v>154.26</v>
      </c>
      <c r="J3221" s="378">
        <v>21.17</v>
      </c>
      <c r="K3221" s="379"/>
      <c r="L3221" s="493">
        <v>185.84</v>
      </c>
    </row>
    <row r="3222" spans="1:13" x14ac:dyDescent="0.2">
      <c r="A3222" s="359" t="s">
        <v>7804</v>
      </c>
      <c r="B3222" s="373" t="s">
        <v>5794</v>
      </c>
      <c r="C3222" s="374" t="s">
        <v>6429</v>
      </c>
      <c r="D3222" s="373" t="s">
        <v>5791</v>
      </c>
      <c r="E3222" s="373" t="s">
        <v>6430</v>
      </c>
      <c r="F3222" s="375" t="s">
        <v>5798</v>
      </c>
      <c r="G3222" s="376" t="s">
        <v>5885</v>
      </c>
      <c r="H3222" s="377">
        <v>2.1600000000000001E-2</v>
      </c>
      <c r="I3222" s="378">
        <v>125.07</v>
      </c>
      <c r="J3222" s="378">
        <v>2.7</v>
      </c>
      <c r="K3222" s="379"/>
      <c r="L3222" s="493">
        <v>150.66999999999999</v>
      </c>
    </row>
    <row r="3223" spans="1:13" x14ac:dyDescent="0.2">
      <c r="A3223" s="359" t="s">
        <v>7806</v>
      </c>
      <c r="B3223" s="373" t="s">
        <v>5794</v>
      </c>
      <c r="C3223" s="374" t="s">
        <v>5967</v>
      </c>
      <c r="D3223" s="373" t="s">
        <v>5791</v>
      </c>
      <c r="E3223" s="373" t="s">
        <v>5375</v>
      </c>
      <c r="F3223" s="375" t="s">
        <v>5798</v>
      </c>
      <c r="G3223" s="376" t="s">
        <v>5885</v>
      </c>
      <c r="H3223" s="377">
        <v>2.1600000000000001E-2</v>
      </c>
      <c r="I3223" s="378">
        <v>118.26</v>
      </c>
      <c r="J3223" s="378">
        <v>2.5499999999999998</v>
      </c>
      <c r="K3223" s="379"/>
      <c r="L3223" s="493">
        <v>142.47</v>
      </c>
    </row>
    <row r="3224" spans="1:13" x14ac:dyDescent="0.2">
      <c r="A3224" s="359" t="s">
        <v>7809</v>
      </c>
      <c r="B3224" s="373" t="s">
        <v>5794</v>
      </c>
      <c r="C3224" s="374" t="s">
        <v>6196</v>
      </c>
      <c r="D3224" s="373" t="s">
        <v>5791</v>
      </c>
      <c r="E3224" s="373" t="s">
        <v>5378</v>
      </c>
      <c r="F3224" s="375" t="s">
        <v>5798</v>
      </c>
      <c r="G3224" s="376" t="s">
        <v>5298</v>
      </c>
      <c r="H3224" s="377">
        <v>20.551400000000001</v>
      </c>
      <c r="I3224" s="378">
        <v>0.8</v>
      </c>
      <c r="J3224" s="378">
        <v>16.440000000000001</v>
      </c>
      <c r="K3224" s="379"/>
      <c r="L3224" s="493">
        <v>0.97</v>
      </c>
    </row>
    <row r="3225" spans="1:13" x14ac:dyDescent="0.2">
      <c r="A3225" s="359" t="s">
        <v>7812</v>
      </c>
      <c r="B3225" s="373" t="s">
        <v>5794</v>
      </c>
      <c r="C3225" s="374" t="s">
        <v>5797</v>
      </c>
      <c r="D3225" s="373" t="s">
        <v>5791</v>
      </c>
      <c r="E3225" s="373" t="s">
        <v>5380</v>
      </c>
      <c r="F3225" s="375" t="s">
        <v>5798</v>
      </c>
      <c r="G3225" s="376" t="s">
        <v>5298</v>
      </c>
      <c r="H3225" s="377">
        <v>16.212</v>
      </c>
      <c r="I3225" s="378">
        <v>0.52</v>
      </c>
      <c r="J3225" s="378">
        <v>8.43</v>
      </c>
      <c r="K3225" s="379"/>
      <c r="L3225" s="493">
        <v>0.63</v>
      </c>
    </row>
    <row r="3226" spans="1:13" x14ac:dyDescent="0.2">
      <c r="A3226" s="359" t="s">
        <v>7815</v>
      </c>
      <c r="B3226" s="373" t="s">
        <v>5794</v>
      </c>
      <c r="C3226" s="374" t="s">
        <v>6517</v>
      </c>
      <c r="D3226" s="373" t="s">
        <v>5791</v>
      </c>
      <c r="E3226" s="373" t="s">
        <v>6518</v>
      </c>
      <c r="F3226" s="375" t="s">
        <v>5798</v>
      </c>
      <c r="G3226" s="376" t="s">
        <v>5305</v>
      </c>
      <c r="H3226" s="377">
        <v>201.6</v>
      </c>
      <c r="I3226" s="378">
        <v>0.34139999999999959</v>
      </c>
      <c r="J3226" s="378">
        <v>68.819999999999993</v>
      </c>
      <c r="K3226" s="379"/>
      <c r="L3226" s="493">
        <v>0.41</v>
      </c>
    </row>
    <row r="3227" spans="1:13" x14ac:dyDescent="0.2">
      <c r="A3227" s="359" t="s">
        <v>7818</v>
      </c>
      <c r="B3227" s="360" t="s">
        <v>9351</v>
      </c>
      <c r="C3227" s="361" t="s">
        <v>5781</v>
      </c>
      <c r="D3227" s="360" t="s">
        <v>5782</v>
      </c>
      <c r="E3227" s="360" t="s">
        <v>5783</v>
      </c>
      <c r="F3227" s="362" t="s">
        <v>5784</v>
      </c>
      <c r="G3227" s="363" t="s">
        <v>5785</v>
      </c>
      <c r="H3227" s="361" t="s">
        <v>5786</v>
      </c>
      <c r="I3227" s="361" t="s">
        <v>5787</v>
      </c>
      <c r="J3227" s="361" t="s">
        <v>5788</v>
      </c>
      <c r="K3227" s="364"/>
      <c r="L3227" s="494"/>
    </row>
    <row r="3228" spans="1:13" x14ac:dyDescent="0.2">
      <c r="A3228" s="359" t="s">
        <v>7820</v>
      </c>
      <c r="B3228" s="365" t="s">
        <v>5789</v>
      </c>
      <c r="C3228" s="366" t="s">
        <v>9353</v>
      </c>
      <c r="D3228" s="365" t="s">
        <v>5791</v>
      </c>
      <c r="E3228" s="365" t="s">
        <v>1316</v>
      </c>
      <c r="F3228" s="367">
        <v>8</v>
      </c>
      <c r="G3228" s="368" t="s">
        <v>5607</v>
      </c>
      <c r="H3228" s="369">
        <v>1</v>
      </c>
      <c r="I3228" s="370">
        <v>68.459999999999994</v>
      </c>
      <c r="J3228" s="370">
        <v>68.460000000000008</v>
      </c>
      <c r="K3228" s="371"/>
      <c r="L3228" s="495">
        <v>82.42</v>
      </c>
      <c r="M3228" s="488">
        <v>82.42</v>
      </c>
    </row>
    <row r="3229" spans="1:13" x14ac:dyDescent="0.2">
      <c r="A3229" s="359" t="s">
        <v>7821</v>
      </c>
      <c r="B3229" s="373" t="s">
        <v>5794</v>
      </c>
      <c r="C3229" s="374" t="s">
        <v>5795</v>
      </c>
      <c r="D3229" s="373" t="s">
        <v>5791</v>
      </c>
      <c r="E3229" s="373" t="s">
        <v>5302</v>
      </c>
      <c r="F3229" s="375" t="s">
        <v>5796</v>
      </c>
      <c r="G3229" s="376" t="s">
        <v>86</v>
      </c>
      <c r="H3229" s="377">
        <v>0.27700000000000002</v>
      </c>
      <c r="I3229" s="378">
        <v>12.5</v>
      </c>
      <c r="J3229" s="378">
        <v>3.46</v>
      </c>
      <c r="K3229" s="379"/>
      <c r="L3229" s="493">
        <v>15.06</v>
      </c>
    </row>
    <row r="3230" spans="1:13" x14ac:dyDescent="0.2">
      <c r="A3230" s="359" t="s">
        <v>14127</v>
      </c>
      <c r="B3230" s="396" t="s">
        <v>5794</v>
      </c>
      <c r="C3230" s="397" t="s">
        <v>5971</v>
      </c>
      <c r="D3230" s="396" t="s">
        <v>5791</v>
      </c>
      <c r="E3230" s="396" t="s">
        <v>5293</v>
      </c>
      <c r="F3230" s="398" t="s">
        <v>5796</v>
      </c>
      <c r="G3230" s="399" t="s">
        <v>86</v>
      </c>
      <c r="H3230" s="400">
        <v>0.2208</v>
      </c>
      <c r="I3230" s="380">
        <v>18.510000000000002</v>
      </c>
      <c r="J3230" s="380">
        <v>4.08</v>
      </c>
      <c r="K3230" s="379"/>
      <c r="L3230" s="489">
        <v>22.3</v>
      </c>
    </row>
    <row r="3231" spans="1:13" ht="12.75" thickBot="1" x14ac:dyDescent="0.25">
      <c r="A3231" s="359" t="s">
        <v>14128</v>
      </c>
      <c r="B3231" s="396" t="s">
        <v>5794</v>
      </c>
      <c r="C3231" s="397" t="s">
        <v>5801</v>
      </c>
      <c r="D3231" s="396" t="s">
        <v>5791</v>
      </c>
      <c r="E3231" s="396" t="s">
        <v>5362</v>
      </c>
      <c r="F3231" s="398" t="s">
        <v>5796</v>
      </c>
      <c r="G3231" s="399" t="s">
        <v>86</v>
      </c>
      <c r="H3231" s="400">
        <v>5.3800000000000001E-2</v>
      </c>
      <c r="I3231" s="380">
        <v>18.510000000000002</v>
      </c>
      <c r="J3231" s="380">
        <v>0.99</v>
      </c>
      <c r="K3231" s="379"/>
      <c r="L3231" s="489">
        <v>22.3</v>
      </c>
    </row>
    <row r="3232" spans="1:13" ht="12.75" thickTop="1" x14ac:dyDescent="0.2">
      <c r="A3232" s="359" t="s">
        <v>14129</v>
      </c>
      <c r="B3232" s="390" t="s">
        <v>5794</v>
      </c>
      <c r="C3232" s="391" t="s">
        <v>5882</v>
      </c>
      <c r="D3232" s="390" t="s">
        <v>5791</v>
      </c>
      <c r="E3232" s="390" t="s">
        <v>5402</v>
      </c>
      <c r="F3232" s="392" t="s">
        <v>5796</v>
      </c>
      <c r="G3232" s="393" t="s">
        <v>86</v>
      </c>
      <c r="H3232" s="394">
        <v>2.6100000000000002E-2</v>
      </c>
      <c r="I3232" s="395">
        <v>18.510000000000002</v>
      </c>
      <c r="J3232" s="395">
        <v>0.48</v>
      </c>
      <c r="K3232" s="379"/>
      <c r="L3232" s="491">
        <v>22.3</v>
      </c>
    </row>
    <row r="3233" spans="1:13" x14ac:dyDescent="0.2">
      <c r="A3233" s="359" t="s">
        <v>7823</v>
      </c>
      <c r="B3233" s="373" t="s">
        <v>5794</v>
      </c>
      <c r="C3233" s="374" t="s">
        <v>5965</v>
      </c>
      <c r="D3233" s="373" t="s">
        <v>5791</v>
      </c>
      <c r="E3233" s="373" t="s">
        <v>5358</v>
      </c>
      <c r="F3233" s="375" t="s">
        <v>5796</v>
      </c>
      <c r="G3233" s="376" t="s">
        <v>86</v>
      </c>
      <c r="H3233" s="377">
        <v>2.6100000000000002E-2</v>
      </c>
      <c r="I3233" s="378">
        <v>13.28</v>
      </c>
      <c r="J3233" s="378">
        <v>0.34</v>
      </c>
      <c r="K3233" s="379"/>
      <c r="L3233" s="493">
        <v>16</v>
      </c>
    </row>
    <row r="3234" spans="1:13" x14ac:dyDescent="0.2">
      <c r="A3234" s="359" t="s">
        <v>7825</v>
      </c>
      <c r="B3234" s="373" t="s">
        <v>5794</v>
      </c>
      <c r="C3234" s="374" t="s">
        <v>5815</v>
      </c>
      <c r="D3234" s="373" t="s">
        <v>5791</v>
      </c>
      <c r="E3234" s="373" t="s">
        <v>5286</v>
      </c>
      <c r="F3234" s="375" t="s">
        <v>5796</v>
      </c>
      <c r="G3234" s="376" t="s">
        <v>86</v>
      </c>
      <c r="H3234" s="377">
        <v>0.28720000000000001</v>
      </c>
      <c r="I3234" s="378">
        <v>11.07</v>
      </c>
      <c r="J3234" s="378">
        <v>3.17</v>
      </c>
      <c r="K3234" s="379"/>
      <c r="L3234" s="493">
        <v>13.34</v>
      </c>
    </row>
    <row r="3235" spans="1:13" x14ac:dyDescent="0.2">
      <c r="A3235" s="359" t="s">
        <v>7827</v>
      </c>
      <c r="B3235" s="373" t="s">
        <v>5794</v>
      </c>
      <c r="C3235" s="374" t="s">
        <v>5993</v>
      </c>
      <c r="D3235" s="373" t="s">
        <v>5791</v>
      </c>
      <c r="E3235" s="373" t="s">
        <v>5373</v>
      </c>
      <c r="F3235" s="375" t="s">
        <v>5798</v>
      </c>
      <c r="G3235" s="376" t="s">
        <v>5298</v>
      </c>
      <c r="H3235" s="377">
        <v>0.26369999999999999</v>
      </c>
      <c r="I3235" s="378">
        <v>6.54</v>
      </c>
      <c r="J3235" s="378">
        <v>1.72</v>
      </c>
      <c r="K3235" s="379"/>
      <c r="L3235" s="493">
        <v>7.88</v>
      </c>
    </row>
    <row r="3236" spans="1:13" x14ac:dyDescent="0.2">
      <c r="A3236" s="359" t="s">
        <v>7828</v>
      </c>
      <c r="B3236" s="373" t="s">
        <v>5794</v>
      </c>
      <c r="C3236" s="374" t="s">
        <v>5976</v>
      </c>
      <c r="D3236" s="373" t="s">
        <v>5791</v>
      </c>
      <c r="E3236" s="373" t="s">
        <v>5369</v>
      </c>
      <c r="F3236" s="375" t="s">
        <v>5798</v>
      </c>
      <c r="G3236" s="376" t="s">
        <v>5298</v>
      </c>
      <c r="H3236" s="377">
        <v>3.1684000000000001</v>
      </c>
      <c r="I3236" s="378">
        <v>9.3000000000000007</v>
      </c>
      <c r="J3236" s="378">
        <v>29.46</v>
      </c>
      <c r="K3236" s="379"/>
      <c r="L3236" s="493">
        <v>11.21</v>
      </c>
    </row>
    <row r="3237" spans="1:13" x14ac:dyDescent="0.2">
      <c r="A3237" s="359" t="s">
        <v>7829</v>
      </c>
      <c r="B3237" s="373" t="s">
        <v>5794</v>
      </c>
      <c r="C3237" s="374" t="s">
        <v>5953</v>
      </c>
      <c r="D3237" s="373" t="s">
        <v>5791</v>
      </c>
      <c r="E3237" s="373" t="s">
        <v>5297</v>
      </c>
      <c r="F3237" s="375" t="s">
        <v>5798</v>
      </c>
      <c r="G3237" s="376" t="s">
        <v>5298</v>
      </c>
      <c r="H3237" s="377">
        <v>6.2399999999999997E-2</v>
      </c>
      <c r="I3237" s="378">
        <v>20.12</v>
      </c>
      <c r="J3237" s="378">
        <v>1.25</v>
      </c>
      <c r="K3237" s="379"/>
      <c r="L3237" s="493">
        <v>24.25</v>
      </c>
    </row>
    <row r="3238" spans="1:13" x14ac:dyDescent="0.2">
      <c r="A3238" s="359" t="s">
        <v>7832</v>
      </c>
      <c r="B3238" s="373" t="s">
        <v>5794</v>
      </c>
      <c r="C3238" s="374" t="s">
        <v>5966</v>
      </c>
      <c r="D3238" s="373" t="s">
        <v>5791</v>
      </c>
      <c r="E3238" s="373" t="s">
        <v>5538</v>
      </c>
      <c r="F3238" s="375" t="s">
        <v>5798</v>
      </c>
      <c r="G3238" s="376" t="s">
        <v>5885</v>
      </c>
      <c r="H3238" s="377">
        <v>3.2800000000000003E-2</v>
      </c>
      <c r="I3238" s="378">
        <v>146.86000000000001</v>
      </c>
      <c r="J3238" s="378">
        <v>4.8099999999999996</v>
      </c>
      <c r="K3238" s="379"/>
      <c r="L3238" s="493">
        <v>176.93</v>
      </c>
    </row>
    <row r="3239" spans="1:13" x14ac:dyDescent="0.2">
      <c r="A3239" s="359" t="s">
        <v>7835</v>
      </c>
      <c r="B3239" s="373" t="s">
        <v>5794</v>
      </c>
      <c r="C3239" s="374" t="s">
        <v>5967</v>
      </c>
      <c r="D3239" s="373" t="s">
        <v>5791</v>
      </c>
      <c r="E3239" s="373" t="s">
        <v>5375</v>
      </c>
      <c r="F3239" s="375" t="s">
        <v>5798</v>
      </c>
      <c r="G3239" s="376" t="s">
        <v>5885</v>
      </c>
      <c r="H3239" s="377">
        <v>8.5000000000000006E-3</v>
      </c>
      <c r="I3239" s="378">
        <v>118.26</v>
      </c>
      <c r="J3239" s="378">
        <v>1</v>
      </c>
      <c r="K3239" s="379"/>
      <c r="L3239" s="493">
        <v>142.47</v>
      </c>
    </row>
    <row r="3240" spans="1:13" x14ac:dyDescent="0.2">
      <c r="A3240" s="359" t="s">
        <v>7836</v>
      </c>
      <c r="B3240" s="373" t="s">
        <v>5794</v>
      </c>
      <c r="C3240" s="374" t="s">
        <v>5968</v>
      </c>
      <c r="D3240" s="373" t="s">
        <v>5791</v>
      </c>
      <c r="E3240" s="373" t="s">
        <v>5377</v>
      </c>
      <c r="F3240" s="375" t="s">
        <v>5798</v>
      </c>
      <c r="G3240" s="376" t="s">
        <v>5885</v>
      </c>
      <c r="H3240" s="377">
        <v>2.5399999999999999E-2</v>
      </c>
      <c r="I3240" s="378">
        <v>117.49</v>
      </c>
      <c r="J3240" s="378">
        <v>2.98</v>
      </c>
      <c r="K3240" s="379"/>
      <c r="L3240" s="493">
        <v>141.54</v>
      </c>
    </row>
    <row r="3241" spans="1:13" x14ac:dyDescent="0.2">
      <c r="A3241" s="359" t="s">
        <v>7837</v>
      </c>
      <c r="B3241" s="373" t="s">
        <v>5794</v>
      </c>
      <c r="C3241" s="374" t="s">
        <v>5797</v>
      </c>
      <c r="D3241" s="373" t="s">
        <v>5791</v>
      </c>
      <c r="E3241" s="373" t="s">
        <v>5380</v>
      </c>
      <c r="F3241" s="375" t="s">
        <v>5798</v>
      </c>
      <c r="G3241" s="376" t="s">
        <v>5298</v>
      </c>
      <c r="H3241" s="377">
        <v>12.96</v>
      </c>
      <c r="I3241" s="378">
        <v>0.52965714285714238</v>
      </c>
      <c r="J3241" s="378">
        <v>6.86</v>
      </c>
      <c r="K3241" s="379"/>
      <c r="L3241" s="493">
        <v>0.63</v>
      </c>
    </row>
    <row r="3242" spans="1:13" x14ac:dyDescent="0.2">
      <c r="A3242" s="359" t="s">
        <v>7840</v>
      </c>
      <c r="B3242" s="373" t="s">
        <v>5794</v>
      </c>
      <c r="C3242" s="374" t="s">
        <v>9368</v>
      </c>
      <c r="D3242" s="373" t="s">
        <v>5791</v>
      </c>
      <c r="E3242" s="373" t="s">
        <v>5540</v>
      </c>
      <c r="F3242" s="375" t="s">
        <v>5798</v>
      </c>
      <c r="G3242" s="376" t="s">
        <v>5793</v>
      </c>
      <c r="H3242" s="377">
        <v>0.1739</v>
      </c>
      <c r="I3242" s="378">
        <v>30.09</v>
      </c>
      <c r="J3242" s="378">
        <v>5.23</v>
      </c>
      <c r="K3242" s="379"/>
      <c r="L3242" s="493">
        <v>36.25</v>
      </c>
    </row>
    <row r="3243" spans="1:13" x14ac:dyDescent="0.2">
      <c r="A3243" s="359" t="s">
        <v>7841</v>
      </c>
      <c r="B3243" s="373" t="s">
        <v>5794</v>
      </c>
      <c r="C3243" s="374" t="s">
        <v>5955</v>
      </c>
      <c r="D3243" s="373" t="s">
        <v>5791</v>
      </c>
      <c r="E3243" s="373" t="s">
        <v>5387</v>
      </c>
      <c r="F3243" s="375" t="s">
        <v>5798</v>
      </c>
      <c r="G3243" s="376" t="s">
        <v>5298</v>
      </c>
      <c r="H3243" s="377">
        <v>0.01</v>
      </c>
      <c r="I3243" s="378">
        <v>20.66</v>
      </c>
      <c r="J3243" s="378">
        <v>0.2</v>
      </c>
      <c r="K3243" s="379"/>
      <c r="L3243" s="493">
        <v>24.9</v>
      </c>
    </row>
    <row r="3244" spans="1:13" x14ac:dyDescent="0.2">
      <c r="A3244" s="359" t="s">
        <v>7842</v>
      </c>
      <c r="B3244" s="373" t="s">
        <v>5794</v>
      </c>
      <c r="C3244" s="374" t="s">
        <v>6006</v>
      </c>
      <c r="D3244" s="373" t="s">
        <v>5791</v>
      </c>
      <c r="E3244" s="373" t="s">
        <v>5384</v>
      </c>
      <c r="F3244" s="375" t="s">
        <v>5798</v>
      </c>
      <c r="G3244" s="376" t="s">
        <v>5385</v>
      </c>
      <c r="H3244" s="377">
        <v>0.20519999999999999</v>
      </c>
      <c r="I3244" s="378">
        <v>11.87</v>
      </c>
      <c r="J3244" s="378">
        <v>2.4300000000000002</v>
      </c>
      <c r="K3244" s="379"/>
      <c r="L3244" s="493">
        <v>14.3</v>
      </c>
    </row>
    <row r="3245" spans="1:13" x14ac:dyDescent="0.2">
      <c r="A3245" s="359" t="s">
        <v>7843</v>
      </c>
      <c r="B3245" s="360" t="s">
        <v>9372</v>
      </c>
      <c r="C3245" s="361" t="s">
        <v>5781</v>
      </c>
      <c r="D3245" s="360" t="s">
        <v>5782</v>
      </c>
      <c r="E3245" s="360" t="s">
        <v>5783</v>
      </c>
      <c r="F3245" s="362" t="s">
        <v>5784</v>
      </c>
      <c r="G3245" s="363" t="s">
        <v>5785</v>
      </c>
      <c r="H3245" s="361" t="s">
        <v>5786</v>
      </c>
      <c r="I3245" s="361" t="s">
        <v>5787</v>
      </c>
      <c r="J3245" s="361" t="s">
        <v>5788</v>
      </c>
      <c r="K3245" s="364"/>
      <c r="L3245" s="494"/>
    </row>
    <row r="3246" spans="1:13" x14ac:dyDescent="0.2">
      <c r="A3246" s="359" t="s">
        <v>7844</v>
      </c>
      <c r="B3246" s="365" t="s">
        <v>5789</v>
      </c>
      <c r="C3246" s="366" t="s">
        <v>8613</v>
      </c>
      <c r="D3246" s="365" t="s">
        <v>5791</v>
      </c>
      <c r="E3246" s="365" t="s">
        <v>1117</v>
      </c>
      <c r="F3246" s="367">
        <v>7</v>
      </c>
      <c r="G3246" s="368" t="s">
        <v>5607</v>
      </c>
      <c r="H3246" s="369">
        <v>1</v>
      </c>
      <c r="I3246" s="370">
        <v>22.91</v>
      </c>
      <c r="J3246" s="370">
        <v>22.91</v>
      </c>
      <c r="K3246" s="371"/>
      <c r="L3246" s="495">
        <v>27.61</v>
      </c>
      <c r="M3246" s="488">
        <v>27.61</v>
      </c>
    </row>
    <row r="3247" spans="1:13" x14ac:dyDescent="0.2">
      <c r="A3247" s="359" t="s">
        <v>7845</v>
      </c>
      <c r="B3247" s="373" t="s">
        <v>5794</v>
      </c>
      <c r="C3247" s="374" t="s">
        <v>5795</v>
      </c>
      <c r="D3247" s="373" t="s">
        <v>5791</v>
      </c>
      <c r="E3247" s="373" t="s">
        <v>5302</v>
      </c>
      <c r="F3247" s="375" t="s">
        <v>5796</v>
      </c>
      <c r="G3247" s="376" t="s">
        <v>86</v>
      </c>
      <c r="H3247" s="377">
        <v>0.2</v>
      </c>
      <c r="I3247" s="378">
        <v>12.5</v>
      </c>
      <c r="J3247" s="378">
        <v>2.5</v>
      </c>
      <c r="K3247" s="379"/>
      <c r="L3247" s="493">
        <v>15.06</v>
      </c>
    </row>
    <row r="3248" spans="1:13" x14ac:dyDescent="0.2">
      <c r="A3248" s="359" t="s">
        <v>7848</v>
      </c>
      <c r="B3248" s="373" t="s">
        <v>5794</v>
      </c>
      <c r="C3248" s="374" t="s">
        <v>6062</v>
      </c>
      <c r="D3248" s="373" t="s">
        <v>5791</v>
      </c>
      <c r="E3248" s="373" t="s">
        <v>5341</v>
      </c>
      <c r="F3248" s="375" t="s">
        <v>5796</v>
      </c>
      <c r="G3248" s="376" t="s">
        <v>86</v>
      </c>
      <c r="H3248" s="377">
        <v>0.2</v>
      </c>
      <c r="I3248" s="378">
        <v>18.510000000000002</v>
      </c>
      <c r="J3248" s="378">
        <v>3.7</v>
      </c>
      <c r="K3248" s="379"/>
      <c r="L3248" s="493">
        <v>22.3</v>
      </c>
    </row>
    <row r="3249" spans="1:13" x14ac:dyDescent="0.2">
      <c r="A3249" s="359" t="s">
        <v>7849</v>
      </c>
      <c r="B3249" s="373" t="s">
        <v>5794</v>
      </c>
      <c r="C3249" s="374" t="s">
        <v>8617</v>
      </c>
      <c r="D3249" s="373" t="s">
        <v>5791</v>
      </c>
      <c r="E3249" s="373" t="s">
        <v>8618</v>
      </c>
      <c r="F3249" s="375" t="s">
        <v>5798</v>
      </c>
      <c r="G3249" s="376" t="s">
        <v>5305</v>
      </c>
      <c r="H3249" s="377">
        <v>1</v>
      </c>
      <c r="I3249" s="378">
        <v>16.71</v>
      </c>
      <c r="J3249" s="378">
        <v>16.71</v>
      </c>
      <c r="K3249" s="379"/>
      <c r="L3249" s="493">
        <v>20.14</v>
      </c>
    </row>
    <row r="3250" spans="1:13" x14ac:dyDescent="0.2">
      <c r="A3250" s="359" t="s">
        <v>7850</v>
      </c>
      <c r="B3250" s="360" t="s">
        <v>9378</v>
      </c>
      <c r="C3250" s="361" t="s">
        <v>5781</v>
      </c>
      <c r="D3250" s="360" t="s">
        <v>5782</v>
      </c>
      <c r="E3250" s="360" t="s">
        <v>5783</v>
      </c>
      <c r="F3250" s="362" t="s">
        <v>5784</v>
      </c>
      <c r="G3250" s="363" t="s">
        <v>5785</v>
      </c>
      <c r="H3250" s="361" t="s">
        <v>5786</v>
      </c>
      <c r="I3250" s="361" t="s">
        <v>5787</v>
      </c>
      <c r="J3250" s="361" t="s">
        <v>5788</v>
      </c>
      <c r="K3250" s="364"/>
      <c r="L3250" s="494"/>
    </row>
    <row r="3251" spans="1:13" x14ac:dyDescent="0.2">
      <c r="A3251" s="359" t="s">
        <v>7851</v>
      </c>
      <c r="B3251" s="365" t="s">
        <v>5789</v>
      </c>
      <c r="C3251" s="366" t="s">
        <v>9380</v>
      </c>
      <c r="D3251" s="365" t="s">
        <v>5791</v>
      </c>
      <c r="E3251" s="365" t="s">
        <v>1328</v>
      </c>
      <c r="F3251" s="367">
        <v>7</v>
      </c>
      <c r="G3251" s="368" t="s">
        <v>5607</v>
      </c>
      <c r="H3251" s="369">
        <v>1</v>
      </c>
      <c r="I3251" s="370">
        <v>0.75</v>
      </c>
      <c r="J3251" s="370">
        <v>0.75</v>
      </c>
      <c r="K3251" s="371"/>
      <c r="L3251" s="495">
        <v>0.9</v>
      </c>
      <c r="M3251" s="488">
        <v>0.9</v>
      </c>
    </row>
    <row r="3252" spans="1:13" x14ac:dyDescent="0.2">
      <c r="A3252" s="359" t="s">
        <v>7852</v>
      </c>
      <c r="B3252" s="373" t="s">
        <v>5794</v>
      </c>
      <c r="C3252" s="374" t="s">
        <v>5795</v>
      </c>
      <c r="D3252" s="373" t="s">
        <v>5791</v>
      </c>
      <c r="E3252" s="373" t="s">
        <v>5302</v>
      </c>
      <c r="F3252" s="375" t="s">
        <v>5796</v>
      </c>
      <c r="G3252" s="376" t="s">
        <v>86</v>
      </c>
      <c r="H3252" s="377">
        <v>6.6E-3</v>
      </c>
      <c r="I3252" s="378">
        <v>12.5</v>
      </c>
      <c r="J3252" s="378">
        <v>0.08</v>
      </c>
      <c r="K3252" s="379"/>
      <c r="L3252" s="493">
        <v>15.06</v>
      </c>
    </row>
    <row r="3253" spans="1:13" x14ac:dyDescent="0.2">
      <c r="A3253" s="359" t="s">
        <v>7853</v>
      </c>
      <c r="B3253" s="373" t="s">
        <v>5794</v>
      </c>
      <c r="C3253" s="374" t="s">
        <v>6062</v>
      </c>
      <c r="D3253" s="373" t="s">
        <v>5791</v>
      </c>
      <c r="E3253" s="373" t="s">
        <v>5341</v>
      </c>
      <c r="F3253" s="375" t="s">
        <v>5796</v>
      </c>
      <c r="G3253" s="376" t="s">
        <v>86</v>
      </c>
      <c r="H3253" s="377">
        <v>6.6E-3</v>
      </c>
      <c r="I3253" s="378">
        <v>18.510000000000002</v>
      </c>
      <c r="J3253" s="378">
        <v>0.12</v>
      </c>
      <c r="K3253" s="379"/>
      <c r="L3253" s="493">
        <v>22.3</v>
      </c>
    </row>
    <row r="3254" spans="1:13" x14ac:dyDescent="0.2">
      <c r="A3254" s="359" t="s">
        <v>14130</v>
      </c>
      <c r="B3254" s="396" t="s">
        <v>5794</v>
      </c>
      <c r="C3254" s="397" t="s">
        <v>9384</v>
      </c>
      <c r="D3254" s="396" t="s">
        <v>5791</v>
      </c>
      <c r="E3254" s="396" t="s">
        <v>9385</v>
      </c>
      <c r="F3254" s="398" t="s">
        <v>5798</v>
      </c>
      <c r="G3254" s="399" t="s">
        <v>5305</v>
      </c>
      <c r="H3254" s="400">
        <v>1</v>
      </c>
      <c r="I3254" s="380">
        <v>0.55000000000000004</v>
      </c>
      <c r="J3254" s="380">
        <v>0.55000000000000004</v>
      </c>
      <c r="K3254" s="379"/>
      <c r="L3254" s="489">
        <v>0.67</v>
      </c>
    </row>
    <row r="3255" spans="1:13" ht="12.75" thickBot="1" x14ac:dyDescent="0.25">
      <c r="A3255" s="359" t="s">
        <v>14131</v>
      </c>
      <c r="B3255" s="381" t="s">
        <v>9387</v>
      </c>
      <c r="C3255" s="382" t="s">
        <v>5781</v>
      </c>
      <c r="D3255" s="381" t="s">
        <v>5782</v>
      </c>
      <c r="E3255" s="381" t="s">
        <v>5783</v>
      </c>
      <c r="F3255" s="383" t="s">
        <v>5784</v>
      </c>
      <c r="G3255" s="384" t="s">
        <v>5785</v>
      </c>
      <c r="H3255" s="382" t="s">
        <v>5786</v>
      </c>
      <c r="I3255" s="382" t="s">
        <v>5787</v>
      </c>
      <c r="J3255" s="382" t="s">
        <v>5788</v>
      </c>
      <c r="K3255" s="364"/>
    </row>
    <row r="3256" spans="1:13" ht="12.75" thickTop="1" x14ac:dyDescent="0.2">
      <c r="A3256" s="359" t="s">
        <v>14132</v>
      </c>
      <c r="B3256" s="401" t="s">
        <v>5789</v>
      </c>
      <c r="C3256" s="402" t="s">
        <v>8916</v>
      </c>
      <c r="D3256" s="401" t="s">
        <v>5791</v>
      </c>
      <c r="E3256" s="401" t="s">
        <v>1182</v>
      </c>
      <c r="F3256" s="403">
        <v>7</v>
      </c>
      <c r="G3256" s="404" t="s">
        <v>5607</v>
      </c>
      <c r="H3256" s="405">
        <v>1</v>
      </c>
      <c r="I3256" s="406">
        <v>16.490000000000002</v>
      </c>
      <c r="J3256" s="406">
        <v>16.490000000000002</v>
      </c>
      <c r="K3256" s="371"/>
      <c r="L3256" s="496">
        <v>19.87</v>
      </c>
      <c r="M3256" s="488">
        <v>19.87</v>
      </c>
    </row>
    <row r="3257" spans="1:13" x14ac:dyDescent="0.2">
      <c r="A3257" s="359" t="s">
        <v>7856</v>
      </c>
      <c r="B3257" s="373" t="s">
        <v>5794</v>
      </c>
      <c r="C3257" s="374" t="s">
        <v>5795</v>
      </c>
      <c r="D3257" s="373" t="s">
        <v>5791</v>
      </c>
      <c r="E3257" s="373" t="s">
        <v>5302</v>
      </c>
      <c r="F3257" s="375" t="s">
        <v>5796</v>
      </c>
      <c r="G3257" s="376" t="s">
        <v>86</v>
      </c>
      <c r="H3257" s="377">
        <v>0.3</v>
      </c>
      <c r="I3257" s="378">
        <v>12.5</v>
      </c>
      <c r="J3257" s="378">
        <v>3.75</v>
      </c>
      <c r="K3257" s="379"/>
      <c r="L3257" s="493">
        <v>15.06</v>
      </c>
    </row>
    <row r="3258" spans="1:13" x14ac:dyDescent="0.2">
      <c r="A3258" s="359" t="s">
        <v>7858</v>
      </c>
      <c r="B3258" s="373" t="s">
        <v>5794</v>
      </c>
      <c r="C3258" s="374" t="s">
        <v>6062</v>
      </c>
      <c r="D3258" s="373" t="s">
        <v>5791</v>
      </c>
      <c r="E3258" s="373" t="s">
        <v>5341</v>
      </c>
      <c r="F3258" s="375" t="s">
        <v>5796</v>
      </c>
      <c r="G3258" s="376" t="s">
        <v>86</v>
      </c>
      <c r="H3258" s="377">
        <v>0.3</v>
      </c>
      <c r="I3258" s="378">
        <v>18.510000000000002</v>
      </c>
      <c r="J3258" s="378">
        <v>5.55</v>
      </c>
      <c r="K3258" s="379"/>
      <c r="L3258" s="493">
        <v>22.3</v>
      </c>
    </row>
    <row r="3259" spans="1:13" x14ac:dyDescent="0.2">
      <c r="A3259" s="359" t="s">
        <v>7860</v>
      </c>
      <c r="B3259" s="373" t="s">
        <v>5794</v>
      </c>
      <c r="C3259" s="374" t="s">
        <v>8920</v>
      </c>
      <c r="D3259" s="373" t="s">
        <v>5791</v>
      </c>
      <c r="E3259" s="373" t="s">
        <v>1182</v>
      </c>
      <c r="F3259" s="375" t="s">
        <v>5798</v>
      </c>
      <c r="G3259" s="376" t="s">
        <v>5305</v>
      </c>
      <c r="H3259" s="377">
        <v>1</v>
      </c>
      <c r="I3259" s="378">
        <v>7.19</v>
      </c>
      <c r="J3259" s="378">
        <v>7.19</v>
      </c>
      <c r="K3259" s="379"/>
      <c r="L3259" s="493">
        <v>8.67</v>
      </c>
    </row>
    <row r="3260" spans="1:13" x14ac:dyDescent="0.2">
      <c r="A3260" s="359" t="s">
        <v>7861</v>
      </c>
      <c r="B3260" s="360" t="s">
        <v>9393</v>
      </c>
      <c r="C3260" s="361" t="s">
        <v>5781</v>
      </c>
      <c r="D3260" s="360" t="s">
        <v>5782</v>
      </c>
      <c r="E3260" s="360" t="s">
        <v>5783</v>
      </c>
      <c r="F3260" s="362" t="s">
        <v>5784</v>
      </c>
      <c r="G3260" s="363" t="s">
        <v>5785</v>
      </c>
      <c r="H3260" s="361" t="s">
        <v>5786</v>
      </c>
      <c r="I3260" s="361" t="s">
        <v>5787</v>
      </c>
      <c r="J3260" s="361" t="s">
        <v>5788</v>
      </c>
      <c r="K3260" s="364"/>
      <c r="L3260" s="494"/>
    </row>
    <row r="3261" spans="1:13" x14ac:dyDescent="0.2">
      <c r="A3261" s="359" t="s">
        <v>7862</v>
      </c>
      <c r="B3261" s="365" t="s">
        <v>5789</v>
      </c>
      <c r="C3261" s="366" t="s">
        <v>8924</v>
      </c>
      <c r="D3261" s="365" t="s">
        <v>5791</v>
      </c>
      <c r="E3261" s="365" t="s">
        <v>1184</v>
      </c>
      <c r="F3261" s="367">
        <v>7</v>
      </c>
      <c r="G3261" s="368" t="s">
        <v>5607</v>
      </c>
      <c r="H3261" s="369">
        <v>1</v>
      </c>
      <c r="I3261" s="370">
        <v>18.47</v>
      </c>
      <c r="J3261" s="370">
        <v>18.47</v>
      </c>
      <c r="K3261" s="371"/>
      <c r="L3261" s="495">
        <v>22.25</v>
      </c>
      <c r="M3261" s="488">
        <v>22.25</v>
      </c>
    </row>
    <row r="3262" spans="1:13" x14ac:dyDescent="0.2">
      <c r="A3262" s="359" t="s">
        <v>7863</v>
      </c>
      <c r="B3262" s="373" t="s">
        <v>5794</v>
      </c>
      <c r="C3262" s="374" t="s">
        <v>5795</v>
      </c>
      <c r="D3262" s="373" t="s">
        <v>5791</v>
      </c>
      <c r="E3262" s="373" t="s">
        <v>5302</v>
      </c>
      <c r="F3262" s="375" t="s">
        <v>5796</v>
      </c>
      <c r="G3262" s="376" t="s">
        <v>86</v>
      </c>
      <c r="H3262" s="377">
        <v>0.3</v>
      </c>
      <c r="I3262" s="378">
        <v>12.5</v>
      </c>
      <c r="J3262" s="378">
        <v>3.75</v>
      </c>
      <c r="K3262" s="379"/>
      <c r="L3262" s="493">
        <v>15.06</v>
      </c>
    </row>
    <row r="3263" spans="1:13" x14ac:dyDescent="0.2">
      <c r="A3263" s="359" t="s">
        <v>14133</v>
      </c>
      <c r="B3263" s="396" t="s">
        <v>5794</v>
      </c>
      <c r="C3263" s="397" t="s">
        <v>6062</v>
      </c>
      <c r="D3263" s="396" t="s">
        <v>5791</v>
      </c>
      <c r="E3263" s="396" t="s">
        <v>5341</v>
      </c>
      <c r="F3263" s="398" t="s">
        <v>5796</v>
      </c>
      <c r="G3263" s="399" t="s">
        <v>86</v>
      </c>
      <c r="H3263" s="400">
        <v>0.3</v>
      </c>
      <c r="I3263" s="380">
        <v>18.510000000000002</v>
      </c>
      <c r="J3263" s="380">
        <v>5.55</v>
      </c>
      <c r="K3263" s="379"/>
      <c r="L3263" s="489">
        <v>22.3</v>
      </c>
    </row>
    <row r="3264" spans="1:13" ht="12.75" thickBot="1" x14ac:dyDescent="0.25">
      <c r="A3264" s="359" t="s">
        <v>14134</v>
      </c>
      <c r="B3264" s="396" t="s">
        <v>5794</v>
      </c>
      <c r="C3264" s="397" t="s">
        <v>8928</v>
      </c>
      <c r="D3264" s="396" t="s">
        <v>5791</v>
      </c>
      <c r="E3264" s="396" t="s">
        <v>1184</v>
      </c>
      <c r="F3264" s="398" t="s">
        <v>5798</v>
      </c>
      <c r="G3264" s="399" t="s">
        <v>5305</v>
      </c>
      <c r="H3264" s="400">
        <v>1</v>
      </c>
      <c r="I3264" s="380">
        <v>9.17</v>
      </c>
      <c r="J3264" s="380">
        <v>9.17</v>
      </c>
      <c r="K3264" s="379"/>
      <c r="L3264" s="489">
        <v>11.05</v>
      </c>
    </row>
    <row r="3265" spans="1:13" ht="12.75" thickTop="1" x14ac:dyDescent="0.2">
      <c r="A3265" s="359" t="s">
        <v>14135</v>
      </c>
      <c r="B3265" s="407" t="s">
        <v>9399</v>
      </c>
      <c r="C3265" s="408" t="s">
        <v>5781</v>
      </c>
      <c r="D3265" s="407" t="s">
        <v>5782</v>
      </c>
      <c r="E3265" s="407" t="s">
        <v>5783</v>
      </c>
      <c r="F3265" s="409" t="s">
        <v>5784</v>
      </c>
      <c r="G3265" s="410" t="s">
        <v>5785</v>
      </c>
      <c r="H3265" s="408" t="s">
        <v>5786</v>
      </c>
      <c r="I3265" s="408" t="s">
        <v>5787</v>
      </c>
      <c r="J3265" s="408" t="s">
        <v>5788</v>
      </c>
      <c r="K3265" s="364"/>
      <c r="L3265" s="492"/>
    </row>
    <row r="3266" spans="1:13" x14ac:dyDescent="0.2">
      <c r="A3266" s="359" t="s">
        <v>7866</v>
      </c>
      <c r="B3266" s="365" t="s">
        <v>5789</v>
      </c>
      <c r="C3266" s="366" t="s">
        <v>9401</v>
      </c>
      <c r="D3266" s="365" t="s">
        <v>5791</v>
      </c>
      <c r="E3266" s="365" t="s">
        <v>1333</v>
      </c>
      <c r="F3266" s="367">
        <v>7</v>
      </c>
      <c r="G3266" s="368" t="s">
        <v>5385</v>
      </c>
      <c r="H3266" s="369">
        <v>1</v>
      </c>
      <c r="I3266" s="370">
        <v>191.83</v>
      </c>
      <c r="J3266" s="370">
        <v>191.83</v>
      </c>
      <c r="K3266" s="371"/>
      <c r="L3266" s="495">
        <v>231.11</v>
      </c>
      <c r="M3266" s="488">
        <v>231.11</v>
      </c>
    </row>
    <row r="3267" spans="1:13" x14ac:dyDescent="0.2">
      <c r="A3267" s="359" t="s">
        <v>7868</v>
      </c>
      <c r="B3267" s="373" t="s">
        <v>5794</v>
      </c>
      <c r="C3267" s="374" t="s">
        <v>5795</v>
      </c>
      <c r="D3267" s="373" t="s">
        <v>5791</v>
      </c>
      <c r="E3267" s="373" t="s">
        <v>5302</v>
      </c>
      <c r="F3267" s="375" t="s">
        <v>5796</v>
      </c>
      <c r="G3267" s="376" t="s">
        <v>86</v>
      </c>
      <c r="H3267" s="377">
        <v>0.67</v>
      </c>
      <c r="I3267" s="378">
        <v>12.5</v>
      </c>
      <c r="J3267" s="378">
        <v>8.3699999999999992</v>
      </c>
      <c r="K3267" s="379"/>
      <c r="L3267" s="493">
        <v>15.06</v>
      </c>
    </row>
    <row r="3268" spans="1:13" x14ac:dyDescent="0.2">
      <c r="A3268" s="359" t="s">
        <v>7870</v>
      </c>
      <c r="B3268" s="373" t="s">
        <v>5794</v>
      </c>
      <c r="C3268" s="374" t="s">
        <v>6062</v>
      </c>
      <c r="D3268" s="373" t="s">
        <v>5791</v>
      </c>
      <c r="E3268" s="373" t="s">
        <v>5341</v>
      </c>
      <c r="F3268" s="375" t="s">
        <v>5796</v>
      </c>
      <c r="G3268" s="376" t="s">
        <v>86</v>
      </c>
      <c r="H3268" s="377">
        <v>0.67</v>
      </c>
      <c r="I3268" s="378">
        <v>18.510000000000002</v>
      </c>
      <c r="J3268" s="378">
        <v>12.4</v>
      </c>
      <c r="K3268" s="379"/>
      <c r="L3268" s="493">
        <v>22.3</v>
      </c>
    </row>
    <row r="3269" spans="1:13" x14ac:dyDescent="0.2">
      <c r="A3269" s="359" t="s">
        <v>7871</v>
      </c>
      <c r="B3269" s="373" t="s">
        <v>5794</v>
      </c>
      <c r="C3269" s="374" t="s">
        <v>9405</v>
      </c>
      <c r="D3269" s="373" t="s">
        <v>5791</v>
      </c>
      <c r="E3269" s="373" t="s">
        <v>1333</v>
      </c>
      <c r="F3269" s="375" t="s">
        <v>5798</v>
      </c>
      <c r="G3269" s="376" t="s">
        <v>5385</v>
      </c>
      <c r="H3269" s="377">
        <v>1</v>
      </c>
      <c r="I3269" s="378">
        <v>171.06</v>
      </c>
      <c r="J3269" s="378">
        <v>171.06</v>
      </c>
      <c r="K3269" s="379"/>
      <c r="L3269" s="493">
        <v>206.08</v>
      </c>
    </row>
    <row r="3270" spans="1:13" x14ac:dyDescent="0.2">
      <c r="A3270" s="359" t="s">
        <v>7872</v>
      </c>
      <c r="B3270" s="360" t="s">
        <v>9407</v>
      </c>
      <c r="C3270" s="361" t="s">
        <v>5781</v>
      </c>
      <c r="D3270" s="360" t="s">
        <v>5782</v>
      </c>
      <c r="E3270" s="360" t="s">
        <v>5783</v>
      </c>
      <c r="F3270" s="362" t="s">
        <v>5784</v>
      </c>
      <c r="G3270" s="363" t="s">
        <v>5785</v>
      </c>
      <c r="H3270" s="361" t="s">
        <v>5786</v>
      </c>
      <c r="I3270" s="361" t="s">
        <v>5787</v>
      </c>
      <c r="J3270" s="361" t="s">
        <v>5788</v>
      </c>
      <c r="K3270" s="364"/>
      <c r="L3270" s="494"/>
    </row>
    <row r="3271" spans="1:13" x14ac:dyDescent="0.2">
      <c r="A3271" s="359" t="s">
        <v>7873</v>
      </c>
      <c r="B3271" s="365" t="s">
        <v>5789</v>
      </c>
      <c r="C3271" s="366" t="s">
        <v>8941</v>
      </c>
      <c r="D3271" s="365" t="s">
        <v>5791</v>
      </c>
      <c r="E3271" s="365" t="s">
        <v>1188</v>
      </c>
      <c r="F3271" s="367">
        <v>7</v>
      </c>
      <c r="G3271" s="368" t="s">
        <v>172</v>
      </c>
      <c r="H3271" s="369">
        <v>1</v>
      </c>
      <c r="I3271" s="370">
        <v>17.200000000000003</v>
      </c>
      <c r="J3271" s="370">
        <v>17.200000000000003</v>
      </c>
      <c r="K3271" s="371"/>
      <c r="L3271" s="495">
        <v>20.72</v>
      </c>
      <c r="M3271" s="488">
        <v>20.72</v>
      </c>
    </row>
    <row r="3272" spans="1:13" x14ac:dyDescent="0.2">
      <c r="A3272" s="359" t="s">
        <v>14136</v>
      </c>
      <c r="B3272" s="396" t="s">
        <v>5794</v>
      </c>
      <c r="C3272" s="397" t="s">
        <v>5795</v>
      </c>
      <c r="D3272" s="396" t="s">
        <v>5791</v>
      </c>
      <c r="E3272" s="396" t="s">
        <v>5302</v>
      </c>
      <c r="F3272" s="398" t="s">
        <v>5796</v>
      </c>
      <c r="G3272" s="399" t="s">
        <v>86</v>
      </c>
      <c r="H3272" s="400">
        <v>0.3</v>
      </c>
      <c r="I3272" s="380">
        <v>12.5</v>
      </c>
      <c r="J3272" s="380">
        <v>3.75</v>
      </c>
      <c r="K3272" s="379"/>
      <c r="L3272" s="489">
        <v>15.06</v>
      </c>
    </row>
    <row r="3273" spans="1:13" ht="12.75" thickBot="1" x14ac:dyDescent="0.25">
      <c r="A3273" s="359" t="s">
        <v>14137</v>
      </c>
      <c r="B3273" s="396" t="s">
        <v>5794</v>
      </c>
      <c r="C3273" s="397" t="s">
        <v>6062</v>
      </c>
      <c r="D3273" s="396" t="s">
        <v>5791</v>
      </c>
      <c r="E3273" s="396" t="s">
        <v>5341</v>
      </c>
      <c r="F3273" s="398" t="s">
        <v>5796</v>
      </c>
      <c r="G3273" s="399" t="s">
        <v>86</v>
      </c>
      <c r="H3273" s="400">
        <v>0.3</v>
      </c>
      <c r="I3273" s="380">
        <v>18.510000000000002</v>
      </c>
      <c r="J3273" s="380">
        <v>5.55</v>
      </c>
      <c r="K3273" s="379"/>
      <c r="L3273" s="489">
        <v>22.3</v>
      </c>
    </row>
    <row r="3274" spans="1:13" ht="12.75" thickTop="1" x14ac:dyDescent="0.2">
      <c r="A3274" s="359" t="s">
        <v>14138</v>
      </c>
      <c r="B3274" s="390" t="s">
        <v>5794</v>
      </c>
      <c r="C3274" s="391" t="s">
        <v>8945</v>
      </c>
      <c r="D3274" s="390" t="s">
        <v>5791</v>
      </c>
      <c r="E3274" s="390" t="s">
        <v>1188</v>
      </c>
      <c r="F3274" s="392" t="s">
        <v>5798</v>
      </c>
      <c r="G3274" s="393" t="s">
        <v>5385</v>
      </c>
      <c r="H3274" s="394">
        <v>1</v>
      </c>
      <c r="I3274" s="395">
        <v>7.9</v>
      </c>
      <c r="J3274" s="395">
        <v>7.9</v>
      </c>
      <c r="K3274" s="379"/>
      <c r="L3274" s="491">
        <v>9.52</v>
      </c>
    </row>
    <row r="3275" spans="1:13" x14ac:dyDescent="0.2">
      <c r="A3275" s="359" t="s">
        <v>7874</v>
      </c>
      <c r="B3275" s="360" t="s">
        <v>9413</v>
      </c>
      <c r="C3275" s="361" t="s">
        <v>5781</v>
      </c>
      <c r="D3275" s="360" t="s">
        <v>5782</v>
      </c>
      <c r="E3275" s="360" t="s">
        <v>5783</v>
      </c>
      <c r="F3275" s="362" t="s">
        <v>5784</v>
      </c>
      <c r="G3275" s="363" t="s">
        <v>5785</v>
      </c>
      <c r="H3275" s="361" t="s">
        <v>5786</v>
      </c>
      <c r="I3275" s="361" t="s">
        <v>5787</v>
      </c>
      <c r="J3275" s="361" t="s">
        <v>5788</v>
      </c>
      <c r="K3275" s="364"/>
      <c r="L3275" s="494"/>
    </row>
    <row r="3276" spans="1:13" x14ac:dyDescent="0.2">
      <c r="A3276" s="359" t="s">
        <v>7876</v>
      </c>
      <c r="B3276" s="365" t="s">
        <v>5789</v>
      </c>
      <c r="C3276" s="366" t="s">
        <v>5893</v>
      </c>
      <c r="D3276" s="365" t="s">
        <v>5791</v>
      </c>
      <c r="E3276" s="365" t="s">
        <v>215</v>
      </c>
      <c r="F3276" s="367">
        <v>2</v>
      </c>
      <c r="G3276" s="368" t="s">
        <v>5885</v>
      </c>
      <c r="H3276" s="369">
        <v>1</v>
      </c>
      <c r="I3276" s="370">
        <v>134.41</v>
      </c>
      <c r="J3276" s="370">
        <v>134.41</v>
      </c>
      <c r="K3276" s="371"/>
      <c r="L3276" s="495">
        <v>161.91999999999999</v>
      </c>
      <c r="M3276" s="488">
        <v>161.91999999999999</v>
      </c>
    </row>
    <row r="3277" spans="1:13" x14ac:dyDescent="0.2">
      <c r="A3277" s="359" t="s">
        <v>7878</v>
      </c>
      <c r="B3277" s="373" t="s">
        <v>5794</v>
      </c>
      <c r="C3277" s="374" t="s">
        <v>5840</v>
      </c>
      <c r="D3277" s="373" t="s">
        <v>5791</v>
      </c>
      <c r="E3277" s="373" t="s">
        <v>5288</v>
      </c>
      <c r="F3277" s="375" t="s">
        <v>5796</v>
      </c>
      <c r="G3277" s="376" t="s">
        <v>86</v>
      </c>
      <c r="H3277" s="377">
        <v>1.04</v>
      </c>
      <c r="I3277" s="378">
        <v>18.510000000000002</v>
      </c>
      <c r="J3277" s="378">
        <v>19.25</v>
      </c>
      <c r="K3277" s="379"/>
      <c r="L3277" s="493">
        <v>22.3</v>
      </c>
    </row>
    <row r="3278" spans="1:13" x14ac:dyDescent="0.2">
      <c r="A3278" s="359" t="s">
        <v>7879</v>
      </c>
      <c r="B3278" s="373" t="s">
        <v>5794</v>
      </c>
      <c r="C3278" s="374" t="s">
        <v>5815</v>
      </c>
      <c r="D3278" s="373" t="s">
        <v>5791</v>
      </c>
      <c r="E3278" s="373" t="s">
        <v>5286</v>
      </c>
      <c r="F3278" s="375" t="s">
        <v>5796</v>
      </c>
      <c r="G3278" s="376" t="s">
        <v>86</v>
      </c>
      <c r="H3278" s="377">
        <v>10.4</v>
      </c>
      <c r="I3278" s="378">
        <v>11.073850434782608</v>
      </c>
      <c r="J3278" s="378">
        <v>115.16</v>
      </c>
      <c r="K3278" s="379"/>
      <c r="L3278" s="493">
        <v>13.34</v>
      </c>
    </row>
    <row r="3279" spans="1:13" x14ac:dyDescent="0.2">
      <c r="A3279" s="359" t="s">
        <v>7880</v>
      </c>
      <c r="B3279" s="360" t="s">
        <v>9418</v>
      </c>
      <c r="C3279" s="361" t="s">
        <v>5781</v>
      </c>
      <c r="D3279" s="360" t="s">
        <v>5782</v>
      </c>
      <c r="E3279" s="360" t="s">
        <v>5783</v>
      </c>
      <c r="F3279" s="362" t="s">
        <v>5784</v>
      </c>
      <c r="G3279" s="363" t="s">
        <v>5785</v>
      </c>
      <c r="H3279" s="361" t="s">
        <v>5786</v>
      </c>
      <c r="I3279" s="361" t="s">
        <v>5787</v>
      </c>
      <c r="J3279" s="361" t="s">
        <v>5788</v>
      </c>
      <c r="K3279" s="364"/>
      <c r="L3279" s="494"/>
    </row>
    <row r="3280" spans="1:13" x14ac:dyDescent="0.2">
      <c r="A3280" s="359" t="s">
        <v>7881</v>
      </c>
      <c r="B3280" s="365" t="s">
        <v>5789</v>
      </c>
      <c r="C3280" s="366" t="s">
        <v>5923</v>
      </c>
      <c r="D3280" s="365" t="s">
        <v>5791</v>
      </c>
      <c r="E3280" s="365" t="s">
        <v>230</v>
      </c>
      <c r="F3280" s="367">
        <v>3</v>
      </c>
      <c r="G3280" s="368" t="s">
        <v>5885</v>
      </c>
      <c r="H3280" s="369">
        <v>1</v>
      </c>
      <c r="I3280" s="370">
        <v>36.269999999999996</v>
      </c>
      <c r="J3280" s="370">
        <v>36.269999999999996</v>
      </c>
      <c r="K3280" s="371"/>
      <c r="L3280" s="495">
        <v>43.7</v>
      </c>
      <c r="M3280" s="488">
        <v>43.7</v>
      </c>
    </row>
    <row r="3281" spans="1:13" x14ac:dyDescent="0.2">
      <c r="A3281" s="359" t="s">
        <v>14139</v>
      </c>
      <c r="B3281" s="396" t="s">
        <v>5794</v>
      </c>
      <c r="C3281" s="397" t="s">
        <v>5815</v>
      </c>
      <c r="D3281" s="396" t="s">
        <v>5791</v>
      </c>
      <c r="E3281" s="396" t="s">
        <v>5286</v>
      </c>
      <c r="F3281" s="398" t="s">
        <v>5796</v>
      </c>
      <c r="G3281" s="399" t="s">
        <v>86</v>
      </c>
      <c r="H3281" s="400">
        <v>0.72</v>
      </c>
      <c r="I3281" s="380">
        <v>11.056162500000005</v>
      </c>
      <c r="J3281" s="380">
        <v>7.96</v>
      </c>
      <c r="K3281" s="379"/>
      <c r="L3281" s="489">
        <v>13.34</v>
      </c>
    </row>
    <row r="3282" spans="1:13" ht="12.75" thickBot="1" x14ac:dyDescent="0.25">
      <c r="A3282" s="359" t="s">
        <v>14140</v>
      </c>
      <c r="B3282" s="396" t="s">
        <v>5794</v>
      </c>
      <c r="C3282" s="397" t="s">
        <v>5924</v>
      </c>
      <c r="D3282" s="396" t="s">
        <v>5791</v>
      </c>
      <c r="E3282" s="396" t="s">
        <v>5925</v>
      </c>
      <c r="F3282" s="398" t="s">
        <v>5798</v>
      </c>
      <c r="G3282" s="399" t="s">
        <v>86</v>
      </c>
      <c r="H3282" s="400">
        <v>0.4</v>
      </c>
      <c r="I3282" s="380">
        <v>70.78</v>
      </c>
      <c r="J3282" s="380">
        <v>28.31</v>
      </c>
      <c r="K3282" s="379"/>
      <c r="L3282" s="489">
        <v>85.27</v>
      </c>
    </row>
    <row r="3283" spans="1:13" ht="12.75" thickTop="1" x14ac:dyDescent="0.2">
      <c r="A3283" s="359" t="s">
        <v>14141</v>
      </c>
      <c r="B3283" s="407" t="s">
        <v>9423</v>
      </c>
      <c r="C3283" s="408" t="s">
        <v>5781</v>
      </c>
      <c r="D3283" s="407" t="s">
        <v>5782</v>
      </c>
      <c r="E3283" s="407" t="s">
        <v>5783</v>
      </c>
      <c r="F3283" s="409" t="s">
        <v>5784</v>
      </c>
      <c r="G3283" s="410" t="s">
        <v>5785</v>
      </c>
      <c r="H3283" s="408" t="s">
        <v>5786</v>
      </c>
      <c r="I3283" s="408" t="s">
        <v>5787</v>
      </c>
      <c r="J3283" s="408" t="s">
        <v>5788</v>
      </c>
      <c r="K3283" s="364"/>
      <c r="L3283" s="492"/>
    </row>
    <row r="3284" spans="1:13" x14ac:dyDescent="0.2">
      <c r="A3284" s="359" t="s">
        <v>7884</v>
      </c>
      <c r="B3284" s="365" t="s">
        <v>5789</v>
      </c>
      <c r="C3284" s="366" t="s">
        <v>6000</v>
      </c>
      <c r="D3284" s="365" t="s">
        <v>5791</v>
      </c>
      <c r="E3284" s="365" t="s">
        <v>307</v>
      </c>
      <c r="F3284" s="367">
        <v>4</v>
      </c>
      <c r="G3284" s="368" t="s">
        <v>5885</v>
      </c>
      <c r="H3284" s="369">
        <v>1</v>
      </c>
      <c r="I3284" s="370">
        <v>28.41</v>
      </c>
      <c r="J3284" s="370">
        <v>28.41</v>
      </c>
      <c r="K3284" s="371"/>
      <c r="L3284" s="495">
        <v>34.229999999999997</v>
      </c>
      <c r="M3284" s="488">
        <v>34.229999999999997</v>
      </c>
    </row>
    <row r="3285" spans="1:13" x14ac:dyDescent="0.2">
      <c r="A3285" s="359" t="s">
        <v>7886</v>
      </c>
      <c r="B3285" s="373" t="s">
        <v>5794</v>
      </c>
      <c r="C3285" s="374" t="s">
        <v>5815</v>
      </c>
      <c r="D3285" s="373" t="s">
        <v>5791</v>
      </c>
      <c r="E3285" s="373" t="s">
        <v>5286</v>
      </c>
      <c r="F3285" s="375" t="s">
        <v>5796</v>
      </c>
      <c r="G3285" s="376" t="s">
        <v>86</v>
      </c>
      <c r="H3285" s="377">
        <v>2.5659999999999998</v>
      </c>
      <c r="I3285" s="378">
        <v>11.073953571428572</v>
      </c>
      <c r="J3285" s="378">
        <v>28.41</v>
      </c>
      <c r="K3285" s="379"/>
      <c r="L3285" s="493">
        <v>13.34</v>
      </c>
    </row>
    <row r="3286" spans="1:13" x14ac:dyDescent="0.2">
      <c r="A3286" s="359" t="s">
        <v>7888</v>
      </c>
      <c r="B3286" s="360" t="s">
        <v>9427</v>
      </c>
      <c r="C3286" s="361" t="s">
        <v>5781</v>
      </c>
      <c r="D3286" s="360" t="s">
        <v>5782</v>
      </c>
      <c r="E3286" s="360" t="s">
        <v>5783</v>
      </c>
      <c r="F3286" s="362" t="s">
        <v>5784</v>
      </c>
      <c r="G3286" s="363" t="s">
        <v>5785</v>
      </c>
      <c r="H3286" s="361" t="s">
        <v>5786</v>
      </c>
      <c r="I3286" s="361" t="s">
        <v>5787</v>
      </c>
      <c r="J3286" s="361" t="s">
        <v>5788</v>
      </c>
      <c r="K3286" s="364"/>
      <c r="L3286" s="494"/>
    </row>
    <row r="3287" spans="1:13" x14ac:dyDescent="0.2">
      <c r="A3287" s="359" t="s">
        <v>7889</v>
      </c>
      <c r="B3287" s="365" t="s">
        <v>5789</v>
      </c>
      <c r="C3287" s="366" t="s">
        <v>6012</v>
      </c>
      <c r="D3287" s="365" t="s">
        <v>5791</v>
      </c>
      <c r="E3287" s="365" t="s">
        <v>316</v>
      </c>
      <c r="F3287" s="367">
        <v>4</v>
      </c>
      <c r="G3287" s="368" t="s">
        <v>5885</v>
      </c>
      <c r="H3287" s="369">
        <v>1</v>
      </c>
      <c r="I3287" s="370">
        <v>18.82</v>
      </c>
      <c r="J3287" s="370">
        <v>18.82</v>
      </c>
      <c r="K3287" s="371"/>
      <c r="L3287" s="495">
        <v>22.67</v>
      </c>
      <c r="M3287" s="488">
        <v>22.67</v>
      </c>
    </row>
    <row r="3288" spans="1:13" x14ac:dyDescent="0.2">
      <c r="A3288" s="359" t="s">
        <v>7890</v>
      </c>
      <c r="B3288" s="373" t="s">
        <v>5794</v>
      </c>
      <c r="C3288" s="374" t="s">
        <v>5815</v>
      </c>
      <c r="D3288" s="373" t="s">
        <v>5791</v>
      </c>
      <c r="E3288" s="373" t="s">
        <v>5286</v>
      </c>
      <c r="F3288" s="375" t="s">
        <v>5796</v>
      </c>
      <c r="G3288" s="376" t="s">
        <v>86</v>
      </c>
      <c r="H3288" s="377">
        <v>1.7</v>
      </c>
      <c r="I3288" s="378">
        <v>11.075826315789476</v>
      </c>
      <c r="J3288" s="378">
        <v>18.82</v>
      </c>
      <c r="K3288" s="379"/>
      <c r="L3288" s="493">
        <v>13.34</v>
      </c>
    </row>
    <row r="3289" spans="1:13" x14ac:dyDescent="0.2">
      <c r="A3289" s="359" t="s">
        <v>14142</v>
      </c>
      <c r="B3289" s="381" t="s">
        <v>9431</v>
      </c>
      <c r="C3289" s="382" t="s">
        <v>5781</v>
      </c>
      <c r="D3289" s="381" t="s">
        <v>5782</v>
      </c>
      <c r="E3289" s="381" t="s">
        <v>5783</v>
      </c>
      <c r="F3289" s="383" t="s">
        <v>5784</v>
      </c>
      <c r="G3289" s="384" t="s">
        <v>5785</v>
      </c>
      <c r="H3289" s="382" t="s">
        <v>5786</v>
      </c>
      <c r="I3289" s="382" t="s">
        <v>5787</v>
      </c>
      <c r="J3289" s="382" t="s">
        <v>5788</v>
      </c>
      <c r="K3289" s="364"/>
    </row>
    <row r="3290" spans="1:13" ht="12.75" thickBot="1" x14ac:dyDescent="0.25">
      <c r="A3290" s="359" t="s">
        <v>14143</v>
      </c>
      <c r="B3290" s="385" t="s">
        <v>5789</v>
      </c>
      <c r="C3290" s="386" t="s">
        <v>9433</v>
      </c>
      <c r="D3290" s="385" t="s">
        <v>5791</v>
      </c>
      <c r="E3290" s="385" t="s">
        <v>1349</v>
      </c>
      <c r="F3290" s="387">
        <v>8</v>
      </c>
      <c r="G3290" s="388" t="s">
        <v>890</v>
      </c>
      <c r="H3290" s="389">
        <v>1</v>
      </c>
      <c r="I3290" s="372">
        <v>11.120000000000001</v>
      </c>
      <c r="J3290" s="372">
        <v>11.120000000000001</v>
      </c>
      <c r="K3290" s="371"/>
      <c r="L3290" s="488">
        <v>13.4</v>
      </c>
      <c r="M3290" s="488">
        <v>13.4</v>
      </c>
    </row>
    <row r="3291" spans="1:13" ht="12.75" thickTop="1" x14ac:dyDescent="0.2">
      <c r="A3291" s="359" t="s">
        <v>14144</v>
      </c>
      <c r="B3291" s="390" t="s">
        <v>5794</v>
      </c>
      <c r="C3291" s="391" t="s">
        <v>5795</v>
      </c>
      <c r="D3291" s="390" t="s">
        <v>5791</v>
      </c>
      <c r="E3291" s="390" t="s">
        <v>5302</v>
      </c>
      <c r="F3291" s="392" t="s">
        <v>5796</v>
      </c>
      <c r="G3291" s="393" t="s">
        <v>86</v>
      </c>
      <c r="H3291" s="394">
        <v>0.2</v>
      </c>
      <c r="I3291" s="395">
        <v>12.5</v>
      </c>
      <c r="J3291" s="395">
        <v>2.5</v>
      </c>
      <c r="K3291" s="379"/>
      <c r="L3291" s="491">
        <v>15.06</v>
      </c>
    </row>
    <row r="3292" spans="1:13" x14ac:dyDescent="0.2">
      <c r="A3292" s="359" t="s">
        <v>7891</v>
      </c>
      <c r="B3292" s="373" t="s">
        <v>5794</v>
      </c>
      <c r="C3292" s="374" t="s">
        <v>5916</v>
      </c>
      <c r="D3292" s="373" t="s">
        <v>5791</v>
      </c>
      <c r="E3292" s="373" t="s">
        <v>5350</v>
      </c>
      <c r="F3292" s="375" t="s">
        <v>5796</v>
      </c>
      <c r="G3292" s="376" t="s">
        <v>86</v>
      </c>
      <c r="H3292" s="377">
        <v>0.2</v>
      </c>
      <c r="I3292" s="378">
        <v>18.510000000000002</v>
      </c>
      <c r="J3292" s="378">
        <v>3.7</v>
      </c>
      <c r="K3292" s="379"/>
      <c r="L3292" s="493">
        <v>22.3</v>
      </c>
    </row>
    <row r="3293" spans="1:13" x14ac:dyDescent="0.2">
      <c r="A3293" s="359" t="s">
        <v>7893</v>
      </c>
      <c r="B3293" s="373" t="s">
        <v>5794</v>
      </c>
      <c r="C3293" s="374" t="s">
        <v>9437</v>
      </c>
      <c r="D3293" s="373" t="s">
        <v>5791</v>
      </c>
      <c r="E3293" s="373" t="s">
        <v>9438</v>
      </c>
      <c r="F3293" s="375" t="s">
        <v>5798</v>
      </c>
      <c r="G3293" s="376" t="s">
        <v>5305</v>
      </c>
      <c r="H3293" s="377">
        <v>1</v>
      </c>
      <c r="I3293" s="378">
        <v>4.92</v>
      </c>
      <c r="J3293" s="378">
        <v>4.92</v>
      </c>
      <c r="K3293" s="379"/>
      <c r="L3293" s="493">
        <v>5.93</v>
      </c>
    </row>
    <row r="3294" spans="1:13" x14ac:dyDescent="0.2">
      <c r="A3294" s="359" t="s">
        <v>7895</v>
      </c>
      <c r="B3294" s="360" t="s">
        <v>9440</v>
      </c>
      <c r="C3294" s="361" t="s">
        <v>5781</v>
      </c>
      <c r="D3294" s="360" t="s">
        <v>5782</v>
      </c>
      <c r="E3294" s="360" t="s">
        <v>5783</v>
      </c>
      <c r="F3294" s="362" t="s">
        <v>5784</v>
      </c>
      <c r="G3294" s="363" t="s">
        <v>5785</v>
      </c>
      <c r="H3294" s="361" t="s">
        <v>5786</v>
      </c>
      <c r="I3294" s="361" t="s">
        <v>5787</v>
      </c>
      <c r="J3294" s="361" t="s">
        <v>5788</v>
      </c>
      <c r="K3294" s="364"/>
      <c r="L3294" s="494"/>
    </row>
    <row r="3295" spans="1:13" ht="24" x14ac:dyDescent="0.2">
      <c r="A3295" s="359" t="s">
        <v>7896</v>
      </c>
      <c r="B3295" s="365" t="s">
        <v>5789</v>
      </c>
      <c r="C3295" s="366" t="s">
        <v>9442</v>
      </c>
      <c r="D3295" s="365" t="s">
        <v>5791</v>
      </c>
      <c r="E3295" s="365" t="s">
        <v>1351</v>
      </c>
      <c r="F3295" s="367">
        <v>8</v>
      </c>
      <c r="G3295" s="368" t="s">
        <v>5607</v>
      </c>
      <c r="H3295" s="369">
        <v>1</v>
      </c>
      <c r="I3295" s="370">
        <v>138.18</v>
      </c>
      <c r="J3295" s="370">
        <v>138.18</v>
      </c>
      <c r="K3295" s="371"/>
      <c r="L3295" s="495">
        <v>166.46</v>
      </c>
      <c r="M3295" s="488">
        <v>166.46</v>
      </c>
    </row>
    <row r="3296" spans="1:13" x14ac:dyDescent="0.2">
      <c r="A3296" s="359" t="s">
        <v>7897</v>
      </c>
      <c r="B3296" s="373" t="s">
        <v>5794</v>
      </c>
      <c r="C3296" s="374" t="s">
        <v>5795</v>
      </c>
      <c r="D3296" s="373" t="s">
        <v>5791</v>
      </c>
      <c r="E3296" s="373" t="s">
        <v>5302</v>
      </c>
      <c r="F3296" s="375" t="s">
        <v>5796</v>
      </c>
      <c r="G3296" s="376" t="s">
        <v>86</v>
      </c>
      <c r="H3296" s="377">
        <v>0.15</v>
      </c>
      <c r="I3296" s="378">
        <v>12.5</v>
      </c>
      <c r="J3296" s="378">
        <v>1.87</v>
      </c>
      <c r="K3296" s="379"/>
      <c r="L3296" s="493">
        <v>15.06</v>
      </c>
    </row>
    <row r="3297" spans="1:13" x14ac:dyDescent="0.2">
      <c r="A3297" s="359" t="s">
        <v>14145</v>
      </c>
      <c r="B3297" s="396" t="s">
        <v>5794</v>
      </c>
      <c r="C3297" s="397" t="s">
        <v>5916</v>
      </c>
      <c r="D3297" s="396" t="s">
        <v>5791</v>
      </c>
      <c r="E3297" s="396" t="s">
        <v>5350</v>
      </c>
      <c r="F3297" s="398" t="s">
        <v>5796</v>
      </c>
      <c r="G3297" s="399" t="s">
        <v>86</v>
      </c>
      <c r="H3297" s="400">
        <v>0.15</v>
      </c>
      <c r="I3297" s="380">
        <v>18.510000000000002</v>
      </c>
      <c r="J3297" s="380">
        <v>2.77</v>
      </c>
      <c r="K3297" s="379"/>
      <c r="L3297" s="489">
        <v>22.3</v>
      </c>
    </row>
    <row r="3298" spans="1:13" ht="24.75" thickBot="1" x14ac:dyDescent="0.25">
      <c r="A3298" s="359" t="s">
        <v>14146</v>
      </c>
      <c r="B3298" s="396" t="s">
        <v>5794</v>
      </c>
      <c r="C3298" s="397" t="s">
        <v>9446</v>
      </c>
      <c r="D3298" s="396" t="s">
        <v>5791</v>
      </c>
      <c r="E3298" s="396" t="s">
        <v>9447</v>
      </c>
      <c r="F3298" s="398" t="s">
        <v>5798</v>
      </c>
      <c r="G3298" s="399" t="s">
        <v>5305</v>
      </c>
      <c r="H3298" s="400">
        <v>1</v>
      </c>
      <c r="I3298" s="380">
        <v>133.54003984962407</v>
      </c>
      <c r="J3298" s="380">
        <v>133.54</v>
      </c>
      <c r="K3298" s="379"/>
      <c r="L3298" s="489">
        <v>160.87</v>
      </c>
    </row>
    <row r="3299" spans="1:13" ht="12.75" thickTop="1" x14ac:dyDescent="0.2">
      <c r="A3299" s="359" t="s">
        <v>14147</v>
      </c>
      <c r="B3299" s="407" t="s">
        <v>9449</v>
      </c>
      <c r="C3299" s="408" t="s">
        <v>5781</v>
      </c>
      <c r="D3299" s="407" t="s">
        <v>5782</v>
      </c>
      <c r="E3299" s="407" t="s">
        <v>5783</v>
      </c>
      <c r="F3299" s="409" t="s">
        <v>5784</v>
      </c>
      <c r="G3299" s="410" t="s">
        <v>5785</v>
      </c>
      <c r="H3299" s="408" t="s">
        <v>5786</v>
      </c>
      <c r="I3299" s="408" t="s">
        <v>5787</v>
      </c>
      <c r="J3299" s="408" t="s">
        <v>5788</v>
      </c>
      <c r="K3299" s="364"/>
      <c r="L3299" s="492"/>
    </row>
    <row r="3300" spans="1:13" ht="24" x14ac:dyDescent="0.2">
      <c r="A3300" s="359" t="s">
        <v>7900</v>
      </c>
      <c r="B3300" s="365" t="s">
        <v>5789</v>
      </c>
      <c r="C3300" s="366" t="s">
        <v>9451</v>
      </c>
      <c r="D3300" s="365" t="s">
        <v>217</v>
      </c>
      <c r="E3300" s="365" t="s">
        <v>1353</v>
      </c>
      <c r="F3300" s="367" t="s">
        <v>6651</v>
      </c>
      <c r="G3300" s="368" t="s">
        <v>160</v>
      </c>
      <c r="H3300" s="369">
        <v>1</v>
      </c>
      <c r="I3300" s="370">
        <v>245.89</v>
      </c>
      <c r="J3300" s="370">
        <v>245.89000000000001</v>
      </c>
      <c r="K3300" s="371"/>
      <c r="L3300" s="495">
        <v>296.22000000000003</v>
      </c>
      <c r="M3300" s="488">
        <v>296.22000000000003</v>
      </c>
    </row>
    <row r="3301" spans="1:13" ht="24" x14ac:dyDescent="0.2">
      <c r="A3301" s="359" t="s">
        <v>7902</v>
      </c>
      <c r="B3301" s="418" t="s">
        <v>5898</v>
      </c>
      <c r="C3301" s="419" t="s">
        <v>6656</v>
      </c>
      <c r="D3301" s="418" t="s">
        <v>217</v>
      </c>
      <c r="E3301" s="418" t="s">
        <v>1632</v>
      </c>
      <c r="F3301" s="420" t="s">
        <v>5908</v>
      </c>
      <c r="G3301" s="421" t="s">
        <v>185</v>
      </c>
      <c r="H3301" s="422">
        <v>0.49680000000000002</v>
      </c>
      <c r="I3301" s="423">
        <v>23.19</v>
      </c>
      <c r="J3301" s="423">
        <v>11.52</v>
      </c>
      <c r="K3301" s="379"/>
      <c r="L3301" s="493">
        <v>27.94</v>
      </c>
    </row>
    <row r="3302" spans="1:13" ht="24" x14ac:dyDescent="0.2">
      <c r="A3302" s="359" t="s">
        <v>7904</v>
      </c>
      <c r="B3302" s="418" t="s">
        <v>5898</v>
      </c>
      <c r="C3302" s="419" t="s">
        <v>5909</v>
      </c>
      <c r="D3302" s="418" t="s">
        <v>217</v>
      </c>
      <c r="E3302" s="418" t="s">
        <v>5455</v>
      </c>
      <c r="F3302" s="420" t="s">
        <v>5908</v>
      </c>
      <c r="G3302" s="421" t="s">
        <v>185</v>
      </c>
      <c r="H3302" s="422">
        <v>0.34949999999999998</v>
      </c>
      <c r="I3302" s="423">
        <v>16.12</v>
      </c>
      <c r="J3302" s="423">
        <v>5.63</v>
      </c>
      <c r="K3302" s="379"/>
      <c r="L3302" s="493">
        <v>19.420000000000002</v>
      </c>
    </row>
    <row r="3303" spans="1:13" ht="24" x14ac:dyDescent="0.2">
      <c r="A3303" s="359" t="s">
        <v>7905</v>
      </c>
      <c r="B3303" s="373" t="s">
        <v>5794</v>
      </c>
      <c r="C3303" s="374" t="s">
        <v>9455</v>
      </c>
      <c r="D3303" s="373" t="s">
        <v>217</v>
      </c>
      <c r="E3303" s="373" t="s">
        <v>9456</v>
      </c>
      <c r="F3303" s="375" t="s">
        <v>5798</v>
      </c>
      <c r="G3303" s="376" t="s">
        <v>160</v>
      </c>
      <c r="H3303" s="377">
        <v>2</v>
      </c>
      <c r="I3303" s="378">
        <v>21.55</v>
      </c>
      <c r="J3303" s="378">
        <v>43.1</v>
      </c>
      <c r="K3303" s="379"/>
      <c r="L3303" s="493">
        <v>25.97</v>
      </c>
    </row>
    <row r="3304" spans="1:13" x14ac:dyDescent="0.2">
      <c r="A3304" s="359" t="s">
        <v>7906</v>
      </c>
      <c r="B3304" s="373" t="s">
        <v>5794</v>
      </c>
      <c r="C3304" s="374" t="s">
        <v>9458</v>
      </c>
      <c r="D3304" s="373" t="s">
        <v>217</v>
      </c>
      <c r="E3304" s="373" t="s">
        <v>9459</v>
      </c>
      <c r="F3304" s="375" t="s">
        <v>5798</v>
      </c>
      <c r="G3304" s="376" t="s">
        <v>160</v>
      </c>
      <c r="H3304" s="377">
        <v>1</v>
      </c>
      <c r="I3304" s="378">
        <v>8.5</v>
      </c>
      <c r="J3304" s="378">
        <v>8.5</v>
      </c>
      <c r="K3304" s="379"/>
      <c r="L3304" s="493">
        <v>10.24</v>
      </c>
    </row>
    <row r="3305" spans="1:13" ht="24" x14ac:dyDescent="0.2">
      <c r="A3305" s="359" t="s">
        <v>14148</v>
      </c>
      <c r="B3305" s="396" t="s">
        <v>5794</v>
      </c>
      <c r="C3305" s="397" t="s">
        <v>9461</v>
      </c>
      <c r="D3305" s="396" t="s">
        <v>217</v>
      </c>
      <c r="E3305" s="396" t="s">
        <v>9462</v>
      </c>
      <c r="F3305" s="398" t="s">
        <v>5798</v>
      </c>
      <c r="G3305" s="399" t="s">
        <v>160</v>
      </c>
      <c r="H3305" s="400">
        <v>1</v>
      </c>
      <c r="I3305" s="380">
        <v>170.18000999999998</v>
      </c>
      <c r="J3305" s="380">
        <v>170.18</v>
      </c>
      <c r="K3305" s="379"/>
      <c r="L3305" s="489">
        <v>205</v>
      </c>
    </row>
    <row r="3306" spans="1:13" ht="12.75" thickBot="1" x14ac:dyDescent="0.25">
      <c r="A3306" s="359" t="s">
        <v>14149</v>
      </c>
      <c r="B3306" s="396" t="s">
        <v>5794</v>
      </c>
      <c r="C3306" s="397" t="s">
        <v>9464</v>
      </c>
      <c r="D3306" s="396" t="s">
        <v>217</v>
      </c>
      <c r="E3306" s="396" t="s">
        <v>9465</v>
      </c>
      <c r="F3306" s="398" t="s">
        <v>5798</v>
      </c>
      <c r="G3306" s="399" t="s">
        <v>280</v>
      </c>
      <c r="H3306" s="400">
        <v>8.8099999999999998E-2</v>
      </c>
      <c r="I3306" s="380">
        <v>79.040000000000006</v>
      </c>
      <c r="J3306" s="380">
        <v>6.96</v>
      </c>
      <c r="K3306" s="379"/>
      <c r="L3306" s="489">
        <v>95.22</v>
      </c>
    </row>
    <row r="3307" spans="1:13" ht="12.75" thickTop="1" x14ac:dyDescent="0.2">
      <c r="A3307" s="359" t="s">
        <v>14150</v>
      </c>
      <c r="B3307" s="407" t="s">
        <v>9467</v>
      </c>
      <c r="C3307" s="408" t="s">
        <v>5781</v>
      </c>
      <c r="D3307" s="407" t="s">
        <v>5782</v>
      </c>
      <c r="E3307" s="407" t="s">
        <v>5783</v>
      </c>
      <c r="F3307" s="409" t="s">
        <v>5784</v>
      </c>
      <c r="G3307" s="410" t="s">
        <v>5785</v>
      </c>
      <c r="H3307" s="408" t="s">
        <v>5786</v>
      </c>
      <c r="I3307" s="408" t="s">
        <v>5787</v>
      </c>
      <c r="J3307" s="408" t="s">
        <v>5788</v>
      </c>
      <c r="K3307" s="364"/>
      <c r="L3307" s="492"/>
    </row>
    <row r="3308" spans="1:13" ht="24" x14ac:dyDescent="0.2">
      <c r="A3308" s="359" t="s">
        <v>7909</v>
      </c>
      <c r="B3308" s="365" t="s">
        <v>5789</v>
      </c>
      <c r="C3308" s="366" t="s">
        <v>9469</v>
      </c>
      <c r="D3308" s="365" t="s">
        <v>5791</v>
      </c>
      <c r="E3308" s="365" t="s">
        <v>9470</v>
      </c>
      <c r="F3308" s="367">
        <v>8</v>
      </c>
      <c r="G3308" s="368" t="s">
        <v>5607</v>
      </c>
      <c r="H3308" s="369">
        <v>1</v>
      </c>
      <c r="I3308" s="370">
        <v>299.75</v>
      </c>
      <c r="J3308" s="370">
        <v>299.75</v>
      </c>
      <c r="K3308" s="371"/>
      <c r="L3308" s="495">
        <v>361.11</v>
      </c>
      <c r="M3308" s="488">
        <v>361.11</v>
      </c>
    </row>
    <row r="3309" spans="1:13" x14ac:dyDescent="0.2">
      <c r="A3309" s="359" t="s">
        <v>7911</v>
      </c>
      <c r="B3309" s="373" t="s">
        <v>5794</v>
      </c>
      <c r="C3309" s="374" t="s">
        <v>5795</v>
      </c>
      <c r="D3309" s="373" t="s">
        <v>5791</v>
      </c>
      <c r="E3309" s="373" t="s">
        <v>5302</v>
      </c>
      <c r="F3309" s="375" t="s">
        <v>5796</v>
      </c>
      <c r="G3309" s="376" t="s">
        <v>86</v>
      </c>
      <c r="H3309" s="377">
        <v>1.6279999999999999</v>
      </c>
      <c r="I3309" s="378">
        <v>12.5</v>
      </c>
      <c r="J3309" s="378">
        <v>20.350000000000001</v>
      </c>
      <c r="K3309" s="379"/>
      <c r="L3309" s="493">
        <v>15.06</v>
      </c>
    </row>
    <row r="3310" spans="1:13" x14ac:dyDescent="0.2">
      <c r="A3310" s="359" t="s">
        <v>7913</v>
      </c>
      <c r="B3310" s="373" t="s">
        <v>5794</v>
      </c>
      <c r="C3310" s="374" t="s">
        <v>5916</v>
      </c>
      <c r="D3310" s="373" t="s">
        <v>5791</v>
      </c>
      <c r="E3310" s="373" t="s">
        <v>5350</v>
      </c>
      <c r="F3310" s="375" t="s">
        <v>5796</v>
      </c>
      <c r="G3310" s="376" t="s">
        <v>86</v>
      </c>
      <c r="H3310" s="377">
        <v>1.6279999999999999</v>
      </c>
      <c r="I3310" s="378">
        <v>18.510000000000002</v>
      </c>
      <c r="J3310" s="378">
        <v>30.13</v>
      </c>
      <c r="K3310" s="379"/>
      <c r="L3310" s="493">
        <v>22.3</v>
      </c>
    </row>
    <row r="3311" spans="1:13" x14ac:dyDescent="0.2">
      <c r="A3311" s="359" t="s">
        <v>7914</v>
      </c>
      <c r="B3311" s="373" t="s">
        <v>5794</v>
      </c>
      <c r="C3311" s="374" t="s">
        <v>6602</v>
      </c>
      <c r="D3311" s="373" t="s">
        <v>5791</v>
      </c>
      <c r="E3311" s="373" t="s">
        <v>5394</v>
      </c>
      <c r="F3311" s="375" t="s">
        <v>5798</v>
      </c>
      <c r="G3311" s="376" t="s">
        <v>5385</v>
      </c>
      <c r="H3311" s="377">
        <v>1.88</v>
      </c>
      <c r="I3311" s="378">
        <v>0.38</v>
      </c>
      <c r="J3311" s="378">
        <v>0.71</v>
      </c>
      <c r="K3311" s="379"/>
      <c r="L3311" s="493">
        <v>0.46</v>
      </c>
    </row>
    <row r="3312" spans="1:13" ht="24" x14ac:dyDescent="0.2">
      <c r="A3312" s="359" t="s">
        <v>7915</v>
      </c>
      <c r="B3312" s="373" t="s">
        <v>5794</v>
      </c>
      <c r="C3312" s="374" t="s">
        <v>9475</v>
      </c>
      <c r="D3312" s="373" t="s">
        <v>5791</v>
      </c>
      <c r="E3312" s="373" t="s">
        <v>9476</v>
      </c>
      <c r="F3312" s="375" t="s">
        <v>5798</v>
      </c>
      <c r="G3312" s="376" t="s">
        <v>5305</v>
      </c>
      <c r="H3312" s="377">
        <v>1</v>
      </c>
      <c r="I3312" s="378">
        <v>248.56</v>
      </c>
      <c r="J3312" s="378">
        <v>248.56</v>
      </c>
      <c r="K3312" s="379"/>
      <c r="L3312" s="493">
        <v>299.44</v>
      </c>
    </row>
    <row r="3313" spans="1:13" x14ac:dyDescent="0.2">
      <c r="A3313" s="359" t="s">
        <v>14151</v>
      </c>
      <c r="B3313" s="381" t="s">
        <v>9478</v>
      </c>
      <c r="C3313" s="382" t="s">
        <v>5781</v>
      </c>
      <c r="D3313" s="381" t="s">
        <v>5782</v>
      </c>
      <c r="E3313" s="381" t="s">
        <v>5783</v>
      </c>
      <c r="F3313" s="383" t="s">
        <v>5784</v>
      </c>
      <c r="G3313" s="384" t="s">
        <v>5785</v>
      </c>
      <c r="H3313" s="382" t="s">
        <v>5786</v>
      </c>
      <c r="I3313" s="382" t="s">
        <v>5787</v>
      </c>
      <c r="J3313" s="382" t="s">
        <v>5788</v>
      </c>
      <c r="K3313" s="364"/>
    </row>
    <row r="3314" spans="1:13" ht="12.75" thickBot="1" x14ac:dyDescent="0.25">
      <c r="A3314" s="359" t="s">
        <v>14152</v>
      </c>
      <c r="B3314" s="385" t="s">
        <v>5789</v>
      </c>
      <c r="C3314" s="386" t="s">
        <v>9433</v>
      </c>
      <c r="D3314" s="385" t="s">
        <v>5791</v>
      </c>
      <c r="E3314" s="385" t="s">
        <v>1349</v>
      </c>
      <c r="F3314" s="387">
        <v>8</v>
      </c>
      <c r="G3314" s="388" t="s">
        <v>890</v>
      </c>
      <c r="H3314" s="389">
        <v>1</v>
      </c>
      <c r="I3314" s="372">
        <v>11.120000000000001</v>
      </c>
      <c r="J3314" s="372">
        <v>11.120000000000001</v>
      </c>
      <c r="K3314" s="371"/>
      <c r="L3314" s="488">
        <v>13.4</v>
      </c>
      <c r="M3314" s="488">
        <v>13.4</v>
      </c>
    </row>
    <row r="3315" spans="1:13" ht="12.75" thickTop="1" x14ac:dyDescent="0.2">
      <c r="A3315" s="359" t="s">
        <v>14153</v>
      </c>
      <c r="B3315" s="390" t="s">
        <v>5794</v>
      </c>
      <c r="C3315" s="391" t="s">
        <v>5795</v>
      </c>
      <c r="D3315" s="390" t="s">
        <v>5791</v>
      </c>
      <c r="E3315" s="390" t="s">
        <v>5302</v>
      </c>
      <c r="F3315" s="392" t="s">
        <v>5796</v>
      </c>
      <c r="G3315" s="393" t="s">
        <v>86</v>
      </c>
      <c r="H3315" s="394">
        <v>0.2</v>
      </c>
      <c r="I3315" s="395">
        <v>12.5</v>
      </c>
      <c r="J3315" s="395">
        <v>2.5</v>
      </c>
      <c r="K3315" s="379"/>
      <c r="L3315" s="491">
        <v>15.06</v>
      </c>
    </row>
    <row r="3316" spans="1:13" x14ac:dyDescent="0.2">
      <c r="A3316" s="359" t="s">
        <v>7918</v>
      </c>
      <c r="B3316" s="373" t="s">
        <v>5794</v>
      </c>
      <c r="C3316" s="374" t="s">
        <v>5916</v>
      </c>
      <c r="D3316" s="373" t="s">
        <v>5791</v>
      </c>
      <c r="E3316" s="373" t="s">
        <v>5350</v>
      </c>
      <c r="F3316" s="375" t="s">
        <v>5796</v>
      </c>
      <c r="G3316" s="376" t="s">
        <v>86</v>
      </c>
      <c r="H3316" s="377">
        <v>0.2</v>
      </c>
      <c r="I3316" s="378">
        <v>18.510000000000002</v>
      </c>
      <c r="J3316" s="378">
        <v>3.7</v>
      </c>
      <c r="K3316" s="379"/>
      <c r="L3316" s="493">
        <v>22.3</v>
      </c>
    </row>
    <row r="3317" spans="1:13" x14ac:dyDescent="0.2">
      <c r="A3317" s="359" t="s">
        <v>7920</v>
      </c>
      <c r="B3317" s="373" t="s">
        <v>5794</v>
      </c>
      <c r="C3317" s="374" t="s">
        <v>9437</v>
      </c>
      <c r="D3317" s="373" t="s">
        <v>5791</v>
      </c>
      <c r="E3317" s="373" t="s">
        <v>9438</v>
      </c>
      <c r="F3317" s="375" t="s">
        <v>5798</v>
      </c>
      <c r="G3317" s="376" t="s">
        <v>5305</v>
      </c>
      <c r="H3317" s="377">
        <v>1</v>
      </c>
      <c r="I3317" s="378">
        <v>4.92</v>
      </c>
      <c r="J3317" s="378">
        <v>4.92</v>
      </c>
      <c r="K3317" s="379"/>
      <c r="L3317" s="493">
        <v>5.93</v>
      </c>
    </row>
    <row r="3318" spans="1:13" x14ac:dyDescent="0.2">
      <c r="A3318" s="359" t="s">
        <v>7922</v>
      </c>
      <c r="B3318" s="360" t="s">
        <v>9484</v>
      </c>
      <c r="C3318" s="361" t="s">
        <v>5781</v>
      </c>
      <c r="D3318" s="360" t="s">
        <v>5782</v>
      </c>
      <c r="E3318" s="360" t="s">
        <v>5783</v>
      </c>
      <c r="F3318" s="362" t="s">
        <v>5784</v>
      </c>
      <c r="G3318" s="363" t="s">
        <v>5785</v>
      </c>
      <c r="H3318" s="361" t="s">
        <v>5786</v>
      </c>
      <c r="I3318" s="361" t="s">
        <v>5787</v>
      </c>
      <c r="J3318" s="361" t="s">
        <v>5788</v>
      </c>
      <c r="K3318" s="364"/>
      <c r="L3318" s="494"/>
    </row>
    <row r="3319" spans="1:13" x14ac:dyDescent="0.2">
      <c r="A3319" s="359" t="s">
        <v>7923</v>
      </c>
      <c r="B3319" s="365" t="s">
        <v>5789</v>
      </c>
      <c r="C3319" s="366" t="s">
        <v>9486</v>
      </c>
      <c r="D3319" s="365" t="s">
        <v>5791</v>
      </c>
      <c r="E3319" s="365" t="s">
        <v>1357</v>
      </c>
      <c r="F3319" s="367">
        <v>8</v>
      </c>
      <c r="G3319" s="368" t="s">
        <v>5607</v>
      </c>
      <c r="H3319" s="369">
        <v>1</v>
      </c>
      <c r="I3319" s="370">
        <v>18.810000000000002</v>
      </c>
      <c r="J3319" s="370">
        <v>18.810000000000002</v>
      </c>
      <c r="K3319" s="371"/>
      <c r="L3319" s="495">
        <v>22.66</v>
      </c>
      <c r="M3319" s="488">
        <v>22.66</v>
      </c>
    </row>
    <row r="3320" spans="1:13" x14ac:dyDescent="0.2">
      <c r="A3320" s="359" t="s">
        <v>7924</v>
      </c>
      <c r="B3320" s="373" t="s">
        <v>5794</v>
      </c>
      <c r="C3320" s="374" t="s">
        <v>5795</v>
      </c>
      <c r="D3320" s="373" t="s">
        <v>5791</v>
      </c>
      <c r="E3320" s="373" t="s">
        <v>5302</v>
      </c>
      <c r="F3320" s="375" t="s">
        <v>5796</v>
      </c>
      <c r="G3320" s="376" t="s">
        <v>86</v>
      </c>
      <c r="H3320" s="377">
        <v>0.32</v>
      </c>
      <c r="I3320" s="378">
        <v>12.5</v>
      </c>
      <c r="J3320" s="378">
        <v>4</v>
      </c>
      <c r="K3320" s="379"/>
      <c r="L3320" s="493">
        <v>15.06</v>
      </c>
    </row>
    <row r="3321" spans="1:13" x14ac:dyDescent="0.2">
      <c r="A3321" s="359" t="s">
        <v>14154</v>
      </c>
      <c r="B3321" s="396" t="s">
        <v>5794</v>
      </c>
      <c r="C3321" s="397" t="s">
        <v>5916</v>
      </c>
      <c r="D3321" s="396" t="s">
        <v>5791</v>
      </c>
      <c r="E3321" s="396" t="s">
        <v>5350</v>
      </c>
      <c r="F3321" s="398" t="s">
        <v>5796</v>
      </c>
      <c r="G3321" s="399" t="s">
        <v>86</v>
      </c>
      <c r="H3321" s="400">
        <v>0.32</v>
      </c>
      <c r="I3321" s="380">
        <v>18.510000000000002</v>
      </c>
      <c r="J3321" s="380">
        <v>5.92</v>
      </c>
      <c r="K3321" s="379"/>
      <c r="L3321" s="489">
        <v>22.3</v>
      </c>
    </row>
    <row r="3322" spans="1:13" ht="12.75" thickBot="1" x14ac:dyDescent="0.25">
      <c r="A3322" s="359" t="s">
        <v>14155</v>
      </c>
      <c r="B3322" s="396" t="s">
        <v>5794</v>
      </c>
      <c r="C3322" s="397" t="s">
        <v>9490</v>
      </c>
      <c r="D3322" s="396" t="s">
        <v>5791</v>
      </c>
      <c r="E3322" s="396" t="s">
        <v>9491</v>
      </c>
      <c r="F3322" s="398" t="s">
        <v>5798</v>
      </c>
      <c r="G3322" s="399" t="s">
        <v>5305</v>
      </c>
      <c r="H3322" s="400">
        <v>1</v>
      </c>
      <c r="I3322" s="380">
        <v>8.89</v>
      </c>
      <c r="J3322" s="380">
        <v>8.89</v>
      </c>
      <c r="K3322" s="379"/>
      <c r="L3322" s="489">
        <v>10.72</v>
      </c>
    </row>
    <row r="3323" spans="1:13" ht="12.75" thickTop="1" x14ac:dyDescent="0.2">
      <c r="A3323" s="359" t="s">
        <v>14156</v>
      </c>
      <c r="B3323" s="407" t="s">
        <v>9493</v>
      </c>
      <c r="C3323" s="408" t="s">
        <v>5781</v>
      </c>
      <c r="D3323" s="407" t="s">
        <v>5782</v>
      </c>
      <c r="E3323" s="407" t="s">
        <v>5783</v>
      </c>
      <c r="F3323" s="409" t="s">
        <v>5784</v>
      </c>
      <c r="G3323" s="410" t="s">
        <v>5785</v>
      </c>
      <c r="H3323" s="408" t="s">
        <v>5786</v>
      </c>
      <c r="I3323" s="408" t="s">
        <v>5787</v>
      </c>
      <c r="J3323" s="408" t="s">
        <v>5788</v>
      </c>
      <c r="K3323" s="364"/>
      <c r="L3323" s="492"/>
    </row>
    <row r="3324" spans="1:13" x14ac:dyDescent="0.2">
      <c r="A3324" s="359" t="s">
        <v>7927</v>
      </c>
      <c r="B3324" s="365" t="s">
        <v>5789</v>
      </c>
      <c r="C3324" s="366" t="s">
        <v>9495</v>
      </c>
      <c r="D3324" s="365" t="s">
        <v>5791</v>
      </c>
      <c r="E3324" s="365" t="s">
        <v>1359</v>
      </c>
      <c r="F3324" s="367">
        <v>8</v>
      </c>
      <c r="G3324" s="368" t="s">
        <v>5607</v>
      </c>
      <c r="H3324" s="369">
        <v>1</v>
      </c>
      <c r="I3324" s="370">
        <v>39.019999999999996</v>
      </c>
      <c r="J3324" s="370">
        <v>39.020000000000003</v>
      </c>
      <c r="K3324" s="371"/>
      <c r="L3324" s="495">
        <v>47.01</v>
      </c>
      <c r="M3324" s="488">
        <v>47.01</v>
      </c>
    </row>
    <row r="3325" spans="1:13" x14ac:dyDescent="0.2">
      <c r="A3325" s="359" t="s">
        <v>7929</v>
      </c>
      <c r="B3325" s="373" t="s">
        <v>5794</v>
      </c>
      <c r="C3325" s="374" t="s">
        <v>5795</v>
      </c>
      <c r="D3325" s="373" t="s">
        <v>5791</v>
      </c>
      <c r="E3325" s="373" t="s">
        <v>5302</v>
      </c>
      <c r="F3325" s="375" t="s">
        <v>5796</v>
      </c>
      <c r="G3325" s="376" t="s">
        <v>86</v>
      </c>
      <c r="H3325" s="377">
        <v>0.14000000000000001</v>
      </c>
      <c r="I3325" s="378">
        <v>12.5</v>
      </c>
      <c r="J3325" s="378">
        <v>1.75</v>
      </c>
      <c r="K3325" s="379"/>
      <c r="L3325" s="493">
        <v>15.06</v>
      </c>
    </row>
    <row r="3326" spans="1:13" x14ac:dyDescent="0.2">
      <c r="A3326" s="359" t="s">
        <v>7931</v>
      </c>
      <c r="B3326" s="373" t="s">
        <v>5794</v>
      </c>
      <c r="C3326" s="374" t="s">
        <v>5916</v>
      </c>
      <c r="D3326" s="373" t="s">
        <v>5791</v>
      </c>
      <c r="E3326" s="373" t="s">
        <v>5350</v>
      </c>
      <c r="F3326" s="375" t="s">
        <v>5796</v>
      </c>
      <c r="G3326" s="376" t="s">
        <v>86</v>
      </c>
      <c r="H3326" s="377">
        <v>0.14000000000000001</v>
      </c>
      <c r="I3326" s="378">
        <v>18.510000000000002</v>
      </c>
      <c r="J3326" s="378">
        <v>2.59</v>
      </c>
      <c r="K3326" s="379"/>
      <c r="L3326" s="493">
        <v>22.3</v>
      </c>
    </row>
    <row r="3327" spans="1:13" x14ac:dyDescent="0.2">
      <c r="A3327" s="359" t="s">
        <v>7932</v>
      </c>
      <c r="B3327" s="373" t="s">
        <v>5794</v>
      </c>
      <c r="C3327" s="374" t="s">
        <v>9499</v>
      </c>
      <c r="D3327" s="373" t="s">
        <v>5791</v>
      </c>
      <c r="E3327" s="373" t="s">
        <v>9500</v>
      </c>
      <c r="F3327" s="375" t="s">
        <v>5798</v>
      </c>
      <c r="G3327" s="376" t="s">
        <v>5305</v>
      </c>
      <c r="H3327" s="377">
        <v>1</v>
      </c>
      <c r="I3327" s="378">
        <v>8.51</v>
      </c>
      <c r="J3327" s="378">
        <v>8.51</v>
      </c>
      <c r="K3327" s="379"/>
      <c r="L3327" s="493">
        <v>10.26</v>
      </c>
    </row>
    <row r="3328" spans="1:13" x14ac:dyDescent="0.2">
      <c r="A3328" s="359" t="s">
        <v>7933</v>
      </c>
      <c r="B3328" s="373" t="s">
        <v>5794</v>
      </c>
      <c r="C3328" s="374" t="s">
        <v>7763</v>
      </c>
      <c r="D3328" s="373" t="s">
        <v>5791</v>
      </c>
      <c r="E3328" s="373" t="s">
        <v>7764</v>
      </c>
      <c r="F3328" s="375" t="s">
        <v>5798</v>
      </c>
      <c r="G3328" s="376" t="s">
        <v>5305</v>
      </c>
      <c r="H3328" s="377">
        <v>1</v>
      </c>
      <c r="I3328" s="378">
        <v>26.17</v>
      </c>
      <c r="J3328" s="378">
        <v>26.17</v>
      </c>
      <c r="K3328" s="379"/>
      <c r="L3328" s="493">
        <v>31.53</v>
      </c>
    </row>
    <row r="3329" spans="1:13" x14ac:dyDescent="0.2">
      <c r="A3329" s="359" t="s">
        <v>14157</v>
      </c>
      <c r="B3329" s="381" t="s">
        <v>9503</v>
      </c>
      <c r="C3329" s="382" t="s">
        <v>5781</v>
      </c>
      <c r="D3329" s="381" t="s">
        <v>5782</v>
      </c>
      <c r="E3329" s="381" t="s">
        <v>5783</v>
      </c>
      <c r="F3329" s="383" t="s">
        <v>5784</v>
      </c>
      <c r="G3329" s="384" t="s">
        <v>5785</v>
      </c>
      <c r="H3329" s="382" t="s">
        <v>5786</v>
      </c>
      <c r="I3329" s="382" t="s">
        <v>5787</v>
      </c>
      <c r="J3329" s="382" t="s">
        <v>5788</v>
      </c>
      <c r="K3329" s="364"/>
    </row>
    <row r="3330" spans="1:13" ht="12.75" thickBot="1" x14ac:dyDescent="0.25">
      <c r="A3330" s="359" t="s">
        <v>14158</v>
      </c>
      <c r="B3330" s="385" t="s">
        <v>5789</v>
      </c>
      <c r="C3330" s="386" t="s">
        <v>9505</v>
      </c>
      <c r="D3330" s="385" t="s">
        <v>5791</v>
      </c>
      <c r="E3330" s="385" t="s">
        <v>1361</v>
      </c>
      <c r="F3330" s="387">
        <v>8</v>
      </c>
      <c r="G3330" s="388" t="s">
        <v>5607</v>
      </c>
      <c r="H3330" s="389">
        <v>1</v>
      </c>
      <c r="I3330" s="372">
        <v>15.49</v>
      </c>
      <c r="J3330" s="372">
        <v>15.49</v>
      </c>
      <c r="K3330" s="371"/>
      <c r="L3330" s="488">
        <v>18.649999999999999</v>
      </c>
      <c r="M3330" s="488">
        <v>18.649999999999999</v>
      </c>
    </row>
    <row r="3331" spans="1:13" ht="12.75" thickTop="1" x14ac:dyDescent="0.2">
      <c r="A3331" s="359" t="s">
        <v>14159</v>
      </c>
      <c r="B3331" s="390" t="s">
        <v>5794</v>
      </c>
      <c r="C3331" s="391" t="s">
        <v>5795</v>
      </c>
      <c r="D3331" s="390" t="s">
        <v>5791</v>
      </c>
      <c r="E3331" s="390" t="s">
        <v>5302</v>
      </c>
      <c r="F3331" s="392" t="s">
        <v>5796</v>
      </c>
      <c r="G3331" s="393" t="s">
        <v>86</v>
      </c>
      <c r="H3331" s="394">
        <v>0.15</v>
      </c>
      <c r="I3331" s="395">
        <v>12.5</v>
      </c>
      <c r="J3331" s="395">
        <v>1.87</v>
      </c>
      <c r="K3331" s="379"/>
      <c r="L3331" s="491">
        <v>15.06</v>
      </c>
    </row>
    <row r="3332" spans="1:13" x14ac:dyDescent="0.2">
      <c r="A3332" s="359" t="s">
        <v>7936</v>
      </c>
      <c r="B3332" s="373" t="s">
        <v>5794</v>
      </c>
      <c r="C3332" s="374" t="s">
        <v>5916</v>
      </c>
      <c r="D3332" s="373" t="s">
        <v>5791</v>
      </c>
      <c r="E3332" s="373" t="s">
        <v>5350</v>
      </c>
      <c r="F3332" s="375" t="s">
        <v>5796</v>
      </c>
      <c r="G3332" s="376" t="s">
        <v>86</v>
      </c>
      <c r="H3332" s="377">
        <v>0.15</v>
      </c>
      <c r="I3332" s="378">
        <v>18.510000000000002</v>
      </c>
      <c r="J3332" s="378">
        <v>2.77</v>
      </c>
      <c r="K3332" s="379"/>
      <c r="L3332" s="493">
        <v>22.3</v>
      </c>
    </row>
    <row r="3333" spans="1:13" x14ac:dyDescent="0.2">
      <c r="A3333" s="359" t="s">
        <v>7938</v>
      </c>
      <c r="B3333" s="373" t="s">
        <v>5794</v>
      </c>
      <c r="C3333" s="374" t="s">
        <v>7676</v>
      </c>
      <c r="D3333" s="373" t="s">
        <v>5791</v>
      </c>
      <c r="E3333" s="373" t="s">
        <v>1361</v>
      </c>
      <c r="F3333" s="375" t="s">
        <v>5798</v>
      </c>
      <c r="G3333" s="376" t="s">
        <v>5305</v>
      </c>
      <c r="H3333" s="377">
        <v>1</v>
      </c>
      <c r="I3333" s="378">
        <v>10.85084</v>
      </c>
      <c r="J3333" s="378">
        <v>10.85</v>
      </c>
      <c r="K3333" s="379"/>
      <c r="L3333" s="493">
        <v>13.06</v>
      </c>
    </row>
    <row r="3334" spans="1:13" x14ac:dyDescent="0.2">
      <c r="A3334" s="359" t="s">
        <v>7940</v>
      </c>
      <c r="B3334" s="360" t="s">
        <v>9510</v>
      </c>
      <c r="C3334" s="361" t="s">
        <v>5781</v>
      </c>
      <c r="D3334" s="360" t="s">
        <v>5782</v>
      </c>
      <c r="E3334" s="360" t="s">
        <v>5783</v>
      </c>
      <c r="F3334" s="362" t="s">
        <v>5784</v>
      </c>
      <c r="G3334" s="363" t="s">
        <v>5785</v>
      </c>
      <c r="H3334" s="361" t="s">
        <v>5786</v>
      </c>
      <c r="I3334" s="361" t="s">
        <v>5787</v>
      </c>
      <c r="J3334" s="361" t="s">
        <v>5788</v>
      </c>
      <c r="K3334" s="364"/>
      <c r="L3334" s="494"/>
    </row>
    <row r="3335" spans="1:13" x14ac:dyDescent="0.2">
      <c r="A3335" s="359" t="s">
        <v>7941</v>
      </c>
      <c r="B3335" s="365" t="s">
        <v>5789</v>
      </c>
      <c r="C3335" s="366" t="s">
        <v>9512</v>
      </c>
      <c r="D3335" s="365" t="s">
        <v>5791</v>
      </c>
      <c r="E3335" s="365" t="s">
        <v>1365</v>
      </c>
      <c r="F3335" s="367">
        <v>8</v>
      </c>
      <c r="G3335" s="368" t="s">
        <v>5607</v>
      </c>
      <c r="H3335" s="369">
        <v>1</v>
      </c>
      <c r="I3335" s="370">
        <v>208.97000000000003</v>
      </c>
      <c r="J3335" s="370">
        <v>208.97000000000003</v>
      </c>
      <c r="K3335" s="371"/>
      <c r="L3335" s="495">
        <v>251.76</v>
      </c>
      <c r="M3335" s="488">
        <v>251.76</v>
      </c>
    </row>
    <row r="3336" spans="1:13" x14ac:dyDescent="0.2">
      <c r="A3336" s="359" t="s">
        <v>7942</v>
      </c>
      <c r="B3336" s="373" t="s">
        <v>5794</v>
      </c>
      <c r="C3336" s="374" t="s">
        <v>5795</v>
      </c>
      <c r="D3336" s="373" t="s">
        <v>5791</v>
      </c>
      <c r="E3336" s="373" t="s">
        <v>5302</v>
      </c>
      <c r="F3336" s="375" t="s">
        <v>5796</v>
      </c>
      <c r="G3336" s="376" t="s">
        <v>86</v>
      </c>
      <c r="H3336" s="377">
        <v>1.74</v>
      </c>
      <c r="I3336" s="378">
        <v>12.5</v>
      </c>
      <c r="J3336" s="378">
        <v>21.75</v>
      </c>
      <c r="K3336" s="379"/>
      <c r="L3336" s="493">
        <v>15.06</v>
      </c>
    </row>
    <row r="3337" spans="1:13" x14ac:dyDescent="0.2">
      <c r="A3337" s="359" t="s">
        <v>14160</v>
      </c>
      <c r="B3337" s="396" t="s">
        <v>5794</v>
      </c>
      <c r="C3337" s="397" t="s">
        <v>5916</v>
      </c>
      <c r="D3337" s="396" t="s">
        <v>5791</v>
      </c>
      <c r="E3337" s="396" t="s">
        <v>5350</v>
      </c>
      <c r="F3337" s="398" t="s">
        <v>5796</v>
      </c>
      <c r="G3337" s="399" t="s">
        <v>86</v>
      </c>
      <c r="H3337" s="400">
        <v>1.74</v>
      </c>
      <c r="I3337" s="380">
        <v>18.510000000000002</v>
      </c>
      <c r="J3337" s="380">
        <v>32.200000000000003</v>
      </c>
      <c r="K3337" s="379"/>
      <c r="L3337" s="489">
        <v>22.3</v>
      </c>
    </row>
    <row r="3338" spans="1:13" ht="12.75" thickBot="1" x14ac:dyDescent="0.25">
      <c r="A3338" s="359" t="s">
        <v>14161</v>
      </c>
      <c r="B3338" s="396" t="s">
        <v>5794</v>
      </c>
      <c r="C3338" s="397" t="s">
        <v>9516</v>
      </c>
      <c r="D3338" s="396" t="s">
        <v>5791</v>
      </c>
      <c r="E3338" s="396" t="s">
        <v>1365</v>
      </c>
      <c r="F3338" s="398" t="s">
        <v>5798</v>
      </c>
      <c r="G3338" s="399" t="s">
        <v>5305</v>
      </c>
      <c r="H3338" s="400">
        <v>1</v>
      </c>
      <c r="I3338" s="380">
        <v>155.02000000000001</v>
      </c>
      <c r="J3338" s="380">
        <v>155.02000000000001</v>
      </c>
      <c r="K3338" s="379"/>
      <c r="L3338" s="489">
        <v>186.76</v>
      </c>
    </row>
    <row r="3339" spans="1:13" ht="12.75" thickTop="1" x14ac:dyDescent="0.2">
      <c r="A3339" s="359" t="s">
        <v>14162</v>
      </c>
      <c r="B3339" s="407" t="s">
        <v>9518</v>
      </c>
      <c r="C3339" s="408" t="s">
        <v>5781</v>
      </c>
      <c r="D3339" s="407" t="s">
        <v>5782</v>
      </c>
      <c r="E3339" s="407" t="s">
        <v>5783</v>
      </c>
      <c r="F3339" s="409" t="s">
        <v>5784</v>
      </c>
      <c r="G3339" s="410" t="s">
        <v>5785</v>
      </c>
      <c r="H3339" s="408" t="s">
        <v>5786</v>
      </c>
      <c r="I3339" s="408" t="s">
        <v>5787</v>
      </c>
      <c r="J3339" s="408" t="s">
        <v>5788</v>
      </c>
      <c r="K3339" s="364"/>
      <c r="L3339" s="492"/>
    </row>
    <row r="3340" spans="1:13" x14ac:dyDescent="0.2">
      <c r="A3340" s="359" t="s">
        <v>7945</v>
      </c>
      <c r="B3340" s="365" t="s">
        <v>5789</v>
      </c>
      <c r="C3340" s="366" t="s">
        <v>9520</v>
      </c>
      <c r="D3340" s="365" t="s">
        <v>5791</v>
      </c>
      <c r="E3340" s="365" t="s">
        <v>1367</v>
      </c>
      <c r="F3340" s="367">
        <v>8</v>
      </c>
      <c r="G3340" s="368" t="s">
        <v>1368</v>
      </c>
      <c r="H3340" s="369">
        <v>1</v>
      </c>
      <c r="I3340" s="370">
        <v>8.6300000000000008</v>
      </c>
      <c r="J3340" s="370">
        <v>8.6300000000000008</v>
      </c>
      <c r="K3340" s="371"/>
      <c r="L3340" s="495">
        <v>10.39</v>
      </c>
      <c r="M3340" s="488">
        <v>10.39</v>
      </c>
    </row>
    <row r="3341" spans="1:13" x14ac:dyDescent="0.2">
      <c r="A3341" s="359" t="s">
        <v>7947</v>
      </c>
      <c r="B3341" s="373" t="s">
        <v>5794</v>
      </c>
      <c r="C3341" s="374" t="s">
        <v>5795</v>
      </c>
      <c r="D3341" s="373" t="s">
        <v>5791</v>
      </c>
      <c r="E3341" s="373" t="s">
        <v>5302</v>
      </c>
      <c r="F3341" s="375" t="s">
        <v>5796</v>
      </c>
      <c r="G3341" s="376" t="s">
        <v>86</v>
      </c>
      <c r="H3341" s="377">
        <v>0.15</v>
      </c>
      <c r="I3341" s="378">
        <v>12.5</v>
      </c>
      <c r="J3341" s="378">
        <v>1.87</v>
      </c>
      <c r="K3341" s="379"/>
      <c r="L3341" s="493">
        <v>15.06</v>
      </c>
    </row>
    <row r="3342" spans="1:13" x14ac:dyDescent="0.2">
      <c r="A3342" s="359" t="s">
        <v>7949</v>
      </c>
      <c r="B3342" s="373" t="s">
        <v>5794</v>
      </c>
      <c r="C3342" s="374" t="s">
        <v>5916</v>
      </c>
      <c r="D3342" s="373" t="s">
        <v>5791</v>
      </c>
      <c r="E3342" s="373" t="s">
        <v>5350</v>
      </c>
      <c r="F3342" s="375" t="s">
        <v>5796</v>
      </c>
      <c r="G3342" s="376" t="s">
        <v>86</v>
      </c>
      <c r="H3342" s="377">
        <v>0.15</v>
      </c>
      <c r="I3342" s="378">
        <v>18.510000000000002</v>
      </c>
      <c r="J3342" s="378">
        <v>2.77</v>
      </c>
      <c r="K3342" s="379"/>
      <c r="L3342" s="493">
        <v>22.3</v>
      </c>
    </row>
    <row r="3343" spans="1:13" x14ac:dyDescent="0.2">
      <c r="A3343" s="359" t="s">
        <v>7950</v>
      </c>
      <c r="B3343" s="373" t="s">
        <v>5794</v>
      </c>
      <c r="C3343" s="374" t="s">
        <v>7790</v>
      </c>
      <c r="D3343" s="373" t="s">
        <v>5791</v>
      </c>
      <c r="E3343" s="373" t="s">
        <v>7791</v>
      </c>
      <c r="F3343" s="375" t="s">
        <v>5798</v>
      </c>
      <c r="G3343" s="376" t="s">
        <v>370</v>
      </c>
      <c r="H3343" s="377">
        <v>1</v>
      </c>
      <c r="I3343" s="378">
        <v>3.9932666666666665</v>
      </c>
      <c r="J3343" s="378">
        <v>3.99</v>
      </c>
      <c r="K3343" s="379"/>
      <c r="L3343" s="493">
        <v>4.8</v>
      </c>
    </row>
    <row r="3344" spans="1:13" x14ac:dyDescent="0.2">
      <c r="A3344" s="359" t="s">
        <v>7951</v>
      </c>
      <c r="B3344" s="360" t="s">
        <v>9525</v>
      </c>
      <c r="C3344" s="361" t="s">
        <v>5781</v>
      </c>
      <c r="D3344" s="360" t="s">
        <v>5782</v>
      </c>
      <c r="E3344" s="360" t="s">
        <v>5783</v>
      </c>
      <c r="F3344" s="362" t="s">
        <v>5784</v>
      </c>
      <c r="G3344" s="363" t="s">
        <v>5785</v>
      </c>
      <c r="H3344" s="361" t="s">
        <v>5786</v>
      </c>
      <c r="I3344" s="361" t="s">
        <v>5787</v>
      </c>
      <c r="J3344" s="361" t="s">
        <v>5788</v>
      </c>
      <c r="K3344" s="364"/>
      <c r="L3344" s="494"/>
    </row>
    <row r="3345" spans="1:13" x14ac:dyDescent="0.2">
      <c r="A3345" s="359" t="s">
        <v>14163</v>
      </c>
      <c r="B3345" s="385" t="s">
        <v>5789</v>
      </c>
      <c r="C3345" s="386" t="s">
        <v>9527</v>
      </c>
      <c r="D3345" s="385" t="s">
        <v>5791</v>
      </c>
      <c r="E3345" s="385" t="s">
        <v>1370</v>
      </c>
      <c r="F3345" s="387">
        <v>8</v>
      </c>
      <c r="G3345" s="388" t="s">
        <v>5607</v>
      </c>
      <c r="H3345" s="389">
        <v>1</v>
      </c>
      <c r="I3345" s="372">
        <v>10.87</v>
      </c>
      <c r="J3345" s="372">
        <v>10.87</v>
      </c>
      <c r="K3345" s="371"/>
      <c r="L3345" s="488">
        <v>13.07</v>
      </c>
      <c r="M3345" s="488">
        <v>13.07</v>
      </c>
    </row>
    <row r="3346" spans="1:13" ht="12.75" thickBot="1" x14ac:dyDescent="0.25">
      <c r="A3346" s="359" t="s">
        <v>14164</v>
      </c>
      <c r="B3346" s="396" t="s">
        <v>5794</v>
      </c>
      <c r="C3346" s="397" t="s">
        <v>5795</v>
      </c>
      <c r="D3346" s="396" t="s">
        <v>5791</v>
      </c>
      <c r="E3346" s="396" t="s">
        <v>5302</v>
      </c>
      <c r="F3346" s="398" t="s">
        <v>5796</v>
      </c>
      <c r="G3346" s="399" t="s">
        <v>86</v>
      </c>
      <c r="H3346" s="400">
        <v>0.25</v>
      </c>
      <c r="I3346" s="380">
        <v>12.5</v>
      </c>
      <c r="J3346" s="380">
        <v>3.12</v>
      </c>
      <c r="K3346" s="379"/>
      <c r="L3346" s="489">
        <v>15.06</v>
      </c>
    </row>
    <row r="3347" spans="1:13" ht="12.75" thickTop="1" x14ac:dyDescent="0.2">
      <c r="A3347" s="359" t="s">
        <v>14165</v>
      </c>
      <c r="B3347" s="390" t="s">
        <v>5794</v>
      </c>
      <c r="C3347" s="391" t="s">
        <v>5916</v>
      </c>
      <c r="D3347" s="390" t="s">
        <v>5791</v>
      </c>
      <c r="E3347" s="390" t="s">
        <v>5350</v>
      </c>
      <c r="F3347" s="392" t="s">
        <v>5796</v>
      </c>
      <c r="G3347" s="393" t="s">
        <v>86</v>
      </c>
      <c r="H3347" s="394">
        <v>0.25</v>
      </c>
      <c r="I3347" s="395">
        <v>18.510000000000002</v>
      </c>
      <c r="J3347" s="395">
        <v>4.62</v>
      </c>
      <c r="K3347" s="379"/>
      <c r="L3347" s="491">
        <v>22.3</v>
      </c>
    </row>
    <row r="3348" spans="1:13" x14ac:dyDescent="0.2">
      <c r="A3348" s="359" t="s">
        <v>7954</v>
      </c>
      <c r="B3348" s="373" t="s">
        <v>5794</v>
      </c>
      <c r="C3348" s="374" t="s">
        <v>6602</v>
      </c>
      <c r="D3348" s="373" t="s">
        <v>5791</v>
      </c>
      <c r="E3348" s="373" t="s">
        <v>5394</v>
      </c>
      <c r="F3348" s="375" t="s">
        <v>5798</v>
      </c>
      <c r="G3348" s="376" t="s">
        <v>5385</v>
      </c>
      <c r="H3348" s="377">
        <v>0.28000000000000003</v>
      </c>
      <c r="I3348" s="378">
        <v>0.38</v>
      </c>
      <c r="J3348" s="378">
        <v>0.1</v>
      </c>
      <c r="K3348" s="379"/>
      <c r="L3348" s="493">
        <v>0.46</v>
      </c>
    </row>
    <row r="3349" spans="1:13" x14ac:dyDescent="0.2">
      <c r="A3349" s="359" t="s">
        <v>7956</v>
      </c>
      <c r="B3349" s="373" t="s">
        <v>5794</v>
      </c>
      <c r="C3349" s="374" t="s">
        <v>7783</v>
      </c>
      <c r="D3349" s="373" t="s">
        <v>5791</v>
      </c>
      <c r="E3349" s="373" t="s">
        <v>7784</v>
      </c>
      <c r="F3349" s="375" t="s">
        <v>5798</v>
      </c>
      <c r="G3349" s="376" t="s">
        <v>5305</v>
      </c>
      <c r="H3349" s="377">
        <v>1</v>
      </c>
      <c r="I3349" s="378">
        <v>3.03</v>
      </c>
      <c r="J3349" s="378">
        <v>3.03</v>
      </c>
      <c r="K3349" s="379"/>
      <c r="L3349" s="493">
        <v>3.62</v>
      </c>
    </row>
    <row r="3350" spans="1:13" x14ac:dyDescent="0.2">
      <c r="A3350" s="359" t="s">
        <v>7958</v>
      </c>
      <c r="B3350" s="360" t="s">
        <v>9533</v>
      </c>
      <c r="C3350" s="361" t="s">
        <v>5781</v>
      </c>
      <c r="D3350" s="360" t="s">
        <v>5782</v>
      </c>
      <c r="E3350" s="360" t="s">
        <v>5783</v>
      </c>
      <c r="F3350" s="362" t="s">
        <v>5784</v>
      </c>
      <c r="G3350" s="363" t="s">
        <v>5785</v>
      </c>
      <c r="H3350" s="361" t="s">
        <v>5786</v>
      </c>
      <c r="I3350" s="361" t="s">
        <v>5787</v>
      </c>
      <c r="J3350" s="361" t="s">
        <v>5788</v>
      </c>
      <c r="K3350" s="364"/>
      <c r="L3350" s="494"/>
    </row>
    <row r="3351" spans="1:13" ht="24" x14ac:dyDescent="0.2">
      <c r="A3351" s="359" t="s">
        <v>7959</v>
      </c>
      <c r="B3351" s="365" t="s">
        <v>5789</v>
      </c>
      <c r="C3351" s="366" t="s">
        <v>9535</v>
      </c>
      <c r="D3351" s="365" t="s">
        <v>217</v>
      </c>
      <c r="E3351" s="365" t="s">
        <v>1372</v>
      </c>
      <c r="F3351" s="367" t="s">
        <v>6651</v>
      </c>
      <c r="G3351" s="368" t="s">
        <v>160</v>
      </c>
      <c r="H3351" s="369">
        <v>1</v>
      </c>
      <c r="I3351" s="370">
        <v>8.91</v>
      </c>
      <c r="J3351" s="370">
        <v>8.91</v>
      </c>
      <c r="K3351" s="371"/>
      <c r="L3351" s="495">
        <v>10.75</v>
      </c>
      <c r="M3351" s="488">
        <v>10.75</v>
      </c>
    </row>
    <row r="3352" spans="1:13" ht="24" x14ac:dyDescent="0.2">
      <c r="A3352" s="359" t="s">
        <v>7960</v>
      </c>
      <c r="B3352" s="418" t="s">
        <v>5898</v>
      </c>
      <c r="C3352" s="419" t="s">
        <v>6656</v>
      </c>
      <c r="D3352" s="418" t="s">
        <v>217</v>
      </c>
      <c r="E3352" s="418" t="s">
        <v>1632</v>
      </c>
      <c r="F3352" s="420" t="s">
        <v>5908</v>
      </c>
      <c r="G3352" s="421" t="s">
        <v>185</v>
      </c>
      <c r="H3352" s="422">
        <v>8.4500000000000006E-2</v>
      </c>
      <c r="I3352" s="423">
        <v>23.19</v>
      </c>
      <c r="J3352" s="423">
        <v>1.95</v>
      </c>
      <c r="K3352" s="379"/>
      <c r="L3352" s="493">
        <v>27.94</v>
      </c>
    </row>
    <row r="3353" spans="1:13" ht="24" x14ac:dyDescent="0.2">
      <c r="A3353" s="359" t="s">
        <v>14166</v>
      </c>
      <c r="B3353" s="424" t="s">
        <v>5898</v>
      </c>
      <c r="C3353" s="425" t="s">
        <v>5909</v>
      </c>
      <c r="D3353" s="424" t="s">
        <v>217</v>
      </c>
      <c r="E3353" s="424" t="s">
        <v>5455</v>
      </c>
      <c r="F3353" s="426" t="s">
        <v>5908</v>
      </c>
      <c r="G3353" s="427" t="s">
        <v>185</v>
      </c>
      <c r="H3353" s="428">
        <v>2.6599999999999999E-2</v>
      </c>
      <c r="I3353" s="417">
        <v>16.12</v>
      </c>
      <c r="J3353" s="417">
        <v>0.42</v>
      </c>
      <c r="K3353" s="379"/>
      <c r="L3353" s="489">
        <v>19.420000000000002</v>
      </c>
    </row>
    <row r="3354" spans="1:13" ht="12.75" thickBot="1" x14ac:dyDescent="0.25">
      <c r="A3354" s="359" t="s">
        <v>14167</v>
      </c>
      <c r="B3354" s="396" t="s">
        <v>5794</v>
      </c>
      <c r="C3354" s="397" t="s">
        <v>9539</v>
      </c>
      <c r="D3354" s="396" t="s">
        <v>217</v>
      </c>
      <c r="E3354" s="396" t="s">
        <v>5530</v>
      </c>
      <c r="F3354" s="398" t="s">
        <v>5798</v>
      </c>
      <c r="G3354" s="399" t="s">
        <v>160</v>
      </c>
      <c r="H3354" s="400">
        <v>3.32E-2</v>
      </c>
      <c r="I3354" s="380">
        <v>3.32</v>
      </c>
      <c r="J3354" s="380">
        <v>0.11</v>
      </c>
      <c r="K3354" s="379"/>
      <c r="L3354" s="489">
        <v>4</v>
      </c>
    </row>
    <row r="3355" spans="1:13" ht="24.75" thickTop="1" x14ac:dyDescent="0.2">
      <c r="A3355" s="359" t="s">
        <v>14168</v>
      </c>
      <c r="B3355" s="390" t="s">
        <v>5794</v>
      </c>
      <c r="C3355" s="391" t="s">
        <v>9541</v>
      </c>
      <c r="D3355" s="390" t="s">
        <v>217</v>
      </c>
      <c r="E3355" s="390" t="s">
        <v>9542</v>
      </c>
      <c r="F3355" s="392" t="s">
        <v>5798</v>
      </c>
      <c r="G3355" s="393" t="s">
        <v>160</v>
      </c>
      <c r="H3355" s="394">
        <v>1</v>
      </c>
      <c r="I3355" s="395">
        <v>6.43</v>
      </c>
      <c r="J3355" s="395">
        <v>6.43</v>
      </c>
      <c r="K3355" s="379"/>
      <c r="L3355" s="491">
        <v>7.75</v>
      </c>
    </row>
    <row r="3356" spans="1:13" x14ac:dyDescent="0.2">
      <c r="A3356" s="359" t="s">
        <v>7963</v>
      </c>
      <c r="B3356" s="360" t="s">
        <v>9544</v>
      </c>
      <c r="C3356" s="361" t="s">
        <v>5781</v>
      </c>
      <c r="D3356" s="360" t="s">
        <v>5782</v>
      </c>
      <c r="E3356" s="360" t="s">
        <v>5783</v>
      </c>
      <c r="F3356" s="362" t="s">
        <v>5784</v>
      </c>
      <c r="G3356" s="363" t="s">
        <v>5785</v>
      </c>
      <c r="H3356" s="361" t="s">
        <v>5786</v>
      </c>
      <c r="I3356" s="361" t="s">
        <v>5787</v>
      </c>
      <c r="J3356" s="361" t="s">
        <v>5788</v>
      </c>
      <c r="K3356" s="364"/>
      <c r="L3356" s="494"/>
    </row>
    <row r="3357" spans="1:13" x14ac:dyDescent="0.2">
      <c r="A3357" s="359" t="s">
        <v>7965</v>
      </c>
      <c r="B3357" s="365" t="s">
        <v>5789</v>
      </c>
      <c r="C3357" s="366" t="s">
        <v>9546</v>
      </c>
      <c r="D3357" s="365" t="s">
        <v>5791</v>
      </c>
      <c r="E3357" s="365" t="s">
        <v>1377</v>
      </c>
      <c r="F3357" s="367">
        <v>8</v>
      </c>
      <c r="G3357" s="368" t="s">
        <v>5607</v>
      </c>
      <c r="H3357" s="369">
        <v>1</v>
      </c>
      <c r="I3357" s="370">
        <v>72.150000000000006</v>
      </c>
      <c r="J3357" s="370">
        <v>72.150000000000006</v>
      </c>
      <c r="K3357" s="371"/>
      <c r="L3357" s="495">
        <v>86.91</v>
      </c>
      <c r="M3357" s="488">
        <v>86.91</v>
      </c>
    </row>
    <row r="3358" spans="1:13" x14ac:dyDescent="0.2">
      <c r="A3358" s="359" t="s">
        <v>7967</v>
      </c>
      <c r="B3358" s="373" t="s">
        <v>5794</v>
      </c>
      <c r="C3358" s="374" t="s">
        <v>5795</v>
      </c>
      <c r="D3358" s="373" t="s">
        <v>5791</v>
      </c>
      <c r="E3358" s="373" t="s">
        <v>5302</v>
      </c>
      <c r="F3358" s="375" t="s">
        <v>5796</v>
      </c>
      <c r="G3358" s="376" t="s">
        <v>86</v>
      </c>
      <c r="H3358" s="377">
        <v>0.15</v>
      </c>
      <c r="I3358" s="378">
        <v>12.5</v>
      </c>
      <c r="J3358" s="378">
        <v>1.87</v>
      </c>
      <c r="K3358" s="379"/>
      <c r="L3358" s="493">
        <v>15.06</v>
      </c>
    </row>
    <row r="3359" spans="1:13" x14ac:dyDescent="0.2">
      <c r="A3359" s="359" t="s">
        <v>7968</v>
      </c>
      <c r="B3359" s="373" t="s">
        <v>5794</v>
      </c>
      <c r="C3359" s="374" t="s">
        <v>5916</v>
      </c>
      <c r="D3359" s="373" t="s">
        <v>5791</v>
      </c>
      <c r="E3359" s="373" t="s">
        <v>5350</v>
      </c>
      <c r="F3359" s="375" t="s">
        <v>5796</v>
      </c>
      <c r="G3359" s="376" t="s">
        <v>86</v>
      </c>
      <c r="H3359" s="377">
        <v>0.15</v>
      </c>
      <c r="I3359" s="378">
        <v>18.510000000000002</v>
      </c>
      <c r="J3359" s="378">
        <v>2.77</v>
      </c>
      <c r="K3359" s="379"/>
      <c r="L3359" s="493">
        <v>22.3</v>
      </c>
    </row>
    <row r="3360" spans="1:13" x14ac:dyDescent="0.2">
      <c r="A3360" s="359" t="s">
        <v>7969</v>
      </c>
      <c r="B3360" s="373" t="s">
        <v>5794</v>
      </c>
      <c r="C3360" s="374" t="s">
        <v>9550</v>
      </c>
      <c r="D3360" s="373" t="s">
        <v>5791</v>
      </c>
      <c r="E3360" s="373" t="s">
        <v>1377</v>
      </c>
      <c r="F3360" s="375" t="s">
        <v>5798</v>
      </c>
      <c r="G3360" s="376" t="s">
        <v>5305</v>
      </c>
      <c r="H3360" s="377">
        <v>1</v>
      </c>
      <c r="I3360" s="378">
        <v>67.510074626865674</v>
      </c>
      <c r="J3360" s="378">
        <v>67.510000000000005</v>
      </c>
      <c r="K3360" s="379"/>
      <c r="L3360" s="493">
        <v>81.319999999999993</v>
      </c>
    </row>
    <row r="3361" spans="1:13" x14ac:dyDescent="0.2">
      <c r="A3361" s="359" t="s">
        <v>14169</v>
      </c>
      <c r="B3361" s="381" t="s">
        <v>9552</v>
      </c>
      <c r="C3361" s="382" t="s">
        <v>5781</v>
      </c>
      <c r="D3361" s="381" t="s">
        <v>5782</v>
      </c>
      <c r="E3361" s="381" t="s">
        <v>5783</v>
      </c>
      <c r="F3361" s="383" t="s">
        <v>5784</v>
      </c>
      <c r="G3361" s="384" t="s">
        <v>5785</v>
      </c>
      <c r="H3361" s="382" t="s">
        <v>5786</v>
      </c>
      <c r="I3361" s="382" t="s">
        <v>5787</v>
      </c>
      <c r="J3361" s="382" t="s">
        <v>5788</v>
      </c>
      <c r="K3361" s="364"/>
    </row>
    <row r="3362" spans="1:13" ht="12.75" thickBot="1" x14ac:dyDescent="0.25">
      <c r="A3362" s="359" t="s">
        <v>14170</v>
      </c>
      <c r="B3362" s="385" t="s">
        <v>5789</v>
      </c>
      <c r="C3362" s="386" t="s">
        <v>9554</v>
      </c>
      <c r="D3362" s="385" t="s">
        <v>5791</v>
      </c>
      <c r="E3362" s="385" t="s">
        <v>1379</v>
      </c>
      <c r="F3362" s="387">
        <v>8</v>
      </c>
      <c r="G3362" s="388" t="s">
        <v>5305</v>
      </c>
      <c r="H3362" s="389">
        <v>1</v>
      </c>
      <c r="I3362" s="372">
        <v>79.740000000000009</v>
      </c>
      <c r="J3362" s="372">
        <v>79.739999999999995</v>
      </c>
      <c r="K3362" s="371"/>
      <c r="L3362" s="488">
        <v>96.06</v>
      </c>
      <c r="M3362" s="488">
        <v>96.06</v>
      </c>
    </row>
    <row r="3363" spans="1:13" ht="12.75" thickTop="1" x14ac:dyDescent="0.2">
      <c r="A3363" s="359" t="s">
        <v>14171</v>
      </c>
      <c r="B3363" s="390" t="s">
        <v>5794</v>
      </c>
      <c r="C3363" s="391" t="s">
        <v>5795</v>
      </c>
      <c r="D3363" s="390" t="s">
        <v>5791</v>
      </c>
      <c r="E3363" s="390" t="s">
        <v>5302</v>
      </c>
      <c r="F3363" s="392" t="s">
        <v>5796</v>
      </c>
      <c r="G3363" s="393" t="s">
        <v>86</v>
      </c>
      <c r="H3363" s="394">
        <v>0.39</v>
      </c>
      <c r="I3363" s="395">
        <v>12.5</v>
      </c>
      <c r="J3363" s="395">
        <v>4.87</v>
      </c>
      <c r="K3363" s="379"/>
      <c r="L3363" s="491">
        <v>15.06</v>
      </c>
    </row>
    <row r="3364" spans="1:13" x14ac:dyDescent="0.2">
      <c r="A3364" s="359" t="s">
        <v>7972</v>
      </c>
      <c r="B3364" s="373" t="s">
        <v>5794</v>
      </c>
      <c r="C3364" s="374" t="s">
        <v>5916</v>
      </c>
      <c r="D3364" s="373" t="s">
        <v>5791</v>
      </c>
      <c r="E3364" s="373" t="s">
        <v>5350</v>
      </c>
      <c r="F3364" s="375" t="s">
        <v>5796</v>
      </c>
      <c r="G3364" s="376" t="s">
        <v>86</v>
      </c>
      <c r="H3364" s="377">
        <v>0.39</v>
      </c>
      <c r="I3364" s="378">
        <v>18.510000000000002</v>
      </c>
      <c r="J3364" s="378">
        <v>7.21</v>
      </c>
      <c r="K3364" s="379"/>
      <c r="L3364" s="493">
        <v>22.3</v>
      </c>
    </row>
    <row r="3365" spans="1:13" x14ac:dyDescent="0.2">
      <c r="A3365" s="359" t="s">
        <v>7974</v>
      </c>
      <c r="B3365" s="373" t="s">
        <v>5794</v>
      </c>
      <c r="C3365" s="374" t="s">
        <v>9558</v>
      </c>
      <c r="D3365" s="373" t="s">
        <v>5791</v>
      </c>
      <c r="E3365" s="373" t="s">
        <v>1379</v>
      </c>
      <c r="F3365" s="375" t="s">
        <v>5798</v>
      </c>
      <c r="G3365" s="376" t="s">
        <v>5305</v>
      </c>
      <c r="H3365" s="377">
        <v>1</v>
      </c>
      <c r="I3365" s="378">
        <v>67.66009701492537</v>
      </c>
      <c r="J3365" s="378">
        <v>67.66</v>
      </c>
      <c r="K3365" s="379"/>
      <c r="L3365" s="493">
        <v>81.5</v>
      </c>
    </row>
    <row r="3366" spans="1:13" x14ac:dyDescent="0.2">
      <c r="A3366" s="359" t="s">
        <v>7976</v>
      </c>
      <c r="B3366" s="360" t="s">
        <v>9560</v>
      </c>
      <c r="C3366" s="361" t="s">
        <v>5781</v>
      </c>
      <c r="D3366" s="360" t="s">
        <v>5782</v>
      </c>
      <c r="E3366" s="360" t="s">
        <v>5783</v>
      </c>
      <c r="F3366" s="362" t="s">
        <v>5784</v>
      </c>
      <c r="G3366" s="363" t="s">
        <v>5785</v>
      </c>
      <c r="H3366" s="361" t="s">
        <v>5786</v>
      </c>
      <c r="I3366" s="361" t="s">
        <v>5787</v>
      </c>
      <c r="J3366" s="361" t="s">
        <v>5788</v>
      </c>
      <c r="K3366" s="364"/>
      <c r="L3366" s="494"/>
    </row>
    <row r="3367" spans="1:13" x14ac:dyDescent="0.2">
      <c r="A3367" s="359" t="s">
        <v>7977</v>
      </c>
      <c r="B3367" s="365" t="s">
        <v>5789</v>
      </c>
      <c r="C3367" s="366" t="s">
        <v>9562</v>
      </c>
      <c r="D3367" s="365" t="s">
        <v>5791</v>
      </c>
      <c r="E3367" s="365" t="s">
        <v>1381</v>
      </c>
      <c r="F3367" s="367">
        <v>8</v>
      </c>
      <c r="G3367" s="368" t="s">
        <v>5607</v>
      </c>
      <c r="H3367" s="369">
        <v>1</v>
      </c>
      <c r="I3367" s="370">
        <v>1601.25</v>
      </c>
      <c r="J3367" s="370">
        <v>1601.25</v>
      </c>
      <c r="K3367" s="371"/>
      <c r="L3367" s="495">
        <v>1929</v>
      </c>
      <c r="M3367" s="488">
        <v>1929</v>
      </c>
    </row>
    <row r="3368" spans="1:13" x14ac:dyDescent="0.2">
      <c r="A3368" s="359" t="s">
        <v>7978</v>
      </c>
      <c r="B3368" s="373" t="s">
        <v>5794</v>
      </c>
      <c r="C3368" s="374" t="s">
        <v>5795</v>
      </c>
      <c r="D3368" s="373" t="s">
        <v>5791</v>
      </c>
      <c r="E3368" s="373" t="s">
        <v>5302</v>
      </c>
      <c r="F3368" s="375" t="s">
        <v>5796</v>
      </c>
      <c r="G3368" s="376" t="s">
        <v>86</v>
      </c>
      <c r="H3368" s="377">
        <v>0.5</v>
      </c>
      <c r="I3368" s="378">
        <v>12.5</v>
      </c>
      <c r="J3368" s="378">
        <v>6.25</v>
      </c>
      <c r="K3368" s="379"/>
      <c r="L3368" s="493">
        <v>15.06</v>
      </c>
    </row>
    <row r="3369" spans="1:13" x14ac:dyDescent="0.2">
      <c r="A3369" s="359" t="s">
        <v>14172</v>
      </c>
      <c r="B3369" s="396" t="s">
        <v>5794</v>
      </c>
      <c r="C3369" s="397" t="s">
        <v>5916</v>
      </c>
      <c r="D3369" s="396" t="s">
        <v>5791</v>
      </c>
      <c r="E3369" s="396" t="s">
        <v>5350</v>
      </c>
      <c r="F3369" s="398" t="s">
        <v>5796</v>
      </c>
      <c r="G3369" s="399" t="s">
        <v>86</v>
      </c>
      <c r="H3369" s="400">
        <v>0.5</v>
      </c>
      <c r="I3369" s="380">
        <v>18.510000000000002</v>
      </c>
      <c r="J3369" s="380">
        <v>9.25</v>
      </c>
      <c r="K3369" s="379"/>
      <c r="L3369" s="489">
        <v>22.3</v>
      </c>
    </row>
    <row r="3370" spans="1:13" ht="12.75" thickBot="1" x14ac:dyDescent="0.25">
      <c r="A3370" s="359" t="s">
        <v>14173</v>
      </c>
      <c r="B3370" s="396" t="s">
        <v>5794</v>
      </c>
      <c r="C3370" s="397" t="s">
        <v>9566</v>
      </c>
      <c r="D3370" s="396" t="s">
        <v>5791</v>
      </c>
      <c r="E3370" s="396" t="s">
        <v>9567</v>
      </c>
      <c r="F3370" s="398" t="s">
        <v>5798</v>
      </c>
      <c r="G3370" s="399" t="s">
        <v>5305</v>
      </c>
      <c r="H3370" s="400">
        <v>1</v>
      </c>
      <c r="I3370" s="380">
        <v>1585.75</v>
      </c>
      <c r="J3370" s="380">
        <v>1585.75</v>
      </c>
      <c r="K3370" s="379"/>
      <c r="L3370" s="489">
        <v>1910.32</v>
      </c>
    </row>
    <row r="3371" spans="1:13" ht="12.75" thickTop="1" x14ac:dyDescent="0.2">
      <c r="A3371" s="359" t="s">
        <v>14174</v>
      </c>
      <c r="B3371" s="407" t="s">
        <v>9569</v>
      </c>
      <c r="C3371" s="408" t="s">
        <v>5781</v>
      </c>
      <c r="D3371" s="407" t="s">
        <v>5782</v>
      </c>
      <c r="E3371" s="407" t="s">
        <v>5783</v>
      </c>
      <c r="F3371" s="409" t="s">
        <v>5784</v>
      </c>
      <c r="G3371" s="410" t="s">
        <v>5785</v>
      </c>
      <c r="H3371" s="408" t="s">
        <v>5786</v>
      </c>
      <c r="I3371" s="408" t="s">
        <v>5787</v>
      </c>
      <c r="J3371" s="408" t="s">
        <v>5788</v>
      </c>
      <c r="K3371" s="364"/>
      <c r="L3371" s="492"/>
    </row>
    <row r="3372" spans="1:13" x14ac:dyDescent="0.2">
      <c r="A3372" s="359" t="s">
        <v>7980</v>
      </c>
      <c r="B3372" s="365" t="s">
        <v>5789</v>
      </c>
      <c r="C3372" s="366" t="s">
        <v>9571</v>
      </c>
      <c r="D3372" s="365" t="s">
        <v>5791</v>
      </c>
      <c r="E3372" s="365" t="s">
        <v>1383</v>
      </c>
      <c r="F3372" s="367">
        <v>8</v>
      </c>
      <c r="G3372" s="368" t="s">
        <v>5607</v>
      </c>
      <c r="H3372" s="369">
        <v>1</v>
      </c>
      <c r="I3372" s="370">
        <v>48.75</v>
      </c>
      <c r="J3372" s="370">
        <v>48.75</v>
      </c>
      <c r="K3372" s="371"/>
      <c r="L3372" s="495">
        <v>58.72</v>
      </c>
      <c r="M3372" s="488">
        <v>58.72</v>
      </c>
    </row>
    <row r="3373" spans="1:13" x14ac:dyDescent="0.2">
      <c r="A3373" s="359" t="s">
        <v>7982</v>
      </c>
      <c r="B3373" s="373" t="s">
        <v>5794</v>
      </c>
      <c r="C3373" s="374" t="s">
        <v>5795</v>
      </c>
      <c r="D3373" s="373" t="s">
        <v>5791</v>
      </c>
      <c r="E3373" s="373" t="s">
        <v>5302</v>
      </c>
      <c r="F3373" s="375" t="s">
        <v>5796</v>
      </c>
      <c r="G3373" s="376" t="s">
        <v>86</v>
      </c>
      <c r="H3373" s="377">
        <v>0.2</v>
      </c>
      <c r="I3373" s="378">
        <v>12.5</v>
      </c>
      <c r="J3373" s="378">
        <v>2.5</v>
      </c>
      <c r="K3373" s="379"/>
      <c r="L3373" s="493">
        <v>15.06</v>
      </c>
    </row>
    <row r="3374" spans="1:13" x14ac:dyDescent="0.2">
      <c r="A3374" s="359" t="s">
        <v>7984</v>
      </c>
      <c r="B3374" s="373" t="s">
        <v>5794</v>
      </c>
      <c r="C3374" s="374" t="s">
        <v>5916</v>
      </c>
      <c r="D3374" s="373" t="s">
        <v>5791</v>
      </c>
      <c r="E3374" s="373" t="s">
        <v>5350</v>
      </c>
      <c r="F3374" s="375" t="s">
        <v>5796</v>
      </c>
      <c r="G3374" s="376" t="s">
        <v>86</v>
      </c>
      <c r="H3374" s="377">
        <v>0.2</v>
      </c>
      <c r="I3374" s="378">
        <v>18.510000000000002</v>
      </c>
      <c r="J3374" s="378">
        <v>3.7</v>
      </c>
      <c r="K3374" s="379"/>
      <c r="L3374" s="493">
        <v>22.3</v>
      </c>
    </row>
    <row r="3375" spans="1:13" x14ac:dyDescent="0.2">
      <c r="A3375" s="359" t="s">
        <v>7985</v>
      </c>
      <c r="B3375" s="373" t="s">
        <v>5794</v>
      </c>
      <c r="C3375" s="374" t="s">
        <v>6602</v>
      </c>
      <c r="D3375" s="373" t="s">
        <v>5791</v>
      </c>
      <c r="E3375" s="373" t="s">
        <v>5394</v>
      </c>
      <c r="F3375" s="375" t="s">
        <v>5798</v>
      </c>
      <c r="G3375" s="376" t="s">
        <v>5385</v>
      </c>
      <c r="H3375" s="377">
        <v>0.28000000000000003</v>
      </c>
      <c r="I3375" s="378">
        <v>0.38</v>
      </c>
      <c r="J3375" s="378">
        <v>0.1</v>
      </c>
      <c r="K3375" s="379"/>
      <c r="L3375" s="493">
        <v>0.46</v>
      </c>
    </row>
    <row r="3376" spans="1:13" x14ac:dyDescent="0.2">
      <c r="A3376" s="359" t="s">
        <v>7986</v>
      </c>
      <c r="B3376" s="373" t="s">
        <v>5794</v>
      </c>
      <c r="C3376" s="374" t="s">
        <v>9576</v>
      </c>
      <c r="D3376" s="373" t="s">
        <v>5791</v>
      </c>
      <c r="E3376" s="373" t="s">
        <v>9577</v>
      </c>
      <c r="F3376" s="375" t="s">
        <v>5798</v>
      </c>
      <c r="G3376" s="376" t="s">
        <v>5305</v>
      </c>
      <c r="H3376" s="377">
        <v>1</v>
      </c>
      <c r="I3376" s="378">
        <v>42.450104761904768</v>
      </c>
      <c r="J3376" s="378">
        <v>42.45</v>
      </c>
      <c r="K3376" s="379"/>
      <c r="L3376" s="493">
        <v>51.13</v>
      </c>
    </row>
    <row r="3377" spans="1:13" x14ac:dyDescent="0.2">
      <c r="A3377" s="359" t="s">
        <v>14175</v>
      </c>
      <c r="B3377" s="381" t="s">
        <v>9579</v>
      </c>
      <c r="C3377" s="382" t="s">
        <v>5781</v>
      </c>
      <c r="D3377" s="381" t="s">
        <v>5782</v>
      </c>
      <c r="E3377" s="381" t="s">
        <v>5783</v>
      </c>
      <c r="F3377" s="383" t="s">
        <v>5784</v>
      </c>
      <c r="G3377" s="384" t="s">
        <v>5785</v>
      </c>
      <c r="H3377" s="382" t="s">
        <v>5786</v>
      </c>
      <c r="I3377" s="382" t="s">
        <v>5787</v>
      </c>
      <c r="J3377" s="382" t="s">
        <v>5788</v>
      </c>
      <c r="K3377" s="364"/>
    </row>
    <row r="3378" spans="1:13" ht="24.75" thickBot="1" x14ac:dyDescent="0.25">
      <c r="A3378" s="359" t="s">
        <v>14176</v>
      </c>
      <c r="B3378" s="385" t="s">
        <v>5789</v>
      </c>
      <c r="C3378" s="386" t="s">
        <v>9581</v>
      </c>
      <c r="D3378" s="385" t="s">
        <v>5791</v>
      </c>
      <c r="E3378" s="385" t="s">
        <v>1385</v>
      </c>
      <c r="F3378" s="387">
        <v>8</v>
      </c>
      <c r="G3378" s="388" t="s">
        <v>5607</v>
      </c>
      <c r="H3378" s="389">
        <v>1</v>
      </c>
      <c r="I3378" s="372">
        <v>49.57</v>
      </c>
      <c r="J3378" s="372">
        <v>49.57</v>
      </c>
      <c r="K3378" s="371"/>
      <c r="L3378" s="488">
        <v>59.67</v>
      </c>
      <c r="M3378" s="488">
        <v>59.67</v>
      </c>
    </row>
    <row r="3379" spans="1:13" ht="12.75" thickTop="1" x14ac:dyDescent="0.2">
      <c r="A3379" s="359" t="s">
        <v>14177</v>
      </c>
      <c r="B3379" s="390" t="s">
        <v>5794</v>
      </c>
      <c r="C3379" s="391" t="s">
        <v>5840</v>
      </c>
      <c r="D3379" s="390" t="s">
        <v>5791</v>
      </c>
      <c r="E3379" s="390" t="s">
        <v>5288</v>
      </c>
      <c r="F3379" s="392" t="s">
        <v>5796</v>
      </c>
      <c r="G3379" s="393" t="s">
        <v>86</v>
      </c>
      <c r="H3379" s="394">
        <v>0.91210000000000002</v>
      </c>
      <c r="I3379" s="395">
        <v>18.510000000000002</v>
      </c>
      <c r="J3379" s="395">
        <v>16.88</v>
      </c>
      <c r="K3379" s="379"/>
      <c r="L3379" s="491">
        <v>22.3</v>
      </c>
    </row>
    <row r="3380" spans="1:13" ht="24" x14ac:dyDescent="0.2">
      <c r="A3380" s="359" t="s">
        <v>7989</v>
      </c>
      <c r="B3380" s="373" t="s">
        <v>5794</v>
      </c>
      <c r="C3380" s="374" t="s">
        <v>6207</v>
      </c>
      <c r="D3380" s="373" t="s">
        <v>5791</v>
      </c>
      <c r="E3380" s="373" t="s">
        <v>6208</v>
      </c>
      <c r="F3380" s="375" t="s">
        <v>5798</v>
      </c>
      <c r="G3380" s="376" t="s">
        <v>5298</v>
      </c>
      <c r="H3380" s="377">
        <v>0.1013</v>
      </c>
      <c r="I3380" s="378">
        <v>6.38</v>
      </c>
      <c r="J3380" s="378">
        <v>0.64</v>
      </c>
      <c r="K3380" s="379"/>
      <c r="L3380" s="493">
        <v>7.69</v>
      </c>
    </row>
    <row r="3381" spans="1:13" x14ac:dyDescent="0.2">
      <c r="A3381" s="359" t="s">
        <v>7991</v>
      </c>
      <c r="B3381" s="373" t="s">
        <v>5794</v>
      </c>
      <c r="C3381" s="374" t="s">
        <v>6196</v>
      </c>
      <c r="D3381" s="373" t="s">
        <v>5791</v>
      </c>
      <c r="E3381" s="373" t="s">
        <v>5378</v>
      </c>
      <c r="F3381" s="375" t="s">
        <v>5798</v>
      </c>
      <c r="G3381" s="376" t="s">
        <v>5298</v>
      </c>
      <c r="H3381" s="377">
        <v>3.2111999999999998</v>
      </c>
      <c r="I3381" s="378">
        <v>0.8</v>
      </c>
      <c r="J3381" s="378">
        <v>2.56</v>
      </c>
      <c r="K3381" s="379"/>
      <c r="L3381" s="493">
        <v>0.97</v>
      </c>
    </row>
    <row r="3382" spans="1:13" x14ac:dyDescent="0.2">
      <c r="A3382" s="359" t="s">
        <v>7993</v>
      </c>
      <c r="B3382" s="373" t="s">
        <v>5794</v>
      </c>
      <c r="C3382" s="374" t="s">
        <v>5797</v>
      </c>
      <c r="D3382" s="373" t="s">
        <v>5791</v>
      </c>
      <c r="E3382" s="373" t="s">
        <v>5380</v>
      </c>
      <c r="F3382" s="375" t="s">
        <v>5798</v>
      </c>
      <c r="G3382" s="376" t="s">
        <v>5298</v>
      </c>
      <c r="H3382" s="377">
        <v>2.5331000000000001</v>
      </c>
      <c r="I3382" s="378">
        <v>0.52</v>
      </c>
      <c r="J3382" s="378">
        <v>1.31</v>
      </c>
      <c r="K3382" s="379"/>
      <c r="L3382" s="493">
        <v>0.63</v>
      </c>
    </row>
    <row r="3383" spans="1:13" x14ac:dyDescent="0.2">
      <c r="A3383" s="359" t="s">
        <v>7994</v>
      </c>
      <c r="B3383" s="373" t="s">
        <v>5794</v>
      </c>
      <c r="C3383" s="374" t="s">
        <v>5815</v>
      </c>
      <c r="D3383" s="373" t="s">
        <v>5791</v>
      </c>
      <c r="E3383" s="373" t="s">
        <v>5286</v>
      </c>
      <c r="F3383" s="375" t="s">
        <v>5796</v>
      </c>
      <c r="G3383" s="376" t="s">
        <v>86</v>
      </c>
      <c r="H3383" s="377">
        <v>1.2201</v>
      </c>
      <c r="I3383" s="378">
        <v>11.133257142857142</v>
      </c>
      <c r="J3383" s="378">
        <v>13.58</v>
      </c>
      <c r="K3383" s="379"/>
      <c r="L3383" s="493">
        <v>13.34</v>
      </c>
    </row>
    <row r="3384" spans="1:13" x14ac:dyDescent="0.2">
      <c r="A3384" s="359" t="s">
        <v>7995</v>
      </c>
      <c r="B3384" s="373" t="s">
        <v>5794</v>
      </c>
      <c r="C3384" s="374" t="s">
        <v>6429</v>
      </c>
      <c r="D3384" s="373" t="s">
        <v>5791</v>
      </c>
      <c r="E3384" s="373" t="s">
        <v>6430</v>
      </c>
      <c r="F3384" s="375" t="s">
        <v>5798</v>
      </c>
      <c r="G3384" s="376" t="s">
        <v>5885</v>
      </c>
      <c r="H3384" s="377">
        <v>2.3999999999999998E-3</v>
      </c>
      <c r="I3384" s="378">
        <v>125.07</v>
      </c>
      <c r="J3384" s="378">
        <v>0.3</v>
      </c>
      <c r="K3384" s="379"/>
      <c r="L3384" s="493">
        <v>150.66999999999999</v>
      </c>
    </row>
    <row r="3385" spans="1:13" x14ac:dyDescent="0.2">
      <c r="A3385" s="359" t="s">
        <v>14178</v>
      </c>
      <c r="B3385" s="396" t="s">
        <v>5794</v>
      </c>
      <c r="C3385" s="397" t="s">
        <v>6197</v>
      </c>
      <c r="D3385" s="396" t="s">
        <v>5791</v>
      </c>
      <c r="E3385" s="396" t="s">
        <v>5364</v>
      </c>
      <c r="F3385" s="398" t="s">
        <v>5798</v>
      </c>
      <c r="G3385" s="399" t="s">
        <v>5885</v>
      </c>
      <c r="H3385" s="400">
        <v>2.1499999999999998E-2</v>
      </c>
      <c r="I3385" s="380">
        <v>154.26</v>
      </c>
      <c r="J3385" s="380">
        <v>3.31</v>
      </c>
      <c r="K3385" s="379"/>
      <c r="L3385" s="489">
        <v>185.84</v>
      </c>
    </row>
    <row r="3386" spans="1:13" ht="12.75" thickBot="1" x14ac:dyDescent="0.25">
      <c r="A3386" s="359" t="s">
        <v>14179</v>
      </c>
      <c r="B3386" s="396" t="s">
        <v>5794</v>
      </c>
      <c r="C3386" s="397" t="s">
        <v>5967</v>
      </c>
      <c r="D3386" s="396" t="s">
        <v>5791</v>
      </c>
      <c r="E3386" s="396" t="s">
        <v>5375</v>
      </c>
      <c r="F3386" s="398" t="s">
        <v>5798</v>
      </c>
      <c r="G3386" s="399" t="s">
        <v>5885</v>
      </c>
      <c r="H3386" s="400">
        <v>2.3999999999999998E-3</v>
      </c>
      <c r="I3386" s="380">
        <v>118.26</v>
      </c>
      <c r="J3386" s="380">
        <v>0.28000000000000003</v>
      </c>
      <c r="K3386" s="379"/>
      <c r="L3386" s="489">
        <v>142.47</v>
      </c>
    </row>
    <row r="3387" spans="1:13" ht="12.75" thickTop="1" x14ac:dyDescent="0.2">
      <c r="A3387" s="359" t="s">
        <v>14180</v>
      </c>
      <c r="B3387" s="390" t="s">
        <v>5794</v>
      </c>
      <c r="C3387" s="391" t="s">
        <v>6517</v>
      </c>
      <c r="D3387" s="390" t="s">
        <v>5791</v>
      </c>
      <c r="E3387" s="390" t="s">
        <v>6518</v>
      </c>
      <c r="F3387" s="392" t="s">
        <v>5798</v>
      </c>
      <c r="G3387" s="393" t="s">
        <v>5305</v>
      </c>
      <c r="H3387" s="394">
        <v>31.5</v>
      </c>
      <c r="I3387" s="395">
        <v>0.34</v>
      </c>
      <c r="J3387" s="395">
        <v>10.71</v>
      </c>
      <c r="K3387" s="379"/>
      <c r="L3387" s="491">
        <v>0.41</v>
      </c>
    </row>
    <row r="3388" spans="1:13" x14ac:dyDescent="0.2">
      <c r="A3388" s="359" t="s">
        <v>7998</v>
      </c>
      <c r="B3388" s="360" t="s">
        <v>9592</v>
      </c>
      <c r="C3388" s="361" t="s">
        <v>5781</v>
      </c>
      <c r="D3388" s="360" t="s">
        <v>5782</v>
      </c>
      <c r="E3388" s="360" t="s">
        <v>5783</v>
      </c>
      <c r="F3388" s="362" t="s">
        <v>5784</v>
      </c>
      <c r="G3388" s="363" t="s">
        <v>5785</v>
      </c>
      <c r="H3388" s="361" t="s">
        <v>5786</v>
      </c>
      <c r="I3388" s="361" t="s">
        <v>5787</v>
      </c>
      <c r="J3388" s="361" t="s">
        <v>5788</v>
      </c>
      <c r="K3388" s="364"/>
      <c r="L3388" s="494"/>
    </row>
    <row r="3389" spans="1:13" x14ac:dyDescent="0.2">
      <c r="A3389" s="359" t="s">
        <v>8000</v>
      </c>
      <c r="B3389" s="365" t="s">
        <v>5789</v>
      </c>
      <c r="C3389" s="366" t="s">
        <v>9594</v>
      </c>
      <c r="D3389" s="365" t="s">
        <v>5791</v>
      </c>
      <c r="E3389" s="365" t="s">
        <v>1387</v>
      </c>
      <c r="F3389" s="367">
        <v>8</v>
      </c>
      <c r="G3389" s="368" t="s">
        <v>5607</v>
      </c>
      <c r="H3389" s="369">
        <v>1</v>
      </c>
      <c r="I3389" s="370">
        <v>303.23999999999995</v>
      </c>
      <c r="J3389" s="370">
        <v>303.24</v>
      </c>
      <c r="K3389" s="371"/>
      <c r="L3389" s="495">
        <v>365.31</v>
      </c>
      <c r="M3389" s="488">
        <v>365.31</v>
      </c>
    </row>
    <row r="3390" spans="1:13" x14ac:dyDescent="0.2">
      <c r="A3390" s="359" t="s">
        <v>8002</v>
      </c>
      <c r="B3390" s="373" t="s">
        <v>5794</v>
      </c>
      <c r="C3390" s="374" t="s">
        <v>5795</v>
      </c>
      <c r="D3390" s="373" t="s">
        <v>5791</v>
      </c>
      <c r="E3390" s="373" t="s">
        <v>5302</v>
      </c>
      <c r="F3390" s="375" t="s">
        <v>5796</v>
      </c>
      <c r="G3390" s="376" t="s">
        <v>86</v>
      </c>
      <c r="H3390" s="377">
        <v>0.39</v>
      </c>
      <c r="I3390" s="378">
        <v>12.5</v>
      </c>
      <c r="J3390" s="378">
        <v>4.87</v>
      </c>
      <c r="K3390" s="379"/>
      <c r="L3390" s="493">
        <v>15.06</v>
      </c>
    </row>
    <row r="3391" spans="1:13" x14ac:dyDescent="0.2">
      <c r="A3391" s="359" t="s">
        <v>8003</v>
      </c>
      <c r="B3391" s="373" t="s">
        <v>5794</v>
      </c>
      <c r="C3391" s="374" t="s">
        <v>5916</v>
      </c>
      <c r="D3391" s="373" t="s">
        <v>5791</v>
      </c>
      <c r="E3391" s="373" t="s">
        <v>5350</v>
      </c>
      <c r="F3391" s="375" t="s">
        <v>5796</v>
      </c>
      <c r="G3391" s="376" t="s">
        <v>86</v>
      </c>
      <c r="H3391" s="377">
        <v>0.39</v>
      </c>
      <c r="I3391" s="378">
        <v>18.510000000000002</v>
      </c>
      <c r="J3391" s="378">
        <v>7.21</v>
      </c>
      <c r="K3391" s="379"/>
      <c r="L3391" s="493">
        <v>22.3</v>
      </c>
    </row>
    <row r="3392" spans="1:13" x14ac:dyDescent="0.2">
      <c r="A3392" s="359" t="s">
        <v>8004</v>
      </c>
      <c r="B3392" s="373" t="s">
        <v>5794</v>
      </c>
      <c r="C3392" s="374" t="s">
        <v>9598</v>
      </c>
      <c r="D3392" s="373" t="s">
        <v>5791</v>
      </c>
      <c r="E3392" s="373" t="s">
        <v>1387</v>
      </c>
      <c r="F3392" s="375" t="s">
        <v>5798</v>
      </c>
      <c r="G3392" s="376" t="s">
        <v>5305</v>
      </c>
      <c r="H3392" s="377">
        <v>1</v>
      </c>
      <c r="I3392" s="378">
        <v>291.16000515463918</v>
      </c>
      <c r="J3392" s="378">
        <v>291.16000000000003</v>
      </c>
      <c r="K3392" s="379"/>
      <c r="L3392" s="493">
        <v>350.75</v>
      </c>
    </row>
    <row r="3393" spans="1:13" x14ac:dyDescent="0.2">
      <c r="A3393" s="359" t="s">
        <v>14181</v>
      </c>
      <c r="B3393" s="381" t="s">
        <v>9600</v>
      </c>
      <c r="C3393" s="382" t="s">
        <v>5781</v>
      </c>
      <c r="D3393" s="381" t="s">
        <v>5782</v>
      </c>
      <c r="E3393" s="381" t="s">
        <v>5783</v>
      </c>
      <c r="F3393" s="383" t="s">
        <v>5784</v>
      </c>
      <c r="G3393" s="384" t="s">
        <v>5785</v>
      </c>
      <c r="H3393" s="382" t="s">
        <v>5786</v>
      </c>
      <c r="I3393" s="382" t="s">
        <v>5787</v>
      </c>
      <c r="J3393" s="382" t="s">
        <v>5788</v>
      </c>
      <c r="K3393" s="364"/>
    </row>
    <row r="3394" spans="1:13" ht="12.75" thickBot="1" x14ac:dyDescent="0.25">
      <c r="A3394" s="359" t="s">
        <v>14182</v>
      </c>
      <c r="B3394" s="385" t="s">
        <v>5789</v>
      </c>
      <c r="C3394" s="386" t="s">
        <v>9602</v>
      </c>
      <c r="D3394" s="385" t="s">
        <v>5791</v>
      </c>
      <c r="E3394" s="385" t="s">
        <v>1389</v>
      </c>
      <c r="F3394" s="387">
        <v>8</v>
      </c>
      <c r="G3394" s="388" t="s">
        <v>5607</v>
      </c>
      <c r="H3394" s="389">
        <v>1</v>
      </c>
      <c r="I3394" s="372">
        <v>239.76</v>
      </c>
      <c r="J3394" s="372">
        <v>239.76000000000002</v>
      </c>
      <c r="K3394" s="371"/>
      <c r="L3394" s="488">
        <v>288.83</v>
      </c>
      <c r="M3394" s="488">
        <v>288.83</v>
      </c>
    </row>
    <row r="3395" spans="1:13" ht="12.75" thickTop="1" x14ac:dyDescent="0.2">
      <c r="A3395" s="359" t="s">
        <v>14183</v>
      </c>
      <c r="B3395" s="390" t="s">
        <v>5794</v>
      </c>
      <c r="C3395" s="391" t="s">
        <v>5795</v>
      </c>
      <c r="D3395" s="390" t="s">
        <v>5791</v>
      </c>
      <c r="E3395" s="390" t="s">
        <v>5302</v>
      </c>
      <c r="F3395" s="392" t="s">
        <v>5796</v>
      </c>
      <c r="G3395" s="393" t="s">
        <v>86</v>
      </c>
      <c r="H3395" s="394">
        <v>0.8</v>
      </c>
      <c r="I3395" s="395">
        <v>12.5</v>
      </c>
      <c r="J3395" s="395">
        <v>10</v>
      </c>
      <c r="K3395" s="379"/>
      <c r="L3395" s="491">
        <v>15.06</v>
      </c>
    </row>
    <row r="3396" spans="1:13" x14ac:dyDescent="0.2">
      <c r="A3396" s="359" t="s">
        <v>8007</v>
      </c>
      <c r="B3396" s="373" t="s">
        <v>5794</v>
      </c>
      <c r="C3396" s="374" t="s">
        <v>5916</v>
      </c>
      <c r="D3396" s="373" t="s">
        <v>5791</v>
      </c>
      <c r="E3396" s="373" t="s">
        <v>5350</v>
      </c>
      <c r="F3396" s="375" t="s">
        <v>5796</v>
      </c>
      <c r="G3396" s="376" t="s">
        <v>86</v>
      </c>
      <c r="H3396" s="377">
        <v>0.8</v>
      </c>
      <c r="I3396" s="378">
        <v>18.510000000000002</v>
      </c>
      <c r="J3396" s="378">
        <v>14.8</v>
      </c>
      <c r="K3396" s="379"/>
      <c r="L3396" s="493">
        <v>22.3</v>
      </c>
    </row>
    <row r="3397" spans="1:13" x14ac:dyDescent="0.2">
      <c r="A3397" s="359" t="s">
        <v>8009</v>
      </c>
      <c r="B3397" s="373" t="s">
        <v>5794</v>
      </c>
      <c r="C3397" s="374" t="s">
        <v>9606</v>
      </c>
      <c r="D3397" s="373" t="s">
        <v>5791</v>
      </c>
      <c r="E3397" s="373" t="s">
        <v>9607</v>
      </c>
      <c r="F3397" s="375" t="s">
        <v>5798</v>
      </c>
      <c r="G3397" s="376" t="s">
        <v>5305</v>
      </c>
      <c r="H3397" s="377">
        <v>1</v>
      </c>
      <c r="I3397" s="378">
        <v>214.96004439252334</v>
      </c>
      <c r="J3397" s="378">
        <v>214.96</v>
      </c>
      <c r="K3397" s="379"/>
      <c r="L3397" s="493">
        <v>258.95</v>
      </c>
    </row>
    <row r="3398" spans="1:13" x14ac:dyDescent="0.2">
      <c r="A3398" s="359" t="s">
        <v>8011</v>
      </c>
      <c r="B3398" s="360" t="s">
        <v>9609</v>
      </c>
      <c r="C3398" s="361" t="s">
        <v>5781</v>
      </c>
      <c r="D3398" s="360" t="s">
        <v>5782</v>
      </c>
      <c r="E3398" s="360" t="s">
        <v>5783</v>
      </c>
      <c r="F3398" s="362" t="s">
        <v>5784</v>
      </c>
      <c r="G3398" s="363" t="s">
        <v>5785</v>
      </c>
      <c r="H3398" s="361" t="s">
        <v>5786</v>
      </c>
      <c r="I3398" s="361" t="s">
        <v>5787</v>
      </c>
      <c r="J3398" s="361" t="s">
        <v>5788</v>
      </c>
      <c r="K3398" s="364"/>
      <c r="L3398" s="494"/>
    </row>
    <row r="3399" spans="1:13" x14ac:dyDescent="0.2">
      <c r="A3399" s="359" t="s">
        <v>8012</v>
      </c>
      <c r="B3399" s="365" t="s">
        <v>5789</v>
      </c>
      <c r="C3399" s="366" t="s">
        <v>9611</v>
      </c>
      <c r="D3399" s="365" t="s">
        <v>5791</v>
      </c>
      <c r="E3399" s="365" t="s">
        <v>1391</v>
      </c>
      <c r="F3399" s="367">
        <v>8</v>
      </c>
      <c r="G3399" s="368" t="s">
        <v>5607</v>
      </c>
      <c r="H3399" s="369">
        <v>1</v>
      </c>
      <c r="I3399" s="370">
        <v>77.010000000000005</v>
      </c>
      <c r="J3399" s="370">
        <v>77.009999999999991</v>
      </c>
      <c r="K3399" s="371"/>
      <c r="L3399" s="495">
        <v>92.77</v>
      </c>
      <c r="M3399" s="488">
        <v>92.77</v>
      </c>
    </row>
    <row r="3400" spans="1:13" x14ac:dyDescent="0.2">
      <c r="A3400" s="359" t="s">
        <v>8013</v>
      </c>
      <c r="B3400" s="373" t="s">
        <v>5794</v>
      </c>
      <c r="C3400" s="374" t="s">
        <v>5795</v>
      </c>
      <c r="D3400" s="373" t="s">
        <v>5791</v>
      </c>
      <c r="E3400" s="373" t="s">
        <v>5302</v>
      </c>
      <c r="F3400" s="375" t="s">
        <v>5796</v>
      </c>
      <c r="G3400" s="376" t="s">
        <v>86</v>
      </c>
      <c r="H3400" s="377">
        <v>0.2</v>
      </c>
      <c r="I3400" s="378">
        <v>12.5</v>
      </c>
      <c r="J3400" s="378">
        <v>2.5</v>
      </c>
      <c r="K3400" s="379"/>
      <c r="L3400" s="493">
        <v>15.06</v>
      </c>
    </row>
    <row r="3401" spans="1:13" x14ac:dyDescent="0.2">
      <c r="A3401" s="359" t="s">
        <v>14184</v>
      </c>
      <c r="B3401" s="396" t="s">
        <v>5794</v>
      </c>
      <c r="C3401" s="397" t="s">
        <v>5916</v>
      </c>
      <c r="D3401" s="396" t="s">
        <v>5791</v>
      </c>
      <c r="E3401" s="396" t="s">
        <v>5350</v>
      </c>
      <c r="F3401" s="398" t="s">
        <v>5796</v>
      </c>
      <c r="G3401" s="399" t="s">
        <v>86</v>
      </c>
      <c r="H3401" s="400">
        <v>0.2</v>
      </c>
      <c r="I3401" s="380">
        <v>18.510000000000002</v>
      </c>
      <c r="J3401" s="380">
        <v>3.7</v>
      </c>
      <c r="K3401" s="379"/>
      <c r="L3401" s="489">
        <v>22.3</v>
      </c>
    </row>
    <row r="3402" spans="1:13" ht="12.75" thickBot="1" x14ac:dyDescent="0.25">
      <c r="A3402" s="359" t="s">
        <v>14185</v>
      </c>
      <c r="B3402" s="396" t="s">
        <v>5794</v>
      </c>
      <c r="C3402" s="397" t="s">
        <v>6602</v>
      </c>
      <c r="D3402" s="396" t="s">
        <v>5791</v>
      </c>
      <c r="E3402" s="396" t="s">
        <v>5394</v>
      </c>
      <c r="F3402" s="398" t="s">
        <v>5798</v>
      </c>
      <c r="G3402" s="399" t="s">
        <v>5385</v>
      </c>
      <c r="H3402" s="400">
        <v>0.28000000000000003</v>
      </c>
      <c r="I3402" s="380">
        <v>0.38</v>
      </c>
      <c r="J3402" s="380">
        <v>0.1</v>
      </c>
      <c r="K3402" s="379"/>
      <c r="L3402" s="489">
        <v>0.46</v>
      </c>
    </row>
    <row r="3403" spans="1:13" ht="12.75" thickTop="1" x14ac:dyDescent="0.2">
      <c r="A3403" s="359" t="s">
        <v>14186</v>
      </c>
      <c r="B3403" s="390" t="s">
        <v>5794</v>
      </c>
      <c r="C3403" s="391" t="s">
        <v>9616</v>
      </c>
      <c r="D3403" s="390" t="s">
        <v>5791</v>
      </c>
      <c r="E3403" s="390" t="s">
        <v>9617</v>
      </c>
      <c r="F3403" s="392" t="s">
        <v>5798</v>
      </c>
      <c r="G3403" s="393" t="s">
        <v>5305</v>
      </c>
      <c r="H3403" s="394">
        <v>1</v>
      </c>
      <c r="I3403" s="395">
        <v>70.710100000000011</v>
      </c>
      <c r="J3403" s="395">
        <v>70.709999999999994</v>
      </c>
      <c r="K3403" s="379"/>
      <c r="L3403" s="491">
        <v>85.18</v>
      </c>
    </row>
    <row r="3404" spans="1:13" x14ac:dyDescent="0.2">
      <c r="A3404" s="359" t="s">
        <v>8016</v>
      </c>
      <c r="B3404" s="360" t="s">
        <v>9619</v>
      </c>
      <c r="C3404" s="361" t="s">
        <v>5781</v>
      </c>
      <c r="D3404" s="360" t="s">
        <v>5782</v>
      </c>
      <c r="E3404" s="360" t="s">
        <v>5783</v>
      </c>
      <c r="F3404" s="362" t="s">
        <v>5784</v>
      </c>
      <c r="G3404" s="363" t="s">
        <v>5785</v>
      </c>
      <c r="H3404" s="361" t="s">
        <v>5786</v>
      </c>
      <c r="I3404" s="361" t="s">
        <v>5787</v>
      </c>
      <c r="J3404" s="361" t="s">
        <v>5788</v>
      </c>
      <c r="K3404" s="364"/>
      <c r="L3404" s="494"/>
    </row>
    <row r="3405" spans="1:13" x14ac:dyDescent="0.2">
      <c r="A3405" s="359" t="s">
        <v>8018</v>
      </c>
      <c r="B3405" s="365" t="s">
        <v>5789</v>
      </c>
      <c r="C3405" s="366" t="s">
        <v>9621</v>
      </c>
      <c r="D3405" s="365" t="s">
        <v>5791</v>
      </c>
      <c r="E3405" s="365" t="s">
        <v>1393</v>
      </c>
      <c r="F3405" s="367">
        <v>8</v>
      </c>
      <c r="G3405" s="368" t="s">
        <v>5607</v>
      </c>
      <c r="H3405" s="369">
        <v>1</v>
      </c>
      <c r="I3405" s="370">
        <v>25.509999999999998</v>
      </c>
      <c r="J3405" s="370">
        <v>25.51</v>
      </c>
      <c r="K3405" s="371"/>
      <c r="L3405" s="495">
        <v>30.73</v>
      </c>
      <c r="M3405" s="488">
        <v>30.73</v>
      </c>
    </row>
    <row r="3406" spans="1:13" x14ac:dyDescent="0.2">
      <c r="A3406" s="359" t="s">
        <v>8020</v>
      </c>
      <c r="B3406" s="373" t="s">
        <v>5794</v>
      </c>
      <c r="C3406" s="374" t="s">
        <v>5795</v>
      </c>
      <c r="D3406" s="373" t="s">
        <v>5791</v>
      </c>
      <c r="E3406" s="373" t="s">
        <v>5302</v>
      </c>
      <c r="F3406" s="375" t="s">
        <v>5796</v>
      </c>
      <c r="G3406" s="376" t="s">
        <v>86</v>
      </c>
      <c r="H3406" s="377">
        <v>0.15</v>
      </c>
      <c r="I3406" s="378">
        <v>12.5</v>
      </c>
      <c r="J3406" s="378">
        <v>1.87</v>
      </c>
      <c r="K3406" s="379"/>
      <c r="L3406" s="493">
        <v>15.06</v>
      </c>
    </row>
    <row r="3407" spans="1:13" x14ac:dyDescent="0.2">
      <c r="A3407" s="359" t="s">
        <v>8021</v>
      </c>
      <c r="B3407" s="373" t="s">
        <v>5794</v>
      </c>
      <c r="C3407" s="374" t="s">
        <v>5916</v>
      </c>
      <c r="D3407" s="373" t="s">
        <v>5791</v>
      </c>
      <c r="E3407" s="373" t="s">
        <v>5350</v>
      </c>
      <c r="F3407" s="375" t="s">
        <v>5796</v>
      </c>
      <c r="G3407" s="376" t="s">
        <v>86</v>
      </c>
      <c r="H3407" s="377">
        <v>0.15</v>
      </c>
      <c r="I3407" s="378">
        <v>18.510000000000002</v>
      </c>
      <c r="J3407" s="378">
        <v>2.77</v>
      </c>
      <c r="K3407" s="379"/>
      <c r="L3407" s="493">
        <v>22.3</v>
      </c>
    </row>
    <row r="3408" spans="1:13" x14ac:dyDescent="0.2">
      <c r="A3408" s="359" t="s">
        <v>8022</v>
      </c>
      <c r="B3408" s="373" t="s">
        <v>5794</v>
      </c>
      <c r="C3408" s="374" t="s">
        <v>9625</v>
      </c>
      <c r="D3408" s="373" t="s">
        <v>5791</v>
      </c>
      <c r="E3408" s="373" t="s">
        <v>1393</v>
      </c>
      <c r="F3408" s="375" t="s">
        <v>5798</v>
      </c>
      <c r="G3408" s="376" t="s">
        <v>5305</v>
      </c>
      <c r="H3408" s="377">
        <v>1</v>
      </c>
      <c r="I3408" s="378">
        <v>20.870430000000002</v>
      </c>
      <c r="J3408" s="378">
        <v>20.87</v>
      </c>
      <c r="K3408" s="379"/>
      <c r="L3408" s="493">
        <v>25.14</v>
      </c>
    </row>
    <row r="3409" spans="1:13" x14ac:dyDescent="0.2">
      <c r="A3409" s="359" t="s">
        <v>14187</v>
      </c>
      <c r="B3409" s="381" t="s">
        <v>9627</v>
      </c>
      <c r="C3409" s="382" t="s">
        <v>5781</v>
      </c>
      <c r="D3409" s="381" t="s">
        <v>5782</v>
      </c>
      <c r="E3409" s="381" t="s">
        <v>5783</v>
      </c>
      <c r="F3409" s="383" t="s">
        <v>5784</v>
      </c>
      <c r="G3409" s="384" t="s">
        <v>5785</v>
      </c>
      <c r="H3409" s="382" t="s">
        <v>5786</v>
      </c>
      <c r="I3409" s="382" t="s">
        <v>5787</v>
      </c>
      <c r="J3409" s="382" t="s">
        <v>5788</v>
      </c>
      <c r="K3409" s="364"/>
    </row>
    <row r="3410" spans="1:13" ht="12.75" thickBot="1" x14ac:dyDescent="0.25">
      <c r="A3410" s="359" t="s">
        <v>14188</v>
      </c>
      <c r="B3410" s="385" t="s">
        <v>5789</v>
      </c>
      <c r="C3410" s="386" t="s">
        <v>9629</v>
      </c>
      <c r="D3410" s="385" t="s">
        <v>5791</v>
      </c>
      <c r="E3410" s="385" t="s">
        <v>1397</v>
      </c>
      <c r="F3410" s="387">
        <v>8</v>
      </c>
      <c r="G3410" s="388" t="s">
        <v>5607</v>
      </c>
      <c r="H3410" s="389">
        <v>1</v>
      </c>
      <c r="I3410" s="372">
        <v>121.81</v>
      </c>
      <c r="J3410" s="372">
        <v>121.81</v>
      </c>
      <c r="K3410" s="371"/>
      <c r="L3410" s="488">
        <v>146.74</v>
      </c>
      <c r="M3410" s="488">
        <v>146.74</v>
      </c>
    </row>
    <row r="3411" spans="1:13" ht="12.75" thickTop="1" x14ac:dyDescent="0.2">
      <c r="A3411" s="359" t="s">
        <v>14189</v>
      </c>
      <c r="B3411" s="390" t="s">
        <v>5794</v>
      </c>
      <c r="C3411" s="391" t="s">
        <v>5795</v>
      </c>
      <c r="D3411" s="390" t="s">
        <v>5791</v>
      </c>
      <c r="E3411" s="390" t="s">
        <v>5302</v>
      </c>
      <c r="F3411" s="392" t="s">
        <v>5796</v>
      </c>
      <c r="G3411" s="393" t="s">
        <v>86</v>
      </c>
      <c r="H3411" s="394">
        <v>0.2</v>
      </c>
      <c r="I3411" s="395">
        <v>12.5</v>
      </c>
      <c r="J3411" s="395">
        <v>2.5</v>
      </c>
      <c r="K3411" s="379"/>
      <c r="L3411" s="491">
        <v>15.06</v>
      </c>
    </row>
    <row r="3412" spans="1:13" x14ac:dyDescent="0.2">
      <c r="A3412" s="359" t="s">
        <v>8024</v>
      </c>
      <c r="B3412" s="373" t="s">
        <v>5794</v>
      </c>
      <c r="C3412" s="374" t="s">
        <v>5916</v>
      </c>
      <c r="D3412" s="373" t="s">
        <v>5791</v>
      </c>
      <c r="E3412" s="373" t="s">
        <v>5350</v>
      </c>
      <c r="F3412" s="375" t="s">
        <v>5796</v>
      </c>
      <c r="G3412" s="376" t="s">
        <v>86</v>
      </c>
      <c r="H3412" s="377">
        <v>0.2</v>
      </c>
      <c r="I3412" s="378">
        <v>18.510000000000002</v>
      </c>
      <c r="J3412" s="378">
        <v>3.7</v>
      </c>
      <c r="K3412" s="379"/>
      <c r="L3412" s="493">
        <v>22.3</v>
      </c>
    </row>
    <row r="3413" spans="1:13" x14ac:dyDescent="0.2">
      <c r="A3413" s="359" t="s">
        <v>8026</v>
      </c>
      <c r="B3413" s="373" t="s">
        <v>5794</v>
      </c>
      <c r="C3413" s="374" t="s">
        <v>6602</v>
      </c>
      <c r="D3413" s="373" t="s">
        <v>5791</v>
      </c>
      <c r="E3413" s="373" t="s">
        <v>5394</v>
      </c>
      <c r="F3413" s="375" t="s">
        <v>5798</v>
      </c>
      <c r="G3413" s="376" t="s">
        <v>5385</v>
      </c>
      <c r="H3413" s="377">
        <v>0.28000000000000003</v>
      </c>
      <c r="I3413" s="378">
        <v>0.38</v>
      </c>
      <c r="J3413" s="378">
        <v>0.1</v>
      </c>
      <c r="K3413" s="379"/>
      <c r="L3413" s="493">
        <v>0.46</v>
      </c>
    </row>
    <row r="3414" spans="1:13" x14ac:dyDescent="0.2">
      <c r="A3414" s="359" t="s">
        <v>8028</v>
      </c>
      <c r="B3414" s="373" t="s">
        <v>5794</v>
      </c>
      <c r="C3414" s="374" t="s">
        <v>7760</v>
      </c>
      <c r="D3414" s="373" t="s">
        <v>5791</v>
      </c>
      <c r="E3414" s="373" t="s">
        <v>7761</v>
      </c>
      <c r="F3414" s="375" t="s">
        <v>5798</v>
      </c>
      <c r="G3414" s="376" t="s">
        <v>5305</v>
      </c>
      <c r="H3414" s="377">
        <v>1</v>
      </c>
      <c r="I3414" s="378">
        <v>115.51004347826087</v>
      </c>
      <c r="J3414" s="378">
        <v>115.51</v>
      </c>
      <c r="K3414" s="379"/>
      <c r="L3414" s="493">
        <v>139.15</v>
      </c>
    </row>
    <row r="3415" spans="1:13" x14ac:dyDescent="0.2">
      <c r="A3415" s="359" t="s">
        <v>8029</v>
      </c>
      <c r="B3415" s="360" t="s">
        <v>9635</v>
      </c>
      <c r="C3415" s="361" t="s">
        <v>5781</v>
      </c>
      <c r="D3415" s="360" t="s">
        <v>5782</v>
      </c>
      <c r="E3415" s="360" t="s">
        <v>5783</v>
      </c>
      <c r="F3415" s="362" t="s">
        <v>5784</v>
      </c>
      <c r="G3415" s="363" t="s">
        <v>5785</v>
      </c>
      <c r="H3415" s="361" t="s">
        <v>5786</v>
      </c>
      <c r="I3415" s="361" t="s">
        <v>5787</v>
      </c>
      <c r="J3415" s="361" t="s">
        <v>5788</v>
      </c>
      <c r="K3415" s="364"/>
      <c r="L3415" s="494"/>
    </row>
    <row r="3416" spans="1:13" x14ac:dyDescent="0.2">
      <c r="A3416" s="359" t="s">
        <v>8030</v>
      </c>
      <c r="B3416" s="365" t="s">
        <v>5789</v>
      </c>
      <c r="C3416" s="366" t="s">
        <v>9637</v>
      </c>
      <c r="D3416" s="365" t="s">
        <v>5791</v>
      </c>
      <c r="E3416" s="365" t="s">
        <v>1399</v>
      </c>
      <c r="F3416" s="367">
        <v>8</v>
      </c>
      <c r="G3416" s="368" t="s">
        <v>5607</v>
      </c>
      <c r="H3416" s="369">
        <v>1</v>
      </c>
      <c r="I3416" s="370">
        <v>162.02000000000001</v>
      </c>
      <c r="J3416" s="370">
        <v>162.02000000000001</v>
      </c>
      <c r="K3416" s="371"/>
      <c r="L3416" s="495">
        <v>195.18</v>
      </c>
      <c r="M3416" s="488">
        <v>195.18</v>
      </c>
    </row>
    <row r="3417" spans="1:13" x14ac:dyDescent="0.2">
      <c r="A3417" s="359" t="s">
        <v>14190</v>
      </c>
      <c r="B3417" s="396" t="s">
        <v>5794</v>
      </c>
      <c r="C3417" s="397" t="s">
        <v>5795</v>
      </c>
      <c r="D3417" s="396" t="s">
        <v>5791</v>
      </c>
      <c r="E3417" s="396" t="s">
        <v>5302</v>
      </c>
      <c r="F3417" s="398" t="s">
        <v>5796</v>
      </c>
      <c r="G3417" s="399" t="s">
        <v>86</v>
      </c>
      <c r="H3417" s="400">
        <v>0.36</v>
      </c>
      <c r="I3417" s="380">
        <v>12.5</v>
      </c>
      <c r="J3417" s="380">
        <v>4.5</v>
      </c>
      <c r="K3417" s="379"/>
      <c r="L3417" s="489">
        <v>15.06</v>
      </c>
    </row>
    <row r="3418" spans="1:13" ht="12.75" thickBot="1" x14ac:dyDescent="0.25">
      <c r="A3418" s="359" t="s">
        <v>14191</v>
      </c>
      <c r="B3418" s="396" t="s">
        <v>5794</v>
      </c>
      <c r="C3418" s="397" t="s">
        <v>5916</v>
      </c>
      <c r="D3418" s="396" t="s">
        <v>5791</v>
      </c>
      <c r="E3418" s="396" t="s">
        <v>5350</v>
      </c>
      <c r="F3418" s="398" t="s">
        <v>5796</v>
      </c>
      <c r="G3418" s="399" t="s">
        <v>86</v>
      </c>
      <c r="H3418" s="400">
        <v>0.36</v>
      </c>
      <c r="I3418" s="380">
        <v>18.510000000000002</v>
      </c>
      <c r="J3418" s="380">
        <v>6.66</v>
      </c>
      <c r="K3418" s="379"/>
      <c r="L3418" s="489">
        <v>22.3</v>
      </c>
    </row>
    <row r="3419" spans="1:13" ht="12.75" thickTop="1" x14ac:dyDescent="0.2">
      <c r="A3419" s="359" t="s">
        <v>14192</v>
      </c>
      <c r="B3419" s="390" t="s">
        <v>5794</v>
      </c>
      <c r="C3419" s="391" t="s">
        <v>6602</v>
      </c>
      <c r="D3419" s="390" t="s">
        <v>5791</v>
      </c>
      <c r="E3419" s="390" t="s">
        <v>5394</v>
      </c>
      <c r="F3419" s="392" t="s">
        <v>5798</v>
      </c>
      <c r="G3419" s="393" t="s">
        <v>5385</v>
      </c>
      <c r="H3419" s="394">
        <v>0.42</v>
      </c>
      <c r="I3419" s="395">
        <v>0.38</v>
      </c>
      <c r="J3419" s="395">
        <v>0.15</v>
      </c>
      <c r="K3419" s="379"/>
      <c r="L3419" s="491">
        <v>0.46</v>
      </c>
    </row>
    <row r="3420" spans="1:13" x14ac:dyDescent="0.2">
      <c r="A3420" s="359" t="s">
        <v>8033</v>
      </c>
      <c r="B3420" s="373" t="s">
        <v>5794</v>
      </c>
      <c r="C3420" s="374" t="s">
        <v>7754</v>
      </c>
      <c r="D3420" s="373" t="s">
        <v>5791</v>
      </c>
      <c r="E3420" s="373" t="s">
        <v>7755</v>
      </c>
      <c r="F3420" s="375" t="s">
        <v>5798</v>
      </c>
      <c r="G3420" s="376" t="s">
        <v>5305</v>
      </c>
      <c r="H3420" s="377">
        <v>1</v>
      </c>
      <c r="I3420" s="378">
        <v>150.71004666666667</v>
      </c>
      <c r="J3420" s="378">
        <v>150.71</v>
      </c>
      <c r="K3420" s="379"/>
      <c r="L3420" s="493">
        <v>181.55</v>
      </c>
    </row>
    <row r="3421" spans="1:13" x14ac:dyDescent="0.2">
      <c r="A3421" s="359" t="s">
        <v>8035</v>
      </c>
      <c r="B3421" s="360" t="s">
        <v>9643</v>
      </c>
      <c r="C3421" s="361" t="s">
        <v>5781</v>
      </c>
      <c r="D3421" s="360" t="s">
        <v>5782</v>
      </c>
      <c r="E3421" s="360" t="s">
        <v>5783</v>
      </c>
      <c r="F3421" s="362" t="s">
        <v>5784</v>
      </c>
      <c r="G3421" s="363" t="s">
        <v>5785</v>
      </c>
      <c r="H3421" s="361" t="s">
        <v>5786</v>
      </c>
      <c r="I3421" s="361" t="s">
        <v>5787</v>
      </c>
      <c r="J3421" s="361" t="s">
        <v>5788</v>
      </c>
      <c r="K3421" s="364"/>
      <c r="L3421" s="494"/>
    </row>
    <row r="3422" spans="1:13" x14ac:dyDescent="0.2">
      <c r="A3422" s="359" t="s">
        <v>8037</v>
      </c>
      <c r="B3422" s="365" t="s">
        <v>5789</v>
      </c>
      <c r="C3422" s="366" t="s">
        <v>9645</v>
      </c>
      <c r="D3422" s="365" t="s">
        <v>5791</v>
      </c>
      <c r="E3422" s="365" t="s">
        <v>1401</v>
      </c>
      <c r="F3422" s="367">
        <v>8</v>
      </c>
      <c r="G3422" s="368" t="s">
        <v>5607</v>
      </c>
      <c r="H3422" s="369">
        <v>1</v>
      </c>
      <c r="I3422" s="370">
        <v>62.51</v>
      </c>
      <c r="J3422" s="370">
        <v>62.51</v>
      </c>
      <c r="K3422" s="371"/>
      <c r="L3422" s="495">
        <v>75.31</v>
      </c>
      <c r="M3422" s="488">
        <v>75.31</v>
      </c>
    </row>
    <row r="3423" spans="1:13" x14ac:dyDescent="0.2">
      <c r="A3423" s="359" t="s">
        <v>8038</v>
      </c>
      <c r="B3423" s="373" t="s">
        <v>5794</v>
      </c>
      <c r="C3423" s="374" t="s">
        <v>5795</v>
      </c>
      <c r="D3423" s="373" t="s">
        <v>5791</v>
      </c>
      <c r="E3423" s="373" t="s">
        <v>5302</v>
      </c>
      <c r="F3423" s="375" t="s">
        <v>5796</v>
      </c>
      <c r="G3423" s="376" t="s">
        <v>86</v>
      </c>
      <c r="H3423" s="377">
        <v>0.22</v>
      </c>
      <c r="I3423" s="378">
        <v>12.5</v>
      </c>
      <c r="J3423" s="378">
        <v>2.75</v>
      </c>
      <c r="K3423" s="379"/>
      <c r="L3423" s="493">
        <v>15.06</v>
      </c>
    </row>
    <row r="3424" spans="1:13" x14ac:dyDescent="0.2">
      <c r="A3424" s="359" t="s">
        <v>8039</v>
      </c>
      <c r="B3424" s="373" t="s">
        <v>5794</v>
      </c>
      <c r="C3424" s="374" t="s">
        <v>5916</v>
      </c>
      <c r="D3424" s="373" t="s">
        <v>5791</v>
      </c>
      <c r="E3424" s="373" t="s">
        <v>5350</v>
      </c>
      <c r="F3424" s="375" t="s">
        <v>5796</v>
      </c>
      <c r="G3424" s="376" t="s">
        <v>86</v>
      </c>
      <c r="H3424" s="377">
        <v>0.22</v>
      </c>
      <c r="I3424" s="378">
        <v>18.510000000000002</v>
      </c>
      <c r="J3424" s="378">
        <v>4.07</v>
      </c>
      <c r="K3424" s="379"/>
      <c r="L3424" s="493">
        <v>22.3</v>
      </c>
    </row>
    <row r="3425" spans="1:13" x14ac:dyDescent="0.2">
      <c r="A3425" s="359" t="s">
        <v>14193</v>
      </c>
      <c r="B3425" s="396" t="s">
        <v>5794</v>
      </c>
      <c r="C3425" s="397" t="s">
        <v>6602</v>
      </c>
      <c r="D3425" s="396" t="s">
        <v>5791</v>
      </c>
      <c r="E3425" s="396" t="s">
        <v>5394</v>
      </c>
      <c r="F3425" s="398" t="s">
        <v>5798</v>
      </c>
      <c r="G3425" s="399" t="s">
        <v>5385</v>
      </c>
      <c r="H3425" s="400">
        <v>0.42</v>
      </c>
      <c r="I3425" s="380">
        <v>0.38</v>
      </c>
      <c r="J3425" s="380">
        <v>0.15</v>
      </c>
      <c r="K3425" s="379"/>
      <c r="L3425" s="489">
        <v>0.46</v>
      </c>
    </row>
    <row r="3426" spans="1:13" ht="12.75" thickBot="1" x14ac:dyDescent="0.25">
      <c r="A3426" s="359" t="s">
        <v>14194</v>
      </c>
      <c r="B3426" s="396" t="s">
        <v>5794</v>
      </c>
      <c r="C3426" s="397" t="s">
        <v>7822</v>
      </c>
      <c r="D3426" s="396" t="s">
        <v>5791</v>
      </c>
      <c r="E3426" s="396" t="s">
        <v>1401</v>
      </c>
      <c r="F3426" s="398" t="s">
        <v>5798</v>
      </c>
      <c r="G3426" s="399" t="s">
        <v>5305</v>
      </c>
      <c r="H3426" s="400">
        <v>1</v>
      </c>
      <c r="I3426" s="380">
        <v>55.54</v>
      </c>
      <c r="J3426" s="380">
        <v>55.54</v>
      </c>
      <c r="K3426" s="379"/>
      <c r="L3426" s="489">
        <v>66.91</v>
      </c>
    </row>
    <row r="3427" spans="1:13" ht="12.75" thickTop="1" x14ac:dyDescent="0.2">
      <c r="A3427" s="359" t="s">
        <v>14195</v>
      </c>
      <c r="B3427" s="407" t="s">
        <v>9651</v>
      </c>
      <c r="C3427" s="408" t="s">
        <v>5781</v>
      </c>
      <c r="D3427" s="407" t="s">
        <v>5782</v>
      </c>
      <c r="E3427" s="407" t="s">
        <v>5783</v>
      </c>
      <c r="F3427" s="409" t="s">
        <v>5784</v>
      </c>
      <c r="G3427" s="410" t="s">
        <v>5785</v>
      </c>
      <c r="H3427" s="408" t="s">
        <v>5786</v>
      </c>
      <c r="I3427" s="408" t="s">
        <v>5787</v>
      </c>
      <c r="J3427" s="408" t="s">
        <v>5788</v>
      </c>
      <c r="K3427" s="364"/>
      <c r="L3427" s="492"/>
    </row>
    <row r="3428" spans="1:13" x14ac:dyDescent="0.2">
      <c r="A3428" s="359" t="s">
        <v>8042</v>
      </c>
      <c r="B3428" s="365" t="s">
        <v>5789</v>
      </c>
      <c r="C3428" s="366" t="s">
        <v>9653</v>
      </c>
      <c r="D3428" s="365" t="s">
        <v>5791</v>
      </c>
      <c r="E3428" s="365" t="s">
        <v>1405</v>
      </c>
      <c r="F3428" s="367">
        <v>8</v>
      </c>
      <c r="G3428" s="368" t="s">
        <v>5607</v>
      </c>
      <c r="H3428" s="369">
        <v>1</v>
      </c>
      <c r="I3428" s="370">
        <v>94.38</v>
      </c>
      <c r="J3428" s="370">
        <v>94.38</v>
      </c>
      <c r="K3428" s="371"/>
      <c r="L3428" s="495">
        <v>113.7</v>
      </c>
      <c r="M3428" s="488">
        <v>113.7</v>
      </c>
    </row>
    <row r="3429" spans="1:13" x14ac:dyDescent="0.2">
      <c r="A3429" s="359" t="s">
        <v>8044</v>
      </c>
      <c r="B3429" s="373" t="s">
        <v>5794</v>
      </c>
      <c r="C3429" s="374" t="s">
        <v>5795</v>
      </c>
      <c r="D3429" s="373" t="s">
        <v>5791</v>
      </c>
      <c r="E3429" s="373" t="s">
        <v>5302</v>
      </c>
      <c r="F3429" s="375" t="s">
        <v>5796</v>
      </c>
      <c r="G3429" s="376" t="s">
        <v>86</v>
      </c>
      <c r="H3429" s="377">
        <v>0.5</v>
      </c>
      <c r="I3429" s="378">
        <v>12.5</v>
      </c>
      <c r="J3429" s="378">
        <v>6.25</v>
      </c>
      <c r="K3429" s="379"/>
      <c r="L3429" s="493">
        <v>15.06</v>
      </c>
    </row>
    <row r="3430" spans="1:13" x14ac:dyDescent="0.2">
      <c r="A3430" s="359" t="s">
        <v>8046</v>
      </c>
      <c r="B3430" s="373" t="s">
        <v>5794</v>
      </c>
      <c r="C3430" s="374" t="s">
        <v>6062</v>
      </c>
      <c r="D3430" s="373" t="s">
        <v>5791</v>
      </c>
      <c r="E3430" s="373" t="s">
        <v>5341</v>
      </c>
      <c r="F3430" s="375" t="s">
        <v>5796</v>
      </c>
      <c r="G3430" s="376" t="s">
        <v>86</v>
      </c>
      <c r="H3430" s="377">
        <v>0.5</v>
      </c>
      <c r="I3430" s="378">
        <v>18.510000000000002</v>
      </c>
      <c r="J3430" s="378">
        <v>9.25</v>
      </c>
      <c r="K3430" s="379"/>
      <c r="L3430" s="493">
        <v>22.3</v>
      </c>
    </row>
    <row r="3431" spans="1:13" x14ac:dyDescent="0.2">
      <c r="A3431" s="359" t="s">
        <v>8047</v>
      </c>
      <c r="B3431" s="373" t="s">
        <v>5794</v>
      </c>
      <c r="C3431" s="374" t="s">
        <v>7736</v>
      </c>
      <c r="D3431" s="373" t="s">
        <v>5791</v>
      </c>
      <c r="E3431" s="373" t="s">
        <v>7737</v>
      </c>
      <c r="F3431" s="375" t="s">
        <v>5798</v>
      </c>
      <c r="G3431" s="376" t="s">
        <v>5305</v>
      </c>
      <c r="H3431" s="377">
        <v>1</v>
      </c>
      <c r="I3431" s="378">
        <v>22.16</v>
      </c>
      <c r="J3431" s="378">
        <v>22.16</v>
      </c>
      <c r="K3431" s="379"/>
      <c r="L3431" s="493">
        <v>26.7</v>
      </c>
    </row>
    <row r="3432" spans="1:13" x14ac:dyDescent="0.2">
      <c r="A3432" s="359" t="s">
        <v>8048</v>
      </c>
      <c r="B3432" s="373" t="s">
        <v>5794</v>
      </c>
      <c r="C3432" s="374" t="s">
        <v>7681</v>
      </c>
      <c r="D3432" s="373" t="s">
        <v>5791</v>
      </c>
      <c r="E3432" s="373" t="s">
        <v>7682</v>
      </c>
      <c r="F3432" s="375" t="s">
        <v>5798</v>
      </c>
      <c r="G3432" s="376" t="s">
        <v>5305</v>
      </c>
      <c r="H3432" s="377">
        <v>1</v>
      </c>
      <c r="I3432" s="378">
        <v>56.620108928571433</v>
      </c>
      <c r="J3432" s="378">
        <v>56.62</v>
      </c>
      <c r="K3432" s="379"/>
      <c r="L3432" s="493">
        <v>68.2</v>
      </c>
    </row>
    <row r="3433" spans="1:13" x14ac:dyDescent="0.2">
      <c r="A3433" s="359" t="s">
        <v>14196</v>
      </c>
      <c r="B3433" s="396" t="s">
        <v>5794</v>
      </c>
      <c r="C3433" s="397" t="s">
        <v>6602</v>
      </c>
      <c r="D3433" s="396" t="s">
        <v>5791</v>
      </c>
      <c r="E3433" s="396" t="s">
        <v>5394</v>
      </c>
      <c r="F3433" s="398" t="s">
        <v>5798</v>
      </c>
      <c r="G3433" s="399" t="s">
        <v>5385</v>
      </c>
      <c r="H3433" s="400">
        <v>0.28000000000000003</v>
      </c>
      <c r="I3433" s="380">
        <v>0.38</v>
      </c>
      <c r="J3433" s="380">
        <v>0.1</v>
      </c>
      <c r="K3433" s="379"/>
      <c r="L3433" s="489">
        <v>0.46</v>
      </c>
    </row>
    <row r="3434" spans="1:13" ht="12.75" thickBot="1" x14ac:dyDescent="0.25">
      <c r="A3434" s="359" t="s">
        <v>14197</v>
      </c>
      <c r="B3434" s="381" t="s">
        <v>9660</v>
      </c>
      <c r="C3434" s="382" t="s">
        <v>5781</v>
      </c>
      <c r="D3434" s="381" t="s">
        <v>5782</v>
      </c>
      <c r="E3434" s="381" t="s">
        <v>5783</v>
      </c>
      <c r="F3434" s="383" t="s">
        <v>5784</v>
      </c>
      <c r="G3434" s="384" t="s">
        <v>5785</v>
      </c>
      <c r="H3434" s="382" t="s">
        <v>5786</v>
      </c>
      <c r="I3434" s="382" t="s">
        <v>5787</v>
      </c>
      <c r="J3434" s="382" t="s">
        <v>5788</v>
      </c>
      <c r="K3434" s="364"/>
    </row>
    <row r="3435" spans="1:13" ht="12.75" thickTop="1" x14ac:dyDescent="0.2">
      <c r="A3435" s="359" t="s">
        <v>14198</v>
      </c>
      <c r="B3435" s="401" t="s">
        <v>5789</v>
      </c>
      <c r="C3435" s="402" t="s">
        <v>9662</v>
      </c>
      <c r="D3435" s="401" t="s">
        <v>5791</v>
      </c>
      <c r="E3435" s="401" t="s">
        <v>1407</v>
      </c>
      <c r="F3435" s="403">
        <v>8</v>
      </c>
      <c r="G3435" s="404" t="s">
        <v>5607</v>
      </c>
      <c r="H3435" s="405">
        <v>1</v>
      </c>
      <c r="I3435" s="406">
        <v>46</v>
      </c>
      <c r="J3435" s="406">
        <v>46</v>
      </c>
      <c r="K3435" s="371"/>
      <c r="L3435" s="496">
        <v>55.42</v>
      </c>
      <c r="M3435" s="488">
        <v>55.42</v>
      </c>
    </row>
    <row r="3436" spans="1:13" x14ac:dyDescent="0.2">
      <c r="A3436" s="359" t="s">
        <v>8051</v>
      </c>
      <c r="B3436" s="373" t="s">
        <v>5794</v>
      </c>
      <c r="C3436" s="374" t="s">
        <v>5795</v>
      </c>
      <c r="D3436" s="373" t="s">
        <v>5791</v>
      </c>
      <c r="E3436" s="373" t="s">
        <v>5302</v>
      </c>
      <c r="F3436" s="375" t="s">
        <v>5796</v>
      </c>
      <c r="G3436" s="376" t="s">
        <v>86</v>
      </c>
      <c r="H3436" s="377">
        <v>0.35</v>
      </c>
      <c r="I3436" s="378">
        <v>12.5</v>
      </c>
      <c r="J3436" s="378">
        <v>4.37</v>
      </c>
      <c r="K3436" s="379"/>
      <c r="L3436" s="493">
        <v>15.06</v>
      </c>
    </row>
    <row r="3437" spans="1:13" x14ac:dyDescent="0.2">
      <c r="A3437" s="359" t="s">
        <v>8053</v>
      </c>
      <c r="B3437" s="373" t="s">
        <v>5794</v>
      </c>
      <c r="C3437" s="374" t="s">
        <v>5916</v>
      </c>
      <c r="D3437" s="373" t="s">
        <v>5791</v>
      </c>
      <c r="E3437" s="373" t="s">
        <v>5350</v>
      </c>
      <c r="F3437" s="375" t="s">
        <v>5796</v>
      </c>
      <c r="G3437" s="376" t="s">
        <v>86</v>
      </c>
      <c r="H3437" s="377">
        <v>0.35</v>
      </c>
      <c r="I3437" s="378">
        <v>18.510000000000002</v>
      </c>
      <c r="J3437" s="378">
        <v>6.47</v>
      </c>
      <c r="K3437" s="379"/>
      <c r="L3437" s="493">
        <v>22.3</v>
      </c>
    </row>
    <row r="3438" spans="1:13" ht="24" x14ac:dyDescent="0.2">
      <c r="A3438" s="359" t="s">
        <v>8055</v>
      </c>
      <c r="B3438" s="373" t="s">
        <v>5794</v>
      </c>
      <c r="C3438" s="374" t="s">
        <v>9666</v>
      </c>
      <c r="D3438" s="373" t="s">
        <v>5791</v>
      </c>
      <c r="E3438" s="373" t="s">
        <v>9667</v>
      </c>
      <c r="F3438" s="375" t="s">
        <v>5798</v>
      </c>
      <c r="G3438" s="376" t="s">
        <v>5305</v>
      </c>
      <c r="H3438" s="377">
        <v>1</v>
      </c>
      <c r="I3438" s="378">
        <v>35.160042857142862</v>
      </c>
      <c r="J3438" s="378">
        <v>35.159999999999997</v>
      </c>
      <c r="K3438" s="379"/>
      <c r="L3438" s="493">
        <v>42.35</v>
      </c>
    </row>
    <row r="3439" spans="1:13" x14ac:dyDescent="0.2">
      <c r="A3439" s="359" t="s">
        <v>8056</v>
      </c>
      <c r="B3439" s="360" t="s">
        <v>9669</v>
      </c>
      <c r="C3439" s="361" t="s">
        <v>5781</v>
      </c>
      <c r="D3439" s="360" t="s">
        <v>5782</v>
      </c>
      <c r="E3439" s="360" t="s">
        <v>5783</v>
      </c>
      <c r="F3439" s="362" t="s">
        <v>5784</v>
      </c>
      <c r="G3439" s="363" t="s">
        <v>5785</v>
      </c>
      <c r="H3439" s="361" t="s">
        <v>5786</v>
      </c>
      <c r="I3439" s="361" t="s">
        <v>5787</v>
      </c>
      <c r="J3439" s="361" t="s">
        <v>5788</v>
      </c>
      <c r="K3439" s="364"/>
      <c r="L3439" s="494"/>
    </row>
    <row r="3440" spans="1:13" x14ac:dyDescent="0.2">
      <c r="A3440" s="359" t="s">
        <v>8057</v>
      </c>
      <c r="B3440" s="365" t="s">
        <v>5789</v>
      </c>
      <c r="C3440" s="366" t="s">
        <v>9671</v>
      </c>
      <c r="D3440" s="365" t="s">
        <v>5791</v>
      </c>
      <c r="E3440" s="365" t="s">
        <v>1409</v>
      </c>
      <c r="F3440" s="367">
        <v>8</v>
      </c>
      <c r="G3440" s="368" t="s">
        <v>5607</v>
      </c>
      <c r="H3440" s="369">
        <v>1</v>
      </c>
      <c r="I3440" s="370">
        <v>30.759999999999998</v>
      </c>
      <c r="J3440" s="370">
        <v>30.759999999999998</v>
      </c>
      <c r="K3440" s="371"/>
      <c r="L3440" s="495">
        <v>37.04</v>
      </c>
      <c r="M3440" s="488">
        <v>37.04</v>
      </c>
    </row>
    <row r="3441" spans="1:13" x14ac:dyDescent="0.2">
      <c r="A3441" s="359" t="s">
        <v>14199</v>
      </c>
      <c r="B3441" s="396" t="s">
        <v>5794</v>
      </c>
      <c r="C3441" s="397" t="s">
        <v>5795</v>
      </c>
      <c r="D3441" s="396" t="s">
        <v>5791</v>
      </c>
      <c r="E3441" s="396" t="s">
        <v>5302</v>
      </c>
      <c r="F3441" s="398" t="s">
        <v>5796</v>
      </c>
      <c r="G3441" s="399" t="s">
        <v>86</v>
      </c>
      <c r="H3441" s="400">
        <v>0.25</v>
      </c>
      <c r="I3441" s="380">
        <v>12.5</v>
      </c>
      <c r="J3441" s="380">
        <v>3.12</v>
      </c>
      <c r="K3441" s="379"/>
      <c r="L3441" s="489">
        <v>15.06</v>
      </c>
    </row>
    <row r="3442" spans="1:13" ht="12.75" thickBot="1" x14ac:dyDescent="0.25">
      <c r="A3442" s="359" t="s">
        <v>14200</v>
      </c>
      <c r="B3442" s="396" t="s">
        <v>5794</v>
      </c>
      <c r="C3442" s="397" t="s">
        <v>5916</v>
      </c>
      <c r="D3442" s="396" t="s">
        <v>5791</v>
      </c>
      <c r="E3442" s="396" t="s">
        <v>5350</v>
      </c>
      <c r="F3442" s="398" t="s">
        <v>5796</v>
      </c>
      <c r="G3442" s="399" t="s">
        <v>86</v>
      </c>
      <c r="H3442" s="400">
        <v>0.25</v>
      </c>
      <c r="I3442" s="380">
        <v>18.510000000000002</v>
      </c>
      <c r="J3442" s="380">
        <v>4.62</v>
      </c>
      <c r="K3442" s="379"/>
      <c r="L3442" s="489">
        <v>22.3</v>
      </c>
    </row>
    <row r="3443" spans="1:13" ht="12.75" thickTop="1" x14ac:dyDescent="0.2">
      <c r="A3443" s="359" t="s">
        <v>14201</v>
      </c>
      <c r="B3443" s="390" t="s">
        <v>5794</v>
      </c>
      <c r="C3443" s="391" t="s">
        <v>9675</v>
      </c>
      <c r="D3443" s="390" t="s">
        <v>5791</v>
      </c>
      <c r="E3443" s="390" t="s">
        <v>9676</v>
      </c>
      <c r="F3443" s="392" t="s">
        <v>5798</v>
      </c>
      <c r="G3443" s="393" t="s">
        <v>5305</v>
      </c>
      <c r="H3443" s="394">
        <v>1</v>
      </c>
      <c r="I3443" s="395">
        <v>23.02</v>
      </c>
      <c r="J3443" s="395">
        <v>23.02</v>
      </c>
      <c r="K3443" s="379"/>
      <c r="L3443" s="491">
        <v>27.71</v>
      </c>
    </row>
    <row r="3444" spans="1:13" x14ac:dyDescent="0.2">
      <c r="A3444" s="359" t="s">
        <v>8060</v>
      </c>
      <c r="B3444" s="360" t="s">
        <v>9678</v>
      </c>
      <c r="C3444" s="361" t="s">
        <v>5781</v>
      </c>
      <c r="D3444" s="360" t="s">
        <v>5782</v>
      </c>
      <c r="E3444" s="360" t="s">
        <v>5783</v>
      </c>
      <c r="F3444" s="362" t="s">
        <v>5784</v>
      </c>
      <c r="G3444" s="363" t="s">
        <v>5785</v>
      </c>
      <c r="H3444" s="361" t="s">
        <v>5786</v>
      </c>
      <c r="I3444" s="361" t="s">
        <v>5787</v>
      </c>
      <c r="J3444" s="361" t="s">
        <v>5788</v>
      </c>
      <c r="K3444" s="364"/>
      <c r="L3444" s="494"/>
    </row>
    <row r="3445" spans="1:13" x14ac:dyDescent="0.2">
      <c r="A3445" s="359" t="s">
        <v>8062</v>
      </c>
      <c r="B3445" s="365" t="s">
        <v>5789</v>
      </c>
      <c r="C3445" s="366" t="s">
        <v>9680</v>
      </c>
      <c r="D3445" s="365" t="s">
        <v>5791</v>
      </c>
      <c r="E3445" s="365" t="s">
        <v>1413</v>
      </c>
      <c r="F3445" s="367">
        <v>8</v>
      </c>
      <c r="G3445" s="368" t="s">
        <v>5607</v>
      </c>
      <c r="H3445" s="369">
        <v>1</v>
      </c>
      <c r="I3445" s="370">
        <v>34.659999999999997</v>
      </c>
      <c r="J3445" s="370">
        <v>34.659999999999997</v>
      </c>
      <c r="K3445" s="371"/>
      <c r="L3445" s="495">
        <v>41.77</v>
      </c>
      <c r="M3445" s="488">
        <v>41.77</v>
      </c>
    </row>
    <row r="3446" spans="1:13" x14ac:dyDescent="0.2">
      <c r="A3446" s="359" t="s">
        <v>8064</v>
      </c>
      <c r="B3446" s="373" t="s">
        <v>5794</v>
      </c>
      <c r="C3446" s="374" t="s">
        <v>5916</v>
      </c>
      <c r="D3446" s="373" t="s">
        <v>5791</v>
      </c>
      <c r="E3446" s="373" t="s">
        <v>5350</v>
      </c>
      <c r="F3446" s="375" t="s">
        <v>5796</v>
      </c>
      <c r="G3446" s="376" t="s">
        <v>86</v>
      </c>
      <c r="H3446" s="377">
        <v>0.08</v>
      </c>
      <c r="I3446" s="378">
        <v>18.510000000000002</v>
      </c>
      <c r="J3446" s="378">
        <v>1.48</v>
      </c>
      <c r="K3446" s="379"/>
      <c r="L3446" s="493">
        <v>22.3</v>
      </c>
    </row>
    <row r="3447" spans="1:13" x14ac:dyDescent="0.2">
      <c r="A3447" s="359" t="s">
        <v>8065</v>
      </c>
      <c r="B3447" s="373" t="s">
        <v>5794</v>
      </c>
      <c r="C3447" s="374" t="s">
        <v>9683</v>
      </c>
      <c r="D3447" s="373" t="s">
        <v>5791</v>
      </c>
      <c r="E3447" s="373" t="s">
        <v>9684</v>
      </c>
      <c r="F3447" s="375" t="s">
        <v>5798</v>
      </c>
      <c r="G3447" s="376" t="s">
        <v>5305</v>
      </c>
      <c r="H3447" s="377">
        <v>1</v>
      </c>
      <c r="I3447" s="378">
        <v>33.180238235294119</v>
      </c>
      <c r="J3447" s="378">
        <v>33.18</v>
      </c>
      <c r="K3447" s="379"/>
      <c r="L3447" s="493">
        <v>39.99</v>
      </c>
    </row>
    <row r="3448" spans="1:13" x14ac:dyDescent="0.2">
      <c r="A3448" s="359" t="s">
        <v>8066</v>
      </c>
      <c r="B3448" s="360" t="s">
        <v>9686</v>
      </c>
      <c r="C3448" s="361" t="s">
        <v>5781</v>
      </c>
      <c r="D3448" s="360" t="s">
        <v>5782</v>
      </c>
      <c r="E3448" s="360" t="s">
        <v>5783</v>
      </c>
      <c r="F3448" s="362" t="s">
        <v>5784</v>
      </c>
      <c r="G3448" s="363" t="s">
        <v>5785</v>
      </c>
      <c r="H3448" s="361" t="s">
        <v>5786</v>
      </c>
      <c r="I3448" s="361" t="s">
        <v>5787</v>
      </c>
      <c r="J3448" s="361" t="s">
        <v>5788</v>
      </c>
      <c r="K3448" s="364"/>
      <c r="L3448" s="494"/>
    </row>
    <row r="3449" spans="1:13" x14ac:dyDescent="0.2">
      <c r="A3449" s="359" t="s">
        <v>14202</v>
      </c>
      <c r="B3449" s="385" t="s">
        <v>5789</v>
      </c>
      <c r="C3449" s="386" t="s">
        <v>9688</v>
      </c>
      <c r="D3449" s="385" t="s">
        <v>5791</v>
      </c>
      <c r="E3449" s="385" t="s">
        <v>1417</v>
      </c>
      <c r="F3449" s="387">
        <v>8</v>
      </c>
      <c r="G3449" s="388" t="s">
        <v>5607</v>
      </c>
      <c r="H3449" s="389">
        <v>1</v>
      </c>
      <c r="I3449" s="372">
        <v>50.289999999999992</v>
      </c>
      <c r="J3449" s="372">
        <v>50.290000000000006</v>
      </c>
      <c r="K3449" s="371"/>
      <c r="L3449" s="488">
        <v>60.59</v>
      </c>
      <c r="M3449" s="488">
        <v>60.59</v>
      </c>
    </row>
    <row r="3450" spans="1:13" ht="12.75" thickBot="1" x14ac:dyDescent="0.25">
      <c r="A3450" s="359" t="s">
        <v>14203</v>
      </c>
      <c r="B3450" s="396" t="s">
        <v>5794</v>
      </c>
      <c r="C3450" s="397" t="s">
        <v>5795</v>
      </c>
      <c r="D3450" s="396" t="s">
        <v>5791</v>
      </c>
      <c r="E3450" s="396" t="s">
        <v>5302</v>
      </c>
      <c r="F3450" s="398" t="s">
        <v>5796</v>
      </c>
      <c r="G3450" s="399" t="s">
        <v>86</v>
      </c>
      <c r="H3450" s="400">
        <v>0.54</v>
      </c>
      <c r="I3450" s="380">
        <v>12.5</v>
      </c>
      <c r="J3450" s="380">
        <v>6.75</v>
      </c>
      <c r="K3450" s="379"/>
      <c r="L3450" s="489">
        <v>15.06</v>
      </c>
    </row>
    <row r="3451" spans="1:13" ht="12.75" thickTop="1" x14ac:dyDescent="0.2">
      <c r="A3451" s="359" t="s">
        <v>14204</v>
      </c>
      <c r="B3451" s="390" t="s">
        <v>5794</v>
      </c>
      <c r="C3451" s="391" t="s">
        <v>5916</v>
      </c>
      <c r="D3451" s="390" t="s">
        <v>5791</v>
      </c>
      <c r="E3451" s="390" t="s">
        <v>5350</v>
      </c>
      <c r="F3451" s="392" t="s">
        <v>5796</v>
      </c>
      <c r="G3451" s="393" t="s">
        <v>86</v>
      </c>
      <c r="H3451" s="394">
        <v>0.54</v>
      </c>
      <c r="I3451" s="395">
        <v>18.510000000000002</v>
      </c>
      <c r="J3451" s="395">
        <v>9.99</v>
      </c>
      <c r="K3451" s="379"/>
      <c r="L3451" s="491">
        <v>22.3</v>
      </c>
    </row>
    <row r="3452" spans="1:13" x14ac:dyDescent="0.2">
      <c r="A3452" s="359" t="s">
        <v>8068</v>
      </c>
      <c r="B3452" s="373" t="s">
        <v>5794</v>
      </c>
      <c r="C3452" s="374" t="s">
        <v>6602</v>
      </c>
      <c r="D3452" s="373" t="s">
        <v>5791</v>
      </c>
      <c r="E3452" s="373" t="s">
        <v>5394</v>
      </c>
      <c r="F3452" s="375" t="s">
        <v>5798</v>
      </c>
      <c r="G3452" s="376" t="s">
        <v>5385</v>
      </c>
      <c r="H3452" s="377">
        <v>0.94</v>
      </c>
      <c r="I3452" s="378">
        <v>0.38</v>
      </c>
      <c r="J3452" s="378">
        <v>0.35</v>
      </c>
      <c r="K3452" s="379"/>
      <c r="L3452" s="493">
        <v>0.46</v>
      </c>
    </row>
    <row r="3453" spans="1:13" x14ac:dyDescent="0.2">
      <c r="A3453" s="359" t="s">
        <v>8070</v>
      </c>
      <c r="B3453" s="373" t="s">
        <v>5794</v>
      </c>
      <c r="C3453" s="374" t="s">
        <v>9693</v>
      </c>
      <c r="D3453" s="373" t="s">
        <v>5791</v>
      </c>
      <c r="E3453" s="373" t="s">
        <v>1417</v>
      </c>
      <c r="F3453" s="375" t="s">
        <v>5798</v>
      </c>
      <c r="G3453" s="376" t="s">
        <v>5305</v>
      </c>
      <c r="H3453" s="377">
        <v>1</v>
      </c>
      <c r="I3453" s="378">
        <v>33.200057575757569</v>
      </c>
      <c r="J3453" s="378">
        <v>33.200000000000003</v>
      </c>
      <c r="K3453" s="379"/>
      <c r="L3453" s="493">
        <v>39.99</v>
      </c>
    </row>
    <row r="3454" spans="1:13" x14ac:dyDescent="0.2">
      <c r="A3454" s="359" t="s">
        <v>8072</v>
      </c>
      <c r="B3454" s="360" t="s">
        <v>9695</v>
      </c>
      <c r="C3454" s="361" t="s">
        <v>5781</v>
      </c>
      <c r="D3454" s="360" t="s">
        <v>5782</v>
      </c>
      <c r="E3454" s="360" t="s">
        <v>5783</v>
      </c>
      <c r="F3454" s="362" t="s">
        <v>5784</v>
      </c>
      <c r="G3454" s="363" t="s">
        <v>5785</v>
      </c>
      <c r="H3454" s="361" t="s">
        <v>5786</v>
      </c>
      <c r="I3454" s="361" t="s">
        <v>5787</v>
      </c>
      <c r="J3454" s="361" t="s">
        <v>5788</v>
      </c>
      <c r="K3454" s="364"/>
      <c r="L3454" s="494"/>
    </row>
    <row r="3455" spans="1:13" x14ac:dyDescent="0.2">
      <c r="A3455" s="359" t="s">
        <v>8073</v>
      </c>
      <c r="B3455" s="365" t="s">
        <v>5789</v>
      </c>
      <c r="C3455" s="366" t="s">
        <v>6598</v>
      </c>
      <c r="D3455" s="365" t="s">
        <v>5791</v>
      </c>
      <c r="E3455" s="365" t="s">
        <v>716</v>
      </c>
      <c r="F3455" s="367">
        <v>8</v>
      </c>
      <c r="G3455" s="368" t="s">
        <v>5607</v>
      </c>
      <c r="H3455" s="369">
        <v>1</v>
      </c>
      <c r="I3455" s="370">
        <v>67.679999999999993</v>
      </c>
      <c r="J3455" s="370">
        <v>67.680000000000007</v>
      </c>
      <c r="K3455" s="371"/>
      <c r="L3455" s="495">
        <v>81.540000000000006</v>
      </c>
      <c r="M3455" s="488">
        <v>81.540000000000006</v>
      </c>
    </row>
    <row r="3456" spans="1:13" x14ac:dyDescent="0.2">
      <c r="A3456" s="359" t="s">
        <v>8074</v>
      </c>
      <c r="B3456" s="373" t="s">
        <v>5794</v>
      </c>
      <c r="C3456" s="374" t="s">
        <v>5795</v>
      </c>
      <c r="D3456" s="373" t="s">
        <v>5791</v>
      </c>
      <c r="E3456" s="373" t="s">
        <v>5302</v>
      </c>
      <c r="F3456" s="375" t="s">
        <v>5796</v>
      </c>
      <c r="G3456" s="376" t="s">
        <v>86</v>
      </c>
      <c r="H3456" s="377">
        <v>0.54</v>
      </c>
      <c r="I3456" s="378">
        <v>12.5</v>
      </c>
      <c r="J3456" s="378">
        <v>6.75</v>
      </c>
      <c r="K3456" s="379"/>
      <c r="L3456" s="493">
        <v>15.06</v>
      </c>
    </row>
    <row r="3457" spans="1:13" x14ac:dyDescent="0.2">
      <c r="A3457" s="359" t="s">
        <v>14205</v>
      </c>
      <c r="B3457" s="396" t="s">
        <v>5794</v>
      </c>
      <c r="C3457" s="397" t="s">
        <v>5916</v>
      </c>
      <c r="D3457" s="396" t="s">
        <v>5791</v>
      </c>
      <c r="E3457" s="396" t="s">
        <v>5350</v>
      </c>
      <c r="F3457" s="398" t="s">
        <v>5796</v>
      </c>
      <c r="G3457" s="399" t="s">
        <v>86</v>
      </c>
      <c r="H3457" s="400">
        <v>0.54</v>
      </c>
      <c r="I3457" s="380">
        <v>18.510000000000002</v>
      </c>
      <c r="J3457" s="380">
        <v>9.99</v>
      </c>
      <c r="K3457" s="379"/>
      <c r="L3457" s="489">
        <v>22.3</v>
      </c>
    </row>
    <row r="3458" spans="1:13" ht="12.75" thickBot="1" x14ac:dyDescent="0.25">
      <c r="A3458" s="359" t="s">
        <v>14206</v>
      </c>
      <c r="B3458" s="396" t="s">
        <v>5794</v>
      </c>
      <c r="C3458" s="397" t="s">
        <v>6602</v>
      </c>
      <c r="D3458" s="396" t="s">
        <v>5791</v>
      </c>
      <c r="E3458" s="396" t="s">
        <v>5394</v>
      </c>
      <c r="F3458" s="398" t="s">
        <v>5798</v>
      </c>
      <c r="G3458" s="399" t="s">
        <v>5385</v>
      </c>
      <c r="H3458" s="400">
        <v>1.2</v>
      </c>
      <c r="I3458" s="380">
        <v>0.38</v>
      </c>
      <c r="J3458" s="380">
        <v>0.45</v>
      </c>
      <c r="K3458" s="379"/>
      <c r="L3458" s="489">
        <v>0.46</v>
      </c>
    </row>
    <row r="3459" spans="1:13" ht="12.75" thickTop="1" x14ac:dyDescent="0.2">
      <c r="A3459" s="359" t="s">
        <v>14207</v>
      </c>
      <c r="B3459" s="390" t="s">
        <v>5794</v>
      </c>
      <c r="C3459" s="391" t="s">
        <v>6604</v>
      </c>
      <c r="D3459" s="390" t="s">
        <v>5791</v>
      </c>
      <c r="E3459" s="390" t="s">
        <v>716</v>
      </c>
      <c r="F3459" s="392" t="s">
        <v>5798</v>
      </c>
      <c r="G3459" s="393" t="s">
        <v>5305</v>
      </c>
      <c r="H3459" s="394">
        <v>1</v>
      </c>
      <c r="I3459" s="395">
        <v>50.490096000000001</v>
      </c>
      <c r="J3459" s="395">
        <v>50.49</v>
      </c>
      <c r="K3459" s="379"/>
      <c r="L3459" s="491">
        <v>60.82</v>
      </c>
    </row>
    <row r="3460" spans="1:13" x14ac:dyDescent="0.2">
      <c r="A3460" s="359" t="s">
        <v>8077</v>
      </c>
      <c r="B3460" s="360" t="s">
        <v>9702</v>
      </c>
      <c r="C3460" s="361" t="s">
        <v>5781</v>
      </c>
      <c r="D3460" s="360" t="s">
        <v>5782</v>
      </c>
      <c r="E3460" s="360" t="s">
        <v>5783</v>
      </c>
      <c r="F3460" s="362" t="s">
        <v>5784</v>
      </c>
      <c r="G3460" s="363" t="s">
        <v>5785</v>
      </c>
      <c r="H3460" s="361" t="s">
        <v>5786</v>
      </c>
      <c r="I3460" s="361" t="s">
        <v>5787</v>
      </c>
      <c r="J3460" s="361" t="s">
        <v>5788</v>
      </c>
      <c r="K3460" s="364"/>
      <c r="L3460" s="494"/>
    </row>
    <row r="3461" spans="1:13" x14ac:dyDescent="0.2">
      <c r="A3461" s="359" t="s">
        <v>8079</v>
      </c>
      <c r="B3461" s="365" t="s">
        <v>5789</v>
      </c>
      <c r="C3461" s="366" t="s">
        <v>6617</v>
      </c>
      <c r="D3461" s="365" t="s">
        <v>5791</v>
      </c>
      <c r="E3461" s="365" t="s">
        <v>720</v>
      </c>
      <c r="F3461" s="367">
        <v>8</v>
      </c>
      <c r="G3461" s="368" t="s">
        <v>5607</v>
      </c>
      <c r="H3461" s="369">
        <v>1</v>
      </c>
      <c r="I3461" s="370">
        <v>325.87</v>
      </c>
      <c r="J3461" s="370">
        <v>325.87</v>
      </c>
      <c r="K3461" s="371"/>
      <c r="L3461" s="495">
        <v>392.57</v>
      </c>
      <c r="M3461" s="488">
        <v>392.57</v>
      </c>
    </row>
    <row r="3462" spans="1:13" x14ac:dyDescent="0.2">
      <c r="A3462" s="359" t="s">
        <v>8081</v>
      </c>
      <c r="B3462" s="373" t="s">
        <v>5794</v>
      </c>
      <c r="C3462" s="374" t="s">
        <v>5795</v>
      </c>
      <c r="D3462" s="373" t="s">
        <v>5791</v>
      </c>
      <c r="E3462" s="373" t="s">
        <v>5302</v>
      </c>
      <c r="F3462" s="375" t="s">
        <v>5796</v>
      </c>
      <c r="G3462" s="376" t="s">
        <v>86</v>
      </c>
      <c r="H3462" s="377">
        <v>1.1499999999999999</v>
      </c>
      <c r="I3462" s="378">
        <v>12.5</v>
      </c>
      <c r="J3462" s="378">
        <v>14.37</v>
      </c>
      <c r="K3462" s="379"/>
      <c r="L3462" s="493">
        <v>15.06</v>
      </c>
    </row>
    <row r="3463" spans="1:13" x14ac:dyDescent="0.2">
      <c r="A3463" s="359" t="s">
        <v>8082</v>
      </c>
      <c r="B3463" s="373" t="s">
        <v>5794</v>
      </c>
      <c r="C3463" s="374" t="s">
        <v>5916</v>
      </c>
      <c r="D3463" s="373" t="s">
        <v>5791</v>
      </c>
      <c r="E3463" s="373" t="s">
        <v>5350</v>
      </c>
      <c r="F3463" s="375" t="s">
        <v>5796</v>
      </c>
      <c r="G3463" s="376" t="s">
        <v>86</v>
      </c>
      <c r="H3463" s="377">
        <v>1.1499999999999999</v>
      </c>
      <c r="I3463" s="378">
        <v>18.510000000000002</v>
      </c>
      <c r="J3463" s="378">
        <v>21.28</v>
      </c>
      <c r="K3463" s="379"/>
      <c r="L3463" s="493">
        <v>22.3</v>
      </c>
    </row>
    <row r="3464" spans="1:13" x14ac:dyDescent="0.2">
      <c r="A3464" s="359" t="s">
        <v>8083</v>
      </c>
      <c r="B3464" s="373" t="s">
        <v>5794</v>
      </c>
      <c r="C3464" s="374" t="s">
        <v>6602</v>
      </c>
      <c r="D3464" s="373" t="s">
        <v>5791</v>
      </c>
      <c r="E3464" s="373" t="s">
        <v>5394</v>
      </c>
      <c r="F3464" s="375" t="s">
        <v>5798</v>
      </c>
      <c r="G3464" s="376" t="s">
        <v>5385</v>
      </c>
      <c r="H3464" s="377">
        <v>3.2</v>
      </c>
      <c r="I3464" s="378">
        <v>0.38</v>
      </c>
      <c r="J3464" s="378">
        <v>1.21</v>
      </c>
      <c r="K3464" s="379"/>
      <c r="L3464" s="493">
        <v>0.46</v>
      </c>
    </row>
    <row r="3465" spans="1:13" x14ac:dyDescent="0.2">
      <c r="A3465" s="359" t="s">
        <v>14208</v>
      </c>
      <c r="B3465" s="396" t="s">
        <v>5794</v>
      </c>
      <c r="C3465" s="397" t="s">
        <v>6622</v>
      </c>
      <c r="D3465" s="396" t="s">
        <v>5791</v>
      </c>
      <c r="E3465" s="396" t="s">
        <v>720</v>
      </c>
      <c r="F3465" s="398" t="s">
        <v>5798</v>
      </c>
      <c r="G3465" s="399" t="s">
        <v>5305</v>
      </c>
      <c r="H3465" s="400">
        <v>1</v>
      </c>
      <c r="I3465" s="380">
        <v>289.01006875000002</v>
      </c>
      <c r="J3465" s="380">
        <v>289.01</v>
      </c>
      <c r="K3465" s="379"/>
      <c r="L3465" s="489">
        <v>348.15</v>
      </c>
    </row>
    <row r="3466" spans="1:13" ht="12.75" thickBot="1" x14ac:dyDescent="0.25">
      <c r="A3466" s="359" t="s">
        <v>14209</v>
      </c>
      <c r="B3466" s="381" t="s">
        <v>9709</v>
      </c>
      <c r="C3466" s="382" t="s">
        <v>5781</v>
      </c>
      <c r="D3466" s="381" t="s">
        <v>5782</v>
      </c>
      <c r="E3466" s="381" t="s">
        <v>5783</v>
      </c>
      <c r="F3466" s="383" t="s">
        <v>5784</v>
      </c>
      <c r="G3466" s="384" t="s">
        <v>5785</v>
      </c>
      <c r="H3466" s="382" t="s">
        <v>5786</v>
      </c>
      <c r="I3466" s="382" t="s">
        <v>5787</v>
      </c>
      <c r="J3466" s="382" t="s">
        <v>5788</v>
      </c>
      <c r="K3466" s="364"/>
    </row>
    <row r="3467" spans="1:13" ht="12.75" thickTop="1" x14ac:dyDescent="0.2">
      <c r="A3467" s="359" t="s">
        <v>14210</v>
      </c>
      <c r="B3467" s="401" t="s">
        <v>5789</v>
      </c>
      <c r="C3467" s="402" t="s">
        <v>9711</v>
      </c>
      <c r="D3467" s="401" t="s">
        <v>5791</v>
      </c>
      <c r="E3467" s="401" t="s">
        <v>1421</v>
      </c>
      <c r="F3467" s="403">
        <v>8</v>
      </c>
      <c r="G3467" s="404" t="s">
        <v>5607</v>
      </c>
      <c r="H3467" s="405">
        <v>1</v>
      </c>
      <c r="I3467" s="406">
        <v>60.269999999999996</v>
      </c>
      <c r="J3467" s="406">
        <v>60.27</v>
      </c>
      <c r="K3467" s="371"/>
      <c r="L3467" s="496">
        <v>72.62</v>
      </c>
      <c r="M3467" s="488">
        <v>72.62</v>
      </c>
    </row>
    <row r="3468" spans="1:13" x14ac:dyDescent="0.2">
      <c r="A3468" s="359" t="s">
        <v>8086</v>
      </c>
      <c r="B3468" s="373" t="s">
        <v>5794</v>
      </c>
      <c r="C3468" s="374" t="s">
        <v>5795</v>
      </c>
      <c r="D3468" s="373" t="s">
        <v>5791</v>
      </c>
      <c r="E3468" s="373" t="s">
        <v>5302</v>
      </c>
      <c r="F3468" s="375" t="s">
        <v>5796</v>
      </c>
      <c r="G3468" s="376" t="s">
        <v>86</v>
      </c>
      <c r="H3468" s="377">
        <v>0.54</v>
      </c>
      <c r="I3468" s="378">
        <v>12.5</v>
      </c>
      <c r="J3468" s="378">
        <v>6.75</v>
      </c>
      <c r="K3468" s="379"/>
      <c r="L3468" s="493">
        <v>15.06</v>
      </c>
    </row>
    <row r="3469" spans="1:13" x14ac:dyDescent="0.2">
      <c r="A3469" s="359" t="s">
        <v>8088</v>
      </c>
      <c r="B3469" s="373" t="s">
        <v>5794</v>
      </c>
      <c r="C3469" s="374" t="s">
        <v>5916</v>
      </c>
      <c r="D3469" s="373" t="s">
        <v>5791</v>
      </c>
      <c r="E3469" s="373" t="s">
        <v>5350</v>
      </c>
      <c r="F3469" s="375" t="s">
        <v>5796</v>
      </c>
      <c r="G3469" s="376" t="s">
        <v>86</v>
      </c>
      <c r="H3469" s="377">
        <v>0.54</v>
      </c>
      <c r="I3469" s="378">
        <v>18.510000000000002</v>
      </c>
      <c r="J3469" s="378">
        <v>9.99</v>
      </c>
      <c r="K3469" s="379"/>
      <c r="L3469" s="493">
        <v>22.3</v>
      </c>
    </row>
    <row r="3470" spans="1:13" x14ac:dyDescent="0.2">
      <c r="A3470" s="359" t="s">
        <v>8090</v>
      </c>
      <c r="B3470" s="373" t="s">
        <v>5794</v>
      </c>
      <c r="C3470" s="374" t="s">
        <v>6602</v>
      </c>
      <c r="D3470" s="373" t="s">
        <v>5791</v>
      </c>
      <c r="E3470" s="373" t="s">
        <v>5394</v>
      </c>
      <c r="F3470" s="375" t="s">
        <v>5798</v>
      </c>
      <c r="G3470" s="376" t="s">
        <v>5385</v>
      </c>
      <c r="H3470" s="377">
        <v>0.94</v>
      </c>
      <c r="I3470" s="378">
        <v>0.38</v>
      </c>
      <c r="J3470" s="378">
        <v>0.35</v>
      </c>
      <c r="K3470" s="379"/>
      <c r="L3470" s="493">
        <v>0.46</v>
      </c>
    </row>
    <row r="3471" spans="1:13" x14ac:dyDescent="0.2">
      <c r="A3471" s="359" t="s">
        <v>8091</v>
      </c>
      <c r="B3471" s="373" t="s">
        <v>5794</v>
      </c>
      <c r="C3471" s="374" t="s">
        <v>9716</v>
      </c>
      <c r="D3471" s="373" t="s">
        <v>5791</v>
      </c>
      <c r="E3471" s="373" t="s">
        <v>9717</v>
      </c>
      <c r="F3471" s="375" t="s">
        <v>5798</v>
      </c>
      <c r="G3471" s="376" t="s">
        <v>5305</v>
      </c>
      <c r="H3471" s="377">
        <v>1</v>
      </c>
      <c r="I3471" s="378">
        <v>43.18</v>
      </c>
      <c r="J3471" s="378">
        <v>43.18</v>
      </c>
      <c r="K3471" s="379"/>
      <c r="L3471" s="493">
        <v>52.02</v>
      </c>
    </row>
    <row r="3472" spans="1:13" x14ac:dyDescent="0.2">
      <c r="A3472" s="359" t="s">
        <v>8092</v>
      </c>
      <c r="B3472" s="360" t="s">
        <v>9719</v>
      </c>
      <c r="C3472" s="361" t="s">
        <v>5781</v>
      </c>
      <c r="D3472" s="360" t="s">
        <v>5782</v>
      </c>
      <c r="E3472" s="360" t="s">
        <v>5783</v>
      </c>
      <c r="F3472" s="362" t="s">
        <v>5784</v>
      </c>
      <c r="G3472" s="363" t="s">
        <v>5785</v>
      </c>
      <c r="H3472" s="361" t="s">
        <v>5786</v>
      </c>
      <c r="I3472" s="361" t="s">
        <v>5787</v>
      </c>
      <c r="J3472" s="361" t="s">
        <v>5788</v>
      </c>
      <c r="K3472" s="364"/>
      <c r="L3472" s="494"/>
    </row>
    <row r="3473" spans="1:13" x14ac:dyDescent="0.2">
      <c r="A3473" s="359" t="s">
        <v>14211</v>
      </c>
      <c r="B3473" s="385" t="s">
        <v>5789</v>
      </c>
      <c r="C3473" s="386" t="s">
        <v>9721</v>
      </c>
      <c r="D3473" s="385" t="s">
        <v>5791</v>
      </c>
      <c r="E3473" s="385" t="s">
        <v>1423</v>
      </c>
      <c r="F3473" s="387">
        <v>8</v>
      </c>
      <c r="G3473" s="388" t="s">
        <v>5607</v>
      </c>
      <c r="H3473" s="389">
        <v>1</v>
      </c>
      <c r="I3473" s="372">
        <v>88.74</v>
      </c>
      <c r="J3473" s="372">
        <v>88.740000000000009</v>
      </c>
      <c r="K3473" s="371"/>
      <c r="L3473" s="488">
        <v>106.91</v>
      </c>
      <c r="M3473" s="488">
        <v>106.91</v>
      </c>
    </row>
    <row r="3474" spans="1:13" ht="12.75" thickBot="1" x14ac:dyDescent="0.25">
      <c r="A3474" s="359" t="s">
        <v>14212</v>
      </c>
      <c r="B3474" s="396" t="s">
        <v>5794</v>
      </c>
      <c r="C3474" s="397" t="s">
        <v>5795</v>
      </c>
      <c r="D3474" s="396" t="s">
        <v>5791</v>
      </c>
      <c r="E3474" s="396" t="s">
        <v>5302</v>
      </c>
      <c r="F3474" s="398" t="s">
        <v>5796</v>
      </c>
      <c r="G3474" s="399" t="s">
        <v>86</v>
      </c>
      <c r="H3474" s="400">
        <v>0.61</v>
      </c>
      <c r="I3474" s="380">
        <v>12.5</v>
      </c>
      <c r="J3474" s="380">
        <v>7.62</v>
      </c>
      <c r="K3474" s="379"/>
      <c r="L3474" s="489">
        <v>15.06</v>
      </c>
    </row>
    <row r="3475" spans="1:13" ht="12.75" thickTop="1" x14ac:dyDescent="0.2">
      <c r="A3475" s="359" t="s">
        <v>14213</v>
      </c>
      <c r="B3475" s="390" t="s">
        <v>5794</v>
      </c>
      <c r="C3475" s="391" t="s">
        <v>5916</v>
      </c>
      <c r="D3475" s="390" t="s">
        <v>5791</v>
      </c>
      <c r="E3475" s="390" t="s">
        <v>5350</v>
      </c>
      <c r="F3475" s="392" t="s">
        <v>5796</v>
      </c>
      <c r="G3475" s="393" t="s">
        <v>86</v>
      </c>
      <c r="H3475" s="394">
        <v>0.61</v>
      </c>
      <c r="I3475" s="395">
        <v>18.510000000000002</v>
      </c>
      <c r="J3475" s="395">
        <v>11.29</v>
      </c>
      <c r="K3475" s="379"/>
      <c r="L3475" s="491">
        <v>22.3</v>
      </c>
    </row>
    <row r="3476" spans="1:13" x14ac:dyDescent="0.2">
      <c r="A3476" s="359" t="s">
        <v>8095</v>
      </c>
      <c r="B3476" s="373" t="s">
        <v>5794</v>
      </c>
      <c r="C3476" s="374" t="s">
        <v>6602</v>
      </c>
      <c r="D3476" s="373" t="s">
        <v>5791</v>
      </c>
      <c r="E3476" s="373" t="s">
        <v>5394</v>
      </c>
      <c r="F3476" s="375" t="s">
        <v>5798</v>
      </c>
      <c r="G3476" s="376" t="s">
        <v>5385</v>
      </c>
      <c r="H3476" s="377">
        <v>0.94</v>
      </c>
      <c r="I3476" s="378">
        <v>0.38</v>
      </c>
      <c r="J3476" s="378">
        <v>0.35</v>
      </c>
      <c r="K3476" s="379"/>
      <c r="L3476" s="493">
        <v>0.46</v>
      </c>
    </row>
    <row r="3477" spans="1:13" x14ac:dyDescent="0.2">
      <c r="A3477" s="359" t="s">
        <v>8097</v>
      </c>
      <c r="B3477" s="373" t="s">
        <v>5794</v>
      </c>
      <c r="C3477" s="374" t="s">
        <v>9726</v>
      </c>
      <c r="D3477" s="373" t="s">
        <v>5791</v>
      </c>
      <c r="E3477" s="373" t="s">
        <v>9727</v>
      </c>
      <c r="F3477" s="375" t="s">
        <v>5798</v>
      </c>
      <c r="G3477" s="376" t="s">
        <v>5305</v>
      </c>
      <c r="H3477" s="377">
        <v>1</v>
      </c>
      <c r="I3477" s="378">
        <v>69.480068115942018</v>
      </c>
      <c r="J3477" s="378">
        <v>69.48</v>
      </c>
      <c r="K3477" s="379"/>
      <c r="L3477" s="493">
        <v>83.7</v>
      </c>
    </row>
    <row r="3478" spans="1:13" x14ac:dyDescent="0.2">
      <c r="A3478" s="359" t="s">
        <v>8099</v>
      </c>
      <c r="B3478" s="360" t="s">
        <v>9729</v>
      </c>
      <c r="C3478" s="361" t="s">
        <v>5781</v>
      </c>
      <c r="D3478" s="360" t="s">
        <v>5782</v>
      </c>
      <c r="E3478" s="360" t="s">
        <v>5783</v>
      </c>
      <c r="F3478" s="362" t="s">
        <v>5784</v>
      </c>
      <c r="G3478" s="363" t="s">
        <v>5785</v>
      </c>
      <c r="H3478" s="361" t="s">
        <v>5786</v>
      </c>
      <c r="I3478" s="361" t="s">
        <v>5787</v>
      </c>
      <c r="J3478" s="361" t="s">
        <v>5788</v>
      </c>
      <c r="K3478" s="364"/>
      <c r="L3478" s="494"/>
    </row>
    <row r="3479" spans="1:13" x14ac:dyDescent="0.2">
      <c r="A3479" s="359" t="s">
        <v>8100</v>
      </c>
      <c r="B3479" s="365" t="s">
        <v>5789</v>
      </c>
      <c r="C3479" s="366" t="s">
        <v>9731</v>
      </c>
      <c r="D3479" s="365" t="s">
        <v>5791</v>
      </c>
      <c r="E3479" s="365" t="s">
        <v>1425</v>
      </c>
      <c r="F3479" s="367">
        <v>8</v>
      </c>
      <c r="G3479" s="368" t="s">
        <v>5607</v>
      </c>
      <c r="H3479" s="369">
        <v>1</v>
      </c>
      <c r="I3479" s="370">
        <v>114.72</v>
      </c>
      <c r="J3479" s="370">
        <v>114.72</v>
      </c>
      <c r="K3479" s="371"/>
      <c r="L3479" s="495">
        <v>138.19999999999999</v>
      </c>
      <c r="M3479" s="488">
        <v>138.19999999999999</v>
      </c>
    </row>
    <row r="3480" spans="1:13" x14ac:dyDescent="0.2">
      <c r="A3480" s="359" t="s">
        <v>8101</v>
      </c>
      <c r="B3480" s="373" t="s">
        <v>5794</v>
      </c>
      <c r="C3480" s="374" t="s">
        <v>5795</v>
      </c>
      <c r="D3480" s="373" t="s">
        <v>5791</v>
      </c>
      <c r="E3480" s="373" t="s">
        <v>5302</v>
      </c>
      <c r="F3480" s="375" t="s">
        <v>5796</v>
      </c>
      <c r="G3480" s="376" t="s">
        <v>86</v>
      </c>
      <c r="H3480" s="377">
        <v>0.61</v>
      </c>
      <c r="I3480" s="378">
        <v>12.5</v>
      </c>
      <c r="J3480" s="378">
        <v>7.62</v>
      </c>
      <c r="K3480" s="379"/>
      <c r="L3480" s="493">
        <v>15.06</v>
      </c>
    </row>
    <row r="3481" spans="1:13" x14ac:dyDescent="0.2">
      <c r="A3481" s="359" t="s">
        <v>14214</v>
      </c>
      <c r="B3481" s="396" t="s">
        <v>5794</v>
      </c>
      <c r="C3481" s="397" t="s">
        <v>5916</v>
      </c>
      <c r="D3481" s="396" t="s">
        <v>5791</v>
      </c>
      <c r="E3481" s="396" t="s">
        <v>5350</v>
      </c>
      <c r="F3481" s="398" t="s">
        <v>5796</v>
      </c>
      <c r="G3481" s="399" t="s">
        <v>86</v>
      </c>
      <c r="H3481" s="400">
        <v>0.61</v>
      </c>
      <c r="I3481" s="380">
        <v>18.510000000000002</v>
      </c>
      <c r="J3481" s="380">
        <v>11.29</v>
      </c>
      <c r="K3481" s="379"/>
      <c r="L3481" s="489">
        <v>22.3</v>
      </c>
    </row>
    <row r="3482" spans="1:13" ht="12.75" thickBot="1" x14ac:dyDescent="0.25">
      <c r="A3482" s="359" t="s">
        <v>14215</v>
      </c>
      <c r="B3482" s="396" t="s">
        <v>5794</v>
      </c>
      <c r="C3482" s="397" t="s">
        <v>6602</v>
      </c>
      <c r="D3482" s="396" t="s">
        <v>5791</v>
      </c>
      <c r="E3482" s="396" t="s">
        <v>5394</v>
      </c>
      <c r="F3482" s="398" t="s">
        <v>5798</v>
      </c>
      <c r="G3482" s="399" t="s">
        <v>5385</v>
      </c>
      <c r="H3482" s="400">
        <v>1.2</v>
      </c>
      <c r="I3482" s="380">
        <v>0.38</v>
      </c>
      <c r="J3482" s="380">
        <v>0.45</v>
      </c>
      <c r="K3482" s="379"/>
      <c r="L3482" s="489">
        <v>0.46</v>
      </c>
    </row>
    <row r="3483" spans="1:13" ht="12.75" thickTop="1" x14ac:dyDescent="0.2">
      <c r="A3483" s="359" t="s">
        <v>14216</v>
      </c>
      <c r="B3483" s="390" t="s">
        <v>5794</v>
      </c>
      <c r="C3483" s="391" t="s">
        <v>9736</v>
      </c>
      <c r="D3483" s="390" t="s">
        <v>5791</v>
      </c>
      <c r="E3483" s="390" t="s">
        <v>9737</v>
      </c>
      <c r="F3483" s="392" t="s">
        <v>5798</v>
      </c>
      <c r="G3483" s="393" t="s">
        <v>5305</v>
      </c>
      <c r="H3483" s="394">
        <v>1</v>
      </c>
      <c r="I3483" s="395">
        <v>95.360036842105259</v>
      </c>
      <c r="J3483" s="395">
        <v>95.36</v>
      </c>
      <c r="K3483" s="379"/>
      <c r="L3483" s="491">
        <v>114.87</v>
      </c>
    </row>
    <row r="3484" spans="1:13" x14ac:dyDescent="0.2">
      <c r="A3484" s="359" t="s">
        <v>8104</v>
      </c>
      <c r="B3484" s="360" t="s">
        <v>9739</v>
      </c>
      <c r="C3484" s="361" t="s">
        <v>5781</v>
      </c>
      <c r="D3484" s="360" t="s">
        <v>5782</v>
      </c>
      <c r="E3484" s="360" t="s">
        <v>5783</v>
      </c>
      <c r="F3484" s="362" t="s">
        <v>5784</v>
      </c>
      <c r="G3484" s="363" t="s">
        <v>5785</v>
      </c>
      <c r="H3484" s="361" t="s">
        <v>5786</v>
      </c>
      <c r="I3484" s="361" t="s">
        <v>5787</v>
      </c>
      <c r="J3484" s="361" t="s">
        <v>5788</v>
      </c>
      <c r="K3484" s="364"/>
      <c r="L3484" s="494"/>
    </row>
    <row r="3485" spans="1:13" x14ac:dyDescent="0.2">
      <c r="A3485" s="359" t="s">
        <v>8106</v>
      </c>
      <c r="B3485" s="365" t="s">
        <v>5789</v>
      </c>
      <c r="C3485" s="366" t="s">
        <v>9741</v>
      </c>
      <c r="D3485" s="365" t="s">
        <v>5791</v>
      </c>
      <c r="E3485" s="365" t="s">
        <v>1427</v>
      </c>
      <c r="F3485" s="367">
        <v>8</v>
      </c>
      <c r="G3485" s="368" t="s">
        <v>5607</v>
      </c>
      <c r="H3485" s="369">
        <v>1</v>
      </c>
      <c r="I3485" s="370">
        <v>172.22</v>
      </c>
      <c r="J3485" s="370">
        <v>172.22</v>
      </c>
      <c r="K3485" s="371"/>
      <c r="L3485" s="495">
        <v>207.47</v>
      </c>
      <c r="M3485" s="488">
        <v>207.47</v>
      </c>
    </row>
    <row r="3486" spans="1:13" x14ac:dyDescent="0.2">
      <c r="A3486" s="359" t="s">
        <v>8108</v>
      </c>
      <c r="B3486" s="373" t="s">
        <v>5794</v>
      </c>
      <c r="C3486" s="374" t="s">
        <v>5795</v>
      </c>
      <c r="D3486" s="373" t="s">
        <v>5791</v>
      </c>
      <c r="E3486" s="373" t="s">
        <v>5302</v>
      </c>
      <c r="F3486" s="375" t="s">
        <v>5796</v>
      </c>
      <c r="G3486" s="376" t="s">
        <v>86</v>
      </c>
      <c r="H3486" s="377">
        <v>0.95</v>
      </c>
      <c r="I3486" s="378">
        <v>12.5</v>
      </c>
      <c r="J3486" s="378">
        <v>11.87</v>
      </c>
      <c r="K3486" s="379"/>
      <c r="L3486" s="493">
        <v>15.06</v>
      </c>
    </row>
    <row r="3487" spans="1:13" x14ac:dyDescent="0.2">
      <c r="A3487" s="359" t="s">
        <v>8109</v>
      </c>
      <c r="B3487" s="373" t="s">
        <v>5794</v>
      </c>
      <c r="C3487" s="374" t="s">
        <v>5916</v>
      </c>
      <c r="D3487" s="373" t="s">
        <v>5791</v>
      </c>
      <c r="E3487" s="373" t="s">
        <v>5350</v>
      </c>
      <c r="F3487" s="375" t="s">
        <v>5796</v>
      </c>
      <c r="G3487" s="376" t="s">
        <v>86</v>
      </c>
      <c r="H3487" s="377">
        <v>0.95</v>
      </c>
      <c r="I3487" s="378">
        <v>18.510000000000002</v>
      </c>
      <c r="J3487" s="378">
        <v>17.579999999999998</v>
      </c>
      <c r="K3487" s="379"/>
      <c r="L3487" s="493">
        <v>22.3</v>
      </c>
    </row>
    <row r="3488" spans="1:13" x14ac:dyDescent="0.2">
      <c r="A3488" s="359" t="s">
        <v>8110</v>
      </c>
      <c r="B3488" s="373" t="s">
        <v>5794</v>
      </c>
      <c r="C3488" s="374" t="s">
        <v>6602</v>
      </c>
      <c r="D3488" s="373" t="s">
        <v>5791</v>
      </c>
      <c r="E3488" s="373" t="s">
        <v>5394</v>
      </c>
      <c r="F3488" s="375" t="s">
        <v>5798</v>
      </c>
      <c r="G3488" s="376" t="s">
        <v>5385</v>
      </c>
      <c r="H3488" s="377">
        <v>1.88</v>
      </c>
      <c r="I3488" s="378">
        <v>0.38</v>
      </c>
      <c r="J3488" s="378">
        <v>0.71</v>
      </c>
      <c r="K3488" s="379"/>
      <c r="L3488" s="493">
        <v>0.46</v>
      </c>
    </row>
    <row r="3489" spans="1:13" x14ac:dyDescent="0.2">
      <c r="A3489" s="359" t="s">
        <v>14217</v>
      </c>
      <c r="B3489" s="396" t="s">
        <v>5794</v>
      </c>
      <c r="C3489" s="397" t="s">
        <v>9746</v>
      </c>
      <c r="D3489" s="396" t="s">
        <v>5791</v>
      </c>
      <c r="E3489" s="396" t="s">
        <v>9747</v>
      </c>
      <c r="F3489" s="398" t="s">
        <v>5798</v>
      </c>
      <c r="G3489" s="399" t="s">
        <v>5305</v>
      </c>
      <c r="H3489" s="400">
        <v>1</v>
      </c>
      <c r="I3489" s="380">
        <v>142.06000352112676</v>
      </c>
      <c r="J3489" s="380">
        <v>142.06</v>
      </c>
      <c r="K3489" s="379"/>
      <c r="L3489" s="489">
        <v>171.13</v>
      </c>
    </row>
    <row r="3490" spans="1:13" ht="12.75" thickBot="1" x14ac:dyDescent="0.25">
      <c r="A3490" s="359" t="s">
        <v>14218</v>
      </c>
      <c r="B3490" s="381" t="s">
        <v>9749</v>
      </c>
      <c r="C3490" s="382" t="s">
        <v>5781</v>
      </c>
      <c r="D3490" s="381" t="s">
        <v>5782</v>
      </c>
      <c r="E3490" s="381" t="s">
        <v>5783</v>
      </c>
      <c r="F3490" s="383" t="s">
        <v>5784</v>
      </c>
      <c r="G3490" s="384" t="s">
        <v>5785</v>
      </c>
      <c r="H3490" s="382" t="s">
        <v>5786</v>
      </c>
      <c r="I3490" s="382" t="s">
        <v>5787</v>
      </c>
      <c r="J3490" s="382" t="s">
        <v>5788</v>
      </c>
      <c r="K3490" s="364"/>
    </row>
    <row r="3491" spans="1:13" ht="24.75" thickTop="1" x14ac:dyDescent="0.2">
      <c r="A3491" s="359" t="s">
        <v>14219</v>
      </c>
      <c r="B3491" s="401" t="s">
        <v>5789</v>
      </c>
      <c r="C3491" s="402" t="s">
        <v>9751</v>
      </c>
      <c r="D3491" s="401" t="s">
        <v>217</v>
      </c>
      <c r="E3491" s="401" t="s">
        <v>9752</v>
      </c>
      <c r="F3491" s="403" t="s">
        <v>6651</v>
      </c>
      <c r="G3491" s="404" t="s">
        <v>160</v>
      </c>
      <c r="H3491" s="405">
        <v>1</v>
      </c>
      <c r="I3491" s="406">
        <v>27.55</v>
      </c>
      <c r="J3491" s="406">
        <v>27.55</v>
      </c>
      <c r="K3491" s="371"/>
      <c r="L3491" s="496">
        <v>33.200000000000003</v>
      </c>
      <c r="M3491" s="488">
        <v>33.200000000000003</v>
      </c>
    </row>
    <row r="3492" spans="1:13" ht="24" x14ac:dyDescent="0.2">
      <c r="A3492" s="359" t="s">
        <v>8112</v>
      </c>
      <c r="B3492" s="418" t="s">
        <v>5898</v>
      </c>
      <c r="C3492" s="419" t="s">
        <v>6653</v>
      </c>
      <c r="D3492" s="418" t="s">
        <v>217</v>
      </c>
      <c r="E3492" s="418" t="s">
        <v>6654</v>
      </c>
      <c r="F3492" s="420" t="s">
        <v>5908</v>
      </c>
      <c r="G3492" s="421" t="s">
        <v>185</v>
      </c>
      <c r="H3492" s="422">
        <v>0.11020000000000001</v>
      </c>
      <c r="I3492" s="423">
        <v>16.63</v>
      </c>
      <c r="J3492" s="423">
        <v>1.83</v>
      </c>
      <c r="K3492" s="379"/>
      <c r="L3492" s="493">
        <v>20.04</v>
      </c>
    </row>
    <row r="3493" spans="1:13" ht="24" x14ac:dyDescent="0.2">
      <c r="A3493" s="359" t="s">
        <v>8114</v>
      </c>
      <c r="B3493" s="418" t="s">
        <v>5898</v>
      </c>
      <c r="C3493" s="419" t="s">
        <v>6656</v>
      </c>
      <c r="D3493" s="418" t="s">
        <v>217</v>
      </c>
      <c r="E3493" s="418" t="s">
        <v>1632</v>
      </c>
      <c r="F3493" s="420" t="s">
        <v>5908</v>
      </c>
      <c r="G3493" s="421" t="s">
        <v>185</v>
      </c>
      <c r="H3493" s="422">
        <v>0.11020000000000001</v>
      </c>
      <c r="I3493" s="423">
        <v>23.19</v>
      </c>
      <c r="J3493" s="423">
        <v>2.5499999999999998</v>
      </c>
      <c r="K3493" s="379"/>
      <c r="L3493" s="493">
        <v>27.94</v>
      </c>
    </row>
    <row r="3494" spans="1:13" x14ac:dyDescent="0.2">
      <c r="A3494" s="359" t="s">
        <v>8116</v>
      </c>
      <c r="B3494" s="373" t="s">
        <v>5794</v>
      </c>
      <c r="C3494" s="374" t="s">
        <v>6898</v>
      </c>
      <c r="D3494" s="373" t="s">
        <v>217</v>
      </c>
      <c r="E3494" s="373" t="s">
        <v>6899</v>
      </c>
      <c r="F3494" s="375" t="s">
        <v>5798</v>
      </c>
      <c r="G3494" s="376" t="s">
        <v>160</v>
      </c>
      <c r="H3494" s="377">
        <v>1.06E-2</v>
      </c>
      <c r="I3494" s="378">
        <v>12.24</v>
      </c>
      <c r="J3494" s="378">
        <v>0.12</v>
      </c>
      <c r="K3494" s="379"/>
      <c r="L3494" s="493">
        <v>14.75</v>
      </c>
    </row>
    <row r="3495" spans="1:13" x14ac:dyDescent="0.2">
      <c r="A3495" s="359" t="s">
        <v>8117</v>
      </c>
      <c r="B3495" s="373" t="s">
        <v>5794</v>
      </c>
      <c r="C3495" s="374" t="s">
        <v>9757</v>
      </c>
      <c r="D3495" s="373" t="s">
        <v>217</v>
      </c>
      <c r="E3495" s="373" t="s">
        <v>9758</v>
      </c>
      <c r="F3495" s="375" t="s">
        <v>5798</v>
      </c>
      <c r="G3495" s="376" t="s">
        <v>160</v>
      </c>
      <c r="H3495" s="377">
        <v>1</v>
      </c>
      <c r="I3495" s="378">
        <v>23.050391666666666</v>
      </c>
      <c r="J3495" s="378">
        <v>23.05</v>
      </c>
      <c r="K3495" s="379"/>
      <c r="L3495" s="493">
        <v>27.78</v>
      </c>
    </row>
    <row r="3496" spans="1:13" x14ac:dyDescent="0.2">
      <c r="A3496" s="359" t="s">
        <v>8118</v>
      </c>
      <c r="B3496" s="360" t="s">
        <v>9760</v>
      </c>
      <c r="C3496" s="361" t="s">
        <v>5781</v>
      </c>
      <c r="D3496" s="360" t="s">
        <v>5782</v>
      </c>
      <c r="E3496" s="360" t="s">
        <v>5783</v>
      </c>
      <c r="F3496" s="362" t="s">
        <v>5784</v>
      </c>
      <c r="G3496" s="363" t="s">
        <v>5785</v>
      </c>
      <c r="H3496" s="361" t="s">
        <v>5786</v>
      </c>
      <c r="I3496" s="361" t="s">
        <v>5787</v>
      </c>
      <c r="J3496" s="361" t="s">
        <v>5788</v>
      </c>
      <c r="K3496" s="364"/>
      <c r="L3496" s="494"/>
    </row>
    <row r="3497" spans="1:13" x14ac:dyDescent="0.2">
      <c r="A3497" s="359" t="s">
        <v>14220</v>
      </c>
      <c r="B3497" s="385" t="s">
        <v>5789</v>
      </c>
      <c r="C3497" s="386" t="s">
        <v>9762</v>
      </c>
      <c r="D3497" s="385" t="s">
        <v>5791</v>
      </c>
      <c r="E3497" s="385" t="s">
        <v>1434</v>
      </c>
      <c r="F3497" s="387">
        <v>8</v>
      </c>
      <c r="G3497" s="388" t="s">
        <v>172</v>
      </c>
      <c r="H3497" s="389">
        <v>1</v>
      </c>
      <c r="I3497" s="372">
        <v>7.15</v>
      </c>
      <c r="J3497" s="372">
        <v>7.15</v>
      </c>
      <c r="K3497" s="371"/>
      <c r="L3497" s="488">
        <v>8.61</v>
      </c>
      <c r="M3497" s="488">
        <v>8.61</v>
      </c>
    </row>
    <row r="3498" spans="1:13" ht="12.75" thickBot="1" x14ac:dyDescent="0.25">
      <c r="A3498" s="359" t="s">
        <v>14221</v>
      </c>
      <c r="B3498" s="396" t="s">
        <v>5794</v>
      </c>
      <c r="C3498" s="397" t="s">
        <v>5795</v>
      </c>
      <c r="D3498" s="396" t="s">
        <v>5791</v>
      </c>
      <c r="E3498" s="396" t="s">
        <v>5302</v>
      </c>
      <c r="F3498" s="398" t="s">
        <v>5796</v>
      </c>
      <c r="G3498" s="399" t="s">
        <v>86</v>
      </c>
      <c r="H3498" s="400">
        <v>0.12</v>
      </c>
      <c r="I3498" s="380">
        <v>12.5</v>
      </c>
      <c r="J3498" s="380">
        <v>1.5</v>
      </c>
      <c r="K3498" s="379"/>
      <c r="L3498" s="489">
        <v>15.06</v>
      </c>
    </row>
    <row r="3499" spans="1:13" ht="12.75" thickTop="1" x14ac:dyDescent="0.2">
      <c r="A3499" s="359" t="s">
        <v>14222</v>
      </c>
      <c r="B3499" s="390" t="s">
        <v>5794</v>
      </c>
      <c r="C3499" s="391" t="s">
        <v>5916</v>
      </c>
      <c r="D3499" s="390" t="s">
        <v>5791</v>
      </c>
      <c r="E3499" s="390" t="s">
        <v>5350</v>
      </c>
      <c r="F3499" s="392" t="s">
        <v>5796</v>
      </c>
      <c r="G3499" s="393" t="s">
        <v>86</v>
      </c>
      <c r="H3499" s="394">
        <v>0.12</v>
      </c>
      <c r="I3499" s="395">
        <v>18.510000000000002</v>
      </c>
      <c r="J3499" s="395">
        <v>2.2200000000000002</v>
      </c>
      <c r="K3499" s="379"/>
      <c r="L3499" s="491">
        <v>22.3</v>
      </c>
    </row>
    <row r="3500" spans="1:13" x14ac:dyDescent="0.2">
      <c r="A3500" s="359" t="s">
        <v>8121</v>
      </c>
      <c r="B3500" s="373" t="s">
        <v>5794</v>
      </c>
      <c r="C3500" s="374" t="s">
        <v>7769</v>
      </c>
      <c r="D3500" s="373" t="s">
        <v>5791</v>
      </c>
      <c r="E3500" s="373" t="s">
        <v>1434</v>
      </c>
      <c r="F3500" s="375" t="s">
        <v>5798</v>
      </c>
      <c r="G3500" s="376" t="s">
        <v>5385</v>
      </c>
      <c r="H3500" s="377">
        <v>1.01</v>
      </c>
      <c r="I3500" s="378">
        <v>3.4</v>
      </c>
      <c r="J3500" s="378">
        <v>3.43</v>
      </c>
      <c r="K3500" s="379"/>
      <c r="L3500" s="493">
        <v>4.0999999999999996</v>
      </c>
    </row>
    <row r="3501" spans="1:13" x14ac:dyDescent="0.2">
      <c r="A3501" s="359" t="s">
        <v>8123</v>
      </c>
      <c r="B3501" s="360" t="s">
        <v>9767</v>
      </c>
      <c r="C3501" s="361" t="s">
        <v>5781</v>
      </c>
      <c r="D3501" s="360" t="s">
        <v>5782</v>
      </c>
      <c r="E3501" s="360" t="s">
        <v>5783</v>
      </c>
      <c r="F3501" s="362" t="s">
        <v>5784</v>
      </c>
      <c r="G3501" s="363" t="s">
        <v>5785</v>
      </c>
      <c r="H3501" s="361" t="s">
        <v>5786</v>
      </c>
      <c r="I3501" s="361" t="s">
        <v>5787</v>
      </c>
      <c r="J3501" s="361" t="s">
        <v>5788</v>
      </c>
      <c r="K3501" s="364"/>
      <c r="L3501" s="494"/>
    </row>
    <row r="3502" spans="1:13" ht="36" x14ac:dyDescent="0.2">
      <c r="A3502" s="359" t="s">
        <v>8125</v>
      </c>
      <c r="B3502" s="365" t="s">
        <v>5789</v>
      </c>
      <c r="C3502" s="366" t="s">
        <v>9769</v>
      </c>
      <c r="D3502" s="365" t="s">
        <v>217</v>
      </c>
      <c r="E3502" s="365" t="s">
        <v>9770</v>
      </c>
      <c r="F3502" s="367" t="s">
        <v>6651</v>
      </c>
      <c r="G3502" s="368" t="s">
        <v>172</v>
      </c>
      <c r="H3502" s="369">
        <v>1</v>
      </c>
      <c r="I3502" s="370">
        <v>10.79</v>
      </c>
      <c r="J3502" s="370">
        <v>10.79</v>
      </c>
      <c r="K3502" s="371"/>
      <c r="L3502" s="495">
        <v>13.01</v>
      </c>
      <c r="M3502" s="488">
        <v>13.01</v>
      </c>
    </row>
    <row r="3503" spans="1:13" ht="24" x14ac:dyDescent="0.2">
      <c r="A3503" s="359" t="s">
        <v>8126</v>
      </c>
      <c r="B3503" s="418" t="s">
        <v>5898</v>
      </c>
      <c r="C3503" s="419" t="s">
        <v>6653</v>
      </c>
      <c r="D3503" s="418" t="s">
        <v>217</v>
      </c>
      <c r="E3503" s="418" t="s">
        <v>6654</v>
      </c>
      <c r="F3503" s="420" t="s">
        <v>5908</v>
      </c>
      <c r="G3503" s="421" t="s">
        <v>185</v>
      </c>
      <c r="H3503" s="422">
        <v>2.35E-2</v>
      </c>
      <c r="I3503" s="423">
        <v>16.63</v>
      </c>
      <c r="J3503" s="423">
        <v>0.39</v>
      </c>
      <c r="K3503" s="379"/>
      <c r="L3503" s="493">
        <v>20.04</v>
      </c>
    </row>
    <row r="3504" spans="1:13" ht="24" x14ac:dyDescent="0.2">
      <c r="A3504" s="359" t="s">
        <v>8127</v>
      </c>
      <c r="B3504" s="418" t="s">
        <v>5898</v>
      </c>
      <c r="C3504" s="419" t="s">
        <v>6656</v>
      </c>
      <c r="D3504" s="418" t="s">
        <v>217</v>
      </c>
      <c r="E3504" s="418" t="s">
        <v>1632</v>
      </c>
      <c r="F3504" s="420" t="s">
        <v>5908</v>
      </c>
      <c r="G3504" s="421" t="s">
        <v>185</v>
      </c>
      <c r="H3504" s="422">
        <v>2.35E-2</v>
      </c>
      <c r="I3504" s="423">
        <v>23.19</v>
      </c>
      <c r="J3504" s="423">
        <v>0.54</v>
      </c>
      <c r="K3504" s="379"/>
      <c r="L3504" s="493">
        <v>27.94</v>
      </c>
    </row>
    <row r="3505" spans="1:13" x14ac:dyDescent="0.2">
      <c r="A3505" s="359" t="s">
        <v>14223</v>
      </c>
      <c r="B3505" s="396" t="s">
        <v>5794</v>
      </c>
      <c r="C3505" s="397" t="s">
        <v>9774</v>
      </c>
      <c r="D3505" s="396" t="s">
        <v>217</v>
      </c>
      <c r="E3505" s="396" t="s">
        <v>9775</v>
      </c>
      <c r="F3505" s="398" t="s">
        <v>5798</v>
      </c>
      <c r="G3505" s="399" t="s">
        <v>172</v>
      </c>
      <c r="H3505" s="400">
        <v>1.0492999999999999</v>
      </c>
      <c r="I3505" s="380">
        <v>9.4</v>
      </c>
      <c r="J3505" s="380">
        <v>9.86</v>
      </c>
      <c r="K3505" s="379"/>
      <c r="L3505" s="489">
        <v>11.33</v>
      </c>
    </row>
    <row r="3506" spans="1:13" ht="12.75" thickBot="1" x14ac:dyDescent="0.25">
      <c r="A3506" s="359" t="s">
        <v>14224</v>
      </c>
      <c r="B3506" s="396" t="s">
        <v>5794</v>
      </c>
      <c r="C3506" s="397" t="s">
        <v>6667</v>
      </c>
      <c r="D3506" s="396" t="s">
        <v>217</v>
      </c>
      <c r="E3506" s="396" t="s">
        <v>6668</v>
      </c>
      <c r="F3506" s="398" t="s">
        <v>5798</v>
      </c>
      <c r="G3506" s="399" t="s">
        <v>160</v>
      </c>
      <c r="H3506" s="400">
        <v>5.4999999999999997E-3</v>
      </c>
      <c r="I3506" s="380">
        <v>1.55</v>
      </c>
      <c r="J3506" s="380">
        <v>0</v>
      </c>
      <c r="K3506" s="379"/>
      <c r="L3506" s="489">
        <v>1.87</v>
      </c>
    </row>
    <row r="3507" spans="1:13" ht="12.75" thickTop="1" x14ac:dyDescent="0.2">
      <c r="A3507" s="359" t="s">
        <v>14225</v>
      </c>
      <c r="B3507" s="407" t="s">
        <v>9778</v>
      </c>
      <c r="C3507" s="408" t="s">
        <v>5781</v>
      </c>
      <c r="D3507" s="407" t="s">
        <v>5782</v>
      </c>
      <c r="E3507" s="407" t="s">
        <v>5783</v>
      </c>
      <c r="F3507" s="409" t="s">
        <v>5784</v>
      </c>
      <c r="G3507" s="410" t="s">
        <v>5785</v>
      </c>
      <c r="H3507" s="408" t="s">
        <v>5786</v>
      </c>
      <c r="I3507" s="408" t="s">
        <v>5787</v>
      </c>
      <c r="J3507" s="408" t="s">
        <v>5788</v>
      </c>
      <c r="K3507" s="364"/>
      <c r="L3507" s="492"/>
    </row>
    <row r="3508" spans="1:13" x14ac:dyDescent="0.2">
      <c r="A3508" s="359" t="s">
        <v>8130</v>
      </c>
      <c r="B3508" s="365" t="s">
        <v>5789</v>
      </c>
      <c r="C3508" s="366" t="s">
        <v>9780</v>
      </c>
      <c r="D3508" s="365" t="s">
        <v>5791</v>
      </c>
      <c r="E3508" s="365" t="s">
        <v>1437</v>
      </c>
      <c r="F3508" s="367">
        <v>8</v>
      </c>
      <c r="G3508" s="368" t="s">
        <v>5385</v>
      </c>
      <c r="H3508" s="369">
        <v>1</v>
      </c>
      <c r="I3508" s="370">
        <v>29.62</v>
      </c>
      <c r="J3508" s="370">
        <v>29.62</v>
      </c>
      <c r="K3508" s="371"/>
      <c r="L3508" s="495">
        <v>35.700000000000003</v>
      </c>
      <c r="M3508" s="488">
        <v>35.700000000000003</v>
      </c>
    </row>
    <row r="3509" spans="1:13" x14ac:dyDescent="0.2">
      <c r="A3509" s="359" t="s">
        <v>8132</v>
      </c>
      <c r="B3509" s="373" t="s">
        <v>5794</v>
      </c>
      <c r="C3509" s="374" t="s">
        <v>5795</v>
      </c>
      <c r="D3509" s="373" t="s">
        <v>5791</v>
      </c>
      <c r="E3509" s="373" t="s">
        <v>5302</v>
      </c>
      <c r="F3509" s="375" t="s">
        <v>5796</v>
      </c>
      <c r="G3509" s="376" t="s">
        <v>86</v>
      </c>
      <c r="H3509" s="377">
        <v>0.29699999999999999</v>
      </c>
      <c r="I3509" s="378">
        <v>12.5</v>
      </c>
      <c r="J3509" s="378">
        <v>3.71</v>
      </c>
      <c r="K3509" s="379"/>
      <c r="L3509" s="493">
        <v>15.06</v>
      </c>
    </row>
    <row r="3510" spans="1:13" x14ac:dyDescent="0.2">
      <c r="A3510" s="359" t="s">
        <v>8134</v>
      </c>
      <c r="B3510" s="373" t="s">
        <v>5794</v>
      </c>
      <c r="C3510" s="374" t="s">
        <v>5916</v>
      </c>
      <c r="D3510" s="373" t="s">
        <v>5791</v>
      </c>
      <c r="E3510" s="373" t="s">
        <v>5350</v>
      </c>
      <c r="F3510" s="375" t="s">
        <v>5796</v>
      </c>
      <c r="G3510" s="376" t="s">
        <v>86</v>
      </c>
      <c r="H3510" s="377">
        <v>0.29699999999999999</v>
      </c>
      <c r="I3510" s="378">
        <v>18.510000000000002</v>
      </c>
      <c r="J3510" s="378">
        <v>5.49</v>
      </c>
      <c r="K3510" s="379"/>
      <c r="L3510" s="493">
        <v>22.3</v>
      </c>
    </row>
    <row r="3511" spans="1:13" x14ac:dyDescent="0.2">
      <c r="A3511" s="359" t="s">
        <v>8137</v>
      </c>
      <c r="B3511" s="373" t="s">
        <v>5794</v>
      </c>
      <c r="C3511" s="374" t="s">
        <v>9784</v>
      </c>
      <c r="D3511" s="373" t="s">
        <v>5791</v>
      </c>
      <c r="E3511" s="373" t="s">
        <v>1437</v>
      </c>
      <c r="F3511" s="375" t="s">
        <v>5798</v>
      </c>
      <c r="G3511" s="376" t="s">
        <v>5385</v>
      </c>
      <c r="H3511" s="377">
        <v>1.01</v>
      </c>
      <c r="I3511" s="378">
        <v>20.22</v>
      </c>
      <c r="J3511" s="378">
        <v>20.420000000000002</v>
      </c>
      <c r="K3511" s="379"/>
      <c r="L3511" s="493">
        <v>24.37</v>
      </c>
    </row>
    <row r="3512" spans="1:13" x14ac:dyDescent="0.2">
      <c r="A3512" s="359" t="s">
        <v>8141</v>
      </c>
      <c r="B3512" s="360" t="s">
        <v>9786</v>
      </c>
      <c r="C3512" s="361" t="s">
        <v>5781</v>
      </c>
      <c r="D3512" s="360" t="s">
        <v>5782</v>
      </c>
      <c r="E3512" s="360" t="s">
        <v>5783</v>
      </c>
      <c r="F3512" s="362" t="s">
        <v>5784</v>
      </c>
      <c r="G3512" s="363" t="s">
        <v>5785</v>
      </c>
      <c r="H3512" s="361" t="s">
        <v>5786</v>
      </c>
      <c r="I3512" s="361" t="s">
        <v>5787</v>
      </c>
      <c r="J3512" s="361" t="s">
        <v>5788</v>
      </c>
      <c r="K3512" s="364"/>
      <c r="L3512" s="494"/>
    </row>
    <row r="3513" spans="1:13" ht="24" x14ac:dyDescent="0.2">
      <c r="A3513" s="359" t="s">
        <v>8144</v>
      </c>
      <c r="B3513" s="365" t="s">
        <v>5789</v>
      </c>
      <c r="C3513" s="366" t="s">
        <v>9788</v>
      </c>
      <c r="D3513" s="365" t="s">
        <v>217</v>
      </c>
      <c r="E3513" s="365" t="s">
        <v>1439</v>
      </c>
      <c r="F3513" s="367" t="s">
        <v>6651</v>
      </c>
      <c r="G3513" s="368" t="s">
        <v>172</v>
      </c>
      <c r="H3513" s="369">
        <v>1</v>
      </c>
      <c r="I3513" s="370">
        <v>18.34</v>
      </c>
      <c r="J3513" s="370">
        <v>18.340000000000003</v>
      </c>
      <c r="K3513" s="371"/>
      <c r="L3513" s="495">
        <v>22.11</v>
      </c>
      <c r="M3513" s="488">
        <v>22.11</v>
      </c>
    </row>
    <row r="3514" spans="1:13" ht="24" x14ac:dyDescent="0.2">
      <c r="A3514" s="359" t="s">
        <v>8145</v>
      </c>
      <c r="B3514" s="418" t="s">
        <v>5898</v>
      </c>
      <c r="C3514" s="419" t="s">
        <v>6653</v>
      </c>
      <c r="D3514" s="418" t="s">
        <v>217</v>
      </c>
      <c r="E3514" s="418" t="s">
        <v>6654</v>
      </c>
      <c r="F3514" s="420" t="s">
        <v>5908</v>
      </c>
      <c r="G3514" s="421" t="s">
        <v>185</v>
      </c>
      <c r="H3514" s="422">
        <v>3.4099999999999998E-2</v>
      </c>
      <c r="I3514" s="423">
        <v>16.63</v>
      </c>
      <c r="J3514" s="423">
        <v>0.56000000000000005</v>
      </c>
      <c r="K3514" s="379"/>
      <c r="L3514" s="493">
        <v>20.04</v>
      </c>
    </row>
    <row r="3515" spans="1:13" ht="24" x14ac:dyDescent="0.2">
      <c r="A3515" s="359" t="s">
        <v>8146</v>
      </c>
      <c r="B3515" s="418" t="s">
        <v>5898</v>
      </c>
      <c r="C3515" s="419" t="s">
        <v>6656</v>
      </c>
      <c r="D3515" s="418" t="s">
        <v>217</v>
      </c>
      <c r="E3515" s="418" t="s">
        <v>1632</v>
      </c>
      <c r="F3515" s="420" t="s">
        <v>5908</v>
      </c>
      <c r="G3515" s="421" t="s">
        <v>185</v>
      </c>
      <c r="H3515" s="422">
        <v>3.4099999999999998E-2</v>
      </c>
      <c r="I3515" s="423">
        <v>23.19</v>
      </c>
      <c r="J3515" s="423">
        <v>0.79</v>
      </c>
      <c r="K3515" s="379"/>
      <c r="L3515" s="493">
        <v>27.94</v>
      </c>
    </row>
    <row r="3516" spans="1:13" x14ac:dyDescent="0.2">
      <c r="A3516" s="359" t="s">
        <v>8149</v>
      </c>
      <c r="B3516" s="373" t="s">
        <v>5794</v>
      </c>
      <c r="C3516" s="374" t="s">
        <v>9792</v>
      </c>
      <c r="D3516" s="373" t="s">
        <v>217</v>
      </c>
      <c r="E3516" s="373" t="s">
        <v>9793</v>
      </c>
      <c r="F3516" s="375" t="s">
        <v>5798</v>
      </c>
      <c r="G3516" s="376" t="s">
        <v>172</v>
      </c>
      <c r="H3516" s="377">
        <v>1.0492999999999999</v>
      </c>
      <c r="I3516" s="378">
        <v>16.190000000000001</v>
      </c>
      <c r="J3516" s="378">
        <v>16.98</v>
      </c>
      <c r="K3516" s="379"/>
      <c r="L3516" s="493">
        <v>19.510000000000002</v>
      </c>
    </row>
    <row r="3517" spans="1:13" x14ac:dyDescent="0.2">
      <c r="A3517" s="359" t="s">
        <v>14226</v>
      </c>
      <c r="B3517" s="396" t="s">
        <v>5794</v>
      </c>
      <c r="C3517" s="397" t="s">
        <v>6667</v>
      </c>
      <c r="D3517" s="396" t="s">
        <v>217</v>
      </c>
      <c r="E3517" s="396" t="s">
        <v>6668</v>
      </c>
      <c r="F3517" s="398" t="s">
        <v>5798</v>
      </c>
      <c r="G3517" s="399" t="s">
        <v>160</v>
      </c>
      <c r="H3517" s="400">
        <v>8.0000000000000002E-3</v>
      </c>
      <c r="I3517" s="380">
        <v>1.55</v>
      </c>
      <c r="J3517" s="380">
        <v>0.01</v>
      </c>
      <c r="K3517" s="379"/>
      <c r="L3517" s="489">
        <v>1.87</v>
      </c>
    </row>
    <row r="3518" spans="1:13" ht="12.75" thickBot="1" x14ac:dyDescent="0.25">
      <c r="A3518" s="359" t="s">
        <v>14227</v>
      </c>
      <c r="B3518" s="381" t="s">
        <v>9796</v>
      </c>
      <c r="C3518" s="382" t="s">
        <v>5781</v>
      </c>
      <c r="D3518" s="381" t="s">
        <v>5782</v>
      </c>
      <c r="E3518" s="381" t="s">
        <v>5783</v>
      </c>
      <c r="F3518" s="383" t="s">
        <v>5784</v>
      </c>
      <c r="G3518" s="384" t="s">
        <v>5785</v>
      </c>
      <c r="H3518" s="382" t="s">
        <v>5786</v>
      </c>
      <c r="I3518" s="382" t="s">
        <v>5787</v>
      </c>
      <c r="J3518" s="382" t="s">
        <v>5788</v>
      </c>
      <c r="K3518" s="364"/>
    </row>
    <row r="3519" spans="1:13" ht="12.75" thickTop="1" x14ac:dyDescent="0.2">
      <c r="A3519" s="359" t="s">
        <v>14228</v>
      </c>
      <c r="B3519" s="401" t="s">
        <v>5789</v>
      </c>
      <c r="C3519" s="402" t="s">
        <v>9798</v>
      </c>
      <c r="D3519" s="401" t="s">
        <v>5791</v>
      </c>
      <c r="E3519" s="401" t="s">
        <v>1441</v>
      </c>
      <c r="F3519" s="403">
        <v>8</v>
      </c>
      <c r="G3519" s="404" t="s">
        <v>5385</v>
      </c>
      <c r="H3519" s="405">
        <v>1</v>
      </c>
      <c r="I3519" s="406">
        <v>47.96</v>
      </c>
      <c r="J3519" s="406">
        <v>47.96</v>
      </c>
      <c r="K3519" s="371"/>
      <c r="L3519" s="496">
        <v>57.79</v>
      </c>
      <c r="M3519" s="488">
        <v>57.79</v>
      </c>
    </row>
    <row r="3520" spans="1:13" x14ac:dyDescent="0.2">
      <c r="A3520" s="359" t="s">
        <v>8152</v>
      </c>
      <c r="B3520" s="373" t="s">
        <v>5794</v>
      </c>
      <c r="C3520" s="374" t="s">
        <v>5795</v>
      </c>
      <c r="D3520" s="373" t="s">
        <v>5791</v>
      </c>
      <c r="E3520" s="373" t="s">
        <v>5302</v>
      </c>
      <c r="F3520" s="375" t="s">
        <v>5796</v>
      </c>
      <c r="G3520" s="376" t="s">
        <v>86</v>
      </c>
      <c r="H3520" s="377">
        <v>0.40600000000000003</v>
      </c>
      <c r="I3520" s="378">
        <v>12.5</v>
      </c>
      <c r="J3520" s="378">
        <v>5.07</v>
      </c>
      <c r="K3520" s="379"/>
      <c r="L3520" s="493">
        <v>15.06</v>
      </c>
    </row>
    <row r="3521" spans="1:13" x14ac:dyDescent="0.2">
      <c r="A3521" s="359" t="s">
        <v>8154</v>
      </c>
      <c r="B3521" s="373" t="s">
        <v>5794</v>
      </c>
      <c r="C3521" s="374" t="s">
        <v>5916</v>
      </c>
      <c r="D3521" s="373" t="s">
        <v>5791</v>
      </c>
      <c r="E3521" s="373" t="s">
        <v>5350</v>
      </c>
      <c r="F3521" s="375" t="s">
        <v>5796</v>
      </c>
      <c r="G3521" s="376" t="s">
        <v>86</v>
      </c>
      <c r="H3521" s="377">
        <v>0.40600000000000003</v>
      </c>
      <c r="I3521" s="378">
        <v>18.510000000000002</v>
      </c>
      <c r="J3521" s="378">
        <v>7.51</v>
      </c>
      <c r="K3521" s="379"/>
      <c r="L3521" s="493">
        <v>22.3</v>
      </c>
    </row>
    <row r="3522" spans="1:13" x14ac:dyDescent="0.2">
      <c r="A3522" s="359" t="s">
        <v>8155</v>
      </c>
      <c r="B3522" s="373" t="s">
        <v>5794</v>
      </c>
      <c r="C3522" s="374" t="s">
        <v>9802</v>
      </c>
      <c r="D3522" s="373" t="s">
        <v>5791</v>
      </c>
      <c r="E3522" s="373" t="s">
        <v>1441</v>
      </c>
      <c r="F3522" s="375" t="s">
        <v>5798</v>
      </c>
      <c r="G3522" s="376" t="s">
        <v>5385</v>
      </c>
      <c r="H3522" s="377">
        <v>1.01</v>
      </c>
      <c r="I3522" s="378">
        <v>35.03</v>
      </c>
      <c r="J3522" s="378">
        <v>35.380000000000003</v>
      </c>
      <c r="K3522" s="379"/>
      <c r="L3522" s="493">
        <v>42.21</v>
      </c>
    </row>
    <row r="3523" spans="1:13" x14ac:dyDescent="0.2">
      <c r="A3523" s="359" t="s">
        <v>8156</v>
      </c>
      <c r="B3523" s="360" t="s">
        <v>9804</v>
      </c>
      <c r="C3523" s="361" t="s">
        <v>5781</v>
      </c>
      <c r="D3523" s="360" t="s">
        <v>5782</v>
      </c>
      <c r="E3523" s="360" t="s">
        <v>5783</v>
      </c>
      <c r="F3523" s="362" t="s">
        <v>5784</v>
      </c>
      <c r="G3523" s="363" t="s">
        <v>5785</v>
      </c>
      <c r="H3523" s="361" t="s">
        <v>5786</v>
      </c>
      <c r="I3523" s="361" t="s">
        <v>5787</v>
      </c>
      <c r="J3523" s="361" t="s">
        <v>5788</v>
      </c>
      <c r="K3523" s="364"/>
      <c r="L3523" s="494"/>
    </row>
    <row r="3524" spans="1:13" x14ac:dyDescent="0.2">
      <c r="A3524" s="359" t="s">
        <v>8157</v>
      </c>
      <c r="B3524" s="365" t="s">
        <v>5789</v>
      </c>
      <c r="C3524" s="366" t="s">
        <v>6642</v>
      </c>
      <c r="D3524" s="365" t="s">
        <v>5791</v>
      </c>
      <c r="E3524" s="365" t="s">
        <v>726</v>
      </c>
      <c r="F3524" s="367">
        <v>8</v>
      </c>
      <c r="G3524" s="368" t="s">
        <v>5385</v>
      </c>
      <c r="H3524" s="369">
        <v>1</v>
      </c>
      <c r="I3524" s="370">
        <v>58.81</v>
      </c>
      <c r="J3524" s="370">
        <v>58.81</v>
      </c>
      <c r="K3524" s="371"/>
      <c r="L3524" s="495">
        <v>70.849999999999994</v>
      </c>
      <c r="M3524" s="488">
        <v>70.849999999999994</v>
      </c>
    </row>
    <row r="3525" spans="1:13" x14ac:dyDescent="0.2">
      <c r="A3525" s="359" t="s">
        <v>8158</v>
      </c>
      <c r="B3525" s="373" t="s">
        <v>5794</v>
      </c>
      <c r="C3525" s="374" t="s">
        <v>5795</v>
      </c>
      <c r="D3525" s="373" t="s">
        <v>5791</v>
      </c>
      <c r="E3525" s="373" t="s">
        <v>5302</v>
      </c>
      <c r="F3525" s="375" t="s">
        <v>5796</v>
      </c>
      <c r="G3525" s="376" t="s">
        <v>86</v>
      </c>
      <c r="H3525" s="377">
        <v>0.47499999999999998</v>
      </c>
      <c r="I3525" s="378">
        <v>12.5</v>
      </c>
      <c r="J3525" s="378">
        <v>5.93</v>
      </c>
      <c r="K3525" s="379"/>
      <c r="L3525" s="493">
        <v>15.06</v>
      </c>
    </row>
    <row r="3526" spans="1:13" x14ac:dyDescent="0.2">
      <c r="A3526" s="359" t="s">
        <v>14229</v>
      </c>
      <c r="B3526" s="396" t="s">
        <v>5794</v>
      </c>
      <c r="C3526" s="397" t="s">
        <v>5916</v>
      </c>
      <c r="D3526" s="396" t="s">
        <v>5791</v>
      </c>
      <c r="E3526" s="396" t="s">
        <v>5350</v>
      </c>
      <c r="F3526" s="398" t="s">
        <v>5796</v>
      </c>
      <c r="G3526" s="399" t="s">
        <v>86</v>
      </c>
      <c r="H3526" s="400">
        <v>0.47499999999999998</v>
      </c>
      <c r="I3526" s="380">
        <v>18.510000000000002</v>
      </c>
      <c r="J3526" s="380">
        <v>8.7899999999999991</v>
      </c>
      <c r="K3526" s="379"/>
      <c r="L3526" s="489">
        <v>22.3</v>
      </c>
    </row>
    <row r="3527" spans="1:13" ht="12.75" thickBot="1" x14ac:dyDescent="0.25">
      <c r="A3527" s="359" t="s">
        <v>14230</v>
      </c>
      <c r="B3527" s="396" t="s">
        <v>5794</v>
      </c>
      <c r="C3527" s="397" t="s">
        <v>6646</v>
      </c>
      <c r="D3527" s="396" t="s">
        <v>5791</v>
      </c>
      <c r="E3527" s="396" t="s">
        <v>726</v>
      </c>
      <c r="F3527" s="398" t="s">
        <v>5798</v>
      </c>
      <c r="G3527" s="399" t="s">
        <v>5385</v>
      </c>
      <c r="H3527" s="400">
        <v>1.01</v>
      </c>
      <c r="I3527" s="380">
        <v>43.659920454545457</v>
      </c>
      <c r="J3527" s="380">
        <v>44.09</v>
      </c>
      <c r="K3527" s="379"/>
      <c r="L3527" s="489">
        <v>52.59</v>
      </c>
    </row>
    <row r="3528" spans="1:13" ht="12.75" thickTop="1" x14ac:dyDescent="0.2">
      <c r="A3528" s="359" t="s">
        <v>14231</v>
      </c>
      <c r="B3528" s="407" t="s">
        <v>9810</v>
      </c>
      <c r="C3528" s="408" t="s">
        <v>5781</v>
      </c>
      <c r="D3528" s="407" t="s">
        <v>5782</v>
      </c>
      <c r="E3528" s="407" t="s">
        <v>5783</v>
      </c>
      <c r="F3528" s="409" t="s">
        <v>5784</v>
      </c>
      <c r="G3528" s="410" t="s">
        <v>5785</v>
      </c>
      <c r="H3528" s="408" t="s">
        <v>5786</v>
      </c>
      <c r="I3528" s="408" t="s">
        <v>5787</v>
      </c>
      <c r="J3528" s="408" t="s">
        <v>5788</v>
      </c>
      <c r="K3528" s="364"/>
      <c r="L3528" s="492"/>
    </row>
    <row r="3529" spans="1:13" x14ac:dyDescent="0.2">
      <c r="A3529" s="359" t="s">
        <v>8159</v>
      </c>
      <c r="B3529" s="365" t="s">
        <v>5789</v>
      </c>
      <c r="C3529" s="366" t="s">
        <v>9812</v>
      </c>
      <c r="D3529" s="365" t="s">
        <v>5791</v>
      </c>
      <c r="E3529" s="365" t="s">
        <v>1446</v>
      </c>
      <c r="F3529" s="367">
        <v>8</v>
      </c>
      <c r="G3529" s="368" t="s">
        <v>5607</v>
      </c>
      <c r="H3529" s="369">
        <v>1</v>
      </c>
      <c r="I3529" s="370">
        <v>16</v>
      </c>
      <c r="J3529" s="370">
        <v>16</v>
      </c>
      <c r="K3529" s="371"/>
      <c r="L3529" s="495">
        <v>19.260000000000002</v>
      </c>
      <c r="M3529" s="488">
        <v>19.260000000000002</v>
      </c>
    </row>
    <row r="3530" spans="1:13" x14ac:dyDescent="0.2">
      <c r="A3530" s="359" t="s">
        <v>8161</v>
      </c>
      <c r="B3530" s="373" t="s">
        <v>5794</v>
      </c>
      <c r="C3530" s="374" t="s">
        <v>5795</v>
      </c>
      <c r="D3530" s="373" t="s">
        <v>5791</v>
      </c>
      <c r="E3530" s="373" t="s">
        <v>5302</v>
      </c>
      <c r="F3530" s="375" t="s">
        <v>5796</v>
      </c>
      <c r="G3530" s="376" t="s">
        <v>86</v>
      </c>
      <c r="H3530" s="377">
        <v>0.09</v>
      </c>
      <c r="I3530" s="378">
        <v>12.5</v>
      </c>
      <c r="J3530" s="378">
        <v>1.1200000000000001</v>
      </c>
      <c r="K3530" s="379"/>
      <c r="L3530" s="493">
        <v>15.06</v>
      </c>
    </row>
    <row r="3531" spans="1:13" x14ac:dyDescent="0.2">
      <c r="A3531" s="359" t="s">
        <v>8163</v>
      </c>
      <c r="B3531" s="373" t="s">
        <v>5794</v>
      </c>
      <c r="C3531" s="374" t="s">
        <v>5916</v>
      </c>
      <c r="D3531" s="373" t="s">
        <v>5791</v>
      </c>
      <c r="E3531" s="373" t="s">
        <v>5350</v>
      </c>
      <c r="F3531" s="375" t="s">
        <v>5796</v>
      </c>
      <c r="G3531" s="376" t="s">
        <v>86</v>
      </c>
      <c r="H3531" s="377">
        <v>0.09</v>
      </c>
      <c r="I3531" s="378">
        <v>18.510000000000002</v>
      </c>
      <c r="J3531" s="378">
        <v>1.66</v>
      </c>
      <c r="K3531" s="379"/>
      <c r="L3531" s="493">
        <v>22.3</v>
      </c>
    </row>
    <row r="3532" spans="1:13" x14ac:dyDescent="0.2">
      <c r="A3532" s="359" t="s">
        <v>8164</v>
      </c>
      <c r="B3532" s="373" t="s">
        <v>5794</v>
      </c>
      <c r="C3532" s="374" t="s">
        <v>6602</v>
      </c>
      <c r="D3532" s="373" t="s">
        <v>5791</v>
      </c>
      <c r="E3532" s="373" t="s">
        <v>5394</v>
      </c>
      <c r="F3532" s="375" t="s">
        <v>5798</v>
      </c>
      <c r="G3532" s="376" t="s">
        <v>5385</v>
      </c>
      <c r="H3532" s="377">
        <v>0.8</v>
      </c>
      <c r="I3532" s="378">
        <v>0.38</v>
      </c>
      <c r="J3532" s="378">
        <v>0.3</v>
      </c>
      <c r="K3532" s="379"/>
      <c r="L3532" s="493">
        <v>0.46</v>
      </c>
    </row>
    <row r="3533" spans="1:13" x14ac:dyDescent="0.2">
      <c r="A3533" s="359" t="s">
        <v>8165</v>
      </c>
      <c r="B3533" s="373" t="s">
        <v>5794</v>
      </c>
      <c r="C3533" s="374" t="s">
        <v>9817</v>
      </c>
      <c r="D3533" s="373" t="s">
        <v>5791</v>
      </c>
      <c r="E3533" s="373" t="s">
        <v>9818</v>
      </c>
      <c r="F3533" s="375" t="s">
        <v>5798</v>
      </c>
      <c r="G3533" s="376" t="s">
        <v>5305</v>
      </c>
      <c r="H3533" s="377">
        <v>1</v>
      </c>
      <c r="I3533" s="378">
        <v>12.9215</v>
      </c>
      <c r="J3533" s="378">
        <v>12.92</v>
      </c>
      <c r="K3533" s="379"/>
      <c r="L3533" s="493">
        <v>15.55</v>
      </c>
    </row>
    <row r="3534" spans="1:13" x14ac:dyDescent="0.2">
      <c r="A3534" s="359" t="s">
        <v>8166</v>
      </c>
      <c r="B3534" s="360" t="s">
        <v>9820</v>
      </c>
      <c r="C3534" s="361" t="s">
        <v>5781</v>
      </c>
      <c r="D3534" s="360" t="s">
        <v>5782</v>
      </c>
      <c r="E3534" s="360" t="s">
        <v>5783</v>
      </c>
      <c r="F3534" s="362" t="s">
        <v>5784</v>
      </c>
      <c r="G3534" s="363" t="s">
        <v>5785</v>
      </c>
      <c r="H3534" s="361" t="s">
        <v>5786</v>
      </c>
      <c r="I3534" s="361" t="s">
        <v>5787</v>
      </c>
      <c r="J3534" s="361" t="s">
        <v>5788</v>
      </c>
      <c r="K3534" s="364"/>
      <c r="L3534" s="494"/>
    </row>
    <row r="3535" spans="1:13" x14ac:dyDescent="0.2">
      <c r="A3535" s="359" t="s">
        <v>14232</v>
      </c>
      <c r="B3535" s="385" t="s">
        <v>5789</v>
      </c>
      <c r="C3535" s="386" t="s">
        <v>9822</v>
      </c>
      <c r="D3535" s="385" t="s">
        <v>5791</v>
      </c>
      <c r="E3535" s="385" t="s">
        <v>1448</v>
      </c>
      <c r="F3535" s="387">
        <v>8</v>
      </c>
      <c r="G3535" s="388" t="s">
        <v>5607</v>
      </c>
      <c r="H3535" s="389">
        <v>1</v>
      </c>
      <c r="I3535" s="372">
        <v>3.65</v>
      </c>
      <c r="J3535" s="372">
        <v>3.6500000000000004</v>
      </c>
      <c r="K3535" s="371"/>
      <c r="L3535" s="488">
        <v>4.38</v>
      </c>
      <c r="M3535" s="488">
        <v>4.38</v>
      </c>
    </row>
    <row r="3536" spans="1:13" ht="12.75" thickBot="1" x14ac:dyDescent="0.25">
      <c r="A3536" s="359" t="s">
        <v>14233</v>
      </c>
      <c r="B3536" s="396" t="s">
        <v>5794</v>
      </c>
      <c r="C3536" s="397" t="s">
        <v>5795</v>
      </c>
      <c r="D3536" s="396" t="s">
        <v>5791</v>
      </c>
      <c r="E3536" s="396" t="s">
        <v>5302</v>
      </c>
      <c r="F3536" s="398" t="s">
        <v>5796</v>
      </c>
      <c r="G3536" s="399" t="s">
        <v>86</v>
      </c>
      <c r="H3536" s="400">
        <v>0.09</v>
      </c>
      <c r="I3536" s="380">
        <v>12.5</v>
      </c>
      <c r="J3536" s="380">
        <v>1.1200000000000001</v>
      </c>
      <c r="K3536" s="379"/>
      <c r="L3536" s="489">
        <v>15.06</v>
      </c>
    </row>
    <row r="3537" spans="1:13" ht="12.75" thickTop="1" x14ac:dyDescent="0.2">
      <c r="A3537" s="359" t="s">
        <v>14234</v>
      </c>
      <c r="B3537" s="390" t="s">
        <v>5794</v>
      </c>
      <c r="C3537" s="391" t="s">
        <v>5916</v>
      </c>
      <c r="D3537" s="390" t="s">
        <v>5791</v>
      </c>
      <c r="E3537" s="390" t="s">
        <v>5350</v>
      </c>
      <c r="F3537" s="392" t="s">
        <v>5796</v>
      </c>
      <c r="G3537" s="393" t="s">
        <v>86</v>
      </c>
      <c r="H3537" s="394">
        <v>0.09</v>
      </c>
      <c r="I3537" s="395">
        <v>18.510000000000002</v>
      </c>
      <c r="J3537" s="395">
        <v>1.66</v>
      </c>
      <c r="K3537" s="379"/>
      <c r="L3537" s="491">
        <v>22.3</v>
      </c>
    </row>
    <row r="3538" spans="1:13" x14ac:dyDescent="0.2">
      <c r="A3538" s="359" t="s">
        <v>8167</v>
      </c>
      <c r="B3538" s="373" t="s">
        <v>5794</v>
      </c>
      <c r="C3538" s="374" t="s">
        <v>6602</v>
      </c>
      <c r="D3538" s="373" t="s">
        <v>5791</v>
      </c>
      <c r="E3538" s="373" t="s">
        <v>5394</v>
      </c>
      <c r="F3538" s="375" t="s">
        <v>5798</v>
      </c>
      <c r="G3538" s="376" t="s">
        <v>5385</v>
      </c>
      <c r="H3538" s="377">
        <v>0.39</v>
      </c>
      <c r="I3538" s="378">
        <v>0.38</v>
      </c>
      <c r="J3538" s="378">
        <v>0.14000000000000001</v>
      </c>
      <c r="K3538" s="379"/>
      <c r="L3538" s="493">
        <v>0.46</v>
      </c>
    </row>
    <row r="3539" spans="1:13" x14ac:dyDescent="0.2">
      <c r="A3539" s="359" t="s">
        <v>8169</v>
      </c>
      <c r="B3539" s="373" t="s">
        <v>5794</v>
      </c>
      <c r="C3539" s="374" t="s">
        <v>9827</v>
      </c>
      <c r="D3539" s="373" t="s">
        <v>5791</v>
      </c>
      <c r="E3539" s="373" t="s">
        <v>9828</v>
      </c>
      <c r="F3539" s="375" t="s">
        <v>5798</v>
      </c>
      <c r="G3539" s="376" t="s">
        <v>5305</v>
      </c>
      <c r="H3539" s="377">
        <v>1</v>
      </c>
      <c r="I3539" s="378">
        <v>0.73839999999999872</v>
      </c>
      <c r="J3539" s="378">
        <v>0.73</v>
      </c>
      <c r="K3539" s="379"/>
      <c r="L3539" s="493">
        <v>0.86</v>
      </c>
    </row>
    <row r="3540" spans="1:13" x14ac:dyDescent="0.2">
      <c r="A3540" s="359" t="s">
        <v>8171</v>
      </c>
      <c r="B3540" s="360" t="s">
        <v>9830</v>
      </c>
      <c r="C3540" s="361" t="s">
        <v>5781</v>
      </c>
      <c r="D3540" s="360" t="s">
        <v>5782</v>
      </c>
      <c r="E3540" s="360" t="s">
        <v>5783</v>
      </c>
      <c r="F3540" s="362" t="s">
        <v>5784</v>
      </c>
      <c r="G3540" s="363" t="s">
        <v>5785</v>
      </c>
      <c r="H3540" s="361" t="s">
        <v>5786</v>
      </c>
      <c r="I3540" s="361" t="s">
        <v>5787</v>
      </c>
      <c r="J3540" s="361" t="s">
        <v>5788</v>
      </c>
      <c r="K3540" s="364"/>
      <c r="L3540" s="494"/>
    </row>
    <row r="3541" spans="1:13" x14ac:dyDescent="0.2">
      <c r="A3541" s="359" t="s">
        <v>8172</v>
      </c>
      <c r="B3541" s="365" t="s">
        <v>5789</v>
      </c>
      <c r="C3541" s="366" t="s">
        <v>6681</v>
      </c>
      <c r="D3541" s="365" t="s">
        <v>5791</v>
      </c>
      <c r="E3541" s="365" t="s">
        <v>732</v>
      </c>
      <c r="F3541" s="367">
        <v>8</v>
      </c>
      <c r="G3541" s="368" t="s">
        <v>5607</v>
      </c>
      <c r="H3541" s="369">
        <v>1</v>
      </c>
      <c r="I3541" s="370">
        <v>4.6899999999999995</v>
      </c>
      <c r="J3541" s="370">
        <v>4.6900000000000004</v>
      </c>
      <c r="K3541" s="371"/>
      <c r="L3541" s="495">
        <v>5.65</v>
      </c>
      <c r="M3541" s="488">
        <v>5.65</v>
      </c>
    </row>
    <row r="3542" spans="1:13" x14ac:dyDescent="0.2">
      <c r="A3542" s="359" t="s">
        <v>8173</v>
      </c>
      <c r="B3542" s="373" t="s">
        <v>5794</v>
      </c>
      <c r="C3542" s="374" t="s">
        <v>5795</v>
      </c>
      <c r="D3542" s="373" t="s">
        <v>5791</v>
      </c>
      <c r="E3542" s="373" t="s">
        <v>5302</v>
      </c>
      <c r="F3542" s="375" t="s">
        <v>5796</v>
      </c>
      <c r="G3542" s="376" t="s">
        <v>86</v>
      </c>
      <c r="H3542" s="377">
        <v>0.09</v>
      </c>
      <c r="I3542" s="378">
        <v>12.5</v>
      </c>
      <c r="J3542" s="378">
        <v>1.1200000000000001</v>
      </c>
      <c r="K3542" s="379"/>
      <c r="L3542" s="493">
        <v>15.06</v>
      </c>
    </row>
    <row r="3543" spans="1:13" x14ac:dyDescent="0.2">
      <c r="A3543" s="359" t="s">
        <v>8176</v>
      </c>
      <c r="B3543" s="373" t="s">
        <v>5794</v>
      </c>
      <c r="C3543" s="374" t="s">
        <v>5916</v>
      </c>
      <c r="D3543" s="373" t="s">
        <v>5791</v>
      </c>
      <c r="E3543" s="373" t="s">
        <v>5350</v>
      </c>
      <c r="F3543" s="375" t="s">
        <v>5796</v>
      </c>
      <c r="G3543" s="376" t="s">
        <v>86</v>
      </c>
      <c r="H3543" s="377">
        <v>0.09</v>
      </c>
      <c r="I3543" s="378">
        <v>18.510000000000002</v>
      </c>
      <c r="J3543" s="378">
        <v>1.66</v>
      </c>
      <c r="K3543" s="379"/>
      <c r="L3543" s="493">
        <v>22.3</v>
      </c>
    </row>
    <row r="3544" spans="1:13" x14ac:dyDescent="0.2">
      <c r="A3544" s="359" t="s">
        <v>14235</v>
      </c>
      <c r="B3544" s="396" t="s">
        <v>5794</v>
      </c>
      <c r="C3544" s="397" t="s">
        <v>6685</v>
      </c>
      <c r="D3544" s="396" t="s">
        <v>5791</v>
      </c>
      <c r="E3544" s="396" t="s">
        <v>6686</v>
      </c>
      <c r="F3544" s="398" t="s">
        <v>5798</v>
      </c>
      <c r="G3544" s="399" t="s">
        <v>5305</v>
      </c>
      <c r="H3544" s="400">
        <v>1</v>
      </c>
      <c r="I3544" s="380">
        <v>1.7270999999999999</v>
      </c>
      <c r="J3544" s="380">
        <v>1.72</v>
      </c>
      <c r="K3544" s="379"/>
      <c r="L3544" s="489">
        <v>2.0699999999999998</v>
      </c>
    </row>
    <row r="3545" spans="1:13" ht="12.75" thickBot="1" x14ac:dyDescent="0.25">
      <c r="A3545" s="359" t="s">
        <v>14236</v>
      </c>
      <c r="B3545" s="396" t="s">
        <v>5794</v>
      </c>
      <c r="C3545" s="397" t="s">
        <v>6602</v>
      </c>
      <c r="D3545" s="396" t="s">
        <v>5791</v>
      </c>
      <c r="E3545" s="396" t="s">
        <v>5394</v>
      </c>
      <c r="F3545" s="398" t="s">
        <v>5798</v>
      </c>
      <c r="G3545" s="399" t="s">
        <v>5385</v>
      </c>
      <c r="H3545" s="400">
        <v>0.5</v>
      </c>
      <c r="I3545" s="380">
        <v>0.38</v>
      </c>
      <c r="J3545" s="380">
        <v>0.19</v>
      </c>
      <c r="K3545" s="379"/>
      <c r="L3545" s="489">
        <v>0.46</v>
      </c>
    </row>
    <row r="3546" spans="1:13" ht="12.75" thickTop="1" x14ac:dyDescent="0.2">
      <c r="A3546" s="359" t="s">
        <v>14237</v>
      </c>
      <c r="B3546" s="407" t="s">
        <v>9837</v>
      </c>
      <c r="C3546" s="408" t="s">
        <v>5781</v>
      </c>
      <c r="D3546" s="407" t="s">
        <v>5782</v>
      </c>
      <c r="E3546" s="407" t="s">
        <v>5783</v>
      </c>
      <c r="F3546" s="409" t="s">
        <v>5784</v>
      </c>
      <c r="G3546" s="410" t="s">
        <v>5785</v>
      </c>
      <c r="H3546" s="408" t="s">
        <v>5786</v>
      </c>
      <c r="I3546" s="408" t="s">
        <v>5787</v>
      </c>
      <c r="J3546" s="408" t="s">
        <v>5788</v>
      </c>
      <c r="K3546" s="364"/>
      <c r="L3546" s="492"/>
    </row>
    <row r="3547" spans="1:13" x14ac:dyDescent="0.2">
      <c r="A3547" s="359" t="s">
        <v>8177</v>
      </c>
      <c r="B3547" s="365" t="s">
        <v>5789</v>
      </c>
      <c r="C3547" s="366" t="s">
        <v>6691</v>
      </c>
      <c r="D3547" s="365" t="s">
        <v>5791</v>
      </c>
      <c r="E3547" s="365" t="s">
        <v>734</v>
      </c>
      <c r="F3547" s="367">
        <v>8</v>
      </c>
      <c r="G3547" s="368" t="s">
        <v>5607</v>
      </c>
      <c r="H3547" s="369">
        <v>1</v>
      </c>
      <c r="I3547" s="370">
        <v>9.02</v>
      </c>
      <c r="J3547" s="370">
        <v>9.02</v>
      </c>
      <c r="K3547" s="371"/>
      <c r="L3547" s="495">
        <v>10.86</v>
      </c>
      <c r="M3547" s="488">
        <v>10.86</v>
      </c>
    </row>
    <row r="3548" spans="1:13" x14ac:dyDescent="0.2">
      <c r="A3548" s="359" t="s">
        <v>8179</v>
      </c>
      <c r="B3548" s="373" t="s">
        <v>5794</v>
      </c>
      <c r="C3548" s="374" t="s">
        <v>5795</v>
      </c>
      <c r="D3548" s="373" t="s">
        <v>5791</v>
      </c>
      <c r="E3548" s="373" t="s">
        <v>5302</v>
      </c>
      <c r="F3548" s="375" t="s">
        <v>5796</v>
      </c>
      <c r="G3548" s="376" t="s">
        <v>86</v>
      </c>
      <c r="H3548" s="377">
        <v>0.14000000000000001</v>
      </c>
      <c r="I3548" s="378">
        <v>12.5</v>
      </c>
      <c r="J3548" s="378">
        <v>1.75</v>
      </c>
      <c r="K3548" s="379"/>
      <c r="L3548" s="493">
        <v>15.06</v>
      </c>
    </row>
    <row r="3549" spans="1:13" x14ac:dyDescent="0.2">
      <c r="A3549" s="359" t="s">
        <v>8181</v>
      </c>
      <c r="B3549" s="373" t="s">
        <v>5794</v>
      </c>
      <c r="C3549" s="374" t="s">
        <v>5916</v>
      </c>
      <c r="D3549" s="373" t="s">
        <v>5791</v>
      </c>
      <c r="E3549" s="373" t="s">
        <v>5350</v>
      </c>
      <c r="F3549" s="375" t="s">
        <v>5796</v>
      </c>
      <c r="G3549" s="376" t="s">
        <v>86</v>
      </c>
      <c r="H3549" s="377">
        <v>0.14000000000000001</v>
      </c>
      <c r="I3549" s="378">
        <v>18.510000000000002</v>
      </c>
      <c r="J3549" s="378">
        <v>2.59</v>
      </c>
      <c r="K3549" s="379"/>
      <c r="L3549" s="493">
        <v>22.3</v>
      </c>
    </row>
    <row r="3550" spans="1:13" x14ac:dyDescent="0.2">
      <c r="A3550" s="359" t="s">
        <v>8182</v>
      </c>
      <c r="B3550" s="373" t="s">
        <v>5794</v>
      </c>
      <c r="C3550" s="374" t="s">
        <v>6602</v>
      </c>
      <c r="D3550" s="373" t="s">
        <v>5791</v>
      </c>
      <c r="E3550" s="373" t="s">
        <v>5394</v>
      </c>
      <c r="F3550" s="375" t="s">
        <v>5798</v>
      </c>
      <c r="G3550" s="376" t="s">
        <v>5385</v>
      </c>
      <c r="H3550" s="377">
        <v>0.79</v>
      </c>
      <c r="I3550" s="378">
        <v>0.38</v>
      </c>
      <c r="J3550" s="378">
        <v>0.3</v>
      </c>
      <c r="K3550" s="379"/>
      <c r="L3550" s="493">
        <v>0.46</v>
      </c>
    </row>
    <row r="3551" spans="1:13" x14ac:dyDescent="0.2">
      <c r="A3551" s="359" t="s">
        <v>8183</v>
      </c>
      <c r="B3551" s="373" t="s">
        <v>5794</v>
      </c>
      <c r="C3551" s="374" t="s">
        <v>6696</v>
      </c>
      <c r="D3551" s="373" t="s">
        <v>5791</v>
      </c>
      <c r="E3551" s="373" t="s">
        <v>734</v>
      </c>
      <c r="F3551" s="375" t="s">
        <v>5798</v>
      </c>
      <c r="G3551" s="376" t="s">
        <v>5305</v>
      </c>
      <c r="H3551" s="377">
        <v>1</v>
      </c>
      <c r="I3551" s="378">
        <v>4.38</v>
      </c>
      <c r="J3551" s="378">
        <v>4.38</v>
      </c>
      <c r="K3551" s="379"/>
      <c r="L3551" s="493">
        <v>5.28</v>
      </c>
    </row>
    <row r="3552" spans="1:13" x14ac:dyDescent="0.2">
      <c r="A3552" s="359" t="s">
        <v>8184</v>
      </c>
      <c r="B3552" s="360" t="s">
        <v>9844</v>
      </c>
      <c r="C3552" s="361" t="s">
        <v>5781</v>
      </c>
      <c r="D3552" s="360" t="s">
        <v>5782</v>
      </c>
      <c r="E3552" s="360" t="s">
        <v>5783</v>
      </c>
      <c r="F3552" s="362" t="s">
        <v>5784</v>
      </c>
      <c r="G3552" s="363" t="s">
        <v>5785</v>
      </c>
      <c r="H3552" s="361" t="s">
        <v>5786</v>
      </c>
      <c r="I3552" s="361" t="s">
        <v>5787</v>
      </c>
      <c r="J3552" s="361" t="s">
        <v>5788</v>
      </c>
      <c r="K3552" s="364"/>
      <c r="L3552" s="494"/>
    </row>
    <row r="3553" spans="1:13" x14ac:dyDescent="0.2">
      <c r="A3553" s="359" t="s">
        <v>14238</v>
      </c>
      <c r="B3553" s="385" t="s">
        <v>5789</v>
      </c>
      <c r="C3553" s="386" t="s">
        <v>6700</v>
      </c>
      <c r="D3553" s="385" t="s">
        <v>5791</v>
      </c>
      <c r="E3553" s="385" t="s">
        <v>736</v>
      </c>
      <c r="F3553" s="387">
        <v>8</v>
      </c>
      <c r="G3553" s="388" t="s">
        <v>5607</v>
      </c>
      <c r="H3553" s="389">
        <v>1</v>
      </c>
      <c r="I3553" s="372">
        <v>28.009999999999998</v>
      </c>
      <c r="J3553" s="372">
        <v>28.01</v>
      </c>
      <c r="K3553" s="371"/>
      <c r="L3553" s="488">
        <v>33.729999999999997</v>
      </c>
      <c r="M3553" s="488">
        <v>33.729999999999997</v>
      </c>
    </row>
    <row r="3554" spans="1:13" ht="12.75" thickBot="1" x14ac:dyDescent="0.25">
      <c r="A3554" s="359" t="s">
        <v>14239</v>
      </c>
      <c r="B3554" s="396" t="s">
        <v>5794</v>
      </c>
      <c r="C3554" s="397" t="s">
        <v>5795</v>
      </c>
      <c r="D3554" s="396" t="s">
        <v>5791</v>
      </c>
      <c r="E3554" s="396" t="s">
        <v>5302</v>
      </c>
      <c r="F3554" s="398" t="s">
        <v>5796</v>
      </c>
      <c r="G3554" s="399" t="s">
        <v>86</v>
      </c>
      <c r="H3554" s="400">
        <v>0.185</v>
      </c>
      <c r="I3554" s="380">
        <v>12.5</v>
      </c>
      <c r="J3554" s="380">
        <v>2.31</v>
      </c>
      <c r="K3554" s="379"/>
      <c r="L3554" s="489">
        <v>15.06</v>
      </c>
    </row>
    <row r="3555" spans="1:13" ht="12.75" thickTop="1" x14ac:dyDescent="0.2">
      <c r="A3555" s="359" t="s">
        <v>14240</v>
      </c>
      <c r="B3555" s="390" t="s">
        <v>5794</v>
      </c>
      <c r="C3555" s="391" t="s">
        <v>5916</v>
      </c>
      <c r="D3555" s="390" t="s">
        <v>5791</v>
      </c>
      <c r="E3555" s="390" t="s">
        <v>5350</v>
      </c>
      <c r="F3555" s="392" t="s">
        <v>5796</v>
      </c>
      <c r="G3555" s="393" t="s">
        <v>86</v>
      </c>
      <c r="H3555" s="394">
        <v>0.185</v>
      </c>
      <c r="I3555" s="395">
        <v>18.510000000000002</v>
      </c>
      <c r="J3555" s="395">
        <v>3.42</v>
      </c>
      <c r="K3555" s="379"/>
      <c r="L3555" s="491">
        <v>22.3</v>
      </c>
    </row>
    <row r="3556" spans="1:13" x14ac:dyDescent="0.2">
      <c r="A3556" s="359" t="s">
        <v>8185</v>
      </c>
      <c r="B3556" s="373" t="s">
        <v>5794</v>
      </c>
      <c r="C3556" s="374" t="s">
        <v>6704</v>
      </c>
      <c r="D3556" s="373" t="s">
        <v>5791</v>
      </c>
      <c r="E3556" s="373" t="s">
        <v>6705</v>
      </c>
      <c r="F3556" s="375" t="s">
        <v>5798</v>
      </c>
      <c r="G3556" s="376" t="s">
        <v>5305</v>
      </c>
      <c r="H3556" s="377">
        <v>1</v>
      </c>
      <c r="I3556" s="378">
        <v>21.75</v>
      </c>
      <c r="J3556" s="378">
        <v>21.75</v>
      </c>
      <c r="K3556" s="379"/>
      <c r="L3556" s="493">
        <v>26.21</v>
      </c>
    </row>
    <row r="3557" spans="1:13" x14ac:dyDescent="0.2">
      <c r="A3557" s="359" t="s">
        <v>8187</v>
      </c>
      <c r="B3557" s="373" t="s">
        <v>5794</v>
      </c>
      <c r="C3557" s="374" t="s">
        <v>6602</v>
      </c>
      <c r="D3557" s="373" t="s">
        <v>5791</v>
      </c>
      <c r="E3557" s="373" t="s">
        <v>5394</v>
      </c>
      <c r="F3557" s="375" t="s">
        <v>5798</v>
      </c>
      <c r="G3557" s="376" t="s">
        <v>5385</v>
      </c>
      <c r="H3557" s="377">
        <v>1.35</v>
      </c>
      <c r="I3557" s="378">
        <v>0.39520000000000272</v>
      </c>
      <c r="J3557" s="378">
        <v>0.53</v>
      </c>
      <c r="K3557" s="379"/>
      <c r="L3557" s="493">
        <v>0.46</v>
      </c>
    </row>
    <row r="3558" spans="1:13" x14ac:dyDescent="0.2">
      <c r="A3558" s="359" t="s">
        <v>8190</v>
      </c>
      <c r="B3558" s="360" t="s">
        <v>9851</v>
      </c>
      <c r="C3558" s="361" t="s">
        <v>5781</v>
      </c>
      <c r="D3558" s="360" t="s">
        <v>5782</v>
      </c>
      <c r="E3558" s="360" t="s">
        <v>5783</v>
      </c>
      <c r="F3558" s="362" t="s">
        <v>5784</v>
      </c>
      <c r="G3558" s="363" t="s">
        <v>5785</v>
      </c>
      <c r="H3558" s="361" t="s">
        <v>5786</v>
      </c>
      <c r="I3558" s="361" t="s">
        <v>5787</v>
      </c>
      <c r="J3558" s="361" t="s">
        <v>5788</v>
      </c>
      <c r="K3558" s="364"/>
      <c r="L3558" s="494"/>
    </row>
    <row r="3559" spans="1:13" x14ac:dyDescent="0.2">
      <c r="A3559" s="359" t="s">
        <v>8191</v>
      </c>
      <c r="B3559" s="365" t="s">
        <v>5789</v>
      </c>
      <c r="C3559" s="366" t="s">
        <v>9853</v>
      </c>
      <c r="D3559" s="365" t="s">
        <v>5791</v>
      </c>
      <c r="E3559" s="365" t="s">
        <v>1455</v>
      </c>
      <c r="F3559" s="367">
        <v>8</v>
      </c>
      <c r="G3559" s="368" t="s">
        <v>5607</v>
      </c>
      <c r="H3559" s="369">
        <v>1</v>
      </c>
      <c r="I3559" s="370">
        <v>12.91</v>
      </c>
      <c r="J3559" s="370">
        <v>12.91</v>
      </c>
      <c r="K3559" s="371"/>
      <c r="L3559" s="495">
        <v>15.55</v>
      </c>
      <c r="M3559" s="488">
        <v>15.55</v>
      </c>
    </row>
    <row r="3560" spans="1:13" x14ac:dyDescent="0.2">
      <c r="A3560" s="359" t="s">
        <v>8192</v>
      </c>
      <c r="B3560" s="373" t="s">
        <v>5794</v>
      </c>
      <c r="C3560" s="374" t="s">
        <v>5795</v>
      </c>
      <c r="D3560" s="373" t="s">
        <v>5791</v>
      </c>
      <c r="E3560" s="373" t="s">
        <v>5302</v>
      </c>
      <c r="F3560" s="375" t="s">
        <v>5796</v>
      </c>
      <c r="G3560" s="376" t="s">
        <v>86</v>
      </c>
      <c r="H3560" s="377">
        <v>0.14000000000000001</v>
      </c>
      <c r="I3560" s="378">
        <v>12.5</v>
      </c>
      <c r="J3560" s="378">
        <v>1.75</v>
      </c>
      <c r="K3560" s="379"/>
      <c r="L3560" s="493">
        <v>15.06</v>
      </c>
    </row>
    <row r="3561" spans="1:13" x14ac:dyDescent="0.2">
      <c r="A3561" s="359" t="s">
        <v>8195</v>
      </c>
      <c r="B3561" s="373" t="s">
        <v>5794</v>
      </c>
      <c r="C3561" s="374" t="s">
        <v>5916</v>
      </c>
      <c r="D3561" s="373" t="s">
        <v>5791</v>
      </c>
      <c r="E3561" s="373" t="s">
        <v>5350</v>
      </c>
      <c r="F3561" s="375" t="s">
        <v>5796</v>
      </c>
      <c r="G3561" s="376" t="s">
        <v>86</v>
      </c>
      <c r="H3561" s="377">
        <v>0.14000000000000001</v>
      </c>
      <c r="I3561" s="378">
        <v>18.510000000000002</v>
      </c>
      <c r="J3561" s="378">
        <v>2.59</v>
      </c>
      <c r="K3561" s="379"/>
      <c r="L3561" s="493">
        <v>22.3</v>
      </c>
    </row>
    <row r="3562" spans="1:13" x14ac:dyDescent="0.2">
      <c r="A3562" s="359" t="s">
        <v>14241</v>
      </c>
      <c r="B3562" s="396" t="s">
        <v>5794</v>
      </c>
      <c r="C3562" s="397" t="s">
        <v>9857</v>
      </c>
      <c r="D3562" s="396" t="s">
        <v>5791</v>
      </c>
      <c r="E3562" s="396" t="s">
        <v>9858</v>
      </c>
      <c r="F3562" s="398" t="s">
        <v>5798</v>
      </c>
      <c r="G3562" s="399" t="s">
        <v>5305</v>
      </c>
      <c r="H3562" s="400">
        <v>1</v>
      </c>
      <c r="I3562" s="380">
        <v>8.57</v>
      </c>
      <c r="J3562" s="380">
        <v>8.57</v>
      </c>
      <c r="K3562" s="379"/>
      <c r="L3562" s="489">
        <v>10.33</v>
      </c>
    </row>
    <row r="3563" spans="1:13" ht="12.75" thickBot="1" x14ac:dyDescent="0.25">
      <c r="A3563" s="359" t="s">
        <v>14242</v>
      </c>
      <c r="B3563" s="381" t="s">
        <v>9860</v>
      </c>
      <c r="C3563" s="382" t="s">
        <v>5781</v>
      </c>
      <c r="D3563" s="381" t="s">
        <v>5782</v>
      </c>
      <c r="E3563" s="381" t="s">
        <v>5783</v>
      </c>
      <c r="F3563" s="383" t="s">
        <v>5784</v>
      </c>
      <c r="G3563" s="384" t="s">
        <v>5785</v>
      </c>
      <c r="H3563" s="382" t="s">
        <v>5786</v>
      </c>
      <c r="I3563" s="382" t="s">
        <v>5787</v>
      </c>
      <c r="J3563" s="382" t="s">
        <v>5788</v>
      </c>
      <c r="K3563" s="364"/>
    </row>
    <row r="3564" spans="1:13" ht="12.75" thickTop="1" x14ac:dyDescent="0.2">
      <c r="A3564" s="359" t="s">
        <v>14243</v>
      </c>
      <c r="B3564" s="401" t="s">
        <v>5789</v>
      </c>
      <c r="C3564" s="402" t="s">
        <v>9862</v>
      </c>
      <c r="D3564" s="401" t="s">
        <v>5791</v>
      </c>
      <c r="E3564" s="401" t="s">
        <v>1460</v>
      </c>
      <c r="F3564" s="403">
        <v>8</v>
      </c>
      <c r="G3564" s="404" t="s">
        <v>5305</v>
      </c>
      <c r="H3564" s="405">
        <v>1</v>
      </c>
      <c r="I3564" s="406">
        <v>20.28</v>
      </c>
      <c r="J3564" s="406">
        <v>20.28</v>
      </c>
      <c r="K3564" s="371"/>
      <c r="L3564" s="496">
        <v>24.42</v>
      </c>
      <c r="M3564" s="488">
        <v>24.42</v>
      </c>
    </row>
    <row r="3565" spans="1:13" x14ac:dyDescent="0.2">
      <c r="A3565" s="359" t="s">
        <v>8196</v>
      </c>
      <c r="B3565" s="373" t="s">
        <v>5794</v>
      </c>
      <c r="C3565" s="374" t="s">
        <v>5795</v>
      </c>
      <c r="D3565" s="373" t="s">
        <v>5791</v>
      </c>
      <c r="E3565" s="373" t="s">
        <v>5302</v>
      </c>
      <c r="F3565" s="375" t="s">
        <v>5796</v>
      </c>
      <c r="G3565" s="376" t="s">
        <v>86</v>
      </c>
      <c r="H3565" s="377">
        <v>0.185</v>
      </c>
      <c r="I3565" s="378">
        <v>12.5</v>
      </c>
      <c r="J3565" s="378">
        <v>2.31</v>
      </c>
      <c r="K3565" s="379"/>
      <c r="L3565" s="493">
        <v>15.06</v>
      </c>
    </row>
    <row r="3566" spans="1:13" x14ac:dyDescent="0.2">
      <c r="A3566" s="359" t="s">
        <v>8198</v>
      </c>
      <c r="B3566" s="373" t="s">
        <v>5794</v>
      </c>
      <c r="C3566" s="374" t="s">
        <v>5916</v>
      </c>
      <c r="D3566" s="373" t="s">
        <v>5791</v>
      </c>
      <c r="E3566" s="373" t="s">
        <v>5350</v>
      </c>
      <c r="F3566" s="375" t="s">
        <v>5796</v>
      </c>
      <c r="G3566" s="376" t="s">
        <v>86</v>
      </c>
      <c r="H3566" s="377">
        <v>0.185</v>
      </c>
      <c r="I3566" s="378">
        <v>18.510000000000002</v>
      </c>
      <c r="J3566" s="378">
        <v>3.42</v>
      </c>
      <c r="K3566" s="379"/>
      <c r="L3566" s="493">
        <v>22.3</v>
      </c>
    </row>
    <row r="3567" spans="1:13" x14ac:dyDescent="0.2">
      <c r="A3567" s="359" t="s">
        <v>8200</v>
      </c>
      <c r="B3567" s="373" t="s">
        <v>5794</v>
      </c>
      <c r="C3567" s="374" t="s">
        <v>9866</v>
      </c>
      <c r="D3567" s="373" t="s">
        <v>5791</v>
      </c>
      <c r="E3567" s="373" t="s">
        <v>9867</v>
      </c>
      <c r="F3567" s="375" t="s">
        <v>5798</v>
      </c>
      <c r="G3567" s="376" t="s">
        <v>5305</v>
      </c>
      <c r="H3567" s="377">
        <v>1</v>
      </c>
      <c r="I3567" s="378">
        <v>14.550385714285715</v>
      </c>
      <c r="J3567" s="378">
        <v>14.55</v>
      </c>
      <c r="K3567" s="379"/>
      <c r="L3567" s="493">
        <v>17.52</v>
      </c>
    </row>
    <row r="3568" spans="1:13" x14ac:dyDescent="0.2">
      <c r="A3568" s="359" t="s">
        <v>8201</v>
      </c>
      <c r="B3568" s="360" t="s">
        <v>9869</v>
      </c>
      <c r="C3568" s="361" t="s">
        <v>5781</v>
      </c>
      <c r="D3568" s="360" t="s">
        <v>5782</v>
      </c>
      <c r="E3568" s="360" t="s">
        <v>5783</v>
      </c>
      <c r="F3568" s="362" t="s">
        <v>5784</v>
      </c>
      <c r="G3568" s="363" t="s">
        <v>5785</v>
      </c>
      <c r="H3568" s="361" t="s">
        <v>5786</v>
      </c>
      <c r="I3568" s="361" t="s">
        <v>5787</v>
      </c>
      <c r="J3568" s="361" t="s">
        <v>5788</v>
      </c>
      <c r="K3568" s="364"/>
      <c r="L3568" s="494"/>
    </row>
    <row r="3569" spans="1:13" x14ac:dyDescent="0.2">
      <c r="A3569" s="359" t="s">
        <v>8202</v>
      </c>
      <c r="B3569" s="365" t="s">
        <v>5789</v>
      </c>
      <c r="C3569" s="366" t="s">
        <v>9871</v>
      </c>
      <c r="D3569" s="365" t="s">
        <v>5791</v>
      </c>
      <c r="E3569" s="365" t="s">
        <v>1462</v>
      </c>
      <c r="F3569" s="367">
        <v>8</v>
      </c>
      <c r="G3569" s="368" t="s">
        <v>5607</v>
      </c>
      <c r="H3569" s="369">
        <v>1</v>
      </c>
      <c r="I3569" s="370">
        <v>16.060000000000002</v>
      </c>
      <c r="J3569" s="370">
        <v>16.060000000000002</v>
      </c>
      <c r="K3569" s="371"/>
      <c r="L3569" s="495">
        <v>19.34</v>
      </c>
      <c r="M3569" s="488">
        <v>19.34</v>
      </c>
    </row>
    <row r="3570" spans="1:13" x14ac:dyDescent="0.2">
      <c r="A3570" s="359" t="s">
        <v>8205</v>
      </c>
      <c r="B3570" s="373" t="s">
        <v>5794</v>
      </c>
      <c r="C3570" s="374" t="s">
        <v>5795</v>
      </c>
      <c r="D3570" s="373" t="s">
        <v>5791</v>
      </c>
      <c r="E3570" s="373" t="s">
        <v>5302</v>
      </c>
      <c r="F3570" s="375" t="s">
        <v>5796</v>
      </c>
      <c r="G3570" s="376" t="s">
        <v>86</v>
      </c>
      <c r="H3570" s="377">
        <v>0.14000000000000001</v>
      </c>
      <c r="I3570" s="378">
        <v>12.5</v>
      </c>
      <c r="J3570" s="378">
        <v>1.75</v>
      </c>
      <c r="K3570" s="379"/>
      <c r="L3570" s="493">
        <v>15.06</v>
      </c>
    </row>
    <row r="3571" spans="1:13" x14ac:dyDescent="0.2">
      <c r="A3571" s="359" t="s">
        <v>14244</v>
      </c>
      <c r="B3571" s="396" t="s">
        <v>5794</v>
      </c>
      <c r="C3571" s="397" t="s">
        <v>5916</v>
      </c>
      <c r="D3571" s="396" t="s">
        <v>5791</v>
      </c>
      <c r="E3571" s="396" t="s">
        <v>5350</v>
      </c>
      <c r="F3571" s="398" t="s">
        <v>5796</v>
      </c>
      <c r="G3571" s="399" t="s">
        <v>86</v>
      </c>
      <c r="H3571" s="400">
        <v>0.14000000000000001</v>
      </c>
      <c r="I3571" s="380">
        <v>18.510000000000002</v>
      </c>
      <c r="J3571" s="380">
        <v>2.59</v>
      </c>
      <c r="K3571" s="379"/>
      <c r="L3571" s="489">
        <v>22.3</v>
      </c>
    </row>
    <row r="3572" spans="1:13" ht="12.75" thickBot="1" x14ac:dyDescent="0.25">
      <c r="A3572" s="359" t="s">
        <v>14245</v>
      </c>
      <c r="B3572" s="396" t="s">
        <v>5794</v>
      </c>
      <c r="C3572" s="397" t="s">
        <v>9875</v>
      </c>
      <c r="D3572" s="396" t="s">
        <v>5791</v>
      </c>
      <c r="E3572" s="396" t="s">
        <v>9876</v>
      </c>
      <c r="F3572" s="398" t="s">
        <v>5798</v>
      </c>
      <c r="G3572" s="399" t="s">
        <v>5305</v>
      </c>
      <c r="H3572" s="400">
        <v>1</v>
      </c>
      <c r="I3572" s="380">
        <v>11.72</v>
      </c>
      <c r="J3572" s="380">
        <v>11.72</v>
      </c>
      <c r="K3572" s="379"/>
      <c r="L3572" s="489">
        <v>14.12</v>
      </c>
    </row>
    <row r="3573" spans="1:13" ht="12.75" thickTop="1" x14ac:dyDescent="0.2">
      <c r="A3573" s="359" t="s">
        <v>14246</v>
      </c>
      <c r="B3573" s="407" t="s">
        <v>9878</v>
      </c>
      <c r="C3573" s="408" t="s">
        <v>5781</v>
      </c>
      <c r="D3573" s="407" t="s">
        <v>5782</v>
      </c>
      <c r="E3573" s="407" t="s">
        <v>5783</v>
      </c>
      <c r="F3573" s="409" t="s">
        <v>5784</v>
      </c>
      <c r="G3573" s="410" t="s">
        <v>5785</v>
      </c>
      <c r="H3573" s="408" t="s">
        <v>5786</v>
      </c>
      <c r="I3573" s="408" t="s">
        <v>5787</v>
      </c>
      <c r="J3573" s="408" t="s">
        <v>5788</v>
      </c>
      <c r="K3573" s="364"/>
      <c r="L3573" s="492"/>
    </row>
    <row r="3574" spans="1:13" x14ac:dyDescent="0.2">
      <c r="A3574" s="359" t="s">
        <v>8206</v>
      </c>
      <c r="B3574" s="365" t="s">
        <v>5789</v>
      </c>
      <c r="C3574" s="366" t="s">
        <v>9880</v>
      </c>
      <c r="D3574" s="365" t="s">
        <v>5791</v>
      </c>
      <c r="E3574" s="365" t="s">
        <v>1464</v>
      </c>
      <c r="F3574" s="367">
        <v>8</v>
      </c>
      <c r="G3574" s="368" t="s">
        <v>5607</v>
      </c>
      <c r="H3574" s="369">
        <v>1</v>
      </c>
      <c r="I3574" s="370">
        <v>11.71</v>
      </c>
      <c r="J3574" s="370">
        <v>11.71</v>
      </c>
      <c r="K3574" s="371"/>
      <c r="L3574" s="495">
        <v>14.1</v>
      </c>
      <c r="M3574" s="488">
        <v>14.1</v>
      </c>
    </row>
    <row r="3575" spans="1:13" x14ac:dyDescent="0.2">
      <c r="A3575" s="359" t="s">
        <v>8208</v>
      </c>
      <c r="B3575" s="373" t="s">
        <v>5794</v>
      </c>
      <c r="C3575" s="374" t="s">
        <v>5795</v>
      </c>
      <c r="D3575" s="373" t="s">
        <v>5791</v>
      </c>
      <c r="E3575" s="373" t="s">
        <v>5302</v>
      </c>
      <c r="F3575" s="375" t="s">
        <v>5796</v>
      </c>
      <c r="G3575" s="376" t="s">
        <v>86</v>
      </c>
      <c r="H3575" s="377">
        <v>0.14000000000000001</v>
      </c>
      <c r="I3575" s="378">
        <v>12.5</v>
      </c>
      <c r="J3575" s="378">
        <v>1.75</v>
      </c>
      <c r="K3575" s="379"/>
      <c r="L3575" s="493">
        <v>15.06</v>
      </c>
    </row>
    <row r="3576" spans="1:13" x14ac:dyDescent="0.2">
      <c r="A3576" s="359" t="s">
        <v>8210</v>
      </c>
      <c r="B3576" s="373" t="s">
        <v>5794</v>
      </c>
      <c r="C3576" s="374" t="s">
        <v>5916</v>
      </c>
      <c r="D3576" s="373" t="s">
        <v>5791</v>
      </c>
      <c r="E3576" s="373" t="s">
        <v>5350</v>
      </c>
      <c r="F3576" s="375" t="s">
        <v>5796</v>
      </c>
      <c r="G3576" s="376" t="s">
        <v>86</v>
      </c>
      <c r="H3576" s="377">
        <v>0.14000000000000001</v>
      </c>
      <c r="I3576" s="378">
        <v>18.510000000000002</v>
      </c>
      <c r="J3576" s="378">
        <v>2.59</v>
      </c>
      <c r="K3576" s="379"/>
      <c r="L3576" s="493">
        <v>22.3</v>
      </c>
    </row>
    <row r="3577" spans="1:13" x14ac:dyDescent="0.2">
      <c r="A3577" s="359" t="s">
        <v>8211</v>
      </c>
      <c r="B3577" s="373" t="s">
        <v>5794</v>
      </c>
      <c r="C3577" s="374" t="s">
        <v>9884</v>
      </c>
      <c r="D3577" s="373" t="s">
        <v>5791</v>
      </c>
      <c r="E3577" s="373" t="s">
        <v>9885</v>
      </c>
      <c r="F3577" s="375" t="s">
        <v>5798</v>
      </c>
      <c r="G3577" s="376" t="s">
        <v>5305</v>
      </c>
      <c r="H3577" s="377">
        <v>1</v>
      </c>
      <c r="I3577" s="378">
        <v>7.37</v>
      </c>
      <c r="J3577" s="378">
        <v>7.37</v>
      </c>
      <c r="K3577" s="379"/>
      <c r="L3577" s="493">
        <v>8.8800000000000008</v>
      </c>
    </row>
    <row r="3578" spans="1:13" x14ac:dyDescent="0.2">
      <c r="A3578" s="359" t="s">
        <v>8212</v>
      </c>
      <c r="B3578" s="360" t="s">
        <v>9887</v>
      </c>
      <c r="C3578" s="361" t="s">
        <v>5781</v>
      </c>
      <c r="D3578" s="360" t="s">
        <v>5782</v>
      </c>
      <c r="E3578" s="360" t="s">
        <v>5783</v>
      </c>
      <c r="F3578" s="362" t="s">
        <v>5784</v>
      </c>
      <c r="G3578" s="363" t="s">
        <v>5785</v>
      </c>
      <c r="H3578" s="361" t="s">
        <v>5786</v>
      </c>
      <c r="I3578" s="361" t="s">
        <v>5787</v>
      </c>
      <c r="J3578" s="361" t="s">
        <v>5788</v>
      </c>
      <c r="K3578" s="364"/>
      <c r="L3578" s="494"/>
    </row>
    <row r="3579" spans="1:13" ht="24" x14ac:dyDescent="0.2">
      <c r="A3579" s="359" t="s">
        <v>14247</v>
      </c>
      <c r="B3579" s="385" t="s">
        <v>5789</v>
      </c>
      <c r="C3579" s="386" t="s">
        <v>9889</v>
      </c>
      <c r="D3579" s="385" t="s">
        <v>217</v>
      </c>
      <c r="E3579" s="385" t="s">
        <v>1466</v>
      </c>
      <c r="F3579" s="387" t="s">
        <v>6651</v>
      </c>
      <c r="G3579" s="388" t="s">
        <v>160</v>
      </c>
      <c r="H3579" s="389">
        <v>1</v>
      </c>
      <c r="I3579" s="372">
        <v>10.719999999999999</v>
      </c>
      <c r="J3579" s="372">
        <v>10.72</v>
      </c>
      <c r="K3579" s="371"/>
      <c r="L3579" s="488">
        <v>12.93</v>
      </c>
      <c r="M3579" s="488">
        <v>12.93</v>
      </c>
    </row>
    <row r="3580" spans="1:13" ht="24.75" thickBot="1" x14ac:dyDescent="0.25">
      <c r="A3580" s="359" t="s">
        <v>14248</v>
      </c>
      <c r="B3580" s="424" t="s">
        <v>5898</v>
      </c>
      <c r="C3580" s="425" t="s">
        <v>6653</v>
      </c>
      <c r="D3580" s="424" t="s">
        <v>217</v>
      </c>
      <c r="E3580" s="424" t="s">
        <v>6654</v>
      </c>
      <c r="F3580" s="426" t="s">
        <v>5908</v>
      </c>
      <c r="G3580" s="427" t="s">
        <v>185</v>
      </c>
      <c r="H3580" s="428">
        <v>6.59E-2</v>
      </c>
      <c r="I3580" s="417">
        <v>16.63</v>
      </c>
      <c r="J3580" s="417">
        <v>1.0900000000000001</v>
      </c>
      <c r="K3580" s="379"/>
      <c r="L3580" s="489">
        <v>20.04</v>
      </c>
    </row>
    <row r="3581" spans="1:13" ht="24.75" thickTop="1" x14ac:dyDescent="0.2">
      <c r="A3581" s="359" t="s">
        <v>14249</v>
      </c>
      <c r="B3581" s="411" t="s">
        <v>5898</v>
      </c>
      <c r="C3581" s="412" t="s">
        <v>6656</v>
      </c>
      <c r="D3581" s="411" t="s">
        <v>217</v>
      </c>
      <c r="E3581" s="411" t="s">
        <v>1632</v>
      </c>
      <c r="F3581" s="413" t="s">
        <v>5908</v>
      </c>
      <c r="G3581" s="414" t="s">
        <v>185</v>
      </c>
      <c r="H3581" s="415">
        <v>6.59E-2</v>
      </c>
      <c r="I3581" s="416">
        <v>23.19</v>
      </c>
      <c r="J3581" s="416">
        <v>1.52</v>
      </c>
      <c r="K3581" s="379"/>
      <c r="L3581" s="491">
        <v>27.94</v>
      </c>
    </row>
    <row r="3582" spans="1:13" x14ac:dyDescent="0.2">
      <c r="A3582" s="359" t="s">
        <v>8214</v>
      </c>
      <c r="B3582" s="373" t="s">
        <v>5794</v>
      </c>
      <c r="C3582" s="374" t="s">
        <v>9893</v>
      </c>
      <c r="D3582" s="373" t="s">
        <v>217</v>
      </c>
      <c r="E3582" s="373" t="s">
        <v>9894</v>
      </c>
      <c r="F3582" s="375" t="s">
        <v>5798</v>
      </c>
      <c r="G3582" s="376" t="s">
        <v>160</v>
      </c>
      <c r="H3582" s="377">
        <v>1.18E-2</v>
      </c>
      <c r="I3582" s="378">
        <v>54.28</v>
      </c>
      <c r="J3582" s="378">
        <v>0.64</v>
      </c>
      <c r="K3582" s="379"/>
      <c r="L3582" s="493">
        <v>65.400000000000006</v>
      </c>
    </row>
    <row r="3583" spans="1:13" x14ac:dyDescent="0.2">
      <c r="A3583" s="359" t="s">
        <v>8216</v>
      </c>
      <c r="B3583" s="373" t="s">
        <v>5794</v>
      </c>
      <c r="C3583" s="374" t="s">
        <v>6664</v>
      </c>
      <c r="D3583" s="373" t="s">
        <v>217</v>
      </c>
      <c r="E3583" s="373" t="s">
        <v>6665</v>
      </c>
      <c r="F3583" s="375" t="s">
        <v>5798</v>
      </c>
      <c r="G3583" s="376" t="s">
        <v>160</v>
      </c>
      <c r="H3583" s="377">
        <v>1.4999999999999999E-2</v>
      </c>
      <c r="I3583" s="378">
        <v>61.5</v>
      </c>
      <c r="J3583" s="378">
        <v>0.92</v>
      </c>
      <c r="K3583" s="379"/>
      <c r="L3583" s="493">
        <v>74.09</v>
      </c>
    </row>
    <row r="3584" spans="1:13" x14ac:dyDescent="0.2">
      <c r="A3584" s="359" t="s">
        <v>8217</v>
      </c>
      <c r="B3584" s="373" t="s">
        <v>5794</v>
      </c>
      <c r="C3584" s="374" t="s">
        <v>9897</v>
      </c>
      <c r="D3584" s="373" t="s">
        <v>217</v>
      </c>
      <c r="E3584" s="373" t="s">
        <v>9898</v>
      </c>
      <c r="F3584" s="375" t="s">
        <v>5798</v>
      </c>
      <c r="G3584" s="376" t="s">
        <v>160</v>
      </c>
      <c r="H3584" s="377">
        <v>1</v>
      </c>
      <c r="I3584" s="378">
        <v>6.53</v>
      </c>
      <c r="J3584" s="378">
        <v>6.53</v>
      </c>
      <c r="K3584" s="379"/>
      <c r="L3584" s="493">
        <v>7.87</v>
      </c>
    </row>
    <row r="3585" spans="1:13" x14ac:dyDescent="0.2">
      <c r="A3585" s="359" t="s">
        <v>8218</v>
      </c>
      <c r="B3585" s="373" t="s">
        <v>5794</v>
      </c>
      <c r="C3585" s="374" t="s">
        <v>6667</v>
      </c>
      <c r="D3585" s="373" t="s">
        <v>217</v>
      </c>
      <c r="E3585" s="373" t="s">
        <v>6668</v>
      </c>
      <c r="F3585" s="375" t="s">
        <v>5798</v>
      </c>
      <c r="G3585" s="376" t="s">
        <v>160</v>
      </c>
      <c r="H3585" s="377">
        <v>1.49E-2</v>
      </c>
      <c r="I3585" s="378">
        <v>1.55</v>
      </c>
      <c r="J3585" s="378">
        <v>0.02</v>
      </c>
      <c r="K3585" s="379"/>
      <c r="L3585" s="493">
        <v>1.87</v>
      </c>
    </row>
    <row r="3586" spans="1:13" x14ac:dyDescent="0.2">
      <c r="A3586" s="359" t="s">
        <v>8219</v>
      </c>
      <c r="B3586" s="360" t="s">
        <v>9901</v>
      </c>
      <c r="C3586" s="361" t="s">
        <v>5781</v>
      </c>
      <c r="D3586" s="360" t="s">
        <v>5782</v>
      </c>
      <c r="E3586" s="360" t="s">
        <v>5783</v>
      </c>
      <c r="F3586" s="362" t="s">
        <v>5784</v>
      </c>
      <c r="G3586" s="363" t="s">
        <v>5785</v>
      </c>
      <c r="H3586" s="361" t="s">
        <v>5786</v>
      </c>
      <c r="I3586" s="361" t="s">
        <v>5787</v>
      </c>
      <c r="J3586" s="361" t="s">
        <v>5788</v>
      </c>
      <c r="K3586" s="364"/>
      <c r="L3586" s="494"/>
    </row>
    <row r="3587" spans="1:13" x14ac:dyDescent="0.2">
      <c r="A3587" s="359" t="s">
        <v>14250</v>
      </c>
      <c r="B3587" s="385" t="s">
        <v>5789</v>
      </c>
      <c r="C3587" s="386" t="s">
        <v>9903</v>
      </c>
      <c r="D3587" s="385" t="s">
        <v>5791</v>
      </c>
      <c r="E3587" s="385" t="s">
        <v>1468</v>
      </c>
      <c r="F3587" s="387">
        <v>8</v>
      </c>
      <c r="G3587" s="388" t="s">
        <v>5607</v>
      </c>
      <c r="H3587" s="389">
        <v>1</v>
      </c>
      <c r="I3587" s="372">
        <v>9.32</v>
      </c>
      <c r="J3587" s="372">
        <v>9.32</v>
      </c>
      <c r="K3587" s="371"/>
      <c r="L3587" s="488">
        <v>11.23</v>
      </c>
      <c r="M3587" s="488">
        <v>11.23</v>
      </c>
    </row>
    <row r="3588" spans="1:13" ht="12.75" thickBot="1" x14ac:dyDescent="0.25">
      <c r="A3588" s="359" t="s">
        <v>14251</v>
      </c>
      <c r="B3588" s="396" t="s">
        <v>5794</v>
      </c>
      <c r="C3588" s="397" t="s">
        <v>5795</v>
      </c>
      <c r="D3588" s="396" t="s">
        <v>5791</v>
      </c>
      <c r="E3588" s="396" t="s">
        <v>5302</v>
      </c>
      <c r="F3588" s="398" t="s">
        <v>5796</v>
      </c>
      <c r="G3588" s="399" t="s">
        <v>86</v>
      </c>
      <c r="H3588" s="400">
        <v>0.14000000000000001</v>
      </c>
      <c r="I3588" s="380">
        <v>12.5</v>
      </c>
      <c r="J3588" s="380">
        <v>1.75</v>
      </c>
      <c r="K3588" s="379"/>
      <c r="L3588" s="489">
        <v>15.06</v>
      </c>
    </row>
    <row r="3589" spans="1:13" ht="12.75" thickTop="1" x14ac:dyDescent="0.2">
      <c r="A3589" s="359" t="s">
        <v>14252</v>
      </c>
      <c r="B3589" s="390" t="s">
        <v>5794</v>
      </c>
      <c r="C3589" s="391" t="s">
        <v>5916</v>
      </c>
      <c r="D3589" s="390" t="s">
        <v>5791</v>
      </c>
      <c r="E3589" s="390" t="s">
        <v>5350</v>
      </c>
      <c r="F3589" s="392" t="s">
        <v>5796</v>
      </c>
      <c r="G3589" s="393" t="s">
        <v>86</v>
      </c>
      <c r="H3589" s="394">
        <v>0.14000000000000001</v>
      </c>
      <c r="I3589" s="395">
        <v>18.510000000000002</v>
      </c>
      <c r="J3589" s="395">
        <v>2.59</v>
      </c>
      <c r="K3589" s="379"/>
      <c r="L3589" s="491">
        <v>22.3</v>
      </c>
    </row>
    <row r="3590" spans="1:13" x14ac:dyDescent="0.2">
      <c r="A3590" s="359" t="s">
        <v>8220</v>
      </c>
      <c r="B3590" s="373" t="s">
        <v>5794</v>
      </c>
      <c r="C3590" s="374" t="s">
        <v>9907</v>
      </c>
      <c r="D3590" s="373" t="s">
        <v>5791</v>
      </c>
      <c r="E3590" s="373" t="s">
        <v>9908</v>
      </c>
      <c r="F3590" s="375" t="s">
        <v>5798</v>
      </c>
      <c r="G3590" s="376" t="s">
        <v>5305</v>
      </c>
      <c r="H3590" s="377">
        <v>1</v>
      </c>
      <c r="I3590" s="378">
        <v>4.9800000000000004</v>
      </c>
      <c r="J3590" s="378">
        <v>4.9800000000000004</v>
      </c>
      <c r="K3590" s="379"/>
      <c r="L3590" s="493">
        <v>6.01</v>
      </c>
    </row>
    <row r="3591" spans="1:13" x14ac:dyDescent="0.2">
      <c r="A3591" s="359" t="s">
        <v>8222</v>
      </c>
      <c r="B3591" s="360" t="s">
        <v>9910</v>
      </c>
      <c r="C3591" s="361" t="s">
        <v>5781</v>
      </c>
      <c r="D3591" s="360" t="s">
        <v>5782</v>
      </c>
      <c r="E3591" s="360" t="s">
        <v>5783</v>
      </c>
      <c r="F3591" s="362" t="s">
        <v>5784</v>
      </c>
      <c r="G3591" s="363" t="s">
        <v>5785</v>
      </c>
      <c r="H3591" s="361" t="s">
        <v>5786</v>
      </c>
      <c r="I3591" s="361" t="s">
        <v>5787</v>
      </c>
      <c r="J3591" s="361" t="s">
        <v>5788</v>
      </c>
      <c r="K3591" s="364"/>
      <c r="L3591" s="494"/>
    </row>
    <row r="3592" spans="1:13" x14ac:dyDescent="0.2">
      <c r="A3592" s="359" t="s">
        <v>8224</v>
      </c>
      <c r="B3592" s="365" t="s">
        <v>5789</v>
      </c>
      <c r="C3592" s="366" t="s">
        <v>9912</v>
      </c>
      <c r="D3592" s="365" t="s">
        <v>5791</v>
      </c>
      <c r="E3592" s="365" t="s">
        <v>1470</v>
      </c>
      <c r="F3592" s="367">
        <v>8</v>
      </c>
      <c r="G3592" s="368" t="s">
        <v>5607</v>
      </c>
      <c r="H3592" s="369">
        <v>1</v>
      </c>
      <c r="I3592" s="370">
        <v>19.43</v>
      </c>
      <c r="J3592" s="370">
        <v>19.43</v>
      </c>
      <c r="K3592" s="371"/>
      <c r="L3592" s="495">
        <v>23.4</v>
      </c>
      <c r="M3592" s="488">
        <v>23.4</v>
      </c>
    </row>
    <row r="3593" spans="1:13" x14ac:dyDescent="0.2">
      <c r="A3593" s="359" t="s">
        <v>8225</v>
      </c>
      <c r="B3593" s="373" t="s">
        <v>5794</v>
      </c>
      <c r="C3593" s="374" t="s">
        <v>5795</v>
      </c>
      <c r="D3593" s="373" t="s">
        <v>5791</v>
      </c>
      <c r="E3593" s="373" t="s">
        <v>5302</v>
      </c>
      <c r="F3593" s="375" t="s">
        <v>5796</v>
      </c>
      <c r="G3593" s="376" t="s">
        <v>86</v>
      </c>
      <c r="H3593" s="377">
        <v>0.185</v>
      </c>
      <c r="I3593" s="378">
        <v>12.5</v>
      </c>
      <c r="J3593" s="378">
        <v>2.31</v>
      </c>
      <c r="K3593" s="379"/>
      <c r="L3593" s="493">
        <v>15.06</v>
      </c>
    </row>
    <row r="3594" spans="1:13" x14ac:dyDescent="0.2">
      <c r="A3594" s="359" t="s">
        <v>8226</v>
      </c>
      <c r="B3594" s="373" t="s">
        <v>5794</v>
      </c>
      <c r="C3594" s="374" t="s">
        <v>5916</v>
      </c>
      <c r="D3594" s="373" t="s">
        <v>5791</v>
      </c>
      <c r="E3594" s="373" t="s">
        <v>5350</v>
      </c>
      <c r="F3594" s="375" t="s">
        <v>5796</v>
      </c>
      <c r="G3594" s="376" t="s">
        <v>86</v>
      </c>
      <c r="H3594" s="377">
        <v>0.185</v>
      </c>
      <c r="I3594" s="378">
        <v>18.510000000000002</v>
      </c>
      <c r="J3594" s="378">
        <v>3.42</v>
      </c>
      <c r="K3594" s="379"/>
      <c r="L3594" s="493">
        <v>22.3</v>
      </c>
    </row>
    <row r="3595" spans="1:13" x14ac:dyDescent="0.2">
      <c r="A3595" s="359" t="s">
        <v>14253</v>
      </c>
      <c r="B3595" s="396" t="s">
        <v>5794</v>
      </c>
      <c r="C3595" s="397" t="s">
        <v>9916</v>
      </c>
      <c r="D3595" s="396" t="s">
        <v>5791</v>
      </c>
      <c r="E3595" s="396" t="s">
        <v>5354</v>
      </c>
      <c r="F3595" s="398" t="s">
        <v>5798</v>
      </c>
      <c r="G3595" s="399" t="s">
        <v>5305</v>
      </c>
      <c r="H3595" s="400">
        <v>1</v>
      </c>
      <c r="I3595" s="380">
        <v>13.700530769230767</v>
      </c>
      <c r="J3595" s="380">
        <v>13.7</v>
      </c>
      <c r="K3595" s="379"/>
      <c r="L3595" s="489">
        <v>16.5</v>
      </c>
    </row>
    <row r="3596" spans="1:13" ht="12.75" thickBot="1" x14ac:dyDescent="0.25">
      <c r="A3596" s="359" t="s">
        <v>14254</v>
      </c>
      <c r="B3596" s="381" t="s">
        <v>9918</v>
      </c>
      <c r="C3596" s="382" t="s">
        <v>5781</v>
      </c>
      <c r="D3596" s="381" t="s">
        <v>5782</v>
      </c>
      <c r="E3596" s="381" t="s">
        <v>5783</v>
      </c>
      <c r="F3596" s="383" t="s">
        <v>5784</v>
      </c>
      <c r="G3596" s="384" t="s">
        <v>5785</v>
      </c>
      <c r="H3596" s="382" t="s">
        <v>5786</v>
      </c>
      <c r="I3596" s="382" t="s">
        <v>5787</v>
      </c>
      <c r="J3596" s="382" t="s">
        <v>5788</v>
      </c>
      <c r="K3596" s="364"/>
    </row>
    <row r="3597" spans="1:13" ht="24.75" thickTop="1" x14ac:dyDescent="0.2">
      <c r="A3597" s="359" t="s">
        <v>14255</v>
      </c>
      <c r="B3597" s="401" t="s">
        <v>5789</v>
      </c>
      <c r="C3597" s="402" t="s">
        <v>9920</v>
      </c>
      <c r="D3597" s="401" t="s">
        <v>217</v>
      </c>
      <c r="E3597" s="401" t="s">
        <v>1474</v>
      </c>
      <c r="F3597" s="403" t="s">
        <v>6651</v>
      </c>
      <c r="G3597" s="404" t="s">
        <v>160</v>
      </c>
      <c r="H3597" s="405">
        <v>1</v>
      </c>
      <c r="I3597" s="406">
        <v>4.4499999999999993</v>
      </c>
      <c r="J3597" s="406">
        <v>4.4499999999999993</v>
      </c>
      <c r="K3597" s="371"/>
      <c r="L3597" s="496">
        <v>5.37</v>
      </c>
      <c r="M3597" s="488">
        <v>5.37</v>
      </c>
    </row>
    <row r="3598" spans="1:13" ht="24" x14ac:dyDescent="0.2">
      <c r="A3598" s="359" t="s">
        <v>8229</v>
      </c>
      <c r="B3598" s="418" t="s">
        <v>5898</v>
      </c>
      <c r="C3598" s="419" t="s">
        <v>6653</v>
      </c>
      <c r="D3598" s="418" t="s">
        <v>217</v>
      </c>
      <c r="E3598" s="418" t="s">
        <v>6654</v>
      </c>
      <c r="F3598" s="420" t="s">
        <v>5908</v>
      </c>
      <c r="G3598" s="421" t="s">
        <v>185</v>
      </c>
      <c r="H3598" s="422">
        <v>7.0599999999999996E-2</v>
      </c>
      <c r="I3598" s="423">
        <v>16.63</v>
      </c>
      <c r="J3598" s="423">
        <v>1.17</v>
      </c>
      <c r="K3598" s="379"/>
      <c r="L3598" s="493">
        <v>20.04</v>
      </c>
    </row>
    <row r="3599" spans="1:13" ht="24" x14ac:dyDescent="0.2">
      <c r="A3599" s="359" t="s">
        <v>8231</v>
      </c>
      <c r="B3599" s="418" t="s">
        <v>5898</v>
      </c>
      <c r="C3599" s="419" t="s">
        <v>6656</v>
      </c>
      <c r="D3599" s="418" t="s">
        <v>217</v>
      </c>
      <c r="E3599" s="418" t="s">
        <v>1632</v>
      </c>
      <c r="F3599" s="420" t="s">
        <v>5908</v>
      </c>
      <c r="G3599" s="421" t="s">
        <v>185</v>
      </c>
      <c r="H3599" s="422">
        <v>7.0599999999999996E-2</v>
      </c>
      <c r="I3599" s="423">
        <v>23.19</v>
      </c>
      <c r="J3599" s="423">
        <v>1.63</v>
      </c>
      <c r="K3599" s="379"/>
      <c r="L3599" s="493">
        <v>27.94</v>
      </c>
    </row>
    <row r="3600" spans="1:13" x14ac:dyDescent="0.2">
      <c r="A3600" s="359" t="s">
        <v>8233</v>
      </c>
      <c r="B3600" s="373" t="s">
        <v>5794</v>
      </c>
      <c r="C3600" s="374" t="s">
        <v>9893</v>
      </c>
      <c r="D3600" s="373" t="s">
        <v>217</v>
      </c>
      <c r="E3600" s="373" t="s">
        <v>9894</v>
      </c>
      <c r="F3600" s="375" t="s">
        <v>5798</v>
      </c>
      <c r="G3600" s="376" t="s">
        <v>160</v>
      </c>
      <c r="H3600" s="377">
        <v>7.1000000000000004E-3</v>
      </c>
      <c r="I3600" s="378">
        <v>54.28</v>
      </c>
      <c r="J3600" s="378">
        <v>0.38</v>
      </c>
      <c r="K3600" s="379"/>
      <c r="L3600" s="493">
        <v>65.400000000000006</v>
      </c>
    </row>
    <row r="3601" spans="1:13" x14ac:dyDescent="0.2">
      <c r="A3601" s="359" t="s">
        <v>8234</v>
      </c>
      <c r="B3601" s="373" t="s">
        <v>5794</v>
      </c>
      <c r="C3601" s="374" t="s">
        <v>9925</v>
      </c>
      <c r="D3601" s="373" t="s">
        <v>217</v>
      </c>
      <c r="E3601" s="373" t="s">
        <v>9926</v>
      </c>
      <c r="F3601" s="375" t="s">
        <v>5798</v>
      </c>
      <c r="G3601" s="376" t="s">
        <v>160</v>
      </c>
      <c r="H3601" s="377">
        <v>1</v>
      </c>
      <c r="I3601" s="378">
        <v>0.7752</v>
      </c>
      <c r="J3601" s="378">
        <v>0.77</v>
      </c>
      <c r="K3601" s="379"/>
      <c r="L3601" s="493">
        <v>0.92</v>
      </c>
    </row>
    <row r="3602" spans="1:13" x14ac:dyDescent="0.2">
      <c r="A3602" s="359" t="s">
        <v>8235</v>
      </c>
      <c r="B3602" s="373" t="s">
        <v>5794</v>
      </c>
      <c r="C3602" s="374" t="s">
        <v>6664</v>
      </c>
      <c r="D3602" s="373" t="s">
        <v>217</v>
      </c>
      <c r="E3602" s="373" t="s">
        <v>6665</v>
      </c>
      <c r="F3602" s="375" t="s">
        <v>5798</v>
      </c>
      <c r="G3602" s="376" t="s">
        <v>160</v>
      </c>
      <c r="H3602" s="377">
        <v>8.0000000000000002E-3</v>
      </c>
      <c r="I3602" s="378">
        <v>61.5</v>
      </c>
      <c r="J3602" s="378">
        <v>0.49</v>
      </c>
      <c r="K3602" s="379"/>
      <c r="L3602" s="493">
        <v>74.09</v>
      </c>
    </row>
    <row r="3603" spans="1:13" x14ac:dyDescent="0.2">
      <c r="A3603" s="359" t="s">
        <v>14256</v>
      </c>
      <c r="B3603" s="396" t="s">
        <v>5794</v>
      </c>
      <c r="C3603" s="397" t="s">
        <v>6667</v>
      </c>
      <c r="D3603" s="396" t="s">
        <v>217</v>
      </c>
      <c r="E3603" s="396" t="s">
        <v>6668</v>
      </c>
      <c r="F3603" s="398" t="s">
        <v>5798</v>
      </c>
      <c r="G3603" s="399" t="s">
        <v>160</v>
      </c>
      <c r="H3603" s="400">
        <v>1.0800000000000001E-2</v>
      </c>
      <c r="I3603" s="380">
        <v>1.55</v>
      </c>
      <c r="J3603" s="380">
        <v>0.01</v>
      </c>
      <c r="K3603" s="379"/>
      <c r="L3603" s="489">
        <v>1.87</v>
      </c>
    </row>
    <row r="3604" spans="1:13" ht="12.75" thickBot="1" x14ac:dyDescent="0.25">
      <c r="A3604" s="359" t="s">
        <v>14257</v>
      </c>
      <c r="B3604" s="381" t="s">
        <v>9930</v>
      </c>
      <c r="C3604" s="382" t="s">
        <v>5781</v>
      </c>
      <c r="D3604" s="381" t="s">
        <v>5782</v>
      </c>
      <c r="E3604" s="381" t="s">
        <v>5783</v>
      </c>
      <c r="F3604" s="383" t="s">
        <v>5784</v>
      </c>
      <c r="G3604" s="384" t="s">
        <v>5785</v>
      </c>
      <c r="H3604" s="382" t="s">
        <v>5786</v>
      </c>
      <c r="I3604" s="382" t="s">
        <v>5787</v>
      </c>
      <c r="J3604" s="382" t="s">
        <v>5788</v>
      </c>
      <c r="K3604" s="364"/>
    </row>
    <row r="3605" spans="1:13" ht="12.75" thickTop="1" x14ac:dyDescent="0.2">
      <c r="A3605" s="359" t="s">
        <v>14258</v>
      </c>
      <c r="B3605" s="401" t="s">
        <v>5789</v>
      </c>
      <c r="C3605" s="402" t="s">
        <v>6759</v>
      </c>
      <c r="D3605" s="401" t="s">
        <v>5791</v>
      </c>
      <c r="E3605" s="401" t="s">
        <v>748</v>
      </c>
      <c r="F3605" s="403">
        <v>8</v>
      </c>
      <c r="G3605" s="404" t="s">
        <v>5607</v>
      </c>
      <c r="H3605" s="405">
        <v>1</v>
      </c>
      <c r="I3605" s="406">
        <v>7.4700000000000006</v>
      </c>
      <c r="J3605" s="406">
        <v>7.47</v>
      </c>
      <c r="K3605" s="371"/>
      <c r="L3605" s="496">
        <v>9.01</v>
      </c>
      <c r="M3605" s="488">
        <v>9.01</v>
      </c>
    </row>
    <row r="3606" spans="1:13" x14ac:dyDescent="0.2">
      <c r="A3606" s="359" t="s">
        <v>8238</v>
      </c>
      <c r="B3606" s="373" t="s">
        <v>5794</v>
      </c>
      <c r="C3606" s="374" t="s">
        <v>5795</v>
      </c>
      <c r="D3606" s="373" t="s">
        <v>5791</v>
      </c>
      <c r="E3606" s="373" t="s">
        <v>5302</v>
      </c>
      <c r="F3606" s="375" t="s">
        <v>5796</v>
      </c>
      <c r="G3606" s="376" t="s">
        <v>86</v>
      </c>
      <c r="H3606" s="377">
        <v>0.18</v>
      </c>
      <c r="I3606" s="378">
        <v>12.5</v>
      </c>
      <c r="J3606" s="378">
        <v>2.25</v>
      </c>
      <c r="K3606" s="379"/>
      <c r="L3606" s="493">
        <v>15.06</v>
      </c>
    </row>
    <row r="3607" spans="1:13" x14ac:dyDescent="0.2">
      <c r="A3607" s="359" t="s">
        <v>8240</v>
      </c>
      <c r="B3607" s="373" t="s">
        <v>5794</v>
      </c>
      <c r="C3607" s="374" t="s">
        <v>5916</v>
      </c>
      <c r="D3607" s="373" t="s">
        <v>5791</v>
      </c>
      <c r="E3607" s="373" t="s">
        <v>5350</v>
      </c>
      <c r="F3607" s="375" t="s">
        <v>5796</v>
      </c>
      <c r="G3607" s="376" t="s">
        <v>86</v>
      </c>
      <c r="H3607" s="377">
        <v>0.18</v>
      </c>
      <c r="I3607" s="378">
        <v>18.510000000000002</v>
      </c>
      <c r="J3607" s="378">
        <v>3.33</v>
      </c>
      <c r="K3607" s="379"/>
      <c r="L3607" s="493">
        <v>22.3</v>
      </c>
    </row>
    <row r="3608" spans="1:13" x14ac:dyDescent="0.2">
      <c r="A3608" s="359" t="s">
        <v>8242</v>
      </c>
      <c r="B3608" s="373" t="s">
        <v>5794</v>
      </c>
      <c r="C3608" s="374" t="s">
        <v>6763</v>
      </c>
      <c r="D3608" s="373" t="s">
        <v>5791</v>
      </c>
      <c r="E3608" s="373" t="s">
        <v>6764</v>
      </c>
      <c r="F3608" s="375" t="s">
        <v>5798</v>
      </c>
      <c r="G3608" s="376" t="s">
        <v>5305</v>
      </c>
      <c r="H3608" s="377">
        <v>1</v>
      </c>
      <c r="I3608" s="378">
        <v>1.8904999999999996</v>
      </c>
      <c r="J3608" s="378">
        <v>1.89</v>
      </c>
      <c r="K3608" s="379"/>
      <c r="L3608" s="493">
        <v>2.29</v>
      </c>
    </row>
    <row r="3609" spans="1:13" x14ac:dyDescent="0.2">
      <c r="A3609" s="359" t="s">
        <v>8243</v>
      </c>
      <c r="B3609" s="360" t="s">
        <v>9936</v>
      </c>
      <c r="C3609" s="361" t="s">
        <v>5781</v>
      </c>
      <c r="D3609" s="360" t="s">
        <v>5782</v>
      </c>
      <c r="E3609" s="360" t="s">
        <v>5783</v>
      </c>
      <c r="F3609" s="362" t="s">
        <v>5784</v>
      </c>
      <c r="G3609" s="363" t="s">
        <v>5785</v>
      </c>
      <c r="H3609" s="361" t="s">
        <v>5786</v>
      </c>
      <c r="I3609" s="361" t="s">
        <v>5787</v>
      </c>
      <c r="J3609" s="361" t="s">
        <v>5788</v>
      </c>
      <c r="K3609" s="364"/>
      <c r="L3609" s="494"/>
    </row>
    <row r="3610" spans="1:13" ht="24" x14ac:dyDescent="0.2">
      <c r="A3610" s="359" t="s">
        <v>8244</v>
      </c>
      <c r="B3610" s="365" t="s">
        <v>5789</v>
      </c>
      <c r="C3610" s="366" t="s">
        <v>9938</v>
      </c>
      <c r="D3610" s="365" t="s">
        <v>217</v>
      </c>
      <c r="E3610" s="365" t="s">
        <v>1477</v>
      </c>
      <c r="F3610" s="367" t="s">
        <v>6651</v>
      </c>
      <c r="G3610" s="368" t="s">
        <v>160</v>
      </c>
      <c r="H3610" s="369">
        <v>1</v>
      </c>
      <c r="I3610" s="370">
        <v>12.54</v>
      </c>
      <c r="J3610" s="370">
        <v>12.54</v>
      </c>
      <c r="K3610" s="371"/>
      <c r="L3610" s="495">
        <v>15.12</v>
      </c>
      <c r="M3610" s="488">
        <v>15.12</v>
      </c>
    </row>
    <row r="3611" spans="1:13" ht="24" x14ac:dyDescent="0.2">
      <c r="A3611" s="359" t="s">
        <v>8245</v>
      </c>
      <c r="B3611" s="418" t="s">
        <v>5898</v>
      </c>
      <c r="C3611" s="419" t="s">
        <v>6653</v>
      </c>
      <c r="D3611" s="418" t="s">
        <v>217</v>
      </c>
      <c r="E3611" s="418" t="s">
        <v>6654</v>
      </c>
      <c r="F3611" s="420" t="s">
        <v>5908</v>
      </c>
      <c r="G3611" s="421" t="s">
        <v>185</v>
      </c>
      <c r="H3611" s="422">
        <v>0.12709999999999999</v>
      </c>
      <c r="I3611" s="423">
        <v>16.63</v>
      </c>
      <c r="J3611" s="423">
        <v>2.11</v>
      </c>
      <c r="K3611" s="379"/>
      <c r="L3611" s="493">
        <v>20.04</v>
      </c>
    </row>
    <row r="3612" spans="1:13" ht="24" x14ac:dyDescent="0.2">
      <c r="A3612" s="359" t="s">
        <v>14259</v>
      </c>
      <c r="B3612" s="424" t="s">
        <v>5898</v>
      </c>
      <c r="C3612" s="425" t="s">
        <v>6656</v>
      </c>
      <c r="D3612" s="424" t="s">
        <v>217</v>
      </c>
      <c r="E3612" s="424" t="s">
        <v>1632</v>
      </c>
      <c r="F3612" s="426" t="s">
        <v>5908</v>
      </c>
      <c r="G3612" s="427" t="s">
        <v>185</v>
      </c>
      <c r="H3612" s="428">
        <v>0.12709999999999999</v>
      </c>
      <c r="I3612" s="417">
        <v>23.19</v>
      </c>
      <c r="J3612" s="417">
        <v>2.94</v>
      </c>
      <c r="K3612" s="379"/>
      <c r="L3612" s="489">
        <v>27.94</v>
      </c>
    </row>
    <row r="3613" spans="1:13" ht="12.75" thickBot="1" x14ac:dyDescent="0.25">
      <c r="A3613" s="359" t="s">
        <v>14260</v>
      </c>
      <c r="B3613" s="396" t="s">
        <v>5794</v>
      </c>
      <c r="C3613" s="397" t="s">
        <v>9893</v>
      </c>
      <c r="D3613" s="396" t="s">
        <v>217</v>
      </c>
      <c r="E3613" s="396" t="s">
        <v>9894</v>
      </c>
      <c r="F3613" s="398" t="s">
        <v>5798</v>
      </c>
      <c r="G3613" s="399" t="s">
        <v>160</v>
      </c>
      <c r="H3613" s="400">
        <v>1.6500000000000001E-2</v>
      </c>
      <c r="I3613" s="380">
        <v>54.28</v>
      </c>
      <c r="J3613" s="380">
        <v>0.89</v>
      </c>
      <c r="K3613" s="379"/>
      <c r="L3613" s="489">
        <v>65.400000000000006</v>
      </c>
    </row>
    <row r="3614" spans="1:13" ht="12.75" thickTop="1" x14ac:dyDescent="0.2">
      <c r="A3614" s="359" t="s">
        <v>14261</v>
      </c>
      <c r="B3614" s="390" t="s">
        <v>5794</v>
      </c>
      <c r="C3614" s="391" t="s">
        <v>9943</v>
      </c>
      <c r="D3614" s="390" t="s">
        <v>217</v>
      </c>
      <c r="E3614" s="390" t="s">
        <v>9944</v>
      </c>
      <c r="F3614" s="392" t="s">
        <v>5798</v>
      </c>
      <c r="G3614" s="393" t="s">
        <v>160</v>
      </c>
      <c r="H3614" s="394">
        <v>1</v>
      </c>
      <c r="I3614" s="395">
        <v>5.23</v>
      </c>
      <c r="J3614" s="395">
        <v>5.23</v>
      </c>
      <c r="K3614" s="379"/>
      <c r="L3614" s="491">
        <v>6.31</v>
      </c>
    </row>
    <row r="3615" spans="1:13" x14ac:dyDescent="0.2">
      <c r="A3615" s="359" t="s">
        <v>8248</v>
      </c>
      <c r="B3615" s="373" t="s">
        <v>5794</v>
      </c>
      <c r="C3615" s="374" t="s">
        <v>6664</v>
      </c>
      <c r="D3615" s="373" t="s">
        <v>217</v>
      </c>
      <c r="E3615" s="373" t="s">
        <v>6665</v>
      </c>
      <c r="F3615" s="375" t="s">
        <v>5798</v>
      </c>
      <c r="G3615" s="376" t="s">
        <v>160</v>
      </c>
      <c r="H3615" s="377">
        <v>2.1999999999999999E-2</v>
      </c>
      <c r="I3615" s="378">
        <v>61.5</v>
      </c>
      <c r="J3615" s="378">
        <v>1.35</v>
      </c>
      <c r="K3615" s="379"/>
      <c r="L3615" s="493">
        <v>74.09</v>
      </c>
    </row>
    <row r="3616" spans="1:13" x14ac:dyDescent="0.2">
      <c r="A3616" s="359" t="s">
        <v>8250</v>
      </c>
      <c r="B3616" s="373" t="s">
        <v>5794</v>
      </c>
      <c r="C3616" s="374" t="s">
        <v>6667</v>
      </c>
      <c r="D3616" s="373" t="s">
        <v>217</v>
      </c>
      <c r="E3616" s="373" t="s">
        <v>6668</v>
      </c>
      <c r="F3616" s="375" t="s">
        <v>5798</v>
      </c>
      <c r="G3616" s="376" t="s">
        <v>160</v>
      </c>
      <c r="H3616" s="377">
        <v>1.9E-2</v>
      </c>
      <c r="I3616" s="378">
        <v>1.55</v>
      </c>
      <c r="J3616" s="378">
        <v>0.02</v>
      </c>
      <c r="K3616" s="379"/>
      <c r="L3616" s="493">
        <v>1.87</v>
      </c>
    </row>
    <row r="3617" spans="1:13" x14ac:dyDescent="0.2">
      <c r="A3617" s="359" t="s">
        <v>8252</v>
      </c>
      <c r="B3617" s="360" t="s">
        <v>9948</v>
      </c>
      <c r="C3617" s="361" t="s">
        <v>5781</v>
      </c>
      <c r="D3617" s="360" t="s">
        <v>5782</v>
      </c>
      <c r="E3617" s="360" t="s">
        <v>5783</v>
      </c>
      <c r="F3617" s="362" t="s">
        <v>5784</v>
      </c>
      <c r="G3617" s="363" t="s">
        <v>5785</v>
      </c>
      <c r="H3617" s="361" t="s">
        <v>5786</v>
      </c>
      <c r="I3617" s="361" t="s">
        <v>5787</v>
      </c>
      <c r="J3617" s="361" t="s">
        <v>5788</v>
      </c>
      <c r="K3617" s="364"/>
      <c r="L3617" s="494"/>
    </row>
    <row r="3618" spans="1:13" x14ac:dyDescent="0.2">
      <c r="A3618" s="359" t="s">
        <v>8253</v>
      </c>
      <c r="B3618" s="365" t="s">
        <v>5789</v>
      </c>
      <c r="C3618" s="366" t="s">
        <v>6777</v>
      </c>
      <c r="D3618" s="365" t="s">
        <v>5791</v>
      </c>
      <c r="E3618" s="365" t="s">
        <v>752</v>
      </c>
      <c r="F3618" s="367">
        <v>8</v>
      </c>
      <c r="G3618" s="368" t="s">
        <v>5607</v>
      </c>
      <c r="H3618" s="369">
        <v>1</v>
      </c>
      <c r="I3618" s="370">
        <v>119.2</v>
      </c>
      <c r="J3618" s="370">
        <v>119.19999999999999</v>
      </c>
      <c r="K3618" s="371"/>
      <c r="L3618" s="495">
        <v>143.6</v>
      </c>
      <c r="M3618" s="488">
        <v>143.6</v>
      </c>
    </row>
    <row r="3619" spans="1:13" x14ac:dyDescent="0.2">
      <c r="A3619" s="359" t="s">
        <v>8254</v>
      </c>
      <c r="B3619" s="373" t="s">
        <v>5794</v>
      </c>
      <c r="C3619" s="374" t="s">
        <v>5795</v>
      </c>
      <c r="D3619" s="373" t="s">
        <v>5791</v>
      </c>
      <c r="E3619" s="373" t="s">
        <v>5302</v>
      </c>
      <c r="F3619" s="375" t="s">
        <v>5796</v>
      </c>
      <c r="G3619" s="376" t="s">
        <v>86</v>
      </c>
      <c r="H3619" s="377">
        <v>0.37</v>
      </c>
      <c r="I3619" s="378">
        <v>12.5</v>
      </c>
      <c r="J3619" s="378">
        <v>4.62</v>
      </c>
      <c r="K3619" s="379"/>
      <c r="L3619" s="493">
        <v>15.06</v>
      </c>
    </row>
    <row r="3620" spans="1:13" x14ac:dyDescent="0.2">
      <c r="A3620" s="359" t="s">
        <v>14262</v>
      </c>
      <c r="B3620" s="396" t="s">
        <v>5794</v>
      </c>
      <c r="C3620" s="397" t="s">
        <v>5916</v>
      </c>
      <c r="D3620" s="396" t="s">
        <v>5791</v>
      </c>
      <c r="E3620" s="396" t="s">
        <v>5350</v>
      </c>
      <c r="F3620" s="398" t="s">
        <v>5796</v>
      </c>
      <c r="G3620" s="399" t="s">
        <v>86</v>
      </c>
      <c r="H3620" s="400">
        <v>0.37</v>
      </c>
      <c r="I3620" s="380">
        <v>18.510000000000002</v>
      </c>
      <c r="J3620" s="380">
        <v>6.84</v>
      </c>
      <c r="K3620" s="379"/>
      <c r="L3620" s="489">
        <v>22.3</v>
      </c>
    </row>
    <row r="3621" spans="1:13" ht="12.75" thickBot="1" x14ac:dyDescent="0.25">
      <c r="A3621" s="359" t="s">
        <v>14263</v>
      </c>
      <c r="B3621" s="396" t="s">
        <v>5794</v>
      </c>
      <c r="C3621" s="397" t="s">
        <v>6781</v>
      </c>
      <c r="D3621" s="396" t="s">
        <v>5791</v>
      </c>
      <c r="E3621" s="396" t="s">
        <v>6782</v>
      </c>
      <c r="F3621" s="398" t="s">
        <v>5798</v>
      </c>
      <c r="G3621" s="399" t="s">
        <v>5305</v>
      </c>
      <c r="H3621" s="400">
        <v>1</v>
      </c>
      <c r="I3621" s="380">
        <v>107.74006822429908</v>
      </c>
      <c r="J3621" s="380">
        <v>107.74</v>
      </c>
      <c r="K3621" s="379"/>
      <c r="L3621" s="489">
        <v>129.78</v>
      </c>
    </row>
    <row r="3622" spans="1:13" ht="12.75" thickTop="1" x14ac:dyDescent="0.2">
      <c r="A3622" s="359" t="s">
        <v>14264</v>
      </c>
      <c r="B3622" s="407" t="s">
        <v>9954</v>
      </c>
      <c r="C3622" s="408" t="s">
        <v>5781</v>
      </c>
      <c r="D3622" s="407" t="s">
        <v>5782</v>
      </c>
      <c r="E3622" s="407" t="s">
        <v>5783</v>
      </c>
      <c r="F3622" s="409" t="s">
        <v>5784</v>
      </c>
      <c r="G3622" s="410" t="s">
        <v>5785</v>
      </c>
      <c r="H3622" s="408" t="s">
        <v>5786</v>
      </c>
      <c r="I3622" s="408" t="s">
        <v>5787</v>
      </c>
      <c r="J3622" s="408" t="s">
        <v>5788</v>
      </c>
      <c r="K3622" s="364"/>
      <c r="L3622" s="492"/>
    </row>
    <row r="3623" spans="1:13" x14ac:dyDescent="0.2">
      <c r="A3623" s="359" t="s">
        <v>8255</v>
      </c>
      <c r="B3623" s="365" t="s">
        <v>5789</v>
      </c>
      <c r="C3623" s="366" t="s">
        <v>9956</v>
      </c>
      <c r="D3623" s="365" t="s">
        <v>5791</v>
      </c>
      <c r="E3623" s="365" t="s">
        <v>1480</v>
      </c>
      <c r="F3623" s="367">
        <v>8</v>
      </c>
      <c r="G3623" s="368" t="s">
        <v>5607</v>
      </c>
      <c r="H3623" s="369">
        <v>1</v>
      </c>
      <c r="I3623" s="370">
        <v>20.509999999999998</v>
      </c>
      <c r="J3623" s="370">
        <v>20.51</v>
      </c>
      <c r="K3623" s="371"/>
      <c r="L3623" s="495">
        <v>24.7</v>
      </c>
      <c r="M3623" s="488">
        <v>24.7</v>
      </c>
    </row>
    <row r="3624" spans="1:13" x14ac:dyDescent="0.2">
      <c r="A3624" s="359" t="s">
        <v>8257</v>
      </c>
      <c r="B3624" s="373" t="s">
        <v>5794</v>
      </c>
      <c r="C3624" s="374" t="s">
        <v>5795</v>
      </c>
      <c r="D3624" s="373" t="s">
        <v>5791</v>
      </c>
      <c r="E3624" s="373" t="s">
        <v>5302</v>
      </c>
      <c r="F3624" s="375" t="s">
        <v>5796</v>
      </c>
      <c r="G3624" s="376" t="s">
        <v>86</v>
      </c>
      <c r="H3624" s="377">
        <v>0.22</v>
      </c>
      <c r="I3624" s="378">
        <v>12.5</v>
      </c>
      <c r="J3624" s="378">
        <v>2.75</v>
      </c>
      <c r="K3624" s="379"/>
      <c r="L3624" s="493">
        <v>15.06</v>
      </c>
    </row>
    <row r="3625" spans="1:13" x14ac:dyDescent="0.2">
      <c r="A3625" s="359" t="s">
        <v>8259</v>
      </c>
      <c r="B3625" s="373" t="s">
        <v>5794</v>
      </c>
      <c r="C3625" s="374" t="s">
        <v>5916</v>
      </c>
      <c r="D3625" s="373" t="s">
        <v>5791</v>
      </c>
      <c r="E3625" s="373" t="s">
        <v>5350</v>
      </c>
      <c r="F3625" s="375" t="s">
        <v>5796</v>
      </c>
      <c r="G3625" s="376" t="s">
        <v>86</v>
      </c>
      <c r="H3625" s="377">
        <v>0.22</v>
      </c>
      <c r="I3625" s="378">
        <v>18.510000000000002</v>
      </c>
      <c r="J3625" s="378">
        <v>4.07</v>
      </c>
      <c r="K3625" s="379"/>
      <c r="L3625" s="493">
        <v>22.3</v>
      </c>
    </row>
    <row r="3626" spans="1:13" x14ac:dyDescent="0.2">
      <c r="A3626" s="359" t="s">
        <v>8260</v>
      </c>
      <c r="B3626" s="373" t="s">
        <v>5794</v>
      </c>
      <c r="C3626" s="374" t="s">
        <v>6602</v>
      </c>
      <c r="D3626" s="373" t="s">
        <v>5791</v>
      </c>
      <c r="E3626" s="373" t="s">
        <v>5394</v>
      </c>
      <c r="F3626" s="375" t="s">
        <v>5798</v>
      </c>
      <c r="G3626" s="376" t="s">
        <v>5385</v>
      </c>
      <c r="H3626" s="377">
        <v>0.78</v>
      </c>
      <c r="I3626" s="378">
        <v>0.38</v>
      </c>
      <c r="J3626" s="378">
        <v>0.28999999999999998</v>
      </c>
      <c r="K3626" s="379"/>
      <c r="L3626" s="493">
        <v>0.46</v>
      </c>
    </row>
    <row r="3627" spans="1:13" x14ac:dyDescent="0.2">
      <c r="A3627" s="359" t="s">
        <v>8261</v>
      </c>
      <c r="B3627" s="373" t="s">
        <v>5794</v>
      </c>
      <c r="C3627" s="374" t="s">
        <v>9961</v>
      </c>
      <c r="D3627" s="373" t="s">
        <v>5791</v>
      </c>
      <c r="E3627" s="373" t="s">
        <v>9962</v>
      </c>
      <c r="F3627" s="375" t="s">
        <v>5798</v>
      </c>
      <c r="G3627" s="376" t="s">
        <v>5305</v>
      </c>
      <c r="H3627" s="377">
        <v>1</v>
      </c>
      <c r="I3627" s="378">
        <v>13.400300000000001</v>
      </c>
      <c r="J3627" s="378">
        <v>13.4</v>
      </c>
      <c r="K3627" s="379"/>
      <c r="L3627" s="493">
        <v>16.14</v>
      </c>
    </row>
    <row r="3628" spans="1:13" x14ac:dyDescent="0.2">
      <c r="A3628" s="359" t="s">
        <v>14265</v>
      </c>
      <c r="B3628" s="381" t="s">
        <v>9964</v>
      </c>
      <c r="C3628" s="382" t="s">
        <v>5781</v>
      </c>
      <c r="D3628" s="381" t="s">
        <v>5782</v>
      </c>
      <c r="E3628" s="381" t="s">
        <v>5783</v>
      </c>
      <c r="F3628" s="383" t="s">
        <v>5784</v>
      </c>
      <c r="G3628" s="384" t="s">
        <v>5785</v>
      </c>
      <c r="H3628" s="382" t="s">
        <v>5786</v>
      </c>
      <c r="I3628" s="382" t="s">
        <v>5787</v>
      </c>
      <c r="J3628" s="382" t="s">
        <v>5788</v>
      </c>
      <c r="K3628" s="364"/>
    </row>
    <row r="3629" spans="1:13" ht="12.75" thickBot="1" x14ac:dyDescent="0.25">
      <c r="A3629" s="359" t="s">
        <v>14266</v>
      </c>
      <c r="B3629" s="385" t="s">
        <v>5789</v>
      </c>
      <c r="C3629" s="386" t="s">
        <v>9966</v>
      </c>
      <c r="D3629" s="385" t="s">
        <v>5791</v>
      </c>
      <c r="E3629" s="385" t="s">
        <v>1482</v>
      </c>
      <c r="F3629" s="387">
        <v>8</v>
      </c>
      <c r="G3629" s="388" t="s">
        <v>5607</v>
      </c>
      <c r="H3629" s="389">
        <v>1</v>
      </c>
      <c r="I3629" s="372">
        <v>8.9600000000000009</v>
      </c>
      <c r="J3629" s="372">
        <v>8.9600000000000009</v>
      </c>
      <c r="K3629" s="371"/>
      <c r="L3629" s="488">
        <v>10.8</v>
      </c>
      <c r="M3629" s="488">
        <v>10.8</v>
      </c>
    </row>
    <row r="3630" spans="1:13" ht="12.75" thickTop="1" x14ac:dyDescent="0.2">
      <c r="A3630" s="359" t="s">
        <v>14267</v>
      </c>
      <c r="B3630" s="390" t="s">
        <v>5794</v>
      </c>
      <c r="C3630" s="391" t="s">
        <v>5795</v>
      </c>
      <c r="D3630" s="390" t="s">
        <v>5791</v>
      </c>
      <c r="E3630" s="390" t="s">
        <v>5302</v>
      </c>
      <c r="F3630" s="392" t="s">
        <v>5796</v>
      </c>
      <c r="G3630" s="393" t="s">
        <v>86</v>
      </c>
      <c r="H3630" s="394">
        <v>0.2</v>
      </c>
      <c r="I3630" s="395">
        <v>12.5</v>
      </c>
      <c r="J3630" s="395">
        <v>2.5</v>
      </c>
      <c r="K3630" s="379"/>
      <c r="L3630" s="491">
        <v>15.06</v>
      </c>
    </row>
    <row r="3631" spans="1:13" x14ac:dyDescent="0.2">
      <c r="A3631" s="359" t="s">
        <v>8263</v>
      </c>
      <c r="B3631" s="373" t="s">
        <v>5794</v>
      </c>
      <c r="C3631" s="374" t="s">
        <v>5916</v>
      </c>
      <c r="D3631" s="373" t="s">
        <v>5791</v>
      </c>
      <c r="E3631" s="373" t="s">
        <v>5350</v>
      </c>
      <c r="F3631" s="375" t="s">
        <v>5796</v>
      </c>
      <c r="G3631" s="376" t="s">
        <v>86</v>
      </c>
      <c r="H3631" s="377">
        <v>0.2</v>
      </c>
      <c r="I3631" s="378">
        <v>18.510000000000002</v>
      </c>
      <c r="J3631" s="378">
        <v>3.7</v>
      </c>
      <c r="K3631" s="379"/>
      <c r="L3631" s="493">
        <v>22.3</v>
      </c>
    </row>
    <row r="3632" spans="1:13" x14ac:dyDescent="0.2">
      <c r="A3632" s="359" t="s">
        <v>8265</v>
      </c>
      <c r="B3632" s="373" t="s">
        <v>5794</v>
      </c>
      <c r="C3632" s="374" t="s">
        <v>6602</v>
      </c>
      <c r="D3632" s="373" t="s">
        <v>5791</v>
      </c>
      <c r="E3632" s="373" t="s">
        <v>5394</v>
      </c>
      <c r="F3632" s="375" t="s">
        <v>5798</v>
      </c>
      <c r="G3632" s="376" t="s">
        <v>5385</v>
      </c>
      <c r="H3632" s="377">
        <v>0.31</v>
      </c>
      <c r="I3632" s="378">
        <v>0.38</v>
      </c>
      <c r="J3632" s="378">
        <v>0.11</v>
      </c>
      <c r="K3632" s="379"/>
      <c r="L3632" s="493">
        <v>0.46</v>
      </c>
    </row>
    <row r="3633" spans="1:13" x14ac:dyDescent="0.2">
      <c r="A3633" s="359" t="s">
        <v>8266</v>
      </c>
      <c r="B3633" s="373" t="s">
        <v>5794</v>
      </c>
      <c r="C3633" s="374" t="s">
        <v>9971</v>
      </c>
      <c r="D3633" s="373" t="s">
        <v>5791</v>
      </c>
      <c r="E3633" s="373" t="s">
        <v>9972</v>
      </c>
      <c r="F3633" s="375" t="s">
        <v>5798</v>
      </c>
      <c r="G3633" s="376" t="s">
        <v>5305</v>
      </c>
      <c r="H3633" s="377">
        <v>1</v>
      </c>
      <c r="I3633" s="378">
        <v>2.6532</v>
      </c>
      <c r="J3633" s="378">
        <v>2.65</v>
      </c>
      <c r="K3633" s="379"/>
      <c r="L3633" s="493">
        <v>3.19</v>
      </c>
    </row>
    <row r="3634" spans="1:13" x14ac:dyDescent="0.2">
      <c r="A3634" s="359" t="s">
        <v>8267</v>
      </c>
      <c r="B3634" s="360" t="s">
        <v>9974</v>
      </c>
      <c r="C3634" s="361" t="s">
        <v>5781</v>
      </c>
      <c r="D3634" s="360" t="s">
        <v>5782</v>
      </c>
      <c r="E3634" s="360" t="s">
        <v>5783</v>
      </c>
      <c r="F3634" s="362" t="s">
        <v>5784</v>
      </c>
      <c r="G3634" s="363" t="s">
        <v>5785</v>
      </c>
      <c r="H3634" s="361" t="s">
        <v>5786</v>
      </c>
      <c r="I3634" s="361" t="s">
        <v>5787</v>
      </c>
      <c r="J3634" s="361" t="s">
        <v>5788</v>
      </c>
      <c r="K3634" s="364"/>
      <c r="L3634" s="494"/>
    </row>
    <row r="3635" spans="1:13" x14ac:dyDescent="0.2">
      <c r="A3635" s="359" t="s">
        <v>8268</v>
      </c>
      <c r="B3635" s="365" t="s">
        <v>5789</v>
      </c>
      <c r="C3635" s="366" t="s">
        <v>9956</v>
      </c>
      <c r="D3635" s="365" t="s">
        <v>5791</v>
      </c>
      <c r="E3635" s="365" t="s">
        <v>1480</v>
      </c>
      <c r="F3635" s="367">
        <v>8</v>
      </c>
      <c r="G3635" s="368" t="s">
        <v>5607</v>
      </c>
      <c r="H3635" s="369">
        <v>1</v>
      </c>
      <c r="I3635" s="370">
        <v>20.509999999999998</v>
      </c>
      <c r="J3635" s="370">
        <v>20.51</v>
      </c>
      <c r="K3635" s="371"/>
      <c r="L3635" s="495">
        <v>24.7</v>
      </c>
      <c r="M3635" s="488">
        <v>24.7</v>
      </c>
    </row>
    <row r="3636" spans="1:13" x14ac:dyDescent="0.2">
      <c r="A3636" s="359" t="s">
        <v>8269</v>
      </c>
      <c r="B3636" s="373" t="s">
        <v>5794</v>
      </c>
      <c r="C3636" s="374" t="s">
        <v>5795</v>
      </c>
      <c r="D3636" s="373" t="s">
        <v>5791</v>
      </c>
      <c r="E3636" s="373" t="s">
        <v>5302</v>
      </c>
      <c r="F3636" s="375" t="s">
        <v>5796</v>
      </c>
      <c r="G3636" s="376" t="s">
        <v>86</v>
      </c>
      <c r="H3636" s="377">
        <v>0.22</v>
      </c>
      <c r="I3636" s="378">
        <v>12.5</v>
      </c>
      <c r="J3636" s="378">
        <v>2.75</v>
      </c>
      <c r="K3636" s="379"/>
      <c r="L3636" s="493">
        <v>15.06</v>
      </c>
    </row>
    <row r="3637" spans="1:13" x14ac:dyDescent="0.2">
      <c r="A3637" s="359" t="s">
        <v>14268</v>
      </c>
      <c r="B3637" s="396" t="s">
        <v>5794</v>
      </c>
      <c r="C3637" s="397" t="s">
        <v>5916</v>
      </c>
      <c r="D3637" s="396" t="s">
        <v>5791</v>
      </c>
      <c r="E3637" s="396" t="s">
        <v>5350</v>
      </c>
      <c r="F3637" s="398" t="s">
        <v>5796</v>
      </c>
      <c r="G3637" s="399" t="s">
        <v>86</v>
      </c>
      <c r="H3637" s="400">
        <v>0.22</v>
      </c>
      <c r="I3637" s="380">
        <v>18.510000000000002</v>
      </c>
      <c r="J3637" s="380">
        <v>4.07</v>
      </c>
      <c r="K3637" s="379"/>
      <c r="L3637" s="489">
        <v>22.3</v>
      </c>
    </row>
    <row r="3638" spans="1:13" ht="12.75" thickBot="1" x14ac:dyDescent="0.25">
      <c r="A3638" s="359" t="s">
        <v>14269</v>
      </c>
      <c r="B3638" s="396" t="s">
        <v>5794</v>
      </c>
      <c r="C3638" s="397" t="s">
        <v>6602</v>
      </c>
      <c r="D3638" s="396" t="s">
        <v>5791</v>
      </c>
      <c r="E3638" s="396" t="s">
        <v>5394</v>
      </c>
      <c r="F3638" s="398" t="s">
        <v>5798</v>
      </c>
      <c r="G3638" s="399" t="s">
        <v>5385</v>
      </c>
      <c r="H3638" s="400">
        <v>0.78</v>
      </c>
      <c r="I3638" s="380">
        <v>0.38</v>
      </c>
      <c r="J3638" s="380">
        <v>0.28999999999999998</v>
      </c>
      <c r="K3638" s="379"/>
      <c r="L3638" s="489">
        <v>0.46</v>
      </c>
    </row>
    <row r="3639" spans="1:13" ht="12.75" thickTop="1" x14ac:dyDescent="0.2">
      <c r="A3639" s="359" t="s">
        <v>14270</v>
      </c>
      <c r="B3639" s="390" t="s">
        <v>5794</v>
      </c>
      <c r="C3639" s="391" t="s">
        <v>9961</v>
      </c>
      <c r="D3639" s="390" t="s">
        <v>5791</v>
      </c>
      <c r="E3639" s="390" t="s">
        <v>9962</v>
      </c>
      <c r="F3639" s="392" t="s">
        <v>5798</v>
      </c>
      <c r="G3639" s="393" t="s">
        <v>5305</v>
      </c>
      <c r="H3639" s="394">
        <v>1</v>
      </c>
      <c r="I3639" s="395">
        <v>13.400300000000001</v>
      </c>
      <c r="J3639" s="395">
        <v>13.4</v>
      </c>
      <c r="K3639" s="379"/>
      <c r="L3639" s="491">
        <v>16.14</v>
      </c>
    </row>
    <row r="3640" spans="1:13" x14ac:dyDescent="0.2">
      <c r="A3640" s="359" t="s">
        <v>8270</v>
      </c>
      <c r="B3640" s="360" t="s">
        <v>9981</v>
      </c>
      <c r="C3640" s="361" t="s">
        <v>5781</v>
      </c>
      <c r="D3640" s="360" t="s">
        <v>5782</v>
      </c>
      <c r="E3640" s="360" t="s">
        <v>5783</v>
      </c>
      <c r="F3640" s="362" t="s">
        <v>5784</v>
      </c>
      <c r="G3640" s="363" t="s">
        <v>5785</v>
      </c>
      <c r="H3640" s="361" t="s">
        <v>5786</v>
      </c>
      <c r="I3640" s="361" t="s">
        <v>5787</v>
      </c>
      <c r="J3640" s="361" t="s">
        <v>5788</v>
      </c>
      <c r="K3640" s="364"/>
      <c r="L3640" s="494"/>
    </row>
    <row r="3641" spans="1:13" x14ac:dyDescent="0.2">
      <c r="A3641" s="359" t="s">
        <v>8272</v>
      </c>
      <c r="B3641" s="365" t="s">
        <v>5789</v>
      </c>
      <c r="C3641" s="366" t="s">
        <v>9983</v>
      </c>
      <c r="D3641" s="365" t="s">
        <v>5791</v>
      </c>
      <c r="E3641" s="365" t="s">
        <v>1485</v>
      </c>
      <c r="F3641" s="367">
        <v>8</v>
      </c>
      <c r="G3641" s="368" t="s">
        <v>5607</v>
      </c>
      <c r="H3641" s="369">
        <v>1</v>
      </c>
      <c r="I3641" s="370">
        <v>9.58</v>
      </c>
      <c r="J3641" s="370">
        <v>9.58</v>
      </c>
      <c r="K3641" s="371"/>
      <c r="L3641" s="495">
        <v>11.55</v>
      </c>
      <c r="M3641" s="488">
        <v>11.55</v>
      </c>
    </row>
    <row r="3642" spans="1:13" x14ac:dyDescent="0.2">
      <c r="A3642" s="359" t="s">
        <v>8274</v>
      </c>
      <c r="B3642" s="373" t="s">
        <v>5794</v>
      </c>
      <c r="C3642" s="374" t="s">
        <v>5795</v>
      </c>
      <c r="D3642" s="373" t="s">
        <v>5791</v>
      </c>
      <c r="E3642" s="373" t="s">
        <v>5302</v>
      </c>
      <c r="F3642" s="375" t="s">
        <v>5796</v>
      </c>
      <c r="G3642" s="376" t="s">
        <v>86</v>
      </c>
      <c r="H3642" s="377">
        <v>0.114</v>
      </c>
      <c r="I3642" s="378">
        <v>12.5</v>
      </c>
      <c r="J3642" s="378">
        <v>1.42</v>
      </c>
      <c r="K3642" s="379"/>
      <c r="L3642" s="493">
        <v>15.06</v>
      </c>
    </row>
    <row r="3643" spans="1:13" x14ac:dyDescent="0.2">
      <c r="A3643" s="359" t="s">
        <v>8275</v>
      </c>
      <c r="B3643" s="373" t="s">
        <v>5794</v>
      </c>
      <c r="C3643" s="374" t="s">
        <v>5916</v>
      </c>
      <c r="D3643" s="373" t="s">
        <v>5791</v>
      </c>
      <c r="E3643" s="373" t="s">
        <v>5350</v>
      </c>
      <c r="F3643" s="375" t="s">
        <v>5796</v>
      </c>
      <c r="G3643" s="376" t="s">
        <v>86</v>
      </c>
      <c r="H3643" s="377">
        <v>0.114</v>
      </c>
      <c r="I3643" s="378">
        <v>18.510000000000002</v>
      </c>
      <c r="J3643" s="378">
        <v>2.11</v>
      </c>
      <c r="K3643" s="379"/>
      <c r="L3643" s="493">
        <v>22.3</v>
      </c>
    </row>
    <row r="3644" spans="1:13" x14ac:dyDescent="0.2">
      <c r="A3644" s="359" t="s">
        <v>8276</v>
      </c>
      <c r="B3644" s="373" t="s">
        <v>5794</v>
      </c>
      <c r="C3644" s="374" t="s">
        <v>6602</v>
      </c>
      <c r="D3644" s="373" t="s">
        <v>5791</v>
      </c>
      <c r="E3644" s="373" t="s">
        <v>5394</v>
      </c>
      <c r="F3644" s="375" t="s">
        <v>5798</v>
      </c>
      <c r="G3644" s="376" t="s">
        <v>5385</v>
      </c>
      <c r="H3644" s="377">
        <v>0.31</v>
      </c>
      <c r="I3644" s="378">
        <v>0.38</v>
      </c>
      <c r="J3644" s="378">
        <v>0.11</v>
      </c>
      <c r="K3644" s="379"/>
      <c r="L3644" s="493">
        <v>0.46</v>
      </c>
    </row>
    <row r="3645" spans="1:13" x14ac:dyDescent="0.2">
      <c r="A3645" s="359" t="s">
        <v>14271</v>
      </c>
      <c r="B3645" s="396" t="s">
        <v>5794</v>
      </c>
      <c r="C3645" s="397" t="s">
        <v>9988</v>
      </c>
      <c r="D3645" s="396" t="s">
        <v>5791</v>
      </c>
      <c r="E3645" s="396" t="s">
        <v>1485</v>
      </c>
      <c r="F3645" s="398" t="s">
        <v>5798</v>
      </c>
      <c r="G3645" s="399" t="s">
        <v>5305</v>
      </c>
      <c r="H3645" s="400">
        <v>1</v>
      </c>
      <c r="I3645" s="380">
        <v>5.94</v>
      </c>
      <c r="J3645" s="380">
        <v>5.94</v>
      </c>
      <c r="K3645" s="379"/>
      <c r="L3645" s="489">
        <v>7.16</v>
      </c>
    </row>
    <row r="3646" spans="1:13" ht="12.75" thickBot="1" x14ac:dyDescent="0.25">
      <c r="A3646" s="359" t="s">
        <v>14272</v>
      </c>
      <c r="B3646" s="381" t="s">
        <v>9990</v>
      </c>
      <c r="C3646" s="382" t="s">
        <v>5781</v>
      </c>
      <c r="D3646" s="381" t="s">
        <v>5782</v>
      </c>
      <c r="E3646" s="381" t="s">
        <v>5783</v>
      </c>
      <c r="F3646" s="383" t="s">
        <v>5784</v>
      </c>
      <c r="G3646" s="384" t="s">
        <v>5785</v>
      </c>
      <c r="H3646" s="382" t="s">
        <v>5786</v>
      </c>
      <c r="I3646" s="382" t="s">
        <v>5787</v>
      </c>
      <c r="J3646" s="382" t="s">
        <v>5788</v>
      </c>
      <c r="K3646" s="364"/>
    </row>
    <row r="3647" spans="1:13" ht="24.75" thickTop="1" x14ac:dyDescent="0.2">
      <c r="A3647" s="359" t="s">
        <v>14273</v>
      </c>
      <c r="B3647" s="401" t="s">
        <v>5789</v>
      </c>
      <c r="C3647" s="402" t="s">
        <v>9992</v>
      </c>
      <c r="D3647" s="401" t="s">
        <v>217</v>
      </c>
      <c r="E3647" s="401" t="s">
        <v>1489</v>
      </c>
      <c r="F3647" s="403" t="s">
        <v>6651</v>
      </c>
      <c r="G3647" s="404" t="s">
        <v>160</v>
      </c>
      <c r="H3647" s="405">
        <v>1</v>
      </c>
      <c r="I3647" s="406">
        <v>6.32</v>
      </c>
      <c r="J3647" s="406">
        <v>6.32</v>
      </c>
      <c r="K3647" s="371"/>
      <c r="L3647" s="496">
        <v>7.62</v>
      </c>
      <c r="M3647" s="488">
        <v>7.62</v>
      </c>
    </row>
    <row r="3648" spans="1:13" ht="24" x14ac:dyDescent="0.2">
      <c r="A3648" s="359" t="s">
        <v>8278</v>
      </c>
      <c r="B3648" s="418" t="s">
        <v>5898</v>
      </c>
      <c r="C3648" s="419" t="s">
        <v>6653</v>
      </c>
      <c r="D3648" s="418" t="s">
        <v>217</v>
      </c>
      <c r="E3648" s="418" t="s">
        <v>6654</v>
      </c>
      <c r="F3648" s="420" t="s">
        <v>5908</v>
      </c>
      <c r="G3648" s="421" t="s">
        <v>185</v>
      </c>
      <c r="H3648" s="422">
        <v>9.4100000000000003E-2</v>
      </c>
      <c r="I3648" s="423">
        <v>16.63</v>
      </c>
      <c r="J3648" s="423">
        <v>1.56</v>
      </c>
      <c r="K3648" s="379"/>
      <c r="L3648" s="493">
        <v>20.04</v>
      </c>
    </row>
    <row r="3649" spans="1:13" ht="24" x14ac:dyDescent="0.2">
      <c r="A3649" s="359" t="s">
        <v>8280</v>
      </c>
      <c r="B3649" s="418" t="s">
        <v>5898</v>
      </c>
      <c r="C3649" s="419" t="s">
        <v>6656</v>
      </c>
      <c r="D3649" s="418" t="s">
        <v>217</v>
      </c>
      <c r="E3649" s="418" t="s">
        <v>1632</v>
      </c>
      <c r="F3649" s="420" t="s">
        <v>5908</v>
      </c>
      <c r="G3649" s="421" t="s">
        <v>185</v>
      </c>
      <c r="H3649" s="422">
        <v>9.4100000000000003E-2</v>
      </c>
      <c r="I3649" s="423">
        <v>23.19</v>
      </c>
      <c r="J3649" s="423">
        <v>2.1800000000000002</v>
      </c>
      <c r="K3649" s="379"/>
      <c r="L3649" s="493">
        <v>27.94</v>
      </c>
    </row>
    <row r="3650" spans="1:13" x14ac:dyDescent="0.2">
      <c r="A3650" s="359" t="s">
        <v>8282</v>
      </c>
      <c r="B3650" s="373" t="s">
        <v>5794</v>
      </c>
      <c r="C3650" s="374" t="s">
        <v>9893</v>
      </c>
      <c r="D3650" s="373" t="s">
        <v>217</v>
      </c>
      <c r="E3650" s="373" t="s">
        <v>9894</v>
      </c>
      <c r="F3650" s="375" t="s">
        <v>5798</v>
      </c>
      <c r="G3650" s="376" t="s">
        <v>160</v>
      </c>
      <c r="H3650" s="377">
        <v>1.06E-2</v>
      </c>
      <c r="I3650" s="378">
        <v>54.28</v>
      </c>
      <c r="J3650" s="378">
        <v>0.56999999999999995</v>
      </c>
      <c r="K3650" s="379"/>
      <c r="L3650" s="493">
        <v>65.400000000000006</v>
      </c>
    </row>
    <row r="3651" spans="1:13" x14ac:dyDescent="0.2">
      <c r="A3651" s="359" t="s">
        <v>8283</v>
      </c>
      <c r="B3651" s="373" t="s">
        <v>5794</v>
      </c>
      <c r="C3651" s="374" t="s">
        <v>9997</v>
      </c>
      <c r="D3651" s="373" t="s">
        <v>217</v>
      </c>
      <c r="E3651" s="373" t="s">
        <v>9998</v>
      </c>
      <c r="F3651" s="375" t="s">
        <v>5798</v>
      </c>
      <c r="G3651" s="376" t="s">
        <v>160</v>
      </c>
      <c r="H3651" s="377">
        <v>1</v>
      </c>
      <c r="I3651" s="378">
        <v>1.26</v>
      </c>
      <c r="J3651" s="378">
        <v>1.26</v>
      </c>
      <c r="K3651" s="379"/>
      <c r="L3651" s="493">
        <v>1.52</v>
      </c>
    </row>
    <row r="3652" spans="1:13" x14ac:dyDescent="0.2">
      <c r="A3652" s="359" t="s">
        <v>8284</v>
      </c>
      <c r="B3652" s="373" t="s">
        <v>5794</v>
      </c>
      <c r="C3652" s="374" t="s">
        <v>6664</v>
      </c>
      <c r="D3652" s="373" t="s">
        <v>217</v>
      </c>
      <c r="E3652" s="373" t="s">
        <v>6665</v>
      </c>
      <c r="F3652" s="375" t="s">
        <v>5798</v>
      </c>
      <c r="G3652" s="376" t="s">
        <v>160</v>
      </c>
      <c r="H3652" s="377">
        <v>1.2E-2</v>
      </c>
      <c r="I3652" s="378">
        <v>61.5</v>
      </c>
      <c r="J3652" s="378">
        <v>0.73</v>
      </c>
      <c r="K3652" s="379"/>
      <c r="L3652" s="493">
        <v>74.09</v>
      </c>
    </row>
    <row r="3653" spans="1:13" x14ac:dyDescent="0.2">
      <c r="A3653" s="359" t="s">
        <v>14274</v>
      </c>
      <c r="B3653" s="396" t="s">
        <v>5794</v>
      </c>
      <c r="C3653" s="397" t="s">
        <v>6667</v>
      </c>
      <c r="D3653" s="396" t="s">
        <v>217</v>
      </c>
      <c r="E3653" s="396" t="s">
        <v>6668</v>
      </c>
      <c r="F3653" s="398" t="s">
        <v>5798</v>
      </c>
      <c r="G3653" s="399" t="s">
        <v>160</v>
      </c>
      <c r="H3653" s="400">
        <v>1.6199999999999999E-2</v>
      </c>
      <c r="I3653" s="380">
        <v>1.55</v>
      </c>
      <c r="J3653" s="380">
        <v>0.02</v>
      </c>
      <c r="K3653" s="379"/>
      <c r="L3653" s="489">
        <v>1.87</v>
      </c>
    </row>
    <row r="3654" spans="1:13" ht="12.75" thickBot="1" x14ac:dyDescent="0.25">
      <c r="A3654" s="359" t="s">
        <v>14275</v>
      </c>
      <c r="B3654" s="381" t="s">
        <v>10002</v>
      </c>
      <c r="C3654" s="382" t="s">
        <v>5781</v>
      </c>
      <c r="D3654" s="381" t="s">
        <v>5782</v>
      </c>
      <c r="E3654" s="381" t="s">
        <v>5783</v>
      </c>
      <c r="F3654" s="383" t="s">
        <v>5784</v>
      </c>
      <c r="G3654" s="384" t="s">
        <v>5785</v>
      </c>
      <c r="H3654" s="382" t="s">
        <v>5786</v>
      </c>
      <c r="I3654" s="382" t="s">
        <v>5787</v>
      </c>
      <c r="J3654" s="382" t="s">
        <v>5788</v>
      </c>
      <c r="K3654" s="364"/>
    </row>
    <row r="3655" spans="1:13" ht="12.75" thickTop="1" x14ac:dyDescent="0.2">
      <c r="A3655" s="359" t="s">
        <v>14276</v>
      </c>
      <c r="B3655" s="401" t="s">
        <v>5789</v>
      </c>
      <c r="C3655" s="402" t="s">
        <v>6786</v>
      </c>
      <c r="D3655" s="401" t="s">
        <v>5791</v>
      </c>
      <c r="E3655" s="401" t="s">
        <v>754</v>
      </c>
      <c r="F3655" s="403">
        <v>8</v>
      </c>
      <c r="G3655" s="404" t="s">
        <v>5607</v>
      </c>
      <c r="H3655" s="405">
        <v>1</v>
      </c>
      <c r="I3655" s="406">
        <v>9.73</v>
      </c>
      <c r="J3655" s="406">
        <v>9.73</v>
      </c>
      <c r="K3655" s="371"/>
      <c r="L3655" s="496">
        <v>11.72</v>
      </c>
      <c r="M3655" s="488">
        <v>11.72</v>
      </c>
    </row>
    <row r="3656" spans="1:13" x14ac:dyDescent="0.2">
      <c r="A3656" s="359" t="s">
        <v>8286</v>
      </c>
      <c r="B3656" s="373" t="s">
        <v>5794</v>
      </c>
      <c r="C3656" s="374" t="s">
        <v>5795</v>
      </c>
      <c r="D3656" s="373" t="s">
        <v>5791</v>
      </c>
      <c r="E3656" s="373" t="s">
        <v>5302</v>
      </c>
      <c r="F3656" s="375" t="s">
        <v>5796</v>
      </c>
      <c r="G3656" s="376" t="s">
        <v>86</v>
      </c>
      <c r="H3656" s="377">
        <v>0.19</v>
      </c>
      <c r="I3656" s="378">
        <v>12.5</v>
      </c>
      <c r="J3656" s="378">
        <v>2.37</v>
      </c>
      <c r="K3656" s="379"/>
      <c r="L3656" s="493">
        <v>15.06</v>
      </c>
    </row>
    <row r="3657" spans="1:13" x14ac:dyDescent="0.2">
      <c r="A3657" s="359" t="s">
        <v>8288</v>
      </c>
      <c r="B3657" s="373" t="s">
        <v>5794</v>
      </c>
      <c r="C3657" s="374" t="s">
        <v>5916</v>
      </c>
      <c r="D3657" s="373" t="s">
        <v>5791</v>
      </c>
      <c r="E3657" s="373" t="s">
        <v>5350</v>
      </c>
      <c r="F3657" s="375" t="s">
        <v>5796</v>
      </c>
      <c r="G3657" s="376" t="s">
        <v>86</v>
      </c>
      <c r="H3657" s="377">
        <v>0.19</v>
      </c>
      <c r="I3657" s="378">
        <v>18.510000000000002</v>
      </c>
      <c r="J3657" s="378">
        <v>3.51</v>
      </c>
      <c r="K3657" s="379"/>
      <c r="L3657" s="493">
        <v>22.3</v>
      </c>
    </row>
    <row r="3658" spans="1:13" x14ac:dyDescent="0.2">
      <c r="A3658" s="359" t="s">
        <v>8290</v>
      </c>
      <c r="B3658" s="373" t="s">
        <v>5794</v>
      </c>
      <c r="C3658" s="374" t="s">
        <v>6790</v>
      </c>
      <c r="D3658" s="373" t="s">
        <v>5791</v>
      </c>
      <c r="E3658" s="373" t="s">
        <v>754</v>
      </c>
      <c r="F3658" s="375" t="s">
        <v>5798</v>
      </c>
      <c r="G3658" s="376" t="s">
        <v>5305</v>
      </c>
      <c r="H3658" s="377">
        <v>1</v>
      </c>
      <c r="I3658" s="378">
        <v>3.8528000000000016</v>
      </c>
      <c r="J3658" s="378">
        <v>3.85</v>
      </c>
      <c r="K3658" s="379"/>
      <c r="L3658" s="493">
        <v>4.63</v>
      </c>
    </row>
    <row r="3659" spans="1:13" x14ac:dyDescent="0.2">
      <c r="A3659" s="359" t="s">
        <v>8291</v>
      </c>
      <c r="B3659" s="360" t="s">
        <v>10008</v>
      </c>
      <c r="C3659" s="361" t="s">
        <v>5781</v>
      </c>
      <c r="D3659" s="360" t="s">
        <v>5782</v>
      </c>
      <c r="E3659" s="360" t="s">
        <v>5783</v>
      </c>
      <c r="F3659" s="362" t="s">
        <v>5784</v>
      </c>
      <c r="G3659" s="363" t="s">
        <v>5785</v>
      </c>
      <c r="H3659" s="361" t="s">
        <v>5786</v>
      </c>
      <c r="I3659" s="361" t="s">
        <v>5787</v>
      </c>
      <c r="J3659" s="361" t="s">
        <v>5788</v>
      </c>
      <c r="K3659" s="364"/>
      <c r="L3659" s="494"/>
    </row>
    <row r="3660" spans="1:13" x14ac:dyDescent="0.2">
      <c r="A3660" s="359" t="s">
        <v>8292</v>
      </c>
      <c r="B3660" s="365" t="s">
        <v>5789</v>
      </c>
      <c r="C3660" s="366" t="s">
        <v>10010</v>
      </c>
      <c r="D3660" s="365" t="s">
        <v>5791</v>
      </c>
      <c r="E3660" s="365" t="s">
        <v>1492</v>
      </c>
      <c r="F3660" s="367">
        <v>8</v>
      </c>
      <c r="G3660" s="368" t="s">
        <v>5607</v>
      </c>
      <c r="H3660" s="369">
        <v>1</v>
      </c>
      <c r="I3660" s="370">
        <v>18.96</v>
      </c>
      <c r="J3660" s="370">
        <v>18.96</v>
      </c>
      <c r="K3660" s="371"/>
      <c r="L3660" s="495">
        <v>22.84</v>
      </c>
      <c r="M3660" s="488">
        <v>22.84</v>
      </c>
    </row>
    <row r="3661" spans="1:13" x14ac:dyDescent="0.2">
      <c r="A3661" s="359" t="s">
        <v>8295</v>
      </c>
      <c r="B3661" s="373" t="s">
        <v>5794</v>
      </c>
      <c r="C3661" s="374" t="s">
        <v>5795</v>
      </c>
      <c r="D3661" s="373" t="s">
        <v>5791</v>
      </c>
      <c r="E3661" s="373" t="s">
        <v>5302</v>
      </c>
      <c r="F3661" s="375" t="s">
        <v>5796</v>
      </c>
      <c r="G3661" s="376" t="s">
        <v>86</v>
      </c>
      <c r="H3661" s="377">
        <v>0.3</v>
      </c>
      <c r="I3661" s="378">
        <v>12.5</v>
      </c>
      <c r="J3661" s="378">
        <v>3.75</v>
      </c>
      <c r="K3661" s="379"/>
      <c r="L3661" s="493">
        <v>15.06</v>
      </c>
    </row>
    <row r="3662" spans="1:13" x14ac:dyDescent="0.2">
      <c r="A3662" s="359" t="s">
        <v>14277</v>
      </c>
      <c r="B3662" s="396" t="s">
        <v>5794</v>
      </c>
      <c r="C3662" s="397" t="s">
        <v>5916</v>
      </c>
      <c r="D3662" s="396" t="s">
        <v>5791</v>
      </c>
      <c r="E3662" s="396" t="s">
        <v>5350</v>
      </c>
      <c r="F3662" s="398" t="s">
        <v>5796</v>
      </c>
      <c r="G3662" s="399" t="s">
        <v>86</v>
      </c>
      <c r="H3662" s="400">
        <v>0.3</v>
      </c>
      <c r="I3662" s="380">
        <v>18.510000000000002</v>
      </c>
      <c r="J3662" s="380">
        <v>5.55</v>
      </c>
      <c r="K3662" s="379"/>
      <c r="L3662" s="489">
        <v>22.3</v>
      </c>
    </row>
    <row r="3663" spans="1:13" ht="12.75" thickBot="1" x14ac:dyDescent="0.25">
      <c r="A3663" s="359" t="s">
        <v>14278</v>
      </c>
      <c r="B3663" s="396" t="s">
        <v>5794</v>
      </c>
      <c r="C3663" s="397" t="s">
        <v>10014</v>
      </c>
      <c r="D3663" s="396" t="s">
        <v>5791</v>
      </c>
      <c r="E3663" s="396" t="s">
        <v>1492</v>
      </c>
      <c r="F3663" s="398" t="s">
        <v>5798</v>
      </c>
      <c r="G3663" s="399" t="s">
        <v>5305</v>
      </c>
      <c r="H3663" s="400">
        <v>1</v>
      </c>
      <c r="I3663" s="380">
        <v>9.66</v>
      </c>
      <c r="J3663" s="380">
        <v>9.66</v>
      </c>
      <c r="K3663" s="379"/>
      <c r="L3663" s="489">
        <v>11.64</v>
      </c>
    </row>
    <row r="3664" spans="1:13" ht="12.75" thickTop="1" x14ac:dyDescent="0.2">
      <c r="A3664" s="359" t="s">
        <v>14279</v>
      </c>
      <c r="B3664" s="407" t="s">
        <v>10016</v>
      </c>
      <c r="C3664" s="408" t="s">
        <v>5781</v>
      </c>
      <c r="D3664" s="407" t="s">
        <v>5782</v>
      </c>
      <c r="E3664" s="407" t="s">
        <v>5783</v>
      </c>
      <c r="F3664" s="409" t="s">
        <v>5784</v>
      </c>
      <c r="G3664" s="410" t="s">
        <v>5785</v>
      </c>
      <c r="H3664" s="408" t="s">
        <v>5786</v>
      </c>
      <c r="I3664" s="408" t="s">
        <v>5787</v>
      </c>
      <c r="J3664" s="408" t="s">
        <v>5788</v>
      </c>
      <c r="K3664" s="364"/>
      <c r="L3664" s="492"/>
    </row>
    <row r="3665" spans="1:13" x14ac:dyDescent="0.2">
      <c r="A3665" s="359" t="s">
        <v>8296</v>
      </c>
      <c r="B3665" s="365" t="s">
        <v>5789</v>
      </c>
      <c r="C3665" s="366" t="s">
        <v>6794</v>
      </c>
      <c r="D3665" s="365" t="s">
        <v>5791</v>
      </c>
      <c r="E3665" s="365" t="s">
        <v>756</v>
      </c>
      <c r="F3665" s="367">
        <v>8</v>
      </c>
      <c r="G3665" s="368" t="s">
        <v>5607</v>
      </c>
      <c r="H3665" s="369">
        <v>1</v>
      </c>
      <c r="I3665" s="370">
        <v>88.890000000000015</v>
      </c>
      <c r="J3665" s="370">
        <v>88.89</v>
      </c>
      <c r="K3665" s="371"/>
      <c r="L3665" s="495">
        <v>107.07</v>
      </c>
      <c r="M3665" s="488">
        <v>107.07</v>
      </c>
    </row>
    <row r="3666" spans="1:13" x14ac:dyDescent="0.2">
      <c r="A3666" s="359" t="s">
        <v>8298</v>
      </c>
      <c r="B3666" s="373" t="s">
        <v>5794</v>
      </c>
      <c r="C3666" s="374" t="s">
        <v>5795</v>
      </c>
      <c r="D3666" s="373" t="s">
        <v>5791</v>
      </c>
      <c r="E3666" s="373" t="s">
        <v>5302</v>
      </c>
      <c r="F3666" s="375" t="s">
        <v>5796</v>
      </c>
      <c r="G3666" s="376" t="s">
        <v>86</v>
      </c>
      <c r="H3666" s="377">
        <v>0.45</v>
      </c>
      <c r="I3666" s="378">
        <v>12.5</v>
      </c>
      <c r="J3666" s="378">
        <v>5.62</v>
      </c>
      <c r="K3666" s="379"/>
      <c r="L3666" s="493">
        <v>15.06</v>
      </c>
    </row>
    <row r="3667" spans="1:13" x14ac:dyDescent="0.2">
      <c r="A3667" s="359" t="s">
        <v>8300</v>
      </c>
      <c r="B3667" s="373" t="s">
        <v>5794</v>
      </c>
      <c r="C3667" s="374" t="s">
        <v>5916</v>
      </c>
      <c r="D3667" s="373" t="s">
        <v>5791</v>
      </c>
      <c r="E3667" s="373" t="s">
        <v>5350</v>
      </c>
      <c r="F3667" s="375" t="s">
        <v>5796</v>
      </c>
      <c r="G3667" s="376" t="s">
        <v>86</v>
      </c>
      <c r="H3667" s="377">
        <v>0.45</v>
      </c>
      <c r="I3667" s="378">
        <v>18.510000000000002</v>
      </c>
      <c r="J3667" s="378">
        <v>8.32</v>
      </c>
      <c r="K3667" s="379"/>
      <c r="L3667" s="493">
        <v>22.3</v>
      </c>
    </row>
    <row r="3668" spans="1:13" x14ac:dyDescent="0.2">
      <c r="A3668" s="359" t="s">
        <v>8301</v>
      </c>
      <c r="B3668" s="373" t="s">
        <v>5794</v>
      </c>
      <c r="C3668" s="374" t="s">
        <v>6798</v>
      </c>
      <c r="D3668" s="373" t="s">
        <v>5791</v>
      </c>
      <c r="E3668" s="373" t="s">
        <v>756</v>
      </c>
      <c r="F3668" s="375" t="s">
        <v>5798</v>
      </c>
      <c r="G3668" s="376" t="s">
        <v>5305</v>
      </c>
      <c r="H3668" s="377">
        <v>1</v>
      </c>
      <c r="I3668" s="378">
        <v>74.950251351351355</v>
      </c>
      <c r="J3668" s="378">
        <v>74.95</v>
      </c>
      <c r="K3668" s="379"/>
      <c r="L3668" s="493">
        <v>90.27</v>
      </c>
    </row>
    <row r="3669" spans="1:13" x14ac:dyDescent="0.2">
      <c r="A3669" s="359" t="s">
        <v>8302</v>
      </c>
      <c r="B3669" s="360" t="s">
        <v>10022</v>
      </c>
      <c r="C3669" s="361" t="s">
        <v>5781</v>
      </c>
      <c r="D3669" s="360" t="s">
        <v>5782</v>
      </c>
      <c r="E3669" s="360" t="s">
        <v>5783</v>
      </c>
      <c r="F3669" s="362" t="s">
        <v>5784</v>
      </c>
      <c r="G3669" s="363" t="s">
        <v>5785</v>
      </c>
      <c r="H3669" s="361" t="s">
        <v>5786</v>
      </c>
      <c r="I3669" s="361" t="s">
        <v>5787</v>
      </c>
      <c r="J3669" s="361" t="s">
        <v>5788</v>
      </c>
      <c r="K3669" s="364"/>
      <c r="L3669" s="494"/>
    </row>
    <row r="3670" spans="1:13" x14ac:dyDescent="0.2">
      <c r="A3670" s="359" t="s">
        <v>14280</v>
      </c>
      <c r="B3670" s="385" t="s">
        <v>5789</v>
      </c>
      <c r="C3670" s="386" t="s">
        <v>10024</v>
      </c>
      <c r="D3670" s="385" t="s">
        <v>5791</v>
      </c>
      <c r="E3670" s="385" t="s">
        <v>1495</v>
      </c>
      <c r="F3670" s="387">
        <v>8</v>
      </c>
      <c r="G3670" s="388" t="s">
        <v>5607</v>
      </c>
      <c r="H3670" s="389">
        <v>1</v>
      </c>
      <c r="I3670" s="372">
        <v>79.169999999999987</v>
      </c>
      <c r="J3670" s="372">
        <v>79.17</v>
      </c>
      <c r="K3670" s="371"/>
      <c r="L3670" s="488">
        <v>95.36</v>
      </c>
      <c r="M3670" s="488">
        <v>95.36</v>
      </c>
    </row>
    <row r="3671" spans="1:13" ht="12.75" thickBot="1" x14ac:dyDescent="0.25">
      <c r="A3671" s="359" t="s">
        <v>14281</v>
      </c>
      <c r="B3671" s="396" t="s">
        <v>5794</v>
      </c>
      <c r="C3671" s="397" t="s">
        <v>5795</v>
      </c>
      <c r="D3671" s="396" t="s">
        <v>5791</v>
      </c>
      <c r="E3671" s="396" t="s">
        <v>5302</v>
      </c>
      <c r="F3671" s="398" t="s">
        <v>5796</v>
      </c>
      <c r="G3671" s="399" t="s">
        <v>86</v>
      </c>
      <c r="H3671" s="400">
        <v>0.45</v>
      </c>
      <c r="I3671" s="380">
        <v>12.5</v>
      </c>
      <c r="J3671" s="380">
        <v>5.62</v>
      </c>
      <c r="K3671" s="379"/>
      <c r="L3671" s="489">
        <v>15.06</v>
      </c>
    </row>
    <row r="3672" spans="1:13" ht="12.75" thickTop="1" x14ac:dyDescent="0.2">
      <c r="A3672" s="359" t="s">
        <v>14282</v>
      </c>
      <c r="B3672" s="390" t="s">
        <v>5794</v>
      </c>
      <c r="C3672" s="391" t="s">
        <v>5916</v>
      </c>
      <c r="D3672" s="390" t="s">
        <v>5791</v>
      </c>
      <c r="E3672" s="390" t="s">
        <v>5350</v>
      </c>
      <c r="F3672" s="392" t="s">
        <v>5796</v>
      </c>
      <c r="G3672" s="393" t="s">
        <v>86</v>
      </c>
      <c r="H3672" s="394">
        <v>0.45</v>
      </c>
      <c r="I3672" s="395">
        <v>18.510000000000002</v>
      </c>
      <c r="J3672" s="395">
        <v>8.32</v>
      </c>
      <c r="K3672" s="379"/>
      <c r="L3672" s="491">
        <v>22.3</v>
      </c>
    </row>
    <row r="3673" spans="1:13" x14ac:dyDescent="0.2">
      <c r="A3673" s="359" t="s">
        <v>8305</v>
      </c>
      <c r="B3673" s="373" t="s">
        <v>5794</v>
      </c>
      <c r="C3673" s="374" t="s">
        <v>10028</v>
      </c>
      <c r="D3673" s="373" t="s">
        <v>5791</v>
      </c>
      <c r="E3673" s="373" t="s">
        <v>10029</v>
      </c>
      <c r="F3673" s="375" t="s">
        <v>5798</v>
      </c>
      <c r="G3673" s="376" t="s">
        <v>5305</v>
      </c>
      <c r="H3673" s="377">
        <v>1</v>
      </c>
      <c r="I3673" s="378">
        <v>65.23006461538462</v>
      </c>
      <c r="J3673" s="378">
        <v>65.23</v>
      </c>
      <c r="K3673" s="379"/>
      <c r="L3673" s="493">
        <v>78.56</v>
      </c>
    </row>
    <row r="3674" spans="1:13" x14ac:dyDescent="0.2">
      <c r="A3674" s="359" t="s">
        <v>8307</v>
      </c>
      <c r="B3674" s="360" t="s">
        <v>10031</v>
      </c>
      <c r="C3674" s="361" t="s">
        <v>5781</v>
      </c>
      <c r="D3674" s="360" t="s">
        <v>5782</v>
      </c>
      <c r="E3674" s="360" t="s">
        <v>5783</v>
      </c>
      <c r="F3674" s="362" t="s">
        <v>5784</v>
      </c>
      <c r="G3674" s="363" t="s">
        <v>5785</v>
      </c>
      <c r="H3674" s="361" t="s">
        <v>5786</v>
      </c>
      <c r="I3674" s="361" t="s">
        <v>5787</v>
      </c>
      <c r="J3674" s="361" t="s">
        <v>5788</v>
      </c>
      <c r="K3674" s="364"/>
      <c r="L3674" s="494"/>
    </row>
    <row r="3675" spans="1:13" x14ac:dyDescent="0.2">
      <c r="A3675" s="359" t="s">
        <v>8309</v>
      </c>
      <c r="B3675" s="365" t="s">
        <v>5789</v>
      </c>
      <c r="C3675" s="366" t="s">
        <v>10033</v>
      </c>
      <c r="D3675" s="365" t="s">
        <v>5791</v>
      </c>
      <c r="E3675" s="365" t="s">
        <v>1497</v>
      </c>
      <c r="F3675" s="367">
        <v>8</v>
      </c>
      <c r="G3675" s="368" t="s">
        <v>5607</v>
      </c>
      <c r="H3675" s="369">
        <v>1</v>
      </c>
      <c r="I3675" s="370">
        <v>62.42</v>
      </c>
      <c r="J3675" s="370">
        <v>62.42</v>
      </c>
      <c r="K3675" s="371"/>
      <c r="L3675" s="495">
        <v>75.180000000000007</v>
      </c>
      <c r="M3675" s="488">
        <v>75.180000000000007</v>
      </c>
    </row>
    <row r="3676" spans="1:13" x14ac:dyDescent="0.2">
      <c r="A3676" s="359" t="s">
        <v>8310</v>
      </c>
      <c r="B3676" s="373" t="s">
        <v>5794</v>
      </c>
      <c r="C3676" s="374" t="s">
        <v>5795</v>
      </c>
      <c r="D3676" s="373" t="s">
        <v>5791</v>
      </c>
      <c r="E3676" s="373" t="s">
        <v>5302</v>
      </c>
      <c r="F3676" s="375" t="s">
        <v>5796</v>
      </c>
      <c r="G3676" s="376" t="s">
        <v>86</v>
      </c>
      <c r="H3676" s="377">
        <v>0.45</v>
      </c>
      <c r="I3676" s="378">
        <v>12.5</v>
      </c>
      <c r="J3676" s="378">
        <v>5.62</v>
      </c>
      <c r="K3676" s="379"/>
      <c r="L3676" s="493">
        <v>15.06</v>
      </c>
    </row>
    <row r="3677" spans="1:13" x14ac:dyDescent="0.2">
      <c r="A3677" s="359" t="s">
        <v>8311</v>
      </c>
      <c r="B3677" s="373" t="s">
        <v>5794</v>
      </c>
      <c r="C3677" s="374" t="s">
        <v>5916</v>
      </c>
      <c r="D3677" s="373" t="s">
        <v>5791</v>
      </c>
      <c r="E3677" s="373" t="s">
        <v>5350</v>
      </c>
      <c r="F3677" s="375" t="s">
        <v>5796</v>
      </c>
      <c r="G3677" s="376" t="s">
        <v>86</v>
      </c>
      <c r="H3677" s="377">
        <v>0.45</v>
      </c>
      <c r="I3677" s="378">
        <v>18.510000000000002</v>
      </c>
      <c r="J3677" s="378">
        <v>8.32</v>
      </c>
      <c r="K3677" s="379"/>
      <c r="L3677" s="493">
        <v>22.3</v>
      </c>
    </row>
    <row r="3678" spans="1:13" x14ac:dyDescent="0.2">
      <c r="A3678" s="359" t="s">
        <v>14283</v>
      </c>
      <c r="B3678" s="396" t="s">
        <v>5794</v>
      </c>
      <c r="C3678" s="397" t="s">
        <v>10037</v>
      </c>
      <c r="D3678" s="396" t="s">
        <v>5791</v>
      </c>
      <c r="E3678" s="396" t="s">
        <v>10038</v>
      </c>
      <c r="F3678" s="398" t="s">
        <v>5798</v>
      </c>
      <c r="G3678" s="399" t="s">
        <v>5305</v>
      </c>
      <c r="H3678" s="400">
        <v>1</v>
      </c>
      <c r="I3678" s="380">
        <v>48.480191666666663</v>
      </c>
      <c r="J3678" s="380">
        <v>48.48</v>
      </c>
      <c r="K3678" s="379"/>
      <c r="L3678" s="489">
        <v>58.38</v>
      </c>
    </row>
    <row r="3679" spans="1:13" ht="12.75" thickBot="1" x14ac:dyDescent="0.25">
      <c r="A3679" s="359" t="s">
        <v>14284</v>
      </c>
      <c r="B3679" s="381" t="s">
        <v>10040</v>
      </c>
      <c r="C3679" s="382" t="s">
        <v>5781</v>
      </c>
      <c r="D3679" s="381" t="s">
        <v>5782</v>
      </c>
      <c r="E3679" s="381" t="s">
        <v>5783</v>
      </c>
      <c r="F3679" s="383" t="s">
        <v>5784</v>
      </c>
      <c r="G3679" s="384" t="s">
        <v>5785</v>
      </c>
      <c r="H3679" s="382" t="s">
        <v>5786</v>
      </c>
      <c r="I3679" s="382" t="s">
        <v>5787</v>
      </c>
      <c r="J3679" s="382" t="s">
        <v>5788</v>
      </c>
      <c r="K3679" s="364"/>
    </row>
    <row r="3680" spans="1:13" ht="12.75" thickTop="1" x14ac:dyDescent="0.2">
      <c r="A3680" s="359" t="s">
        <v>14285</v>
      </c>
      <c r="B3680" s="401" t="s">
        <v>5789</v>
      </c>
      <c r="C3680" s="402" t="s">
        <v>10042</v>
      </c>
      <c r="D3680" s="401" t="s">
        <v>5791</v>
      </c>
      <c r="E3680" s="401" t="s">
        <v>1499</v>
      </c>
      <c r="F3680" s="403">
        <v>8</v>
      </c>
      <c r="G3680" s="404" t="s">
        <v>5607</v>
      </c>
      <c r="H3680" s="405">
        <v>1</v>
      </c>
      <c r="I3680" s="406">
        <v>16.059999999999999</v>
      </c>
      <c r="J3680" s="406">
        <v>16.059999999999999</v>
      </c>
      <c r="K3680" s="371"/>
      <c r="L3680" s="496">
        <v>19.34</v>
      </c>
      <c r="M3680" s="488">
        <v>19.34</v>
      </c>
    </row>
    <row r="3681" spans="1:13" x14ac:dyDescent="0.2">
      <c r="A3681" s="359" t="s">
        <v>8312</v>
      </c>
      <c r="B3681" s="373" t="s">
        <v>5794</v>
      </c>
      <c r="C3681" s="374" t="s">
        <v>5795</v>
      </c>
      <c r="D3681" s="373" t="s">
        <v>5791</v>
      </c>
      <c r="E3681" s="373" t="s">
        <v>5302</v>
      </c>
      <c r="F3681" s="375" t="s">
        <v>5796</v>
      </c>
      <c r="G3681" s="376" t="s">
        <v>86</v>
      </c>
      <c r="H3681" s="377">
        <v>0.19</v>
      </c>
      <c r="I3681" s="378">
        <v>12.5</v>
      </c>
      <c r="J3681" s="378">
        <v>2.37</v>
      </c>
      <c r="K3681" s="379"/>
      <c r="L3681" s="493">
        <v>15.06</v>
      </c>
    </row>
    <row r="3682" spans="1:13" x14ac:dyDescent="0.2">
      <c r="A3682" s="359" t="s">
        <v>8314</v>
      </c>
      <c r="B3682" s="373" t="s">
        <v>5794</v>
      </c>
      <c r="C3682" s="374" t="s">
        <v>5916</v>
      </c>
      <c r="D3682" s="373" t="s">
        <v>5791</v>
      </c>
      <c r="E3682" s="373" t="s">
        <v>5350</v>
      </c>
      <c r="F3682" s="375" t="s">
        <v>5796</v>
      </c>
      <c r="G3682" s="376" t="s">
        <v>86</v>
      </c>
      <c r="H3682" s="377">
        <v>0.19</v>
      </c>
      <c r="I3682" s="378">
        <v>18.510000000000002</v>
      </c>
      <c r="J3682" s="378">
        <v>3.51</v>
      </c>
      <c r="K3682" s="379"/>
      <c r="L3682" s="493">
        <v>22.3</v>
      </c>
    </row>
    <row r="3683" spans="1:13" x14ac:dyDescent="0.2">
      <c r="A3683" s="359" t="s">
        <v>8315</v>
      </c>
      <c r="B3683" s="373" t="s">
        <v>5794</v>
      </c>
      <c r="C3683" s="374" t="s">
        <v>6602</v>
      </c>
      <c r="D3683" s="373" t="s">
        <v>5791</v>
      </c>
      <c r="E3683" s="373" t="s">
        <v>5394</v>
      </c>
      <c r="F3683" s="375" t="s">
        <v>5798</v>
      </c>
      <c r="G3683" s="376" t="s">
        <v>5385</v>
      </c>
      <c r="H3683" s="377">
        <v>0.39</v>
      </c>
      <c r="I3683" s="378">
        <v>0.38</v>
      </c>
      <c r="J3683" s="378">
        <v>0.14000000000000001</v>
      </c>
      <c r="K3683" s="379"/>
      <c r="L3683" s="493">
        <v>0.46</v>
      </c>
    </row>
    <row r="3684" spans="1:13" x14ac:dyDescent="0.2">
      <c r="A3684" s="359" t="s">
        <v>8316</v>
      </c>
      <c r="B3684" s="373" t="s">
        <v>5794</v>
      </c>
      <c r="C3684" s="374" t="s">
        <v>10047</v>
      </c>
      <c r="D3684" s="373" t="s">
        <v>5791</v>
      </c>
      <c r="E3684" s="373" t="s">
        <v>1499</v>
      </c>
      <c r="F3684" s="375" t="s">
        <v>5798</v>
      </c>
      <c r="G3684" s="376" t="s">
        <v>5305</v>
      </c>
      <c r="H3684" s="377">
        <v>1</v>
      </c>
      <c r="I3684" s="378">
        <v>10.040039999999999</v>
      </c>
      <c r="J3684" s="378">
        <v>10.039999999999999</v>
      </c>
      <c r="K3684" s="379"/>
      <c r="L3684" s="493">
        <v>12.08</v>
      </c>
    </row>
    <row r="3685" spans="1:13" x14ac:dyDescent="0.2">
      <c r="A3685" s="359" t="s">
        <v>8317</v>
      </c>
      <c r="B3685" s="360" t="s">
        <v>10049</v>
      </c>
      <c r="C3685" s="361" t="s">
        <v>5781</v>
      </c>
      <c r="D3685" s="360" t="s">
        <v>5782</v>
      </c>
      <c r="E3685" s="360" t="s">
        <v>5783</v>
      </c>
      <c r="F3685" s="362" t="s">
        <v>5784</v>
      </c>
      <c r="G3685" s="363" t="s">
        <v>5785</v>
      </c>
      <c r="H3685" s="361" t="s">
        <v>5786</v>
      </c>
      <c r="I3685" s="361" t="s">
        <v>5787</v>
      </c>
      <c r="J3685" s="361" t="s">
        <v>5788</v>
      </c>
      <c r="K3685" s="364"/>
      <c r="L3685" s="494"/>
    </row>
    <row r="3686" spans="1:13" x14ac:dyDescent="0.2">
      <c r="A3686" s="359" t="s">
        <v>14286</v>
      </c>
      <c r="B3686" s="385" t="s">
        <v>5789</v>
      </c>
      <c r="C3686" s="386" t="s">
        <v>10051</v>
      </c>
      <c r="D3686" s="385" t="s">
        <v>5791</v>
      </c>
      <c r="E3686" s="385" t="s">
        <v>1501</v>
      </c>
      <c r="F3686" s="387">
        <v>8</v>
      </c>
      <c r="G3686" s="388" t="s">
        <v>5607</v>
      </c>
      <c r="H3686" s="389">
        <v>1</v>
      </c>
      <c r="I3686" s="372">
        <v>14.919999999999998</v>
      </c>
      <c r="J3686" s="372">
        <v>14.92</v>
      </c>
      <c r="K3686" s="371"/>
      <c r="L3686" s="488">
        <v>17.97</v>
      </c>
      <c r="M3686" s="488">
        <v>17.97</v>
      </c>
    </row>
    <row r="3687" spans="1:13" ht="12.75" thickBot="1" x14ac:dyDescent="0.25">
      <c r="A3687" s="359" t="s">
        <v>14287</v>
      </c>
      <c r="B3687" s="396" t="s">
        <v>5794</v>
      </c>
      <c r="C3687" s="397" t="s">
        <v>5795</v>
      </c>
      <c r="D3687" s="396" t="s">
        <v>5791</v>
      </c>
      <c r="E3687" s="396" t="s">
        <v>5302</v>
      </c>
      <c r="F3687" s="398" t="s">
        <v>5796</v>
      </c>
      <c r="G3687" s="399" t="s">
        <v>86</v>
      </c>
      <c r="H3687" s="400">
        <v>0.19</v>
      </c>
      <c r="I3687" s="380">
        <v>12.5</v>
      </c>
      <c r="J3687" s="380">
        <v>2.37</v>
      </c>
      <c r="K3687" s="379"/>
      <c r="L3687" s="489">
        <v>15.06</v>
      </c>
    </row>
    <row r="3688" spans="1:13" ht="12.75" thickTop="1" x14ac:dyDescent="0.2">
      <c r="A3688" s="359" t="s">
        <v>14288</v>
      </c>
      <c r="B3688" s="390" t="s">
        <v>5794</v>
      </c>
      <c r="C3688" s="391" t="s">
        <v>5916</v>
      </c>
      <c r="D3688" s="390" t="s">
        <v>5791</v>
      </c>
      <c r="E3688" s="390" t="s">
        <v>5350</v>
      </c>
      <c r="F3688" s="392" t="s">
        <v>5796</v>
      </c>
      <c r="G3688" s="393" t="s">
        <v>86</v>
      </c>
      <c r="H3688" s="394">
        <v>0.19</v>
      </c>
      <c r="I3688" s="395">
        <v>18.510000000000002</v>
      </c>
      <c r="J3688" s="395">
        <v>3.51</v>
      </c>
      <c r="K3688" s="379"/>
      <c r="L3688" s="491">
        <v>22.3</v>
      </c>
    </row>
    <row r="3689" spans="1:13" x14ac:dyDescent="0.2">
      <c r="A3689" s="359" t="s">
        <v>8318</v>
      </c>
      <c r="B3689" s="373" t="s">
        <v>5794</v>
      </c>
      <c r="C3689" s="374" t="s">
        <v>6602</v>
      </c>
      <c r="D3689" s="373" t="s">
        <v>5791</v>
      </c>
      <c r="E3689" s="373" t="s">
        <v>5394</v>
      </c>
      <c r="F3689" s="375" t="s">
        <v>5798</v>
      </c>
      <c r="G3689" s="376" t="s">
        <v>5385</v>
      </c>
      <c r="H3689" s="377">
        <v>0.31</v>
      </c>
      <c r="I3689" s="378">
        <v>0.38</v>
      </c>
      <c r="J3689" s="378">
        <v>0.11</v>
      </c>
      <c r="K3689" s="379"/>
      <c r="L3689" s="493">
        <v>0.46</v>
      </c>
    </row>
    <row r="3690" spans="1:13" x14ac:dyDescent="0.2">
      <c r="A3690" s="359" t="s">
        <v>8320</v>
      </c>
      <c r="B3690" s="373" t="s">
        <v>5794</v>
      </c>
      <c r="C3690" s="374" t="s">
        <v>10056</v>
      </c>
      <c r="D3690" s="373" t="s">
        <v>5791</v>
      </c>
      <c r="E3690" s="373" t="s">
        <v>1501</v>
      </c>
      <c r="F3690" s="375" t="s">
        <v>5798</v>
      </c>
      <c r="G3690" s="376" t="s">
        <v>5305</v>
      </c>
      <c r="H3690" s="377">
        <v>1</v>
      </c>
      <c r="I3690" s="378">
        <v>8.9322749999999989</v>
      </c>
      <c r="J3690" s="378">
        <v>8.93</v>
      </c>
      <c r="K3690" s="379"/>
      <c r="L3690" s="493">
        <v>10.74</v>
      </c>
    </row>
    <row r="3691" spans="1:13" x14ac:dyDescent="0.2">
      <c r="A3691" s="359" t="s">
        <v>8322</v>
      </c>
      <c r="B3691" s="360" t="s">
        <v>10058</v>
      </c>
      <c r="C3691" s="361" t="s">
        <v>5781</v>
      </c>
      <c r="D3691" s="360" t="s">
        <v>5782</v>
      </c>
      <c r="E3691" s="360" t="s">
        <v>5783</v>
      </c>
      <c r="F3691" s="362" t="s">
        <v>5784</v>
      </c>
      <c r="G3691" s="363" t="s">
        <v>5785</v>
      </c>
      <c r="H3691" s="361" t="s">
        <v>5786</v>
      </c>
      <c r="I3691" s="361" t="s">
        <v>5787</v>
      </c>
      <c r="J3691" s="361" t="s">
        <v>5788</v>
      </c>
      <c r="K3691" s="364"/>
      <c r="L3691" s="494"/>
    </row>
    <row r="3692" spans="1:13" x14ac:dyDescent="0.2">
      <c r="A3692" s="359" t="s">
        <v>8323</v>
      </c>
      <c r="B3692" s="365" t="s">
        <v>5789</v>
      </c>
      <c r="C3692" s="366" t="s">
        <v>10060</v>
      </c>
      <c r="D3692" s="365" t="s">
        <v>5791</v>
      </c>
      <c r="E3692" s="365" t="s">
        <v>1505</v>
      </c>
      <c r="F3692" s="367">
        <v>8</v>
      </c>
      <c r="G3692" s="368" t="s">
        <v>5607</v>
      </c>
      <c r="H3692" s="369">
        <v>1</v>
      </c>
      <c r="I3692" s="370">
        <v>53.3</v>
      </c>
      <c r="J3692" s="370">
        <v>53.3</v>
      </c>
      <c r="K3692" s="371"/>
      <c r="L3692" s="495">
        <v>64.22</v>
      </c>
      <c r="M3692" s="488">
        <v>64.22</v>
      </c>
    </row>
    <row r="3693" spans="1:13" x14ac:dyDescent="0.2">
      <c r="A3693" s="359" t="s">
        <v>8324</v>
      </c>
      <c r="B3693" s="373" t="s">
        <v>5794</v>
      </c>
      <c r="C3693" s="374" t="s">
        <v>10062</v>
      </c>
      <c r="D3693" s="373" t="s">
        <v>5791</v>
      </c>
      <c r="E3693" s="373" t="s">
        <v>1505</v>
      </c>
      <c r="F3693" s="375" t="s">
        <v>5798</v>
      </c>
      <c r="G3693" s="376" t="s">
        <v>5305</v>
      </c>
      <c r="H3693" s="377">
        <v>1</v>
      </c>
      <c r="I3693" s="378">
        <v>53.3</v>
      </c>
      <c r="J3693" s="378">
        <v>53.3</v>
      </c>
      <c r="K3693" s="379"/>
      <c r="L3693" s="493">
        <v>64.22</v>
      </c>
    </row>
    <row r="3694" spans="1:13" x14ac:dyDescent="0.2">
      <c r="A3694" s="359" t="s">
        <v>14289</v>
      </c>
      <c r="B3694" s="381" t="s">
        <v>10064</v>
      </c>
      <c r="C3694" s="382" t="s">
        <v>5781</v>
      </c>
      <c r="D3694" s="381" t="s">
        <v>5782</v>
      </c>
      <c r="E3694" s="381" t="s">
        <v>5783</v>
      </c>
      <c r="F3694" s="383" t="s">
        <v>5784</v>
      </c>
      <c r="G3694" s="384" t="s">
        <v>5785</v>
      </c>
      <c r="H3694" s="382" t="s">
        <v>5786</v>
      </c>
      <c r="I3694" s="382" t="s">
        <v>5787</v>
      </c>
      <c r="J3694" s="382" t="s">
        <v>5788</v>
      </c>
      <c r="K3694" s="364"/>
    </row>
    <row r="3695" spans="1:13" ht="12.75" thickBot="1" x14ac:dyDescent="0.25">
      <c r="A3695" s="359" t="s">
        <v>14290</v>
      </c>
      <c r="B3695" s="385" t="s">
        <v>5789</v>
      </c>
      <c r="C3695" s="386" t="s">
        <v>10066</v>
      </c>
      <c r="D3695" s="385" t="s">
        <v>5791</v>
      </c>
      <c r="E3695" s="385" t="s">
        <v>1507</v>
      </c>
      <c r="F3695" s="387">
        <v>8</v>
      </c>
      <c r="G3695" s="388" t="s">
        <v>5607</v>
      </c>
      <c r="H3695" s="389">
        <v>1</v>
      </c>
      <c r="I3695" s="372">
        <v>56.4</v>
      </c>
      <c r="J3695" s="372">
        <v>56.4</v>
      </c>
      <c r="K3695" s="371"/>
      <c r="L3695" s="488">
        <v>67.95</v>
      </c>
      <c r="M3695" s="488">
        <v>67.95</v>
      </c>
    </row>
    <row r="3696" spans="1:13" ht="12.75" thickTop="1" x14ac:dyDescent="0.2">
      <c r="A3696" s="359" t="s">
        <v>14291</v>
      </c>
      <c r="B3696" s="390" t="s">
        <v>5794</v>
      </c>
      <c r="C3696" s="391" t="s">
        <v>10068</v>
      </c>
      <c r="D3696" s="390" t="s">
        <v>5791</v>
      </c>
      <c r="E3696" s="390" t="s">
        <v>10069</v>
      </c>
      <c r="F3696" s="392" t="s">
        <v>5798</v>
      </c>
      <c r="G3696" s="393" t="s">
        <v>5305</v>
      </c>
      <c r="H3696" s="394">
        <v>1</v>
      </c>
      <c r="I3696" s="395">
        <v>56.4</v>
      </c>
      <c r="J3696" s="395">
        <v>56.4</v>
      </c>
      <c r="K3696" s="379"/>
      <c r="L3696" s="491">
        <v>67.95</v>
      </c>
    </row>
    <row r="3697" spans="1:13" x14ac:dyDescent="0.2">
      <c r="A3697" s="359" t="s">
        <v>8326</v>
      </c>
      <c r="B3697" s="360" t="s">
        <v>10071</v>
      </c>
      <c r="C3697" s="361" t="s">
        <v>5781</v>
      </c>
      <c r="D3697" s="360" t="s">
        <v>5782</v>
      </c>
      <c r="E3697" s="360" t="s">
        <v>5783</v>
      </c>
      <c r="F3697" s="362" t="s">
        <v>5784</v>
      </c>
      <c r="G3697" s="363" t="s">
        <v>5785</v>
      </c>
      <c r="H3697" s="361" t="s">
        <v>5786</v>
      </c>
      <c r="I3697" s="361" t="s">
        <v>5787</v>
      </c>
      <c r="J3697" s="361" t="s">
        <v>5788</v>
      </c>
      <c r="K3697" s="364"/>
      <c r="L3697" s="494"/>
    </row>
    <row r="3698" spans="1:13" x14ac:dyDescent="0.2">
      <c r="A3698" s="359" t="s">
        <v>8328</v>
      </c>
      <c r="B3698" s="365" t="s">
        <v>5789</v>
      </c>
      <c r="C3698" s="366" t="s">
        <v>10073</v>
      </c>
      <c r="D3698" s="365" t="s">
        <v>5791</v>
      </c>
      <c r="E3698" s="365" t="s">
        <v>1511</v>
      </c>
      <c r="F3698" s="367">
        <v>8</v>
      </c>
      <c r="G3698" s="368" t="s">
        <v>5607</v>
      </c>
      <c r="H3698" s="369">
        <v>1</v>
      </c>
      <c r="I3698" s="370">
        <v>15.280000000000001</v>
      </c>
      <c r="J3698" s="370">
        <v>15.279999999999998</v>
      </c>
      <c r="K3698" s="371"/>
      <c r="L3698" s="495">
        <v>18.399999999999999</v>
      </c>
      <c r="M3698" s="488">
        <v>18.399999999999999</v>
      </c>
    </row>
    <row r="3699" spans="1:13" x14ac:dyDescent="0.2">
      <c r="A3699" s="359" t="s">
        <v>8330</v>
      </c>
      <c r="B3699" s="373" t="s">
        <v>5794</v>
      </c>
      <c r="C3699" s="374" t="s">
        <v>5795</v>
      </c>
      <c r="D3699" s="373" t="s">
        <v>5791</v>
      </c>
      <c r="E3699" s="373" t="s">
        <v>5302</v>
      </c>
      <c r="F3699" s="375" t="s">
        <v>5796</v>
      </c>
      <c r="G3699" s="376" t="s">
        <v>86</v>
      </c>
      <c r="H3699" s="377">
        <v>0.26</v>
      </c>
      <c r="I3699" s="378">
        <v>12.5</v>
      </c>
      <c r="J3699" s="378">
        <v>3.25</v>
      </c>
      <c r="K3699" s="379"/>
      <c r="L3699" s="493">
        <v>15.06</v>
      </c>
    </row>
    <row r="3700" spans="1:13" x14ac:dyDescent="0.2">
      <c r="A3700" s="359" t="s">
        <v>8331</v>
      </c>
      <c r="B3700" s="373" t="s">
        <v>5794</v>
      </c>
      <c r="C3700" s="374" t="s">
        <v>5916</v>
      </c>
      <c r="D3700" s="373" t="s">
        <v>5791</v>
      </c>
      <c r="E3700" s="373" t="s">
        <v>5350</v>
      </c>
      <c r="F3700" s="375" t="s">
        <v>5796</v>
      </c>
      <c r="G3700" s="376" t="s">
        <v>86</v>
      </c>
      <c r="H3700" s="377">
        <v>0.26</v>
      </c>
      <c r="I3700" s="378">
        <v>18.510000000000002</v>
      </c>
      <c r="J3700" s="378">
        <v>4.8099999999999996</v>
      </c>
      <c r="K3700" s="379"/>
      <c r="L3700" s="493">
        <v>22.3</v>
      </c>
    </row>
    <row r="3701" spans="1:13" x14ac:dyDescent="0.2">
      <c r="A3701" s="359" t="s">
        <v>8332</v>
      </c>
      <c r="B3701" s="373" t="s">
        <v>5794</v>
      </c>
      <c r="C3701" s="374" t="s">
        <v>10077</v>
      </c>
      <c r="D3701" s="373" t="s">
        <v>5791</v>
      </c>
      <c r="E3701" s="373" t="s">
        <v>10078</v>
      </c>
      <c r="F3701" s="375" t="s">
        <v>5798</v>
      </c>
      <c r="G3701" s="376" t="s">
        <v>5305</v>
      </c>
      <c r="H3701" s="377">
        <v>1</v>
      </c>
      <c r="I3701" s="378">
        <v>7.22</v>
      </c>
      <c r="J3701" s="378">
        <v>7.22</v>
      </c>
      <c r="K3701" s="379"/>
      <c r="L3701" s="493">
        <v>8.6999999999999993</v>
      </c>
    </row>
    <row r="3702" spans="1:13" x14ac:dyDescent="0.2">
      <c r="A3702" s="359" t="s">
        <v>14292</v>
      </c>
      <c r="B3702" s="381" t="s">
        <v>10080</v>
      </c>
      <c r="C3702" s="382" t="s">
        <v>5781</v>
      </c>
      <c r="D3702" s="381" t="s">
        <v>5782</v>
      </c>
      <c r="E3702" s="381" t="s">
        <v>5783</v>
      </c>
      <c r="F3702" s="383" t="s">
        <v>5784</v>
      </c>
      <c r="G3702" s="384" t="s">
        <v>5785</v>
      </c>
      <c r="H3702" s="382" t="s">
        <v>5786</v>
      </c>
      <c r="I3702" s="382" t="s">
        <v>5787</v>
      </c>
      <c r="J3702" s="382" t="s">
        <v>5788</v>
      </c>
      <c r="K3702" s="364"/>
    </row>
    <row r="3703" spans="1:13" ht="12.75" thickBot="1" x14ac:dyDescent="0.25">
      <c r="A3703" s="359" t="s">
        <v>14293</v>
      </c>
      <c r="B3703" s="385" t="s">
        <v>5789</v>
      </c>
      <c r="C3703" s="386" t="s">
        <v>10082</v>
      </c>
      <c r="D3703" s="385" t="s">
        <v>5791</v>
      </c>
      <c r="E3703" s="385" t="s">
        <v>1517</v>
      </c>
      <c r="F3703" s="387">
        <v>8</v>
      </c>
      <c r="G3703" s="388" t="s">
        <v>5607</v>
      </c>
      <c r="H3703" s="389">
        <v>1</v>
      </c>
      <c r="I3703" s="372">
        <v>39.6</v>
      </c>
      <c r="J3703" s="372">
        <v>39.6</v>
      </c>
      <c r="K3703" s="371"/>
      <c r="L3703" s="488">
        <v>47.7</v>
      </c>
      <c r="M3703" s="488">
        <v>47.7</v>
      </c>
    </row>
    <row r="3704" spans="1:13" ht="12.75" thickTop="1" x14ac:dyDescent="0.2">
      <c r="A3704" s="359" t="s">
        <v>14294</v>
      </c>
      <c r="B3704" s="390" t="s">
        <v>5794</v>
      </c>
      <c r="C3704" s="391" t="s">
        <v>5795</v>
      </c>
      <c r="D3704" s="390" t="s">
        <v>5791</v>
      </c>
      <c r="E3704" s="390" t="s">
        <v>5302</v>
      </c>
      <c r="F3704" s="392" t="s">
        <v>5796</v>
      </c>
      <c r="G3704" s="393" t="s">
        <v>86</v>
      </c>
      <c r="H3704" s="394">
        <v>0.22</v>
      </c>
      <c r="I3704" s="395">
        <v>12.5</v>
      </c>
      <c r="J3704" s="395">
        <v>2.75</v>
      </c>
      <c r="K3704" s="379"/>
      <c r="L3704" s="491">
        <v>15.06</v>
      </c>
    </row>
    <row r="3705" spans="1:13" x14ac:dyDescent="0.2">
      <c r="A3705" s="359" t="s">
        <v>8334</v>
      </c>
      <c r="B3705" s="373" t="s">
        <v>5794</v>
      </c>
      <c r="C3705" s="374" t="s">
        <v>5916</v>
      </c>
      <c r="D3705" s="373" t="s">
        <v>5791</v>
      </c>
      <c r="E3705" s="373" t="s">
        <v>5350</v>
      </c>
      <c r="F3705" s="375" t="s">
        <v>5796</v>
      </c>
      <c r="G3705" s="376" t="s">
        <v>86</v>
      </c>
      <c r="H3705" s="377">
        <v>0.22</v>
      </c>
      <c r="I3705" s="378">
        <v>18.510000000000002</v>
      </c>
      <c r="J3705" s="378">
        <v>4.07</v>
      </c>
      <c r="K3705" s="379"/>
      <c r="L3705" s="493">
        <v>22.3</v>
      </c>
    </row>
    <row r="3706" spans="1:13" x14ac:dyDescent="0.2">
      <c r="A3706" s="359" t="s">
        <v>8336</v>
      </c>
      <c r="B3706" s="373" t="s">
        <v>5794</v>
      </c>
      <c r="C3706" s="374" t="s">
        <v>7684</v>
      </c>
      <c r="D3706" s="373" t="s">
        <v>5791</v>
      </c>
      <c r="E3706" s="373" t="s">
        <v>7685</v>
      </c>
      <c r="F3706" s="375" t="s">
        <v>5798</v>
      </c>
      <c r="G3706" s="376" t="s">
        <v>5305</v>
      </c>
      <c r="H3706" s="377">
        <v>1</v>
      </c>
      <c r="I3706" s="378">
        <v>32.78</v>
      </c>
      <c r="J3706" s="378">
        <v>32.78</v>
      </c>
      <c r="K3706" s="379"/>
      <c r="L3706" s="493">
        <v>39.49</v>
      </c>
    </row>
    <row r="3707" spans="1:13" x14ac:dyDescent="0.2">
      <c r="A3707" s="359" t="s">
        <v>8338</v>
      </c>
      <c r="B3707" s="360" t="s">
        <v>10087</v>
      </c>
      <c r="C3707" s="361" t="s">
        <v>5781</v>
      </c>
      <c r="D3707" s="360" t="s">
        <v>5782</v>
      </c>
      <c r="E3707" s="360" t="s">
        <v>5783</v>
      </c>
      <c r="F3707" s="362" t="s">
        <v>5784</v>
      </c>
      <c r="G3707" s="363" t="s">
        <v>5785</v>
      </c>
      <c r="H3707" s="361" t="s">
        <v>5786</v>
      </c>
      <c r="I3707" s="361" t="s">
        <v>5787</v>
      </c>
      <c r="J3707" s="361" t="s">
        <v>5788</v>
      </c>
      <c r="K3707" s="364"/>
      <c r="L3707" s="494"/>
    </row>
    <row r="3708" spans="1:13" x14ac:dyDescent="0.2">
      <c r="A3708" s="359" t="s">
        <v>8339</v>
      </c>
      <c r="B3708" s="365" t="s">
        <v>5789</v>
      </c>
      <c r="C3708" s="366" t="s">
        <v>10089</v>
      </c>
      <c r="D3708" s="365" t="s">
        <v>5791</v>
      </c>
      <c r="E3708" s="365" t="s">
        <v>1519</v>
      </c>
      <c r="F3708" s="367">
        <v>8</v>
      </c>
      <c r="G3708" s="368" t="s">
        <v>5607</v>
      </c>
      <c r="H3708" s="369">
        <v>1</v>
      </c>
      <c r="I3708" s="370">
        <v>15.290000000000001</v>
      </c>
      <c r="J3708" s="370">
        <v>15.290000000000001</v>
      </c>
      <c r="K3708" s="371"/>
      <c r="L3708" s="495">
        <v>18.420000000000002</v>
      </c>
      <c r="M3708" s="488">
        <v>18.420000000000002</v>
      </c>
    </row>
    <row r="3709" spans="1:13" x14ac:dyDescent="0.2">
      <c r="A3709" s="359" t="s">
        <v>8340</v>
      </c>
      <c r="B3709" s="373" t="s">
        <v>5794</v>
      </c>
      <c r="C3709" s="374" t="s">
        <v>5795</v>
      </c>
      <c r="D3709" s="373" t="s">
        <v>5791</v>
      </c>
      <c r="E3709" s="373" t="s">
        <v>5302</v>
      </c>
      <c r="F3709" s="375" t="s">
        <v>5796</v>
      </c>
      <c r="G3709" s="376" t="s">
        <v>86</v>
      </c>
      <c r="H3709" s="377">
        <v>0.22</v>
      </c>
      <c r="I3709" s="378">
        <v>12.5</v>
      </c>
      <c r="J3709" s="378">
        <v>2.75</v>
      </c>
      <c r="K3709" s="379"/>
      <c r="L3709" s="493">
        <v>15.06</v>
      </c>
    </row>
    <row r="3710" spans="1:13" x14ac:dyDescent="0.2">
      <c r="A3710" s="359" t="s">
        <v>14295</v>
      </c>
      <c r="B3710" s="396" t="s">
        <v>5794</v>
      </c>
      <c r="C3710" s="397" t="s">
        <v>5916</v>
      </c>
      <c r="D3710" s="396" t="s">
        <v>5791</v>
      </c>
      <c r="E3710" s="396" t="s">
        <v>5350</v>
      </c>
      <c r="F3710" s="398" t="s">
        <v>5796</v>
      </c>
      <c r="G3710" s="399" t="s">
        <v>86</v>
      </c>
      <c r="H3710" s="400">
        <v>0.22</v>
      </c>
      <c r="I3710" s="380">
        <v>18.510000000000002</v>
      </c>
      <c r="J3710" s="380">
        <v>4.07</v>
      </c>
      <c r="K3710" s="379"/>
      <c r="L3710" s="489">
        <v>22.3</v>
      </c>
    </row>
    <row r="3711" spans="1:13" ht="12.75" thickBot="1" x14ac:dyDescent="0.25">
      <c r="A3711" s="359" t="s">
        <v>14296</v>
      </c>
      <c r="B3711" s="396" t="s">
        <v>5794</v>
      </c>
      <c r="C3711" s="397" t="s">
        <v>10093</v>
      </c>
      <c r="D3711" s="396" t="s">
        <v>5791</v>
      </c>
      <c r="E3711" s="396" t="s">
        <v>10094</v>
      </c>
      <c r="F3711" s="398" t="s">
        <v>5798</v>
      </c>
      <c r="G3711" s="399" t="s">
        <v>5305</v>
      </c>
      <c r="H3711" s="400">
        <v>1</v>
      </c>
      <c r="I3711" s="380">
        <v>8.4700000000000006</v>
      </c>
      <c r="J3711" s="380">
        <v>8.4700000000000006</v>
      </c>
      <c r="K3711" s="379"/>
      <c r="L3711" s="489">
        <v>10.210000000000001</v>
      </c>
    </row>
    <row r="3712" spans="1:13" ht="12.75" thickTop="1" x14ac:dyDescent="0.2">
      <c r="A3712" s="359" t="s">
        <v>14297</v>
      </c>
      <c r="B3712" s="407" t="s">
        <v>10096</v>
      </c>
      <c r="C3712" s="408" t="s">
        <v>5781</v>
      </c>
      <c r="D3712" s="407" t="s">
        <v>5782</v>
      </c>
      <c r="E3712" s="407" t="s">
        <v>5783</v>
      </c>
      <c r="F3712" s="409" t="s">
        <v>5784</v>
      </c>
      <c r="G3712" s="410" t="s">
        <v>5785</v>
      </c>
      <c r="H3712" s="408" t="s">
        <v>5786</v>
      </c>
      <c r="I3712" s="408" t="s">
        <v>5787</v>
      </c>
      <c r="J3712" s="408" t="s">
        <v>5788</v>
      </c>
      <c r="K3712" s="364"/>
      <c r="L3712" s="492"/>
    </row>
    <row r="3713" spans="1:13" x14ac:dyDescent="0.2">
      <c r="A3713" s="359" t="s">
        <v>8342</v>
      </c>
      <c r="B3713" s="365" t="s">
        <v>5789</v>
      </c>
      <c r="C3713" s="366" t="s">
        <v>10098</v>
      </c>
      <c r="D3713" s="365" t="s">
        <v>5791</v>
      </c>
      <c r="E3713" s="365" t="s">
        <v>1523</v>
      </c>
      <c r="F3713" s="367">
        <v>8</v>
      </c>
      <c r="G3713" s="368" t="s">
        <v>5607</v>
      </c>
      <c r="H3713" s="369">
        <v>1</v>
      </c>
      <c r="I3713" s="370">
        <v>18.299999999999997</v>
      </c>
      <c r="J3713" s="370">
        <v>18.299999999999997</v>
      </c>
      <c r="K3713" s="371"/>
      <c r="L3713" s="495">
        <v>22.04</v>
      </c>
      <c r="M3713" s="488">
        <v>22.04</v>
      </c>
    </row>
    <row r="3714" spans="1:13" x14ac:dyDescent="0.2">
      <c r="A3714" s="359" t="s">
        <v>8344</v>
      </c>
      <c r="B3714" s="373" t="s">
        <v>5794</v>
      </c>
      <c r="C3714" s="374" t="s">
        <v>5795</v>
      </c>
      <c r="D3714" s="373" t="s">
        <v>5791</v>
      </c>
      <c r="E3714" s="373" t="s">
        <v>5302</v>
      </c>
      <c r="F3714" s="375" t="s">
        <v>5796</v>
      </c>
      <c r="G3714" s="376" t="s">
        <v>86</v>
      </c>
      <c r="H3714" s="377">
        <v>0.28000000000000003</v>
      </c>
      <c r="I3714" s="378">
        <v>12.5</v>
      </c>
      <c r="J3714" s="378">
        <v>3.5</v>
      </c>
      <c r="K3714" s="379"/>
      <c r="L3714" s="493">
        <v>15.06</v>
      </c>
    </row>
    <row r="3715" spans="1:13" x14ac:dyDescent="0.2">
      <c r="A3715" s="359" t="s">
        <v>8345</v>
      </c>
      <c r="B3715" s="373" t="s">
        <v>5794</v>
      </c>
      <c r="C3715" s="374" t="s">
        <v>5916</v>
      </c>
      <c r="D3715" s="373" t="s">
        <v>5791</v>
      </c>
      <c r="E3715" s="373" t="s">
        <v>5350</v>
      </c>
      <c r="F3715" s="375" t="s">
        <v>5796</v>
      </c>
      <c r="G3715" s="376" t="s">
        <v>86</v>
      </c>
      <c r="H3715" s="377">
        <v>0.28000000000000003</v>
      </c>
      <c r="I3715" s="378">
        <v>18.510000000000002</v>
      </c>
      <c r="J3715" s="378">
        <v>5.18</v>
      </c>
      <c r="K3715" s="379"/>
      <c r="L3715" s="493">
        <v>22.3</v>
      </c>
    </row>
    <row r="3716" spans="1:13" x14ac:dyDescent="0.2">
      <c r="A3716" s="359" t="s">
        <v>8346</v>
      </c>
      <c r="B3716" s="373" t="s">
        <v>5794</v>
      </c>
      <c r="C3716" s="374" t="s">
        <v>10102</v>
      </c>
      <c r="D3716" s="373" t="s">
        <v>5791</v>
      </c>
      <c r="E3716" s="373" t="s">
        <v>10103</v>
      </c>
      <c r="F3716" s="375" t="s">
        <v>5798</v>
      </c>
      <c r="G3716" s="376" t="s">
        <v>5305</v>
      </c>
      <c r="H3716" s="377">
        <v>1</v>
      </c>
      <c r="I3716" s="378">
        <v>9.6199999999999992</v>
      </c>
      <c r="J3716" s="378">
        <v>9.6199999999999992</v>
      </c>
      <c r="K3716" s="379"/>
      <c r="L3716" s="493">
        <v>11.59</v>
      </c>
    </row>
    <row r="3717" spans="1:13" x14ac:dyDescent="0.2">
      <c r="A3717" s="359" t="s">
        <v>8347</v>
      </c>
      <c r="B3717" s="360" t="s">
        <v>10105</v>
      </c>
      <c r="C3717" s="361" t="s">
        <v>5781</v>
      </c>
      <c r="D3717" s="360" t="s">
        <v>5782</v>
      </c>
      <c r="E3717" s="360" t="s">
        <v>5783</v>
      </c>
      <c r="F3717" s="362" t="s">
        <v>5784</v>
      </c>
      <c r="G3717" s="363" t="s">
        <v>5785</v>
      </c>
      <c r="H3717" s="361" t="s">
        <v>5786</v>
      </c>
      <c r="I3717" s="361" t="s">
        <v>5787</v>
      </c>
      <c r="J3717" s="361" t="s">
        <v>5788</v>
      </c>
      <c r="K3717" s="364"/>
      <c r="L3717" s="494"/>
    </row>
    <row r="3718" spans="1:13" x14ac:dyDescent="0.2">
      <c r="A3718" s="359" t="s">
        <v>14298</v>
      </c>
      <c r="B3718" s="385" t="s">
        <v>5789</v>
      </c>
      <c r="C3718" s="386" t="s">
        <v>10107</v>
      </c>
      <c r="D3718" s="385" t="s">
        <v>5791</v>
      </c>
      <c r="E3718" s="385" t="s">
        <v>1525</v>
      </c>
      <c r="F3718" s="387">
        <v>8</v>
      </c>
      <c r="G3718" s="388" t="s">
        <v>5607</v>
      </c>
      <c r="H3718" s="389">
        <v>1</v>
      </c>
      <c r="I3718" s="372">
        <v>13.5</v>
      </c>
      <c r="J3718" s="372">
        <v>13.5</v>
      </c>
      <c r="K3718" s="371"/>
      <c r="L3718" s="488">
        <v>16.260000000000002</v>
      </c>
      <c r="M3718" s="488">
        <v>16.260000000000002</v>
      </c>
    </row>
    <row r="3719" spans="1:13" ht="12.75" thickBot="1" x14ac:dyDescent="0.25">
      <c r="A3719" s="359" t="s">
        <v>14299</v>
      </c>
      <c r="B3719" s="396" t="s">
        <v>5794</v>
      </c>
      <c r="C3719" s="397" t="s">
        <v>5795</v>
      </c>
      <c r="D3719" s="396" t="s">
        <v>5791</v>
      </c>
      <c r="E3719" s="396" t="s">
        <v>5302</v>
      </c>
      <c r="F3719" s="398" t="s">
        <v>5796</v>
      </c>
      <c r="G3719" s="399" t="s">
        <v>86</v>
      </c>
      <c r="H3719" s="400">
        <v>0.28000000000000003</v>
      </c>
      <c r="I3719" s="380">
        <v>12.5</v>
      </c>
      <c r="J3719" s="380">
        <v>3.5</v>
      </c>
      <c r="K3719" s="379"/>
      <c r="L3719" s="489">
        <v>15.06</v>
      </c>
    </row>
    <row r="3720" spans="1:13" ht="12.75" thickTop="1" x14ac:dyDescent="0.2">
      <c r="A3720" s="359" t="s">
        <v>14300</v>
      </c>
      <c r="B3720" s="390" t="s">
        <v>5794</v>
      </c>
      <c r="C3720" s="391" t="s">
        <v>5916</v>
      </c>
      <c r="D3720" s="390" t="s">
        <v>5791</v>
      </c>
      <c r="E3720" s="390" t="s">
        <v>5350</v>
      </c>
      <c r="F3720" s="392" t="s">
        <v>5796</v>
      </c>
      <c r="G3720" s="393" t="s">
        <v>86</v>
      </c>
      <c r="H3720" s="394">
        <v>0.28000000000000003</v>
      </c>
      <c r="I3720" s="395">
        <v>18.510000000000002</v>
      </c>
      <c r="J3720" s="395">
        <v>5.18</v>
      </c>
      <c r="K3720" s="379"/>
      <c r="L3720" s="491">
        <v>22.3</v>
      </c>
    </row>
    <row r="3721" spans="1:13" x14ac:dyDescent="0.2">
      <c r="A3721" s="359" t="s">
        <v>8348</v>
      </c>
      <c r="B3721" s="373" t="s">
        <v>5794</v>
      </c>
      <c r="C3721" s="374" t="s">
        <v>10111</v>
      </c>
      <c r="D3721" s="373" t="s">
        <v>5791</v>
      </c>
      <c r="E3721" s="373" t="s">
        <v>10112</v>
      </c>
      <c r="F3721" s="375" t="s">
        <v>5798</v>
      </c>
      <c r="G3721" s="376" t="s">
        <v>5305</v>
      </c>
      <c r="H3721" s="377">
        <v>1</v>
      </c>
      <c r="I3721" s="378">
        <v>4.82</v>
      </c>
      <c r="J3721" s="378">
        <v>4.82</v>
      </c>
      <c r="K3721" s="379"/>
      <c r="L3721" s="493">
        <v>5.81</v>
      </c>
    </row>
    <row r="3722" spans="1:13" x14ac:dyDescent="0.2">
      <c r="A3722" s="359" t="s">
        <v>8350</v>
      </c>
      <c r="B3722" s="360" t="s">
        <v>10114</v>
      </c>
      <c r="C3722" s="361" t="s">
        <v>5781</v>
      </c>
      <c r="D3722" s="360" t="s">
        <v>5782</v>
      </c>
      <c r="E3722" s="360" t="s">
        <v>5783</v>
      </c>
      <c r="F3722" s="362" t="s">
        <v>5784</v>
      </c>
      <c r="G3722" s="363" t="s">
        <v>5785</v>
      </c>
      <c r="H3722" s="361" t="s">
        <v>5786</v>
      </c>
      <c r="I3722" s="361" t="s">
        <v>5787</v>
      </c>
      <c r="J3722" s="361" t="s">
        <v>5788</v>
      </c>
      <c r="K3722" s="364"/>
      <c r="L3722" s="494"/>
    </row>
    <row r="3723" spans="1:13" ht="36" x14ac:dyDescent="0.2">
      <c r="A3723" s="359" t="s">
        <v>8351</v>
      </c>
      <c r="B3723" s="365" t="s">
        <v>5789</v>
      </c>
      <c r="C3723" s="366" t="s">
        <v>10116</v>
      </c>
      <c r="D3723" s="365" t="s">
        <v>217</v>
      </c>
      <c r="E3723" s="365" t="s">
        <v>10117</v>
      </c>
      <c r="F3723" s="367" t="s">
        <v>6651</v>
      </c>
      <c r="G3723" s="368" t="s">
        <v>160</v>
      </c>
      <c r="H3723" s="369">
        <v>1</v>
      </c>
      <c r="I3723" s="370">
        <v>8.57</v>
      </c>
      <c r="J3723" s="370">
        <v>8.57</v>
      </c>
      <c r="K3723" s="371"/>
      <c r="L3723" s="495">
        <v>10.33</v>
      </c>
      <c r="M3723" s="488">
        <v>10.33</v>
      </c>
    </row>
    <row r="3724" spans="1:13" ht="24" x14ac:dyDescent="0.2">
      <c r="A3724" s="359" t="s">
        <v>8352</v>
      </c>
      <c r="B3724" s="418" t="s">
        <v>5898</v>
      </c>
      <c r="C3724" s="419" t="s">
        <v>6653</v>
      </c>
      <c r="D3724" s="418" t="s">
        <v>217</v>
      </c>
      <c r="E3724" s="418" t="s">
        <v>6654</v>
      </c>
      <c r="F3724" s="420" t="s">
        <v>5908</v>
      </c>
      <c r="G3724" s="421" t="s">
        <v>185</v>
      </c>
      <c r="H3724" s="422">
        <v>0.127</v>
      </c>
      <c r="I3724" s="423">
        <v>16.63</v>
      </c>
      <c r="J3724" s="423">
        <v>2.11</v>
      </c>
      <c r="K3724" s="379"/>
      <c r="L3724" s="493">
        <v>20.04</v>
      </c>
    </row>
    <row r="3725" spans="1:13" ht="24" x14ac:dyDescent="0.2">
      <c r="A3725" s="359" t="s">
        <v>8353</v>
      </c>
      <c r="B3725" s="418" t="s">
        <v>5898</v>
      </c>
      <c r="C3725" s="419" t="s">
        <v>6656</v>
      </c>
      <c r="D3725" s="418" t="s">
        <v>217</v>
      </c>
      <c r="E3725" s="418" t="s">
        <v>1632</v>
      </c>
      <c r="F3725" s="420" t="s">
        <v>5908</v>
      </c>
      <c r="G3725" s="421" t="s">
        <v>185</v>
      </c>
      <c r="H3725" s="422">
        <v>0.127</v>
      </c>
      <c r="I3725" s="423">
        <v>23.19</v>
      </c>
      <c r="J3725" s="423">
        <v>2.94</v>
      </c>
      <c r="K3725" s="379"/>
      <c r="L3725" s="493">
        <v>27.94</v>
      </c>
    </row>
    <row r="3726" spans="1:13" x14ac:dyDescent="0.2">
      <c r="A3726" s="359" t="s">
        <v>14301</v>
      </c>
      <c r="B3726" s="396" t="s">
        <v>5794</v>
      </c>
      <c r="C3726" s="397" t="s">
        <v>9893</v>
      </c>
      <c r="D3726" s="396" t="s">
        <v>217</v>
      </c>
      <c r="E3726" s="396" t="s">
        <v>9894</v>
      </c>
      <c r="F3726" s="398" t="s">
        <v>5798</v>
      </c>
      <c r="G3726" s="399" t="s">
        <v>160</v>
      </c>
      <c r="H3726" s="400">
        <v>9.9000000000000008E-3</v>
      </c>
      <c r="I3726" s="380">
        <v>54.28</v>
      </c>
      <c r="J3726" s="380">
        <v>0.53</v>
      </c>
      <c r="K3726" s="379"/>
      <c r="L3726" s="489">
        <v>65.400000000000006</v>
      </c>
    </row>
    <row r="3727" spans="1:13" ht="12.75" thickBot="1" x14ac:dyDescent="0.25">
      <c r="A3727" s="359" t="s">
        <v>14302</v>
      </c>
      <c r="B3727" s="396" t="s">
        <v>5794</v>
      </c>
      <c r="C3727" s="397" t="s">
        <v>10122</v>
      </c>
      <c r="D3727" s="396" t="s">
        <v>217</v>
      </c>
      <c r="E3727" s="396" t="s">
        <v>10123</v>
      </c>
      <c r="F3727" s="398" t="s">
        <v>5798</v>
      </c>
      <c r="G3727" s="399" t="s">
        <v>160</v>
      </c>
      <c r="H3727" s="400">
        <v>1</v>
      </c>
      <c r="I3727" s="380">
        <v>2.06</v>
      </c>
      <c r="J3727" s="380">
        <v>2.06</v>
      </c>
      <c r="K3727" s="379"/>
      <c r="L3727" s="489">
        <v>2.4900000000000002</v>
      </c>
    </row>
    <row r="3728" spans="1:13" ht="12.75" thickTop="1" x14ac:dyDescent="0.2">
      <c r="A3728" s="359" t="s">
        <v>14303</v>
      </c>
      <c r="B3728" s="390" t="s">
        <v>5794</v>
      </c>
      <c r="C3728" s="391" t="s">
        <v>6664</v>
      </c>
      <c r="D3728" s="390" t="s">
        <v>217</v>
      </c>
      <c r="E3728" s="390" t="s">
        <v>6665</v>
      </c>
      <c r="F3728" s="392" t="s">
        <v>5798</v>
      </c>
      <c r="G3728" s="393" t="s">
        <v>160</v>
      </c>
      <c r="H3728" s="394">
        <v>1.4999999999999999E-2</v>
      </c>
      <c r="I3728" s="395">
        <v>61.5</v>
      </c>
      <c r="J3728" s="395">
        <v>0.92</v>
      </c>
      <c r="K3728" s="379"/>
      <c r="L3728" s="491">
        <v>74.09</v>
      </c>
    </row>
    <row r="3729" spans="1:13" x14ac:dyDescent="0.2">
      <c r="A3729" s="359" t="s">
        <v>8354</v>
      </c>
      <c r="B3729" s="373" t="s">
        <v>5794</v>
      </c>
      <c r="C3729" s="374" t="s">
        <v>6667</v>
      </c>
      <c r="D3729" s="373" t="s">
        <v>217</v>
      </c>
      <c r="E3729" s="373" t="s">
        <v>6668</v>
      </c>
      <c r="F3729" s="375" t="s">
        <v>5798</v>
      </c>
      <c r="G3729" s="376" t="s">
        <v>160</v>
      </c>
      <c r="H3729" s="377">
        <v>7.1000000000000004E-3</v>
      </c>
      <c r="I3729" s="378">
        <v>1.55</v>
      </c>
      <c r="J3729" s="378">
        <v>0.01</v>
      </c>
      <c r="K3729" s="379"/>
      <c r="L3729" s="493">
        <v>1.87</v>
      </c>
    </row>
    <row r="3730" spans="1:13" x14ac:dyDescent="0.2">
      <c r="A3730" s="359" t="s">
        <v>8356</v>
      </c>
      <c r="B3730" s="360" t="s">
        <v>10127</v>
      </c>
      <c r="C3730" s="361" t="s">
        <v>5781</v>
      </c>
      <c r="D3730" s="360" t="s">
        <v>5782</v>
      </c>
      <c r="E3730" s="360" t="s">
        <v>5783</v>
      </c>
      <c r="F3730" s="362" t="s">
        <v>5784</v>
      </c>
      <c r="G3730" s="363" t="s">
        <v>5785</v>
      </c>
      <c r="H3730" s="361" t="s">
        <v>5786</v>
      </c>
      <c r="I3730" s="361" t="s">
        <v>5787</v>
      </c>
      <c r="J3730" s="361" t="s">
        <v>5788</v>
      </c>
      <c r="K3730" s="364"/>
      <c r="L3730" s="494"/>
    </row>
    <row r="3731" spans="1:13" ht="36" x14ac:dyDescent="0.2">
      <c r="A3731" s="359" t="s">
        <v>8358</v>
      </c>
      <c r="B3731" s="365" t="s">
        <v>5789</v>
      </c>
      <c r="C3731" s="366" t="s">
        <v>10129</v>
      </c>
      <c r="D3731" s="365" t="s">
        <v>217</v>
      </c>
      <c r="E3731" s="365" t="s">
        <v>10130</v>
      </c>
      <c r="F3731" s="367" t="s">
        <v>6651</v>
      </c>
      <c r="G3731" s="368" t="s">
        <v>160</v>
      </c>
      <c r="H3731" s="369">
        <v>1</v>
      </c>
      <c r="I3731" s="370">
        <v>8.9699999999999989</v>
      </c>
      <c r="J3731" s="370">
        <v>8.9699999999999989</v>
      </c>
      <c r="K3731" s="371"/>
      <c r="L3731" s="495">
        <v>10.82</v>
      </c>
      <c r="M3731" s="488">
        <v>10.82</v>
      </c>
    </row>
    <row r="3732" spans="1:13" ht="24" x14ac:dyDescent="0.2">
      <c r="A3732" s="359" t="s">
        <v>8359</v>
      </c>
      <c r="B3732" s="418" t="s">
        <v>5898</v>
      </c>
      <c r="C3732" s="419" t="s">
        <v>6653</v>
      </c>
      <c r="D3732" s="418" t="s">
        <v>217</v>
      </c>
      <c r="E3732" s="418" t="s">
        <v>6654</v>
      </c>
      <c r="F3732" s="420" t="s">
        <v>5908</v>
      </c>
      <c r="G3732" s="421" t="s">
        <v>185</v>
      </c>
      <c r="H3732" s="422">
        <v>3.4299999999999997E-2</v>
      </c>
      <c r="I3732" s="423">
        <v>16.63</v>
      </c>
      <c r="J3732" s="423">
        <v>0.56999999999999995</v>
      </c>
      <c r="K3732" s="379"/>
      <c r="L3732" s="493">
        <v>20.04</v>
      </c>
    </row>
    <row r="3733" spans="1:13" ht="24" x14ac:dyDescent="0.2">
      <c r="A3733" s="359" t="s">
        <v>8360</v>
      </c>
      <c r="B3733" s="418" t="s">
        <v>5898</v>
      </c>
      <c r="C3733" s="419" t="s">
        <v>6656</v>
      </c>
      <c r="D3733" s="418" t="s">
        <v>217</v>
      </c>
      <c r="E3733" s="418" t="s">
        <v>1632</v>
      </c>
      <c r="F3733" s="420" t="s">
        <v>5908</v>
      </c>
      <c r="G3733" s="421" t="s">
        <v>185</v>
      </c>
      <c r="H3733" s="422">
        <v>3.4299999999999997E-2</v>
      </c>
      <c r="I3733" s="423">
        <v>23.19</v>
      </c>
      <c r="J3733" s="423">
        <v>0.79</v>
      </c>
      <c r="K3733" s="379"/>
      <c r="L3733" s="493">
        <v>27.94</v>
      </c>
    </row>
    <row r="3734" spans="1:13" x14ac:dyDescent="0.2">
      <c r="A3734" s="359" t="s">
        <v>14304</v>
      </c>
      <c r="B3734" s="396" t="s">
        <v>5794</v>
      </c>
      <c r="C3734" s="397" t="s">
        <v>10134</v>
      </c>
      <c r="D3734" s="396" t="s">
        <v>217</v>
      </c>
      <c r="E3734" s="396" t="s">
        <v>10135</v>
      </c>
      <c r="F3734" s="398" t="s">
        <v>5798</v>
      </c>
      <c r="G3734" s="399" t="s">
        <v>160</v>
      </c>
      <c r="H3734" s="400">
        <v>2</v>
      </c>
      <c r="I3734" s="380">
        <v>1.58</v>
      </c>
      <c r="J3734" s="380">
        <v>3.16</v>
      </c>
      <c r="K3734" s="379"/>
      <c r="L3734" s="489">
        <v>1.91</v>
      </c>
    </row>
    <row r="3735" spans="1:13" ht="12.75" thickBot="1" x14ac:dyDescent="0.25">
      <c r="A3735" s="359" t="s">
        <v>14305</v>
      </c>
      <c r="B3735" s="396" t="s">
        <v>5794</v>
      </c>
      <c r="C3735" s="397" t="s">
        <v>10137</v>
      </c>
      <c r="D3735" s="396" t="s">
        <v>217</v>
      </c>
      <c r="E3735" s="396" t="s">
        <v>10138</v>
      </c>
      <c r="F3735" s="398" t="s">
        <v>5798</v>
      </c>
      <c r="G3735" s="399" t="s">
        <v>160</v>
      </c>
      <c r="H3735" s="400">
        <v>1</v>
      </c>
      <c r="I3735" s="380">
        <v>3.3316500000000002</v>
      </c>
      <c r="J3735" s="380">
        <v>3.33</v>
      </c>
      <c r="K3735" s="379"/>
      <c r="L3735" s="489">
        <v>4.03</v>
      </c>
    </row>
    <row r="3736" spans="1:13" ht="24.75" thickTop="1" x14ac:dyDescent="0.2">
      <c r="A3736" s="359" t="s">
        <v>14306</v>
      </c>
      <c r="B3736" s="390" t="s">
        <v>5794</v>
      </c>
      <c r="C3736" s="391" t="s">
        <v>10140</v>
      </c>
      <c r="D3736" s="390" t="s">
        <v>217</v>
      </c>
      <c r="E3736" s="390" t="s">
        <v>10141</v>
      </c>
      <c r="F3736" s="392" t="s">
        <v>5798</v>
      </c>
      <c r="G3736" s="393" t="s">
        <v>160</v>
      </c>
      <c r="H3736" s="394">
        <v>0.05</v>
      </c>
      <c r="I3736" s="395">
        <v>22.4</v>
      </c>
      <c r="J3736" s="395">
        <v>1.1200000000000001</v>
      </c>
      <c r="K3736" s="379"/>
      <c r="L3736" s="491">
        <v>26.99</v>
      </c>
    </row>
    <row r="3737" spans="1:13" x14ac:dyDescent="0.2">
      <c r="A3737" s="359" t="s">
        <v>8362</v>
      </c>
      <c r="B3737" s="360" t="s">
        <v>10143</v>
      </c>
      <c r="C3737" s="361" t="s">
        <v>5781</v>
      </c>
      <c r="D3737" s="360" t="s">
        <v>5782</v>
      </c>
      <c r="E3737" s="360" t="s">
        <v>5783</v>
      </c>
      <c r="F3737" s="362" t="s">
        <v>5784</v>
      </c>
      <c r="G3737" s="363" t="s">
        <v>5785</v>
      </c>
      <c r="H3737" s="361" t="s">
        <v>5786</v>
      </c>
      <c r="I3737" s="361" t="s">
        <v>5787</v>
      </c>
      <c r="J3737" s="361" t="s">
        <v>5788</v>
      </c>
      <c r="K3737" s="364"/>
      <c r="L3737" s="494"/>
    </row>
    <row r="3738" spans="1:13" x14ac:dyDescent="0.2">
      <c r="A3738" s="359" t="s">
        <v>8364</v>
      </c>
      <c r="B3738" s="365" t="s">
        <v>5789</v>
      </c>
      <c r="C3738" s="366" t="s">
        <v>10145</v>
      </c>
      <c r="D3738" s="365" t="s">
        <v>5791</v>
      </c>
      <c r="E3738" s="365" t="s">
        <v>1531</v>
      </c>
      <c r="F3738" s="367">
        <v>8</v>
      </c>
      <c r="G3738" s="368" t="s">
        <v>5607</v>
      </c>
      <c r="H3738" s="369">
        <v>1</v>
      </c>
      <c r="I3738" s="370">
        <v>18.91</v>
      </c>
      <c r="J3738" s="370">
        <v>18.91</v>
      </c>
      <c r="K3738" s="371"/>
      <c r="L3738" s="495">
        <v>22.78</v>
      </c>
      <c r="M3738" s="488">
        <v>22.78</v>
      </c>
    </row>
    <row r="3739" spans="1:13" x14ac:dyDescent="0.2">
      <c r="A3739" s="359" t="s">
        <v>8366</v>
      </c>
      <c r="B3739" s="373" t="s">
        <v>5794</v>
      </c>
      <c r="C3739" s="374" t="s">
        <v>5795</v>
      </c>
      <c r="D3739" s="373" t="s">
        <v>5791</v>
      </c>
      <c r="E3739" s="373" t="s">
        <v>5302</v>
      </c>
      <c r="F3739" s="375" t="s">
        <v>5796</v>
      </c>
      <c r="G3739" s="376" t="s">
        <v>86</v>
      </c>
      <c r="H3739" s="377">
        <v>0.36</v>
      </c>
      <c r="I3739" s="378">
        <v>12.5</v>
      </c>
      <c r="J3739" s="378">
        <v>4.5</v>
      </c>
      <c r="K3739" s="379"/>
      <c r="L3739" s="493">
        <v>15.06</v>
      </c>
    </row>
    <row r="3740" spans="1:13" x14ac:dyDescent="0.2">
      <c r="A3740" s="359" t="s">
        <v>8367</v>
      </c>
      <c r="B3740" s="373" t="s">
        <v>5794</v>
      </c>
      <c r="C3740" s="374" t="s">
        <v>5916</v>
      </c>
      <c r="D3740" s="373" t="s">
        <v>5791</v>
      </c>
      <c r="E3740" s="373" t="s">
        <v>5350</v>
      </c>
      <c r="F3740" s="375" t="s">
        <v>5796</v>
      </c>
      <c r="G3740" s="376" t="s">
        <v>86</v>
      </c>
      <c r="H3740" s="377">
        <v>0.36</v>
      </c>
      <c r="I3740" s="378">
        <v>18.510000000000002</v>
      </c>
      <c r="J3740" s="378">
        <v>6.66</v>
      </c>
      <c r="K3740" s="379"/>
      <c r="L3740" s="493">
        <v>22.3</v>
      </c>
    </row>
    <row r="3741" spans="1:13" x14ac:dyDescent="0.2">
      <c r="A3741" s="359" t="s">
        <v>8368</v>
      </c>
      <c r="B3741" s="373" t="s">
        <v>5794</v>
      </c>
      <c r="C3741" s="374" t="s">
        <v>10149</v>
      </c>
      <c r="D3741" s="373" t="s">
        <v>5791</v>
      </c>
      <c r="E3741" s="373" t="s">
        <v>10150</v>
      </c>
      <c r="F3741" s="375" t="s">
        <v>5798</v>
      </c>
      <c r="G3741" s="376" t="s">
        <v>5305</v>
      </c>
      <c r="H3741" s="377">
        <v>1</v>
      </c>
      <c r="I3741" s="378">
        <v>7.75</v>
      </c>
      <c r="J3741" s="378">
        <v>7.75</v>
      </c>
      <c r="K3741" s="379"/>
      <c r="L3741" s="493">
        <v>9.34</v>
      </c>
    </row>
    <row r="3742" spans="1:13" x14ac:dyDescent="0.2">
      <c r="A3742" s="359" t="s">
        <v>14307</v>
      </c>
      <c r="B3742" s="381" t="s">
        <v>10152</v>
      </c>
      <c r="C3742" s="382" t="s">
        <v>5781</v>
      </c>
      <c r="D3742" s="381" t="s">
        <v>5782</v>
      </c>
      <c r="E3742" s="381" t="s">
        <v>5783</v>
      </c>
      <c r="F3742" s="383" t="s">
        <v>5784</v>
      </c>
      <c r="G3742" s="384" t="s">
        <v>5785</v>
      </c>
      <c r="H3742" s="382" t="s">
        <v>5786</v>
      </c>
      <c r="I3742" s="382" t="s">
        <v>5787</v>
      </c>
      <c r="J3742" s="382" t="s">
        <v>5788</v>
      </c>
      <c r="K3742" s="364"/>
    </row>
    <row r="3743" spans="1:13" ht="12.75" thickBot="1" x14ac:dyDescent="0.25">
      <c r="A3743" s="359" t="s">
        <v>14308</v>
      </c>
      <c r="B3743" s="385" t="s">
        <v>5789</v>
      </c>
      <c r="C3743" s="386" t="s">
        <v>10154</v>
      </c>
      <c r="D3743" s="385" t="s">
        <v>5791</v>
      </c>
      <c r="E3743" s="385" t="s">
        <v>1533</v>
      </c>
      <c r="F3743" s="387">
        <v>8</v>
      </c>
      <c r="G3743" s="388" t="s">
        <v>5607</v>
      </c>
      <c r="H3743" s="389">
        <v>1</v>
      </c>
      <c r="I3743" s="372">
        <v>22.380000000000003</v>
      </c>
      <c r="J3743" s="372">
        <v>22.380000000000003</v>
      </c>
      <c r="K3743" s="371"/>
      <c r="L3743" s="488">
        <v>26.95</v>
      </c>
      <c r="M3743" s="488">
        <v>26.95</v>
      </c>
    </row>
    <row r="3744" spans="1:13" ht="12.75" thickTop="1" x14ac:dyDescent="0.2">
      <c r="A3744" s="359" t="s">
        <v>14309</v>
      </c>
      <c r="B3744" s="390" t="s">
        <v>5794</v>
      </c>
      <c r="C3744" s="391" t="s">
        <v>5795</v>
      </c>
      <c r="D3744" s="390" t="s">
        <v>5791</v>
      </c>
      <c r="E3744" s="390" t="s">
        <v>5302</v>
      </c>
      <c r="F3744" s="392" t="s">
        <v>5796</v>
      </c>
      <c r="G3744" s="393" t="s">
        <v>86</v>
      </c>
      <c r="H3744" s="394">
        <v>0.45</v>
      </c>
      <c r="I3744" s="395">
        <v>12.5</v>
      </c>
      <c r="J3744" s="395">
        <v>5.62</v>
      </c>
      <c r="K3744" s="379"/>
      <c r="L3744" s="491">
        <v>15.06</v>
      </c>
    </row>
    <row r="3745" spans="1:13" x14ac:dyDescent="0.2">
      <c r="A3745" s="359" t="s">
        <v>8370</v>
      </c>
      <c r="B3745" s="373" t="s">
        <v>5794</v>
      </c>
      <c r="C3745" s="374" t="s">
        <v>5916</v>
      </c>
      <c r="D3745" s="373" t="s">
        <v>5791</v>
      </c>
      <c r="E3745" s="373" t="s">
        <v>5350</v>
      </c>
      <c r="F3745" s="375" t="s">
        <v>5796</v>
      </c>
      <c r="G3745" s="376" t="s">
        <v>86</v>
      </c>
      <c r="H3745" s="377">
        <v>0.45</v>
      </c>
      <c r="I3745" s="378">
        <v>18.510000000000002</v>
      </c>
      <c r="J3745" s="378">
        <v>8.32</v>
      </c>
      <c r="K3745" s="379"/>
      <c r="L3745" s="493">
        <v>22.3</v>
      </c>
    </row>
    <row r="3746" spans="1:13" x14ac:dyDescent="0.2">
      <c r="A3746" s="359" t="s">
        <v>8372</v>
      </c>
      <c r="B3746" s="373" t="s">
        <v>5794</v>
      </c>
      <c r="C3746" s="374" t="s">
        <v>10158</v>
      </c>
      <c r="D3746" s="373" t="s">
        <v>5791</v>
      </c>
      <c r="E3746" s="373" t="s">
        <v>10159</v>
      </c>
      <c r="F3746" s="375" t="s">
        <v>5798</v>
      </c>
      <c r="G3746" s="376" t="s">
        <v>5305</v>
      </c>
      <c r="H3746" s="377">
        <v>1</v>
      </c>
      <c r="I3746" s="378">
        <v>8.4410499999999988</v>
      </c>
      <c r="J3746" s="378">
        <v>8.44</v>
      </c>
      <c r="K3746" s="379"/>
      <c r="L3746" s="493">
        <v>10.15</v>
      </c>
    </row>
    <row r="3747" spans="1:13" x14ac:dyDescent="0.2">
      <c r="A3747" s="359" t="s">
        <v>8374</v>
      </c>
      <c r="B3747" s="360" t="s">
        <v>10161</v>
      </c>
      <c r="C3747" s="361" t="s">
        <v>5781</v>
      </c>
      <c r="D3747" s="360" t="s">
        <v>5782</v>
      </c>
      <c r="E3747" s="360" t="s">
        <v>5783</v>
      </c>
      <c r="F3747" s="362" t="s">
        <v>5784</v>
      </c>
      <c r="G3747" s="363" t="s">
        <v>5785</v>
      </c>
      <c r="H3747" s="361" t="s">
        <v>5786</v>
      </c>
      <c r="I3747" s="361" t="s">
        <v>5787</v>
      </c>
      <c r="J3747" s="361" t="s">
        <v>5788</v>
      </c>
      <c r="K3747" s="364"/>
      <c r="L3747" s="494"/>
    </row>
    <row r="3748" spans="1:13" ht="24" x14ac:dyDescent="0.2">
      <c r="A3748" s="359" t="s">
        <v>8375</v>
      </c>
      <c r="B3748" s="365" t="s">
        <v>5789</v>
      </c>
      <c r="C3748" s="366" t="s">
        <v>10163</v>
      </c>
      <c r="D3748" s="365" t="s">
        <v>217</v>
      </c>
      <c r="E3748" s="365" t="s">
        <v>1535</v>
      </c>
      <c r="F3748" s="367" t="s">
        <v>6651</v>
      </c>
      <c r="G3748" s="368" t="s">
        <v>160</v>
      </c>
      <c r="H3748" s="369">
        <v>1</v>
      </c>
      <c r="I3748" s="370">
        <v>110.74</v>
      </c>
      <c r="J3748" s="370">
        <v>110.74000000000001</v>
      </c>
      <c r="K3748" s="371"/>
      <c r="L3748" s="495">
        <v>133.41999999999999</v>
      </c>
      <c r="M3748" s="488">
        <v>133.41999999999999</v>
      </c>
    </row>
    <row r="3749" spans="1:13" ht="24" x14ac:dyDescent="0.2">
      <c r="A3749" s="359" t="s">
        <v>8376</v>
      </c>
      <c r="B3749" s="418" t="s">
        <v>5898</v>
      </c>
      <c r="C3749" s="419" t="s">
        <v>6653</v>
      </c>
      <c r="D3749" s="418" t="s">
        <v>217</v>
      </c>
      <c r="E3749" s="418" t="s">
        <v>6654</v>
      </c>
      <c r="F3749" s="420" t="s">
        <v>5908</v>
      </c>
      <c r="G3749" s="421" t="s">
        <v>185</v>
      </c>
      <c r="H3749" s="422">
        <v>0.4713</v>
      </c>
      <c r="I3749" s="423">
        <v>16.63</v>
      </c>
      <c r="J3749" s="423">
        <v>7.83</v>
      </c>
      <c r="K3749" s="379"/>
      <c r="L3749" s="493">
        <v>20.04</v>
      </c>
    </row>
    <row r="3750" spans="1:13" ht="24" x14ac:dyDescent="0.2">
      <c r="A3750" s="359" t="s">
        <v>8379</v>
      </c>
      <c r="B3750" s="418" t="s">
        <v>5898</v>
      </c>
      <c r="C3750" s="419" t="s">
        <v>6656</v>
      </c>
      <c r="D3750" s="418" t="s">
        <v>217</v>
      </c>
      <c r="E3750" s="418" t="s">
        <v>1632</v>
      </c>
      <c r="F3750" s="420" t="s">
        <v>5908</v>
      </c>
      <c r="G3750" s="421" t="s">
        <v>185</v>
      </c>
      <c r="H3750" s="422">
        <v>0.4713</v>
      </c>
      <c r="I3750" s="423">
        <v>23.19</v>
      </c>
      <c r="J3750" s="423">
        <v>10.92</v>
      </c>
      <c r="K3750" s="379"/>
      <c r="L3750" s="493">
        <v>27.94</v>
      </c>
    </row>
    <row r="3751" spans="1:13" x14ac:dyDescent="0.2">
      <c r="A3751" s="359" t="s">
        <v>14310</v>
      </c>
      <c r="B3751" s="396" t="s">
        <v>5794</v>
      </c>
      <c r="C3751" s="397" t="s">
        <v>10167</v>
      </c>
      <c r="D3751" s="396" t="s">
        <v>217</v>
      </c>
      <c r="E3751" s="396" t="s">
        <v>10168</v>
      </c>
      <c r="F3751" s="398" t="s">
        <v>5798</v>
      </c>
      <c r="G3751" s="399" t="s">
        <v>160</v>
      </c>
      <c r="H3751" s="400">
        <v>2</v>
      </c>
      <c r="I3751" s="380">
        <v>11.42</v>
      </c>
      <c r="J3751" s="380">
        <v>22.84</v>
      </c>
      <c r="K3751" s="379"/>
      <c r="L3751" s="489">
        <v>13.76</v>
      </c>
    </row>
    <row r="3752" spans="1:13" ht="24.75" thickBot="1" x14ac:dyDescent="0.25">
      <c r="A3752" s="359" t="s">
        <v>14311</v>
      </c>
      <c r="B3752" s="396" t="s">
        <v>5794</v>
      </c>
      <c r="C3752" s="397" t="s">
        <v>10140</v>
      </c>
      <c r="D3752" s="396" t="s">
        <v>217</v>
      </c>
      <c r="E3752" s="396" t="s">
        <v>10141</v>
      </c>
      <c r="F3752" s="398" t="s">
        <v>5798</v>
      </c>
      <c r="G3752" s="399" t="s">
        <v>160</v>
      </c>
      <c r="H3752" s="400">
        <v>0.17499999999999999</v>
      </c>
      <c r="I3752" s="380">
        <v>22.4</v>
      </c>
      <c r="J3752" s="380">
        <v>3.92</v>
      </c>
      <c r="K3752" s="379"/>
      <c r="L3752" s="489">
        <v>26.99</v>
      </c>
    </row>
    <row r="3753" spans="1:13" ht="12.75" thickTop="1" x14ac:dyDescent="0.2">
      <c r="A3753" s="359" t="s">
        <v>14312</v>
      </c>
      <c r="B3753" s="390" t="s">
        <v>5794</v>
      </c>
      <c r="C3753" s="391" t="s">
        <v>10171</v>
      </c>
      <c r="D3753" s="390" t="s">
        <v>217</v>
      </c>
      <c r="E3753" s="390" t="s">
        <v>10172</v>
      </c>
      <c r="F3753" s="392" t="s">
        <v>5798</v>
      </c>
      <c r="G3753" s="393" t="s">
        <v>160</v>
      </c>
      <c r="H3753" s="394">
        <v>1</v>
      </c>
      <c r="I3753" s="395">
        <v>65.23003384615383</v>
      </c>
      <c r="J3753" s="395">
        <v>65.23</v>
      </c>
      <c r="K3753" s="379"/>
      <c r="L3753" s="491">
        <v>78.58</v>
      </c>
    </row>
    <row r="3754" spans="1:13" x14ac:dyDescent="0.2">
      <c r="A3754" s="359" t="s">
        <v>8380</v>
      </c>
      <c r="B3754" s="360" t="s">
        <v>10174</v>
      </c>
      <c r="C3754" s="361" t="s">
        <v>5781</v>
      </c>
      <c r="D3754" s="360" t="s">
        <v>5782</v>
      </c>
      <c r="E3754" s="360" t="s">
        <v>5783</v>
      </c>
      <c r="F3754" s="362" t="s">
        <v>5784</v>
      </c>
      <c r="G3754" s="363" t="s">
        <v>5785</v>
      </c>
      <c r="H3754" s="361" t="s">
        <v>5786</v>
      </c>
      <c r="I3754" s="361" t="s">
        <v>5787</v>
      </c>
      <c r="J3754" s="361" t="s">
        <v>5788</v>
      </c>
      <c r="K3754" s="364"/>
      <c r="L3754" s="494"/>
    </row>
    <row r="3755" spans="1:13" x14ac:dyDescent="0.2">
      <c r="A3755" s="359" t="s">
        <v>8382</v>
      </c>
      <c r="B3755" s="365" t="s">
        <v>5789</v>
      </c>
      <c r="C3755" s="366" t="s">
        <v>10176</v>
      </c>
      <c r="D3755" s="365" t="s">
        <v>5791</v>
      </c>
      <c r="E3755" s="365" t="s">
        <v>1537</v>
      </c>
      <c r="F3755" s="367">
        <v>8</v>
      </c>
      <c r="G3755" s="368" t="s">
        <v>5607</v>
      </c>
      <c r="H3755" s="369">
        <v>1</v>
      </c>
      <c r="I3755" s="370">
        <v>22.05</v>
      </c>
      <c r="J3755" s="370">
        <v>22.05</v>
      </c>
      <c r="K3755" s="371"/>
      <c r="L3755" s="495">
        <v>26.55</v>
      </c>
      <c r="M3755" s="488">
        <v>26.55</v>
      </c>
    </row>
    <row r="3756" spans="1:13" x14ac:dyDescent="0.2">
      <c r="A3756" s="359" t="s">
        <v>8384</v>
      </c>
      <c r="B3756" s="373" t="s">
        <v>5794</v>
      </c>
      <c r="C3756" s="374" t="s">
        <v>5795</v>
      </c>
      <c r="D3756" s="373" t="s">
        <v>5791</v>
      </c>
      <c r="E3756" s="373" t="s">
        <v>5302</v>
      </c>
      <c r="F3756" s="375" t="s">
        <v>5796</v>
      </c>
      <c r="G3756" s="376" t="s">
        <v>86</v>
      </c>
      <c r="H3756" s="377">
        <v>0.45</v>
      </c>
      <c r="I3756" s="378">
        <v>12.5</v>
      </c>
      <c r="J3756" s="378">
        <v>5.62</v>
      </c>
      <c r="K3756" s="379"/>
      <c r="L3756" s="493">
        <v>15.06</v>
      </c>
    </row>
    <row r="3757" spans="1:13" x14ac:dyDescent="0.2">
      <c r="A3757" s="359" t="s">
        <v>8385</v>
      </c>
      <c r="B3757" s="373" t="s">
        <v>5794</v>
      </c>
      <c r="C3757" s="374" t="s">
        <v>5916</v>
      </c>
      <c r="D3757" s="373" t="s">
        <v>5791</v>
      </c>
      <c r="E3757" s="373" t="s">
        <v>5350</v>
      </c>
      <c r="F3757" s="375" t="s">
        <v>5796</v>
      </c>
      <c r="G3757" s="376" t="s">
        <v>86</v>
      </c>
      <c r="H3757" s="377">
        <v>0.45</v>
      </c>
      <c r="I3757" s="378">
        <v>18.510000000000002</v>
      </c>
      <c r="J3757" s="378">
        <v>8.32</v>
      </c>
      <c r="K3757" s="379"/>
      <c r="L3757" s="493">
        <v>22.3</v>
      </c>
    </row>
    <row r="3758" spans="1:13" x14ac:dyDescent="0.2">
      <c r="A3758" s="359" t="s">
        <v>8386</v>
      </c>
      <c r="B3758" s="373" t="s">
        <v>5794</v>
      </c>
      <c r="C3758" s="374" t="s">
        <v>10180</v>
      </c>
      <c r="D3758" s="373" t="s">
        <v>5791</v>
      </c>
      <c r="E3758" s="373" t="s">
        <v>10181</v>
      </c>
      <c r="F3758" s="375" t="s">
        <v>5798</v>
      </c>
      <c r="G3758" s="376" t="s">
        <v>5305</v>
      </c>
      <c r="H3758" s="377">
        <v>1</v>
      </c>
      <c r="I3758" s="378">
        <v>8.1102249999999998</v>
      </c>
      <c r="J3758" s="378">
        <v>8.11</v>
      </c>
      <c r="K3758" s="379"/>
      <c r="L3758" s="493">
        <v>9.75</v>
      </c>
    </row>
    <row r="3759" spans="1:13" x14ac:dyDescent="0.2">
      <c r="A3759" s="359" t="s">
        <v>8387</v>
      </c>
      <c r="B3759" s="360" t="s">
        <v>10183</v>
      </c>
      <c r="C3759" s="361" t="s">
        <v>5781</v>
      </c>
      <c r="D3759" s="360" t="s">
        <v>5782</v>
      </c>
      <c r="E3759" s="360" t="s">
        <v>5783</v>
      </c>
      <c r="F3759" s="362" t="s">
        <v>5784</v>
      </c>
      <c r="G3759" s="363" t="s">
        <v>5785</v>
      </c>
      <c r="H3759" s="361" t="s">
        <v>5786</v>
      </c>
      <c r="I3759" s="361" t="s">
        <v>5787</v>
      </c>
      <c r="J3759" s="361" t="s">
        <v>5788</v>
      </c>
      <c r="K3759" s="364"/>
      <c r="L3759" s="494"/>
    </row>
    <row r="3760" spans="1:13" x14ac:dyDescent="0.2">
      <c r="A3760" s="359" t="s">
        <v>14313</v>
      </c>
      <c r="B3760" s="385" t="s">
        <v>5789</v>
      </c>
      <c r="C3760" s="386" t="s">
        <v>10185</v>
      </c>
      <c r="D3760" s="385" t="s">
        <v>5791</v>
      </c>
      <c r="E3760" s="385" t="s">
        <v>1539</v>
      </c>
      <c r="F3760" s="387">
        <v>8</v>
      </c>
      <c r="G3760" s="388" t="s">
        <v>5607</v>
      </c>
      <c r="H3760" s="389">
        <v>1</v>
      </c>
      <c r="I3760" s="372">
        <v>11.35</v>
      </c>
      <c r="J3760" s="372">
        <v>11.35</v>
      </c>
      <c r="K3760" s="371"/>
      <c r="L3760" s="488">
        <v>13.67</v>
      </c>
      <c r="M3760" s="488">
        <v>13.67</v>
      </c>
    </row>
    <row r="3761" spans="1:13" ht="12.75" thickBot="1" x14ac:dyDescent="0.25">
      <c r="A3761" s="359" t="s">
        <v>14314</v>
      </c>
      <c r="B3761" s="396" t="s">
        <v>5794</v>
      </c>
      <c r="C3761" s="397" t="s">
        <v>5795</v>
      </c>
      <c r="D3761" s="396" t="s">
        <v>5791</v>
      </c>
      <c r="E3761" s="396" t="s">
        <v>5302</v>
      </c>
      <c r="F3761" s="398" t="s">
        <v>5796</v>
      </c>
      <c r="G3761" s="399" t="s">
        <v>86</v>
      </c>
      <c r="H3761" s="400">
        <v>0.28000000000000003</v>
      </c>
      <c r="I3761" s="380">
        <v>12.5</v>
      </c>
      <c r="J3761" s="380">
        <v>3.5</v>
      </c>
      <c r="K3761" s="379"/>
      <c r="L3761" s="489">
        <v>15.06</v>
      </c>
    </row>
    <row r="3762" spans="1:13" ht="12.75" thickTop="1" x14ac:dyDescent="0.2">
      <c r="A3762" s="359" t="s">
        <v>14315</v>
      </c>
      <c r="B3762" s="390" t="s">
        <v>5794</v>
      </c>
      <c r="C3762" s="391" t="s">
        <v>5916</v>
      </c>
      <c r="D3762" s="390" t="s">
        <v>5791</v>
      </c>
      <c r="E3762" s="390" t="s">
        <v>5350</v>
      </c>
      <c r="F3762" s="392" t="s">
        <v>5796</v>
      </c>
      <c r="G3762" s="393" t="s">
        <v>86</v>
      </c>
      <c r="H3762" s="394">
        <v>0.28000000000000003</v>
      </c>
      <c r="I3762" s="395">
        <v>18.510000000000002</v>
      </c>
      <c r="J3762" s="395">
        <v>5.18</v>
      </c>
      <c r="K3762" s="379"/>
      <c r="L3762" s="491">
        <v>22.3</v>
      </c>
    </row>
    <row r="3763" spans="1:13" x14ac:dyDescent="0.2">
      <c r="A3763" s="359" t="s">
        <v>8390</v>
      </c>
      <c r="B3763" s="373" t="s">
        <v>5794</v>
      </c>
      <c r="C3763" s="374" t="s">
        <v>10189</v>
      </c>
      <c r="D3763" s="373" t="s">
        <v>5791</v>
      </c>
      <c r="E3763" s="373" t="s">
        <v>10190</v>
      </c>
      <c r="F3763" s="375" t="s">
        <v>5798</v>
      </c>
      <c r="G3763" s="376" t="s">
        <v>5305</v>
      </c>
      <c r="H3763" s="377">
        <v>1</v>
      </c>
      <c r="I3763" s="378">
        <v>2.67</v>
      </c>
      <c r="J3763" s="378">
        <v>2.67</v>
      </c>
      <c r="K3763" s="379"/>
      <c r="L3763" s="493">
        <v>3.22</v>
      </c>
    </row>
    <row r="3764" spans="1:13" x14ac:dyDescent="0.2">
      <c r="A3764" s="359" t="s">
        <v>8392</v>
      </c>
      <c r="B3764" s="360" t="s">
        <v>10192</v>
      </c>
      <c r="C3764" s="361" t="s">
        <v>5781</v>
      </c>
      <c r="D3764" s="360" t="s">
        <v>5782</v>
      </c>
      <c r="E3764" s="360" t="s">
        <v>5783</v>
      </c>
      <c r="F3764" s="362" t="s">
        <v>5784</v>
      </c>
      <c r="G3764" s="363" t="s">
        <v>5785</v>
      </c>
      <c r="H3764" s="361" t="s">
        <v>5786</v>
      </c>
      <c r="I3764" s="361" t="s">
        <v>5787</v>
      </c>
      <c r="J3764" s="361" t="s">
        <v>5788</v>
      </c>
      <c r="K3764" s="364"/>
      <c r="L3764" s="494"/>
    </row>
    <row r="3765" spans="1:13" x14ac:dyDescent="0.2">
      <c r="A3765" s="359" t="s">
        <v>8393</v>
      </c>
      <c r="B3765" s="365" t="s">
        <v>5789</v>
      </c>
      <c r="C3765" s="366" t="s">
        <v>10194</v>
      </c>
      <c r="D3765" s="365" t="s">
        <v>5791</v>
      </c>
      <c r="E3765" s="365" t="s">
        <v>1541</v>
      </c>
      <c r="F3765" s="367">
        <v>8</v>
      </c>
      <c r="G3765" s="368" t="s">
        <v>5607</v>
      </c>
      <c r="H3765" s="369">
        <v>1</v>
      </c>
      <c r="I3765" s="370">
        <v>18.77</v>
      </c>
      <c r="J3765" s="370">
        <v>18.77</v>
      </c>
      <c r="K3765" s="371"/>
      <c r="L3765" s="495">
        <v>22.61</v>
      </c>
      <c r="M3765" s="488">
        <v>22.61</v>
      </c>
    </row>
    <row r="3766" spans="1:13" x14ac:dyDescent="0.2">
      <c r="A3766" s="359" t="s">
        <v>8394</v>
      </c>
      <c r="B3766" s="373" t="s">
        <v>5794</v>
      </c>
      <c r="C3766" s="374" t="s">
        <v>5795</v>
      </c>
      <c r="D3766" s="373" t="s">
        <v>5791</v>
      </c>
      <c r="E3766" s="373" t="s">
        <v>5302</v>
      </c>
      <c r="F3766" s="375" t="s">
        <v>5796</v>
      </c>
      <c r="G3766" s="376" t="s">
        <v>86</v>
      </c>
      <c r="H3766" s="377">
        <v>0.36</v>
      </c>
      <c r="I3766" s="378">
        <v>12.5</v>
      </c>
      <c r="J3766" s="378">
        <v>4.5</v>
      </c>
      <c r="K3766" s="379"/>
      <c r="L3766" s="493">
        <v>15.06</v>
      </c>
    </row>
    <row r="3767" spans="1:13" x14ac:dyDescent="0.2">
      <c r="A3767" s="359" t="s">
        <v>8395</v>
      </c>
      <c r="B3767" s="373" t="s">
        <v>5794</v>
      </c>
      <c r="C3767" s="374" t="s">
        <v>5916</v>
      </c>
      <c r="D3767" s="373" t="s">
        <v>5791</v>
      </c>
      <c r="E3767" s="373" t="s">
        <v>5350</v>
      </c>
      <c r="F3767" s="375" t="s">
        <v>5796</v>
      </c>
      <c r="G3767" s="376" t="s">
        <v>86</v>
      </c>
      <c r="H3767" s="377">
        <v>0.36</v>
      </c>
      <c r="I3767" s="378">
        <v>18.510000000000002</v>
      </c>
      <c r="J3767" s="378">
        <v>6.66</v>
      </c>
      <c r="K3767" s="379"/>
      <c r="L3767" s="493">
        <v>22.3</v>
      </c>
    </row>
    <row r="3768" spans="1:13" x14ac:dyDescent="0.2">
      <c r="A3768" s="359" t="s">
        <v>14316</v>
      </c>
      <c r="B3768" s="396" t="s">
        <v>5794</v>
      </c>
      <c r="C3768" s="397" t="s">
        <v>10198</v>
      </c>
      <c r="D3768" s="396" t="s">
        <v>5791</v>
      </c>
      <c r="E3768" s="396" t="s">
        <v>10199</v>
      </c>
      <c r="F3768" s="398" t="s">
        <v>5798</v>
      </c>
      <c r="G3768" s="399" t="s">
        <v>5305</v>
      </c>
      <c r="H3768" s="400">
        <v>1</v>
      </c>
      <c r="I3768" s="380">
        <v>7.61</v>
      </c>
      <c r="J3768" s="380">
        <v>7.61</v>
      </c>
      <c r="K3768" s="379"/>
      <c r="L3768" s="489">
        <v>9.17</v>
      </c>
    </row>
    <row r="3769" spans="1:13" ht="12.75" thickBot="1" x14ac:dyDescent="0.25">
      <c r="A3769" s="359" t="s">
        <v>14317</v>
      </c>
      <c r="B3769" s="381" t="s">
        <v>10201</v>
      </c>
      <c r="C3769" s="382" t="s">
        <v>5781</v>
      </c>
      <c r="D3769" s="381" t="s">
        <v>5782</v>
      </c>
      <c r="E3769" s="381" t="s">
        <v>5783</v>
      </c>
      <c r="F3769" s="383" t="s">
        <v>5784</v>
      </c>
      <c r="G3769" s="384" t="s">
        <v>5785</v>
      </c>
      <c r="H3769" s="382" t="s">
        <v>5786</v>
      </c>
      <c r="I3769" s="382" t="s">
        <v>5787</v>
      </c>
      <c r="J3769" s="382" t="s">
        <v>5788</v>
      </c>
      <c r="K3769" s="364"/>
    </row>
    <row r="3770" spans="1:13" ht="12.75" thickTop="1" x14ac:dyDescent="0.2">
      <c r="A3770" s="359" t="s">
        <v>14318</v>
      </c>
      <c r="B3770" s="401" t="s">
        <v>5789</v>
      </c>
      <c r="C3770" s="402" t="s">
        <v>10203</v>
      </c>
      <c r="D3770" s="401" t="s">
        <v>5791</v>
      </c>
      <c r="E3770" s="401" t="s">
        <v>1543</v>
      </c>
      <c r="F3770" s="403">
        <v>8</v>
      </c>
      <c r="G3770" s="404" t="s">
        <v>5607</v>
      </c>
      <c r="H3770" s="405">
        <v>1</v>
      </c>
      <c r="I3770" s="406">
        <v>11.34</v>
      </c>
      <c r="J3770" s="406">
        <v>11.34</v>
      </c>
      <c r="K3770" s="371"/>
      <c r="L3770" s="496">
        <v>13.66</v>
      </c>
      <c r="M3770" s="488">
        <v>13.66</v>
      </c>
    </row>
    <row r="3771" spans="1:13" x14ac:dyDescent="0.2">
      <c r="A3771" s="359" t="s">
        <v>8396</v>
      </c>
      <c r="B3771" s="373" t="s">
        <v>5794</v>
      </c>
      <c r="C3771" s="374" t="s">
        <v>5795</v>
      </c>
      <c r="D3771" s="373" t="s">
        <v>5791</v>
      </c>
      <c r="E3771" s="373" t="s">
        <v>5302</v>
      </c>
      <c r="F3771" s="375" t="s">
        <v>5796</v>
      </c>
      <c r="G3771" s="376" t="s">
        <v>86</v>
      </c>
      <c r="H3771" s="377">
        <v>0.28000000000000003</v>
      </c>
      <c r="I3771" s="378">
        <v>12.5</v>
      </c>
      <c r="J3771" s="378">
        <v>3.5</v>
      </c>
      <c r="K3771" s="379"/>
      <c r="L3771" s="493">
        <v>15.06</v>
      </c>
    </row>
    <row r="3772" spans="1:13" x14ac:dyDescent="0.2">
      <c r="A3772" s="359" t="s">
        <v>8398</v>
      </c>
      <c r="B3772" s="373" t="s">
        <v>5794</v>
      </c>
      <c r="C3772" s="374" t="s">
        <v>5916</v>
      </c>
      <c r="D3772" s="373" t="s">
        <v>5791</v>
      </c>
      <c r="E3772" s="373" t="s">
        <v>5350</v>
      </c>
      <c r="F3772" s="375" t="s">
        <v>5796</v>
      </c>
      <c r="G3772" s="376" t="s">
        <v>86</v>
      </c>
      <c r="H3772" s="377">
        <v>0.28000000000000003</v>
      </c>
      <c r="I3772" s="378">
        <v>18.510000000000002</v>
      </c>
      <c r="J3772" s="378">
        <v>5.18</v>
      </c>
      <c r="K3772" s="379"/>
      <c r="L3772" s="493">
        <v>22.3</v>
      </c>
    </row>
    <row r="3773" spans="1:13" x14ac:dyDescent="0.2">
      <c r="A3773" s="359" t="s">
        <v>8399</v>
      </c>
      <c r="B3773" s="373" t="s">
        <v>5794</v>
      </c>
      <c r="C3773" s="374" t="s">
        <v>10207</v>
      </c>
      <c r="D3773" s="373" t="s">
        <v>5791</v>
      </c>
      <c r="E3773" s="373" t="s">
        <v>1543</v>
      </c>
      <c r="F3773" s="375" t="s">
        <v>5798</v>
      </c>
      <c r="G3773" s="376" t="s">
        <v>5305</v>
      </c>
      <c r="H3773" s="377">
        <v>1</v>
      </c>
      <c r="I3773" s="378">
        <v>2.66</v>
      </c>
      <c r="J3773" s="378">
        <v>2.66</v>
      </c>
      <c r="K3773" s="379"/>
      <c r="L3773" s="493">
        <v>3.21</v>
      </c>
    </row>
    <row r="3774" spans="1:13" x14ac:dyDescent="0.2">
      <c r="A3774" s="359" t="s">
        <v>8400</v>
      </c>
      <c r="B3774" s="360" t="s">
        <v>10209</v>
      </c>
      <c r="C3774" s="361" t="s">
        <v>5781</v>
      </c>
      <c r="D3774" s="360" t="s">
        <v>5782</v>
      </c>
      <c r="E3774" s="360" t="s">
        <v>5783</v>
      </c>
      <c r="F3774" s="362" t="s">
        <v>5784</v>
      </c>
      <c r="G3774" s="363" t="s">
        <v>5785</v>
      </c>
      <c r="H3774" s="361" t="s">
        <v>5786</v>
      </c>
      <c r="I3774" s="361" t="s">
        <v>5787</v>
      </c>
      <c r="J3774" s="361" t="s">
        <v>5788</v>
      </c>
      <c r="K3774" s="364"/>
      <c r="L3774" s="494"/>
    </row>
    <row r="3775" spans="1:13" x14ac:dyDescent="0.2">
      <c r="A3775" s="359" t="s">
        <v>8401</v>
      </c>
      <c r="B3775" s="365" t="s">
        <v>5789</v>
      </c>
      <c r="C3775" s="366" t="s">
        <v>10211</v>
      </c>
      <c r="D3775" s="365" t="s">
        <v>5791</v>
      </c>
      <c r="E3775" s="365" t="s">
        <v>1547</v>
      </c>
      <c r="F3775" s="367">
        <v>8</v>
      </c>
      <c r="G3775" s="368" t="s">
        <v>5607</v>
      </c>
      <c r="H3775" s="369">
        <v>1</v>
      </c>
      <c r="I3775" s="370">
        <v>12.16</v>
      </c>
      <c r="J3775" s="370">
        <v>12.16</v>
      </c>
      <c r="K3775" s="371"/>
      <c r="L3775" s="495">
        <v>14.65</v>
      </c>
      <c r="M3775" s="488">
        <v>14.65</v>
      </c>
    </row>
    <row r="3776" spans="1:13" x14ac:dyDescent="0.2">
      <c r="A3776" s="359" t="s">
        <v>14319</v>
      </c>
      <c r="B3776" s="396" t="s">
        <v>5794</v>
      </c>
      <c r="C3776" s="397" t="s">
        <v>5795</v>
      </c>
      <c r="D3776" s="396" t="s">
        <v>5791</v>
      </c>
      <c r="E3776" s="396" t="s">
        <v>5302</v>
      </c>
      <c r="F3776" s="398" t="s">
        <v>5796</v>
      </c>
      <c r="G3776" s="399" t="s">
        <v>86</v>
      </c>
      <c r="H3776" s="400">
        <v>0.28999999999999998</v>
      </c>
      <c r="I3776" s="380">
        <v>12.5</v>
      </c>
      <c r="J3776" s="380">
        <v>3.62</v>
      </c>
      <c r="K3776" s="379"/>
      <c r="L3776" s="489">
        <v>15.06</v>
      </c>
    </row>
    <row r="3777" spans="1:13" ht="12.75" thickBot="1" x14ac:dyDescent="0.25">
      <c r="A3777" s="359" t="s">
        <v>14320</v>
      </c>
      <c r="B3777" s="396" t="s">
        <v>5794</v>
      </c>
      <c r="C3777" s="397" t="s">
        <v>5916</v>
      </c>
      <c r="D3777" s="396" t="s">
        <v>5791</v>
      </c>
      <c r="E3777" s="396" t="s">
        <v>5350</v>
      </c>
      <c r="F3777" s="398" t="s">
        <v>5796</v>
      </c>
      <c r="G3777" s="399" t="s">
        <v>86</v>
      </c>
      <c r="H3777" s="400">
        <v>0.28999999999999998</v>
      </c>
      <c r="I3777" s="380">
        <v>18.510000000000002</v>
      </c>
      <c r="J3777" s="380">
        <v>5.36</v>
      </c>
      <c r="K3777" s="379"/>
      <c r="L3777" s="489">
        <v>22.3</v>
      </c>
    </row>
    <row r="3778" spans="1:13" ht="12.75" thickTop="1" x14ac:dyDescent="0.2">
      <c r="A3778" s="359" t="s">
        <v>14321</v>
      </c>
      <c r="B3778" s="390" t="s">
        <v>5794</v>
      </c>
      <c r="C3778" s="391" t="s">
        <v>10215</v>
      </c>
      <c r="D3778" s="390" t="s">
        <v>5791</v>
      </c>
      <c r="E3778" s="390" t="s">
        <v>10216</v>
      </c>
      <c r="F3778" s="392" t="s">
        <v>5798</v>
      </c>
      <c r="G3778" s="393" t="s">
        <v>5305</v>
      </c>
      <c r="H3778" s="394">
        <v>1</v>
      </c>
      <c r="I3778" s="395">
        <v>3.1805666666666665</v>
      </c>
      <c r="J3778" s="395">
        <v>3.18</v>
      </c>
      <c r="K3778" s="379"/>
      <c r="L3778" s="491">
        <v>3.83</v>
      </c>
    </row>
    <row r="3779" spans="1:13" x14ac:dyDescent="0.2">
      <c r="A3779" s="359" t="s">
        <v>8402</v>
      </c>
      <c r="B3779" s="360" t="s">
        <v>10218</v>
      </c>
      <c r="C3779" s="361" t="s">
        <v>5781</v>
      </c>
      <c r="D3779" s="360" t="s">
        <v>5782</v>
      </c>
      <c r="E3779" s="360" t="s">
        <v>5783</v>
      </c>
      <c r="F3779" s="362" t="s">
        <v>5784</v>
      </c>
      <c r="G3779" s="363" t="s">
        <v>5785</v>
      </c>
      <c r="H3779" s="361" t="s">
        <v>5786</v>
      </c>
      <c r="I3779" s="361" t="s">
        <v>5787</v>
      </c>
      <c r="J3779" s="361" t="s">
        <v>5788</v>
      </c>
      <c r="K3779" s="364"/>
      <c r="L3779" s="494"/>
    </row>
    <row r="3780" spans="1:13" x14ac:dyDescent="0.2">
      <c r="A3780" s="359" t="s">
        <v>8404</v>
      </c>
      <c r="B3780" s="365" t="s">
        <v>5789</v>
      </c>
      <c r="C3780" s="366" t="s">
        <v>10220</v>
      </c>
      <c r="D3780" s="365" t="s">
        <v>5791</v>
      </c>
      <c r="E3780" s="365" t="s">
        <v>1549</v>
      </c>
      <c r="F3780" s="367">
        <v>8</v>
      </c>
      <c r="G3780" s="368" t="s">
        <v>5607</v>
      </c>
      <c r="H3780" s="369">
        <v>1</v>
      </c>
      <c r="I3780" s="370">
        <v>15.65</v>
      </c>
      <c r="J3780" s="370">
        <v>15.65</v>
      </c>
      <c r="K3780" s="371"/>
      <c r="L3780" s="495">
        <v>18.850000000000001</v>
      </c>
      <c r="M3780" s="488">
        <v>18.850000000000001</v>
      </c>
    </row>
    <row r="3781" spans="1:13" x14ac:dyDescent="0.2">
      <c r="A3781" s="359" t="s">
        <v>8405</v>
      </c>
      <c r="B3781" s="373" t="s">
        <v>5794</v>
      </c>
      <c r="C3781" s="374" t="s">
        <v>5795</v>
      </c>
      <c r="D3781" s="373" t="s">
        <v>5791</v>
      </c>
      <c r="E3781" s="373" t="s">
        <v>5302</v>
      </c>
      <c r="F3781" s="375" t="s">
        <v>5796</v>
      </c>
      <c r="G3781" s="376" t="s">
        <v>86</v>
      </c>
      <c r="H3781" s="377">
        <v>0.28999999999999998</v>
      </c>
      <c r="I3781" s="378">
        <v>12.5</v>
      </c>
      <c r="J3781" s="378">
        <v>3.62</v>
      </c>
      <c r="K3781" s="379"/>
      <c r="L3781" s="493">
        <v>15.06</v>
      </c>
    </row>
    <row r="3782" spans="1:13" x14ac:dyDescent="0.2">
      <c r="A3782" s="359" t="s">
        <v>8406</v>
      </c>
      <c r="B3782" s="373" t="s">
        <v>5794</v>
      </c>
      <c r="C3782" s="374" t="s">
        <v>5916</v>
      </c>
      <c r="D3782" s="373" t="s">
        <v>5791</v>
      </c>
      <c r="E3782" s="373" t="s">
        <v>5350</v>
      </c>
      <c r="F3782" s="375" t="s">
        <v>5796</v>
      </c>
      <c r="G3782" s="376" t="s">
        <v>86</v>
      </c>
      <c r="H3782" s="377">
        <v>0.28999999999999998</v>
      </c>
      <c r="I3782" s="378">
        <v>18.510000000000002</v>
      </c>
      <c r="J3782" s="378">
        <v>5.36</v>
      </c>
      <c r="K3782" s="379"/>
      <c r="L3782" s="493">
        <v>22.3</v>
      </c>
    </row>
    <row r="3783" spans="1:13" x14ac:dyDescent="0.2">
      <c r="A3783" s="359" t="s">
        <v>8407</v>
      </c>
      <c r="B3783" s="373" t="s">
        <v>5794</v>
      </c>
      <c r="C3783" s="374" t="s">
        <v>10224</v>
      </c>
      <c r="D3783" s="373" t="s">
        <v>5791</v>
      </c>
      <c r="E3783" s="373" t="s">
        <v>1549</v>
      </c>
      <c r="F3783" s="375" t="s">
        <v>5798</v>
      </c>
      <c r="G3783" s="376" t="s">
        <v>5305</v>
      </c>
      <c r="H3783" s="377">
        <v>1</v>
      </c>
      <c r="I3783" s="378">
        <v>6.6711</v>
      </c>
      <c r="J3783" s="378">
        <v>6.67</v>
      </c>
      <c r="K3783" s="379"/>
      <c r="L3783" s="493">
        <v>8.0299999999999994</v>
      </c>
    </row>
    <row r="3784" spans="1:13" x14ac:dyDescent="0.2">
      <c r="A3784" s="359" t="s">
        <v>14322</v>
      </c>
      <c r="B3784" s="381" t="s">
        <v>10226</v>
      </c>
      <c r="C3784" s="382" t="s">
        <v>5781</v>
      </c>
      <c r="D3784" s="381" t="s">
        <v>5782</v>
      </c>
      <c r="E3784" s="381" t="s">
        <v>5783</v>
      </c>
      <c r="F3784" s="383" t="s">
        <v>5784</v>
      </c>
      <c r="G3784" s="384" t="s">
        <v>5785</v>
      </c>
      <c r="H3784" s="382" t="s">
        <v>5786</v>
      </c>
      <c r="I3784" s="382" t="s">
        <v>5787</v>
      </c>
      <c r="J3784" s="382" t="s">
        <v>5788</v>
      </c>
      <c r="K3784" s="364"/>
    </row>
    <row r="3785" spans="1:13" ht="12.75" thickBot="1" x14ac:dyDescent="0.25">
      <c r="A3785" s="359" t="s">
        <v>14323</v>
      </c>
      <c r="B3785" s="385" t="s">
        <v>5789</v>
      </c>
      <c r="C3785" s="386" t="s">
        <v>10228</v>
      </c>
      <c r="D3785" s="385" t="s">
        <v>5791</v>
      </c>
      <c r="E3785" s="385" t="s">
        <v>1551</v>
      </c>
      <c r="F3785" s="387">
        <v>8</v>
      </c>
      <c r="G3785" s="388" t="s">
        <v>5607</v>
      </c>
      <c r="H3785" s="389">
        <v>1</v>
      </c>
      <c r="I3785" s="372">
        <v>26.47</v>
      </c>
      <c r="J3785" s="372">
        <v>26.47</v>
      </c>
      <c r="K3785" s="371"/>
      <c r="L3785" s="488">
        <v>31.88</v>
      </c>
      <c r="M3785" s="488">
        <v>31.88</v>
      </c>
    </row>
    <row r="3786" spans="1:13" ht="12.75" thickTop="1" x14ac:dyDescent="0.2">
      <c r="A3786" s="359" t="s">
        <v>14324</v>
      </c>
      <c r="B3786" s="390" t="s">
        <v>5794</v>
      </c>
      <c r="C3786" s="391" t="s">
        <v>5795</v>
      </c>
      <c r="D3786" s="390" t="s">
        <v>5791</v>
      </c>
      <c r="E3786" s="390" t="s">
        <v>5302</v>
      </c>
      <c r="F3786" s="392" t="s">
        <v>5796</v>
      </c>
      <c r="G3786" s="393" t="s">
        <v>86</v>
      </c>
      <c r="H3786" s="394">
        <v>0.46</v>
      </c>
      <c r="I3786" s="395">
        <v>12.5</v>
      </c>
      <c r="J3786" s="395">
        <v>5.75</v>
      </c>
      <c r="K3786" s="379"/>
      <c r="L3786" s="491">
        <v>15.06</v>
      </c>
    </row>
    <row r="3787" spans="1:13" x14ac:dyDescent="0.2">
      <c r="A3787" s="359" t="s">
        <v>8408</v>
      </c>
      <c r="B3787" s="373" t="s">
        <v>5794</v>
      </c>
      <c r="C3787" s="374" t="s">
        <v>5916</v>
      </c>
      <c r="D3787" s="373" t="s">
        <v>5791</v>
      </c>
      <c r="E3787" s="373" t="s">
        <v>5350</v>
      </c>
      <c r="F3787" s="375" t="s">
        <v>5796</v>
      </c>
      <c r="G3787" s="376" t="s">
        <v>86</v>
      </c>
      <c r="H3787" s="377">
        <v>0.46</v>
      </c>
      <c r="I3787" s="378">
        <v>18.510000000000002</v>
      </c>
      <c r="J3787" s="378">
        <v>8.51</v>
      </c>
      <c r="K3787" s="379"/>
      <c r="L3787" s="493">
        <v>22.3</v>
      </c>
    </row>
    <row r="3788" spans="1:13" x14ac:dyDescent="0.2">
      <c r="A3788" s="359" t="s">
        <v>8410</v>
      </c>
      <c r="B3788" s="373" t="s">
        <v>5794</v>
      </c>
      <c r="C3788" s="374" t="s">
        <v>10232</v>
      </c>
      <c r="D3788" s="373" t="s">
        <v>5791</v>
      </c>
      <c r="E3788" s="373" t="s">
        <v>10233</v>
      </c>
      <c r="F3788" s="375" t="s">
        <v>5798</v>
      </c>
      <c r="G3788" s="376" t="s">
        <v>5305</v>
      </c>
      <c r="H3788" s="377">
        <v>1</v>
      </c>
      <c r="I3788" s="378">
        <v>12.21</v>
      </c>
      <c r="J3788" s="378">
        <v>12.21</v>
      </c>
      <c r="K3788" s="379"/>
      <c r="L3788" s="493">
        <v>14.71</v>
      </c>
    </row>
    <row r="3789" spans="1:13" x14ac:dyDescent="0.2">
      <c r="A3789" s="359" t="s">
        <v>8412</v>
      </c>
      <c r="B3789" s="360" t="s">
        <v>10235</v>
      </c>
      <c r="C3789" s="361" t="s">
        <v>5781</v>
      </c>
      <c r="D3789" s="360" t="s">
        <v>5782</v>
      </c>
      <c r="E3789" s="360" t="s">
        <v>5783</v>
      </c>
      <c r="F3789" s="362" t="s">
        <v>5784</v>
      </c>
      <c r="G3789" s="363" t="s">
        <v>5785</v>
      </c>
      <c r="H3789" s="361" t="s">
        <v>5786</v>
      </c>
      <c r="I3789" s="361" t="s">
        <v>5787</v>
      </c>
      <c r="J3789" s="361" t="s">
        <v>5788</v>
      </c>
      <c r="K3789" s="364"/>
      <c r="L3789" s="494"/>
    </row>
    <row r="3790" spans="1:13" x14ac:dyDescent="0.2">
      <c r="A3790" s="359" t="s">
        <v>8413</v>
      </c>
      <c r="B3790" s="365" t="s">
        <v>5789</v>
      </c>
      <c r="C3790" s="366" t="s">
        <v>10237</v>
      </c>
      <c r="D3790" s="365" t="s">
        <v>5791</v>
      </c>
      <c r="E3790" s="365" t="s">
        <v>1553</v>
      </c>
      <c r="F3790" s="367">
        <v>8</v>
      </c>
      <c r="G3790" s="368" t="s">
        <v>5607</v>
      </c>
      <c r="H3790" s="369">
        <v>1</v>
      </c>
      <c r="I3790" s="370">
        <v>36.450000000000003</v>
      </c>
      <c r="J3790" s="370">
        <v>36.450000000000003</v>
      </c>
      <c r="K3790" s="371"/>
      <c r="L3790" s="495">
        <v>43.91</v>
      </c>
      <c r="M3790" s="488">
        <v>43.91</v>
      </c>
    </row>
    <row r="3791" spans="1:13" x14ac:dyDescent="0.2">
      <c r="A3791" s="359" t="s">
        <v>8414</v>
      </c>
      <c r="B3791" s="373" t="s">
        <v>5794</v>
      </c>
      <c r="C3791" s="374" t="s">
        <v>5795</v>
      </c>
      <c r="D3791" s="373" t="s">
        <v>5791</v>
      </c>
      <c r="E3791" s="373" t="s">
        <v>5302</v>
      </c>
      <c r="F3791" s="375" t="s">
        <v>5796</v>
      </c>
      <c r="G3791" s="376" t="s">
        <v>86</v>
      </c>
      <c r="H3791" s="377">
        <v>0.46</v>
      </c>
      <c r="I3791" s="378">
        <v>12.5</v>
      </c>
      <c r="J3791" s="378">
        <v>5.75</v>
      </c>
      <c r="K3791" s="379"/>
      <c r="L3791" s="493">
        <v>15.06</v>
      </c>
    </row>
    <row r="3792" spans="1:13" x14ac:dyDescent="0.2">
      <c r="A3792" s="359" t="s">
        <v>14325</v>
      </c>
      <c r="B3792" s="396" t="s">
        <v>5794</v>
      </c>
      <c r="C3792" s="397" t="s">
        <v>5916</v>
      </c>
      <c r="D3792" s="396" t="s">
        <v>5791</v>
      </c>
      <c r="E3792" s="396" t="s">
        <v>5350</v>
      </c>
      <c r="F3792" s="398" t="s">
        <v>5796</v>
      </c>
      <c r="G3792" s="399" t="s">
        <v>86</v>
      </c>
      <c r="H3792" s="400">
        <v>0.46</v>
      </c>
      <c r="I3792" s="380">
        <v>18.510000000000002</v>
      </c>
      <c r="J3792" s="380">
        <v>8.51</v>
      </c>
      <c r="K3792" s="379"/>
      <c r="L3792" s="489">
        <v>22.3</v>
      </c>
    </row>
    <row r="3793" spans="1:13" ht="12.75" thickBot="1" x14ac:dyDescent="0.25">
      <c r="A3793" s="359" t="s">
        <v>14326</v>
      </c>
      <c r="B3793" s="396" t="s">
        <v>5794</v>
      </c>
      <c r="C3793" s="397" t="s">
        <v>10241</v>
      </c>
      <c r="D3793" s="396" t="s">
        <v>5791</v>
      </c>
      <c r="E3793" s="396" t="s">
        <v>10242</v>
      </c>
      <c r="F3793" s="398" t="s">
        <v>5798</v>
      </c>
      <c r="G3793" s="399" t="s">
        <v>5305</v>
      </c>
      <c r="H3793" s="400">
        <v>1</v>
      </c>
      <c r="I3793" s="380">
        <v>22.19</v>
      </c>
      <c r="J3793" s="380">
        <v>22.19</v>
      </c>
      <c r="K3793" s="379"/>
      <c r="L3793" s="489">
        <v>26.74</v>
      </c>
    </row>
    <row r="3794" spans="1:13" ht="12.75" thickTop="1" x14ac:dyDescent="0.2">
      <c r="A3794" s="359" t="s">
        <v>14327</v>
      </c>
      <c r="B3794" s="407" t="s">
        <v>10244</v>
      </c>
      <c r="C3794" s="408" t="s">
        <v>5781</v>
      </c>
      <c r="D3794" s="407" t="s">
        <v>5782</v>
      </c>
      <c r="E3794" s="407" t="s">
        <v>5783</v>
      </c>
      <c r="F3794" s="409" t="s">
        <v>5784</v>
      </c>
      <c r="G3794" s="410" t="s">
        <v>5785</v>
      </c>
      <c r="H3794" s="408" t="s">
        <v>5786</v>
      </c>
      <c r="I3794" s="408" t="s">
        <v>5787</v>
      </c>
      <c r="J3794" s="408" t="s">
        <v>5788</v>
      </c>
      <c r="K3794" s="364"/>
      <c r="L3794" s="492"/>
    </row>
    <row r="3795" spans="1:13" x14ac:dyDescent="0.2">
      <c r="A3795" s="359" t="s">
        <v>8417</v>
      </c>
      <c r="B3795" s="365" t="s">
        <v>5789</v>
      </c>
      <c r="C3795" s="366" t="s">
        <v>10246</v>
      </c>
      <c r="D3795" s="365" t="s">
        <v>5791</v>
      </c>
      <c r="E3795" s="365" t="s">
        <v>1555</v>
      </c>
      <c r="F3795" s="367">
        <v>8</v>
      </c>
      <c r="G3795" s="368" t="s">
        <v>5607</v>
      </c>
      <c r="H3795" s="369">
        <v>1</v>
      </c>
      <c r="I3795" s="370">
        <v>27.04</v>
      </c>
      <c r="J3795" s="370">
        <v>27.04</v>
      </c>
      <c r="K3795" s="371"/>
      <c r="L3795" s="495">
        <v>32.58</v>
      </c>
      <c r="M3795" s="488">
        <v>32.58</v>
      </c>
    </row>
    <row r="3796" spans="1:13" x14ac:dyDescent="0.2">
      <c r="A3796" s="359" t="s">
        <v>8419</v>
      </c>
      <c r="B3796" s="373" t="s">
        <v>5794</v>
      </c>
      <c r="C3796" s="374" t="s">
        <v>5795</v>
      </c>
      <c r="D3796" s="373" t="s">
        <v>5791</v>
      </c>
      <c r="E3796" s="373" t="s">
        <v>5302</v>
      </c>
      <c r="F3796" s="375" t="s">
        <v>5796</v>
      </c>
      <c r="G3796" s="376" t="s">
        <v>86</v>
      </c>
      <c r="H3796" s="377">
        <v>0.37</v>
      </c>
      <c r="I3796" s="378">
        <v>12.5</v>
      </c>
      <c r="J3796" s="378">
        <v>4.62</v>
      </c>
      <c r="K3796" s="379"/>
      <c r="L3796" s="493">
        <v>15.06</v>
      </c>
    </row>
    <row r="3797" spans="1:13" x14ac:dyDescent="0.2">
      <c r="A3797" s="359" t="s">
        <v>8420</v>
      </c>
      <c r="B3797" s="373" t="s">
        <v>5794</v>
      </c>
      <c r="C3797" s="374" t="s">
        <v>5916</v>
      </c>
      <c r="D3797" s="373" t="s">
        <v>5791</v>
      </c>
      <c r="E3797" s="373" t="s">
        <v>5350</v>
      </c>
      <c r="F3797" s="375" t="s">
        <v>5796</v>
      </c>
      <c r="G3797" s="376" t="s">
        <v>86</v>
      </c>
      <c r="H3797" s="377">
        <v>0.37</v>
      </c>
      <c r="I3797" s="378">
        <v>18.510000000000002</v>
      </c>
      <c r="J3797" s="378">
        <v>6.84</v>
      </c>
      <c r="K3797" s="379"/>
      <c r="L3797" s="493">
        <v>22.3</v>
      </c>
    </row>
    <row r="3798" spans="1:13" x14ac:dyDescent="0.2">
      <c r="A3798" s="359" t="s">
        <v>8421</v>
      </c>
      <c r="B3798" s="373" t="s">
        <v>5794</v>
      </c>
      <c r="C3798" s="374" t="s">
        <v>10250</v>
      </c>
      <c r="D3798" s="373" t="s">
        <v>5791</v>
      </c>
      <c r="E3798" s="373" t="s">
        <v>1555</v>
      </c>
      <c r="F3798" s="375" t="s">
        <v>5798</v>
      </c>
      <c r="G3798" s="376" t="s">
        <v>5305</v>
      </c>
      <c r="H3798" s="377">
        <v>1</v>
      </c>
      <c r="I3798" s="378">
        <v>15.580379999999998</v>
      </c>
      <c r="J3798" s="378">
        <v>15.58</v>
      </c>
      <c r="K3798" s="379"/>
      <c r="L3798" s="493">
        <v>18.760000000000002</v>
      </c>
    </row>
    <row r="3799" spans="1:13" x14ac:dyDescent="0.2">
      <c r="A3799" s="359" t="s">
        <v>8422</v>
      </c>
      <c r="B3799" s="360" t="s">
        <v>10252</v>
      </c>
      <c r="C3799" s="361" t="s">
        <v>5781</v>
      </c>
      <c r="D3799" s="360" t="s">
        <v>5782</v>
      </c>
      <c r="E3799" s="360" t="s">
        <v>5783</v>
      </c>
      <c r="F3799" s="362" t="s">
        <v>5784</v>
      </c>
      <c r="G3799" s="363" t="s">
        <v>5785</v>
      </c>
      <c r="H3799" s="361" t="s">
        <v>5786</v>
      </c>
      <c r="I3799" s="361" t="s">
        <v>5787</v>
      </c>
      <c r="J3799" s="361" t="s">
        <v>5788</v>
      </c>
      <c r="K3799" s="364"/>
      <c r="L3799" s="494"/>
    </row>
    <row r="3800" spans="1:13" ht="24" x14ac:dyDescent="0.2">
      <c r="A3800" s="359" t="s">
        <v>14328</v>
      </c>
      <c r="B3800" s="385" t="s">
        <v>5789</v>
      </c>
      <c r="C3800" s="386" t="s">
        <v>10254</v>
      </c>
      <c r="D3800" s="385" t="s">
        <v>217</v>
      </c>
      <c r="E3800" s="385" t="s">
        <v>1557</v>
      </c>
      <c r="F3800" s="387" t="s">
        <v>6651</v>
      </c>
      <c r="G3800" s="388" t="s">
        <v>160</v>
      </c>
      <c r="H3800" s="389">
        <v>1</v>
      </c>
      <c r="I3800" s="372">
        <v>226.4</v>
      </c>
      <c r="J3800" s="372">
        <v>226.4</v>
      </c>
      <c r="K3800" s="371"/>
      <c r="L3800" s="488">
        <v>272.75</v>
      </c>
      <c r="M3800" s="488">
        <v>272.75</v>
      </c>
    </row>
    <row r="3801" spans="1:13" ht="24.75" thickBot="1" x14ac:dyDescent="0.25">
      <c r="A3801" s="359" t="s">
        <v>14329</v>
      </c>
      <c r="B3801" s="424" t="s">
        <v>5898</v>
      </c>
      <c r="C3801" s="425" t="s">
        <v>6653</v>
      </c>
      <c r="D3801" s="424" t="s">
        <v>217</v>
      </c>
      <c r="E3801" s="424" t="s">
        <v>6654</v>
      </c>
      <c r="F3801" s="426" t="s">
        <v>5908</v>
      </c>
      <c r="G3801" s="427" t="s">
        <v>185</v>
      </c>
      <c r="H3801" s="428">
        <v>0.62839999999999996</v>
      </c>
      <c r="I3801" s="417">
        <v>16.63</v>
      </c>
      <c r="J3801" s="417">
        <v>10.45</v>
      </c>
      <c r="K3801" s="379"/>
      <c r="L3801" s="489">
        <v>20.04</v>
      </c>
    </row>
    <row r="3802" spans="1:13" ht="24.75" thickTop="1" x14ac:dyDescent="0.2">
      <c r="A3802" s="359" t="s">
        <v>14330</v>
      </c>
      <c r="B3802" s="411" t="s">
        <v>5898</v>
      </c>
      <c r="C3802" s="412" t="s">
        <v>6656</v>
      </c>
      <c r="D3802" s="411" t="s">
        <v>217</v>
      </c>
      <c r="E3802" s="411" t="s">
        <v>1632</v>
      </c>
      <c r="F3802" s="413" t="s">
        <v>5908</v>
      </c>
      <c r="G3802" s="414" t="s">
        <v>185</v>
      </c>
      <c r="H3802" s="415">
        <v>0.62839999999999996</v>
      </c>
      <c r="I3802" s="416">
        <v>23.19</v>
      </c>
      <c r="J3802" s="416">
        <v>14.57</v>
      </c>
      <c r="K3802" s="379"/>
      <c r="L3802" s="491">
        <v>27.94</v>
      </c>
    </row>
    <row r="3803" spans="1:13" x14ac:dyDescent="0.2">
      <c r="A3803" s="359" t="s">
        <v>8423</v>
      </c>
      <c r="B3803" s="373" t="s">
        <v>5794</v>
      </c>
      <c r="C3803" s="374" t="s">
        <v>10167</v>
      </c>
      <c r="D3803" s="373" t="s">
        <v>217</v>
      </c>
      <c r="E3803" s="373" t="s">
        <v>10168</v>
      </c>
      <c r="F3803" s="375" t="s">
        <v>5798</v>
      </c>
      <c r="G3803" s="376" t="s">
        <v>160</v>
      </c>
      <c r="H3803" s="377">
        <v>3</v>
      </c>
      <c r="I3803" s="378">
        <v>11.42</v>
      </c>
      <c r="J3803" s="378">
        <v>34.26</v>
      </c>
      <c r="K3803" s="379"/>
      <c r="L3803" s="493">
        <v>13.76</v>
      </c>
    </row>
    <row r="3804" spans="1:13" ht="24" x14ac:dyDescent="0.2">
      <c r="A3804" s="359" t="s">
        <v>8425</v>
      </c>
      <c r="B3804" s="373" t="s">
        <v>5794</v>
      </c>
      <c r="C3804" s="374" t="s">
        <v>10140</v>
      </c>
      <c r="D3804" s="373" t="s">
        <v>217</v>
      </c>
      <c r="E3804" s="373" t="s">
        <v>10141</v>
      </c>
      <c r="F3804" s="375" t="s">
        <v>5798</v>
      </c>
      <c r="G3804" s="376" t="s">
        <v>160</v>
      </c>
      <c r="H3804" s="377">
        <v>0.26250000000000001</v>
      </c>
      <c r="I3804" s="378">
        <v>22.4</v>
      </c>
      <c r="J3804" s="378">
        <v>5.88</v>
      </c>
      <c r="K3804" s="379"/>
      <c r="L3804" s="493">
        <v>26.99</v>
      </c>
    </row>
    <row r="3805" spans="1:13" x14ac:dyDescent="0.2">
      <c r="A3805" s="359" t="s">
        <v>8427</v>
      </c>
      <c r="B3805" s="373" t="s">
        <v>5794</v>
      </c>
      <c r="C3805" s="374" t="s">
        <v>10260</v>
      </c>
      <c r="D3805" s="373" t="s">
        <v>217</v>
      </c>
      <c r="E3805" s="373" t="s">
        <v>10261</v>
      </c>
      <c r="F3805" s="375" t="s">
        <v>5798</v>
      </c>
      <c r="G3805" s="376" t="s">
        <v>160</v>
      </c>
      <c r="H3805" s="377">
        <v>1</v>
      </c>
      <c r="I3805" s="378">
        <v>161.24</v>
      </c>
      <c r="J3805" s="378">
        <v>161.24</v>
      </c>
      <c r="K3805" s="379"/>
      <c r="L3805" s="493">
        <v>194.25</v>
      </c>
    </row>
    <row r="3806" spans="1:13" x14ac:dyDescent="0.2">
      <c r="A3806" s="359" t="s">
        <v>8428</v>
      </c>
      <c r="B3806" s="360" t="s">
        <v>10263</v>
      </c>
      <c r="C3806" s="361" t="s">
        <v>5781</v>
      </c>
      <c r="D3806" s="360" t="s">
        <v>5782</v>
      </c>
      <c r="E3806" s="360" t="s">
        <v>5783</v>
      </c>
      <c r="F3806" s="362" t="s">
        <v>5784</v>
      </c>
      <c r="G3806" s="363" t="s">
        <v>5785</v>
      </c>
      <c r="H3806" s="361" t="s">
        <v>5786</v>
      </c>
      <c r="I3806" s="361" t="s">
        <v>5787</v>
      </c>
      <c r="J3806" s="361" t="s">
        <v>5788</v>
      </c>
      <c r="K3806" s="364"/>
      <c r="L3806" s="494"/>
    </row>
    <row r="3807" spans="1:13" x14ac:dyDescent="0.2">
      <c r="A3807" s="359" t="s">
        <v>8429</v>
      </c>
      <c r="B3807" s="365" t="s">
        <v>5789</v>
      </c>
      <c r="C3807" s="366" t="s">
        <v>10265</v>
      </c>
      <c r="D3807" s="365" t="s">
        <v>5791</v>
      </c>
      <c r="E3807" s="365" t="s">
        <v>1561</v>
      </c>
      <c r="F3807" s="367">
        <v>8</v>
      </c>
      <c r="G3807" s="368" t="s">
        <v>5607</v>
      </c>
      <c r="H3807" s="369">
        <v>1</v>
      </c>
      <c r="I3807" s="370">
        <v>5.71</v>
      </c>
      <c r="J3807" s="370">
        <v>5.71</v>
      </c>
      <c r="K3807" s="371"/>
      <c r="L3807" s="495">
        <v>6.88</v>
      </c>
      <c r="M3807" s="488">
        <v>6.88</v>
      </c>
    </row>
    <row r="3808" spans="1:13" x14ac:dyDescent="0.2">
      <c r="A3808" s="359" t="s">
        <v>14331</v>
      </c>
      <c r="B3808" s="396" t="s">
        <v>5794</v>
      </c>
      <c r="C3808" s="397" t="s">
        <v>5795</v>
      </c>
      <c r="D3808" s="396" t="s">
        <v>5791</v>
      </c>
      <c r="E3808" s="396" t="s">
        <v>5302</v>
      </c>
      <c r="F3808" s="398" t="s">
        <v>5796</v>
      </c>
      <c r="G3808" s="399" t="s">
        <v>86</v>
      </c>
      <c r="H3808" s="400">
        <v>0.14000000000000001</v>
      </c>
      <c r="I3808" s="380">
        <v>12.5</v>
      </c>
      <c r="J3808" s="380">
        <v>1.75</v>
      </c>
      <c r="K3808" s="379"/>
      <c r="L3808" s="489">
        <v>15.06</v>
      </c>
    </row>
    <row r="3809" spans="1:13" ht="12.75" thickBot="1" x14ac:dyDescent="0.25">
      <c r="A3809" s="359" t="s">
        <v>14332</v>
      </c>
      <c r="B3809" s="396" t="s">
        <v>5794</v>
      </c>
      <c r="C3809" s="397" t="s">
        <v>5916</v>
      </c>
      <c r="D3809" s="396" t="s">
        <v>5791</v>
      </c>
      <c r="E3809" s="396" t="s">
        <v>5350</v>
      </c>
      <c r="F3809" s="398" t="s">
        <v>5796</v>
      </c>
      <c r="G3809" s="399" t="s">
        <v>86</v>
      </c>
      <c r="H3809" s="400">
        <v>0.14000000000000001</v>
      </c>
      <c r="I3809" s="380">
        <v>18.510000000000002</v>
      </c>
      <c r="J3809" s="380">
        <v>2.59</v>
      </c>
      <c r="K3809" s="379"/>
      <c r="L3809" s="489">
        <v>22.3</v>
      </c>
    </row>
    <row r="3810" spans="1:13" ht="12.75" thickTop="1" x14ac:dyDescent="0.2">
      <c r="A3810" s="359" t="s">
        <v>14333</v>
      </c>
      <c r="B3810" s="390" t="s">
        <v>5794</v>
      </c>
      <c r="C3810" s="391" t="s">
        <v>10269</v>
      </c>
      <c r="D3810" s="390" t="s">
        <v>5791</v>
      </c>
      <c r="E3810" s="390" t="s">
        <v>10270</v>
      </c>
      <c r="F3810" s="392" t="s">
        <v>5798</v>
      </c>
      <c r="G3810" s="393" t="s">
        <v>5305</v>
      </c>
      <c r="H3810" s="394">
        <v>1</v>
      </c>
      <c r="I3810" s="395">
        <v>1.37</v>
      </c>
      <c r="J3810" s="395">
        <v>1.37</v>
      </c>
      <c r="K3810" s="379"/>
      <c r="L3810" s="491">
        <v>1.66</v>
      </c>
    </row>
    <row r="3811" spans="1:13" x14ac:dyDescent="0.2">
      <c r="A3811" s="359" t="s">
        <v>8432</v>
      </c>
      <c r="B3811" s="360" t="s">
        <v>10272</v>
      </c>
      <c r="C3811" s="361" t="s">
        <v>5781</v>
      </c>
      <c r="D3811" s="360" t="s">
        <v>5782</v>
      </c>
      <c r="E3811" s="360" t="s">
        <v>5783</v>
      </c>
      <c r="F3811" s="362" t="s">
        <v>5784</v>
      </c>
      <c r="G3811" s="363" t="s">
        <v>5785</v>
      </c>
      <c r="H3811" s="361" t="s">
        <v>5786</v>
      </c>
      <c r="I3811" s="361" t="s">
        <v>5787</v>
      </c>
      <c r="J3811" s="361" t="s">
        <v>5788</v>
      </c>
      <c r="K3811" s="364"/>
      <c r="L3811" s="494"/>
    </row>
    <row r="3812" spans="1:13" x14ac:dyDescent="0.2">
      <c r="A3812" s="359" t="s">
        <v>8434</v>
      </c>
      <c r="B3812" s="365" t="s">
        <v>5789</v>
      </c>
      <c r="C3812" s="366" t="s">
        <v>10274</v>
      </c>
      <c r="D3812" s="365" t="s">
        <v>5791</v>
      </c>
      <c r="E3812" s="365" t="s">
        <v>1563</v>
      </c>
      <c r="F3812" s="367">
        <v>8</v>
      </c>
      <c r="G3812" s="368" t="s">
        <v>5607</v>
      </c>
      <c r="H3812" s="369">
        <v>1</v>
      </c>
      <c r="I3812" s="370">
        <v>6.63</v>
      </c>
      <c r="J3812" s="370">
        <v>6.63</v>
      </c>
      <c r="K3812" s="371"/>
      <c r="L3812" s="495">
        <v>7.98</v>
      </c>
      <c r="M3812" s="488">
        <v>7.98</v>
      </c>
    </row>
    <row r="3813" spans="1:13" x14ac:dyDescent="0.2">
      <c r="A3813" s="359" t="s">
        <v>8436</v>
      </c>
      <c r="B3813" s="373" t="s">
        <v>5794</v>
      </c>
      <c r="C3813" s="374" t="s">
        <v>5795</v>
      </c>
      <c r="D3813" s="373" t="s">
        <v>5791</v>
      </c>
      <c r="E3813" s="373" t="s">
        <v>5302</v>
      </c>
      <c r="F3813" s="375" t="s">
        <v>5796</v>
      </c>
      <c r="G3813" s="376" t="s">
        <v>86</v>
      </c>
      <c r="H3813" s="377">
        <v>0.14000000000000001</v>
      </c>
      <c r="I3813" s="378">
        <v>12.5</v>
      </c>
      <c r="J3813" s="378">
        <v>1.75</v>
      </c>
      <c r="K3813" s="379"/>
      <c r="L3813" s="493">
        <v>15.06</v>
      </c>
    </row>
    <row r="3814" spans="1:13" x14ac:dyDescent="0.2">
      <c r="A3814" s="359" t="s">
        <v>8437</v>
      </c>
      <c r="B3814" s="373" t="s">
        <v>5794</v>
      </c>
      <c r="C3814" s="374" t="s">
        <v>5916</v>
      </c>
      <c r="D3814" s="373" t="s">
        <v>5791</v>
      </c>
      <c r="E3814" s="373" t="s">
        <v>5350</v>
      </c>
      <c r="F3814" s="375" t="s">
        <v>5796</v>
      </c>
      <c r="G3814" s="376" t="s">
        <v>86</v>
      </c>
      <c r="H3814" s="377">
        <v>0.14000000000000001</v>
      </c>
      <c r="I3814" s="378">
        <v>18.510000000000002</v>
      </c>
      <c r="J3814" s="378">
        <v>2.59</v>
      </c>
      <c r="K3814" s="379"/>
      <c r="L3814" s="493">
        <v>22.3</v>
      </c>
    </row>
    <row r="3815" spans="1:13" x14ac:dyDescent="0.2">
      <c r="A3815" s="359" t="s">
        <v>8438</v>
      </c>
      <c r="B3815" s="373" t="s">
        <v>5794</v>
      </c>
      <c r="C3815" s="374" t="s">
        <v>10278</v>
      </c>
      <c r="D3815" s="373" t="s">
        <v>5791</v>
      </c>
      <c r="E3815" s="373" t="s">
        <v>10279</v>
      </c>
      <c r="F3815" s="375" t="s">
        <v>5798</v>
      </c>
      <c r="G3815" s="376" t="s">
        <v>5305</v>
      </c>
      <c r="H3815" s="377">
        <v>1</v>
      </c>
      <c r="I3815" s="378">
        <v>2.29</v>
      </c>
      <c r="J3815" s="378">
        <v>2.29</v>
      </c>
      <c r="K3815" s="379"/>
      <c r="L3815" s="493">
        <v>2.76</v>
      </c>
    </row>
    <row r="3816" spans="1:13" x14ac:dyDescent="0.2">
      <c r="A3816" s="359" t="s">
        <v>14334</v>
      </c>
      <c r="B3816" s="381" t="s">
        <v>10281</v>
      </c>
      <c r="C3816" s="382" t="s">
        <v>5781</v>
      </c>
      <c r="D3816" s="381" t="s">
        <v>5782</v>
      </c>
      <c r="E3816" s="381" t="s">
        <v>5783</v>
      </c>
      <c r="F3816" s="383" t="s">
        <v>5784</v>
      </c>
      <c r="G3816" s="384" t="s">
        <v>5785</v>
      </c>
      <c r="H3816" s="382" t="s">
        <v>5786</v>
      </c>
      <c r="I3816" s="382" t="s">
        <v>5787</v>
      </c>
      <c r="J3816" s="382" t="s">
        <v>5788</v>
      </c>
      <c r="K3816" s="364"/>
    </row>
    <row r="3817" spans="1:13" ht="12.75" thickBot="1" x14ac:dyDescent="0.25">
      <c r="A3817" s="359" t="s">
        <v>14335</v>
      </c>
      <c r="B3817" s="385" t="s">
        <v>5789</v>
      </c>
      <c r="C3817" s="386" t="s">
        <v>10283</v>
      </c>
      <c r="D3817" s="385" t="s">
        <v>5791</v>
      </c>
      <c r="E3817" s="385" t="s">
        <v>1565</v>
      </c>
      <c r="F3817" s="387">
        <v>8</v>
      </c>
      <c r="G3817" s="388" t="s">
        <v>5607</v>
      </c>
      <c r="H3817" s="389">
        <v>1</v>
      </c>
      <c r="I3817" s="372">
        <v>10.17</v>
      </c>
      <c r="J3817" s="372">
        <v>10.17</v>
      </c>
      <c r="K3817" s="371"/>
      <c r="L3817" s="488">
        <v>12.27</v>
      </c>
      <c r="M3817" s="488">
        <v>12.27</v>
      </c>
    </row>
    <row r="3818" spans="1:13" ht="12.75" thickTop="1" x14ac:dyDescent="0.2">
      <c r="A3818" s="359" t="s">
        <v>14336</v>
      </c>
      <c r="B3818" s="390" t="s">
        <v>5794</v>
      </c>
      <c r="C3818" s="391" t="s">
        <v>5795</v>
      </c>
      <c r="D3818" s="390" t="s">
        <v>5791</v>
      </c>
      <c r="E3818" s="390" t="s">
        <v>5302</v>
      </c>
      <c r="F3818" s="392" t="s">
        <v>5796</v>
      </c>
      <c r="G3818" s="393" t="s">
        <v>86</v>
      </c>
      <c r="H3818" s="394">
        <v>0.18</v>
      </c>
      <c r="I3818" s="395">
        <v>12.5</v>
      </c>
      <c r="J3818" s="395">
        <v>2.25</v>
      </c>
      <c r="K3818" s="379"/>
      <c r="L3818" s="491">
        <v>15.06</v>
      </c>
    </row>
    <row r="3819" spans="1:13" x14ac:dyDescent="0.2">
      <c r="A3819" s="359" t="s">
        <v>8440</v>
      </c>
      <c r="B3819" s="373" t="s">
        <v>5794</v>
      </c>
      <c r="C3819" s="374" t="s">
        <v>5916</v>
      </c>
      <c r="D3819" s="373" t="s">
        <v>5791</v>
      </c>
      <c r="E3819" s="373" t="s">
        <v>5350</v>
      </c>
      <c r="F3819" s="375" t="s">
        <v>5796</v>
      </c>
      <c r="G3819" s="376" t="s">
        <v>86</v>
      </c>
      <c r="H3819" s="377">
        <v>0.18</v>
      </c>
      <c r="I3819" s="378">
        <v>18.510000000000002</v>
      </c>
      <c r="J3819" s="378">
        <v>3.33</v>
      </c>
      <c r="K3819" s="379"/>
      <c r="L3819" s="493">
        <v>22.3</v>
      </c>
    </row>
    <row r="3820" spans="1:13" x14ac:dyDescent="0.2">
      <c r="A3820" s="359" t="s">
        <v>8442</v>
      </c>
      <c r="B3820" s="373" t="s">
        <v>5794</v>
      </c>
      <c r="C3820" s="374" t="s">
        <v>10287</v>
      </c>
      <c r="D3820" s="373" t="s">
        <v>5791</v>
      </c>
      <c r="E3820" s="373" t="s">
        <v>10288</v>
      </c>
      <c r="F3820" s="375" t="s">
        <v>5798</v>
      </c>
      <c r="G3820" s="376" t="s">
        <v>5305</v>
      </c>
      <c r="H3820" s="377">
        <v>1</v>
      </c>
      <c r="I3820" s="378">
        <v>4.5907999999999998</v>
      </c>
      <c r="J3820" s="378">
        <v>4.59</v>
      </c>
      <c r="K3820" s="379"/>
      <c r="L3820" s="493">
        <v>5.55</v>
      </c>
    </row>
    <row r="3821" spans="1:13" x14ac:dyDescent="0.2">
      <c r="A3821" s="359" t="s">
        <v>8444</v>
      </c>
      <c r="B3821" s="360" t="s">
        <v>10290</v>
      </c>
      <c r="C3821" s="361" t="s">
        <v>5781</v>
      </c>
      <c r="D3821" s="360" t="s">
        <v>5782</v>
      </c>
      <c r="E3821" s="360" t="s">
        <v>5783</v>
      </c>
      <c r="F3821" s="362" t="s">
        <v>5784</v>
      </c>
      <c r="G3821" s="363" t="s">
        <v>5785</v>
      </c>
      <c r="H3821" s="361" t="s">
        <v>5786</v>
      </c>
      <c r="I3821" s="361" t="s">
        <v>5787</v>
      </c>
      <c r="J3821" s="361" t="s">
        <v>5788</v>
      </c>
      <c r="K3821" s="364"/>
      <c r="L3821" s="494"/>
    </row>
    <row r="3822" spans="1:13" x14ac:dyDescent="0.2">
      <c r="A3822" s="359" t="s">
        <v>8445</v>
      </c>
      <c r="B3822" s="365" t="s">
        <v>5789</v>
      </c>
      <c r="C3822" s="366" t="s">
        <v>10292</v>
      </c>
      <c r="D3822" s="365" t="s">
        <v>5791</v>
      </c>
      <c r="E3822" s="365" t="s">
        <v>1567</v>
      </c>
      <c r="F3822" s="367">
        <v>8</v>
      </c>
      <c r="G3822" s="368" t="s">
        <v>5607</v>
      </c>
      <c r="H3822" s="369">
        <v>1</v>
      </c>
      <c r="I3822" s="370">
        <v>12.19</v>
      </c>
      <c r="J3822" s="370">
        <v>12.190000000000001</v>
      </c>
      <c r="K3822" s="371"/>
      <c r="L3822" s="495">
        <v>14.68</v>
      </c>
      <c r="M3822" s="488">
        <v>14.68</v>
      </c>
    </row>
    <row r="3823" spans="1:13" x14ac:dyDescent="0.2">
      <c r="A3823" s="359" t="s">
        <v>8446</v>
      </c>
      <c r="B3823" s="373" t="s">
        <v>5794</v>
      </c>
      <c r="C3823" s="374" t="s">
        <v>5795</v>
      </c>
      <c r="D3823" s="373" t="s">
        <v>5791</v>
      </c>
      <c r="E3823" s="373" t="s">
        <v>5302</v>
      </c>
      <c r="F3823" s="375" t="s">
        <v>5796</v>
      </c>
      <c r="G3823" s="376" t="s">
        <v>86</v>
      </c>
      <c r="H3823" s="377">
        <v>0.23</v>
      </c>
      <c r="I3823" s="378">
        <v>12.5</v>
      </c>
      <c r="J3823" s="378">
        <v>2.87</v>
      </c>
      <c r="K3823" s="379"/>
      <c r="L3823" s="493">
        <v>15.06</v>
      </c>
    </row>
    <row r="3824" spans="1:13" x14ac:dyDescent="0.2">
      <c r="A3824" s="359" t="s">
        <v>14337</v>
      </c>
      <c r="B3824" s="396" t="s">
        <v>5794</v>
      </c>
      <c r="C3824" s="397" t="s">
        <v>5916</v>
      </c>
      <c r="D3824" s="396" t="s">
        <v>5791</v>
      </c>
      <c r="E3824" s="396" t="s">
        <v>5350</v>
      </c>
      <c r="F3824" s="398" t="s">
        <v>5796</v>
      </c>
      <c r="G3824" s="399" t="s">
        <v>86</v>
      </c>
      <c r="H3824" s="400">
        <v>0.23</v>
      </c>
      <c r="I3824" s="380">
        <v>18.510000000000002</v>
      </c>
      <c r="J3824" s="380">
        <v>4.25</v>
      </c>
      <c r="K3824" s="379"/>
      <c r="L3824" s="489">
        <v>22.3</v>
      </c>
    </row>
    <row r="3825" spans="1:13" ht="12.75" thickBot="1" x14ac:dyDescent="0.25">
      <c r="A3825" s="359" t="s">
        <v>14338</v>
      </c>
      <c r="B3825" s="396" t="s">
        <v>5794</v>
      </c>
      <c r="C3825" s="397" t="s">
        <v>10296</v>
      </c>
      <c r="D3825" s="396" t="s">
        <v>5791</v>
      </c>
      <c r="E3825" s="396" t="s">
        <v>1567</v>
      </c>
      <c r="F3825" s="398" t="s">
        <v>5798</v>
      </c>
      <c r="G3825" s="399" t="s">
        <v>5305</v>
      </c>
      <c r="H3825" s="400">
        <v>1</v>
      </c>
      <c r="I3825" s="380">
        <v>5.0701199999999993</v>
      </c>
      <c r="J3825" s="380">
        <v>5.07</v>
      </c>
      <c r="K3825" s="379"/>
      <c r="L3825" s="489">
        <v>6.1</v>
      </c>
    </row>
    <row r="3826" spans="1:13" ht="12.75" thickTop="1" x14ac:dyDescent="0.2">
      <c r="A3826" s="359" t="s">
        <v>14339</v>
      </c>
      <c r="B3826" s="407" t="s">
        <v>10298</v>
      </c>
      <c r="C3826" s="408" t="s">
        <v>5781</v>
      </c>
      <c r="D3826" s="407" t="s">
        <v>5782</v>
      </c>
      <c r="E3826" s="407" t="s">
        <v>5783</v>
      </c>
      <c r="F3826" s="409" t="s">
        <v>5784</v>
      </c>
      <c r="G3826" s="410" t="s">
        <v>5785</v>
      </c>
      <c r="H3826" s="408" t="s">
        <v>5786</v>
      </c>
      <c r="I3826" s="408" t="s">
        <v>5787</v>
      </c>
      <c r="J3826" s="408" t="s">
        <v>5788</v>
      </c>
      <c r="K3826" s="364"/>
      <c r="L3826" s="492"/>
    </row>
    <row r="3827" spans="1:13" ht="24" x14ac:dyDescent="0.2">
      <c r="A3827" s="359" t="s">
        <v>8449</v>
      </c>
      <c r="B3827" s="365" t="s">
        <v>5789</v>
      </c>
      <c r="C3827" s="366" t="s">
        <v>10300</v>
      </c>
      <c r="D3827" s="365" t="s">
        <v>217</v>
      </c>
      <c r="E3827" s="365" t="s">
        <v>1571</v>
      </c>
      <c r="F3827" s="367" t="s">
        <v>6651</v>
      </c>
      <c r="G3827" s="368" t="s">
        <v>160</v>
      </c>
      <c r="H3827" s="369">
        <v>1</v>
      </c>
      <c r="I3827" s="370">
        <v>72.75</v>
      </c>
      <c r="J3827" s="370">
        <v>72.749999999999986</v>
      </c>
      <c r="K3827" s="371"/>
      <c r="L3827" s="495">
        <v>87.65</v>
      </c>
      <c r="M3827" s="488">
        <v>87.65</v>
      </c>
    </row>
    <row r="3828" spans="1:13" ht="24" x14ac:dyDescent="0.2">
      <c r="A3828" s="359" t="s">
        <v>8451</v>
      </c>
      <c r="B3828" s="418" t="s">
        <v>5898</v>
      </c>
      <c r="C3828" s="419" t="s">
        <v>6653</v>
      </c>
      <c r="D3828" s="418" t="s">
        <v>217</v>
      </c>
      <c r="E3828" s="418" t="s">
        <v>6654</v>
      </c>
      <c r="F3828" s="420" t="s">
        <v>5908</v>
      </c>
      <c r="G3828" s="421" t="s">
        <v>185</v>
      </c>
      <c r="H3828" s="422">
        <v>0.15179999999999999</v>
      </c>
      <c r="I3828" s="423">
        <v>16.63</v>
      </c>
      <c r="J3828" s="423">
        <v>2.52</v>
      </c>
      <c r="K3828" s="379"/>
      <c r="L3828" s="493">
        <v>20.04</v>
      </c>
    </row>
    <row r="3829" spans="1:13" ht="24" x14ac:dyDescent="0.2">
      <c r="A3829" s="359" t="s">
        <v>8453</v>
      </c>
      <c r="B3829" s="418" t="s">
        <v>5898</v>
      </c>
      <c r="C3829" s="419" t="s">
        <v>6656</v>
      </c>
      <c r="D3829" s="418" t="s">
        <v>217</v>
      </c>
      <c r="E3829" s="418" t="s">
        <v>1632</v>
      </c>
      <c r="F3829" s="420" t="s">
        <v>5908</v>
      </c>
      <c r="G3829" s="421" t="s">
        <v>185</v>
      </c>
      <c r="H3829" s="422">
        <v>0.15179999999999999</v>
      </c>
      <c r="I3829" s="423">
        <v>23.19</v>
      </c>
      <c r="J3829" s="423">
        <v>3.52</v>
      </c>
      <c r="K3829" s="379"/>
      <c r="L3829" s="493">
        <v>27.94</v>
      </c>
    </row>
    <row r="3830" spans="1:13" x14ac:dyDescent="0.2">
      <c r="A3830" s="359" t="s">
        <v>8454</v>
      </c>
      <c r="B3830" s="373" t="s">
        <v>5794</v>
      </c>
      <c r="C3830" s="374" t="s">
        <v>10304</v>
      </c>
      <c r="D3830" s="373" t="s">
        <v>217</v>
      </c>
      <c r="E3830" s="373" t="s">
        <v>10305</v>
      </c>
      <c r="F3830" s="375" t="s">
        <v>5798</v>
      </c>
      <c r="G3830" s="376" t="s">
        <v>160</v>
      </c>
      <c r="H3830" s="377">
        <v>1</v>
      </c>
      <c r="I3830" s="378">
        <v>3.3</v>
      </c>
      <c r="J3830" s="378">
        <v>3.3</v>
      </c>
      <c r="K3830" s="379"/>
      <c r="L3830" s="493">
        <v>3.98</v>
      </c>
    </row>
    <row r="3831" spans="1:13" x14ac:dyDescent="0.2">
      <c r="A3831" s="359" t="s">
        <v>8455</v>
      </c>
      <c r="B3831" s="373" t="s">
        <v>5794</v>
      </c>
      <c r="C3831" s="374" t="s">
        <v>10167</v>
      </c>
      <c r="D3831" s="373" t="s">
        <v>217</v>
      </c>
      <c r="E3831" s="373" t="s">
        <v>10168</v>
      </c>
      <c r="F3831" s="375" t="s">
        <v>5798</v>
      </c>
      <c r="G3831" s="376" t="s">
        <v>160</v>
      </c>
      <c r="H3831" s="377">
        <v>1</v>
      </c>
      <c r="I3831" s="378">
        <v>11.42</v>
      </c>
      <c r="J3831" s="378">
        <v>11.42</v>
      </c>
      <c r="K3831" s="379"/>
      <c r="L3831" s="493">
        <v>13.76</v>
      </c>
    </row>
    <row r="3832" spans="1:13" x14ac:dyDescent="0.2">
      <c r="A3832" s="359" t="s">
        <v>14340</v>
      </c>
      <c r="B3832" s="396" t="s">
        <v>5794</v>
      </c>
      <c r="C3832" s="397" t="s">
        <v>10308</v>
      </c>
      <c r="D3832" s="396" t="s">
        <v>217</v>
      </c>
      <c r="E3832" s="396" t="s">
        <v>10309</v>
      </c>
      <c r="F3832" s="398" t="s">
        <v>5798</v>
      </c>
      <c r="G3832" s="399" t="s">
        <v>160</v>
      </c>
      <c r="H3832" s="400">
        <v>1</v>
      </c>
      <c r="I3832" s="380">
        <v>48.750154166666675</v>
      </c>
      <c r="J3832" s="380">
        <v>48.75</v>
      </c>
      <c r="K3832" s="379"/>
      <c r="L3832" s="489">
        <v>58.72</v>
      </c>
    </row>
    <row r="3833" spans="1:13" ht="24.75" thickBot="1" x14ac:dyDescent="0.25">
      <c r="A3833" s="359" t="s">
        <v>14341</v>
      </c>
      <c r="B3833" s="396" t="s">
        <v>5794</v>
      </c>
      <c r="C3833" s="397" t="s">
        <v>10140</v>
      </c>
      <c r="D3833" s="396" t="s">
        <v>217</v>
      </c>
      <c r="E3833" s="396" t="s">
        <v>10141</v>
      </c>
      <c r="F3833" s="398" t="s">
        <v>5798</v>
      </c>
      <c r="G3833" s="399" t="s">
        <v>160</v>
      </c>
      <c r="H3833" s="400">
        <v>0.14499999999999999</v>
      </c>
      <c r="I3833" s="380">
        <v>22.4</v>
      </c>
      <c r="J3833" s="380">
        <v>3.24</v>
      </c>
      <c r="K3833" s="379"/>
      <c r="L3833" s="489">
        <v>26.99</v>
      </c>
    </row>
    <row r="3834" spans="1:13" ht="12.75" thickTop="1" x14ac:dyDescent="0.2">
      <c r="A3834" s="359" t="s">
        <v>14342</v>
      </c>
      <c r="B3834" s="407" t="s">
        <v>10312</v>
      </c>
      <c r="C3834" s="408" t="s">
        <v>5781</v>
      </c>
      <c r="D3834" s="407" t="s">
        <v>5782</v>
      </c>
      <c r="E3834" s="407" t="s">
        <v>5783</v>
      </c>
      <c r="F3834" s="409" t="s">
        <v>5784</v>
      </c>
      <c r="G3834" s="410" t="s">
        <v>5785</v>
      </c>
      <c r="H3834" s="408" t="s">
        <v>5786</v>
      </c>
      <c r="I3834" s="408" t="s">
        <v>5787</v>
      </c>
      <c r="J3834" s="408" t="s">
        <v>5788</v>
      </c>
      <c r="K3834" s="364"/>
      <c r="L3834" s="492"/>
    </row>
    <row r="3835" spans="1:13" x14ac:dyDescent="0.2">
      <c r="A3835" s="359" t="s">
        <v>8458</v>
      </c>
      <c r="B3835" s="365" t="s">
        <v>5789</v>
      </c>
      <c r="C3835" s="366" t="s">
        <v>10314</v>
      </c>
      <c r="D3835" s="365" t="s">
        <v>5791</v>
      </c>
      <c r="E3835" s="365" t="s">
        <v>1574</v>
      </c>
      <c r="F3835" s="367">
        <v>8</v>
      </c>
      <c r="G3835" s="368" t="s">
        <v>5607</v>
      </c>
      <c r="H3835" s="369">
        <v>1</v>
      </c>
      <c r="I3835" s="370">
        <v>12.64</v>
      </c>
      <c r="J3835" s="370">
        <v>12.64</v>
      </c>
      <c r="K3835" s="371"/>
      <c r="L3835" s="495">
        <v>15.22</v>
      </c>
      <c r="M3835" s="488">
        <v>15.22</v>
      </c>
    </row>
    <row r="3836" spans="1:13" x14ac:dyDescent="0.2">
      <c r="A3836" s="359" t="s">
        <v>8460</v>
      </c>
      <c r="B3836" s="373" t="s">
        <v>5794</v>
      </c>
      <c r="C3836" s="374" t="s">
        <v>5795</v>
      </c>
      <c r="D3836" s="373" t="s">
        <v>5791</v>
      </c>
      <c r="E3836" s="373" t="s">
        <v>5302</v>
      </c>
      <c r="F3836" s="375" t="s">
        <v>5796</v>
      </c>
      <c r="G3836" s="376" t="s">
        <v>86</v>
      </c>
      <c r="H3836" s="377">
        <v>0.28999999999999998</v>
      </c>
      <c r="I3836" s="378">
        <v>12.5</v>
      </c>
      <c r="J3836" s="378">
        <v>3.62</v>
      </c>
      <c r="K3836" s="379"/>
      <c r="L3836" s="493">
        <v>15.06</v>
      </c>
    </row>
    <row r="3837" spans="1:13" x14ac:dyDescent="0.2">
      <c r="A3837" s="359" t="s">
        <v>8462</v>
      </c>
      <c r="B3837" s="373" t="s">
        <v>5794</v>
      </c>
      <c r="C3837" s="374" t="s">
        <v>5916</v>
      </c>
      <c r="D3837" s="373" t="s">
        <v>5791</v>
      </c>
      <c r="E3837" s="373" t="s">
        <v>5350</v>
      </c>
      <c r="F3837" s="375" t="s">
        <v>5796</v>
      </c>
      <c r="G3837" s="376" t="s">
        <v>86</v>
      </c>
      <c r="H3837" s="377">
        <v>0.28999999999999998</v>
      </c>
      <c r="I3837" s="378">
        <v>18.510000000000002</v>
      </c>
      <c r="J3837" s="378">
        <v>5.36</v>
      </c>
      <c r="K3837" s="379"/>
      <c r="L3837" s="493">
        <v>22.3</v>
      </c>
    </row>
    <row r="3838" spans="1:13" x14ac:dyDescent="0.2">
      <c r="A3838" s="359" t="s">
        <v>8463</v>
      </c>
      <c r="B3838" s="373" t="s">
        <v>5794</v>
      </c>
      <c r="C3838" s="374" t="s">
        <v>10318</v>
      </c>
      <c r="D3838" s="373" t="s">
        <v>5791</v>
      </c>
      <c r="E3838" s="373" t="s">
        <v>10319</v>
      </c>
      <c r="F3838" s="375" t="s">
        <v>5798</v>
      </c>
      <c r="G3838" s="376" t="s">
        <v>5305</v>
      </c>
      <c r="H3838" s="377">
        <v>1</v>
      </c>
      <c r="I3838" s="378">
        <v>3.6621666666666668</v>
      </c>
      <c r="J3838" s="378">
        <v>3.66</v>
      </c>
      <c r="K3838" s="379"/>
      <c r="L3838" s="493">
        <v>4.4000000000000004</v>
      </c>
    </row>
    <row r="3839" spans="1:13" x14ac:dyDescent="0.2">
      <c r="A3839" s="359" t="s">
        <v>8464</v>
      </c>
      <c r="B3839" s="360" t="s">
        <v>10321</v>
      </c>
      <c r="C3839" s="361" t="s">
        <v>5781</v>
      </c>
      <c r="D3839" s="360" t="s">
        <v>5782</v>
      </c>
      <c r="E3839" s="360" t="s">
        <v>5783</v>
      </c>
      <c r="F3839" s="362" t="s">
        <v>5784</v>
      </c>
      <c r="G3839" s="363" t="s">
        <v>5785</v>
      </c>
      <c r="H3839" s="361" t="s">
        <v>5786</v>
      </c>
      <c r="I3839" s="361" t="s">
        <v>5787</v>
      </c>
      <c r="J3839" s="361" t="s">
        <v>5788</v>
      </c>
      <c r="K3839" s="364"/>
      <c r="L3839" s="494"/>
    </row>
    <row r="3840" spans="1:13" x14ac:dyDescent="0.2">
      <c r="A3840" s="359" t="s">
        <v>14343</v>
      </c>
      <c r="B3840" s="385" t="s">
        <v>5789</v>
      </c>
      <c r="C3840" s="386" t="s">
        <v>10323</v>
      </c>
      <c r="D3840" s="385" t="s">
        <v>5791</v>
      </c>
      <c r="E3840" s="385" t="s">
        <v>1576</v>
      </c>
      <c r="F3840" s="387">
        <v>8</v>
      </c>
      <c r="G3840" s="388" t="s">
        <v>5607</v>
      </c>
      <c r="H3840" s="389">
        <v>1</v>
      </c>
      <c r="I3840" s="372">
        <v>10.26</v>
      </c>
      <c r="J3840" s="372">
        <v>10.26</v>
      </c>
      <c r="K3840" s="371"/>
      <c r="L3840" s="488">
        <v>12.37</v>
      </c>
      <c r="M3840" s="488">
        <v>12.37</v>
      </c>
    </row>
    <row r="3841" spans="1:13" ht="12.75" thickBot="1" x14ac:dyDescent="0.25">
      <c r="A3841" s="359" t="s">
        <v>14344</v>
      </c>
      <c r="B3841" s="396" t="s">
        <v>5794</v>
      </c>
      <c r="C3841" s="397" t="s">
        <v>5795</v>
      </c>
      <c r="D3841" s="396" t="s">
        <v>5791</v>
      </c>
      <c r="E3841" s="396" t="s">
        <v>5302</v>
      </c>
      <c r="F3841" s="398" t="s">
        <v>5796</v>
      </c>
      <c r="G3841" s="399" t="s">
        <v>86</v>
      </c>
      <c r="H3841" s="400">
        <v>7.0000000000000007E-2</v>
      </c>
      <c r="I3841" s="380">
        <v>12.5</v>
      </c>
      <c r="J3841" s="380">
        <v>0.87</v>
      </c>
      <c r="K3841" s="379"/>
      <c r="L3841" s="489">
        <v>15.06</v>
      </c>
    </row>
    <row r="3842" spans="1:13" ht="12.75" thickTop="1" x14ac:dyDescent="0.2">
      <c r="A3842" s="359" t="s">
        <v>14345</v>
      </c>
      <c r="B3842" s="390" t="s">
        <v>5794</v>
      </c>
      <c r="C3842" s="391" t="s">
        <v>5916</v>
      </c>
      <c r="D3842" s="390" t="s">
        <v>5791</v>
      </c>
      <c r="E3842" s="390" t="s">
        <v>5350</v>
      </c>
      <c r="F3842" s="392" t="s">
        <v>5796</v>
      </c>
      <c r="G3842" s="393" t="s">
        <v>86</v>
      </c>
      <c r="H3842" s="394">
        <v>7.0000000000000007E-2</v>
      </c>
      <c r="I3842" s="395">
        <v>18.510000000000002</v>
      </c>
      <c r="J3842" s="395">
        <v>1.29</v>
      </c>
      <c r="K3842" s="379"/>
      <c r="L3842" s="491">
        <v>22.3</v>
      </c>
    </row>
    <row r="3843" spans="1:13" x14ac:dyDescent="0.2">
      <c r="A3843" s="359" t="s">
        <v>8467</v>
      </c>
      <c r="B3843" s="373" t="s">
        <v>5794</v>
      </c>
      <c r="C3843" s="374" t="s">
        <v>10327</v>
      </c>
      <c r="D3843" s="373" t="s">
        <v>5791</v>
      </c>
      <c r="E3843" s="373" t="s">
        <v>10328</v>
      </c>
      <c r="F3843" s="375" t="s">
        <v>5798</v>
      </c>
      <c r="G3843" s="376" t="s">
        <v>5305</v>
      </c>
      <c r="H3843" s="377">
        <v>1</v>
      </c>
      <c r="I3843" s="378">
        <v>8.1</v>
      </c>
      <c r="J3843" s="378">
        <v>8.1</v>
      </c>
      <c r="K3843" s="379"/>
      <c r="L3843" s="493">
        <v>9.76</v>
      </c>
    </row>
    <row r="3844" spans="1:13" x14ac:dyDescent="0.2">
      <c r="A3844" s="359" t="s">
        <v>8469</v>
      </c>
      <c r="B3844" s="360" t="s">
        <v>10330</v>
      </c>
      <c r="C3844" s="361" t="s">
        <v>5781</v>
      </c>
      <c r="D3844" s="360" t="s">
        <v>5782</v>
      </c>
      <c r="E3844" s="360" t="s">
        <v>5783</v>
      </c>
      <c r="F3844" s="362" t="s">
        <v>5784</v>
      </c>
      <c r="G3844" s="363" t="s">
        <v>5785</v>
      </c>
      <c r="H3844" s="361" t="s">
        <v>5786</v>
      </c>
      <c r="I3844" s="361" t="s">
        <v>5787</v>
      </c>
      <c r="J3844" s="361" t="s">
        <v>5788</v>
      </c>
      <c r="K3844" s="364"/>
      <c r="L3844" s="494"/>
    </row>
    <row r="3845" spans="1:13" x14ac:dyDescent="0.2">
      <c r="A3845" s="359" t="s">
        <v>8470</v>
      </c>
      <c r="B3845" s="365" t="s">
        <v>5789</v>
      </c>
      <c r="C3845" s="366" t="s">
        <v>10332</v>
      </c>
      <c r="D3845" s="365" t="s">
        <v>5791</v>
      </c>
      <c r="E3845" s="365" t="s">
        <v>1580</v>
      </c>
      <c r="F3845" s="367">
        <v>8</v>
      </c>
      <c r="G3845" s="368" t="s">
        <v>5385</v>
      </c>
      <c r="H3845" s="369">
        <v>1</v>
      </c>
      <c r="I3845" s="370">
        <v>13.09</v>
      </c>
      <c r="J3845" s="370">
        <v>13.09</v>
      </c>
      <c r="K3845" s="371"/>
      <c r="L3845" s="495">
        <v>15.77</v>
      </c>
      <c r="M3845" s="488">
        <v>15.77</v>
      </c>
    </row>
    <row r="3846" spans="1:13" x14ac:dyDescent="0.2">
      <c r="A3846" s="359" t="s">
        <v>8471</v>
      </c>
      <c r="B3846" s="373" t="s">
        <v>5794</v>
      </c>
      <c r="C3846" s="374" t="s">
        <v>5795</v>
      </c>
      <c r="D3846" s="373" t="s">
        <v>5791</v>
      </c>
      <c r="E3846" s="373" t="s">
        <v>5302</v>
      </c>
      <c r="F3846" s="375" t="s">
        <v>5796</v>
      </c>
      <c r="G3846" s="376" t="s">
        <v>86</v>
      </c>
      <c r="H3846" s="377">
        <v>0.24</v>
      </c>
      <c r="I3846" s="378">
        <v>12.5</v>
      </c>
      <c r="J3846" s="378">
        <v>3</v>
      </c>
      <c r="K3846" s="379"/>
      <c r="L3846" s="493">
        <v>15.06</v>
      </c>
    </row>
    <row r="3847" spans="1:13" x14ac:dyDescent="0.2">
      <c r="A3847" s="359" t="s">
        <v>8472</v>
      </c>
      <c r="B3847" s="373" t="s">
        <v>5794</v>
      </c>
      <c r="C3847" s="374" t="s">
        <v>5916</v>
      </c>
      <c r="D3847" s="373" t="s">
        <v>5791</v>
      </c>
      <c r="E3847" s="373" t="s">
        <v>5350</v>
      </c>
      <c r="F3847" s="375" t="s">
        <v>5796</v>
      </c>
      <c r="G3847" s="376" t="s">
        <v>86</v>
      </c>
      <c r="H3847" s="377">
        <v>0.24</v>
      </c>
      <c r="I3847" s="378">
        <v>18.510000000000002</v>
      </c>
      <c r="J3847" s="378">
        <v>4.4400000000000004</v>
      </c>
      <c r="K3847" s="379"/>
      <c r="L3847" s="493">
        <v>22.3</v>
      </c>
    </row>
    <row r="3848" spans="1:13" x14ac:dyDescent="0.2">
      <c r="A3848" s="359" t="s">
        <v>14346</v>
      </c>
      <c r="B3848" s="396" t="s">
        <v>5794</v>
      </c>
      <c r="C3848" s="397" t="s">
        <v>7805</v>
      </c>
      <c r="D3848" s="396" t="s">
        <v>5791</v>
      </c>
      <c r="E3848" s="396" t="s">
        <v>1580</v>
      </c>
      <c r="F3848" s="398" t="s">
        <v>5798</v>
      </c>
      <c r="G3848" s="399" t="s">
        <v>5385</v>
      </c>
      <c r="H3848" s="400">
        <v>1.01</v>
      </c>
      <c r="I3848" s="380">
        <v>5.6</v>
      </c>
      <c r="J3848" s="380">
        <v>5.65</v>
      </c>
      <c r="K3848" s="379"/>
      <c r="L3848" s="489">
        <v>6.75</v>
      </c>
    </row>
    <row r="3849" spans="1:13" ht="12.75" thickBot="1" x14ac:dyDescent="0.25">
      <c r="A3849" s="359" t="s">
        <v>14347</v>
      </c>
      <c r="B3849" s="381" t="s">
        <v>10337</v>
      </c>
      <c r="C3849" s="382" t="s">
        <v>5781</v>
      </c>
      <c r="D3849" s="381" t="s">
        <v>5782</v>
      </c>
      <c r="E3849" s="381" t="s">
        <v>5783</v>
      </c>
      <c r="F3849" s="383" t="s">
        <v>5784</v>
      </c>
      <c r="G3849" s="384" t="s">
        <v>5785</v>
      </c>
      <c r="H3849" s="382" t="s">
        <v>5786</v>
      </c>
      <c r="I3849" s="382" t="s">
        <v>5787</v>
      </c>
      <c r="J3849" s="382" t="s">
        <v>5788</v>
      </c>
      <c r="K3849" s="364"/>
    </row>
    <row r="3850" spans="1:13" ht="24.75" thickTop="1" x14ac:dyDescent="0.2">
      <c r="A3850" s="359" t="s">
        <v>14348</v>
      </c>
      <c r="B3850" s="401" t="s">
        <v>5789</v>
      </c>
      <c r="C3850" s="402" t="s">
        <v>10339</v>
      </c>
      <c r="D3850" s="401" t="s">
        <v>217</v>
      </c>
      <c r="E3850" s="401" t="s">
        <v>1582</v>
      </c>
      <c r="F3850" s="403" t="s">
        <v>6651</v>
      </c>
      <c r="G3850" s="404" t="s">
        <v>172</v>
      </c>
      <c r="H3850" s="405">
        <v>1</v>
      </c>
      <c r="I3850" s="406">
        <v>11.67</v>
      </c>
      <c r="J3850" s="406">
        <v>11.67</v>
      </c>
      <c r="K3850" s="371"/>
      <c r="L3850" s="496">
        <v>14.07</v>
      </c>
      <c r="M3850" s="488">
        <v>14.07</v>
      </c>
    </row>
    <row r="3851" spans="1:13" ht="24" x14ac:dyDescent="0.2">
      <c r="A3851" s="359" t="s">
        <v>8473</v>
      </c>
      <c r="B3851" s="418" t="s">
        <v>5898</v>
      </c>
      <c r="C3851" s="419" t="s">
        <v>6653</v>
      </c>
      <c r="D3851" s="418" t="s">
        <v>217</v>
      </c>
      <c r="E3851" s="418" t="s">
        <v>6654</v>
      </c>
      <c r="F3851" s="420" t="s">
        <v>5908</v>
      </c>
      <c r="G3851" s="421" t="s">
        <v>185</v>
      </c>
      <c r="H3851" s="422">
        <v>4.1500000000000002E-2</v>
      </c>
      <c r="I3851" s="423">
        <v>16.63</v>
      </c>
      <c r="J3851" s="423">
        <v>0.69</v>
      </c>
      <c r="K3851" s="379"/>
      <c r="L3851" s="493">
        <v>20.04</v>
      </c>
    </row>
    <row r="3852" spans="1:13" ht="24" x14ac:dyDescent="0.2">
      <c r="A3852" s="359" t="s">
        <v>8475</v>
      </c>
      <c r="B3852" s="418" t="s">
        <v>5898</v>
      </c>
      <c r="C3852" s="419" t="s">
        <v>6656</v>
      </c>
      <c r="D3852" s="418" t="s">
        <v>217</v>
      </c>
      <c r="E3852" s="418" t="s">
        <v>1632</v>
      </c>
      <c r="F3852" s="420" t="s">
        <v>5908</v>
      </c>
      <c r="G3852" s="421" t="s">
        <v>185</v>
      </c>
      <c r="H3852" s="422">
        <v>4.1500000000000002E-2</v>
      </c>
      <c r="I3852" s="423">
        <v>23.19</v>
      </c>
      <c r="J3852" s="423">
        <v>0.96</v>
      </c>
      <c r="K3852" s="379"/>
      <c r="L3852" s="493">
        <v>27.94</v>
      </c>
    </row>
    <row r="3853" spans="1:13" x14ac:dyDescent="0.2">
      <c r="A3853" s="359" t="s">
        <v>8476</v>
      </c>
      <c r="B3853" s="373" t="s">
        <v>5794</v>
      </c>
      <c r="C3853" s="374" t="s">
        <v>10343</v>
      </c>
      <c r="D3853" s="373" t="s">
        <v>217</v>
      </c>
      <c r="E3853" s="373" t="s">
        <v>10344</v>
      </c>
      <c r="F3853" s="375" t="s">
        <v>5798</v>
      </c>
      <c r="G3853" s="376" t="s">
        <v>172</v>
      </c>
      <c r="H3853" s="377">
        <v>1.0548999999999999</v>
      </c>
      <c r="I3853" s="378">
        <v>9.4705200000000005</v>
      </c>
      <c r="J3853" s="378">
        <v>9.99</v>
      </c>
      <c r="K3853" s="379"/>
      <c r="L3853" s="493">
        <v>11.43</v>
      </c>
    </row>
    <row r="3854" spans="1:13" x14ac:dyDescent="0.2">
      <c r="A3854" s="359" t="s">
        <v>8477</v>
      </c>
      <c r="B3854" s="373" t="s">
        <v>5794</v>
      </c>
      <c r="C3854" s="374" t="s">
        <v>6667</v>
      </c>
      <c r="D3854" s="373" t="s">
        <v>217</v>
      </c>
      <c r="E3854" s="373" t="s">
        <v>6668</v>
      </c>
      <c r="F3854" s="375" t="s">
        <v>5798</v>
      </c>
      <c r="G3854" s="376" t="s">
        <v>160</v>
      </c>
      <c r="H3854" s="377">
        <v>2.3E-2</v>
      </c>
      <c r="I3854" s="378">
        <v>1.55</v>
      </c>
      <c r="J3854" s="378">
        <v>0.03</v>
      </c>
      <c r="K3854" s="379"/>
      <c r="L3854" s="493">
        <v>1.87</v>
      </c>
    </row>
    <row r="3855" spans="1:13" x14ac:dyDescent="0.2">
      <c r="A3855" s="359" t="s">
        <v>8478</v>
      </c>
      <c r="B3855" s="360" t="s">
        <v>10347</v>
      </c>
      <c r="C3855" s="361" t="s">
        <v>5781</v>
      </c>
      <c r="D3855" s="360" t="s">
        <v>5782</v>
      </c>
      <c r="E3855" s="360" t="s">
        <v>5783</v>
      </c>
      <c r="F3855" s="362" t="s">
        <v>5784</v>
      </c>
      <c r="G3855" s="363" t="s">
        <v>5785</v>
      </c>
      <c r="H3855" s="361" t="s">
        <v>5786</v>
      </c>
      <c r="I3855" s="361" t="s">
        <v>5787</v>
      </c>
      <c r="J3855" s="361" t="s">
        <v>5788</v>
      </c>
      <c r="K3855" s="364"/>
      <c r="L3855" s="494"/>
    </row>
    <row r="3856" spans="1:13" ht="24" x14ac:dyDescent="0.2">
      <c r="A3856" s="359" t="s">
        <v>14349</v>
      </c>
      <c r="B3856" s="385" t="s">
        <v>5789</v>
      </c>
      <c r="C3856" s="386" t="s">
        <v>10349</v>
      </c>
      <c r="D3856" s="385" t="s">
        <v>217</v>
      </c>
      <c r="E3856" s="385" t="s">
        <v>10350</v>
      </c>
      <c r="F3856" s="387" t="s">
        <v>6651</v>
      </c>
      <c r="G3856" s="388" t="s">
        <v>172</v>
      </c>
      <c r="H3856" s="389">
        <v>1</v>
      </c>
      <c r="I3856" s="372">
        <v>19.190000000000001</v>
      </c>
      <c r="J3856" s="372">
        <v>19.190000000000001</v>
      </c>
      <c r="K3856" s="371"/>
      <c r="L3856" s="488">
        <v>23.13</v>
      </c>
      <c r="M3856" s="488">
        <v>23.13</v>
      </c>
    </row>
    <row r="3857" spans="1:13" ht="24.75" thickBot="1" x14ac:dyDescent="0.25">
      <c r="A3857" s="359" t="s">
        <v>14350</v>
      </c>
      <c r="B3857" s="424" t="s">
        <v>5898</v>
      </c>
      <c r="C3857" s="425" t="s">
        <v>6653</v>
      </c>
      <c r="D3857" s="424" t="s">
        <v>217</v>
      </c>
      <c r="E3857" s="424" t="s">
        <v>6654</v>
      </c>
      <c r="F3857" s="426" t="s">
        <v>5908</v>
      </c>
      <c r="G3857" s="427" t="s">
        <v>185</v>
      </c>
      <c r="H3857" s="428">
        <v>0.15240000000000001</v>
      </c>
      <c r="I3857" s="417">
        <v>16.63</v>
      </c>
      <c r="J3857" s="417">
        <v>2.5299999999999998</v>
      </c>
      <c r="K3857" s="379"/>
      <c r="L3857" s="489">
        <v>20.04</v>
      </c>
    </row>
    <row r="3858" spans="1:13" ht="24.75" thickTop="1" x14ac:dyDescent="0.2">
      <c r="A3858" s="359" t="s">
        <v>14351</v>
      </c>
      <c r="B3858" s="411" t="s">
        <v>5898</v>
      </c>
      <c r="C3858" s="412" t="s">
        <v>6656</v>
      </c>
      <c r="D3858" s="411" t="s">
        <v>217</v>
      </c>
      <c r="E3858" s="411" t="s">
        <v>1632</v>
      </c>
      <c r="F3858" s="413" t="s">
        <v>5908</v>
      </c>
      <c r="G3858" s="414" t="s">
        <v>185</v>
      </c>
      <c r="H3858" s="415">
        <v>0.15240000000000001</v>
      </c>
      <c r="I3858" s="416">
        <v>23.19</v>
      </c>
      <c r="J3858" s="416">
        <v>3.53</v>
      </c>
      <c r="K3858" s="379"/>
      <c r="L3858" s="491">
        <v>27.94</v>
      </c>
    </row>
    <row r="3859" spans="1:13" x14ac:dyDescent="0.2">
      <c r="A3859" s="359" t="s">
        <v>8479</v>
      </c>
      <c r="B3859" s="373" t="s">
        <v>5794</v>
      </c>
      <c r="C3859" s="374" t="s">
        <v>10354</v>
      </c>
      <c r="D3859" s="373" t="s">
        <v>217</v>
      </c>
      <c r="E3859" s="373" t="s">
        <v>10355</v>
      </c>
      <c r="F3859" s="375" t="s">
        <v>5798</v>
      </c>
      <c r="G3859" s="376" t="s">
        <v>172</v>
      </c>
      <c r="H3859" s="377">
        <v>1.0548999999999999</v>
      </c>
      <c r="I3859" s="378">
        <v>12.440423076923075</v>
      </c>
      <c r="J3859" s="378">
        <v>13.12</v>
      </c>
      <c r="K3859" s="379"/>
      <c r="L3859" s="493">
        <v>15</v>
      </c>
    </row>
    <row r="3860" spans="1:13" x14ac:dyDescent="0.2">
      <c r="A3860" s="359" t="s">
        <v>8481</v>
      </c>
      <c r="B3860" s="373" t="s">
        <v>5794</v>
      </c>
      <c r="C3860" s="374" t="s">
        <v>6667</v>
      </c>
      <c r="D3860" s="373" t="s">
        <v>217</v>
      </c>
      <c r="E3860" s="373" t="s">
        <v>6668</v>
      </c>
      <c r="F3860" s="375" t="s">
        <v>5798</v>
      </c>
      <c r="G3860" s="376" t="s">
        <v>160</v>
      </c>
      <c r="H3860" s="377">
        <v>8.5000000000000006E-3</v>
      </c>
      <c r="I3860" s="378">
        <v>1.55</v>
      </c>
      <c r="J3860" s="378">
        <v>0.01</v>
      </c>
      <c r="K3860" s="379"/>
      <c r="L3860" s="493">
        <v>1.87</v>
      </c>
    </row>
    <row r="3861" spans="1:13" x14ac:dyDescent="0.2">
      <c r="A3861" s="359" t="s">
        <v>8483</v>
      </c>
      <c r="B3861" s="360" t="s">
        <v>10358</v>
      </c>
      <c r="C3861" s="361" t="s">
        <v>5781</v>
      </c>
      <c r="D3861" s="360" t="s">
        <v>5782</v>
      </c>
      <c r="E3861" s="360" t="s">
        <v>5783</v>
      </c>
      <c r="F3861" s="362" t="s">
        <v>5784</v>
      </c>
      <c r="G3861" s="363" t="s">
        <v>5785</v>
      </c>
      <c r="H3861" s="361" t="s">
        <v>5786</v>
      </c>
      <c r="I3861" s="361" t="s">
        <v>5787</v>
      </c>
      <c r="J3861" s="361" t="s">
        <v>5788</v>
      </c>
      <c r="K3861" s="364"/>
      <c r="L3861" s="494"/>
    </row>
    <row r="3862" spans="1:13" ht="24" x14ac:dyDescent="0.2">
      <c r="A3862" s="359" t="s">
        <v>8484</v>
      </c>
      <c r="B3862" s="365" t="s">
        <v>5789</v>
      </c>
      <c r="C3862" s="366" t="s">
        <v>10360</v>
      </c>
      <c r="D3862" s="365" t="s">
        <v>217</v>
      </c>
      <c r="E3862" s="365" t="s">
        <v>10361</v>
      </c>
      <c r="F3862" s="367" t="s">
        <v>6651</v>
      </c>
      <c r="G3862" s="368" t="s">
        <v>172</v>
      </c>
      <c r="H3862" s="369">
        <v>1</v>
      </c>
      <c r="I3862" s="370">
        <v>24.35</v>
      </c>
      <c r="J3862" s="370">
        <v>24.349999999999998</v>
      </c>
      <c r="K3862" s="371"/>
      <c r="L3862" s="495">
        <v>29.34</v>
      </c>
      <c r="M3862" s="488">
        <v>29.34</v>
      </c>
    </row>
    <row r="3863" spans="1:13" ht="24" x14ac:dyDescent="0.2">
      <c r="A3863" s="359" t="s">
        <v>8485</v>
      </c>
      <c r="B3863" s="418" t="s">
        <v>5898</v>
      </c>
      <c r="C3863" s="419" t="s">
        <v>6653</v>
      </c>
      <c r="D3863" s="418" t="s">
        <v>217</v>
      </c>
      <c r="E3863" s="418" t="s">
        <v>6654</v>
      </c>
      <c r="F3863" s="420" t="s">
        <v>5908</v>
      </c>
      <c r="G3863" s="421" t="s">
        <v>185</v>
      </c>
      <c r="H3863" s="422">
        <v>0.26319999999999999</v>
      </c>
      <c r="I3863" s="423">
        <v>16.63</v>
      </c>
      <c r="J3863" s="423">
        <v>4.37</v>
      </c>
      <c r="K3863" s="379"/>
      <c r="L3863" s="493">
        <v>20.04</v>
      </c>
    </row>
    <row r="3864" spans="1:13" ht="24" x14ac:dyDescent="0.2">
      <c r="A3864" s="359" t="s">
        <v>8488</v>
      </c>
      <c r="B3864" s="418" t="s">
        <v>5898</v>
      </c>
      <c r="C3864" s="419" t="s">
        <v>6656</v>
      </c>
      <c r="D3864" s="418" t="s">
        <v>217</v>
      </c>
      <c r="E3864" s="418" t="s">
        <v>1632</v>
      </c>
      <c r="F3864" s="420" t="s">
        <v>5908</v>
      </c>
      <c r="G3864" s="421" t="s">
        <v>185</v>
      </c>
      <c r="H3864" s="422">
        <v>0.26319999999999999</v>
      </c>
      <c r="I3864" s="423">
        <v>23.19</v>
      </c>
      <c r="J3864" s="423">
        <v>6.1</v>
      </c>
      <c r="K3864" s="379"/>
      <c r="L3864" s="493">
        <v>27.94</v>
      </c>
    </row>
    <row r="3865" spans="1:13" x14ac:dyDescent="0.2">
      <c r="A3865" s="359" t="s">
        <v>14352</v>
      </c>
      <c r="B3865" s="396" t="s">
        <v>5794</v>
      </c>
      <c r="C3865" s="397" t="s">
        <v>10365</v>
      </c>
      <c r="D3865" s="396" t="s">
        <v>217</v>
      </c>
      <c r="E3865" s="396" t="s">
        <v>10366</v>
      </c>
      <c r="F3865" s="398" t="s">
        <v>5798</v>
      </c>
      <c r="G3865" s="399" t="s">
        <v>172</v>
      </c>
      <c r="H3865" s="400">
        <v>1.0548999999999999</v>
      </c>
      <c r="I3865" s="380">
        <v>13.14</v>
      </c>
      <c r="J3865" s="380">
        <v>13.86</v>
      </c>
      <c r="K3865" s="379"/>
      <c r="L3865" s="489">
        <v>15.84</v>
      </c>
    </row>
    <row r="3866" spans="1:13" ht="12.75" thickBot="1" x14ac:dyDescent="0.25">
      <c r="A3866" s="359" t="s">
        <v>14353</v>
      </c>
      <c r="B3866" s="396" t="s">
        <v>5794</v>
      </c>
      <c r="C3866" s="397" t="s">
        <v>6667</v>
      </c>
      <c r="D3866" s="396" t="s">
        <v>217</v>
      </c>
      <c r="E3866" s="396" t="s">
        <v>6668</v>
      </c>
      <c r="F3866" s="398" t="s">
        <v>5798</v>
      </c>
      <c r="G3866" s="399" t="s">
        <v>160</v>
      </c>
      <c r="H3866" s="400">
        <v>1.46E-2</v>
      </c>
      <c r="I3866" s="380">
        <v>1.55</v>
      </c>
      <c r="J3866" s="380">
        <v>0.02</v>
      </c>
      <c r="K3866" s="379"/>
      <c r="L3866" s="489">
        <v>1.87</v>
      </c>
    </row>
    <row r="3867" spans="1:13" ht="12.75" thickTop="1" x14ac:dyDescent="0.2">
      <c r="A3867" s="359" t="s">
        <v>14354</v>
      </c>
      <c r="B3867" s="407" t="s">
        <v>10369</v>
      </c>
      <c r="C3867" s="408" t="s">
        <v>5781</v>
      </c>
      <c r="D3867" s="407" t="s">
        <v>5782</v>
      </c>
      <c r="E3867" s="407" t="s">
        <v>5783</v>
      </c>
      <c r="F3867" s="409" t="s">
        <v>5784</v>
      </c>
      <c r="G3867" s="410" t="s">
        <v>5785</v>
      </c>
      <c r="H3867" s="408" t="s">
        <v>5786</v>
      </c>
      <c r="I3867" s="408" t="s">
        <v>5787</v>
      </c>
      <c r="J3867" s="408" t="s">
        <v>5788</v>
      </c>
      <c r="K3867" s="364"/>
      <c r="L3867" s="492"/>
    </row>
    <row r="3868" spans="1:13" ht="24" x14ac:dyDescent="0.2">
      <c r="A3868" s="359" t="s">
        <v>8490</v>
      </c>
      <c r="B3868" s="365" t="s">
        <v>5789</v>
      </c>
      <c r="C3868" s="366" t="s">
        <v>10371</v>
      </c>
      <c r="D3868" s="365" t="s">
        <v>217</v>
      </c>
      <c r="E3868" s="365" t="s">
        <v>1586</v>
      </c>
      <c r="F3868" s="367" t="s">
        <v>6651</v>
      </c>
      <c r="G3868" s="368" t="s">
        <v>172</v>
      </c>
      <c r="H3868" s="369">
        <v>1</v>
      </c>
      <c r="I3868" s="370">
        <v>48.669999999999995</v>
      </c>
      <c r="J3868" s="370">
        <v>48.67</v>
      </c>
      <c r="K3868" s="371"/>
      <c r="L3868" s="495">
        <v>58.64</v>
      </c>
      <c r="M3868" s="488">
        <v>58.64</v>
      </c>
    </row>
    <row r="3869" spans="1:13" ht="24" x14ac:dyDescent="0.2">
      <c r="A3869" s="359" t="s">
        <v>8492</v>
      </c>
      <c r="B3869" s="418" t="s">
        <v>5898</v>
      </c>
      <c r="C3869" s="419" t="s">
        <v>6653</v>
      </c>
      <c r="D3869" s="418" t="s">
        <v>217</v>
      </c>
      <c r="E3869" s="418" t="s">
        <v>6654</v>
      </c>
      <c r="F3869" s="420" t="s">
        <v>5908</v>
      </c>
      <c r="G3869" s="421" t="s">
        <v>185</v>
      </c>
      <c r="H3869" s="422">
        <v>0.31140000000000001</v>
      </c>
      <c r="I3869" s="423">
        <v>16.63</v>
      </c>
      <c r="J3869" s="423">
        <v>5.17</v>
      </c>
      <c r="K3869" s="379"/>
      <c r="L3869" s="493">
        <v>20.04</v>
      </c>
    </row>
    <row r="3870" spans="1:13" ht="24" x14ac:dyDescent="0.2">
      <c r="A3870" s="359" t="s">
        <v>8494</v>
      </c>
      <c r="B3870" s="418" t="s">
        <v>5898</v>
      </c>
      <c r="C3870" s="419" t="s">
        <v>6656</v>
      </c>
      <c r="D3870" s="418" t="s">
        <v>217</v>
      </c>
      <c r="E3870" s="418" t="s">
        <v>1632</v>
      </c>
      <c r="F3870" s="420" t="s">
        <v>5908</v>
      </c>
      <c r="G3870" s="421" t="s">
        <v>185</v>
      </c>
      <c r="H3870" s="422">
        <v>0.31140000000000001</v>
      </c>
      <c r="I3870" s="423">
        <v>23.19</v>
      </c>
      <c r="J3870" s="423">
        <v>7.22</v>
      </c>
      <c r="K3870" s="379"/>
      <c r="L3870" s="493">
        <v>27.94</v>
      </c>
    </row>
    <row r="3871" spans="1:13" x14ac:dyDescent="0.2">
      <c r="A3871" s="359" t="s">
        <v>8495</v>
      </c>
      <c r="B3871" s="373" t="s">
        <v>5794</v>
      </c>
      <c r="C3871" s="374" t="s">
        <v>10375</v>
      </c>
      <c r="D3871" s="373" t="s">
        <v>217</v>
      </c>
      <c r="E3871" s="373" t="s">
        <v>10376</v>
      </c>
      <c r="F3871" s="375" t="s">
        <v>5798</v>
      </c>
      <c r="G3871" s="376" t="s">
        <v>172</v>
      </c>
      <c r="H3871" s="377">
        <v>1.0548999999999999</v>
      </c>
      <c r="I3871" s="378">
        <v>34.379088888888887</v>
      </c>
      <c r="J3871" s="378">
        <v>36.26</v>
      </c>
      <c r="K3871" s="379"/>
      <c r="L3871" s="493">
        <v>41.4</v>
      </c>
    </row>
    <row r="3872" spans="1:13" x14ac:dyDescent="0.2">
      <c r="A3872" s="359" t="s">
        <v>8496</v>
      </c>
      <c r="B3872" s="373" t="s">
        <v>5794</v>
      </c>
      <c r="C3872" s="374" t="s">
        <v>6667</v>
      </c>
      <c r="D3872" s="373" t="s">
        <v>217</v>
      </c>
      <c r="E3872" s="373" t="s">
        <v>6668</v>
      </c>
      <c r="F3872" s="375" t="s">
        <v>5798</v>
      </c>
      <c r="G3872" s="376" t="s">
        <v>160</v>
      </c>
      <c r="H3872" s="377">
        <v>1.7299999999999999E-2</v>
      </c>
      <c r="I3872" s="378">
        <v>1.55</v>
      </c>
      <c r="J3872" s="378">
        <v>0.02</v>
      </c>
      <c r="K3872" s="379"/>
      <c r="L3872" s="493">
        <v>1.87</v>
      </c>
    </row>
    <row r="3873" spans="1:13" x14ac:dyDescent="0.2">
      <c r="A3873" s="359" t="s">
        <v>8499</v>
      </c>
      <c r="B3873" s="360" t="s">
        <v>10379</v>
      </c>
      <c r="C3873" s="361" t="s">
        <v>5781</v>
      </c>
      <c r="D3873" s="360" t="s">
        <v>5782</v>
      </c>
      <c r="E3873" s="360" t="s">
        <v>5783</v>
      </c>
      <c r="F3873" s="362" t="s">
        <v>5784</v>
      </c>
      <c r="G3873" s="363" t="s">
        <v>5785</v>
      </c>
      <c r="H3873" s="361" t="s">
        <v>5786</v>
      </c>
      <c r="I3873" s="361" t="s">
        <v>5787</v>
      </c>
      <c r="J3873" s="361" t="s">
        <v>5788</v>
      </c>
      <c r="K3873" s="364"/>
      <c r="L3873" s="494"/>
    </row>
    <row r="3874" spans="1:13" x14ac:dyDescent="0.2">
      <c r="A3874" s="359" t="s">
        <v>14355</v>
      </c>
      <c r="B3874" s="385" t="s">
        <v>5789</v>
      </c>
      <c r="C3874" s="386" t="s">
        <v>10381</v>
      </c>
      <c r="D3874" s="385" t="s">
        <v>5791</v>
      </c>
      <c r="E3874" s="385" t="s">
        <v>1590</v>
      </c>
      <c r="F3874" s="387">
        <v>8</v>
      </c>
      <c r="G3874" s="388" t="s">
        <v>5607</v>
      </c>
      <c r="H3874" s="389">
        <v>1</v>
      </c>
      <c r="I3874" s="372">
        <v>124.69</v>
      </c>
      <c r="J3874" s="372">
        <v>124.69</v>
      </c>
      <c r="K3874" s="371"/>
      <c r="L3874" s="488">
        <v>150.22999999999999</v>
      </c>
      <c r="M3874" s="488">
        <v>150.22999999999999</v>
      </c>
    </row>
    <row r="3875" spans="1:13" ht="12.75" thickBot="1" x14ac:dyDescent="0.25">
      <c r="A3875" s="359" t="s">
        <v>14356</v>
      </c>
      <c r="B3875" s="396" t="s">
        <v>5794</v>
      </c>
      <c r="C3875" s="397" t="s">
        <v>5795</v>
      </c>
      <c r="D3875" s="396" t="s">
        <v>5791</v>
      </c>
      <c r="E3875" s="396" t="s">
        <v>5302</v>
      </c>
      <c r="F3875" s="398" t="s">
        <v>5796</v>
      </c>
      <c r="G3875" s="399" t="s">
        <v>86</v>
      </c>
      <c r="H3875" s="400">
        <v>0.5</v>
      </c>
      <c r="I3875" s="380">
        <v>12.5</v>
      </c>
      <c r="J3875" s="380">
        <v>6.25</v>
      </c>
      <c r="K3875" s="379"/>
      <c r="L3875" s="489">
        <v>15.06</v>
      </c>
    </row>
    <row r="3876" spans="1:13" ht="12.75" thickTop="1" x14ac:dyDescent="0.2">
      <c r="A3876" s="359" t="s">
        <v>14357</v>
      </c>
      <c r="B3876" s="390" t="s">
        <v>5794</v>
      </c>
      <c r="C3876" s="391" t="s">
        <v>5916</v>
      </c>
      <c r="D3876" s="390" t="s">
        <v>5791</v>
      </c>
      <c r="E3876" s="390" t="s">
        <v>5350</v>
      </c>
      <c r="F3876" s="392" t="s">
        <v>5796</v>
      </c>
      <c r="G3876" s="393" t="s">
        <v>86</v>
      </c>
      <c r="H3876" s="394">
        <v>0.5</v>
      </c>
      <c r="I3876" s="395">
        <v>18.510000000000002</v>
      </c>
      <c r="J3876" s="395">
        <v>9.25</v>
      </c>
      <c r="K3876" s="379"/>
      <c r="L3876" s="491">
        <v>22.3</v>
      </c>
    </row>
    <row r="3877" spans="1:13" x14ac:dyDescent="0.2">
      <c r="A3877" s="359" t="s">
        <v>8500</v>
      </c>
      <c r="B3877" s="373" t="s">
        <v>5794</v>
      </c>
      <c r="C3877" s="374" t="s">
        <v>6602</v>
      </c>
      <c r="D3877" s="373" t="s">
        <v>5791</v>
      </c>
      <c r="E3877" s="373" t="s">
        <v>5394</v>
      </c>
      <c r="F3877" s="375" t="s">
        <v>5798</v>
      </c>
      <c r="G3877" s="376" t="s">
        <v>5385</v>
      </c>
      <c r="H3877" s="377">
        <v>2.4</v>
      </c>
      <c r="I3877" s="378">
        <v>0.38</v>
      </c>
      <c r="J3877" s="378">
        <v>0.91</v>
      </c>
      <c r="K3877" s="379"/>
      <c r="L3877" s="493">
        <v>0.46</v>
      </c>
    </row>
    <row r="3878" spans="1:13" x14ac:dyDescent="0.2">
      <c r="A3878" s="359" t="s">
        <v>8502</v>
      </c>
      <c r="B3878" s="373" t="s">
        <v>5794</v>
      </c>
      <c r="C3878" s="374" t="s">
        <v>10386</v>
      </c>
      <c r="D3878" s="373" t="s">
        <v>5791</v>
      </c>
      <c r="E3878" s="373" t="s">
        <v>10387</v>
      </c>
      <c r="F3878" s="375" t="s">
        <v>5798</v>
      </c>
      <c r="G3878" s="376" t="s">
        <v>5305</v>
      </c>
      <c r="H3878" s="377">
        <v>1</v>
      </c>
      <c r="I3878" s="378">
        <v>108.28</v>
      </c>
      <c r="J3878" s="378">
        <v>108.28</v>
      </c>
      <c r="K3878" s="379"/>
      <c r="L3878" s="493">
        <v>130.44999999999999</v>
      </c>
    </row>
    <row r="3879" spans="1:13" x14ac:dyDescent="0.2">
      <c r="A3879" s="359" t="s">
        <v>8504</v>
      </c>
      <c r="B3879" s="360" t="s">
        <v>10389</v>
      </c>
      <c r="C3879" s="361" t="s">
        <v>5781</v>
      </c>
      <c r="D3879" s="360" t="s">
        <v>5782</v>
      </c>
      <c r="E3879" s="360" t="s">
        <v>5783</v>
      </c>
      <c r="F3879" s="362" t="s">
        <v>5784</v>
      </c>
      <c r="G3879" s="363" t="s">
        <v>5785</v>
      </c>
      <c r="H3879" s="361" t="s">
        <v>5786</v>
      </c>
      <c r="I3879" s="361" t="s">
        <v>5787</v>
      </c>
      <c r="J3879" s="361" t="s">
        <v>5788</v>
      </c>
      <c r="K3879" s="364"/>
      <c r="L3879" s="494"/>
    </row>
    <row r="3880" spans="1:13" x14ac:dyDescent="0.2">
      <c r="A3880" s="359" t="s">
        <v>8505</v>
      </c>
      <c r="B3880" s="365" t="s">
        <v>5789</v>
      </c>
      <c r="C3880" s="366" t="s">
        <v>10391</v>
      </c>
      <c r="D3880" s="365" t="s">
        <v>5791</v>
      </c>
      <c r="E3880" s="365" t="s">
        <v>1592</v>
      </c>
      <c r="F3880" s="367">
        <v>8</v>
      </c>
      <c r="G3880" s="368" t="s">
        <v>5607</v>
      </c>
      <c r="H3880" s="369">
        <v>1</v>
      </c>
      <c r="I3880" s="370">
        <v>269.73</v>
      </c>
      <c r="J3880" s="370">
        <v>269.73000000000008</v>
      </c>
      <c r="K3880" s="371"/>
      <c r="L3880" s="495">
        <v>324.83999999999997</v>
      </c>
      <c r="M3880" s="488">
        <v>324.83999999999997</v>
      </c>
    </row>
    <row r="3881" spans="1:13" x14ac:dyDescent="0.2">
      <c r="A3881" s="359" t="s">
        <v>8506</v>
      </c>
      <c r="B3881" s="373" t="s">
        <v>5794</v>
      </c>
      <c r="C3881" s="374" t="s">
        <v>5795</v>
      </c>
      <c r="D3881" s="373" t="s">
        <v>5791</v>
      </c>
      <c r="E3881" s="373" t="s">
        <v>5302</v>
      </c>
      <c r="F3881" s="375" t="s">
        <v>5796</v>
      </c>
      <c r="G3881" s="376" t="s">
        <v>86</v>
      </c>
      <c r="H3881" s="377">
        <v>1.67</v>
      </c>
      <c r="I3881" s="378">
        <v>12.5</v>
      </c>
      <c r="J3881" s="378">
        <v>20.87</v>
      </c>
      <c r="K3881" s="379"/>
      <c r="L3881" s="493">
        <v>15.06</v>
      </c>
    </row>
    <row r="3882" spans="1:13" x14ac:dyDescent="0.2">
      <c r="A3882" s="359" t="s">
        <v>8509</v>
      </c>
      <c r="B3882" s="373" t="s">
        <v>5794</v>
      </c>
      <c r="C3882" s="374" t="s">
        <v>5916</v>
      </c>
      <c r="D3882" s="373" t="s">
        <v>5791</v>
      </c>
      <c r="E3882" s="373" t="s">
        <v>5350</v>
      </c>
      <c r="F3882" s="375" t="s">
        <v>5796</v>
      </c>
      <c r="G3882" s="376" t="s">
        <v>86</v>
      </c>
      <c r="H3882" s="377">
        <v>1.4</v>
      </c>
      <c r="I3882" s="378">
        <v>18.510000000000002</v>
      </c>
      <c r="J3882" s="378">
        <v>25.91</v>
      </c>
      <c r="K3882" s="379"/>
      <c r="L3882" s="493">
        <v>22.3</v>
      </c>
    </row>
    <row r="3883" spans="1:13" x14ac:dyDescent="0.2">
      <c r="A3883" s="359" t="s">
        <v>14358</v>
      </c>
      <c r="B3883" s="396" t="s">
        <v>5794</v>
      </c>
      <c r="C3883" s="397" t="s">
        <v>5840</v>
      </c>
      <c r="D3883" s="396" t="s">
        <v>5791</v>
      </c>
      <c r="E3883" s="396" t="s">
        <v>5288</v>
      </c>
      <c r="F3883" s="398" t="s">
        <v>5796</v>
      </c>
      <c r="G3883" s="399" t="s">
        <v>86</v>
      </c>
      <c r="H3883" s="400">
        <v>1.36</v>
      </c>
      <c r="I3883" s="380">
        <v>18.510000000000002</v>
      </c>
      <c r="J3883" s="380">
        <v>25.17</v>
      </c>
      <c r="K3883" s="379"/>
      <c r="L3883" s="489">
        <v>22.3</v>
      </c>
    </row>
    <row r="3884" spans="1:13" ht="12.75" thickBot="1" x14ac:dyDescent="0.25">
      <c r="A3884" s="359" t="s">
        <v>14359</v>
      </c>
      <c r="B3884" s="396" t="s">
        <v>5794</v>
      </c>
      <c r="C3884" s="397" t="s">
        <v>6283</v>
      </c>
      <c r="D3884" s="396" t="s">
        <v>5791</v>
      </c>
      <c r="E3884" s="396" t="s">
        <v>5557</v>
      </c>
      <c r="F3884" s="398" t="s">
        <v>5796</v>
      </c>
      <c r="G3884" s="399" t="s">
        <v>86</v>
      </c>
      <c r="H3884" s="400">
        <v>0.7</v>
      </c>
      <c r="I3884" s="380">
        <v>18.510000000000002</v>
      </c>
      <c r="J3884" s="380">
        <v>12.95</v>
      </c>
      <c r="K3884" s="379"/>
      <c r="L3884" s="489">
        <v>22.3</v>
      </c>
    </row>
    <row r="3885" spans="1:13" ht="12.75" thickTop="1" x14ac:dyDescent="0.2">
      <c r="A3885" s="359" t="s">
        <v>14360</v>
      </c>
      <c r="B3885" s="390" t="s">
        <v>5794</v>
      </c>
      <c r="C3885" s="391" t="s">
        <v>5815</v>
      </c>
      <c r="D3885" s="390" t="s">
        <v>5791</v>
      </c>
      <c r="E3885" s="390" t="s">
        <v>5286</v>
      </c>
      <c r="F3885" s="392" t="s">
        <v>5796</v>
      </c>
      <c r="G3885" s="393" t="s">
        <v>86</v>
      </c>
      <c r="H3885" s="394">
        <v>2.0299999999999998</v>
      </c>
      <c r="I3885" s="395">
        <v>11.07</v>
      </c>
      <c r="J3885" s="395">
        <v>22.47</v>
      </c>
      <c r="K3885" s="379"/>
      <c r="L3885" s="491">
        <v>13.34</v>
      </c>
    </row>
    <row r="3886" spans="1:13" x14ac:dyDescent="0.2">
      <c r="A3886" s="359" t="s">
        <v>8510</v>
      </c>
      <c r="B3886" s="373" t="s">
        <v>5794</v>
      </c>
      <c r="C3886" s="374" t="s">
        <v>6288</v>
      </c>
      <c r="D3886" s="373" t="s">
        <v>5791</v>
      </c>
      <c r="E3886" s="373" t="s">
        <v>6289</v>
      </c>
      <c r="F3886" s="375" t="s">
        <v>5798</v>
      </c>
      <c r="G3886" s="376" t="s">
        <v>5885</v>
      </c>
      <c r="H3886" s="377">
        <v>0.01</v>
      </c>
      <c r="I3886" s="378">
        <v>161.61000000000001</v>
      </c>
      <c r="J3886" s="378">
        <v>1.61</v>
      </c>
      <c r="K3886" s="379"/>
      <c r="L3886" s="493">
        <v>194.69</v>
      </c>
    </row>
    <row r="3887" spans="1:13" x14ac:dyDescent="0.2">
      <c r="A3887" s="359" t="s">
        <v>8512</v>
      </c>
      <c r="B3887" s="373" t="s">
        <v>5794</v>
      </c>
      <c r="C3887" s="374" t="s">
        <v>6197</v>
      </c>
      <c r="D3887" s="373" t="s">
        <v>5791</v>
      </c>
      <c r="E3887" s="373" t="s">
        <v>5364</v>
      </c>
      <c r="F3887" s="375" t="s">
        <v>5798</v>
      </c>
      <c r="G3887" s="376" t="s">
        <v>5885</v>
      </c>
      <c r="H3887" s="377">
        <v>0.05</v>
      </c>
      <c r="I3887" s="378">
        <v>154.26</v>
      </c>
      <c r="J3887" s="378">
        <v>7.71</v>
      </c>
      <c r="K3887" s="379"/>
      <c r="L3887" s="493">
        <v>185.84</v>
      </c>
    </row>
    <row r="3888" spans="1:13" x14ac:dyDescent="0.2">
      <c r="A3888" s="359" t="s">
        <v>8514</v>
      </c>
      <c r="B3888" s="373" t="s">
        <v>5794</v>
      </c>
      <c r="C3888" s="374" t="s">
        <v>6429</v>
      </c>
      <c r="D3888" s="373" t="s">
        <v>5791</v>
      </c>
      <c r="E3888" s="373" t="s">
        <v>6430</v>
      </c>
      <c r="F3888" s="375" t="s">
        <v>5798</v>
      </c>
      <c r="G3888" s="376" t="s">
        <v>5885</v>
      </c>
      <c r="H3888" s="377">
        <v>1.4999999999999999E-2</v>
      </c>
      <c r="I3888" s="378">
        <v>125.07</v>
      </c>
      <c r="J3888" s="378">
        <v>1.87</v>
      </c>
      <c r="K3888" s="379"/>
      <c r="L3888" s="493">
        <v>150.66999999999999</v>
      </c>
    </row>
    <row r="3889" spans="1:13" x14ac:dyDescent="0.2">
      <c r="A3889" s="359" t="s">
        <v>8515</v>
      </c>
      <c r="B3889" s="373" t="s">
        <v>5794</v>
      </c>
      <c r="C3889" s="374" t="s">
        <v>5967</v>
      </c>
      <c r="D3889" s="373" t="s">
        <v>5791</v>
      </c>
      <c r="E3889" s="373" t="s">
        <v>5375</v>
      </c>
      <c r="F3889" s="375" t="s">
        <v>5798</v>
      </c>
      <c r="G3889" s="376" t="s">
        <v>5885</v>
      </c>
      <c r="H3889" s="377">
        <v>1.4999999999999999E-2</v>
      </c>
      <c r="I3889" s="378">
        <v>118.26</v>
      </c>
      <c r="J3889" s="378">
        <v>1.77</v>
      </c>
      <c r="K3889" s="379"/>
      <c r="L3889" s="493">
        <v>142.47</v>
      </c>
    </row>
    <row r="3890" spans="1:13" x14ac:dyDescent="0.2">
      <c r="A3890" s="359" t="s">
        <v>8516</v>
      </c>
      <c r="B3890" s="373" t="s">
        <v>5794</v>
      </c>
      <c r="C3890" s="374" t="s">
        <v>6196</v>
      </c>
      <c r="D3890" s="373" t="s">
        <v>5791</v>
      </c>
      <c r="E3890" s="373" t="s">
        <v>5378</v>
      </c>
      <c r="F3890" s="375" t="s">
        <v>5798</v>
      </c>
      <c r="G3890" s="376" t="s">
        <v>5298</v>
      </c>
      <c r="H3890" s="377">
        <v>3.49</v>
      </c>
      <c r="I3890" s="378">
        <v>0.8</v>
      </c>
      <c r="J3890" s="378">
        <v>2.79</v>
      </c>
      <c r="K3890" s="379"/>
      <c r="L3890" s="493">
        <v>0.97</v>
      </c>
    </row>
    <row r="3891" spans="1:13" x14ac:dyDescent="0.2">
      <c r="A3891" s="359" t="s">
        <v>8519</v>
      </c>
      <c r="B3891" s="373" t="s">
        <v>5794</v>
      </c>
      <c r="C3891" s="374" t="s">
        <v>5797</v>
      </c>
      <c r="D3891" s="373" t="s">
        <v>5791</v>
      </c>
      <c r="E3891" s="373" t="s">
        <v>5380</v>
      </c>
      <c r="F3891" s="375" t="s">
        <v>5798</v>
      </c>
      <c r="G3891" s="376" t="s">
        <v>5298</v>
      </c>
      <c r="H3891" s="377">
        <v>15.03</v>
      </c>
      <c r="I3891" s="378">
        <v>0.52</v>
      </c>
      <c r="J3891" s="378">
        <v>7.81</v>
      </c>
      <c r="K3891" s="379"/>
      <c r="L3891" s="493">
        <v>0.63</v>
      </c>
    </row>
    <row r="3892" spans="1:13" ht="36" x14ac:dyDescent="0.2">
      <c r="A3892" s="359" t="s">
        <v>14361</v>
      </c>
      <c r="B3892" s="396" t="s">
        <v>5794</v>
      </c>
      <c r="C3892" s="397" t="s">
        <v>6364</v>
      </c>
      <c r="D3892" s="396" t="s">
        <v>5791</v>
      </c>
      <c r="E3892" s="396" t="s">
        <v>6365</v>
      </c>
      <c r="F3892" s="398" t="s">
        <v>5798</v>
      </c>
      <c r="G3892" s="399" t="s">
        <v>5305</v>
      </c>
      <c r="H3892" s="400">
        <v>3.2000000000000002E-3</v>
      </c>
      <c r="I3892" s="380">
        <v>2.2599999999999998</v>
      </c>
      <c r="J3892" s="380">
        <v>0</v>
      </c>
      <c r="K3892" s="379"/>
      <c r="L3892" s="489">
        <v>2.73</v>
      </c>
    </row>
    <row r="3893" spans="1:13" ht="12.75" thickBot="1" x14ac:dyDescent="0.25">
      <c r="A3893" s="359" t="s">
        <v>14362</v>
      </c>
      <c r="B3893" s="396" t="s">
        <v>5794</v>
      </c>
      <c r="C3893" s="397" t="s">
        <v>6342</v>
      </c>
      <c r="D3893" s="396" t="s">
        <v>5791</v>
      </c>
      <c r="E3893" s="396" t="s">
        <v>5572</v>
      </c>
      <c r="F3893" s="398" t="s">
        <v>5798</v>
      </c>
      <c r="G3893" s="399" t="s">
        <v>5566</v>
      </c>
      <c r="H3893" s="400">
        <v>0.02</v>
      </c>
      <c r="I3893" s="380">
        <v>16.899999999999999</v>
      </c>
      <c r="J3893" s="380">
        <v>0.33</v>
      </c>
      <c r="K3893" s="379"/>
      <c r="L3893" s="489">
        <v>20.37</v>
      </c>
    </row>
    <row r="3894" spans="1:13" ht="12.75" thickTop="1" x14ac:dyDescent="0.2">
      <c r="A3894" s="359" t="s">
        <v>14363</v>
      </c>
      <c r="B3894" s="390" t="s">
        <v>5794</v>
      </c>
      <c r="C3894" s="391" t="s">
        <v>6259</v>
      </c>
      <c r="D3894" s="390" t="s">
        <v>5791</v>
      </c>
      <c r="E3894" s="390" t="s">
        <v>5411</v>
      </c>
      <c r="F3894" s="392" t="s">
        <v>5798</v>
      </c>
      <c r="G3894" s="393" t="s">
        <v>5305</v>
      </c>
      <c r="H3894" s="394">
        <v>0.11</v>
      </c>
      <c r="I3894" s="395">
        <v>2.2400000000000002</v>
      </c>
      <c r="J3894" s="395">
        <v>0.24</v>
      </c>
      <c r="K3894" s="379"/>
      <c r="L3894" s="491">
        <v>2.71</v>
      </c>
    </row>
    <row r="3895" spans="1:13" x14ac:dyDescent="0.2">
      <c r="A3895" s="359" t="s">
        <v>8520</v>
      </c>
      <c r="B3895" s="373" t="s">
        <v>5794</v>
      </c>
      <c r="C3895" s="374" t="s">
        <v>6337</v>
      </c>
      <c r="D3895" s="373" t="s">
        <v>5791</v>
      </c>
      <c r="E3895" s="373" t="s">
        <v>5620</v>
      </c>
      <c r="F3895" s="375" t="s">
        <v>5798</v>
      </c>
      <c r="G3895" s="376" t="s">
        <v>5305</v>
      </c>
      <c r="H3895" s="377">
        <v>0.12</v>
      </c>
      <c r="I3895" s="378">
        <v>0.94</v>
      </c>
      <c r="J3895" s="378">
        <v>0.11</v>
      </c>
      <c r="K3895" s="379"/>
      <c r="L3895" s="493">
        <v>1.1399999999999999</v>
      </c>
    </row>
    <row r="3896" spans="1:13" x14ac:dyDescent="0.2">
      <c r="A3896" s="359" t="s">
        <v>8522</v>
      </c>
      <c r="B3896" s="373" t="s">
        <v>5794</v>
      </c>
      <c r="C3896" s="374" t="s">
        <v>6343</v>
      </c>
      <c r="D3896" s="373" t="s">
        <v>5791</v>
      </c>
      <c r="E3896" s="373" t="s">
        <v>6344</v>
      </c>
      <c r="F3896" s="375" t="s">
        <v>5798</v>
      </c>
      <c r="G3896" s="376" t="s">
        <v>5566</v>
      </c>
      <c r="H3896" s="377">
        <v>0.14000000000000001</v>
      </c>
      <c r="I3896" s="378">
        <v>7.52</v>
      </c>
      <c r="J3896" s="378">
        <v>1.05</v>
      </c>
      <c r="K3896" s="379"/>
      <c r="L3896" s="493">
        <v>9.06</v>
      </c>
    </row>
    <row r="3897" spans="1:13" x14ac:dyDescent="0.2">
      <c r="A3897" s="359" t="s">
        <v>8523</v>
      </c>
      <c r="B3897" s="373" t="s">
        <v>5794</v>
      </c>
      <c r="C3897" s="374" t="s">
        <v>10409</v>
      </c>
      <c r="D3897" s="373" t="s">
        <v>5791</v>
      </c>
      <c r="E3897" s="373" t="s">
        <v>5382</v>
      </c>
      <c r="F3897" s="375" t="s">
        <v>5798</v>
      </c>
      <c r="G3897" s="376" t="s">
        <v>5305</v>
      </c>
      <c r="H3897" s="377">
        <v>15.9</v>
      </c>
      <c r="I3897" s="378">
        <v>0.55247200000000229</v>
      </c>
      <c r="J3897" s="378">
        <v>8.7799999999999994</v>
      </c>
      <c r="K3897" s="379"/>
      <c r="L3897" s="493">
        <v>0.65</v>
      </c>
    </row>
    <row r="3898" spans="1:13" x14ac:dyDescent="0.2">
      <c r="A3898" s="359" t="s">
        <v>8524</v>
      </c>
      <c r="B3898" s="373" t="s">
        <v>5794</v>
      </c>
      <c r="C3898" s="374" t="s">
        <v>10411</v>
      </c>
      <c r="D3898" s="373" t="s">
        <v>5791</v>
      </c>
      <c r="E3898" s="373" t="s">
        <v>10412</v>
      </c>
      <c r="F3898" s="375" t="s">
        <v>5798</v>
      </c>
      <c r="G3898" s="376" t="s">
        <v>5566</v>
      </c>
      <c r="H3898" s="377">
        <v>0.06</v>
      </c>
      <c r="I3898" s="378">
        <v>38.19</v>
      </c>
      <c r="J3898" s="378">
        <v>2.29</v>
      </c>
      <c r="K3898" s="379"/>
      <c r="L3898" s="493">
        <v>46.01</v>
      </c>
    </row>
    <row r="3899" spans="1:13" x14ac:dyDescent="0.2">
      <c r="A3899" s="359" t="s">
        <v>14364</v>
      </c>
      <c r="B3899" s="396" t="s">
        <v>5794</v>
      </c>
      <c r="C3899" s="397" t="s">
        <v>6349</v>
      </c>
      <c r="D3899" s="396" t="s">
        <v>5791</v>
      </c>
      <c r="E3899" s="396" t="s">
        <v>6350</v>
      </c>
      <c r="F3899" s="398" t="s">
        <v>5798</v>
      </c>
      <c r="G3899" s="399" t="s">
        <v>5566</v>
      </c>
      <c r="H3899" s="400">
        <v>0.26</v>
      </c>
      <c r="I3899" s="380">
        <v>21.65</v>
      </c>
      <c r="J3899" s="380">
        <v>5.62</v>
      </c>
      <c r="K3899" s="379"/>
      <c r="L3899" s="489">
        <v>26.09</v>
      </c>
    </row>
    <row r="3900" spans="1:13" ht="12.75" thickBot="1" x14ac:dyDescent="0.25">
      <c r="A3900" s="359" t="s">
        <v>14365</v>
      </c>
      <c r="B3900" s="396" t="s">
        <v>5794</v>
      </c>
      <c r="C3900" s="397" t="s">
        <v>6602</v>
      </c>
      <c r="D3900" s="396" t="s">
        <v>5791</v>
      </c>
      <c r="E3900" s="396" t="s">
        <v>5394</v>
      </c>
      <c r="F3900" s="398" t="s">
        <v>5798</v>
      </c>
      <c r="G3900" s="399" t="s">
        <v>5385</v>
      </c>
      <c r="H3900" s="400">
        <v>9.0478000000000005</v>
      </c>
      <c r="I3900" s="380">
        <v>0.38</v>
      </c>
      <c r="J3900" s="380">
        <v>3.43</v>
      </c>
      <c r="K3900" s="379"/>
      <c r="L3900" s="489">
        <v>0.46</v>
      </c>
    </row>
    <row r="3901" spans="1:13" ht="24.75" thickTop="1" x14ac:dyDescent="0.2">
      <c r="A3901" s="359" t="s">
        <v>14366</v>
      </c>
      <c r="B3901" s="390" t="s">
        <v>5794</v>
      </c>
      <c r="C3901" s="391" t="s">
        <v>10416</v>
      </c>
      <c r="D3901" s="390" t="s">
        <v>5791</v>
      </c>
      <c r="E3901" s="390" t="s">
        <v>10417</v>
      </c>
      <c r="F3901" s="392" t="s">
        <v>5798</v>
      </c>
      <c r="G3901" s="393" t="s">
        <v>5305</v>
      </c>
      <c r="H3901" s="394">
        <v>1</v>
      </c>
      <c r="I3901" s="395">
        <v>116.95</v>
      </c>
      <c r="J3901" s="395">
        <v>116.95</v>
      </c>
      <c r="K3901" s="379"/>
      <c r="L3901" s="491">
        <v>140.88999999999999</v>
      </c>
    </row>
    <row r="3902" spans="1:13" x14ac:dyDescent="0.2">
      <c r="A3902" s="359" t="s">
        <v>8525</v>
      </c>
      <c r="B3902" s="360" t="s">
        <v>10419</v>
      </c>
      <c r="C3902" s="361" t="s">
        <v>5781</v>
      </c>
      <c r="D3902" s="360" t="s">
        <v>5782</v>
      </c>
      <c r="E3902" s="360" t="s">
        <v>5783</v>
      </c>
      <c r="F3902" s="362" t="s">
        <v>5784</v>
      </c>
      <c r="G3902" s="363" t="s">
        <v>5785</v>
      </c>
      <c r="H3902" s="361" t="s">
        <v>5786</v>
      </c>
      <c r="I3902" s="361" t="s">
        <v>5787</v>
      </c>
      <c r="J3902" s="361" t="s">
        <v>5788</v>
      </c>
      <c r="K3902" s="364"/>
      <c r="L3902" s="494"/>
    </row>
    <row r="3903" spans="1:13" ht="24" x14ac:dyDescent="0.2">
      <c r="A3903" s="359" t="s">
        <v>8527</v>
      </c>
      <c r="B3903" s="365" t="s">
        <v>5789</v>
      </c>
      <c r="C3903" s="366" t="s">
        <v>10421</v>
      </c>
      <c r="D3903" s="365" t="s">
        <v>217</v>
      </c>
      <c r="E3903" s="365" t="s">
        <v>1594</v>
      </c>
      <c r="F3903" s="367" t="s">
        <v>10422</v>
      </c>
      <c r="G3903" s="368" t="s">
        <v>160</v>
      </c>
      <c r="H3903" s="369">
        <v>1</v>
      </c>
      <c r="I3903" s="370">
        <v>18.27</v>
      </c>
      <c r="J3903" s="370">
        <v>18.27</v>
      </c>
      <c r="K3903" s="371"/>
      <c r="L3903" s="495">
        <v>22.02</v>
      </c>
      <c r="M3903" s="488">
        <v>22.02</v>
      </c>
    </row>
    <row r="3904" spans="1:13" ht="24" x14ac:dyDescent="0.2">
      <c r="A3904" s="359" t="s">
        <v>8529</v>
      </c>
      <c r="B3904" s="418" t="s">
        <v>5898</v>
      </c>
      <c r="C3904" s="419" t="s">
        <v>10424</v>
      </c>
      <c r="D3904" s="418" t="s">
        <v>217</v>
      </c>
      <c r="E3904" s="418" t="s">
        <v>10425</v>
      </c>
      <c r="F3904" s="420" t="s">
        <v>5908</v>
      </c>
      <c r="G3904" s="421" t="s">
        <v>185</v>
      </c>
      <c r="H3904" s="422">
        <v>0.31069999999999998</v>
      </c>
      <c r="I3904" s="423">
        <v>21.13</v>
      </c>
      <c r="J3904" s="423">
        <v>6.56</v>
      </c>
      <c r="K3904" s="379"/>
      <c r="L3904" s="493">
        <v>25.46</v>
      </c>
      <c r="M3904" s="490"/>
    </row>
    <row r="3905" spans="1:13" ht="24" x14ac:dyDescent="0.2">
      <c r="A3905" s="359" t="s">
        <v>8530</v>
      </c>
      <c r="B3905" s="418" t="s">
        <v>5898</v>
      </c>
      <c r="C3905" s="419" t="s">
        <v>5909</v>
      </c>
      <c r="D3905" s="418" t="s">
        <v>217</v>
      </c>
      <c r="E3905" s="418" t="s">
        <v>5455</v>
      </c>
      <c r="F3905" s="420" t="s">
        <v>5908</v>
      </c>
      <c r="G3905" s="421" t="s">
        <v>185</v>
      </c>
      <c r="H3905" s="422">
        <v>9.9400000000000002E-2</v>
      </c>
      <c r="I3905" s="423">
        <v>16.12</v>
      </c>
      <c r="J3905" s="423">
        <v>1.6</v>
      </c>
      <c r="K3905" s="379"/>
      <c r="L3905" s="493">
        <v>19.420000000000002</v>
      </c>
    </row>
    <row r="3906" spans="1:13" ht="24" x14ac:dyDescent="0.2">
      <c r="A3906" s="359" t="s">
        <v>8531</v>
      </c>
      <c r="B3906" s="373" t="s">
        <v>5794</v>
      </c>
      <c r="C3906" s="374" t="s">
        <v>10428</v>
      </c>
      <c r="D3906" s="373" t="s">
        <v>217</v>
      </c>
      <c r="E3906" s="373" t="s">
        <v>10429</v>
      </c>
      <c r="F3906" s="375" t="s">
        <v>5798</v>
      </c>
      <c r="G3906" s="376" t="s">
        <v>160</v>
      </c>
      <c r="H3906" s="377">
        <v>1</v>
      </c>
      <c r="I3906" s="378">
        <v>10.11</v>
      </c>
      <c r="J3906" s="378">
        <v>10.11</v>
      </c>
      <c r="K3906" s="379"/>
      <c r="L3906" s="493">
        <v>12.18</v>
      </c>
    </row>
    <row r="3907" spans="1:13" x14ac:dyDescent="0.2">
      <c r="A3907" s="359" t="s">
        <v>14367</v>
      </c>
      <c r="B3907" s="381" t="s">
        <v>10431</v>
      </c>
      <c r="C3907" s="382" t="s">
        <v>5781</v>
      </c>
      <c r="D3907" s="381" t="s">
        <v>5782</v>
      </c>
      <c r="E3907" s="381" t="s">
        <v>5783</v>
      </c>
      <c r="F3907" s="383" t="s">
        <v>5784</v>
      </c>
      <c r="G3907" s="384" t="s">
        <v>5785</v>
      </c>
      <c r="H3907" s="382" t="s">
        <v>5786</v>
      </c>
      <c r="I3907" s="382" t="s">
        <v>5787</v>
      </c>
      <c r="J3907" s="382" t="s">
        <v>5788</v>
      </c>
      <c r="K3907" s="364"/>
    </row>
    <row r="3908" spans="1:13" ht="12.75" thickBot="1" x14ac:dyDescent="0.25">
      <c r="A3908" s="359" t="s">
        <v>14368</v>
      </c>
      <c r="B3908" s="385" t="s">
        <v>5789</v>
      </c>
      <c r="C3908" s="386" t="s">
        <v>10433</v>
      </c>
      <c r="D3908" s="385" t="s">
        <v>5791</v>
      </c>
      <c r="E3908" s="385" t="s">
        <v>1596</v>
      </c>
      <c r="F3908" s="387">
        <v>8</v>
      </c>
      <c r="G3908" s="388" t="s">
        <v>5607</v>
      </c>
      <c r="H3908" s="389">
        <v>1</v>
      </c>
      <c r="I3908" s="372">
        <v>358.89</v>
      </c>
      <c r="J3908" s="372">
        <v>358.89</v>
      </c>
      <c r="K3908" s="371"/>
      <c r="L3908" s="488">
        <v>432.3</v>
      </c>
      <c r="M3908" s="488">
        <v>432.3</v>
      </c>
    </row>
    <row r="3909" spans="1:13" ht="12.75" thickTop="1" x14ac:dyDescent="0.2">
      <c r="A3909" s="359" t="s">
        <v>14369</v>
      </c>
      <c r="B3909" s="390" t="s">
        <v>5794</v>
      </c>
      <c r="C3909" s="391" t="s">
        <v>5840</v>
      </c>
      <c r="D3909" s="390" t="s">
        <v>5791</v>
      </c>
      <c r="E3909" s="390" t="s">
        <v>5288</v>
      </c>
      <c r="F3909" s="392" t="s">
        <v>5796</v>
      </c>
      <c r="G3909" s="393" t="s">
        <v>86</v>
      </c>
      <c r="H3909" s="394">
        <v>6.1721000000000004</v>
      </c>
      <c r="I3909" s="395">
        <v>18.510000000000002</v>
      </c>
      <c r="J3909" s="395">
        <v>114.24</v>
      </c>
      <c r="K3909" s="379"/>
      <c r="L3909" s="491">
        <v>22.3</v>
      </c>
    </row>
    <row r="3910" spans="1:13" ht="24" x14ac:dyDescent="0.2">
      <c r="A3910" s="359" t="s">
        <v>8532</v>
      </c>
      <c r="B3910" s="373" t="s">
        <v>5794</v>
      </c>
      <c r="C3910" s="374" t="s">
        <v>6207</v>
      </c>
      <c r="D3910" s="373" t="s">
        <v>5791</v>
      </c>
      <c r="E3910" s="373" t="s">
        <v>6208</v>
      </c>
      <c r="F3910" s="375" t="s">
        <v>5798</v>
      </c>
      <c r="G3910" s="376" t="s">
        <v>5298</v>
      </c>
      <c r="H3910" s="377">
        <v>0.86380000000000001</v>
      </c>
      <c r="I3910" s="378">
        <v>6.38</v>
      </c>
      <c r="J3910" s="378">
        <v>5.51</v>
      </c>
      <c r="K3910" s="379"/>
      <c r="L3910" s="493">
        <v>7.69</v>
      </c>
    </row>
    <row r="3911" spans="1:13" x14ac:dyDescent="0.2">
      <c r="A3911" s="359" t="s">
        <v>8534</v>
      </c>
      <c r="B3911" s="373" t="s">
        <v>5794</v>
      </c>
      <c r="C3911" s="374" t="s">
        <v>6196</v>
      </c>
      <c r="D3911" s="373" t="s">
        <v>5791</v>
      </c>
      <c r="E3911" s="373" t="s">
        <v>5378</v>
      </c>
      <c r="F3911" s="375" t="s">
        <v>5798</v>
      </c>
      <c r="G3911" s="376" t="s">
        <v>5298</v>
      </c>
      <c r="H3911" s="377">
        <v>20.551400000000001</v>
      </c>
      <c r="I3911" s="378">
        <v>0.8</v>
      </c>
      <c r="J3911" s="378">
        <v>16.440000000000001</v>
      </c>
      <c r="K3911" s="379"/>
      <c r="L3911" s="493">
        <v>0.97</v>
      </c>
    </row>
    <row r="3912" spans="1:13" x14ac:dyDescent="0.2">
      <c r="A3912" s="359" t="s">
        <v>8535</v>
      </c>
      <c r="B3912" s="373" t="s">
        <v>5794</v>
      </c>
      <c r="C3912" s="374" t="s">
        <v>5797</v>
      </c>
      <c r="D3912" s="373" t="s">
        <v>5791</v>
      </c>
      <c r="E3912" s="373" t="s">
        <v>5380</v>
      </c>
      <c r="F3912" s="375" t="s">
        <v>5798</v>
      </c>
      <c r="G3912" s="376" t="s">
        <v>5298</v>
      </c>
      <c r="H3912" s="377">
        <v>34.553800000000003</v>
      </c>
      <c r="I3912" s="378">
        <v>0.52</v>
      </c>
      <c r="J3912" s="378">
        <v>17.96</v>
      </c>
      <c r="K3912" s="379"/>
      <c r="L3912" s="493">
        <v>0.63</v>
      </c>
    </row>
    <row r="3913" spans="1:13" x14ac:dyDescent="0.2">
      <c r="A3913" s="359" t="s">
        <v>8536</v>
      </c>
      <c r="B3913" s="373" t="s">
        <v>5794</v>
      </c>
      <c r="C3913" s="374" t="s">
        <v>5815</v>
      </c>
      <c r="D3913" s="373" t="s">
        <v>5791</v>
      </c>
      <c r="E3913" s="373" t="s">
        <v>5286</v>
      </c>
      <c r="F3913" s="375" t="s">
        <v>5796</v>
      </c>
      <c r="G3913" s="376" t="s">
        <v>86</v>
      </c>
      <c r="H3913" s="377">
        <v>9.7096</v>
      </c>
      <c r="I3913" s="378">
        <v>11.07</v>
      </c>
      <c r="J3913" s="378">
        <v>107.48</v>
      </c>
      <c r="K3913" s="379"/>
      <c r="L3913" s="493">
        <v>13.34</v>
      </c>
    </row>
    <row r="3914" spans="1:13" x14ac:dyDescent="0.2">
      <c r="A3914" s="359" t="s">
        <v>8537</v>
      </c>
      <c r="B3914" s="373" t="s">
        <v>5794</v>
      </c>
      <c r="C3914" s="374" t="s">
        <v>6197</v>
      </c>
      <c r="D3914" s="373" t="s">
        <v>5791</v>
      </c>
      <c r="E3914" s="373" t="s">
        <v>5364</v>
      </c>
      <c r="F3914" s="375" t="s">
        <v>5798</v>
      </c>
      <c r="G3914" s="376" t="s">
        <v>5885</v>
      </c>
      <c r="H3914" s="377">
        <v>0.13730000000000001</v>
      </c>
      <c r="I3914" s="378">
        <v>154.26</v>
      </c>
      <c r="J3914" s="378">
        <v>21.17</v>
      </c>
      <c r="K3914" s="379"/>
      <c r="L3914" s="493">
        <v>185.84</v>
      </c>
    </row>
    <row r="3915" spans="1:13" x14ac:dyDescent="0.2">
      <c r="A3915" s="359" t="s">
        <v>14370</v>
      </c>
      <c r="B3915" s="396" t="s">
        <v>5794</v>
      </c>
      <c r="C3915" s="397" t="s">
        <v>5968</v>
      </c>
      <c r="D3915" s="396" t="s">
        <v>5791</v>
      </c>
      <c r="E3915" s="396" t="s">
        <v>5377</v>
      </c>
      <c r="F3915" s="398" t="s">
        <v>5798</v>
      </c>
      <c r="G3915" s="399" t="s">
        <v>5885</v>
      </c>
      <c r="H3915" s="400">
        <v>2.2700000000000001E-2</v>
      </c>
      <c r="I3915" s="380">
        <v>117.49</v>
      </c>
      <c r="J3915" s="380">
        <v>2.66</v>
      </c>
      <c r="K3915" s="379"/>
      <c r="L3915" s="489">
        <v>141.54</v>
      </c>
    </row>
    <row r="3916" spans="1:13" ht="12.75" thickBot="1" x14ac:dyDescent="0.25">
      <c r="A3916" s="359" t="s">
        <v>14371</v>
      </c>
      <c r="B3916" s="396" t="s">
        <v>5794</v>
      </c>
      <c r="C3916" s="397" t="s">
        <v>5965</v>
      </c>
      <c r="D3916" s="396" t="s">
        <v>5791</v>
      </c>
      <c r="E3916" s="396" t="s">
        <v>5358</v>
      </c>
      <c r="F3916" s="398" t="s">
        <v>5796</v>
      </c>
      <c r="G3916" s="399" t="s">
        <v>86</v>
      </c>
      <c r="H3916" s="400">
        <v>0.13880000000000001</v>
      </c>
      <c r="I3916" s="380">
        <v>13.28</v>
      </c>
      <c r="J3916" s="380">
        <v>1.84</v>
      </c>
      <c r="K3916" s="379"/>
      <c r="L3916" s="489">
        <v>16</v>
      </c>
    </row>
    <row r="3917" spans="1:13" ht="12.75" thickTop="1" x14ac:dyDescent="0.2">
      <c r="A3917" s="359" t="s">
        <v>14372</v>
      </c>
      <c r="B3917" s="390" t="s">
        <v>5794</v>
      </c>
      <c r="C3917" s="391" t="s">
        <v>5967</v>
      </c>
      <c r="D3917" s="390" t="s">
        <v>5791</v>
      </c>
      <c r="E3917" s="390" t="s">
        <v>5375</v>
      </c>
      <c r="F3917" s="392" t="s">
        <v>5798</v>
      </c>
      <c r="G3917" s="393" t="s">
        <v>5885</v>
      </c>
      <c r="H3917" s="394">
        <v>2.2700000000000001E-2</v>
      </c>
      <c r="I3917" s="395">
        <v>118.26</v>
      </c>
      <c r="J3917" s="395">
        <v>2.68</v>
      </c>
      <c r="K3917" s="379"/>
      <c r="L3917" s="491">
        <v>142.47</v>
      </c>
    </row>
    <row r="3918" spans="1:13" x14ac:dyDescent="0.2">
      <c r="A3918" s="359" t="s">
        <v>8538</v>
      </c>
      <c r="B3918" s="373" t="s">
        <v>5794</v>
      </c>
      <c r="C3918" s="374" t="s">
        <v>6517</v>
      </c>
      <c r="D3918" s="373" t="s">
        <v>5791</v>
      </c>
      <c r="E3918" s="373" t="s">
        <v>6518</v>
      </c>
      <c r="F3918" s="375" t="s">
        <v>5798</v>
      </c>
      <c r="G3918" s="376" t="s">
        <v>5305</v>
      </c>
      <c r="H3918" s="377">
        <v>201.6</v>
      </c>
      <c r="I3918" s="378">
        <v>0.34184999999999977</v>
      </c>
      <c r="J3918" s="378">
        <v>68.91</v>
      </c>
      <c r="K3918" s="379"/>
      <c r="L3918" s="493">
        <v>0.41</v>
      </c>
    </row>
    <row r="3919" spans="1:13" x14ac:dyDescent="0.2">
      <c r="A3919" s="359" t="s">
        <v>8540</v>
      </c>
      <c r="B3919" s="360" t="s">
        <v>10445</v>
      </c>
      <c r="C3919" s="361" t="s">
        <v>5781</v>
      </c>
      <c r="D3919" s="360" t="s">
        <v>5782</v>
      </c>
      <c r="E3919" s="360" t="s">
        <v>5783</v>
      </c>
      <c r="F3919" s="362" t="s">
        <v>5784</v>
      </c>
      <c r="G3919" s="363" t="s">
        <v>5785</v>
      </c>
      <c r="H3919" s="361" t="s">
        <v>5786</v>
      </c>
      <c r="I3919" s="361" t="s">
        <v>5787</v>
      </c>
      <c r="J3919" s="361" t="s">
        <v>5788</v>
      </c>
      <c r="K3919" s="364"/>
      <c r="L3919" s="494"/>
    </row>
    <row r="3920" spans="1:13" x14ac:dyDescent="0.2">
      <c r="A3920" s="359" t="s">
        <v>8541</v>
      </c>
      <c r="B3920" s="365" t="s">
        <v>5789</v>
      </c>
      <c r="C3920" s="366" t="s">
        <v>9353</v>
      </c>
      <c r="D3920" s="365" t="s">
        <v>5791</v>
      </c>
      <c r="E3920" s="365" t="s">
        <v>1316</v>
      </c>
      <c r="F3920" s="367">
        <v>8</v>
      </c>
      <c r="G3920" s="368" t="s">
        <v>5607</v>
      </c>
      <c r="H3920" s="369">
        <v>1</v>
      </c>
      <c r="I3920" s="370">
        <v>68.459999999999994</v>
      </c>
      <c r="J3920" s="370">
        <v>68.460000000000008</v>
      </c>
      <c r="K3920" s="371"/>
      <c r="L3920" s="495">
        <v>82.42</v>
      </c>
      <c r="M3920" s="488">
        <v>82.42</v>
      </c>
    </row>
    <row r="3921" spans="1:12" x14ac:dyDescent="0.2">
      <c r="A3921" s="359" t="s">
        <v>8542</v>
      </c>
      <c r="B3921" s="373" t="s">
        <v>5794</v>
      </c>
      <c r="C3921" s="374" t="s">
        <v>5795</v>
      </c>
      <c r="D3921" s="373" t="s">
        <v>5791</v>
      </c>
      <c r="E3921" s="373" t="s">
        <v>5302</v>
      </c>
      <c r="F3921" s="375" t="s">
        <v>5796</v>
      </c>
      <c r="G3921" s="376" t="s">
        <v>86</v>
      </c>
      <c r="H3921" s="377">
        <v>0.27700000000000002</v>
      </c>
      <c r="I3921" s="378">
        <v>12.5</v>
      </c>
      <c r="J3921" s="378">
        <v>3.46</v>
      </c>
      <c r="K3921" s="379"/>
      <c r="L3921" s="493">
        <v>15.06</v>
      </c>
    </row>
    <row r="3922" spans="1:12" x14ac:dyDescent="0.2">
      <c r="A3922" s="359" t="s">
        <v>8543</v>
      </c>
      <c r="B3922" s="373" t="s">
        <v>5794</v>
      </c>
      <c r="C3922" s="374" t="s">
        <v>5971</v>
      </c>
      <c r="D3922" s="373" t="s">
        <v>5791</v>
      </c>
      <c r="E3922" s="373" t="s">
        <v>5293</v>
      </c>
      <c r="F3922" s="375" t="s">
        <v>5796</v>
      </c>
      <c r="G3922" s="376" t="s">
        <v>86</v>
      </c>
      <c r="H3922" s="377">
        <v>0.2208</v>
      </c>
      <c r="I3922" s="378">
        <v>18.510000000000002</v>
      </c>
      <c r="J3922" s="378">
        <v>4.08</v>
      </c>
      <c r="K3922" s="379"/>
      <c r="L3922" s="493">
        <v>22.3</v>
      </c>
    </row>
    <row r="3923" spans="1:12" x14ac:dyDescent="0.2">
      <c r="A3923" s="359" t="s">
        <v>14373</v>
      </c>
      <c r="B3923" s="396" t="s">
        <v>5794</v>
      </c>
      <c r="C3923" s="397" t="s">
        <v>5801</v>
      </c>
      <c r="D3923" s="396" t="s">
        <v>5791</v>
      </c>
      <c r="E3923" s="396" t="s">
        <v>5362</v>
      </c>
      <c r="F3923" s="398" t="s">
        <v>5796</v>
      </c>
      <c r="G3923" s="399" t="s">
        <v>86</v>
      </c>
      <c r="H3923" s="400">
        <v>5.3800000000000001E-2</v>
      </c>
      <c r="I3923" s="380">
        <v>18.510000000000002</v>
      </c>
      <c r="J3923" s="380">
        <v>0.99</v>
      </c>
      <c r="K3923" s="379"/>
      <c r="L3923" s="489">
        <v>22.3</v>
      </c>
    </row>
    <row r="3924" spans="1:12" ht="12.75" thickBot="1" x14ac:dyDescent="0.25">
      <c r="A3924" s="359" t="s">
        <v>14374</v>
      </c>
      <c r="B3924" s="396" t="s">
        <v>5794</v>
      </c>
      <c r="C3924" s="397" t="s">
        <v>5882</v>
      </c>
      <c r="D3924" s="396" t="s">
        <v>5791</v>
      </c>
      <c r="E3924" s="396" t="s">
        <v>5402</v>
      </c>
      <c r="F3924" s="398" t="s">
        <v>5796</v>
      </c>
      <c r="G3924" s="399" t="s">
        <v>86</v>
      </c>
      <c r="H3924" s="400">
        <v>2.6100000000000002E-2</v>
      </c>
      <c r="I3924" s="380">
        <v>18.510000000000002</v>
      </c>
      <c r="J3924" s="380">
        <v>0.48</v>
      </c>
      <c r="K3924" s="379"/>
      <c r="L3924" s="489">
        <v>22.3</v>
      </c>
    </row>
    <row r="3925" spans="1:12" ht="12.75" thickTop="1" x14ac:dyDescent="0.2">
      <c r="A3925" s="359" t="s">
        <v>14375</v>
      </c>
      <c r="B3925" s="390" t="s">
        <v>5794</v>
      </c>
      <c r="C3925" s="391" t="s">
        <v>5965</v>
      </c>
      <c r="D3925" s="390" t="s">
        <v>5791</v>
      </c>
      <c r="E3925" s="390" t="s">
        <v>5358</v>
      </c>
      <c r="F3925" s="392" t="s">
        <v>5796</v>
      </c>
      <c r="G3925" s="393" t="s">
        <v>86</v>
      </c>
      <c r="H3925" s="394">
        <v>2.6100000000000002E-2</v>
      </c>
      <c r="I3925" s="395">
        <v>13.28</v>
      </c>
      <c r="J3925" s="395">
        <v>0.34</v>
      </c>
      <c r="K3925" s="379"/>
      <c r="L3925" s="491">
        <v>16</v>
      </c>
    </row>
    <row r="3926" spans="1:12" x14ac:dyDescent="0.2">
      <c r="A3926" s="359" t="s">
        <v>8544</v>
      </c>
      <c r="B3926" s="373" t="s">
        <v>5794</v>
      </c>
      <c r="C3926" s="374" t="s">
        <v>5815</v>
      </c>
      <c r="D3926" s="373" t="s">
        <v>5791</v>
      </c>
      <c r="E3926" s="373" t="s">
        <v>5286</v>
      </c>
      <c r="F3926" s="375" t="s">
        <v>5796</v>
      </c>
      <c r="G3926" s="376" t="s">
        <v>86</v>
      </c>
      <c r="H3926" s="377">
        <v>0.28720000000000001</v>
      </c>
      <c r="I3926" s="378">
        <v>11.07</v>
      </c>
      <c r="J3926" s="378">
        <v>3.17</v>
      </c>
      <c r="K3926" s="379"/>
      <c r="L3926" s="493">
        <v>13.34</v>
      </c>
    </row>
    <row r="3927" spans="1:12" x14ac:dyDescent="0.2">
      <c r="A3927" s="359" t="s">
        <v>8546</v>
      </c>
      <c r="B3927" s="373" t="s">
        <v>5794</v>
      </c>
      <c r="C3927" s="374" t="s">
        <v>5993</v>
      </c>
      <c r="D3927" s="373" t="s">
        <v>5791</v>
      </c>
      <c r="E3927" s="373" t="s">
        <v>5373</v>
      </c>
      <c r="F3927" s="375" t="s">
        <v>5798</v>
      </c>
      <c r="G3927" s="376" t="s">
        <v>5298</v>
      </c>
      <c r="H3927" s="377">
        <v>0.26369999999999999</v>
      </c>
      <c r="I3927" s="378">
        <v>6.54</v>
      </c>
      <c r="J3927" s="378">
        <v>1.72</v>
      </c>
      <c r="K3927" s="379"/>
      <c r="L3927" s="493">
        <v>7.88</v>
      </c>
    </row>
    <row r="3928" spans="1:12" x14ac:dyDescent="0.2">
      <c r="A3928" s="359" t="s">
        <v>8547</v>
      </c>
      <c r="B3928" s="373" t="s">
        <v>5794</v>
      </c>
      <c r="C3928" s="374" t="s">
        <v>5976</v>
      </c>
      <c r="D3928" s="373" t="s">
        <v>5791</v>
      </c>
      <c r="E3928" s="373" t="s">
        <v>5369</v>
      </c>
      <c r="F3928" s="375" t="s">
        <v>5798</v>
      </c>
      <c r="G3928" s="376" t="s">
        <v>5298</v>
      </c>
      <c r="H3928" s="377">
        <v>3.1684000000000001</v>
      </c>
      <c r="I3928" s="378">
        <v>9.3000000000000007</v>
      </c>
      <c r="J3928" s="378">
        <v>29.46</v>
      </c>
      <c r="K3928" s="379"/>
      <c r="L3928" s="493">
        <v>11.21</v>
      </c>
    </row>
    <row r="3929" spans="1:12" x14ac:dyDescent="0.2">
      <c r="A3929" s="359" t="s">
        <v>8548</v>
      </c>
      <c r="B3929" s="373" t="s">
        <v>5794</v>
      </c>
      <c r="C3929" s="374" t="s">
        <v>5953</v>
      </c>
      <c r="D3929" s="373" t="s">
        <v>5791</v>
      </c>
      <c r="E3929" s="373" t="s">
        <v>5297</v>
      </c>
      <c r="F3929" s="375" t="s">
        <v>5798</v>
      </c>
      <c r="G3929" s="376" t="s">
        <v>5298</v>
      </c>
      <c r="H3929" s="377">
        <v>6.2399999999999997E-2</v>
      </c>
      <c r="I3929" s="378">
        <v>20.12</v>
      </c>
      <c r="J3929" s="378">
        <v>1.25</v>
      </c>
      <c r="K3929" s="379"/>
      <c r="L3929" s="493">
        <v>24.25</v>
      </c>
    </row>
    <row r="3930" spans="1:12" x14ac:dyDescent="0.2">
      <c r="A3930" s="359" t="s">
        <v>8549</v>
      </c>
      <c r="B3930" s="373" t="s">
        <v>5794</v>
      </c>
      <c r="C3930" s="374" t="s">
        <v>5966</v>
      </c>
      <c r="D3930" s="373" t="s">
        <v>5791</v>
      </c>
      <c r="E3930" s="373" t="s">
        <v>5538</v>
      </c>
      <c r="F3930" s="375" t="s">
        <v>5798</v>
      </c>
      <c r="G3930" s="376" t="s">
        <v>5885</v>
      </c>
      <c r="H3930" s="377">
        <v>3.2800000000000003E-2</v>
      </c>
      <c r="I3930" s="378">
        <v>146.86000000000001</v>
      </c>
      <c r="J3930" s="378">
        <v>4.8099999999999996</v>
      </c>
      <c r="K3930" s="379"/>
      <c r="L3930" s="493">
        <v>176.93</v>
      </c>
    </row>
    <row r="3931" spans="1:12" x14ac:dyDescent="0.2">
      <c r="A3931" s="359" t="s">
        <v>14376</v>
      </c>
      <c r="B3931" s="396" t="s">
        <v>5794</v>
      </c>
      <c r="C3931" s="397" t="s">
        <v>5967</v>
      </c>
      <c r="D3931" s="396" t="s">
        <v>5791</v>
      </c>
      <c r="E3931" s="396" t="s">
        <v>5375</v>
      </c>
      <c r="F3931" s="398" t="s">
        <v>5798</v>
      </c>
      <c r="G3931" s="399" t="s">
        <v>5885</v>
      </c>
      <c r="H3931" s="400">
        <v>8.5000000000000006E-3</v>
      </c>
      <c r="I3931" s="380">
        <v>118.26</v>
      </c>
      <c r="J3931" s="380">
        <v>1</v>
      </c>
      <c r="K3931" s="379"/>
      <c r="L3931" s="489">
        <v>142.47</v>
      </c>
    </row>
    <row r="3932" spans="1:12" ht="12.75" thickBot="1" x14ac:dyDescent="0.25">
      <c r="A3932" s="359" t="s">
        <v>14377</v>
      </c>
      <c r="B3932" s="396" t="s">
        <v>5794</v>
      </c>
      <c r="C3932" s="397" t="s">
        <v>5968</v>
      </c>
      <c r="D3932" s="396" t="s">
        <v>5791</v>
      </c>
      <c r="E3932" s="396" t="s">
        <v>5377</v>
      </c>
      <c r="F3932" s="398" t="s">
        <v>5798</v>
      </c>
      <c r="G3932" s="399" t="s">
        <v>5885</v>
      </c>
      <c r="H3932" s="400">
        <v>2.5399999999999999E-2</v>
      </c>
      <c r="I3932" s="380">
        <v>117.49</v>
      </c>
      <c r="J3932" s="380">
        <v>2.98</v>
      </c>
      <c r="K3932" s="379"/>
      <c r="L3932" s="489">
        <v>141.54</v>
      </c>
    </row>
    <row r="3933" spans="1:12" ht="12.75" thickTop="1" x14ac:dyDescent="0.2">
      <c r="A3933" s="359" t="s">
        <v>14378</v>
      </c>
      <c r="B3933" s="390" t="s">
        <v>5794</v>
      </c>
      <c r="C3933" s="391" t="s">
        <v>5797</v>
      </c>
      <c r="D3933" s="390" t="s">
        <v>5791</v>
      </c>
      <c r="E3933" s="390" t="s">
        <v>5380</v>
      </c>
      <c r="F3933" s="392" t="s">
        <v>5798</v>
      </c>
      <c r="G3933" s="393" t="s">
        <v>5298</v>
      </c>
      <c r="H3933" s="394">
        <v>12.96</v>
      </c>
      <c r="I3933" s="395">
        <v>0.52965714285714238</v>
      </c>
      <c r="J3933" s="395">
        <v>6.86</v>
      </c>
      <c r="K3933" s="379"/>
      <c r="L3933" s="491">
        <v>0.63</v>
      </c>
    </row>
    <row r="3934" spans="1:12" x14ac:dyDescent="0.2">
      <c r="A3934" s="359" t="s">
        <v>8550</v>
      </c>
      <c r="B3934" s="373" t="s">
        <v>5794</v>
      </c>
      <c r="C3934" s="374" t="s">
        <v>9368</v>
      </c>
      <c r="D3934" s="373" t="s">
        <v>5791</v>
      </c>
      <c r="E3934" s="373" t="s">
        <v>5540</v>
      </c>
      <c r="F3934" s="375" t="s">
        <v>5798</v>
      </c>
      <c r="G3934" s="376" t="s">
        <v>5793</v>
      </c>
      <c r="H3934" s="377">
        <v>0.1739</v>
      </c>
      <c r="I3934" s="378">
        <v>30.09</v>
      </c>
      <c r="J3934" s="378">
        <v>5.23</v>
      </c>
      <c r="K3934" s="379"/>
      <c r="L3934" s="493">
        <v>36.25</v>
      </c>
    </row>
    <row r="3935" spans="1:12" x14ac:dyDescent="0.2">
      <c r="A3935" s="359" t="s">
        <v>8552</v>
      </c>
      <c r="B3935" s="373" t="s">
        <v>5794</v>
      </c>
      <c r="C3935" s="374" t="s">
        <v>5955</v>
      </c>
      <c r="D3935" s="373" t="s">
        <v>5791</v>
      </c>
      <c r="E3935" s="373" t="s">
        <v>5387</v>
      </c>
      <c r="F3935" s="375" t="s">
        <v>5798</v>
      </c>
      <c r="G3935" s="376" t="s">
        <v>5298</v>
      </c>
      <c r="H3935" s="377">
        <v>0.01</v>
      </c>
      <c r="I3935" s="378">
        <v>20.66</v>
      </c>
      <c r="J3935" s="378">
        <v>0.2</v>
      </c>
      <c r="K3935" s="379"/>
      <c r="L3935" s="493">
        <v>24.9</v>
      </c>
    </row>
    <row r="3936" spans="1:12" x14ac:dyDescent="0.2">
      <c r="A3936" s="359" t="s">
        <v>8553</v>
      </c>
      <c r="B3936" s="373" t="s">
        <v>5794</v>
      </c>
      <c r="C3936" s="374" t="s">
        <v>6006</v>
      </c>
      <c r="D3936" s="373" t="s">
        <v>5791</v>
      </c>
      <c r="E3936" s="373" t="s">
        <v>5384</v>
      </c>
      <c r="F3936" s="375" t="s">
        <v>5798</v>
      </c>
      <c r="G3936" s="376" t="s">
        <v>5385</v>
      </c>
      <c r="H3936" s="377">
        <v>0.20519999999999999</v>
      </c>
      <c r="I3936" s="378">
        <v>11.87</v>
      </c>
      <c r="J3936" s="378">
        <v>2.4300000000000002</v>
      </c>
      <c r="K3936" s="379"/>
      <c r="L3936" s="493">
        <v>14.3</v>
      </c>
    </row>
    <row r="3937" spans="1:13" x14ac:dyDescent="0.2">
      <c r="A3937" s="359" t="s">
        <v>8554</v>
      </c>
      <c r="B3937" s="360" t="s">
        <v>10464</v>
      </c>
      <c r="C3937" s="361" t="s">
        <v>5781</v>
      </c>
      <c r="D3937" s="360" t="s">
        <v>5782</v>
      </c>
      <c r="E3937" s="360" t="s">
        <v>5783</v>
      </c>
      <c r="F3937" s="362" t="s">
        <v>5784</v>
      </c>
      <c r="G3937" s="363" t="s">
        <v>5785</v>
      </c>
      <c r="H3937" s="361" t="s">
        <v>5786</v>
      </c>
      <c r="I3937" s="361" t="s">
        <v>5787</v>
      </c>
      <c r="J3937" s="361" t="s">
        <v>5788</v>
      </c>
      <c r="K3937" s="364"/>
      <c r="L3937" s="494"/>
    </row>
    <row r="3938" spans="1:13" x14ac:dyDescent="0.2">
      <c r="A3938" s="359" t="s">
        <v>8555</v>
      </c>
      <c r="B3938" s="365" t="s">
        <v>5789</v>
      </c>
      <c r="C3938" s="366" t="s">
        <v>10466</v>
      </c>
      <c r="D3938" s="365" t="s">
        <v>5791</v>
      </c>
      <c r="E3938" s="365" t="s">
        <v>1599</v>
      </c>
      <c r="F3938" s="367">
        <v>8</v>
      </c>
      <c r="G3938" s="368" t="s">
        <v>5607</v>
      </c>
      <c r="H3938" s="369">
        <v>1</v>
      </c>
      <c r="I3938" s="370">
        <v>333.43</v>
      </c>
      <c r="J3938" s="370">
        <v>333.43000000000006</v>
      </c>
      <c r="K3938" s="371"/>
      <c r="L3938" s="495">
        <v>401.63</v>
      </c>
      <c r="M3938" s="488">
        <v>401.63</v>
      </c>
    </row>
    <row r="3939" spans="1:13" x14ac:dyDescent="0.2">
      <c r="A3939" s="359" t="s">
        <v>14379</v>
      </c>
      <c r="B3939" s="396" t="s">
        <v>5794</v>
      </c>
      <c r="C3939" s="397" t="s">
        <v>5840</v>
      </c>
      <c r="D3939" s="396" t="s">
        <v>5791</v>
      </c>
      <c r="E3939" s="396" t="s">
        <v>5288</v>
      </c>
      <c r="F3939" s="398" t="s">
        <v>5796</v>
      </c>
      <c r="G3939" s="399" t="s">
        <v>86</v>
      </c>
      <c r="H3939" s="400">
        <v>5.8376000000000001</v>
      </c>
      <c r="I3939" s="380">
        <v>18.510000000000002</v>
      </c>
      <c r="J3939" s="380">
        <v>108.05</v>
      </c>
      <c r="K3939" s="379"/>
      <c r="L3939" s="489">
        <v>22.3</v>
      </c>
    </row>
    <row r="3940" spans="1:13" ht="12.75" thickBot="1" x14ac:dyDescent="0.25">
      <c r="A3940" s="359" t="s">
        <v>14380</v>
      </c>
      <c r="B3940" s="396" t="s">
        <v>5794</v>
      </c>
      <c r="C3940" s="397" t="s">
        <v>5815</v>
      </c>
      <c r="D3940" s="396" t="s">
        <v>5791</v>
      </c>
      <c r="E3940" s="396" t="s">
        <v>5286</v>
      </c>
      <c r="F3940" s="398" t="s">
        <v>5796</v>
      </c>
      <c r="G3940" s="399" t="s">
        <v>86</v>
      </c>
      <c r="H3940" s="400">
        <v>8.6607000000000003</v>
      </c>
      <c r="I3940" s="380">
        <v>11.07</v>
      </c>
      <c r="J3940" s="380">
        <v>95.87</v>
      </c>
      <c r="K3940" s="379"/>
      <c r="L3940" s="489">
        <v>13.34</v>
      </c>
    </row>
    <row r="3941" spans="1:13" ht="24.75" thickTop="1" x14ac:dyDescent="0.2">
      <c r="A3941" s="359" t="s">
        <v>14381</v>
      </c>
      <c r="B3941" s="390" t="s">
        <v>5794</v>
      </c>
      <c r="C3941" s="391" t="s">
        <v>6207</v>
      </c>
      <c r="D3941" s="390" t="s">
        <v>5791</v>
      </c>
      <c r="E3941" s="390" t="s">
        <v>6208</v>
      </c>
      <c r="F3941" s="392" t="s">
        <v>5798</v>
      </c>
      <c r="G3941" s="393" t="s">
        <v>5298</v>
      </c>
      <c r="H3941" s="394">
        <v>0.64849999999999997</v>
      </c>
      <c r="I3941" s="395">
        <v>6.38</v>
      </c>
      <c r="J3941" s="395">
        <v>4.13</v>
      </c>
      <c r="K3941" s="379"/>
      <c r="L3941" s="491">
        <v>7.69</v>
      </c>
    </row>
    <row r="3942" spans="1:13" x14ac:dyDescent="0.2">
      <c r="A3942" s="359" t="s">
        <v>8556</v>
      </c>
      <c r="B3942" s="373" t="s">
        <v>5794</v>
      </c>
      <c r="C3942" s="374" t="s">
        <v>6197</v>
      </c>
      <c r="D3942" s="373" t="s">
        <v>5791</v>
      </c>
      <c r="E3942" s="373" t="s">
        <v>5364</v>
      </c>
      <c r="F3942" s="375" t="s">
        <v>5798</v>
      </c>
      <c r="G3942" s="376" t="s">
        <v>5885</v>
      </c>
      <c r="H3942" s="377">
        <v>0.13730000000000001</v>
      </c>
      <c r="I3942" s="378">
        <v>154.26</v>
      </c>
      <c r="J3942" s="378">
        <v>21.17</v>
      </c>
      <c r="K3942" s="379"/>
      <c r="L3942" s="493">
        <v>185.84</v>
      </c>
    </row>
    <row r="3943" spans="1:13" x14ac:dyDescent="0.2">
      <c r="A3943" s="359" t="s">
        <v>8558</v>
      </c>
      <c r="B3943" s="373" t="s">
        <v>5794</v>
      </c>
      <c r="C3943" s="374" t="s">
        <v>6429</v>
      </c>
      <c r="D3943" s="373" t="s">
        <v>5791</v>
      </c>
      <c r="E3943" s="373" t="s">
        <v>6430</v>
      </c>
      <c r="F3943" s="375" t="s">
        <v>5798</v>
      </c>
      <c r="G3943" s="376" t="s">
        <v>5885</v>
      </c>
      <c r="H3943" s="377">
        <v>4.3200000000000002E-2</v>
      </c>
      <c r="I3943" s="378">
        <v>125.07</v>
      </c>
      <c r="J3943" s="378">
        <v>5.4</v>
      </c>
      <c r="K3943" s="379"/>
      <c r="L3943" s="493">
        <v>150.66999999999999</v>
      </c>
    </row>
    <row r="3944" spans="1:13" x14ac:dyDescent="0.2">
      <c r="A3944" s="359" t="s">
        <v>8559</v>
      </c>
      <c r="B3944" s="373" t="s">
        <v>5794</v>
      </c>
      <c r="C3944" s="374" t="s">
        <v>5967</v>
      </c>
      <c r="D3944" s="373" t="s">
        <v>5791</v>
      </c>
      <c r="E3944" s="373" t="s">
        <v>5375</v>
      </c>
      <c r="F3944" s="375" t="s">
        <v>5798</v>
      </c>
      <c r="G3944" s="376" t="s">
        <v>5885</v>
      </c>
      <c r="H3944" s="377">
        <v>4.3200000000000002E-2</v>
      </c>
      <c r="I3944" s="378">
        <v>118.26</v>
      </c>
      <c r="J3944" s="378">
        <v>5.0999999999999996</v>
      </c>
      <c r="K3944" s="379"/>
      <c r="L3944" s="493">
        <v>142.47</v>
      </c>
    </row>
    <row r="3945" spans="1:13" x14ac:dyDescent="0.2">
      <c r="A3945" s="359" t="s">
        <v>8560</v>
      </c>
      <c r="B3945" s="373" t="s">
        <v>5794</v>
      </c>
      <c r="C3945" s="374" t="s">
        <v>6196</v>
      </c>
      <c r="D3945" s="373" t="s">
        <v>5791</v>
      </c>
      <c r="E3945" s="373" t="s">
        <v>5378</v>
      </c>
      <c r="F3945" s="375" t="s">
        <v>5798</v>
      </c>
      <c r="G3945" s="376" t="s">
        <v>5298</v>
      </c>
      <c r="H3945" s="377">
        <v>20.551400000000001</v>
      </c>
      <c r="I3945" s="378">
        <v>0.8</v>
      </c>
      <c r="J3945" s="378">
        <v>16.440000000000001</v>
      </c>
      <c r="K3945" s="379"/>
      <c r="L3945" s="493">
        <v>0.97</v>
      </c>
    </row>
    <row r="3946" spans="1:13" x14ac:dyDescent="0.2">
      <c r="A3946" s="359" t="s">
        <v>8561</v>
      </c>
      <c r="B3946" s="373" t="s">
        <v>5794</v>
      </c>
      <c r="C3946" s="374" t="s">
        <v>5797</v>
      </c>
      <c r="D3946" s="373" t="s">
        <v>5791</v>
      </c>
      <c r="E3946" s="373" t="s">
        <v>5380</v>
      </c>
      <c r="F3946" s="375" t="s">
        <v>5798</v>
      </c>
      <c r="G3946" s="376" t="s">
        <v>5298</v>
      </c>
      <c r="H3946" s="377">
        <v>16.212</v>
      </c>
      <c r="I3946" s="378">
        <v>0.52</v>
      </c>
      <c r="J3946" s="378">
        <v>8.43</v>
      </c>
      <c r="K3946" s="379"/>
      <c r="L3946" s="493">
        <v>0.63</v>
      </c>
    </row>
    <row r="3947" spans="1:13" x14ac:dyDescent="0.2">
      <c r="A3947" s="359" t="s">
        <v>8562</v>
      </c>
      <c r="B3947" s="373" t="s">
        <v>5794</v>
      </c>
      <c r="C3947" s="374" t="s">
        <v>6517</v>
      </c>
      <c r="D3947" s="373" t="s">
        <v>5791</v>
      </c>
      <c r="E3947" s="373" t="s">
        <v>6518</v>
      </c>
      <c r="F3947" s="375" t="s">
        <v>5798</v>
      </c>
      <c r="G3947" s="376" t="s">
        <v>5305</v>
      </c>
      <c r="H3947" s="377">
        <v>201.6</v>
      </c>
      <c r="I3947" s="378">
        <v>0.3414999999999998</v>
      </c>
      <c r="J3947" s="378">
        <v>68.84</v>
      </c>
      <c r="K3947" s="379"/>
      <c r="L3947" s="493">
        <v>0.41</v>
      </c>
    </row>
    <row r="3948" spans="1:13" x14ac:dyDescent="0.2">
      <c r="A3948" s="359" t="s">
        <v>14382</v>
      </c>
      <c r="B3948" s="381" t="s">
        <v>10477</v>
      </c>
      <c r="C3948" s="382" t="s">
        <v>5781</v>
      </c>
      <c r="D3948" s="381" t="s">
        <v>5782</v>
      </c>
      <c r="E3948" s="381" t="s">
        <v>5783</v>
      </c>
      <c r="F3948" s="383" t="s">
        <v>5784</v>
      </c>
      <c r="G3948" s="384" t="s">
        <v>5785</v>
      </c>
      <c r="H3948" s="382" t="s">
        <v>5786</v>
      </c>
      <c r="I3948" s="382" t="s">
        <v>5787</v>
      </c>
      <c r="J3948" s="382" t="s">
        <v>5788</v>
      </c>
      <c r="K3948" s="364"/>
    </row>
    <row r="3949" spans="1:13" ht="12.75" thickBot="1" x14ac:dyDescent="0.25">
      <c r="A3949" s="359" t="s">
        <v>14383</v>
      </c>
      <c r="B3949" s="385" t="s">
        <v>5789</v>
      </c>
      <c r="C3949" s="386" t="s">
        <v>10479</v>
      </c>
      <c r="D3949" s="385" t="s">
        <v>5791</v>
      </c>
      <c r="E3949" s="385" t="s">
        <v>1601</v>
      </c>
      <c r="F3949" s="387">
        <v>8</v>
      </c>
      <c r="G3949" s="388" t="s">
        <v>5793</v>
      </c>
      <c r="H3949" s="389">
        <v>1</v>
      </c>
      <c r="I3949" s="372">
        <v>75.36</v>
      </c>
      <c r="J3949" s="372">
        <v>75.36</v>
      </c>
      <c r="K3949" s="371"/>
      <c r="L3949" s="488">
        <v>90.7</v>
      </c>
      <c r="M3949" s="488">
        <v>90.7</v>
      </c>
    </row>
    <row r="3950" spans="1:13" ht="12.75" thickTop="1" x14ac:dyDescent="0.2">
      <c r="A3950" s="359" t="s">
        <v>14384</v>
      </c>
      <c r="B3950" s="390" t="s">
        <v>5794</v>
      </c>
      <c r="C3950" s="391" t="s">
        <v>5795</v>
      </c>
      <c r="D3950" s="390" t="s">
        <v>5791</v>
      </c>
      <c r="E3950" s="390" t="s">
        <v>5302</v>
      </c>
      <c r="F3950" s="392" t="s">
        <v>5796</v>
      </c>
      <c r="G3950" s="393" t="s">
        <v>86</v>
      </c>
      <c r="H3950" s="394">
        <v>0.30480000000000002</v>
      </c>
      <c r="I3950" s="395">
        <v>12.5</v>
      </c>
      <c r="J3950" s="395">
        <v>3.81</v>
      </c>
      <c r="K3950" s="379"/>
      <c r="L3950" s="491">
        <v>15.06</v>
      </c>
    </row>
    <row r="3951" spans="1:13" x14ac:dyDescent="0.2">
      <c r="A3951" s="359" t="s">
        <v>8563</v>
      </c>
      <c r="B3951" s="373" t="s">
        <v>5794</v>
      </c>
      <c r="C3951" s="374" t="s">
        <v>5797</v>
      </c>
      <c r="D3951" s="373" t="s">
        <v>5791</v>
      </c>
      <c r="E3951" s="373" t="s">
        <v>5380</v>
      </c>
      <c r="F3951" s="375" t="s">
        <v>5798</v>
      </c>
      <c r="G3951" s="376" t="s">
        <v>5298</v>
      </c>
      <c r="H3951" s="377">
        <v>14.2592</v>
      </c>
      <c r="I3951" s="378">
        <v>0.52</v>
      </c>
      <c r="J3951" s="378">
        <v>7.41</v>
      </c>
      <c r="K3951" s="379"/>
      <c r="L3951" s="493">
        <v>0.63</v>
      </c>
    </row>
    <row r="3952" spans="1:13" x14ac:dyDescent="0.2">
      <c r="A3952" s="359" t="s">
        <v>8565</v>
      </c>
      <c r="B3952" s="373" t="s">
        <v>5794</v>
      </c>
      <c r="C3952" s="374" t="s">
        <v>5971</v>
      </c>
      <c r="D3952" s="373" t="s">
        <v>5791</v>
      </c>
      <c r="E3952" s="373" t="s">
        <v>5293</v>
      </c>
      <c r="F3952" s="375" t="s">
        <v>5796</v>
      </c>
      <c r="G3952" s="376" t="s">
        <v>86</v>
      </c>
      <c r="H3952" s="377">
        <v>0.2429</v>
      </c>
      <c r="I3952" s="378">
        <v>18.510000000000002</v>
      </c>
      <c r="J3952" s="378">
        <v>4.49</v>
      </c>
      <c r="K3952" s="379"/>
      <c r="L3952" s="493">
        <v>22.3</v>
      </c>
    </row>
    <row r="3953" spans="1:13" x14ac:dyDescent="0.2">
      <c r="A3953" s="359" t="s">
        <v>8568</v>
      </c>
      <c r="B3953" s="373" t="s">
        <v>5794</v>
      </c>
      <c r="C3953" s="374" t="s">
        <v>5815</v>
      </c>
      <c r="D3953" s="373" t="s">
        <v>5791</v>
      </c>
      <c r="E3953" s="373" t="s">
        <v>5286</v>
      </c>
      <c r="F3953" s="375" t="s">
        <v>5796</v>
      </c>
      <c r="G3953" s="376" t="s">
        <v>86</v>
      </c>
      <c r="H3953" s="377">
        <v>0.316</v>
      </c>
      <c r="I3953" s="378">
        <v>11.07</v>
      </c>
      <c r="J3953" s="378">
        <v>3.49</v>
      </c>
      <c r="K3953" s="379"/>
      <c r="L3953" s="493">
        <v>13.34</v>
      </c>
    </row>
    <row r="3954" spans="1:13" x14ac:dyDescent="0.2">
      <c r="A3954" s="359" t="s">
        <v>8569</v>
      </c>
      <c r="B3954" s="373" t="s">
        <v>5794</v>
      </c>
      <c r="C3954" s="374" t="s">
        <v>5882</v>
      </c>
      <c r="D3954" s="373" t="s">
        <v>5791</v>
      </c>
      <c r="E3954" s="373" t="s">
        <v>5402</v>
      </c>
      <c r="F3954" s="375" t="s">
        <v>5796</v>
      </c>
      <c r="G3954" s="376" t="s">
        <v>86</v>
      </c>
      <c r="H3954" s="377">
        <v>2.87E-2</v>
      </c>
      <c r="I3954" s="378">
        <v>18.510000000000002</v>
      </c>
      <c r="J3954" s="378">
        <v>0.53</v>
      </c>
      <c r="K3954" s="379"/>
      <c r="L3954" s="493">
        <v>22.3</v>
      </c>
    </row>
    <row r="3955" spans="1:13" x14ac:dyDescent="0.2">
      <c r="A3955" s="359" t="s">
        <v>8570</v>
      </c>
      <c r="B3955" s="373" t="s">
        <v>5794</v>
      </c>
      <c r="C3955" s="374" t="s">
        <v>5976</v>
      </c>
      <c r="D3955" s="373" t="s">
        <v>5791</v>
      </c>
      <c r="E3955" s="373" t="s">
        <v>5369</v>
      </c>
      <c r="F3955" s="375" t="s">
        <v>5798</v>
      </c>
      <c r="G3955" s="376" t="s">
        <v>5298</v>
      </c>
      <c r="H3955" s="377">
        <v>3.4860000000000002</v>
      </c>
      <c r="I3955" s="378">
        <v>9.3422727272727286</v>
      </c>
      <c r="J3955" s="378">
        <v>32.56</v>
      </c>
      <c r="K3955" s="379"/>
      <c r="L3955" s="493">
        <v>11.21</v>
      </c>
    </row>
    <row r="3956" spans="1:13" x14ac:dyDescent="0.2">
      <c r="A3956" s="359" t="s">
        <v>14385</v>
      </c>
      <c r="B3956" s="396" t="s">
        <v>5794</v>
      </c>
      <c r="C3956" s="397" t="s">
        <v>5953</v>
      </c>
      <c r="D3956" s="396" t="s">
        <v>5791</v>
      </c>
      <c r="E3956" s="396" t="s">
        <v>5297</v>
      </c>
      <c r="F3956" s="398" t="s">
        <v>5798</v>
      </c>
      <c r="G3956" s="399" t="s">
        <v>5298</v>
      </c>
      <c r="H3956" s="400">
        <v>6.8599999999999994E-2</v>
      </c>
      <c r="I3956" s="380">
        <v>20.12</v>
      </c>
      <c r="J3956" s="380">
        <v>1.38</v>
      </c>
      <c r="K3956" s="379"/>
      <c r="L3956" s="489">
        <v>24.25</v>
      </c>
    </row>
    <row r="3957" spans="1:13" ht="12.75" thickBot="1" x14ac:dyDescent="0.25">
      <c r="A3957" s="359" t="s">
        <v>14386</v>
      </c>
      <c r="B3957" s="396" t="s">
        <v>5794</v>
      </c>
      <c r="C3957" s="397" t="s">
        <v>5966</v>
      </c>
      <c r="D3957" s="396" t="s">
        <v>5791</v>
      </c>
      <c r="E3957" s="396" t="s">
        <v>5538</v>
      </c>
      <c r="F3957" s="398" t="s">
        <v>5798</v>
      </c>
      <c r="G3957" s="399" t="s">
        <v>5885</v>
      </c>
      <c r="H3957" s="400">
        <v>3.61E-2</v>
      </c>
      <c r="I3957" s="380">
        <v>146.86000000000001</v>
      </c>
      <c r="J3957" s="380">
        <v>5.3</v>
      </c>
      <c r="K3957" s="379"/>
      <c r="L3957" s="489">
        <v>176.93</v>
      </c>
    </row>
    <row r="3958" spans="1:13" ht="12.75" thickTop="1" x14ac:dyDescent="0.2">
      <c r="A3958" s="359" t="s">
        <v>14387</v>
      </c>
      <c r="B3958" s="390" t="s">
        <v>5794</v>
      </c>
      <c r="C3958" s="391" t="s">
        <v>5968</v>
      </c>
      <c r="D3958" s="390" t="s">
        <v>5791</v>
      </c>
      <c r="E3958" s="390" t="s">
        <v>5377</v>
      </c>
      <c r="F3958" s="392" t="s">
        <v>5798</v>
      </c>
      <c r="G3958" s="393" t="s">
        <v>5885</v>
      </c>
      <c r="H3958" s="394">
        <v>2.8000000000000001E-2</v>
      </c>
      <c r="I3958" s="395">
        <v>117.49</v>
      </c>
      <c r="J3958" s="395">
        <v>3.28</v>
      </c>
      <c r="K3958" s="379"/>
      <c r="L3958" s="491">
        <v>141.54</v>
      </c>
    </row>
    <row r="3959" spans="1:13" x14ac:dyDescent="0.2">
      <c r="A3959" s="359" t="s">
        <v>8573</v>
      </c>
      <c r="B3959" s="373" t="s">
        <v>5794</v>
      </c>
      <c r="C3959" s="374" t="s">
        <v>9368</v>
      </c>
      <c r="D3959" s="373" t="s">
        <v>5791</v>
      </c>
      <c r="E3959" s="373" t="s">
        <v>5540</v>
      </c>
      <c r="F3959" s="375" t="s">
        <v>5798</v>
      </c>
      <c r="G3959" s="376" t="s">
        <v>5793</v>
      </c>
      <c r="H3959" s="377">
        <v>0.1913</v>
      </c>
      <c r="I3959" s="378">
        <v>30.09</v>
      </c>
      <c r="J3959" s="378">
        <v>5.75</v>
      </c>
      <c r="K3959" s="379"/>
      <c r="L3959" s="493">
        <v>36.25</v>
      </c>
    </row>
    <row r="3960" spans="1:13" x14ac:dyDescent="0.2">
      <c r="A3960" s="359" t="s">
        <v>8575</v>
      </c>
      <c r="B3960" s="373" t="s">
        <v>5794</v>
      </c>
      <c r="C3960" s="374" t="s">
        <v>5801</v>
      </c>
      <c r="D3960" s="373" t="s">
        <v>5791</v>
      </c>
      <c r="E3960" s="373" t="s">
        <v>5362</v>
      </c>
      <c r="F3960" s="375" t="s">
        <v>5796</v>
      </c>
      <c r="G3960" s="376" t="s">
        <v>86</v>
      </c>
      <c r="H3960" s="377">
        <v>5.9200000000000003E-2</v>
      </c>
      <c r="I3960" s="378">
        <v>18.510000000000002</v>
      </c>
      <c r="J3960" s="378">
        <v>1.0900000000000001</v>
      </c>
      <c r="K3960" s="379"/>
      <c r="L3960" s="493">
        <v>22.3</v>
      </c>
    </row>
    <row r="3961" spans="1:13" x14ac:dyDescent="0.2">
      <c r="A3961" s="359" t="s">
        <v>8577</v>
      </c>
      <c r="B3961" s="373" t="s">
        <v>5794</v>
      </c>
      <c r="C3961" s="374" t="s">
        <v>5965</v>
      </c>
      <c r="D3961" s="373" t="s">
        <v>5791</v>
      </c>
      <c r="E3961" s="373" t="s">
        <v>5358</v>
      </c>
      <c r="F3961" s="375" t="s">
        <v>5796</v>
      </c>
      <c r="G3961" s="376" t="s">
        <v>86</v>
      </c>
      <c r="H3961" s="377">
        <v>2.87E-2</v>
      </c>
      <c r="I3961" s="378">
        <v>13.28</v>
      </c>
      <c r="J3961" s="378">
        <v>0.38</v>
      </c>
      <c r="K3961" s="379"/>
      <c r="L3961" s="493">
        <v>16</v>
      </c>
    </row>
    <row r="3962" spans="1:13" x14ac:dyDescent="0.2">
      <c r="A3962" s="359" t="s">
        <v>8578</v>
      </c>
      <c r="B3962" s="373" t="s">
        <v>5794</v>
      </c>
      <c r="C3962" s="374" t="s">
        <v>5993</v>
      </c>
      <c r="D3962" s="373" t="s">
        <v>5791</v>
      </c>
      <c r="E3962" s="373" t="s">
        <v>5373</v>
      </c>
      <c r="F3962" s="375" t="s">
        <v>5798</v>
      </c>
      <c r="G3962" s="376" t="s">
        <v>5298</v>
      </c>
      <c r="H3962" s="377">
        <v>0.29020000000000001</v>
      </c>
      <c r="I3962" s="378">
        <v>6.54</v>
      </c>
      <c r="J3962" s="378">
        <v>1.89</v>
      </c>
      <c r="K3962" s="379"/>
      <c r="L3962" s="493">
        <v>7.88</v>
      </c>
    </row>
    <row r="3963" spans="1:13" x14ac:dyDescent="0.2">
      <c r="A3963" s="359" t="s">
        <v>8579</v>
      </c>
      <c r="B3963" s="373" t="s">
        <v>5794</v>
      </c>
      <c r="C3963" s="374" t="s">
        <v>5967</v>
      </c>
      <c r="D3963" s="373" t="s">
        <v>5791</v>
      </c>
      <c r="E3963" s="373" t="s">
        <v>5375</v>
      </c>
      <c r="F3963" s="375" t="s">
        <v>5798</v>
      </c>
      <c r="G3963" s="376" t="s">
        <v>5885</v>
      </c>
      <c r="H3963" s="377">
        <v>9.4000000000000004E-3</v>
      </c>
      <c r="I3963" s="378">
        <v>118.26</v>
      </c>
      <c r="J3963" s="378">
        <v>1.1100000000000001</v>
      </c>
      <c r="K3963" s="379"/>
      <c r="L3963" s="493">
        <v>142.47</v>
      </c>
    </row>
    <row r="3964" spans="1:13" x14ac:dyDescent="0.2">
      <c r="A3964" s="359" t="s">
        <v>14388</v>
      </c>
      <c r="B3964" s="396" t="s">
        <v>5794</v>
      </c>
      <c r="C3964" s="397" t="s">
        <v>5955</v>
      </c>
      <c r="D3964" s="396" t="s">
        <v>5791</v>
      </c>
      <c r="E3964" s="396" t="s">
        <v>5387</v>
      </c>
      <c r="F3964" s="398" t="s">
        <v>5798</v>
      </c>
      <c r="G3964" s="399" t="s">
        <v>5298</v>
      </c>
      <c r="H3964" s="400">
        <v>1.11E-2</v>
      </c>
      <c r="I3964" s="380">
        <v>20.66</v>
      </c>
      <c r="J3964" s="380">
        <v>0.22</v>
      </c>
      <c r="K3964" s="379"/>
      <c r="L3964" s="489">
        <v>24.9</v>
      </c>
    </row>
    <row r="3965" spans="1:13" ht="12.75" thickBot="1" x14ac:dyDescent="0.25">
      <c r="A3965" s="359" t="s">
        <v>14389</v>
      </c>
      <c r="B3965" s="396" t="s">
        <v>5794</v>
      </c>
      <c r="C3965" s="397" t="s">
        <v>6006</v>
      </c>
      <c r="D3965" s="396" t="s">
        <v>5791</v>
      </c>
      <c r="E3965" s="396" t="s">
        <v>5384</v>
      </c>
      <c r="F3965" s="398" t="s">
        <v>5798</v>
      </c>
      <c r="G3965" s="399" t="s">
        <v>5385</v>
      </c>
      <c r="H3965" s="400">
        <v>0.22570000000000001</v>
      </c>
      <c r="I3965" s="380">
        <v>11.87</v>
      </c>
      <c r="J3965" s="380">
        <v>2.67</v>
      </c>
      <c r="K3965" s="379"/>
      <c r="L3965" s="489">
        <v>14.3</v>
      </c>
    </row>
    <row r="3966" spans="1:13" ht="12.75" thickTop="1" x14ac:dyDescent="0.2">
      <c r="A3966" s="359" t="s">
        <v>14390</v>
      </c>
      <c r="B3966" s="407" t="s">
        <v>10497</v>
      </c>
      <c r="C3966" s="408" t="s">
        <v>5781</v>
      </c>
      <c r="D3966" s="407" t="s">
        <v>5782</v>
      </c>
      <c r="E3966" s="407" t="s">
        <v>5783</v>
      </c>
      <c r="F3966" s="409" t="s">
        <v>5784</v>
      </c>
      <c r="G3966" s="410" t="s">
        <v>5785</v>
      </c>
      <c r="H3966" s="408" t="s">
        <v>5786</v>
      </c>
      <c r="I3966" s="408" t="s">
        <v>5787</v>
      </c>
      <c r="J3966" s="408" t="s">
        <v>5788</v>
      </c>
      <c r="K3966" s="364"/>
      <c r="L3966" s="492"/>
    </row>
    <row r="3967" spans="1:13" x14ac:dyDescent="0.2">
      <c r="A3967" s="359" t="s">
        <v>8582</v>
      </c>
      <c r="B3967" s="365" t="s">
        <v>5789</v>
      </c>
      <c r="C3967" s="366" t="s">
        <v>10499</v>
      </c>
      <c r="D3967" s="365" t="s">
        <v>5791</v>
      </c>
      <c r="E3967" s="365" t="s">
        <v>1603</v>
      </c>
      <c r="F3967" s="367">
        <v>8</v>
      </c>
      <c r="G3967" s="368" t="s">
        <v>5305</v>
      </c>
      <c r="H3967" s="369">
        <v>1</v>
      </c>
      <c r="I3967" s="370">
        <v>2053.4899999999998</v>
      </c>
      <c r="J3967" s="370">
        <v>2053.4899999999998</v>
      </c>
      <c r="K3967" s="371"/>
      <c r="L3967" s="495">
        <v>2473.6799999999998</v>
      </c>
      <c r="M3967" s="488">
        <v>2473.6799999999998</v>
      </c>
    </row>
    <row r="3968" spans="1:13" x14ac:dyDescent="0.2">
      <c r="A3968" s="359" t="s">
        <v>8584</v>
      </c>
      <c r="B3968" s="373" t="s">
        <v>5794</v>
      </c>
      <c r="C3968" s="374" t="s">
        <v>5795</v>
      </c>
      <c r="D3968" s="373" t="s">
        <v>5791</v>
      </c>
      <c r="E3968" s="373" t="s">
        <v>5302</v>
      </c>
      <c r="F3968" s="375" t="s">
        <v>5796</v>
      </c>
      <c r="G3968" s="376" t="s">
        <v>86</v>
      </c>
      <c r="H3968" s="377">
        <v>3.7528000000000001</v>
      </c>
      <c r="I3968" s="378">
        <v>12.5</v>
      </c>
      <c r="J3968" s="378">
        <v>46.91</v>
      </c>
      <c r="K3968" s="379"/>
      <c r="L3968" s="493">
        <v>15.06</v>
      </c>
    </row>
    <row r="3969" spans="1:12" x14ac:dyDescent="0.2">
      <c r="A3969" s="359" t="s">
        <v>8586</v>
      </c>
      <c r="B3969" s="373" t="s">
        <v>5794</v>
      </c>
      <c r="C3969" s="374" t="s">
        <v>5971</v>
      </c>
      <c r="D3969" s="373" t="s">
        <v>5791</v>
      </c>
      <c r="E3969" s="373" t="s">
        <v>5293</v>
      </c>
      <c r="F3969" s="375" t="s">
        <v>5796</v>
      </c>
      <c r="G3969" s="376" t="s">
        <v>86</v>
      </c>
      <c r="H3969" s="377">
        <v>3.08</v>
      </c>
      <c r="I3969" s="378">
        <v>18.510000000000002</v>
      </c>
      <c r="J3969" s="378">
        <v>57.01</v>
      </c>
      <c r="K3969" s="379"/>
      <c r="L3969" s="493">
        <v>22.3</v>
      </c>
    </row>
    <row r="3970" spans="1:12" x14ac:dyDescent="0.2">
      <c r="A3970" s="359" t="s">
        <v>8587</v>
      </c>
      <c r="B3970" s="373" t="s">
        <v>5794</v>
      </c>
      <c r="C3970" s="374" t="s">
        <v>5801</v>
      </c>
      <c r="D3970" s="373" t="s">
        <v>5791</v>
      </c>
      <c r="E3970" s="373" t="s">
        <v>5362</v>
      </c>
      <c r="F3970" s="375" t="s">
        <v>5796</v>
      </c>
      <c r="G3970" s="376" t="s">
        <v>86</v>
      </c>
      <c r="H3970" s="377">
        <v>13.446</v>
      </c>
      <c r="I3970" s="378">
        <v>18.510000000000002</v>
      </c>
      <c r="J3970" s="378">
        <v>248.88</v>
      </c>
      <c r="K3970" s="379"/>
      <c r="L3970" s="493">
        <v>22.3</v>
      </c>
    </row>
    <row r="3971" spans="1:12" x14ac:dyDescent="0.2">
      <c r="A3971" s="359" t="s">
        <v>8588</v>
      </c>
      <c r="B3971" s="373" t="s">
        <v>5794</v>
      </c>
      <c r="C3971" s="374" t="s">
        <v>5882</v>
      </c>
      <c r="D3971" s="373" t="s">
        <v>5791</v>
      </c>
      <c r="E3971" s="373" t="s">
        <v>5402</v>
      </c>
      <c r="F3971" s="375" t="s">
        <v>5796</v>
      </c>
      <c r="G3971" s="376" t="s">
        <v>86</v>
      </c>
      <c r="H3971" s="377">
        <v>3.3144</v>
      </c>
      <c r="I3971" s="378">
        <v>18.510000000000002</v>
      </c>
      <c r="J3971" s="378">
        <v>61.34</v>
      </c>
      <c r="K3971" s="379"/>
      <c r="L3971" s="493">
        <v>22.3</v>
      </c>
    </row>
    <row r="3972" spans="1:12" x14ac:dyDescent="0.2">
      <c r="A3972" s="359" t="s">
        <v>8591</v>
      </c>
      <c r="B3972" s="373" t="s">
        <v>5794</v>
      </c>
      <c r="C3972" s="374" t="s">
        <v>5965</v>
      </c>
      <c r="D3972" s="373" t="s">
        <v>5791</v>
      </c>
      <c r="E3972" s="373" t="s">
        <v>5358</v>
      </c>
      <c r="F3972" s="375" t="s">
        <v>5796</v>
      </c>
      <c r="G3972" s="376" t="s">
        <v>86</v>
      </c>
      <c r="H3972" s="377">
        <v>1.2854000000000001</v>
      </c>
      <c r="I3972" s="378">
        <v>13.28</v>
      </c>
      <c r="J3972" s="378">
        <v>17.07</v>
      </c>
      <c r="K3972" s="379"/>
      <c r="L3972" s="493">
        <v>16</v>
      </c>
    </row>
    <row r="3973" spans="1:12" x14ac:dyDescent="0.2">
      <c r="A3973" s="359" t="s">
        <v>14391</v>
      </c>
      <c r="B3973" s="396" t="s">
        <v>5794</v>
      </c>
      <c r="C3973" s="397" t="s">
        <v>5840</v>
      </c>
      <c r="D3973" s="396" t="s">
        <v>5791</v>
      </c>
      <c r="E3973" s="396" t="s">
        <v>5288</v>
      </c>
      <c r="F3973" s="398" t="s">
        <v>5796</v>
      </c>
      <c r="G3973" s="399" t="s">
        <v>86</v>
      </c>
      <c r="H3973" s="400">
        <v>1.7524999999999999</v>
      </c>
      <c r="I3973" s="380">
        <v>18.510000000000002</v>
      </c>
      <c r="J3973" s="380">
        <v>32.43</v>
      </c>
      <c r="K3973" s="379"/>
      <c r="L3973" s="489">
        <v>22.3</v>
      </c>
    </row>
    <row r="3974" spans="1:12" ht="12.75" thickBot="1" x14ac:dyDescent="0.25">
      <c r="A3974" s="359" t="s">
        <v>14392</v>
      </c>
      <c r="B3974" s="396" t="s">
        <v>5794</v>
      </c>
      <c r="C3974" s="397" t="s">
        <v>5815</v>
      </c>
      <c r="D3974" s="396" t="s">
        <v>5791</v>
      </c>
      <c r="E3974" s="396" t="s">
        <v>5286</v>
      </c>
      <c r="F3974" s="398" t="s">
        <v>5796</v>
      </c>
      <c r="G3974" s="399" t="s">
        <v>86</v>
      </c>
      <c r="H3974" s="400">
        <v>29.149000000000001</v>
      </c>
      <c r="I3974" s="380">
        <v>11.12140866873065</v>
      </c>
      <c r="J3974" s="380">
        <v>324.17</v>
      </c>
      <c r="K3974" s="379"/>
      <c r="L3974" s="489">
        <v>13.34</v>
      </c>
    </row>
    <row r="3975" spans="1:12" ht="12.75" thickTop="1" x14ac:dyDescent="0.2">
      <c r="A3975" s="359" t="s">
        <v>14393</v>
      </c>
      <c r="B3975" s="390" t="s">
        <v>5794</v>
      </c>
      <c r="C3975" s="391" t="s">
        <v>5976</v>
      </c>
      <c r="D3975" s="390" t="s">
        <v>5791</v>
      </c>
      <c r="E3975" s="390" t="s">
        <v>5369</v>
      </c>
      <c r="F3975" s="392" t="s">
        <v>5798</v>
      </c>
      <c r="G3975" s="393" t="s">
        <v>5298</v>
      </c>
      <c r="H3975" s="394">
        <v>48.4</v>
      </c>
      <c r="I3975" s="395">
        <v>9.3000000000000007</v>
      </c>
      <c r="J3975" s="395">
        <v>450.12</v>
      </c>
      <c r="K3975" s="379"/>
      <c r="L3975" s="491">
        <v>11.21</v>
      </c>
    </row>
    <row r="3976" spans="1:12" ht="24" x14ac:dyDescent="0.2">
      <c r="A3976" s="359" t="s">
        <v>8594</v>
      </c>
      <c r="B3976" s="373" t="s">
        <v>5794</v>
      </c>
      <c r="C3976" s="374" t="s">
        <v>6207</v>
      </c>
      <c r="D3976" s="373" t="s">
        <v>5791</v>
      </c>
      <c r="E3976" s="373" t="s">
        <v>6208</v>
      </c>
      <c r="F3976" s="375" t="s">
        <v>5798</v>
      </c>
      <c r="G3976" s="376" t="s">
        <v>5298</v>
      </c>
      <c r="H3976" s="377">
        <v>2.1959</v>
      </c>
      <c r="I3976" s="378">
        <v>6.38</v>
      </c>
      <c r="J3976" s="378">
        <v>14</v>
      </c>
      <c r="K3976" s="379"/>
      <c r="L3976" s="493">
        <v>7.69</v>
      </c>
    </row>
    <row r="3977" spans="1:12" x14ac:dyDescent="0.2">
      <c r="A3977" s="359" t="s">
        <v>8596</v>
      </c>
      <c r="B3977" s="373" t="s">
        <v>5794</v>
      </c>
      <c r="C3977" s="374" t="s">
        <v>10510</v>
      </c>
      <c r="D3977" s="373" t="s">
        <v>5791</v>
      </c>
      <c r="E3977" s="373" t="s">
        <v>10511</v>
      </c>
      <c r="F3977" s="375" t="s">
        <v>5798</v>
      </c>
      <c r="G3977" s="376" t="s">
        <v>5298</v>
      </c>
      <c r="H3977" s="377">
        <v>0.23899999999999999</v>
      </c>
      <c r="I3977" s="378">
        <v>19.57</v>
      </c>
      <c r="J3977" s="378">
        <v>4.67</v>
      </c>
      <c r="K3977" s="379"/>
      <c r="L3977" s="493">
        <v>23.58</v>
      </c>
    </row>
    <row r="3978" spans="1:12" x14ac:dyDescent="0.2">
      <c r="A3978" s="359" t="s">
        <v>8598</v>
      </c>
      <c r="B3978" s="373" t="s">
        <v>5794</v>
      </c>
      <c r="C3978" s="374" t="s">
        <v>5953</v>
      </c>
      <c r="D3978" s="373" t="s">
        <v>5791</v>
      </c>
      <c r="E3978" s="373" t="s">
        <v>5297</v>
      </c>
      <c r="F3978" s="375" t="s">
        <v>5798</v>
      </c>
      <c r="G3978" s="376" t="s">
        <v>5298</v>
      </c>
      <c r="H3978" s="377">
        <v>0.88</v>
      </c>
      <c r="I3978" s="378">
        <v>20.12</v>
      </c>
      <c r="J3978" s="378">
        <v>17.7</v>
      </c>
      <c r="K3978" s="379"/>
      <c r="L3978" s="493">
        <v>24.25</v>
      </c>
    </row>
    <row r="3979" spans="1:12" x14ac:dyDescent="0.2">
      <c r="A3979" s="359" t="s">
        <v>8599</v>
      </c>
      <c r="B3979" s="373" t="s">
        <v>5794</v>
      </c>
      <c r="C3979" s="374" t="s">
        <v>5966</v>
      </c>
      <c r="D3979" s="373" t="s">
        <v>5791</v>
      </c>
      <c r="E3979" s="373" t="s">
        <v>5538</v>
      </c>
      <c r="F3979" s="375" t="s">
        <v>5798</v>
      </c>
      <c r="G3979" s="376" t="s">
        <v>5885</v>
      </c>
      <c r="H3979" s="377">
        <v>0.68149999999999999</v>
      </c>
      <c r="I3979" s="378">
        <v>146.86000000000001</v>
      </c>
      <c r="J3979" s="378">
        <v>100.08</v>
      </c>
      <c r="K3979" s="379"/>
      <c r="L3979" s="493">
        <v>176.93</v>
      </c>
    </row>
    <row r="3980" spans="1:12" ht="24" x14ac:dyDescent="0.2">
      <c r="A3980" s="359" t="s">
        <v>8600</v>
      </c>
      <c r="B3980" s="373" t="s">
        <v>5794</v>
      </c>
      <c r="C3980" s="374" t="s">
        <v>10515</v>
      </c>
      <c r="D3980" s="373" t="s">
        <v>5791</v>
      </c>
      <c r="E3980" s="373" t="s">
        <v>10516</v>
      </c>
      <c r="F3980" s="375" t="s">
        <v>5798</v>
      </c>
      <c r="G3980" s="376" t="s">
        <v>5298</v>
      </c>
      <c r="H3980" s="377">
        <v>19.936</v>
      </c>
      <c r="I3980" s="378">
        <v>3.81</v>
      </c>
      <c r="J3980" s="378">
        <v>75.95</v>
      </c>
      <c r="K3980" s="379"/>
      <c r="L3980" s="493">
        <v>4.5999999999999996</v>
      </c>
    </row>
    <row r="3981" spans="1:12" x14ac:dyDescent="0.2">
      <c r="A3981" s="359" t="s">
        <v>14394</v>
      </c>
      <c r="B3981" s="396" t="s">
        <v>5794</v>
      </c>
      <c r="C3981" s="397" t="s">
        <v>6429</v>
      </c>
      <c r="D3981" s="396" t="s">
        <v>5791</v>
      </c>
      <c r="E3981" s="396" t="s">
        <v>6430</v>
      </c>
      <c r="F3981" s="398" t="s">
        <v>5798</v>
      </c>
      <c r="G3981" s="399" t="s">
        <v>5885</v>
      </c>
      <c r="H3981" s="400">
        <v>0.36399999999999999</v>
      </c>
      <c r="I3981" s="380">
        <v>125.07</v>
      </c>
      <c r="J3981" s="380">
        <v>45.52</v>
      </c>
      <c r="K3981" s="379"/>
      <c r="L3981" s="489">
        <v>150.66999999999999</v>
      </c>
    </row>
    <row r="3982" spans="1:12" ht="12.75" thickBot="1" x14ac:dyDescent="0.25">
      <c r="A3982" s="359" t="s">
        <v>14395</v>
      </c>
      <c r="B3982" s="396" t="s">
        <v>5794</v>
      </c>
      <c r="C3982" s="397" t="s">
        <v>5967</v>
      </c>
      <c r="D3982" s="396" t="s">
        <v>5791</v>
      </c>
      <c r="E3982" s="396" t="s">
        <v>5375</v>
      </c>
      <c r="F3982" s="398" t="s">
        <v>5798</v>
      </c>
      <c r="G3982" s="399" t="s">
        <v>5885</v>
      </c>
      <c r="H3982" s="400">
        <v>0.36399999999999999</v>
      </c>
      <c r="I3982" s="380">
        <v>118.26</v>
      </c>
      <c r="J3982" s="380">
        <v>43.04</v>
      </c>
      <c r="K3982" s="379"/>
      <c r="L3982" s="489">
        <v>142.47</v>
      </c>
    </row>
    <row r="3983" spans="1:12" ht="12.75" thickTop="1" x14ac:dyDescent="0.2">
      <c r="A3983" s="359" t="s">
        <v>14396</v>
      </c>
      <c r="B3983" s="390" t="s">
        <v>5794</v>
      </c>
      <c r="C3983" s="391" t="s">
        <v>5797</v>
      </c>
      <c r="D3983" s="390" t="s">
        <v>5791</v>
      </c>
      <c r="E3983" s="390" t="s">
        <v>5380</v>
      </c>
      <c r="F3983" s="392" t="s">
        <v>5798</v>
      </c>
      <c r="G3983" s="393" t="s">
        <v>5298</v>
      </c>
      <c r="H3983" s="394">
        <v>256.66000000000003</v>
      </c>
      <c r="I3983" s="395">
        <v>0.52</v>
      </c>
      <c r="J3983" s="395">
        <v>133.46</v>
      </c>
      <c r="K3983" s="379"/>
      <c r="L3983" s="491">
        <v>0.63</v>
      </c>
    </row>
    <row r="3984" spans="1:12" x14ac:dyDescent="0.2">
      <c r="A3984" s="359" t="s">
        <v>8602</v>
      </c>
      <c r="B3984" s="373" t="s">
        <v>5794</v>
      </c>
      <c r="C3984" s="374" t="s">
        <v>7541</v>
      </c>
      <c r="D3984" s="373" t="s">
        <v>5791</v>
      </c>
      <c r="E3984" s="373" t="s">
        <v>7542</v>
      </c>
      <c r="F3984" s="375" t="s">
        <v>5798</v>
      </c>
      <c r="G3984" s="376" t="s">
        <v>5793</v>
      </c>
      <c r="H3984" s="377">
        <v>4.3525</v>
      </c>
      <c r="I3984" s="378">
        <v>47.32</v>
      </c>
      <c r="J3984" s="378">
        <v>205.96</v>
      </c>
      <c r="K3984" s="379"/>
      <c r="L3984" s="493">
        <v>57.01</v>
      </c>
    </row>
    <row r="3985" spans="1:13" x14ac:dyDescent="0.2">
      <c r="A3985" s="359" t="s">
        <v>8604</v>
      </c>
      <c r="B3985" s="373" t="s">
        <v>5794</v>
      </c>
      <c r="C3985" s="374" t="s">
        <v>10522</v>
      </c>
      <c r="D3985" s="373" t="s">
        <v>5791</v>
      </c>
      <c r="E3985" s="373" t="s">
        <v>10523</v>
      </c>
      <c r="F3985" s="375" t="s">
        <v>5798</v>
      </c>
      <c r="G3985" s="376" t="s">
        <v>5566</v>
      </c>
      <c r="H3985" s="377">
        <v>1.494</v>
      </c>
      <c r="I3985" s="378">
        <v>7.35</v>
      </c>
      <c r="J3985" s="378">
        <v>10.98</v>
      </c>
      <c r="K3985" s="379"/>
      <c r="L3985" s="493">
        <v>8.86</v>
      </c>
    </row>
    <row r="3986" spans="1:13" x14ac:dyDescent="0.2">
      <c r="A3986" s="359" t="s">
        <v>8606</v>
      </c>
      <c r="B3986" s="373" t="s">
        <v>5794</v>
      </c>
      <c r="C3986" s="374" t="s">
        <v>7605</v>
      </c>
      <c r="D3986" s="373" t="s">
        <v>5791</v>
      </c>
      <c r="E3986" s="373" t="s">
        <v>7606</v>
      </c>
      <c r="F3986" s="375" t="s">
        <v>5798</v>
      </c>
      <c r="G3986" s="376" t="s">
        <v>5298</v>
      </c>
      <c r="H3986" s="377">
        <v>2.6394000000000002</v>
      </c>
      <c r="I3986" s="378">
        <v>20.87</v>
      </c>
      <c r="J3986" s="378">
        <v>55.08</v>
      </c>
      <c r="K3986" s="379"/>
      <c r="L3986" s="493">
        <v>25.15</v>
      </c>
    </row>
    <row r="3987" spans="1:13" x14ac:dyDescent="0.2">
      <c r="A3987" s="359" t="s">
        <v>8607</v>
      </c>
      <c r="B3987" s="373" t="s">
        <v>5794</v>
      </c>
      <c r="C3987" s="374" t="s">
        <v>6006</v>
      </c>
      <c r="D3987" s="373" t="s">
        <v>5791</v>
      </c>
      <c r="E3987" s="373" t="s">
        <v>5384</v>
      </c>
      <c r="F3987" s="375" t="s">
        <v>5798</v>
      </c>
      <c r="G3987" s="376" t="s">
        <v>5385</v>
      </c>
      <c r="H3987" s="377">
        <v>9.1930999999999994</v>
      </c>
      <c r="I3987" s="378">
        <v>11.87</v>
      </c>
      <c r="J3987" s="378">
        <v>109.12</v>
      </c>
      <c r="K3987" s="379"/>
      <c r="L3987" s="493">
        <v>14.3</v>
      </c>
    </row>
    <row r="3988" spans="1:13" x14ac:dyDescent="0.2">
      <c r="A3988" s="359" t="s">
        <v>8608</v>
      </c>
      <c r="B3988" s="360" t="s">
        <v>10527</v>
      </c>
      <c r="C3988" s="361" t="s">
        <v>5781</v>
      </c>
      <c r="D3988" s="360" t="s">
        <v>5782</v>
      </c>
      <c r="E3988" s="360" t="s">
        <v>5783</v>
      </c>
      <c r="F3988" s="362" t="s">
        <v>5784</v>
      </c>
      <c r="G3988" s="363" t="s">
        <v>5785</v>
      </c>
      <c r="H3988" s="361" t="s">
        <v>5786</v>
      </c>
      <c r="I3988" s="361" t="s">
        <v>5787</v>
      </c>
      <c r="J3988" s="361" t="s">
        <v>5788</v>
      </c>
      <c r="K3988" s="364"/>
      <c r="L3988" s="494"/>
    </row>
    <row r="3989" spans="1:13" x14ac:dyDescent="0.2">
      <c r="A3989" s="359" t="s">
        <v>14397</v>
      </c>
      <c r="B3989" s="385" t="s">
        <v>5789</v>
      </c>
      <c r="C3989" s="386" t="s">
        <v>10529</v>
      </c>
      <c r="D3989" s="385" t="s">
        <v>5791</v>
      </c>
      <c r="E3989" s="385" t="s">
        <v>1611</v>
      </c>
      <c r="F3989" s="387">
        <v>8</v>
      </c>
      <c r="G3989" s="388" t="s">
        <v>5607</v>
      </c>
      <c r="H3989" s="389">
        <v>1</v>
      </c>
      <c r="I3989" s="372">
        <v>112.16999999999999</v>
      </c>
      <c r="J3989" s="372">
        <v>112.16999999999999</v>
      </c>
      <c r="K3989" s="371"/>
      <c r="L3989" s="488">
        <v>135.13999999999999</v>
      </c>
      <c r="M3989" s="488">
        <v>135.13999999999999</v>
      </c>
    </row>
    <row r="3990" spans="1:13" ht="12.75" thickBot="1" x14ac:dyDescent="0.25">
      <c r="A3990" s="359" t="s">
        <v>14398</v>
      </c>
      <c r="B3990" s="396" t="s">
        <v>5794</v>
      </c>
      <c r="C3990" s="397" t="s">
        <v>5795</v>
      </c>
      <c r="D3990" s="396" t="s">
        <v>5791</v>
      </c>
      <c r="E3990" s="396" t="s">
        <v>5302</v>
      </c>
      <c r="F3990" s="398" t="s">
        <v>5796</v>
      </c>
      <c r="G3990" s="399" t="s">
        <v>86</v>
      </c>
      <c r="H3990" s="400">
        <v>0.34</v>
      </c>
      <c r="I3990" s="380">
        <v>12.5</v>
      </c>
      <c r="J3990" s="380">
        <v>4.25</v>
      </c>
      <c r="K3990" s="379"/>
      <c r="L3990" s="489">
        <v>15.06</v>
      </c>
    </row>
    <row r="3991" spans="1:13" ht="12.75" thickTop="1" x14ac:dyDescent="0.2">
      <c r="A3991" s="359" t="s">
        <v>14399</v>
      </c>
      <c r="B3991" s="390" t="s">
        <v>5794</v>
      </c>
      <c r="C3991" s="391" t="s">
        <v>5916</v>
      </c>
      <c r="D3991" s="390" t="s">
        <v>5791</v>
      </c>
      <c r="E3991" s="390" t="s">
        <v>5350</v>
      </c>
      <c r="F3991" s="392" t="s">
        <v>5796</v>
      </c>
      <c r="G3991" s="393" t="s">
        <v>86</v>
      </c>
      <c r="H3991" s="394">
        <v>0.34</v>
      </c>
      <c r="I3991" s="395">
        <v>18.510000000000002</v>
      </c>
      <c r="J3991" s="395">
        <v>6.29</v>
      </c>
      <c r="K3991" s="379"/>
      <c r="L3991" s="491">
        <v>22.3</v>
      </c>
    </row>
    <row r="3992" spans="1:13" x14ac:dyDescent="0.2">
      <c r="A3992" s="359" t="s">
        <v>8610</v>
      </c>
      <c r="B3992" s="373" t="s">
        <v>5794</v>
      </c>
      <c r="C3992" s="374" t="s">
        <v>10533</v>
      </c>
      <c r="D3992" s="373" t="s">
        <v>5791</v>
      </c>
      <c r="E3992" s="373" t="s">
        <v>1611</v>
      </c>
      <c r="F3992" s="375" t="s">
        <v>5798</v>
      </c>
      <c r="G3992" s="376" t="s">
        <v>5305</v>
      </c>
      <c r="H3992" s="377">
        <v>1</v>
      </c>
      <c r="I3992" s="378">
        <v>101.63</v>
      </c>
      <c r="J3992" s="378">
        <v>101.63</v>
      </c>
      <c r="K3992" s="379"/>
      <c r="L3992" s="493">
        <v>122.44</v>
      </c>
    </row>
    <row r="3993" spans="1:13" x14ac:dyDescent="0.2">
      <c r="A3993" s="359" t="s">
        <v>8612</v>
      </c>
      <c r="B3993" s="360" t="s">
        <v>10535</v>
      </c>
      <c r="C3993" s="361" t="s">
        <v>5781</v>
      </c>
      <c r="D3993" s="360" t="s">
        <v>5782</v>
      </c>
      <c r="E3993" s="360" t="s">
        <v>5783</v>
      </c>
      <c r="F3993" s="362" t="s">
        <v>5784</v>
      </c>
      <c r="G3993" s="363" t="s">
        <v>5785</v>
      </c>
      <c r="H3993" s="361" t="s">
        <v>5786</v>
      </c>
      <c r="I3993" s="361" t="s">
        <v>5787</v>
      </c>
      <c r="J3993" s="361" t="s">
        <v>5788</v>
      </c>
      <c r="K3993" s="364"/>
      <c r="L3993" s="494"/>
    </row>
    <row r="3994" spans="1:13" x14ac:dyDescent="0.2">
      <c r="A3994" s="359" t="s">
        <v>8614</v>
      </c>
      <c r="B3994" s="365" t="s">
        <v>5789</v>
      </c>
      <c r="C3994" s="366" t="s">
        <v>6486</v>
      </c>
      <c r="D3994" s="365" t="s">
        <v>5791</v>
      </c>
      <c r="E3994" s="365" t="s">
        <v>625</v>
      </c>
      <c r="F3994" s="367">
        <v>22</v>
      </c>
      <c r="G3994" s="368" t="s">
        <v>5793</v>
      </c>
      <c r="H3994" s="369">
        <v>1</v>
      </c>
      <c r="I3994" s="370">
        <v>32.700000000000003</v>
      </c>
      <c r="J3994" s="370">
        <v>32.700000000000003</v>
      </c>
      <c r="K3994" s="371"/>
      <c r="L3994" s="495">
        <v>39.369999999999997</v>
      </c>
      <c r="M3994" s="488">
        <v>39.369999999999997</v>
      </c>
    </row>
    <row r="3995" spans="1:13" x14ac:dyDescent="0.2">
      <c r="A3995" s="359" t="s">
        <v>8615</v>
      </c>
      <c r="B3995" s="373" t="s">
        <v>5794</v>
      </c>
      <c r="C3995" s="374" t="s">
        <v>5840</v>
      </c>
      <c r="D3995" s="373" t="s">
        <v>5791</v>
      </c>
      <c r="E3995" s="373" t="s">
        <v>5288</v>
      </c>
      <c r="F3995" s="375" t="s">
        <v>5796</v>
      </c>
      <c r="G3995" s="376" t="s">
        <v>86</v>
      </c>
      <c r="H3995" s="377">
        <v>0.27700000000000002</v>
      </c>
      <c r="I3995" s="378">
        <v>18.510000000000002</v>
      </c>
      <c r="J3995" s="378">
        <v>5.12</v>
      </c>
      <c r="K3995" s="379"/>
      <c r="L3995" s="493">
        <v>22.3</v>
      </c>
    </row>
    <row r="3996" spans="1:13" x14ac:dyDescent="0.2">
      <c r="A3996" s="359" t="s">
        <v>8616</v>
      </c>
      <c r="B3996" s="373" t="s">
        <v>5794</v>
      </c>
      <c r="C3996" s="374" t="s">
        <v>5815</v>
      </c>
      <c r="D3996" s="373" t="s">
        <v>5791</v>
      </c>
      <c r="E3996" s="373" t="s">
        <v>5286</v>
      </c>
      <c r="F3996" s="375" t="s">
        <v>5796</v>
      </c>
      <c r="G3996" s="376" t="s">
        <v>86</v>
      </c>
      <c r="H3996" s="377">
        <v>0.2863</v>
      </c>
      <c r="I3996" s="378">
        <v>11.07</v>
      </c>
      <c r="J3996" s="378">
        <v>3.16</v>
      </c>
      <c r="K3996" s="379"/>
      <c r="L3996" s="493">
        <v>13.34</v>
      </c>
    </row>
    <row r="3997" spans="1:13" x14ac:dyDescent="0.2">
      <c r="A3997" s="359" t="s">
        <v>14400</v>
      </c>
      <c r="B3997" s="396" t="s">
        <v>5794</v>
      </c>
      <c r="C3997" s="397" t="s">
        <v>6487</v>
      </c>
      <c r="D3997" s="396" t="s">
        <v>5791</v>
      </c>
      <c r="E3997" s="396" t="s">
        <v>6488</v>
      </c>
      <c r="F3997" s="398" t="s">
        <v>5798</v>
      </c>
      <c r="G3997" s="399" t="s">
        <v>5885</v>
      </c>
      <c r="H3997" s="400">
        <v>5.0999999999999997E-2</v>
      </c>
      <c r="I3997" s="380">
        <v>409.23</v>
      </c>
      <c r="J3997" s="380">
        <v>20.87</v>
      </c>
      <c r="K3997" s="379"/>
      <c r="L3997" s="489">
        <v>493</v>
      </c>
    </row>
    <row r="3998" spans="1:13" ht="12.75" thickBot="1" x14ac:dyDescent="0.25">
      <c r="A3998" s="359" t="s">
        <v>14401</v>
      </c>
      <c r="B3998" s="396" t="s">
        <v>5794</v>
      </c>
      <c r="C3998" s="397" t="s">
        <v>6489</v>
      </c>
      <c r="D3998" s="396" t="s">
        <v>5791</v>
      </c>
      <c r="E3998" s="396" t="s">
        <v>6490</v>
      </c>
      <c r="F3998" s="398" t="s">
        <v>5798</v>
      </c>
      <c r="G3998" s="399" t="s">
        <v>5385</v>
      </c>
      <c r="H3998" s="400">
        <v>0.85709999999999997</v>
      </c>
      <c r="I3998" s="380">
        <v>0.24</v>
      </c>
      <c r="J3998" s="380">
        <v>0.2</v>
      </c>
      <c r="K3998" s="379"/>
      <c r="L3998" s="489">
        <v>0.28999999999999998</v>
      </c>
    </row>
    <row r="3999" spans="1:13" ht="24.75" thickTop="1" x14ac:dyDescent="0.2">
      <c r="A3999" s="359" t="s">
        <v>14402</v>
      </c>
      <c r="B3999" s="390" t="s">
        <v>5794</v>
      </c>
      <c r="C3999" s="391" t="s">
        <v>6491</v>
      </c>
      <c r="D3999" s="390" t="s">
        <v>5791</v>
      </c>
      <c r="E3999" s="390" t="s">
        <v>6492</v>
      </c>
      <c r="F3999" s="392" t="s">
        <v>5798</v>
      </c>
      <c r="G3999" s="393" t="s">
        <v>5793</v>
      </c>
      <c r="H3999" s="394">
        <v>1</v>
      </c>
      <c r="I3999" s="395">
        <v>1.8746823529411816</v>
      </c>
      <c r="J3999" s="395">
        <v>1.87</v>
      </c>
      <c r="K3999" s="379"/>
      <c r="L3999" s="491">
        <v>2.0299999999999998</v>
      </c>
    </row>
    <row r="4000" spans="1:13" x14ac:dyDescent="0.2">
      <c r="A4000" s="359" t="s">
        <v>8619</v>
      </c>
      <c r="B4000" s="373" t="s">
        <v>5794</v>
      </c>
      <c r="C4000" s="374" t="s">
        <v>6493</v>
      </c>
      <c r="D4000" s="373" t="s">
        <v>5791</v>
      </c>
      <c r="E4000" s="373" t="s">
        <v>6494</v>
      </c>
      <c r="F4000" s="375" t="s">
        <v>5798</v>
      </c>
      <c r="G4000" s="376" t="s">
        <v>6495</v>
      </c>
      <c r="H4000" s="377">
        <v>16.5</v>
      </c>
      <c r="I4000" s="378">
        <v>0.09</v>
      </c>
      <c r="J4000" s="378">
        <v>1.48</v>
      </c>
      <c r="K4000" s="379"/>
      <c r="L4000" s="493">
        <v>0.12</v>
      </c>
    </row>
    <row r="4001" spans="1:13" x14ac:dyDescent="0.2">
      <c r="A4001" s="359" t="s">
        <v>8621</v>
      </c>
      <c r="B4001" s="360" t="s">
        <v>10544</v>
      </c>
      <c r="C4001" s="361" t="s">
        <v>5781</v>
      </c>
      <c r="D4001" s="360" t="s">
        <v>5782</v>
      </c>
      <c r="E4001" s="360" t="s">
        <v>5783</v>
      </c>
      <c r="F4001" s="362" t="s">
        <v>5784</v>
      </c>
      <c r="G4001" s="363" t="s">
        <v>5785</v>
      </c>
      <c r="H4001" s="361" t="s">
        <v>5786</v>
      </c>
      <c r="I4001" s="361" t="s">
        <v>5787</v>
      </c>
      <c r="J4001" s="361" t="s">
        <v>5788</v>
      </c>
      <c r="K4001" s="364"/>
      <c r="L4001" s="494"/>
    </row>
    <row r="4002" spans="1:13" x14ac:dyDescent="0.2">
      <c r="A4002" s="359" t="s">
        <v>8622</v>
      </c>
      <c r="B4002" s="365" t="s">
        <v>5789</v>
      </c>
      <c r="C4002" s="366" t="s">
        <v>10546</v>
      </c>
      <c r="D4002" s="365" t="s">
        <v>5791</v>
      </c>
      <c r="E4002" s="365" t="s">
        <v>1616</v>
      </c>
      <c r="F4002" s="367">
        <v>2</v>
      </c>
      <c r="G4002" s="368" t="s">
        <v>5793</v>
      </c>
      <c r="H4002" s="369">
        <v>1</v>
      </c>
      <c r="I4002" s="370">
        <v>4.13</v>
      </c>
      <c r="J4002" s="370">
        <v>4.13</v>
      </c>
      <c r="K4002" s="371"/>
      <c r="L4002" s="495">
        <v>4.97</v>
      </c>
      <c r="M4002" s="488">
        <v>4.97</v>
      </c>
    </row>
    <row r="4003" spans="1:13" x14ac:dyDescent="0.2">
      <c r="A4003" s="359" t="s">
        <v>8623</v>
      </c>
      <c r="B4003" s="373" t="s">
        <v>5794</v>
      </c>
      <c r="C4003" s="374" t="s">
        <v>5795</v>
      </c>
      <c r="D4003" s="373" t="s">
        <v>5791</v>
      </c>
      <c r="E4003" s="373" t="s">
        <v>5302</v>
      </c>
      <c r="F4003" s="375" t="s">
        <v>5796</v>
      </c>
      <c r="G4003" s="376" t="s">
        <v>86</v>
      </c>
      <c r="H4003" s="377">
        <v>0.28799999999999998</v>
      </c>
      <c r="I4003" s="378">
        <v>12.5</v>
      </c>
      <c r="J4003" s="378">
        <v>3.6</v>
      </c>
      <c r="K4003" s="379"/>
      <c r="L4003" s="493">
        <v>15.06</v>
      </c>
    </row>
    <row r="4004" spans="1:13" x14ac:dyDescent="0.2">
      <c r="A4004" s="359" t="s">
        <v>8624</v>
      </c>
      <c r="B4004" s="373" t="s">
        <v>5794</v>
      </c>
      <c r="C4004" s="374" t="s">
        <v>5801</v>
      </c>
      <c r="D4004" s="373" t="s">
        <v>5791</v>
      </c>
      <c r="E4004" s="373" t="s">
        <v>5362</v>
      </c>
      <c r="F4004" s="375" t="s">
        <v>5796</v>
      </c>
      <c r="G4004" s="376" t="s">
        <v>86</v>
      </c>
      <c r="H4004" s="377">
        <v>2.8799999999999999E-2</v>
      </c>
      <c r="I4004" s="378">
        <v>18.510000000000002</v>
      </c>
      <c r="J4004" s="378">
        <v>0.53</v>
      </c>
      <c r="K4004" s="379"/>
      <c r="L4004" s="493">
        <v>22.3</v>
      </c>
    </row>
    <row r="4005" spans="1:13" x14ac:dyDescent="0.2">
      <c r="A4005" s="359" t="s">
        <v>14403</v>
      </c>
      <c r="B4005" s="381" t="s">
        <v>10550</v>
      </c>
      <c r="C4005" s="382" t="s">
        <v>5781</v>
      </c>
      <c r="D4005" s="381" t="s">
        <v>5782</v>
      </c>
      <c r="E4005" s="381" t="s">
        <v>5783</v>
      </c>
      <c r="F4005" s="383" t="s">
        <v>5784</v>
      </c>
      <c r="G4005" s="384" t="s">
        <v>5785</v>
      </c>
      <c r="H4005" s="382" t="s">
        <v>5786</v>
      </c>
      <c r="I4005" s="382" t="s">
        <v>5787</v>
      </c>
      <c r="J4005" s="382" t="s">
        <v>5788</v>
      </c>
      <c r="K4005" s="364"/>
    </row>
    <row r="4006" spans="1:13" ht="24.75" thickBot="1" x14ac:dyDescent="0.25">
      <c r="A4006" s="359" t="s">
        <v>14404</v>
      </c>
      <c r="B4006" s="385" t="s">
        <v>5789</v>
      </c>
      <c r="C4006" s="386" t="s">
        <v>5874</v>
      </c>
      <c r="D4006" s="385" t="s">
        <v>5791</v>
      </c>
      <c r="E4006" s="385" t="s">
        <v>10552</v>
      </c>
      <c r="F4006" s="387">
        <v>2</v>
      </c>
      <c r="G4006" s="388" t="s">
        <v>5793</v>
      </c>
      <c r="H4006" s="389">
        <v>1</v>
      </c>
      <c r="I4006" s="372">
        <v>2.58</v>
      </c>
      <c r="J4006" s="372">
        <v>2.58</v>
      </c>
      <c r="K4006" s="371"/>
      <c r="L4006" s="488">
        <v>3.1</v>
      </c>
      <c r="M4006" s="488">
        <v>3.1</v>
      </c>
    </row>
    <row r="4007" spans="1:13" ht="12.75" thickTop="1" x14ac:dyDescent="0.2">
      <c r="A4007" s="359" t="s">
        <v>14405</v>
      </c>
      <c r="B4007" s="390" t="s">
        <v>5794</v>
      </c>
      <c r="C4007" s="391" t="s">
        <v>5840</v>
      </c>
      <c r="D4007" s="390" t="s">
        <v>5791</v>
      </c>
      <c r="E4007" s="390" t="s">
        <v>5288</v>
      </c>
      <c r="F4007" s="392" t="s">
        <v>5796</v>
      </c>
      <c r="G4007" s="393" t="s">
        <v>86</v>
      </c>
      <c r="H4007" s="394">
        <v>0.02</v>
      </c>
      <c r="I4007" s="395">
        <v>18.510000000000002</v>
      </c>
      <c r="J4007" s="395">
        <v>0.37</v>
      </c>
      <c r="K4007" s="379"/>
      <c r="L4007" s="491">
        <v>22.3</v>
      </c>
    </row>
    <row r="4008" spans="1:13" x14ac:dyDescent="0.2">
      <c r="A4008" s="359" t="s">
        <v>8625</v>
      </c>
      <c r="B4008" s="373" t="s">
        <v>5794</v>
      </c>
      <c r="C4008" s="374" t="s">
        <v>5815</v>
      </c>
      <c r="D4008" s="373" t="s">
        <v>5791</v>
      </c>
      <c r="E4008" s="373" t="s">
        <v>5286</v>
      </c>
      <c r="F4008" s="375" t="s">
        <v>5796</v>
      </c>
      <c r="G4008" s="376" t="s">
        <v>86</v>
      </c>
      <c r="H4008" s="377">
        <v>0.2</v>
      </c>
      <c r="I4008" s="378">
        <v>11.07</v>
      </c>
      <c r="J4008" s="378">
        <v>2.21</v>
      </c>
      <c r="K4008" s="379"/>
      <c r="L4008" s="493">
        <v>13.34</v>
      </c>
    </row>
    <row r="4009" spans="1:13" x14ac:dyDescent="0.2">
      <c r="A4009" s="359" t="s">
        <v>8627</v>
      </c>
      <c r="B4009" s="360" t="s">
        <v>10556</v>
      </c>
      <c r="C4009" s="361" t="s">
        <v>5781</v>
      </c>
      <c r="D4009" s="360" t="s">
        <v>5782</v>
      </c>
      <c r="E4009" s="360" t="s">
        <v>5783</v>
      </c>
      <c r="F4009" s="362" t="s">
        <v>5784</v>
      </c>
      <c r="G4009" s="363" t="s">
        <v>5785</v>
      </c>
      <c r="H4009" s="361" t="s">
        <v>5786</v>
      </c>
      <c r="I4009" s="361" t="s">
        <v>5787</v>
      </c>
      <c r="J4009" s="361" t="s">
        <v>5788</v>
      </c>
      <c r="K4009" s="364"/>
      <c r="L4009" s="494"/>
    </row>
    <row r="4010" spans="1:13" ht="24" x14ac:dyDescent="0.2">
      <c r="A4010" s="359" t="s">
        <v>8629</v>
      </c>
      <c r="B4010" s="365" t="s">
        <v>5789</v>
      </c>
      <c r="C4010" s="366" t="s">
        <v>5881</v>
      </c>
      <c r="D4010" s="365" t="s">
        <v>5791</v>
      </c>
      <c r="E4010" s="365" t="s">
        <v>208</v>
      </c>
      <c r="F4010" s="367">
        <v>2</v>
      </c>
      <c r="G4010" s="368" t="s">
        <v>5793</v>
      </c>
      <c r="H4010" s="369">
        <v>1</v>
      </c>
      <c r="I4010" s="370">
        <v>3.75</v>
      </c>
      <c r="J4010" s="370">
        <v>3.75</v>
      </c>
      <c r="K4010" s="371"/>
      <c r="L4010" s="495">
        <v>4.5</v>
      </c>
      <c r="M4010" s="488">
        <v>4.5</v>
      </c>
    </row>
    <row r="4011" spans="1:13" x14ac:dyDescent="0.2">
      <c r="A4011" s="359" t="s">
        <v>8630</v>
      </c>
      <c r="B4011" s="373" t="s">
        <v>5794</v>
      </c>
      <c r="C4011" s="374" t="s">
        <v>5882</v>
      </c>
      <c r="D4011" s="373" t="s">
        <v>5791</v>
      </c>
      <c r="E4011" s="373" t="s">
        <v>5402</v>
      </c>
      <c r="F4011" s="375" t="s">
        <v>5796</v>
      </c>
      <c r="G4011" s="376" t="s">
        <v>86</v>
      </c>
      <c r="H4011" s="377">
        <v>2.9000000000000001E-2</v>
      </c>
      <c r="I4011" s="378">
        <v>18.510000000000002</v>
      </c>
      <c r="J4011" s="378">
        <v>0.53</v>
      </c>
      <c r="K4011" s="379"/>
      <c r="L4011" s="493">
        <v>22.3</v>
      </c>
    </row>
    <row r="4012" spans="1:13" x14ac:dyDescent="0.2">
      <c r="A4012" s="359" t="s">
        <v>8631</v>
      </c>
      <c r="B4012" s="373" t="s">
        <v>5794</v>
      </c>
      <c r="C4012" s="374" t="s">
        <v>5815</v>
      </c>
      <c r="D4012" s="373" t="s">
        <v>5791</v>
      </c>
      <c r="E4012" s="373" t="s">
        <v>5286</v>
      </c>
      <c r="F4012" s="375" t="s">
        <v>5796</v>
      </c>
      <c r="G4012" s="376" t="s">
        <v>86</v>
      </c>
      <c r="H4012" s="377">
        <v>0.28999999999999998</v>
      </c>
      <c r="I4012" s="378">
        <v>11.1069</v>
      </c>
      <c r="J4012" s="378">
        <v>3.22</v>
      </c>
      <c r="K4012" s="379"/>
      <c r="L4012" s="493">
        <v>13.34</v>
      </c>
    </row>
    <row r="4013" spans="1:13" x14ac:dyDescent="0.2">
      <c r="A4013" s="359" t="s">
        <v>14406</v>
      </c>
      <c r="B4013" s="381" t="s">
        <v>10561</v>
      </c>
      <c r="C4013" s="382" t="s">
        <v>5781</v>
      </c>
      <c r="D4013" s="381" t="s">
        <v>5782</v>
      </c>
      <c r="E4013" s="381" t="s">
        <v>5783</v>
      </c>
      <c r="F4013" s="383" t="s">
        <v>5784</v>
      </c>
      <c r="G4013" s="384" t="s">
        <v>5785</v>
      </c>
      <c r="H4013" s="382" t="s">
        <v>5786</v>
      </c>
      <c r="I4013" s="382" t="s">
        <v>5787</v>
      </c>
      <c r="J4013" s="382" t="s">
        <v>5788</v>
      </c>
      <c r="K4013" s="364"/>
    </row>
    <row r="4014" spans="1:13" ht="24.75" thickBot="1" x14ac:dyDescent="0.25">
      <c r="A4014" s="359" t="s">
        <v>14407</v>
      </c>
      <c r="B4014" s="385" t="s">
        <v>5789</v>
      </c>
      <c r="C4014" s="386" t="s">
        <v>5884</v>
      </c>
      <c r="D4014" s="385" t="s">
        <v>5791</v>
      </c>
      <c r="E4014" s="385" t="s">
        <v>10563</v>
      </c>
      <c r="F4014" s="387">
        <v>2</v>
      </c>
      <c r="G4014" s="388" t="s">
        <v>5885</v>
      </c>
      <c r="H4014" s="389">
        <v>1</v>
      </c>
      <c r="I4014" s="372">
        <v>32.31</v>
      </c>
      <c r="J4014" s="372">
        <v>32.31</v>
      </c>
      <c r="K4014" s="371"/>
      <c r="L4014" s="488">
        <v>38.92</v>
      </c>
      <c r="M4014" s="488">
        <v>38.92</v>
      </c>
    </row>
    <row r="4015" spans="1:13" ht="12.75" thickTop="1" x14ac:dyDescent="0.2">
      <c r="A4015" s="359" t="s">
        <v>14408</v>
      </c>
      <c r="B4015" s="390" t="s">
        <v>5794</v>
      </c>
      <c r="C4015" s="391" t="s">
        <v>5840</v>
      </c>
      <c r="D4015" s="390" t="s">
        <v>5791</v>
      </c>
      <c r="E4015" s="390" t="s">
        <v>5288</v>
      </c>
      <c r="F4015" s="392" t="s">
        <v>5796</v>
      </c>
      <c r="G4015" s="393" t="s">
        <v>86</v>
      </c>
      <c r="H4015" s="394">
        <v>0.25</v>
      </c>
      <c r="I4015" s="395">
        <v>18.510000000000002</v>
      </c>
      <c r="J4015" s="395">
        <v>4.62</v>
      </c>
      <c r="K4015" s="379"/>
      <c r="L4015" s="491">
        <v>22.3</v>
      </c>
    </row>
    <row r="4016" spans="1:13" x14ac:dyDescent="0.2">
      <c r="A4016" s="359" t="s">
        <v>8633</v>
      </c>
      <c r="B4016" s="373" t="s">
        <v>5794</v>
      </c>
      <c r="C4016" s="374" t="s">
        <v>5815</v>
      </c>
      <c r="D4016" s="373" t="s">
        <v>5791</v>
      </c>
      <c r="E4016" s="373" t="s">
        <v>5286</v>
      </c>
      <c r="F4016" s="375" t="s">
        <v>5796</v>
      </c>
      <c r="G4016" s="376" t="s">
        <v>86</v>
      </c>
      <c r="H4016" s="377">
        <v>2.5</v>
      </c>
      <c r="I4016" s="378">
        <v>11.077907142857145</v>
      </c>
      <c r="J4016" s="378">
        <v>27.69</v>
      </c>
      <c r="K4016" s="379"/>
      <c r="L4016" s="493">
        <v>13.34</v>
      </c>
    </row>
    <row r="4017" spans="1:13" x14ac:dyDescent="0.2">
      <c r="A4017" s="359" t="s">
        <v>8635</v>
      </c>
      <c r="B4017" s="360" t="s">
        <v>10567</v>
      </c>
      <c r="C4017" s="361" t="s">
        <v>5781</v>
      </c>
      <c r="D4017" s="360" t="s">
        <v>5782</v>
      </c>
      <c r="E4017" s="360" t="s">
        <v>5783</v>
      </c>
      <c r="F4017" s="362" t="s">
        <v>5784</v>
      </c>
      <c r="G4017" s="363" t="s">
        <v>5785</v>
      </c>
      <c r="H4017" s="361" t="s">
        <v>5786</v>
      </c>
      <c r="I4017" s="361" t="s">
        <v>5787</v>
      </c>
      <c r="J4017" s="361" t="s">
        <v>5788</v>
      </c>
      <c r="K4017" s="364"/>
      <c r="L4017" s="494"/>
    </row>
    <row r="4018" spans="1:13" ht="24" x14ac:dyDescent="0.2">
      <c r="A4018" s="359" t="s">
        <v>8637</v>
      </c>
      <c r="B4018" s="365" t="s">
        <v>5789</v>
      </c>
      <c r="C4018" s="366" t="s">
        <v>5887</v>
      </c>
      <c r="D4018" s="365" t="s">
        <v>5791</v>
      </c>
      <c r="E4018" s="365" t="s">
        <v>5888</v>
      </c>
      <c r="F4018" s="367">
        <v>2</v>
      </c>
      <c r="G4018" s="368" t="s">
        <v>5793</v>
      </c>
      <c r="H4018" s="369">
        <v>1</v>
      </c>
      <c r="I4018" s="370">
        <v>5.42</v>
      </c>
      <c r="J4018" s="370">
        <v>5.42</v>
      </c>
      <c r="K4018" s="371"/>
      <c r="L4018" s="495">
        <v>6.53</v>
      </c>
      <c r="M4018" s="488">
        <v>6.53</v>
      </c>
    </row>
    <row r="4019" spans="1:13" x14ac:dyDescent="0.2">
      <c r="A4019" s="359" t="s">
        <v>8638</v>
      </c>
      <c r="B4019" s="373" t="s">
        <v>5794</v>
      </c>
      <c r="C4019" s="374" t="s">
        <v>5840</v>
      </c>
      <c r="D4019" s="373" t="s">
        <v>5791</v>
      </c>
      <c r="E4019" s="373" t="s">
        <v>5288</v>
      </c>
      <c r="F4019" s="375" t="s">
        <v>5796</v>
      </c>
      <c r="G4019" s="376" t="s">
        <v>86</v>
      </c>
      <c r="H4019" s="377">
        <v>4.2000000000000003E-2</v>
      </c>
      <c r="I4019" s="378">
        <v>18.510000000000002</v>
      </c>
      <c r="J4019" s="378">
        <v>0.77</v>
      </c>
      <c r="K4019" s="379"/>
      <c r="L4019" s="493">
        <v>22.3</v>
      </c>
    </row>
    <row r="4020" spans="1:13" x14ac:dyDescent="0.2">
      <c r="A4020" s="359" t="s">
        <v>8639</v>
      </c>
      <c r="B4020" s="373" t="s">
        <v>5794</v>
      </c>
      <c r="C4020" s="374" t="s">
        <v>5815</v>
      </c>
      <c r="D4020" s="373" t="s">
        <v>5791</v>
      </c>
      <c r="E4020" s="373" t="s">
        <v>5286</v>
      </c>
      <c r="F4020" s="375" t="s">
        <v>5796</v>
      </c>
      <c r="G4020" s="376" t="s">
        <v>86</v>
      </c>
      <c r="H4020" s="377">
        <v>0.42</v>
      </c>
      <c r="I4020" s="378">
        <v>11.092139999999999</v>
      </c>
      <c r="J4020" s="378">
        <v>4.6500000000000004</v>
      </c>
      <c r="K4020" s="379"/>
      <c r="L4020" s="493">
        <v>13.34</v>
      </c>
    </row>
    <row r="4021" spans="1:13" x14ac:dyDescent="0.2">
      <c r="A4021" s="359" t="s">
        <v>14409</v>
      </c>
      <c r="B4021" s="381" t="s">
        <v>10572</v>
      </c>
      <c r="C4021" s="382" t="s">
        <v>5781</v>
      </c>
      <c r="D4021" s="381" t="s">
        <v>5782</v>
      </c>
      <c r="E4021" s="381" t="s">
        <v>5783</v>
      </c>
      <c r="F4021" s="383" t="s">
        <v>5784</v>
      </c>
      <c r="G4021" s="384" t="s">
        <v>5785</v>
      </c>
      <c r="H4021" s="382" t="s">
        <v>5786</v>
      </c>
      <c r="I4021" s="382" t="s">
        <v>5787</v>
      </c>
      <c r="J4021" s="382" t="s">
        <v>5788</v>
      </c>
      <c r="K4021" s="364"/>
    </row>
    <row r="4022" spans="1:13" ht="24.75" thickBot="1" x14ac:dyDescent="0.25">
      <c r="A4022" s="359" t="s">
        <v>14410</v>
      </c>
      <c r="B4022" s="385" t="s">
        <v>5789</v>
      </c>
      <c r="C4022" s="386" t="s">
        <v>5890</v>
      </c>
      <c r="D4022" s="385" t="s">
        <v>5791</v>
      </c>
      <c r="E4022" s="385" t="s">
        <v>1622</v>
      </c>
      <c r="F4022" s="387">
        <v>2</v>
      </c>
      <c r="G4022" s="388" t="s">
        <v>5885</v>
      </c>
      <c r="H4022" s="389">
        <v>1</v>
      </c>
      <c r="I4022" s="372">
        <v>232.64</v>
      </c>
      <c r="J4022" s="372">
        <v>232.64000000000001</v>
      </c>
      <c r="K4022" s="371"/>
      <c r="L4022" s="488">
        <v>280.26</v>
      </c>
      <c r="M4022" s="488">
        <v>280.26</v>
      </c>
    </row>
    <row r="4023" spans="1:13" ht="12.75" thickTop="1" x14ac:dyDescent="0.2">
      <c r="A4023" s="359" t="s">
        <v>14411</v>
      </c>
      <c r="B4023" s="390" t="s">
        <v>5794</v>
      </c>
      <c r="C4023" s="391" t="s">
        <v>5840</v>
      </c>
      <c r="D4023" s="390" t="s">
        <v>5791</v>
      </c>
      <c r="E4023" s="390" t="s">
        <v>5288</v>
      </c>
      <c r="F4023" s="392" t="s">
        <v>5796</v>
      </c>
      <c r="G4023" s="393" t="s">
        <v>86</v>
      </c>
      <c r="H4023" s="394">
        <v>1.8</v>
      </c>
      <c r="I4023" s="395">
        <v>18.510000000000002</v>
      </c>
      <c r="J4023" s="395">
        <v>33.31</v>
      </c>
      <c r="K4023" s="379"/>
      <c r="L4023" s="491">
        <v>22.3</v>
      </c>
    </row>
    <row r="4024" spans="1:13" x14ac:dyDescent="0.2">
      <c r="A4024" s="359" t="s">
        <v>8642</v>
      </c>
      <c r="B4024" s="373" t="s">
        <v>5794</v>
      </c>
      <c r="C4024" s="374" t="s">
        <v>5815</v>
      </c>
      <c r="D4024" s="373" t="s">
        <v>5791</v>
      </c>
      <c r="E4024" s="373" t="s">
        <v>5286</v>
      </c>
      <c r="F4024" s="375" t="s">
        <v>5796</v>
      </c>
      <c r="G4024" s="376" t="s">
        <v>86</v>
      </c>
      <c r="H4024" s="377">
        <v>18</v>
      </c>
      <c r="I4024" s="378">
        <v>11.073893969849246</v>
      </c>
      <c r="J4024" s="378">
        <v>199.33</v>
      </c>
      <c r="K4024" s="379"/>
      <c r="L4024" s="493">
        <v>13.34</v>
      </c>
    </row>
    <row r="4025" spans="1:13" x14ac:dyDescent="0.2">
      <c r="A4025" s="359" t="s">
        <v>8644</v>
      </c>
      <c r="B4025" s="360" t="s">
        <v>10577</v>
      </c>
      <c r="C4025" s="361" t="s">
        <v>5781</v>
      </c>
      <c r="D4025" s="360" t="s">
        <v>5782</v>
      </c>
      <c r="E4025" s="360" t="s">
        <v>5783</v>
      </c>
      <c r="F4025" s="362" t="s">
        <v>5784</v>
      </c>
      <c r="G4025" s="363" t="s">
        <v>5785</v>
      </c>
      <c r="H4025" s="361" t="s">
        <v>5786</v>
      </c>
      <c r="I4025" s="361" t="s">
        <v>5787</v>
      </c>
      <c r="J4025" s="361" t="s">
        <v>5788</v>
      </c>
      <c r="K4025" s="364"/>
      <c r="L4025" s="494"/>
    </row>
    <row r="4026" spans="1:13" x14ac:dyDescent="0.2">
      <c r="A4026" s="359" t="s">
        <v>8646</v>
      </c>
      <c r="B4026" s="365" t="s">
        <v>5789</v>
      </c>
      <c r="C4026" s="366" t="s">
        <v>5893</v>
      </c>
      <c r="D4026" s="365" t="s">
        <v>5791</v>
      </c>
      <c r="E4026" s="365" t="s">
        <v>215</v>
      </c>
      <c r="F4026" s="367">
        <v>2</v>
      </c>
      <c r="G4026" s="368" t="s">
        <v>5885</v>
      </c>
      <c r="H4026" s="369">
        <v>1</v>
      </c>
      <c r="I4026" s="370">
        <v>134.41</v>
      </c>
      <c r="J4026" s="370">
        <v>134.41</v>
      </c>
      <c r="K4026" s="371"/>
      <c r="L4026" s="495">
        <v>161.91999999999999</v>
      </c>
      <c r="M4026" s="488">
        <v>161.91999999999999</v>
      </c>
    </row>
    <row r="4027" spans="1:13" x14ac:dyDescent="0.2">
      <c r="A4027" s="359" t="s">
        <v>8647</v>
      </c>
      <c r="B4027" s="373" t="s">
        <v>5794</v>
      </c>
      <c r="C4027" s="374" t="s">
        <v>5840</v>
      </c>
      <c r="D4027" s="373" t="s">
        <v>5791</v>
      </c>
      <c r="E4027" s="373" t="s">
        <v>5288</v>
      </c>
      <c r="F4027" s="375" t="s">
        <v>5796</v>
      </c>
      <c r="G4027" s="376" t="s">
        <v>86</v>
      </c>
      <c r="H4027" s="377">
        <v>1.04</v>
      </c>
      <c r="I4027" s="378">
        <v>18.510000000000002</v>
      </c>
      <c r="J4027" s="378">
        <v>19.25</v>
      </c>
      <c r="K4027" s="379"/>
      <c r="L4027" s="493">
        <v>22.3</v>
      </c>
    </row>
    <row r="4028" spans="1:13" x14ac:dyDescent="0.2">
      <c r="A4028" s="359" t="s">
        <v>8648</v>
      </c>
      <c r="B4028" s="373" t="s">
        <v>5794</v>
      </c>
      <c r="C4028" s="374" t="s">
        <v>5815</v>
      </c>
      <c r="D4028" s="373" t="s">
        <v>5791</v>
      </c>
      <c r="E4028" s="373" t="s">
        <v>5286</v>
      </c>
      <c r="F4028" s="375" t="s">
        <v>5796</v>
      </c>
      <c r="G4028" s="376" t="s">
        <v>86</v>
      </c>
      <c r="H4028" s="377">
        <v>10.4</v>
      </c>
      <c r="I4028" s="378">
        <v>11.073850434782608</v>
      </c>
      <c r="J4028" s="378">
        <v>115.16</v>
      </c>
      <c r="K4028" s="379"/>
      <c r="L4028" s="493">
        <v>13.34</v>
      </c>
    </row>
    <row r="4029" spans="1:13" x14ac:dyDescent="0.2">
      <c r="A4029" s="359" t="s">
        <v>14412</v>
      </c>
      <c r="B4029" s="381" t="s">
        <v>10582</v>
      </c>
      <c r="C4029" s="382" t="s">
        <v>5781</v>
      </c>
      <c r="D4029" s="381" t="s">
        <v>5782</v>
      </c>
      <c r="E4029" s="381" t="s">
        <v>5783</v>
      </c>
      <c r="F4029" s="383" t="s">
        <v>5784</v>
      </c>
      <c r="G4029" s="384" t="s">
        <v>5785</v>
      </c>
      <c r="H4029" s="382" t="s">
        <v>5786</v>
      </c>
      <c r="I4029" s="382" t="s">
        <v>5787</v>
      </c>
      <c r="J4029" s="382" t="s">
        <v>5788</v>
      </c>
      <c r="K4029" s="364"/>
    </row>
    <row r="4030" spans="1:13" ht="24.75" thickBot="1" x14ac:dyDescent="0.25">
      <c r="A4030" s="359" t="s">
        <v>14413</v>
      </c>
      <c r="B4030" s="385" t="s">
        <v>5789</v>
      </c>
      <c r="C4030" s="386" t="s">
        <v>5895</v>
      </c>
      <c r="D4030" s="385" t="s">
        <v>217</v>
      </c>
      <c r="E4030" s="385" t="s">
        <v>5896</v>
      </c>
      <c r="F4030" s="387" t="s">
        <v>5897</v>
      </c>
      <c r="G4030" s="388" t="s">
        <v>5885</v>
      </c>
      <c r="H4030" s="389">
        <v>1</v>
      </c>
      <c r="I4030" s="372">
        <v>210.10000000000002</v>
      </c>
      <c r="J4030" s="372">
        <v>210.1</v>
      </c>
      <c r="K4030" s="371"/>
      <c r="L4030" s="488">
        <v>253.12</v>
      </c>
      <c r="M4030" s="488">
        <v>253.12</v>
      </c>
    </row>
    <row r="4031" spans="1:13" ht="24.75" thickTop="1" x14ac:dyDescent="0.2">
      <c r="A4031" s="359" t="s">
        <v>14414</v>
      </c>
      <c r="B4031" s="411" t="s">
        <v>5898</v>
      </c>
      <c r="C4031" s="412" t="s">
        <v>5899</v>
      </c>
      <c r="D4031" s="411" t="s">
        <v>217</v>
      </c>
      <c r="E4031" s="411" t="s">
        <v>5900</v>
      </c>
      <c r="F4031" s="413" t="s">
        <v>5901</v>
      </c>
      <c r="G4031" s="414" t="s">
        <v>5902</v>
      </c>
      <c r="H4031" s="415">
        <v>3.2467999999999999</v>
      </c>
      <c r="I4031" s="416">
        <v>16.91</v>
      </c>
      <c r="J4031" s="416">
        <v>54.9</v>
      </c>
      <c r="K4031" s="379"/>
      <c r="L4031" s="491">
        <v>20.38</v>
      </c>
      <c r="M4031" s="490"/>
    </row>
    <row r="4032" spans="1:13" ht="24" x14ac:dyDescent="0.2">
      <c r="A4032" s="359" t="s">
        <v>8651</v>
      </c>
      <c r="B4032" s="418" t="s">
        <v>5898</v>
      </c>
      <c r="C4032" s="419" t="s">
        <v>5903</v>
      </c>
      <c r="D4032" s="418" t="s">
        <v>217</v>
      </c>
      <c r="E4032" s="418" t="s">
        <v>5904</v>
      </c>
      <c r="F4032" s="420" t="s">
        <v>5901</v>
      </c>
      <c r="G4032" s="421" t="s">
        <v>5905</v>
      </c>
      <c r="H4032" s="422">
        <v>0.92020000000000002</v>
      </c>
      <c r="I4032" s="423">
        <v>15.5</v>
      </c>
      <c r="J4032" s="423">
        <v>14.26</v>
      </c>
      <c r="K4032" s="379"/>
      <c r="L4032" s="493">
        <v>18.68</v>
      </c>
      <c r="M4032" s="490"/>
    </row>
    <row r="4033" spans="1:13" ht="24" x14ac:dyDescent="0.2">
      <c r="A4033" s="359" t="s">
        <v>8653</v>
      </c>
      <c r="B4033" s="418" t="s">
        <v>5898</v>
      </c>
      <c r="C4033" s="419" t="s">
        <v>5906</v>
      </c>
      <c r="D4033" s="418" t="s">
        <v>217</v>
      </c>
      <c r="E4033" s="418" t="s">
        <v>5907</v>
      </c>
      <c r="F4033" s="420" t="s">
        <v>5908</v>
      </c>
      <c r="G4033" s="421" t="s">
        <v>185</v>
      </c>
      <c r="H4033" s="422">
        <v>0.63660000000000005</v>
      </c>
      <c r="I4033" s="423">
        <v>23.82</v>
      </c>
      <c r="J4033" s="423">
        <v>15.16</v>
      </c>
      <c r="K4033" s="379"/>
      <c r="L4033" s="493">
        <v>28.7</v>
      </c>
    </row>
    <row r="4034" spans="1:13" ht="24" x14ac:dyDescent="0.2">
      <c r="A4034" s="359" t="s">
        <v>8654</v>
      </c>
      <c r="B4034" s="418" t="s">
        <v>5898</v>
      </c>
      <c r="C4034" s="419" t="s">
        <v>5909</v>
      </c>
      <c r="D4034" s="418" t="s">
        <v>217</v>
      </c>
      <c r="E4034" s="418" t="s">
        <v>5455</v>
      </c>
      <c r="F4034" s="420" t="s">
        <v>5908</v>
      </c>
      <c r="G4034" s="421" t="s">
        <v>185</v>
      </c>
      <c r="H4034" s="422">
        <v>6.5785</v>
      </c>
      <c r="I4034" s="423">
        <v>16.123041509433961</v>
      </c>
      <c r="J4034" s="423">
        <v>106.06</v>
      </c>
      <c r="K4034" s="379"/>
      <c r="L4034" s="493">
        <v>19.420000000000002</v>
      </c>
    </row>
    <row r="4035" spans="1:13" x14ac:dyDescent="0.2">
      <c r="A4035" s="359" t="s">
        <v>8655</v>
      </c>
      <c r="B4035" s="373" t="s">
        <v>5794</v>
      </c>
      <c r="C4035" s="374" t="s">
        <v>5910</v>
      </c>
      <c r="D4035" s="373" t="s">
        <v>217</v>
      </c>
      <c r="E4035" s="373" t="s">
        <v>5911</v>
      </c>
      <c r="F4035" s="375" t="s">
        <v>5798</v>
      </c>
      <c r="G4035" s="376" t="s">
        <v>280</v>
      </c>
      <c r="H4035" s="377">
        <v>0.28349999999999997</v>
      </c>
      <c r="I4035" s="378">
        <v>69.58</v>
      </c>
      <c r="J4035" s="378">
        <v>19.72</v>
      </c>
      <c r="K4035" s="379"/>
      <c r="L4035" s="493">
        <v>83.83</v>
      </c>
    </row>
    <row r="4036" spans="1:13" x14ac:dyDescent="0.2">
      <c r="A4036" s="359" t="s">
        <v>8656</v>
      </c>
      <c r="B4036" s="360" t="s">
        <v>10590</v>
      </c>
      <c r="C4036" s="361" t="s">
        <v>5781</v>
      </c>
      <c r="D4036" s="360" t="s">
        <v>5782</v>
      </c>
      <c r="E4036" s="360" t="s">
        <v>5783</v>
      </c>
      <c r="F4036" s="362" t="s">
        <v>5784</v>
      </c>
      <c r="G4036" s="363" t="s">
        <v>5785</v>
      </c>
      <c r="H4036" s="361" t="s">
        <v>5786</v>
      </c>
      <c r="I4036" s="361" t="s">
        <v>5787</v>
      </c>
      <c r="J4036" s="361" t="s">
        <v>5788</v>
      </c>
      <c r="K4036" s="364"/>
      <c r="L4036" s="494"/>
    </row>
    <row r="4037" spans="1:13" x14ac:dyDescent="0.2">
      <c r="A4037" s="359" t="s">
        <v>14415</v>
      </c>
      <c r="B4037" s="385" t="s">
        <v>5789</v>
      </c>
      <c r="C4037" s="386" t="s">
        <v>5913</v>
      </c>
      <c r="D4037" s="385" t="s">
        <v>5791</v>
      </c>
      <c r="E4037" s="385" t="s">
        <v>222</v>
      </c>
      <c r="F4037" s="387">
        <v>2</v>
      </c>
      <c r="G4037" s="388" t="s">
        <v>5793</v>
      </c>
      <c r="H4037" s="389">
        <v>1</v>
      </c>
      <c r="I4037" s="372">
        <v>5.17</v>
      </c>
      <c r="J4037" s="372">
        <v>5.17</v>
      </c>
      <c r="K4037" s="371"/>
      <c r="L4037" s="488">
        <v>6.22</v>
      </c>
      <c r="M4037" s="488">
        <v>6.22</v>
      </c>
    </row>
    <row r="4038" spans="1:13" ht="12.75" thickBot="1" x14ac:dyDescent="0.25">
      <c r="A4038" s="359" t="s">
        <v>14416</v>
      </c>
      <c r="B4038" s="396" t="s">
        <v>5794</v>
      </c>
      <c r="C4038" s="397" t="s">
        <v>5840</v>
      </c>
      <c r="D4038" s="396" t="s">
        <v>5791</v>
      </c>
      <c r="E4038" s="396" t="s">
        <v>5288</v>
      </c>
      <c r="F4038" s="398" t="s">
        <v>5796</v>
      </c>
      <c r="G4038" s="399" t="s">
        <v>86</v>
      </c>
      <c r="H4038" s="400">
        <v>0.04</v>
      </c>
      <c r="I4038" s="380">
        <v>18.510000000000002</v>
      </c>
      <c r="J4038" s="380">
        <v>0.74</v>
      </c>
      <c r="K4038" s="379"/>
      <c r="L4038" s="489">
        <v>22.3</v>
      </c>
    </row>
    <row r="4039" spans="1:13" ht="12.75" thickTop="1" x14ac:dyDescent="0.2">
      <c r="A4039" s="359" t="s">
        <v>14417</v>
      </c>
      <c r="B4039" s="390" t="s">
        <v>5794</v>
      </c>
      <c r="C4039" s="391" t="s">
        <v>5815</v>
      </c>
      <c r="D4039" s="390" t="s">
        <v>5791</v>
      </c>
      <c r="E4039" s="390" t="s">
        <v>5286</v>
      </c>
      <c r="F4039" s="392" t="s">
        <v>5796</v>
      </c>
      <c r="G4039" s="393" t="s">
        <v>86</v>
      </c>
      <c r="H4039" s="394">
        <v>0.4</v>
      </c>
      <c r="I4039" s="395">
        <v>11.092140000000001</v>
      </c>
      <c r="J4039" s="395">
        <v>4.43</v>
      </c>
      <c r="K4039" s="379"/>
      <c r="L4039" s="491">
        <v>13.34</v>
      </c>
    </row>
    <row r="4040" spans="1:13" x14ac:dyDescent="0.2">
      <c r="A4040" s="359" t="s">
        <v>8657</v>
      </c>
      <c r="B4040" s="360" t="s">
        <v>10595</v>
      </c>
      <c r="C4040" s="361" t="s">
        <v>5781</v>
      </c>
      <c r="D4040" s="360" t="s">
        <v>5782</v>
      </c>
      <c r="E4040" s="360" t="s">
        <v>5783</v>
      </c>
      <c r="F4040" s="362" t="s">
        <v>5784</v>
      </c>
      <c r="G4040" s="363" t="s">
        <v>5785</v>
      </c>
      <c r="H4040" s="361" t="s">
        <v>5786</v>
      </c>
      <c r="I4040" s="361" t="s">
        <v>5787</v>
      </c>
      <c r="J4040" s="361" t="s">
        <v>5788</v>
      </c>
      <c r="K4040" s="364"/>
      <c r="L4040" s="494"/>
    </row>
    <row r="4041" spans="1:13" x14ac:dyDescent="0.2">
      <c r="A4041" s="359" t="s">
        <v>8659</v>
      </c>
      <c r="B4041" s="365" t="s">
        <v>5789</v>
      </c>
      <c r="C4041" s="366" t="s">
        <v>10597</v>
      </c>
      <c r="D4041" s="365" t="s">
        <v>5791</v>
      </c>
      <c r="E4041" s="365" t="s">
        <v>1628</v>
      </c>
      <c r="F4041" s="367">
        <v>2</v>
      </c>
      <c r="G4041" s="368" t="s">
        <v>5793</v>
      </c>
      <c r="H4041" s="369">
        <v>1</v>
      </c>
      <c r="I4041" s="370">
        <v>3.23</v>
      </c>
      <c r="J4041" s="370">
        <v>3.23</v>
      </c>
      <c r="K4041" s="371"/>
      <c r="L4041" s="495">
        <v>3.88</v>
      </c>
      <c r="M4041" s="488">
        <v>3.88</v>
      </c>
    </row>
    <row r="4042" spans="1:13" x14ac:dyDescent="0.2">
      <c r="A4042" s="359" t="s">
        <v>8660</v>
      </c>
      <c r="B4042" s="373" t="s">
        <v>5794</v>
      </c>
      <c r="C4042" s="374" t="s">
        <v>5840</v>
      </c>
      <c r="D4042" s="373" t="s">
        <v>5791</v>
      </c>
      <c r="E4042" s="373" t="s">
        <v>5288</v>
      </c>
      <c r="F4042" s="375" t="s">
        <v>5796</v>
      </c>
      <c r="G4042" s="376" t="s">
        <v>86</v>
      </c>
      <c r="H4042" s="377">
        <v>2.5000000000000001E-2</v>
      </c>
      <c r="I4042" s="378">
        <v>18.510000000000002</v>
      </c>
      <c r="J4042" s="378">
        <v>0.46</v>
      </c>
      <c r="K4042" s="379"/>
      <c r="L4042" s="493">
        <v>22.3</v>
      </c>
    </row>
    <row r="4043" spans="1:13" x14ac:dyDescent="0.2">
      <c r="A4043" s="359" t="s">
        <v>8661</v>
      </c>
      <c r="B4043" s="373" t="s">
        <v>5794</v>
      </c>
      <c r="C4043" s="374" t="s">
        <v>5815</v>
      </c>
      <c r="D4043" s="373" t="s">
        <v>5791</v>
      </c>
      <c r="E4043" s="373" t="s">
        <v>5286</v>
      </c>
      <c r="F4043" s="375" t="s">
        <v>5796</v>
      </c>
      <c r="G4043" s="376" t="s">
        <v>86</v>
      </c>
      <c r="H4043" s="377">
        <v>0.25</v>
      </c>
      <c r="I4043" s="378">
        <v>11.106900000000001</v>
      </c>
      <c r="J4043" s="378">
        <v>2.77</v>
      </c>
      <c r="K4043" s="379"/>
      <c r="L4043" s="493">
        <v>13.34</v>
      </c>
    </row>
    <row r="4044" spans="1:13" x14ac:dyDescent="0.2">
      <c r="A4044" s="359" t="s">
        <v>8662</v>
      </c>
      <c r="B4044" s="360" t="s">
        <v>10601</v>
      </c>
      <c r="C4044" s="361" t="s">
        <v>5781</v>
      </c>
      <c r="D4044" s="360" t="s">
        <v>5782</v>
      </c>
      <c r="E4044" s="360" t="s">
        <v>5783</v>
      </c>
      <c r="F4044" s="362" t="s">
        <v>5784</v>
      </c>
      <c r="G4044" s="363" t="s">
        <v>5785</v>
      </c>
      <c r="H4044" s="361" t="s">
        <v>5786</v>
      </c>
      <c r="I4044" s="361" t="s">
        <v>5787</v>
      </c>
      <c r="J4044" s="361" t="s">
        <v>5788</v>
      </c>
      <c r="K4044" s="364"/>
      <c r="L4044" s="494"/>
    </row>
    <row r="4045" spans="1:13" ht="36" x14ac:dyDescent="0.2">
      <c r="A4045" s="359" t="s">
        <v>14418</v>
      </c>
      <c r="B4045" s="385" t="s">
        <v>5789</v>
      </c>
      <c r="C4045" s="386" t="s">
        <v>5918</v>
      </c>
      <c r="D4045" s="385" t="s">
        <v>5791</v>
      </c>
      <c r="E4045" s="385" t="s">
        <v>1630</v>
      </c>
      <c r="F4045" s="387">
        <v>2</v>
      </c>
      <c r="G4045" s="388" t="s">
        <v>5607</v>
      </c>
      <c r="H4045" s="389">
        <v>1</v>
      </c>
      <c r="I4045" s="372">
        <v>3.8</v>
      </c>
      <c r="J4045" s="372">
        <v>3.8</v>
      </c>
      <c r="K4045" s="371"/>
      <c r="L4045" s="488">
        <v>4.57</v>
      </c>
      <c r="M4045" s="488">
        <v>4.57</v>
      </c>
    </row>
    <row r="4046" spans="1:13" ht="12.75" thickBot="1" x14ac:dyDescent="0.25">
      <c r="A4046" s="359" t="s">
        <v>14419</v>
      </c>
      <c r="B4046" s="396" t="s">
        <v>5794</v>
      </c>
      <c r="C4046" s="397" t="s">
        <v>5815</v>
      </c>
      <c r="D4046" s="396" t="s">
        <v>5791</v>
      </c>
      <c r="E4046" s="396" t="s">
        <v>5286</v>
      </c>
      <c r="F4046" s="398" t="s">
        <v>5796</v>
      </c>
      <c r="G4046" s="399" t="s">
        <v>86</v>
      </c>
      <c r="H4046" s="400">
        <v>0.29420000000000002</v>
      </c>
      <c r="I4046" s="380">
        <v>11.1069</v>
      </c>
      <c r="J4046" s="380">
        <v>3.26</v>
      </c>
      <c r="K4046" s="379"/>
      <c r="L4046" s="489">
        <v>13.34</v>
      </c>
    </row>
    <row r="4047" spans="1:13" ht="12.75" thickTop="1" x14ac:dyDescent="0.2">
      <c r="A4047" s="359" t="s">
        <v>14420</v>
      </c>
      <c r="B4047" s="390" t="s">
        <v>5794</v>
      </c>
      <c r="C4047" s="391" t="s">
        <v>5916</v>
      </c>
      <c r="D4047" s="390" t="s">
        <v>5791</v>
      </c>
      <c r="E4047" s="390" t="s">
        <v>5350</v>
      </c>
      <c r="F4047" s="392" t="s">
        <v>5796</v>
      </c>
      <c r="G4047" s="393" t="s">
        <v>86</v>
      </c>
      <c r="H4047" s="394">
        <v>2.9399999999999999E-2</v>
      </c>
      <c r="I4047" s="395">
        <v>18.510000000000002</v>
      </c>
      <c r="J4047" s="395">
        <v>0.54</v>
      </c>
      <c r="K4047" s="379"/>
      <c r="L4047" s="491">
        <v>22.3</v>
      </c>
    </row>
    <row r="4048" spans="1:13" x14ac:dyDescent="0.2">
      <c r="A4048" s="359" t="s">
        <v>8663</v>
      </c>
      <c r="B4048" s="360" t="s">
        <v>10606</v>
      </c>
      <c r="C4048" s="361" t="s">
        <v>5781</v>
      </c>
      <c r="D4048" s="360" t="s">
        <v>5782</v>
      </c>
      <c r="E4048" s="360" t="s">
        <v>5783</v>
      </c>
      <c r="F4048" s="362" t="s">
        <v>5784</v>
      </c>
      <c r="G4048" s="363" t="s">
        <v>5785</v>
      </c>
      <c r="H4048" s="361" t="s">
        <v>5786</v>
      </c>
      <c r="I4048" s="361" t="s">
        <v>5787</v>
      </c>
      <c r="J4048" s="361" t="s">
        <v>5788</v>
      </c>
      <c r="K4048" s="364"/>
      <c r="L4048" s="494"/>
    </row>
    <row r="4049" spans="1:13" x14ac:dyDescent="0.2">
      <c r="A4049" s="359" t="s">
        <v>8665</v>
      </c>
      <c r="B4049" s="365" t="s">
        <v>5789</v>
      </c>
      <c r="C4049" s="366" t="s">
        <v>6656</v>
      </c>
      <c r="D4049" s="365" t="s">
        <v>217</v>
      </c>
      <c r="E4049" s="365" t="s">
        <v>1632</v>
      </c>
      <c r="F4049" s="367" t="s">
        <v>5908</v>
      </c>
      <c r="G4049" s="368" t="s">
        <v>185</v>
      </c>
      <c r="H4049" s="369">
        <v>1</v>
      </c>
      <c r="I4049" s="370">
        <v>23.18</v>
      </c>
      <c r="J4049" s="370">
        <v>23.180000000000003</v>
      </c>
      <c r="K4049" s="371"/>
      <c r="L4049" s="495">
        <v>27.94</v>
      </c>
      <c r="M4049" s="488">
        <v>27.94</v>
      </c>
    </row>
    <row r="4050" spans="1:13" ht="24" x14ac:dyDescent="0.2">
      <c r="A4050" s="359" t="s">
        <v>8666</v>
      </c>
      <c r="B4050" s="418" t="s">
        <v>5898</v>
      </c>
      <c r="C4050" s="419" t="s">
        <v>10609</v>
      </c>
      <c r="D4050" s="418" t="s">
        <v>217</v>
      </c>
      <c r="E4050" s="418" t="s">
        <v>10610</v>
      </c>
      <c r="F4050" s="420" t="s">
        <v>5908</v>
      </c>
      <c r="G4050" s="421" t="s">
        <v>185</v>
      </c>
      <c r="H4050" s="422">
        <v>1</v>
      </c>
      <c r="I4050" s="423">
        <v>0.34</v>
      </c>
      <c r="J4050" s="423">
        <v>0.34</v>
      </c>
      <c r="K4050" s="379"/>
      <c r="L4050" s="493">
        <v>0.41</v>
      </c>
    </row>
    <row r="4051" spans="1:13" x14ac:dyDescent="0.2">
      <c r="A4051" s="359" t="s">
        <v>8667</v>
      </c>
      <c r="B4051" s="373" t="s">
        <v>5794</v>
      </c>
      <c r="C4051" s="374" t="s">
        <v>10612</v>
      </c>
      <c r="D4051" s="373" t="s">
        <v>217</v>
      </c>
      <c r="E4051" s="373" t="s">
        <v>10613</v>
      </c>
      <c r="F4051" s="375" t="s">
        <v>5796</v>
      </c>
      <c r="G4051" s="376" t="s">
        <v>185</v>
      </c>
      <c r="H4051" s="377">
        <v>1</v>
      </c>
      <c r="I4051" s="378">
        <v>18.430666666666664</v>
      </c>
      <c r="J4051" s="378">
        <v>18.43</v>
      </c>
      <c r="K4051" s="379"/>
      <c r="L4051" s="493">
        <v>22.17</v>
      </c>
    </row>
    <row r="4052" spans="1:13" x14ac:dyDescent="0.2">
      <c r="A4052" s="359" t="s">
        <v>8668</v>
      </c>
      <c r="B4052" s="373" t="s">
        <v>5794</v>
      </c>
      <c r="C4052" s="374" t="s">
        <v>10615</v>
      </c>
      <c r="D4052" s="373" t="s">
        <v>217</v>
      </c>
      <c r="E4052" s="373" t="s">
        <v>10616</v>
      </c>
      <c r="F4052" s="375" t="s">
        <v>10617</v>
      </c>
      <c r="G4052" s="376" t="s">
        <v>185</v>
      </c>
      <c r="H4052" s="377">
        <v>1</v>
      </c>
      <c r="I4052" s="378">
        <v>1.78</v>
      </c>
      <c r="J4052" s="378">
        <v>1.78</v>
      </c>
      <c r="K4052" s="379"/>
      <c r="L4052" s="493">
        <v>2.15</v>
      </c>
    </row>
    <row r="4053" spans="1:13" x14ac:dyDescent="0.2">
      <c r="A4053" s="359" t="s">
        <v>14421</v>
      </c>
      <c r="B4053" s="396" t="s">
        <v>5794</v>
      </c>
      <c r="C4053" s="397" t="s">
        <v>10619</v>
      </c>
      <c r="D4053" s="396" t="s">
        <v>217</v>
      </c>
      <c r="E4053" s="396" t="s">
        <v>10620</v>
      </c>
      <c r="F4053" s="398" t="s">
        <v>10621</v>
      </c>
      <c r="G4053" s="399" t="s">
        <v>185</v>
      </c>
      <c r="H4053" s="400">
        <v>1</v>
      </c>
      <c r="I4053" s="380">
        <v>0.55000000000000004</v>
      </c>
      <c r="J4053" s="380">
        <v>0.55000000000000004</v>
      </c>
      <c r="K4053" s="379"/>
      <c r="L4053" s="489">
        <v>0.67</v>
      </c>
    </row>
    <row r="4054" spans="1:13" ht="12.75" thickBot="1" x14ac:dyDescent="0.25">
      <c r="A4054" s="359" t="s">
        <v>14422</v>
      </c>
      <c r="B4054" s="396" t="s">
        <v>5794</v>
      </c>
      <c r="C4054" s="397" t="s">
        <v>10623</v>
      </c>
      <c r="D4054" s="396" t="s">
        <v>217</v>
      </c>
      <c r="E4054" s="396" t="s">
        <v>10624</v>
      </c>
      <c r="F4054" s="398" t="s">
        <v>10617</v>
      </c>
      <c r="G4054" s="399" t="s">
        <v>185</v>
      </c>
      <c r="H4054" s="400">
        <v>1</v>
      </c>
      <c r="I4054" s="380">
        <v>0.94</v>
      </c>
      <c r="J4054" s="380">
        <v>0.94</v>
      </c>
      <c r="K4054" s="379"/>
      <c r="L4054" s="489">
        <v>1.1399999999999999</v>
      </c>
    </row>
    <row r="4055" spans="1:13" ht="12.75" thickTop="1" x14ac:dyDescent="0.2">
      <c r="A4055" s="359" t="s">
        <v>14423</v>
      </c>
      <c r="B4055" s="390" t="s">
        <v>5794</v>
      </c>
      <c r="C4055" s="391" t="s">
        <v>10626</v>
      </c>
      <c r="D4055" s="390" t="s">
        <v>217</v>
      </c>
      <c r="E4055" s="390" t="s">
        <v>10627</v>
      </c>
      <c r="F4055" s="392" t="s">
        <v>10628</v>
      </c>
      <c r="G4055" s="393" t="s">
        <v>185</v>
      </c>
      <c r="H4055" s="394">
        <v>1</v>
      </c>
      <c r="I4055" s="395">
        <v>0.05</v>
      </c>
      <c r="J4055" s="395">
        <v>0.05</v>
      </c>
      <c r="K4055" s="379"/>
      <c r="L4055" s="491">
        <v>7.0000000000000007E-2</v>
      </c>
    </row>
    <row r="4056" spans="1:13" ht="24" x14ac:dyDescent="0.2">
      <c r="A4056" s="359" t="s">
        <v>8669</v>
      </c>
      <c r="B4056" s="373" t="s">
        <v>5794</v>
      </c>
      <c r="C4056" s="374" t="s">
        <v>10630</v>
      </c>
      <c r="D4056" s="373" t="s">
        <v>217</v>
      </c>
      <c r="E4056" s="373" t="s">
        <v>10631</v>
      </c>
      <c r="F4056" s="375" t="s">
        <v>10632</v>
      </c>
      <c r="G4056" s="376" t="s">
        <v>185</v>
      </c>
      <c r="H4056" s="377">
        <v>1</v>
      </c>
      <c r="I4056" s="378">
        <v>0.26</v>
      </c>
      <c r="J4056" s="378">
        <v>0.26</v>
      </c>
      <c r="K4056" s="379"/>
      <c r="L4056" s="493">
        <v>0.32</v>
      </c>
    </row>
    <row r="4057" spans="1:13" x14ac:dyDescent="0.2">
      <c r="A4057" s="359" t="s">
        <v>8671</v>
      </c>
      <c r="B4057" s="373" t="s">
        <v>5794</v>
      </c>
      <c r="C4057" s="374" t="s">
        <v>10634</v>
      </c>
      <c r="D4057" s="373" t="s">
        <v>217</v>
      </c>
      <c r="E4057" s="373" t="s">
        <v>10635</v>
      </c>
      <c r="F4057" s="375" t="s">
        <v>10632</v>
      </c>
      <c r="G4057" s="376" t="s">
        <v>185</v>
      </c>
      <c r="H4057" s="377">
        <v>1</v>
      </c>
      <c r="I4057" s="378">
        <v>0.83</v>
      </c>
      <c r="J4057" s="378">
        <v>0.83</v>
      </c>
      <c r="K4057" s="379"/>
      <c r="L4057" s="493">
        <v>1.01</v>
      </c>
    </row>
    <row r="4058" spans="1:13" x14ac:dyDescent="0.2">
      <c r="A4058" s="359" t="s">
        <v>8672</v>
      </c>
      <c r="B4058" s="360" t="s">
        <v>10637</v>
      </c>
      <c r="C4058" s="361" t="s">
        <v>5781</v>
      </c>
      <c r="D4058" s="360" t="s">
        <v>5782</v>
      </c>
      <c r="E4058" s="360" t="s">
        <v>5783</v>
      </c>
      <c r="F4058" s="362" t="s">
        <v>5784</v>
      </c>
      <c r="G4058" s="363" t="s">
        <v>5785</v>
      </c>
      <c r="H4058" s="361" t="s">
        <v>5786</v>
      </c>
      <c r="I4058" s="361" t="s">
        <v>5787</v>
      </c>
      <c r="J4058" s="361" t="s">
        <v>5788</v>
      </c>
      <c r="K4058" s="364"/>
      <c r="L4058" s="494"/>
    </row>
    <row r="4059" spans="1:13" x14ac:dyDescent="0.2">
      <c r="A4059" s="359" t="s">
        <v>8673</v>
      </c>
      <c r="B4059" s="365" t="s">
        <v>5789</v>
      </c>
      <c r="C4059" s="366" t="s">
        <v>10639</v>
      </c>
      <c r="D4059" s="365" t="s">
        <v>217</v>
      </c>
      <c r="E4059" s="365" t="s">
        <v>1634</v>
      </c>
      <c r="F4059" s="367" t="s">
        <v>5908</v>
      </c>
      <c r="G4059" s="368" t="s">
        <v>185</v>
      </c>
      <c r="H4059" s="369">
        <v>1</v>
      </c>
      <c r="I4059" s="370">
        <v>23.619999999999997</v>
      </c>
      <c r="J4059" s="370">
        <v>23.620000000000005</v>
      </c>
      <c r="K4059" s="371"/>
      <c r="L4059" s="495">
        <v>28.47</v>
      </c>
      <c r="M4059" s="488">
        <v>28.47</v>
      </c>
    </row>
    <row r="4060" spans="1:13" ht="24" x14ac:dyDescent="0.2">
      <c r="A4060" s="359" t="s">
        <v>8674</v>
      </c>
      <c r="B4060" s="418" t="s">
        <v>5898</v>
      </c>
      <c r="C4060" s="419" t="s">
        <v>10641</v>
      </c>
      <c r="D4060" s="418" t="s">
        <v>217</v>
      </c>
      <c r="E4060" s="418" t="s">
        <v>10642</v>
      </c>
      <c r="F4060" s="420" t="s">
        <v>5908</v>
      </c>
      <c r="G4060" s="421" t="s">
        <v>185</v>
      </c>
      <c r="H4060" s="422">
        <v>1</v>
      </c>
      <c r="I4060" s="423">
        <v>0.21</v>
      </c>
      <c r="J4060" s="423">
        <v>0.21</v>
      </c>
      <c r="K4060" s="379"/>
      <c r="L4060" s="493">
        <v>0.26</v>
      </c>
    </row>
    <row r="4061" spans="1:13" x14ac:dyDescent="0.2">
      <c r="A4061" s="359" t="s">
        <v>14424</v>
      </c>
      <c r="B4061" s="396" t="s">
        <v>5794</v>
      </c>
      <c r="C4061" s="397" t="s">
        <v>10644</v>
      </c>
      <c r="D4061" s="396" t="s">
        <v>217</v>
      </c>
      <c r="E4061" s="396" t="s">
        <v>10645</v>
      </c>
      <c r="F4061" s="398" t="s">
        <v>5796</v>
      </c>
      <c r="G4061" s="399" t="s">
        <v>185</v>
      </c>
      <c r="H4061" s="400">
        <v>1</v>
      </c>
      <c r="I4061" s="380">
        <v>18.430666666666664</v>
      </c>
      <c r="J4061" s="380">
        <v>18.43</v>
      </c>
      <c r="K4061" s="379"/>
      <c r="L4061" s="489">
        <v>22.17</v>
      </c>
    </row>
    <row r="4062" spans="1:13" ht="12.75" thickBot="1" x14ac:dyDescent="0.25">
      <c r="A4062" s="359" t="s">
        <v>14425</v>
      </c>
      <c r="B4062" s="396" t="s">
        <v>5794</v>
      </c>
      <c r="C4062" s="397" t="s">
        <v>10615</v>
      </c>
      <c r="D4062" s="396" t="s">
        <v>217</v>
      </c>
      <c r="E4062" s="396" t="s">
        <v>10616</v>
      </c>
      <c r="F4062" s="398" t="s">
        <v>10617</v>
      </c>
      <c r="G4062" s="399" t="s">
        <v>185</v>
      </c>
      <c r="H4062" s="400">
        <v>1</v>
      </c>
      <c r="I4062" s="380">
        <v>1.78</v>
      </c>
      <c r="J4062" s="380">
        <v>1.78</v>
      </c>
      <c r="K4062" s="379"/>
      <c r="L4062" s="489">
        <v>2.15</v>
      </c>
    </row>
    <row r="4063" spans="1:13" ht="12.75" thickTop="1" x14ac:dyDescent="0.2">
      <c r="A4063" s="359" t="s">
        <v>14426</v>
      </c>
      <c r="B4063" s="390" t="s">
        <v>5794</v>
      </c>
      <c r="C4063" s="391" t="s">
        <v>10619</v>
      </c>
      <c r="D4063" s="390" t="s">
        <v>217</v>
      </c>
      <c r="E4063" s="390" t="s">
        <v>10620</v>
      </c>
      <c r="F4063" s="392" t="s">
        <v>10621</v>
      </c>
      <c r="G4063" s="393" t="s">
        <v>185</v>
      </c>
      <c r="H4063" s="394">
        <v>1</v>
      </c>
      <c r="I4063" s="395">
        <v>0.55000000000000004</v>
      </c>
      <c r="J4063" s="395">
        <v>0.55000000000000004</v>
      </c>
      <c r="K4063" s="379"/>
      <c r="L4063" s="491">
        <v>0.67</v>
      </c>
    </row>
    <row r="4064" spans="1:13" x14ac:dyDescent="0.2">
      <c r="A4064" s="359" t="s">
        <v>8675</v>
      </c>
      <c r="B4064" s="373" t="s">
        <v>5794</v>
      </c>
      <c r="C4064" s="374" t="s">
        <v>10623</v>
      </c>
      <c r="D4064" s="373" t="s">
        <v>217</v>
      </c>
      <c r="E4064" s="373" t="s">
        <v>10624</v>
      </c>
      <c r="F4064" s="375" t="s">
        <v>10617</v>
      </c>
      <c r="G4064" s="376" t="s">
        <v>185</v>
      </c>
      <c r="H4064" s="377">
        <v>1</v>
      </c>
      <c r="I4064" s="378">
        <v>0.94</v>
      </c>
      <c r="J4064" s="378">
        <v>0.94</v>
      </c>
      <c r="K4064" s="379"/>
      <c r="L4064" s="493">
        <v>1.1399999999999999</v>
      </c>
    </row>
    <row r="4065" spans="1:13" x14ac:dyDescent="0.2">
      <c r="A4065" s="359" t="s">
        <v>8677</v>
      </c>
      <c r="B4065" s="373" t="s">
        <v>5794</v>
      </c>
      <c r="C4065" s="374" t="s">
        <v>10626</v>
      </c>
      <c r="D4065" s="373" t="s">
        <v>217</v>
      </c>
      <c r="E4065" s="373" t="s">
        <v>10627</v>
      </c>
      <c r="F4065" s="375" t="s">
        <v>10628</v>
      </c>
      <c r="G4065" s="376" t="s">
        <v>185</v>
      </c>
      <c r="H4065" s="377">
        <v>1</v>
      </c>
      <c r="I4065" s="378">
        <v>0.05</v>
      </c>
      <c r="J4065" s="378">
        <v>0.05</v>
      </c>
      <c r="K4065" s="379"/>
      <c r="L4065" s="493">
        <v>7.0000000000000007E-2</v>
      </c>
    </row>
    <row r="4066" spans="1:13" ht="24" x14ac:dyDescent="0.2">
      <c r="A4066" s="359" t="s">
        <v>8678</v>
      </c>
      <c r="B4066" s="373" t="s">
        <v>5794</v>
      </c>
      <c r="C4066" s="374" t="s">
        <v>10651</v>
      </c>
      <c r="D4066" s="373" t="s">
        <v>217</v>
      </c>
      <c r="E4066" s="373" t="s">
        <v>10652</v>
      </c>
      <c r="F4066" s="375" t="s">
        <v>10632</v>
      </c>
      <c r="G4066" s="376" t="s">
        <v>185</v>
      </c>
      <c r="H4066" s="377">
        <v>1</v>
      </c>
      <c r="I4066" s="378">
        <v>0.69</v>
      </c>
      <c r="J4066" s="378">
        <v>0.69</v>
      </c>
      <c r="K4066" s="379"/>
      <c r="L4066" s="493">
        <v>0.84</v>
      </c>
    </row>
    <row r="4067" spans="1:13" x14ac:dyDescent="0.2">
      <c r="A4067" s="359" t="s">
        <v>8679</v>
      </c>
      <c r="B4067" s="373" t="s">
        <v>5794</v>
      </c>
      <c r="C4067" s="374" t="s">
        <v>10654</v>
      </c>
      <c r="D4067" s="373" t="s">
        <v>217</v>
      </c>
      <c r="E4067" s="373" t="s">
        <v>10655</v>
      </c>
      <c r="F4067" s="375" t="s">
        <v>10632</v>
      </c>
      <c r="G4067" s="376" t="s">
        <v>185</v>
      </c>
      <c r="H4067" s="377">
        <v>1</v>
      </c>
      <c r="I4067" s="378">
        <v>0.97</v>
      </c>
      <c r="J4067" s="378">
        <v>0.97</v>
      </c>
      <c r="K4067" s="379"/>
      <c r="L4067" s="493">
        <v>1.17</v>
      </c>
    </row>
    <row r="4068" spans="1:13" x14ac:dyDescent="0.2">
      <c r="A4068" s="359" t="s">
        <v>8680</v>
      </c>
      <c r="B4068" s="360" t="s">
        <v>10657</v>
      </c>
      <c r="C4068" s="361" t="s">
        <v>5781</v>
      </c>
      <c r="D4068" s="360" t="s">
        <v>5782</v>
      </c>
      <c r="E4068" s="360" t="s">
        <v>5783</v>
      </c>
      <c r="F4068" s="362" t="s">
        <v>5784</v>
      </c>
      <c r="G4068" s="363" t="s">
        <v>5785</v>
      </c>
      <c r="H4068" s="361" t="s">
        <v>5786</v>
      </c>
      <c r="I4068" s="361" t="s">
        <v>5787</v>
      </c>
      <c r="J4068" s="361" t="s">
        <v>5788</v>
      </c>
      <c r="K4068" s="364"/>
      <c r="L4068" s="494"/>
    </row>
    <row r="4069" spans="1:13" x14ac:dyDescent="0.2">
      <c r="A4069" s="359" t="s">
        <v>14427</v>
      </c>
      <c r="B4069" s="385" t="s">
        <v>5789</v>
      </c>
      <c r="C4069" s="386" t="s">
        <v>6216</v>
      </c>
      <c r="D4069" s="385" t="s">
        <v>217</v>
      </c>
      <c r="E4069" s="385" t="s">
        <v>1636</v>
      </c>
      <c r="F4069" s="387" t="s">
        <v>5908</v>
      </c>
      <c r="G4069" s="388" t="s">
        <v>185</v>
      </c>
      <c r="H4069" s="389">
        <v>1</v>
      </c>
      <c r="I4069" s="372">
        <v>14.57</v>
      </c>
      <c r="J4069" s="372">
        <v>14.57</v>
      </c>
      <c r="K4069" s="371"/>
      <c r="L4069" s="488">
        <v>17.559999999999999</v>
      </c>
      <c r="M4069" s="488">
        <v>17.559999999999999</v>
      </c>
    </row>
    <row r="4070" spans="1:13" ht="24.75" thickBot="1" x14ac:dyDescent="0.25">
      <c r="A4070" s="359" t="s">
        <v>14428</v>
      </c>
      <c r="B4070" s="424" t="s">
        <v>5898</v>
      </c>
      <c r="C4070" s="425" t="s">
        <v>10660</v>
      </c>
      <c r="D4070" s="424" t="s">
        <v>217</v>
      </c>
      <c r="E4070" s="424" t="s">
        <v>10661</v>
      </c>
      <c r="F4070" s="426" t="s">
        <v>5908</v>
      </c>
      <c r="G4070" s="427" t="s">
        <v>185</v>
      </c>
      <c r="H4070" s="428">
        <v>1</v>
      </c>
      <c r="I4070" s="417">
        <v>0.12</v>
      </c>
      <c r="J4070" s="417">
        <v>0.12</v>
      </c>
      <c r="K4070" s="379"/>
      <c r="L4070" s="489">
        <v>0.15</v>
      </c>
    </row>
    <row r="4071" spans="1:13" ht="12.75" thickTop="1" x14ac:dyDescent="0.2">
      <c r="A4071" s="359" t="s">
        <v>14429</v>
      </c>
      <c r="B4071" s="390" t="s">
        <v>5794</v>
      </c>
      <c r="C4071" s="391" t="s">
        <v>10615</v>
      </c>
      <c r="D4071" s="390" t="s">
        <v>217</v>
      </c>
      <c r="E4071" s="390" t="s">
        <v>10616</v>
      </c>
      <c r="F4071" s="392" t="s">
        <v>10617</v>
      </c>
      <c r="G4071" s="393" t="s">
        <v>185</v>
      </c>
      <c r="H4071" s="394">
        <v>1</v>
      </c>
      <c r="I4071" s="395">
        <v>1.77</v>
      </c>
      <c r="J4071" s="395">
        <v>1.77</v>
      </c>
      <c r="K4071" s="379"/>
      <c r="L4071" s="491">
        <v>2.15</v>
      </c>
    </row>
    <row r="4072" spans="1:13" x14ac:dyDescent="0.2">
      <c r="A4072" s="359" t="s">
        <v>8681</v>
      </c>
      <c r="B4072" s="373" t="s">
        <v>5794</v>
      </c>
      <c r="C4072" s="374" t="s">
        <v>10619</v>
      </c>
      <c r="D4072" s="373" t="s">
        <v>217</v>
      </c>
      <c r="E4072" s="373" t="s">
        <v>10620</v>
      </c>
      <c r="F4072" s="375" t="s">
        <v>10621</v>
      </c>
      <c r="G4072" s="376" t="s">
        <v>185</v>
      </c>
      <c r="H4072" s="377">
        <v>1</v>
      </c>
      <c r="I4072" s="378">
        <v>0.55000000000000004</v>
      </c>
      <c r="J4072" s="378">
        <v>0.55000000000000004</v>
      </c>
      <c r="K4072" s="379"/>
      <c r="L4072" s="493">
        <v>0.67</v>
      </c>
    </row>
    <row r="4073" spans="1:13" x14ac:dyDescent="0.2">
      <c r="A4073" s="359" t="s">
        <v>8683</v>
      </c>
      <c r="B4073" s="373" t="s">
        <v>5794</v>
      </c>
      <c r="C4073" s="374" t="s">
        <v>10623</v>
      </c>
      <c r="D4073" s="373" t="s">
        <v>217</v>
      </c>
      <c r="E4073" s="373" t="s">
        <v>10624</v>
      </c>
      <c r="F4073" s="375" t="s">
        <v>10617</v>
      </c>
      <c r="G4073" s="376" t="s">
        <v>185</v>
      </c>
      <c r="H4073" s="377">
        <v>1</v>
      </c>
      <c r="I4073" s="378">
        <v>0.94</v>
      </c>
      <c r="J4073" s="378">
        <v>0.94</v>
      </c>
      <c r="K4073" s="379"/>
      <c r="L4073" s="493">
        <v>1.1399999999999999</v>
      </c>
    </row>
    <row r="4074" spans="1:13" x14ac:dyDescent="0.2">
      <c r="A4074" s="359" t="s">
        <v>8685</v>
      </c>
      <c r="B4074" s="373" t="s">
        <v>5794</v>
      </c>
      <c r="C4074" s="374" t="s">
        <v>10626</v>
      </c>
      <c r="D4074" s="373" t="s">
        <v>217</v>
      </c>
      <c r="E4074" s="373" t="s">
        <v>10627</v>
      </c>
      <c r="F4074" s="375" t="s">
        <v>10628</v>
      </c>
      <c r="G4074" s="376" t="s">
        <v>185</v>
      </c>
      <c r="H4074" s="377">
        <v>1</v>
      </c>
      <c r="I4074" s="378">
        <v>0.05</v>
      </c>
      <c r="J4074" s="378">
        <v>0.05</v>
      </c>
      <c r="K4074" s="379"/>
      <c r="L4074" s="493">
        <v>7.0000000000000007E-2</v>
      </c>
    </row>
    <row r="4075" spans="1:13" ht="24" x14ac:dyDescent="0.2">
      <c r="A4075" s="359" t="s">
        <v>8686</v>
      </c>
      <c r="B4075" s="373" t="s">
        <v>5794</v>
      </c>
      <c r="C4075" s="374" t="s">
        <v>10667</v>
      </c>
      <c r="D4075" s="373" t="s">
        <v>217</v>
      </c>
      <c r="E4075" s="373" t="s">
        <v>10668</v>
      </c>
      <c r="F4075" s="375" t="s">
        <v>10632</v>
      </c>
      <c r="G4075" s="376" t="s">
        <v>185</v>
      </c>
      <c r="H4075" s="377">
        <v>1</v>
      </c>
      <c r="I4075" s="378">
        <v>0.01</v>
      </c>
      <c r="J4075" s="378">
        <v>0.01</v>
      </c>
      <c r="K4075" s="379"/>
      <c r="L4075" s="493">
        <v>0.01</v>
      </c>
    </row>
    <row r="4076" spans="1:13" ht="24" x14ac:dyDescent="0.2">
      <c r="A4076" s="359" t="s">
        <v>8687</v>
      </c>
      <c r="B4076" s="373" t="s">
        <v>5794</v>
      </c>
      <c r="C4076" s="374" t="s">
        <v>10670</v>
      </c>
      <c r="D4076" s="373" t="s">
        <v>217</v>
      </c>
      <c r="E4076" s="373" t="s">
        <v>10671</v>
      </c>
      <c r="F4076" s="375" t="s">
        <v>10632</v>
      </c>
      <c r="G4076" s="376" t="s">
        <v>185</v>
      </c>
      <c r="H4076" s="377">
        <v>1</v>
      </c>
      <c r="I4076" s="378">
        <v>0.68</v>
      </c>
      <c r="J4076" s="378">
        <v>0.68</v>
      </c>
      <c r="K4076" s="379"/>
      <c r="L4076" s="493">
        <v>0.82</v>
      </c>
    </row>
    <row r="4077" spans="1:13" x14ac:dyDescent="0.2">
      <c r="A4077" s="359" t="s">
        <v>14430</v>
      </c>
      <c r="B4077" s="396" t="s">
        <v>5794</v>
      </c>
      <c r="C4077" s="397" t="s">
        <v>10673</v>
      </c>
      <c r="D4077" s="396" t="s">
        <v>217</v>
      </c>
      <c r="E4077" s="396" t="s">
        <v>10674</v>
      </c>
      <c r="F4077" s="398" t="s">
        <v>5796</v>
      </c>
      <c r="G4077" s="399" t="s">
        <v>185</v>
      </c>
      <c r="H4077" s="400">
        <v>1</v>
      </c>
      <c r="I4077" s="380">
        <v>10.451640000000001</v>
      </c>
      <c r="J4077" s="380">
        <v>10.45</v>
      </c>
      <c r="K4077" s="379"/>
      <c r="L4077" s="489">
        <v>12.55</v>
      </c>
    </row>
    <row r="4078" spans="1:13" ht="12.75" thickBot="1" x14ac:dyDescent="0.25">
      <c r="A4078" s="359" t="s">
        <v>14431</v>
      </c>
      <c r="B4078" s="381" t="s">
        <v>10676</v>
      </c>
      <c r="C4078" s="382" t="s">
        <v>5781</v>
      </c>
      <c r="D4078" s="381" t="s">
        <v>5782</v>
      </c>
      <c r="E4078" s="381" t="s">
        <v>5783</v>
      </c>
      <c r="F4078" s="383" t="s">
        <v>5784</v>
      </c>
      <c r="G4078" s="384" t="s">
        <v>5785</v>
      </c>
      <c r="H4078" s="382" t="s">
        <v>5786</v>
      </c>
      <c r="I4078" s="382" t="s">
        <v>5787</v>
      </c>
      <c r="J4078" s="382" t="s">
        <v>5788</v>
      </c>
      <c r="K4078" s="364"/>
    </row>
    <row r="4079" spans="1:13" ht="12.75" thickTop="1" x14ac:dyDescent="0.2">
      <c r="A4079" s="359" t="s">
        <v>14432</v>
      </c>
      <c r="B4079" s="401" t="s">
        <v>5789</v>
      </c>
      <c r="C4079" s="402" t="s">
        <v>5923</v>
      </c>
      <c r="D4079" s="401" t="s">
        <v>5791</v>
      </c>
      <c r="E4079" s="401" t="s">
        <v>230</v>
      </c>
      <c r="F4079" s="403">
        <v>3</v>
      </c>
      <c r="G4079" s="404" t="s">
        <v>5885</v>
      </c>
      <c r="H4079" s="405">
        <v>1</v>
      </c>
      <c r="I4079" s="406">
        <v>36.269999999999996</v>
      </c>
      <c r="J4079" s="406">
        <v>36.269999999999996</v>
      </c>
      <c r="K4079" s="371"/>
      <c r="L4079" s="496">
        <v>43.7</v>
      </c>
      <c r="M4079" s="488">
        <v>43.7</v>
      </c>
    </row>
    <row r="4080" spans="1:13" x14ac:dyDescent="0.2">
      <c r="A4080" s="359" t="s">
        <v>8690</v>
      </c>
      <c r="B4080" s="373" t="s">
        <v>5794</v>
      </c>
      <c r="C4080" s="374" t="s">
        <v>5815</v>
      </c>
      <c r="D4080" s="373" t="s">
        <v>5791</v>
      </c>
      <c r="E4080" s="373" t="s">
        <v>5286</v>
      </c>
      <c r="F4080" s="375" t="s">
        <v>5796</v>
      </c>
      <c r="G4080" s="376" t="s">
        <v>86</v>
      </c>
      <c r="H4080" s="377">
        <v>0.72</v>
      </c>
      <c r="I4080" s="378">
        <v>11.056162500000005</v>
      </c>
      <c r="J4080" s="378">
        <v>7.96</v>
      </c>
      <c r="K4080" s="379"/>
      <c r="L4080" s="493">
        <v>13.34</v>
      </c>
    </row>
    <row r="4081" spans="1:13" x14ac:dyDescent="0.2">
      <c r="A4081" s="359" t="s">
        <v>8692</v>
      </c>
      <c r="B4081" s="373" t="s">
        <v>5794</v>
      </c>
      <c r="C4081" s="374" t="s">
        <v>5924</v>
      </c>
      <c r="D4081" s="373" t="s">
        <v>5791</v>
      </c>
      <c r="E4081" s="373" t="s">
        <v>5925</v>
      </c>
      <c r="F4081" s="375" t="s">
        <v>5798</v>
      </c>
      <c r="G4081" s="376" t="s">
        <v>86</v>
      </c>
      <c r="H4081" s="377">
        <v>0.4</v>
      </c>
      <c r="I4081" s="378">
        <v>70.78</v>
      </c>
      <c r="J4081" s="378">
        <v>28.31</v>
      </c>
      <c r="K4081" s="379"/>
      <c r="L4081" s="493">
        <v>85.27</v>
      </c>
    </row>
    <row r="4082" spans="1:13" x14ac:dyDescent="0.2">
      <c r="A4082" s="359" t="s">
        <v>8693</v>
      </c>
      <c r="B4082" s="360" t="s">
        <v>10681</v>
      </c>
      <c r="C4082" s="361" t="s">
        <v>5781</v>
      </c>
      <c r="D4082" s="360" t="s">
        <v>5782</v>
      </c>
      <c r="E4082" s="360" t="s">
        <v>5783</v>
      </c>
      <c r="F4082" s="362" t="s">
        <v>5784</v>
      </c>
      <c r="G4082" s="363" t="s">
        <v>5785</v>
      </c>
      <c r="H4082" s="361" t="s">
        <v>5786</v>
      </c>
      <c r="I4082" s="361" t="s">
        <v>5787</v>
      </c>
      <c r="J4082" s="361" t="s">
        <v>5788</v>
      </c>
      <c r="K4082" s="364"/>
      <c r="L4082" s="494"/>
    </row>
    <row r="4083" spans="1:13" ht="24" x14ac:dyDescent="0.2">
      <c r="A4083" s="359" t="s">
        <v>8694</v>
      </c>
      <c r="B4083" s="365" t="s">
        <v>5789</v>
      </c>
      <c r="C4083" s="366" t="s">
        <v>5871</v>
      </c>
      <c r="D4083" s="365" t="s">
        <v>5791</v>
      </c>
      <c r="E4083" s="365" t="s">
        <v>5872</v>
      </c>
      <c r="F4083" s="367">
        <v>2</v>
      </c>
      <c r="G4083" s="368" t="s">
        <v>5793</v>
      </c>
      <c r="H4083" s="369">
        <v>1</v>
      </c>
      <c r="I4083" s="370">
        <v>13.43</v>
      </c>
      <c r="J4083" s="370">
        <v>13.43</v>
      </c>
      <c r="K4083" s="371"/>
      <c r="L4083" s="495">
        <v>16.18</v>
      </c>
      <c r="M4083" s="488">
        <v>16.18</v>
      </c>
    </row>
    <row r="4084" spans="1:13" x14ac:dyDescent="0.2">
      <c r="A4084" s="359" t="s">
        <v>8695</v>
      </c>
      <c r="B4084" s="373" t="s">
        <v>5794</v>
      </c>
      <c r="C4084" s="374" t="s">
        <v>5815</v>
      </c>
      <c r="D4084" s="373" t="s">
        <v>5791</v>
      </c>
      <c r="E4084" s="373" t="s">
        <v>5286</v>
      </c>
      <c r="F4084" s="375" t="s">
        <v>5796</v>
      </c>
      <c r="G4084" s="376" t="s">
        <v>86</v>
      </c>
      <c r="H4084" s="377">
        <v>1.04</v>
      </c>
      <c r="I4084" s="378">
        <v>11.07</v>
      </c>
      <c r="J4084" s="378">
        <v>11.51</v>
      </c>
      <c r="K4084" s="379"/>
      <c r="L4084" s="493">
        <v>13.34</v>
      </c>
    </row>
    <row r="4085" spans="1:13" x14ac:dyDescent="0.2">
      <c r="A4085" s="359" t="s">
        <v>14433</v>
      </c>
      <c r="B4085" s="396" t="s">
        <v>5794</v>
      </c>
      <c r="C4085" s="397" t="s">
        <v>5801</v>
      </c>
      <c r="D4085" s="396" t="s">
        <v>5791</v>
      </c>
      <c r="E4085" s="396" t="s">
        <v>5362</v>
      </c>
      <c r="F4085" s="398" t="s">
        <v>5796</v>
      </c>
      <c r="G4085" s="399" t="s">
        <v>86</v>
      </c>
      <c r="H4085" s="400">
        <v>0.104</v>
      </c>
      <c r="I4085" s="380">
        <v>18.510000000000002</v>
      </c>
      <c r="J4085" s="380">
        <v>1.92</v>
      </c>
      <c r="K4085" s="379"/>
      <c r="L4085" s="489">
        <v>22.3</v>
      </c>
    </row>
    <row r="4086" spans="1:13" ht="12.75" thickBot="1" x14ac:dyDescent="0.25">
      <c r="A4086" s="359" t="s">
        <v>14434</v>
      </c>
      <c r="B4086" s="381" t="s">
        <v>10686</v>
      </c>
      <c r="C4086" s="382" t="s">
        <v>5781</v>
      </c>
      <c r="D4086" s="381" t="s">
        <v>5782</v>
      </c>
      <c r="E4086" s="381" t="s">
        <v>5783</v>
      </c>
      <c r="F4086" s="383" t="s">
        <v>5784</v>
      </c>
      <c r="G4086" s="384" t="s">
        <v>5785</v>
      </c>
      <c r="H4086" s="382" t="s">
        <v>5786</v>
      </c>
      <c r="I4086" s="382" t="s">
        <v>5787</v>
      </c>
      <c r="J4086" s="382" t="s">
        <v>5788</v>
      </c>
      <c r="K4086" s="364"/>
    </row>
    <row r="4087" spans="1:13" ht="24.75" thickTop="1" x14ac:dyDescent="0.2">
      <c r="A4087" s="359" t="s">
        <v>14435</v>
      </c>
      <c r="B4087" s="401" t="s">
        <v>5789</v>
      </c>
      <c r="C4087" s="402" t="s">
        <v>5874</v>
      </c>
      <c r="D4087" s="401" t="s">
        <v>5791</v>
      </c>
      <c r="E4087" s="401" t="s">
        <v>10552</v>
      </c>
      <c r="F4087" s="403">
        <v>2</v>
      </c>
      <c r="G4087" s="404" t="s">
        <v>5793</v>
      </c>
      <c r="H4087" s="405">
        <v>1</v>
      </c>
      <c r="I4087" s="406">
        <v>2.58</v>
      </c>
      <c r="J4087" s="406">
        <v>2.58</v>
      </c>
      <c r="K4087" s="371"/>
      <c r="L4087" s="496">
        <v>3.1</v>
      </c>
      <c r="M4087" s="488">
        <v>3.1</v>
      </c>
    </row>
    <row r="4088" spans="1:13" x14ac:dyDescent="0.2">
      <c r="A4088" s="359" t="s">
        <v>8696</v>
      </c>
      <c r="B4088" s="373" t="s">
        <v>5794</v>
      </c>
      <c r="C4088" s="374" t="s">
        <v>5840</v>
      </c>
      <c r="D4088" s="373" t="s">
        <v>5791</v>
      </c>
      <c r="E4088" s="373" t="s">
        <v>5288</v>
      </c>
      <c r="F4088" s="375" t="s">
        <v>5796</v>
      </c>
      <c r="G4088" s="376" t="s">
        <v>86</v>
      </c>
      <c r="H4088" s="377">
        <v>0.02</v>
      </c>
      <c r="I4088" s="378">
        <v>18.510000000000002</v>
      </c>
      <c r="J4088" s="378">
        <v>0.37</v>
      </c>
      <c r="K4088" s="379"/>
      <c r="L4088" s="493">
        <v>22.3</v>
      </c>
    </row>
    <row r="4089" spans="1:13" x14ac:dyDescent="0.2">
      <c r="A4089" s="359" t="s">
        <v>8698</v>
      </c>
      <c r="B4089" s="373" t="s">
        <v>5794</v>
      </c>
      <c r="C4089" s="374" t="s">
        <v>5815</v>
      </c>
      <c r="D4089" s="373" t="s">
        <v>5791</v>
      </c>
      <c r="E4089" s="373" t="s">
        <v>5286</v>
      </c>
      <c r="F4089" s="375" t="s">
        <v>5796</v>
      </c>
      <c r="G4089" s="376" t="s">
        <v>86</v>
      </c>
      <c r="H4089" s="377">
        <v>0.2</v>
      </c>
      <c r="I4089" s="378">
        <v>11.07</v>
      </c>
      <c r="J4089" s="378">
        <v>2.21</v>
      </c>
      <c r="K4089" s="379"/>
      <c r="L4089" s="493">
        <v>13.34</v>
      </c>
    </row>
    <row r="4090" spans="1:13" x14ac:dyDescent="0.2">
      <c r="A4090" s="359" t="s">
        <v>8699</v>
      </c>
      <c r="B4090" s="360" t="s">
        <v>10691</v>
      </c>
      <c r="C4090" s="361" t="s">
        <v>5781</v>
      </c>
      <c r="D4090" s="360" t="s">
        <v>5782</v>
      </c>
      <c r="E4090" s="360" t="s">
        <v>5783</v>
      </c>
      <c r="F4090" s="362" t="s">
        <v>5784</v>
      </c>
      <c r="G4090" s="363" t="s">
        <v>5785</v>
      </c>
      <c r="H4090" s="361" t="s">
        <v>5786</v>
      </c>
      <c r="I4090" s="361" t="s">
        <v>5787</v>
      </c>
      <c r="J4090" s="361" t="s">
        <v>5788</v>
      </c>
      <c r="K4090" s="364"/>
      <c r="L4090" s="494"/>
    </row>
    <row r="4091" spans="1:13" ht="24" x14ac:dyDescent="0.2">
      <c r="A4091" s="359" t="s">
        <v>8700</v>
      </c>
      <c r="B4091" s="365" t="s">
        <v>5789</v>
      </c>
      <c r="C4091" s="366" t="s">
        <v>5878</v>
      </c>
      <c r="D4091" s="365" t="s">
        <v>5791</v>
      </c>
      <c r="E4091" s="365" t="s">
        <v>1643</v>
      </c>
      <c r="F4091" s="367">
        <v>2</v>
      </c>
      <c r="G4091" s="368" t="s">
        <v>5793</v>
      </c>
      <c r="H4091" s="369">
        <v>1</v>
      </c>
      <c r="I4091" s="370">
        <v>3.89</v>
      </c>
      <c r="J4091" s="370">
        <v>3.8899999999999997</v>
      </c>
      <c r="K4091" s="371"/>
      <c r="L4091" s="495">
        <v>4.68</v>
      </c>
      <c r="M4091" s="488">
        <v>4.68</v>
      </c>
    </row>
    <row r="4092" spans="1:13" x14ac:dyDescent="0.2">
      <c r="A4092" s="359" t="s">
        <v>8701</v>
      </c>
      <c r="B4092" s="373" t="s">
        <v>5794</v>
      </c>
      <c r="C4092" s="374" t="s">
        <v>5840</v>
      </c>
      <c r="D4092" s="373" t="s">
        <v>5791</v>
      </c>
      <c r="E4092" s="373" t="s">
        <v>5288</v>
      </c>
      <c r="F4092" s="375" t="s">
        <v>5796</v>
      </c>
      <c r="G4092" s="376" t="s">
        <v>86</v>
      </c>
      <c r="H4092" s="377">
        <v>3.0099999999999998E-2</v>
      </c>
      <c r="I4092" s="378">
        <v>18.510000000000002</v>
      </c>
      <c r="J4092" s="378">
        <v>0.55000000000000004</v>
      </c>
      <c r="K4092" s="379"/>
      <c r="L4092" s="493">
        <v>22.3</v>
      </c>
    </row>
    <row r="4093" spans="1:13" x14ac:dyDescent="0.2">
      <c r="A4093" s="359" t="s">
        <v>14436</v>
      </c>
      <c r="B4093" s="396" t="s">
        <v>5794</v>
      </c>
      <c r="C4093" s="397" t="s">
        <v>5815</v>
      </c>
      <c r="D4093" s="396" t="s">
        <v>5791</v>
      </c>
      <c r="E4093" s="396" t="s">
        <v>5286</v>
      </c>
      <c r="F4093" s="398" t="s">
        <v>5796</v>
      </c>
      <c r="G4093" s="399" t="s">
        <v>86</v>
      </c>
      <c r="H4093" s="400">
        <v>0.30099999999999999</v>
      </c>
      <c r="I4093" s="380">
        <v>11.106900000000001</v>
      </c>
      <c r="J4093" s="380">
        <v>3.34</v>
      </c>
      <c r="K4093" s="379"/>
      <c r="L4093" s="489">
        <v>13.34</v>
      </c>
    </row>
    <row r="4094" spans="1:13" ht="12.75" thickBot="1" x14ac:dyDescent="0.25">
      <c r="A4094" s="359" t="s">
        <v>14437</v>
      </c>
      <c r="B4094" s="381" t="s">
        <v>10696</v>
      </c>
      <c r="C4094" s="382" t="s">
        <v>5781</v>
      </c>
      <c r="D4094" s="381" t="s">
        <v>5782</v>
      </c>
      <c r="E4094" s="381" t="s">
        <v>5783</v>
      </c>
      <c r="F4094" s="383" t="s">
        <v>5784</v>
      </c>
      <c r="G4094" s="384" t="s">
        <v>5785</v>
      </c>
      <c r="H4094" s="382" t="s">
        <v>5786</v>
      </c>
      <c r="I4094" s="382" t="s">
        <v>5787</v>
      </c>
      <c r="J4094" s="382" t="s">
        <v>5788</v>
      </c>
      <c r="K4094" s="364"/>
    </row>
    <row r="4095" spans="1:13" ht="12.75" thickTop="1" x14ac:dyDescent="0.2">
      <c r="A4095" s="359" t="s">
        <v>14438</v>
      </c>
      <c r="B4095" s="401" t="s">
        <v>5789</v>
      </c>
      <c r="C4095" s="402" t="s">
        <v>6216</v>
      </c>
      <c r="D4095" s="401" t="s">
        <v>217</v>
      </c>
      <c r="E4095" s="401" t="s">
        <v>1636</v>
      </c>
      <c r="F4095" s="403" t="s">
        <v>5908</v>
      </c>
      <c r="G4095" s="404" t="s">
        <v>185</v>
      </c>
      <c r="H4095" s="405">
        <v>1</v>
      </c>
      <c r="I4095" s="406">
        <v>14.57</v>
      </c>
      <c r="J4095" s="406">
        <v>14.57</v>
      </c>
      <c r="K4095" s="371"/>
      <c r="L4095" s="496">
        <v>17.559999999999999</v>
      </c>
      <c r="M4095" s="488">
        <v>17.559999999999999</v>
      </c>
    </row>
    <row r="4096" spans="1:13" ht="24" x14ac:dyDescent="0.2">
      <c r="A4096" s="359" t="s">
        <v>8702</v>
      </c>
      <c r="B4096" s="418" t="s">
        <v>5898</v>
      </c>
      <c r="C4096" s="419" t="s">
        <v>10660</v>
      </c>
      <c r="D4096" s="418" t="s">
        <v>217</v>
      </c>
      <c r="E4096" s="418" t="s">
        <v>10661</v>
      </c>
      <c r="F4096" s="420" t="s">
        <v>5908</v>
      </c>
      <c r="G4096" s="421" t="s">
        <v>185</v>
      </c>
      <c r="H4096" s="422">
        <v>1</v>
      </c>
      <c r="I4096" s="423">
        <v>0.12</v>
      </c>
      <c r="J4096" s="423">
        <v>0.12</v>
      </c>
      <c r="K4096" s="379"/>
      <c r="L4096" s="493">
        <v>0.15</v>
      </c>
    </row>
    <row r="4097" spans="1:13" x14ac:dyDescent="0.2">
      <c r="A4097" s="359" t="s">
        <v>8704</v>
      </c>
      <c r="B4097" s="373" t="s">
        <v>5794</v>
      </c>
      <c r="C4097" s="374" t="s">
        <v>10615</v>
      </c>
      <c r="D4097" s="373" t="s">
        <v>217</v>
      </c>
      <c r="E4097" s="373" t="s">
        <v>10616</v>
      </c>
      <c r="F4097" s="375" t="s">
        <v>10617</v>
      </c>
      <c r="G4097" s="376" t="s">
        <v>185</v>
      </c>
      <c r="H4097" s="377">
        <v>1</v>
      </c>
      <c r="I4097" s="378">
        <v>1.77</v>
      </c>
      <c r="J4097" s="378">
        <v>1.77</v>
      </c>
      <c r="K4097" s="379"/>
      <c r="L4097" s="493">
        <v>2.15</v>
      </c>
    </row>
    <row r="4098" spans="1:13" x14ac:dyDescent="0.2">
      <c r="A4098" s="359" t="s">
        <v>8705</v>
      </c>
      <c r="B4098" s="373" t="s">
        <v>5794</v>
      </c>
      <c r="C4098" s="374" t="s">
        <v>10619</v>
      </c>
      <c r="D4098" s="373" t="s">
        <v>217</v>
      </c>
      <c r="E4098" s="373" t="s">
        <v>10620</v>
      </c>
      <c r="F4098" s="375" t="s">
        <v>10621</v>
      </c>
      <c r="G4098" s="376" t="s">
        <v>185</v>
      </c>
      <c r="H4098" s="377">
        <v>1</v>
      </c>
      <c r="I4098" s="378">
        <v>0.55000000000000004</v>
      </c>
      <c r="J4098" s="378">
        <v>0.55000000000000004</v>
      </c>
      <c r="K4098" s="379"/>
      <c r="L4098" s="493">
        <v>0.67</v>
      </c>
    </row>
    <row r="4099" spans="1:13" x14ac:dyDescent="0.2">
      <c r="A4099" s="359" t="s">
        <v>8706</v>
      </c>
      <c r="B4099" s="373" t="s">
        <v>5794</v>
      </c>
      <c r="C4099" s="374" t="s">
        <v>10623</v>
      </c>
      <c r="D4099" s="373" t="s">
        <v>217</v>
      </c>
      <c r="E4099" s="373" t="s">
        <v>10624</v>
      </c>
      <c r="F4099" s="375" t="s">
        <v>10617</v>
      </c>
      <c r="G4099" s="376" t="s">
        <v>185</v>
      </c>
      <c r="H4099" s="377">
        <v>1</v>
      </c>
      <c r="I4099" s="378">
        <v>0.94</v>
      </c>
      <c r="J4099" s="378">
        <v>0.94</v>
      </c>
      <c r="K4099" s="379"/>
      <c r="L4099" s="493">
        <v>1.1399999999999999</v>
      </c>
    </row>
    <row r="4100" spans="1:13" x14ac:dyDescent="0.2">
      <c r="A4100" s="359" t="s">
        <v>8707</v>
      </c>
      <c r="B4100" s="373" t="s">
        <v>5794</v>
      </c>
      <c r="C4100" s="374" t="s">
        <v>10626</v>
      </c>
      <c r="D4100" s="373" t="s">
        <v>217</v>
      </c>
      <c r="E4100" s="373" t="s">
        <v>10627</v>
      </c>
      <c r="F4100" s="375" t="s">
        <v>10628</v>
      </c>
      <c r="G4100" s="376" t="s">
        <v>185</v>
      </c>
      <c r="H4100" s="377">
        <v>1</v>
      </c>
      <c r="I4100" s="378">
        <v>0.05</v>
      </c>
      <c r="J4100" s="378">
        <v>0.05</v>
      </c>
      <c r="K4100" s="379"/>
      <c r="L4100" s="493">
        <v>7.0000000000000007E-2</v>
      </c>
    </row>
    <row r="4101" spans="1:13" ht="24" x14ac:dyDescent="0.2">
      <c r="A4101" s="359" t="s">
        <v>14439</v>
      </c>
      <c r="B4101" s="396" t="s">
        <v>5794</v>
      </c>
      <c r="C4101" s="397" t="s">
        <v>10667</v>
      </c>
      <c r="D4101" s="396" t="s">
        <v>217</v>
      </c>
      <c r="E4101" s="396" t="s">
        <v>10668</v>
      </c>
      <c r="F4101" s="398" t="s">
        <v>10632</v>
      </c>
      <c r="G4101" s="399" t="s">
        <v>185</v>
      </c>
      <c r="H4101" s="400">
        <v>1</v>
      </c>
      <c r="I4101" s="380">
        <v>0.01</v>
      </c>
      <c r="J4101" s="380">
        <v>0.01</v>
      </c>
      <c r="K4101" s="379"/>
      <c r="L4101" s="489">
        <v>0.01</v>
      </c>
    </row>
    <row r="4102" spans="1:13" ht="24.75" thickBot="1" x14ac:dyDescent="0.25">
      <c r="A4102" s="359" t="s">
        <v>14440</v>
      </c>
      <c r="B4102" s="396" t="s">
        <v>5794</v>
      </c>
      <c r="C4102" s="397" t="s">
        <v>10670</v>
      </c>
      <c r="D4102" s="396" t="s">
        <v>217</v>
      </c>
      <c r="E4102" s="396" t="s">
        <v>10671</v>
      </c>
      <c r="F4102" s="398" t="s">
        <v>10632</v>
      </c>
      <c r="G4102" s="399" t="s">
        <v>185</v>
      </c>
      <c r="H4102" s="400">
        <v>1</v>
      </c>
      <c r="I4102" s="380">
        <v>0.68</v>
      </c>
      <c r="J4102" s="380">
        <v>0.68</v>
      </c>
      <c r="K4102" s="379"/>
      <c r="L4102" s="489">
        <v>0.82</v>
      </c>
    </row>
    <row r="4103" spans="1:13" ht="12.75" thickTop="1" x14ac:dyDescent="0.2">
      <c r="A4103" s="359" t="s">
        <v>14441</v>
      </c>
      <c r="B4103" s="390" t="s">
        <v>5794</v>
      </c>
      <c r="C4103" s="391" t="s">
        <v>10673</v>
      </c>
      <c r="D4103" s="390" t="s">
        <v>217</v>
      </c>
      <c r="E4103" s="390" t="s">
        <v>10674</v>
      </c>
      <c r="F4103" s="392" t="s">
        <v>5796</v>
      </c>
      <c r="G4103" s="393" t="s">
        <v>185</v>
      </c>
      <c r="H4103" s="394">
        <v>1</v>
      </c>
      <c r="I4103" s="395">
        <v>10.451640000000001</v>
      </c>
      <c r="J4103" s="395">
        <v>10.45</v>
      </c>
      <c r="K4103" s="379"/>
      <c r="L4103" s="491">
        <v>12.55</v>
      </c>
    </row>
    <row r="4104" spans="1:13" x14ac:dyDescent="0.2">
      <c r="A4104" s="359" t="s">
        <v>8708</v>
      </c>
      <c r="B4104" s="360" t="s">
        <v>10707</v>
      </c>
      <c r="C4104" s="361" t="s">
        <v>5781</v>
      </c>
      <c r="D4104" s="360" t="s">
        <v>5782</v>
      </c>
      <c r="E4104" s="360" t="s">
        <v>5783</v>
      </c>
      <c r="F4104" s="362" t="s">
        <v>5784</v>
      </c>
      <c r="G4104" s="363" t="s">
        <v>5785</v>
      </c>
      <c r="H4104" s="361" t="s">
        <v>5786</v>
      </c>
      <c r="I4104" s="361" t="s">
        <v>5787</v>
      </c>
      <c r="J4104" s="361" t="s">
        <v>5788</v>
      </c>
      <c r="K4104" s="364"/>
      <c r="L4104" s="494"/>
    </row>
    <row r="4105" spans="1:13" x14ac:dyDescent="0.2">
      <c r="A4105" s="359" t="s">
        <v>8710</v>
      </c>
      <c r="B4105" s="365" t="s">
        <v>5789</v>
      </c>
      <c r="C4105" s="366" t="s">
        <v>10639</v>
      </c>
      <c r="D4105" s="365" t="s">
        <v>217</v>
      </c>
      <c r="E4105" s="365" t="s">
        <v>1634</v>
      </c>
      <c r="F4105" s="367" t="s">
        <v>5908</v>
      </c>
      <c r="G4105" s="368" t="s">
        <v>185</v>
      </c>
      <c r="H4105" s="369">
        <v>1</v>
      </c>
      <c r="I4105" s="370">
        <v>23.619999999999997</v>
      </c>
      <c r="J4105" s="370">
        <v>23.620000000000005</v>
      </c>
      <c r="K4105" s="371"/>
      <c r="L4105" s="495">
        <v>28.47</v>
      </c>
      <c r="M4105" s="488">
        <v>28.47</v>
      </c>
    </row>
    <row r="4106" spans="1:13" ht="24" x14ac:dyDescent="0.2">
      <c r="A4106" s="359" t="s">
        <v>8711</v>
      </c>
      <c r="B4106" s="418" t="s">
        <v>5898</v>
      </c>
      <c r="C4106" s="419" t="s">
        <v>10641</v>
      </c>
      <c r="D4106" s="418" t="s">
        <v>217</v>
      </c>
      <c r="E4106" s="418" t="s">
        <v>10642</v>
      </c>
      <c r="F4106" s="420" t="s">
        <v>5908</v>
      </c>
      <c r="G4106" s="421" t="s">
        <v>185</v>
      </c>
      <c r="H4106" s="422">
        <v>1</v>
      </c>
      <c r="I4106" s="423">
        <v>0.21</v>
      </c>
      <c r="J4106" s="423">
        <v>0.21</v>
      </c>
      <c r="K4106" s="379"/>
      <c r="L4106" s="493">
        <v>0.26</v>
      </c>
    </row>
    <row r="4107" spans="1:13" x14ac:dyDescent="0.2">
      <c r="A4107" s="359" t="s">
        <v>8712</v>
      </c>
      <c r="B4107" s="373" t="s">
        <v>5794</v>
      </c>
      <c r="C4107" s="374" t="s">
        <v>10644</v>
      </c>
      <c r="D4107" s="373" t="s">
        <v>217</v>
      </c>
      <c r="E4107" s="373" t="s">
        <v>10645</v>
      </c>
      <c r="F4107" s="375" t="s">
        <v>5796</v>
      </c>
      <c r="G4107" s="376" t="s">
        <v>185</v>
      </c>
      <c r="H4107" s="377">
        <v>1</v>
      </c>
      <c r="I4107" s="378">
        <v>18.430666666666664</v>
      </c>
      <c r="J4107" s="378">
        <v>18.43</v>
      </c>
      <c r="K4107" s="379"/>
      <c r="L4107" s="493">
        <v>22.17</v>
      </c>
    </row>
    <row r="4108" spans="1:13" x14ac:dyDescent="0.2">
      <c r="A4108" s="359" t="s">
        <v>8713</v>
      </c>
      <c r="B4108" s="373" t="s">
        <v>5794</v>
      </c>
      <c r="C4108" s="374" t="s">
        <v>10615</v>
      </c>
      <c r="D4108" s="373" t="s">
        <v>217</v>
      </c>
      <c r="E4108" s="373" t="s">
        <v>10616</v>
      </c>
      <c r="F4108" s="375" t="s">
        <v>10617</v>
      </c>
      <c r="G4108" s="376" t="s">
        <v>185</v>
      </c>
      <c r="H4108" s="377">
        <v>1</v>
      </c>
      <c r="I4108" s="378">
        <v>1.78</v>
      </c>
      <c r="J4108" s="378">
        <v>1.78</v>
      </c>
      <c r="K4108" s="379"/>
      <c r="L4108" s="493">
        <v>2.15</v>
      </c>
    </row>
    <row r="4109" spans="1:13" x14ac:dyDescent="0.2">
      <c r="A4109" s="359" t="s">
        <v>14442</v>
      </c>
      <c r="B4109" s="396" t="s">
        <v>5794</v>
      </c>
      <c r="C4109" s="397" t="s">
        <v>10619</v>
      </c>
      <c r="D4109" s="396" t="s">
        <v>217</v>
      </c>
      <c r="E4109" s="396" t="s">
        <v>10620</v>
      </c>
      <c r="F4109" s="398" t="s">
        <v>10621</v>
      </c>
      <c r="G4109" s="399" t="s">
        <v>185</v>
      </c>
      <c r="H4109" s="400">
        <v>1</v>
      </c>
      <c r="I4109" s="380">
        <v>0.55000000000000004</v>
      </c>
      <c r="J4109" s="380">
        <v>0.55000000000000004</v>
      </c>
      <c r="K4109" s="379"/>
      <c r="L4109" s="489">
        <v>0.67</v>
      </c>
    </row>
    <row r="4110" spans="1:13" ht="12.75" thickBot="1" x14ac:dyDescent="0.25">
      <c r="A4110" s="359" t="s">
        <v>14443</v>
      </c>
      <c r="B4110" s="396" t="s">
        <v>5794</v>
      </c>
      <c r="C4110" s="397" t="s">
        <v>10623</v>
      </c>
      <c r="D4110" s="396" t="s">
        <v>217</v>
      </c>
      <c r="E4110" s="396" t="s">
        <v>10624</v>
      </c>
      <c r="F4110" s="398" t="s">
        <v>10617</v>
      </c>
      <c r="G4110" s="399" t="s">
        <v>185</v>
      </c>
      <c r="H4110" s="400">
        <v>1</v>
      </c>
      <c r="I4110" s="380">
        <v>0.94</v>
      </c>
      <c r="J4110" s="380">
        <v>0.94</v>
      </c>
      <c r="K4110" s="379"/>
      <c r="L4110" s="489">
        <v>1.1399999999999999</v>
      </c>
    </row>
    <row r="4111" spans="1:13" ht="12.75" thickTop="1" x14ac:dyDescent="0.2">
      <c r="A4111" s="359" t="s">
        <v>14444</v>
      </c>
      <c r="B4111" s="390" t="s">
        <v>5794</v>
      </c>
      <c r="C4111" s="391" t="s">
        <v>10626</v>
      </c>
      <c r="D4111" s="390" t="s">
        <v>217</v>
      </c>
      <c r="E4111" s="390" t="s">
        <v>10627</v>
      </c>
      <c r="F4111" s="392" t="s">
        <v>10628</v>
      </c>
      <c r="G4111" s="393" t="s">
        <v>185</v>
      </c>
      <c r="H4111" s="394">
        <v>1</v>
      </c>
      <c r="I4111" s="395">
        <v>0.05</v>
      </c>
      <c r="J4111" s="395">
        <v>0.05</v>
      </c>
      <c r="K4111" s="379"/>
      <c r="L4111" s="491">
        <v>7.0000000000000007E-2</v>
      </c>
    </row>
    <row r="4112" spans="1:13" ht="24" x14ac:dyDescent="0.2">
      <c r="A4112" s="359" t="s">
        <v>8714</v>
      </c>
      <c r="B4112" s="373" t="s">
        <v>5794</v>
      </c>
      <c r="C4112" s="374" t="s">
        <v>10651</v>
      </c>
      <c r="D4112" s="373" t="s">
        <v>217</v>
      </c>
      <c r="E4112" s="373" t="s">
        <v>10652</v>
      </c>
      <c r="F4112" s="375" t="s">
        <v>10632</v>
      </c>
      <c r="G4112" s="376" t="s">
        <v>185</v>
      </c>
      <c r="H4112" s="377">
        <v>1</v>
      </c>
      <c r="I4112" s="378">
        <v>0.69</v>
      </c>
      <c r="J4112" s="378">
        <v>0.69</v>
      </c>
      <c r="K4112" s="379"/>
      <c r="L4112" s="493">
        <v>0.84</v>
      </c>
    </row>
    <row r="4113" spans="1:13" x14ac:dyDescent="0.2">
      <c r="A4113" s="359" t="s">
        <v>8716</v>
      </c>
      <c r="B4113" s="373" t="s">
        <v>5794</v>
      </c>
      <c r="C4113" s="374" t="s">
        <v>10654</v>
      </c>
      <c r="D4113" s="373" t="s">
        <v>217</v>
      </c>
      <c r="E4113" s="373" t="s">
        <v>10655</v>
      </c>
      <c r="F4113" s="375" t="s">
        <v>10632</v>
      </c>
      <c r="G4113" s="376" t="s">
        <v>185</v>
      </c>
      <c r="H4113" s="377">
        <v>1</v>
      </c>
      <c r="I4113" s="378">
        <v>0.97</v>
      </c>
      <c r="J4113" s="378">
        <v>0.97</v>
      </c>
      <c r="K4113" s="379"/>
      <c r="L4113" s="493">
        <v>1.17</v>
      </c>
    </row>
    <row r="4114" spans="1:13" x14ac:dyDescent="0.2">
      <c r="A4114" s="359" t="s">
        <v>8717</v>
      </c>
      <c r="B4114" s="360" t="s">
        <v>10718</v>
      </c>
      <c r="C4114" s="361" t="s">
        <v>5781</v>
      </c>
      <c r="D4114" s="360" t="s">
        <v>5782</v>
      </c>
      <c r="E4114" s="360" t="s">
        <v>5783</v>
      </c>
      <c r="F4114" s="362" t="s">
        <v>5784</v>
      </c>
      <c r="G4114" s="363" t="s">
        <v>5785</v>
      </c>
      <c r="H4114" s="361" t="s">
        <v>5786</v>
      </c>
      <c r="I4114" s="361" t="s">
        <v>5787</v>
      </c>
      <c r="J4114" s="361" t="s">
        <v>5788</v>
      </c>
      <c r="K4114" s="364"/>
      <c r="L4114" s="494"/>
    </row>
    <row r="4115" spans="1:13" ht="24" x14ac:dyDescent="0.2">
      <c r="A4115" s="359" t="s">
        <v>8718</v>
      </c>
      <c r="B4115" s="365" t="s">
        <v>5789</v>
      </c>
      <c r="C4115" s="366" t="s">
        <v>5890</v>
      </c>
      <c r="D4115" s="365" t="s">
        <v>5791</v>
      </c>
      <c r="E4115" s="365" t="s">
        <v>1622</v>
      </c>
      <c r="F4115" s="367">
        <v>2</v>
      </c>
      <c r="G4115" s="368" t="s">
        <v>5885</v>
      </c>
      <c r="H4115" s="369">
        <v>1</v>
      </c>
      <c r="I4115" s="370">
        <v>232.64</v>
      </c>
      <c r="J4115" s="370">
        <v>232.64000000000001</v>
      </c>
      <c r="K4115" s="371"/>
      <c r="L4115" s="495">
        <v>280.26</v>
      </c>
      <c r="M4115" s="488">
        <v>280.26</v>
      </c>
    </row>
    <row r="4116" spans="1:13" x14ac:dyDescent="0.2">
      <c r="A4116" s="359" t="s">
        <v>8719</v>
      </c>
      <c r="B4116" s="373" t="s">
        <v>5794</v>
      </c>
      <c r="C4116" s="374" t="s">
        <v>5840</v>
      </c>
      <c r="D4116" s="373" t="s">
        <v>5791</v>
      </c>
      <c r="E4116" s="373" t="s">
        <v>5288</v>
      </c>
      <c r="F4116" s="375" t="s">
        <v>5796</v>
      </c>
      <c r="G4116" s="376" t="s">
        <v>86</v>
      </c>
      <c r="H4116" s="377">
        <v>1.8</v>
      </c>
      <c r="I4116" s="378">
        <v>18.510000000000002</v>
      </c>
      <c r="J4116" s="378">
        <v>33.31</v>
      </c>
      <c r="K4116" s="379"/>
      <c r="L4116" s="493">
        <v>22.3</v>
      </c>
    </row>
    <row r="4117" spans="1:13" x14ac:dyDescent="0.2">
      <c r="A4117" s="359" t="s">
        <v>8720</v>
      </c>
      <c r="B4117" s="373" t="s">
        <v>5794</v>
      </c>
      <c r="C4117" s="374" t="s">
        <v>5815</v>
      </c>
      <c r="D4117" s="373" t="s">
        <v>5791</v>
      </c>
      <c r="E4117" s="373" t="s">
        <v>5286</v>
      </c>
      <c r="F4117" s="375" t="s">
        <v>5796</v>
      </c>
      <c r="G4117" s="376" t="s">
        <v>86</v>
      </c>
      <c r="H4117" s="377">
        <v>18</v>
      </c>
      <c r="I4117" s="378">
        <v>11.073893969849246</v>
      </c>
      <c r="J4117" s="378">
        <v>199.33</v>
      </c>
      <c r="K4117" s="379"/>
      <c r="L4117" s="493">
        <v>13.34</v>
      </c>
    </row>
    <row r="4118" spans="1:13" x14ac:dyDescent="0.2">
      <c r="A4118" s="359" t="s">
        <v>14445</v>
      </c>
      <c r="B4118" s="381" t="s">
        <v>10723</v>
      </c>
      <c r="C4118" s="382" t="s">
        <v>5781</v>
      </c>
      <c r="D4118" s="381" t="s">
        <v>5782</v>
      </c>
      <c r="E4118" s="381" t="s">
        <v>5783</v>
      </c>
      <c r="F4118" s="383" t="s">
        <v>5784</v>
      </c>
      <c r="G4118" s="384" t="s">
        <v>5785</v>
      </c>
      <c r="H4118" s="382" t="s">
        <v>5786</v>
      </c>
      <c r="I4118" s="382" t="s">
        <v>5787</v>
      </c>
      <c r="J4118" s="382" t="s">
        <v>5788</v>
      </c>
      <c r="K4118" s="364"/>
    </row>
    <row r="4119" spans="1:13" ht="12.75" thickBot="1" x14ac:dyDescent="0.25">
      <c r="A4119" s="359" t="s">
        <v>14446</v>
      </c>
      <c r="B4119" s="385" t="s">
        <v>5789</v>
      </c>
      <c r="C4119" s="386" t="s">
        <v>5893</v>
      </c>
      <c r="D4119" s="385" t="s">
        <v>5791</v>
      </c>
      <c r="E4119" s="385" t="s">
        <v>215</v>
      </c>
      <c r="F4119" s="387">
        <v>2</v>
      </c>
      <c r="G4119" s="388" t="s">
        <v>5885</v>
      </c>
      <c r="H4119" s="389">
        <v>1</v>
      </c>
      <c r="I4119" s="372">
        <v>134.41</v>
      </c>
      <c r="J4119" s="372">
        <v>134.41</v>
      </c>
      <c r="K4119" s="371"/>
      <c r="L4119" s="488">
        <v>161.91999999999999</v>
      </c>
      <c r="M4119" s="488">
        <v>161.91999999999999</v>
      </c>
    </row>
    <row r="4120" spans="1:13" ht="12.75" thickTop="1" x14ac:dyDescent="0.2">
      <c r="A4120" s="359" t="s">
        <v>14447</v>
      </c>
      <c r="B4120" s="390" t="s">
        <v>5794</v>
      </c>
      <c r="C4120" s="391" t="s">
        <v>5840</v>
      </c>
      <c r="D4120" s="390" t="s">
        <v>5791</v>
      </c>
      <c r="E4120" s="390" t="s">
        <v>5288</v>
      </c>
      <c r="F4120" s="392" t="s">
        <v>5796</v>
      </c>
      <c r="G4120" s="393" t="s">
        <v>86</v>
      </c>
      <c r="H4120" s="394">
        <v>1.04</v>
      </c>
      <c r="I4120" s="395">
        <v>18.510000000000002</v>
      </c>
      <c r="J4120" s="395">
        <v>19.25</v>
      </c>
      <c r="K4120" s="379"/>
      <c r="L4120" s="491">
        <v>22.3</v>
      </c>
    </row>
    <row r="4121" spans="1:13" x14ac:dyDescent="0.2">
      <c r="A4121" s="359" t="s">
        <v>8721</v>
      </c>
      <c r="B4121" s="373" t="s">
        <v>5794</v>
      </c>
      <c r="C4121" s="374" t="s">
        <v>5815</v>
      </c>
      <c r="D4121" s="373" t="s">
        <v>5791</v>
      </c>
      <c r="E4121" s="373" t="s">
        <v>5286</v>
      </c>
      <c r="F4121" s="375" t="s">
        <v>5796</v>
      </c>
      <c r="G4121" s="376" t="s">
        <v>86</v>
      </c>
      <c r="H4121" s="377">
        <v>10.4</v>
      </c>
      <c r="I4121" s="378">
        <v>11.073850434782608</v>
      </c>
      <c r="J4121" s="378">
        <v>115.16</v>
      </c>
      <c r="K4121" s="379"/>
      <c r="L4121" s="493">
        <v>13.34</v>
      </c>
    </row>
    <row r="4122" spans="1:13" x14ac:dyDescent="0.2">
      <c r="A4122" s="359" t="s">
        <v>8723</v>
      </c>
      <c r="B4122" s="360" t="s">
        <v>10728</v>
      </c>
      <c r="C4122" s="361" t="s">
        <v>5781</v>
      </c>
      <c r="D4122" s="360" t="s">
        <v>5782</v>
      </c>
      <c r="E4122" s="360" t="s">
        <v>5783</v>
      </c>
      <c r="F4122" s="362" t="s">
        <v>5784</v>
      </c>
      <c r="G4122" s="363" t="s">
        <v>5785</v>
      </c>
      <c r="H4122" s="361" t="s">
        <v>5786</v>
      </c>
      <c r="I4122" s="361" t="s">
        <v>5787</v>
      </c>
      <c r="J4122" s="361" t="s">
        <v>5788</v>
      </c>
      <c r="K4122" s="364"/>
      <c r="L4122" s="494"/>
    </row>
    <row r="4123" spans="1:13" x14ac:dyDescent="0.2">
      <c r="A4123" s="359" t="s">
        <v>8724</v>
      </c>
      <c r="B4123" s="365" t="s">
        <v>5789</v>
      </c>
      <c r="C4123" s="366" t="s">
        <v>10730</v>
      </c>
      <c r="D4123" s="365" t="s">
        <v>5791</v>
      </c>
      <c r="E4123" s="365" t="s">
        <v>1649</v>
      </c>
      <c r="F4123" s="367">
        <v>2</v>
      </c>
      <c r="G4123" s="368" t="s">
        <v>5885</v>
      </c>
      <c r="H4123" s="369">
        <v>1</v>
      </c>
      <c r="I4123" s="370">
        <v>62.03</v>
      </c>
      <c r="J4123" s="370">
        <v>62.03</v>
      </c>
      <c r="K4123" s="371"/>
      <c r="L4123" s="495">
        <v>74.73</v>
      </c>
      <c r="M4123" s="488">
        <v>74.73</v>
      </c>
    </row>
    <row r="4124" spans="1:13" x14ac:dyDescent="0.2">
      <c r="A4124" s="359" t="s">
        <v>8725</v>
      </c>
      <c r="B4124" s="373" t="s">
        <v>5794</v>
      </c>
      <c r="C4124" s="374" t="s">
        <v>5840</v>
      </c>
      <c r="D4124" s="373" t="s">
        <v>5791</v>
      </c>
      <c r="E4124" s="373" t="s">
        <v>5288</v>
      </c>
      <c r="F4124" s="375" t="s">
        <v>5796</v>
      </c>
      <c r="G4124" s="376" t="s">
        <v>86</v>
      </c>
      <c r="H4124" s="377">
        <v>0.48</v>
      </c>
      <c r="I4124" s="378">
        <v>18.510000000000002</v>
      </c>
      <c r="J4124" s="378">
        <v>8.8800000000000008</v>
      </c>
      <c r="K4124" s="379"/>
      <c r="L4124" s="493">
        <v>22.3</v>
      </c>
    </row>
    <row r="4125" spans="1:13" x14ac:dyDescent="0.2">
      <c r="A4125" s="359" t="s">
        <v>8726</v>
      </c>
      <c r="B4125" s="373" t="s">
        <v>5794</v>
      </c>
      <c r="C4125" s="374" t="s">
        <v>5815</v>
      </c>
      <c r="D4125" s="373" t="s">
        <v>5791</v>
      </c>
      <c r="E4125" s="373" t="s">
        <v>5286</v>
      </c>
      <c r="F4125" s="375" t="s">
        <v>5796</v>
      </c>
      <c r="G4125" s="376" t="s">
        <v>86</v>
      </c>
      <c r="H4125" s="377">
        <v>4.8</v>
      </c>
      <c r="I4125" s="378">
        <v>11.074177358490566</v>
      </c>
      <c r="J4125" s="378">
        <v>53.15</v>
      </c>
      <c r="K4125" s="379"/>
      <c r="L4125" s="493">
        <v>13.34</v>
      </c>
    </row>
    <row r="4126" spans="1:13" x14ac:dyDescent="0.2">
      <c r="A4126" s="359" t="s">
        <v>14448</v>
      </c>
      <c r="B4126" s="381" t="s">
        <v>10734</v>
      </c>
      <c r="C4126" s="382" t="s">
        <v>5781</v>
      </c>
      <c r="D4126" s="381" t="s">
        <v>5782</v>
      </c>
      <c r="E4126" s="381" t="s">
        <v>5783</v>
      </c>
      <c r="F4126" s="383" t="s">
        <v>5784</v>
      </c>
      <c r="G4126" s="384" t="s">
        <v>5785</v>
      </c>
      <c r="H4126" s="382" t="s">
        <v>5786</v>
      </c>
      <c r="I4126" s="382" t="s">
        <v>5787</v>
      </c>
      <c r="J4126" s="382" t="s">
        <v>5788</v>
      </c>
      <c r="K4126" s="364"/>
    </row>
    <row r="4127" spans="1:13" ht="12.75" thickBot="1" x14ac:dyDescent="0.25">
      <c r="A4127" s="359" t="s">
        <v>14449</v>
      </c>
      <c r="B4127" s="385" t="s">
        <v>5789</v>
      </c>
      <c r="C4127" s="386" t="s">
        <v>5913</v>
      </c>
      <c r="D4127" s="385" t="s">
        <v>5791</v>
      </c>
      <c r="E4127" s="385" t="s">
        <v>222</v>
      </c>
      <c r="F4127" s="387">
        <v>2</v>
      </c>
      <c r="G4127" s="388" t="s">
        <v>5793</v>
      </c>
      <c r="H4127" s="389">
        <v>1</v>
      </c>
      <c r="I4127" s="372">
        <v>5.17</v>
      </c>
      <c r="J4127" s="372">
        <v>5.17</v>
      </c>
      <c r="K4127" s="371"/>
      <c r="L4127" s="488">
        <v>6.22</v>
      </c>
      <c r="M4127" s="488">
        <v>6.22</v>
      </c>
    </row>
    <row r="4128" spans="1:13" ht="12.75" thickTop="1" x14ac:dyDescent="0.2">
      <c r="A4128" s="359" t="s">
        <v>14450</v>
      </c>
      <c r="B4128" s="390" t="s">
        <v>5794</v>
      </c>
      <c r="C4128" s="391" t="s">
        <v>5840</v>
      </c>
      <c r="D4128" s="390" t="s">
        <v>5791</v>
      </c>
      <c r="E4128" s="390" t="s">
        <v>5288</v>
      </c>
      <c r="F4128" s="392" t="s">
        <v>5796</v>
      </c>
      <c r="G4128" s="393" t="s">
        <v>86</v>
      </c>
      <c r="H4128" s="394">
        <v>0.04</v>
      </c>
      <c r="I4128" s="395">
        <v>18.510000000000002</v>
      </c>
      <c r="J4128" s="395">
        <v>0.74</v>
      </c>
      <c r="K4128" s="379"/>
      <c r="L4128" s="491">
        <v>22.3</v>
      </c>
    </row>
    <row r="4129" spans="1:13" x14ac:dyDescent="0.2">
      <c r="A4129" s="359" t="s">
        <v>8727</v>
      </c>
      <c r="B4129" s="373" t="s">
        <v>5794</v>
      </c>
      <c r="C4129" s="374" t="s">
        <v>5815</v>
      </c>
      <c r="D4129" s="373" t="s">
        <v>5791</v>
      </c>
      <c r="E4129" s="373" t="s">
        <v>5286</v>
      </c>
      <c r="F4129" s="375" t="s">
        <v>5796</v>
      </c>
      <c r="G4129" s="376" t="s">
        <v>86</v>
      </c>
      <c r="H4129" s="377">
        <v>0.4</v>
      </c>
      <c r="I4129" s="378">
        <v>11.092140000000001</v>
      </c>
      <c r="J4129" s="378">
        <v>4.43</v>
      </c>
      <c r="K4129" s="379"/>
      <c r="L4129" s="493">
        <v>13.34</v>
      </c>
    </row>
    <row r="4130" spans="1:13" x14ac:dyDescent="0.2">
      <c r="A4130" s="359" t="s">
        <v>8729</v>
      </c>
      <c r="B4130" s="360" t="s">
        <v>10739</v>
      </c>
      <c r="C4130" s="361" t="s">
        <v>5781</v>
      </c>
      <c r="D4130" s="360" t="s">
        <v>5782</v>
      </c>
      <c r="E4130" s="360" t="s">
        <v>5783</v>
      </c>
      <c r="F4130" s="362" t="s">
        <v>5784</v>
      </c>
      <c r="G4130" s="363" t="s">
        <v>5785</v>
      </c>
      <c r="H4130" s="361" t="s">
        <v>5786</v>
      </c>
      <c r="I4130" s="361" t="s">
        <v>5787</v>
      </c>
      <c r="J4130" s="361" t="s">
        <v>5788</v>
      </c>
      <c r="K4130" s="364"/>
      <c r="L4130" s="494"/>
    </row>
    <row r="4131" spans="1:13" x14ac:dyDescent="0.2">
      <c r="A4131" s="359" t="s">
        <v>8730</v>
      </c>
      <c r="B4131" s="365" t="s">
        <v>5789</v>
      </c>
      <c r="C4131" s="366" t="s">
        <v>5923</v>
      </c>
      <c r="D4131" s="365" t="s">
        <v>5791</v>
      </c>
      <c r="E4131" s="365" t="s">
        <v>230</v>
      </c>
      <c r="F4131" s="367">
        <v>3</v>
      </c>
      <c r="G4131" s="368" t="s">
        <v>5885</v>
      </c>
      <c r="H4131" s="369">
        <v>1</v>
      </c>
      <c r="I4131" s="370">
        <v>36.269999999999996</v>
      </c>
      <c r="J4131" s="370">
        <v>36.269999999999996</v>
      </c>
      <c r="K4131" s="371"/>
      <c r="L4131" s="495">
        <v>43.7</v>
      </c>
      <c r="M4131" s="488">
        <v>43.7</v>
      </c>
    </row>
    <row r="4132" spans="1:13" x14ac:dyDescent="0.2">
      <c r="A4132" s="359" t="s">
        <v>8731</v>
      </c>
      <c r="B4132" s="373" t="s">
        <v>5794</v>
      </c>
      <c r="C4132" s="374" t="s">
        <v>5815</v>
      </c>
      <c r="D4132" s="373" t="s">
        <v>5791</v>
      </c>
      <c r="E4132" s="373" t="s">
        <v>5286</v>
      </c>
      <c r="F4132" s="375" t="s">
        <v>5796</v>
      </c>
      <c r="G4132" s="376" t="s">
        <v>86</v>
      </c>
      <c r="H4132" s="377">
        <v>0.72</v>
      </c>
      <c r="I4132" s="378">
        <v>11.056162500000005</v>
      </c>
      <c r="J4132" s="378">
        <v>7.96</v>
      </c>
      <c r="K4132" s="379"/>
      <c r="L4132" s="493">
        <v>13.34</v>
      </c>
    </row>
    <row r="4133" spans="1:13" x14ac:dyDescent="0.2">
      <c r="A4133" s="359" t="s">
        <v>8732</v>
      </c>
      <c r="B4133" s="373" t="s">
        <v>5794</v>
      </c>
      <c r="C4133" s="374" t="s">
        <v>5924</v>
      </c>
      <c r="D4133" s="373" t="s">
        <v>5791</v>
      </c>
      <c r="E4133" s="373" t="s">
        <v>5925</v>
      </c>
      <c r="F4133" s="375" t="s">
        <v>5798</v>
      </c>
      <c r="G4133" s="376" t="s">
        <v>86</v>
      </c>
      <c r="H4133" s="377">
        <v>0.4</v>
      </c>
      <c r="I4133" s="378">
        <v>70.78</v>
      </c>
      <c r="J4133" s="378">
        <v>28.31</v>
      </c>
      <c r="K4133" s="379"/>
      <c r="L4133" s="493">
        <v>85.27</v>
      </c>
    </row>
    <row r="4134" spans="1:13" x14ac:dyDescent="0.2">
      <c r="A4134" s="359" t="s">
        <v>14451</v>
      </c>
      <c r="B4134" s="381" t="s">
        <v>10744</v>
      </c>
      <c r="C4134" s="382" t="s">
        <v>5781</v>
      </c>
      <c r="D4134" s="381" t="s">
        <v>5782</v>
      </c>
      <c r="E4134" s="381" t="s">
        <v>5783</v>
      </c>
      <c r="F4134" s="383" t="s">
        <v>5784</v>
      </c>
      <c r="G4134" s="384" t="s">
        <v>5785</v>
      </c>
      <c r="H4134" s="382" t="s">
        <v>5786</v>
      </c>
      <c r="I4134" s="382" t="s">
        <v>5787</v>
      </c>
      <c r="J4134" s="382" t="s">
        <v>5788</v>
      </c>
      <c r="K4134" s="364"/>
    </row>
    <row r="4135" spans="1:13" ht="12.75" thickBot="1" x14ac:dyDescent="0.25">
      <c r="A4135" s="359" t="s">
        <v>14452</v>
      </c>
      <c r="B4135" s="385" t="s">
        <v>5789</v>
      </c>
      <c r="C4135" s="386" t="s">
        <v>5930</v>
      </c>
      <c r="D4135" s="385" t="s">
        <v>5791</v>
      </c>
      <c r="E4135" s="385" t="s">
        <v>236</v>
      </c>
      <c r="F4135" s="387">
        <v>2</v>
      </c>
      <c r="G4135" s="388" t="s">
        <v>5793</v>
      </c>
      <c r="H4135" s="389">
        <v>1</v>
      </c>
      <c r="I4135" s="372">
        <v>2.21</v>
      </c>
      <c r="J4135" s="372">
        <v>2.21</v>
      </c>
      <c r="K4135" s="371"/>
      <c r="L4135" s="488">
        <v>2.66</v>
      </c>
      <c r="M4135" s="488">
        <v>2.66</v>
      </c>
    </row>
    <row r="4136" spans="1:13" ht="12.75" thickTop="1" x14ac:dyDescent="0.2">
      <c r="A4136" s="359" t="s">
        <v>14453</v>
      </c>
      <c r="B4136" s="390" t="s">
        <v>5794</v>
      </c>
      <c r="C4136" s="391" t="s">
        <v>5815</v>
      </c>
      <c r="D4136" s="390" t="s">
        <v>5791</v>
      </c>
      <c r="E4136" s="390" t="s">
        <v>5286</v>
      </c>
      <c r="F4136" s="392" t="s">
        <v>5796</v>
      </c>
      <c r="G4136" s="393" t="s">
        <v>86</v>
      </c>
      <c r="H4136" s="394">
        <v>0.2</v>
      </c>
      <c r="I4136" s="395">
        <v>11.07</v>
      </c>
      <c r="J4136" s="395">
        <v>2.21</v>
      </c>
      <c r="K4136" s="379"/>
      <c r="L4136" s="491">
        <v>13.34</v>
      </c>
    </row>
    <row r="4137" spans="1:13" x14ac:dyDescent="0.2">
      <c r="A4137" s="359" t="s">
        <v>8733</v>
      </c>
      <c r="B4137" s="360" t="s">
        <v>10748</v>
      </c>
      <c r="C4137" s="361" t="s">
        <v>5781</v>
      </c>
      <c r="D4137" s="360" t="s">
        <v>5782</v>
      </c>
      <c r="E4137" s="360" t="s">
        <v>5783</v>
      </c>
      <c r="F4137" s="362" t="s">
        <v>5784</v>
      </c>
      <c r="G4137" s="363" t="s">
        <v>5785</v>
      </c>
      <c r="H4137" s="361" t="s">
        <v>5786</v>
      </c>
      <c r="I4137" s="361" t="s">
        <v>5787</v>
      </c>
      <c r="J4137" s="361" t="s">
        <v>5788</v>
      </c>
      <c r="K4137" s="364"/>
      <c r="L4137" s="494"/>
    </row>
    <row r="4138" spans="1:13" x14ac:dyDescent="0.2">
      <c r="A4138" s="359" t="s">
        <v>8735</v>
      </c>
      <c r="B4138" s="365" t="s">
        <v>5789</v>
      </c>
      <c r="C4138" s="366" t="s">
        <v>5923</v>
      </c>
      <c r="D4138" s="365" t="s">
        <v>5791</v>
      </c>
      <c r="E4138" s="365" t="s">
        <v>230</v>
      </c>
      <c r="F4138" s="367">
        <v>3</v>
      </c>
      <c r="G4138" s="368" t="s">
        <v>5885</v>
      </c>
      <c r="H4138" s="369">
        <v>1</v>
      </c>
      <c r="I4138" s="370">
        <v>36.269999999999996</v>
      </c>
      <c r="J4138" s="370">
        <v>36.269999999999996</v>
      </c>
      <c r="K4138" s="371"/>
      <c r="L4138" s="495">
        <v>43.7</v>
      </c>
      <c r="M4138" s="488">
        <v>43.7</v>
      </c>
    </row>
    <row r="4139" spans="1:13" x14ac:dyDescent="0.2">
      <c r="A4139" s="359" t="s">
        <v>8736</v>
      </c>
      <c r="B4139" s="373" t="s">
        <v>5794</v>
      </c>
      <c r="C4139" s="374" t="s">
        <v>5815</v>
      </c>
      <c r="D4139" s="373" t="s">
        <v>5791</v>
      </c>
      <c r="E4139" s="373" t="s">
        <v>5286</v>
      </c>
      <c r="F4139" s="375" t="s">
        <v>5796</v>
      </c>
      <c r="G4139" s="376" t="s">
        <v>86</v>
      </c>
      <c r="H4139" s="377">
        <v>0.72</v>
      </c>
      <c r="I4139" s="378">
        <v>11.056162500000005</v>
      </c>
      <c r="J4139" s="378">
        <v>7.96</v>
      </c>
      <c r="K4139" s="379"/>
      <c r="L4139" s="493">
        <v>13.34</v>
      </c>
    </row>
    <row r="4140" spans="1:13" x14ac:dyDescent="0.2">
      <c r="A4140" s="359" t="s">
        <v>8737</v>
      </c>
      <c r="B4140" s="373" t="s">
        <v>5794</v>
      </c>
      <c r="C4140" s="374" t="s">
        <v>5924</v>
      </c>
      <c r="D4140" s="373" t="s">
        <v>5791</v>
      </c>
      <c r="E4140" s="373" t="s">
        <v>5925</v>
      </c>
      <c r="F4140" s="375" t="s">
        <v>5798</v>
      </c>
      <c r="G4140" s="376" t="s">
        <v>86</v>
      </c>
      <c r="H4140" s="377">
        <v>0.4</v>
      </c>
      <c r="I4140" s="378">
        <v>70.78</v>
      </c>
      <c r="J4140" s="378">
        <v>28.31</v>
      </c>
      <c r="K4140" s="379"/>
      <c r="L4140" s="493">
        <v>85.27</v>
      </c>
    </row>
    <row r="4141" spans="1:13" x14ac:dyDescent="0.2">
      <c r="A4141" s="359" t="s">
        <v>8738</v>
      </c>
      <c r="B4141" s="360" t="s">
        <v>10753</v>
      </c>
      <c r="C4141" s="361" t="s">
        <v>5781</v>
      </c>
      <c r="D4141" s="360" t="s">
        <v>5782</v>
      </c>
      <c r="E4141" s="360" t="s">
        <v>5783</v>
      </c>
      <c r="F4141" s="362" t="s">
        <v>5784</v>
      </c>
      <c r="G4141" s="363" t="s">
        <v>5785</v>
      </c>
      <c r="H4141" s="361" t="s">
        <v>5786</v>
      </c>
      <c r="I4141" s="361" t="s">
        <v>5787</v>
      </c>
      <c r="J4141" s="361" t="s">
        <v>5788</v>
      </c>
      <c r="K4141" s="364"/>
      <c r="L4141" s="494"/>
    </row>
    <row r="4142" spans="1:13" ht="24" x14ac:dyDescent="0.2">
      <c r="A4142" s="359" t="s">
        <v>14454</v>
      </c>
      <c r="B4142" s="385" t="s">
        <v>5789</v>
      </c>
      <c r="C4142" s="386" t="s">
        <v>5933</v>
      </c>
      <c r="D4142" s="385" t="s">
        <v>5791</v>
      </c>
      <c r="E4142" s="385" t="s">
        <v>241</v>
      </c>
      <c r="F4142" s="387">
        <v>4</v>
      </c>
      <c r="G4142" s="388" t="s">
        <v>5793</v>
      </c>
      <c r="H4142" s="389">
        <v>1</v>
      </c>
      <c r="I4142" s="372">
        <v>2.25</v>
      </c>
      <c r="J4142" s="372">
        <v>2.25</v>
      </c>
      <c r="K4142" s="371"/>
      <c r="L4142" s="488">
        <v>2.71</v>
      </c>
      <c r="M4142" s="488">
        <v>2.71</v>
      </c>
    </row>
    <row r="4143" spans="1:13" ht="12.75" thickBot="1" x14ac:dyDescent="0.25">
      <c r="A4143" s="359" t="s">
        <v>14455</v>
      </c>
      <c r="B4143" s="396" t="s">
        <v>5794</v>
      </c>
      <c r="C4143" s="397" t="s">
        <v>5840</v>
      </c>
      <c r="D4143" s="396" t="s">
        <v>5791</v>
      </c>
      <c r="E4143" s="396" t="s">
        <v>5288</v>
      </c>
      <c r="F4143" s="398" t="s">
        <v>5796</v>
      </c>
      <c r="G4143" s="399" t="s">
        <v>86</v>
      </c>
      <c r="H4143" s="400">
        <v>6.7400000000000002E-2</v>
      </c>
      <c r="I4143" s="380">
        <v>18.510000000000002</v>
      </c>
      <c r="J4143" s="380">
        <v>1.24</v>
      </c>
      <c r="K4143" s="379"/>
      <c r="L4143" s="489">
        <v>22.3</v>
      </c>
    </row>
    <row r="4144" spans="1:13" ht="12.75" thickTop="1" x14ac:dyDescent="0.2">
      <c r="A4144" s="359" t="s">
        <v>14456</v>
      </c>
      <c r="B4144" s="390" t="s">
        <v>5794</v>
      </c>
      <c r="C4144" s="391" t="s">
        <v>5815</v>
      </c>
      <c r="D4144" s="390" t="s">
        <v>5791</v>
      </c>
      <c r="E4144" s="390" t="s">
        <v>5286</v>
      </c>
      <c r="F4144" s="392" t="s">
        <v>5796</v>
      </c>
      <c r="G4144" s="393" t="s">
        <v>86</v>
      </c>
      <c r="H4144" s="394">
        <v>9.1300000000000006E-2</v>
      </c>
      <c r="I4144" s="395">
        <v>11.07</v>
      </c>
      <c r="J4144" s="395">
        <v>1.01</v>
      </c>
      <c r="K4144" s="379"/>
      <c r="L4144" s="491">
        <v>13.34</v>
      </c>
    </row>
    <row r="4145" spans="1:13" x14ac:dyDescent="0.2">
      <c r="A4145" s="359" t="s">
        <v>8739</v>
      </c>
      <c r="B4145" s="360" t="s">
        <v>10758</v>
      </c>
      <c r="C4145" s="361" t="s">
        <v>5781</v>
      </c>
      <c r="D4145" s="360" t="s">
        <v>5782</v>
      </c>
      <c r="E4145" s="360" t="s">
        <v>5783</v>
      </c>
      <c r="F4145" s="362" t="s">
        <v>5784</v>
      </c>
      <c r="G4145" s="363" t="s">
        <v>5785</v>
      </c>
      <c r="H4145" s="361" t="s">
        <v>5786</v>
      </c>
      <c r="I4145" s="361" t="s">
        <v>5787</v>
      </c>
      <c r="J4145" s="361" t="s">
        <v>5788</v>
      </c>
      <c r="K4145" s="364"/>
      <c r="L4145" s="494"/>
    </row>
    <row r="4146" spans="1:13" ht="24" x14ac:dyDescent="0.2">
      <c r="A4146" s="359" t="s">
        <v>8741</v>
      </c>
      <c r="B4146" s="365" t="s">
        <v>5789</v>
      </c>
      <c r="C4146" s="366" t="s">
        <v>5935</v>
      </c>
      <c r="D4146" s="365" t="s">
        <v>217</v>
      </c>
      <c r="E4146" s="365" t="s">
        <v>243</v>
      </c>
      <c r="F4146" s="367" t="s">
        <v>5936</v>
      </c>
      <c r="G4146" s="368" t="s">
        <v>5793</v>
      </c>
      <c r="H4146" s="369">
        <v>1</v>
      </c>
      <c r="I4146" s="370">
        <v>2.65</v>
      </c>
      <c r="J4146" s="370">
        <v>2.65</v>
      </c>
      <c r="K4146" s="371"/>
      <c r="L4146" s="495">
        <v>3.2</v>
      </c>
      <c r="M4146" s="488">
        <v>3.2</v>
      </c>
    </row>
    <row r="4147" spans="1:13" ht="24" x14ac:dyDescent="0.2">
      <c r="A4147" s="359" t="s">
        <v>8742</v>
      </c>
      <c r="B4147" s="418" t="s">
        <v>5898</v>
      </c>
      <c r="C4147" s="419" t="s">
        <v>5906</v>
      </c>
      <c r="D4147" s="418" t="s">
        <v>217</v>
      </c>
      <c r="E4147" s="418" t="s">
        <v>5907</v>
      </c>
      <c r="F4147" s="420" t="s">
        <v>5908</v>
      </c>
      <c r="G4147" s="421" t="s">
        <v>185</v>
      </c>
      <c r="H4147" s="422">
        <v>4.4999999999999998E-2</v>
      </c>
      <c r="I4147" s="423">
        <v>23.82</v>
      </c>
      <c r="J4147" s="423">
        <v>1.07</v>
      </c>
      <c r="K4147" s="379"/>
      <c r="L4147" s="493">
        <v>28.7</v>
      </c>
    </row>
    <row r="4148" spans="1:13" ht="24" x14ac:dyDescent="0.2">
      <c r="A4148" s="359" t="s">
        <v>8743</v>
      </c>
      <c r="B4148" s="418" t="s">
        <v>5898</v>
      </c>
      <c r="C4148" s="419" t="s">
        <v>5909</v>
      </c>
      <c r="D4148" s="418" t="s">
        <v>217</v>
      </c>
      <c r="E4148" s="418" t="s">
        <v>5455</v>
      </c>
      <c r="F4148" s="420" t="s">
        <v>5908</v>
      </c>
      <c r="G4148" s="421" t="s">
        <v>185</v>
      </c>
      <c r="H4148" s="422">
        <v>8.8999999999999996E-2</v>
      </c>
      <c r="I4148" s="423">
        <v>16.12</v>
      </c>
      <c r="J4148" s="423">
        <v>1.43</v>
      </c>
      <c r="K4148" s="379"/>
      <c r="L4148" s="493">
        <v>19.420000000000002</v>
      </c>
    </row>
    <row r="4149" spans="1:13" ht="24" x14ac:dyDescent="0.2">
      <c r="A4149" s="359" t="s">
        <v>8744</v>
      </c>
      <c r="B4149" s="418" t="s">
        <v>5898</v>
      </c>
      <c r="C4149" s="419" t="s">
        <v>5937</v>
      </c>
      <c r="D4149" s="418" t="s">
        <v>217</v>
      </c>
      <c r="E4149" s="418" t="s">
        <v>5938</v>
      </c>
      <c r="F4149" s="420" t="s">
        <v>5901</v>
      </c>
      <c r="G4149" s="421" t="s">
        <v>5902</v>
      </c>
      <c r="H4149" s="422">
        <v>2.5000000000000001E-2</v>
      </c>
      <c r="I4149" s="423">
        <v>5.37</v>
      </c>
      <c r="J4149" s="423">
        <v>0.13</v>
      </c>
      <c r="K4149" s="379"/>
      <c r="L4149" s="493">
        <v>6.48</v>
      </c>
    </row>
    <row r="4150" spans="1:13" ht="24" x14ac:dyDescent="0.2">
      <c r="A4150" s="359" t="s">
        <v>14457</v>
      </c>
      <c r="B4150" s="424" t="s">
        <v>5898</v>
      </c>
      <c r="C4150" s="425" t="s">
        <v>5939</v>
      </c>
      <c r="D4150" s="424" t="s">
        <v>217</v>
      </c>
      <c r="E4150" s="424" t="s">
        <v>5940</v>
      </c>
      <c r="F4150" s="426" t="s">
        <v>5901</v>
      </c>
      <c r="G4150" s="427" t="s">
        <v>5905</v>
      </c>
      <c r="H4150" s="428">
        <v>4.2000000000000003E-2</v>
      </c>
      <c r="I4150" s="417">
        <v>0.69</v>
      </c>
      <c r="J4150" s="417">
        <v>0.02</v>
      </c>
      <c r="K4150" s="379"/>
      <c r="L4150" s="489">
        <v>0.84</v>
      </c>
    </row>
    <row r="4151" spans="1:13" ht="12.75" thickBot="1" x14ac:dyDescent="0.25">
      <c r="A4151" s="359" t="s">
        <v>14458</v>
      </c>
      <c r="B4151" s="381" t="s">
        <v>10765</v>
      </c>
      <c r="C4151" s="382" t="s">
        <v>5781</v>
      </c>
      <c r="D4151" s="381" t="s">
        <v>5782</v>
      </c>
      <c r="E4151" s="381" t="s">
        <v>5783</v>
      </c>
      <c r="F4151" s="383" t="s">
        <v>5784</v>
      </c>
      <c r="G4151" s="384" t="s">
        <v>5785</v>
      </c>
      <c r="H4151" s="382" t="s">
        <v>5786</v>
      </c>
      <c r="I4151" s="382" t="s">
        <v>5787</v>
      </c>
      <c r="J4151" s="382" t="s">
        <v>5788</v>
      </c>
      <c r="K4151" s="364"/>
    </row>
    <row r="4152" spans="1:13" ht="12.75" thickTop="1" x14ac:dyDescent="0.2">
      <c r="A4152" s="359" t="s">
        <v>14459</v>
      </c>
      <c r="B4152" s="401" t="s">
        <v>5789</v>
      </c>
      <c r="C4152" s="402" t="s">
        <v>6282</v>
      </c>
      <c r="D4152" s="401" t="s">
        <v>5791</v>
      </c>
      <c r="E4152" s="401" t="s">
        <v>449</v>
      </c>
      <c r="F4152" s="403">
        <v>20</v>
      </c>
      <c r="G4152" s="404" t="s">
        <v>5793</v>
      </c>
      <c r="H4152" s="405">
        <v>1</v>
      </c>
      <c r="I4152" s="406">
        <v>4.13</v>
      </c>
      <c r="J4152" s="406">
        <v>4.13</v>
      </c>
      <c r="K4152" s="371"/>
      <c r="L4152" s="496">
        <v>4.96</v>
      </c>
      <c r="M4152" s="488">
        <v>4.96</v>
      </c>
    </row>
    <row r="4153" spans="1:13" x14ac:dyDescent="0.2">
      <c r="A4153" s="359" t="s">
        <v>8745</v>
      </c>
      <c r="B4153" s="373" t="s">
        <v>5794</v>
      </c>
      <c r="C4153" s="374" t="s">
        <v>6283</v>
      </c>
      <c r="D4153" s="373" t="s">
        <v>5791</v>
      </c>
      <c r="E4153" s="373" t="s">
        <v>5557</v>
      </c>
      <c r="F4153" s="375" t="s">
        <v>5796</v>
      </c>
      <c r="G4153" s="376" t="s">
        <v>86</v>
      </c>
      <c r="H4153" s="377">
        <v>5.5399999999999998E-2</v>
      </c>
      <c r="I4153" s="378">
        <v>18.510000000000002</v>
      </c>
      <c r="J4153" s="378">
        <v>1.02</v>
      </c>
      <c r="K4153" s="379"/>
      <c r="L4153" s="493">
        <v>22.3</v>
      </c>
    </row>
    <row r="4154" spans="1:13" x14ac:dyDescent="0.2">
      <c r="A4154" s="359" t="s">
        <v>8747</v>
      </c>
      <c r="B4154" s="373" t="s">
        <v>5794</v>
      </c>
      <c r="C4154" s="374" t="s">
        <v>6197</v>
      </c>
      <c r="D4154" s="373" t="s">
        <v>5791</v>
      </c>
      <c r="E4154" s="373" t="s">
        <v>5364</v>
      </c>
      <c r="F4154" s="375" t="s">
        <v>5798</v>
      </c>
      <c r="G4154" s="376" t="s">
        <v>5885</v>
      </c>
      <c r="H4154" s="377">
        <v>3.0000000000000001E-3</v>
      </c>
      <c r="I4154" s="378">
        <v>154.26</v>
      </c>
      <c r="J4154" s="378">
        <v>0.46</v>
      </c>
      <c r="K4154" s="379"/>
      <c r="L4154" s="493">
        <v>185.84</v>
      </c>
    </row>
    <row r="4155" spans="1:13" x14ac:dyDescent="0.2">
      <c r="A4155" s="359" t="s">
        <v>8748</v>
      </c>
      <c r="B4155" s="373" t="s">
        <v>5794</v>
      </c>
      <c r="C4155" s="374" t="s">
        <v>5797</v>
      </c>
      <c r="D4155" s="373" t="s">
        <v>5791</v>
      </c>
      <c r="E4155" s="373" t="s">
        <v>5380</v>
      </c>
      <c r="F4155" s="375" t="s">
        <v>5798</v>
      </c>
      <c r="G4155" s="376" t="s">
        <v>5298</v>
      </c>
      <c r="H4155" s="377">
        <v>1.2166999999999999</v>
      </c>
      <c r="I4155" s="378">
        <v>0.54079999999999906</v>
      </c>
      <c r="J4155" s="378">
        <v>0.65</v>
      </c>
      <c r="K4155" s="379"/>
      <c r="L4155" s="493">
        <v>0.63</v>
      </c>
    </row>
    <row r="4156" spans="1:13" x14ac:dyDescent="0.2">
      <c r="A4156" s="359" t="s">
        <v>8749</v>
      </c>
      <c r="B4156" s="373" t="s">
        <v>5794</v>
      </c>
      <c r="C4156" s="374" t="s">
        <v>6284</v>
      </c>
      <c r="D4156" s="373" t="s">
        <v>5791</v>
      </c>
      <c r="E4156" s="373" t="s">
        <v>6285</v>
      </c>
      <c r="F4156" s="375" t="s">
        <v>5798</v>
      </c>
      <c r="G4156" s="376" t="s">
        <v>5298</v>
      </c>
      <c r="H4156" s="377">
        <v>8.5999999999999993E-2</v>
      </c>
      <c r="I4156" s="378">
        <v>23.35</v>
      </c>
      <c r="J4156" s="378">
        <v>2</v>
      </c>
      <c r="K4156" s="379"/>
      <c r="L4156" s="493">
        <v>28.14</v>
      </c>
    </row>
    <row r="4157" spans="1:13" x14ac:dyDescent="0.2">
      <c r="A4157" s="359" t="s">
        <v>8750</v>
      </c>
      <c r="B4157" s="360" t="s">
        <v>10772</v>
      </c>
      <c r="C4157" s="361" t="s">
        <v>5781</v>
      </c>
      <c r="D4157" s="360" t="s">
        <v>5782</v>
      </c>
      <c r="E4157" s="360" t="s">
        <v>5783</v>
      </c>
      <c r="F4157" s="362" t="s">
        <v>5784</v>
      </c>
      <c r="G4157" s="363" t="s">
        <v>5785</v>
      </c>
      <c r="H4157" s="361" t="s">
        <v>5786</v>
      </c>
      <c r="I4157" s="361" t="s">
        <v>5787</v>
      </c>
      <c r="J4157" s="361" t="s">
        <v>5788</v>
      </c>
      <c r="K4157" s="364"/>
      <c r="L4157" s="494"/>
    </row>
    <row r="4158" spans="1:13" x14ac:dyDescent="0.2">
      <c r="A4158" s="359" t="s">
        <v>14460</v>
      </c>
      <c r="B4158" s="385" t="s">
        <v>5789</v>
      </c>
      <c r="C4158" s="386" t="s">
        <v>6287</v>
      </c>
      <c r="D4158" s="385" t="s">
        <v>5791</v>
      </c>
      <c r="E4158" s="385" t="s">
        <v>451</v>
      </c>
      <c r="F4158" s="387">
        <v>20</v>
      </c>
      <c r="G4158" s="388" t="s">
        <v>5793</v>
      </c>
      <c r="H4158" s="389">
        <v>1</v>
      </c>
      <c r="I4158" s="372">
        <v>14.940000000000001</v>
      </c>
      <c r="J4158" s="372">
        <v>14.939999999999998</v>
      </c>
      <c r="K4158" s="371"/>
      <c r="L4158" s="488">
        <v>17.97</v>
      </c>
      <c r="M4158" s="488">
        <v>17.97</v>
      </c>
    </row>
    <row r="4159" spans="1:13" ht="12.75" thickBot="1" x14ac:dyDescent="0.25">
      <c r="A4159" s="359" t="s">
        <v>14461</v>
      </c>
      <c r="B4159" s="396" t="s">
        <v>5794</v>
      </c>
      <c r="C4159" s="397" t="s">
        <v>5840</v>
      </c>
      <c r="D4159" s="396" t="s">
        <v>5791</v>
      </c>
      <c r="E4159" s="396" t="s">
        <v>5288</v>
      </c>
      <c r="F4159" s="398" t="s">
        <v>5796</v>
      </c>
      <c r="G4159" s="399" t="s">
        <v>86</v>
      </c>
      <c r="H4159" s="400">
        <v>0.43890000000000001</v>
      </c>
      <c r="I4159" s="380">
        <v>18.510000000000002</v>
      </c>
      <c r="J4159" s="380">
        <v>8.1199999999999992</v>
      </c>
      <c r="K4159" s="379"/>
      <c r="L4159" s="489">
        <v>22.3</v>
      </c>
    </row>
    <row r="4160" spans="1:13" ht="12.75" thickTop="1" x14ac:dyDescent="0.2">
      <c r="A4160" s="359" t="s">
        <v>14462</v>
      </c>
      <c r="B4160" s="390" t="s">
        <v>5794</v>
      </c>
      <c r="C4160" s="391" t="s">
        <v>6196</v>
      </c>
      <c r="D4160" s="390" t="s">
        <v>5791</v>
      </c>
      <c r="E4160" s="390" t="s">
        <v>5378</v>
      </c>
      <c r="F4160" s="392" t="s">
        <v>5798</v>
      </c>
      <c r="G4160" s="393" t="s">
        <v>5298</v>
      </c>
      <c r="H4160" s="394">
        <v>0.95550000000000002</v>
      </c>
      <c r="I4160" s="395">
        <v>0.8</v>
      </c>
      <c r="J4160" s="395">
        <v>0.76</v>
      </c>
      <c r="K4160" s="379"/>
      <c r="L4160" s="491">
        <v>0.97</v>
      </c>
    </row>
    <row r="4161" spans="1:13" x14ac:dyDescent="0.2">
      <c r="A4161" s="359" t="s">
        <v>8751</v>
      </c>
      <c r="B4161" s="373" t="s">
        <v>5794</v>
      </c>
      <c r="C4161" s="374" t="s">
        <v>5797</v>
      </c>
      <c r="D4161" s="373" t="s">
        <v>5791</v>
      </c>
      <c r="E4161" s="373" t="s">
        <v>5380</v>
      </c>
      <c r="F4161" s="375" t="s">
        <v>5798</v>
      </c>
      <c r="G4161" s="376" t="s">
        <v>5298</v>
      </c>
      <c r="H4161" s="377">
        <v>0.52500000000000002</v>
      </c>
      <c r="I4161" s="378">
        <v>0.52</v>
      </c>
      <c r="J4161" s="378">
        <v>0.27</v>
      </c>
      <c r="K4161" s="379"/>
      <c r="L4161" s="493">
        <v>0.63</v>
      </c>
    </row>
    <row r="4162" spans="1:13" x14ac:dyDescent="0.2">
      <c r="A4162" s="359" t="s">
        <v>8753</v>
      </c>
      <c r="B4162" s="373" t="s">
        <v>5794</v>
      </c>
      <c r="C4162" s="374" t="s">
        <v>5815</v>
      </c>
      <c r="D4162" s="373" t="s">
        <v>5791</v>
      </c>
      <c r="E4162" s="373" t="s">
        <v>5286</v>
      </c>
      <c r="F4162" s="375" t="s">
        <v>5796</v>
      </c>
      <c r="G4162" s="376" t="s">
        <v>86</v>
      </c>
      <c r="H4162" s="377">
        <v>0.4</v>
      </c>
      <c r="I4162" s="378">
        <v>11.136420000000005</v>
      </c>
      <c r="J4162" s="378">
        <v>4.45</v>
      </c>
      <c r="K4162" s="379"/>
      <c r="L4162" s="493">
        <v>13.34</v>
      </c>
    </row>
    <row r="4163" spans="1:13" x14ac:dyDescent="0.2">
      <c r="A4163" s="359" t="s">
        <v>8754</v>
      </c>
      <c r="B4163" s="373" t="s">
        <v>5794</v>
      </c>
      <c r="C4163" s="374" t="s">
        <v>6288</v>
      </c>
      <c r="D4163" s="373" t="s">
        <v>5791</v>
      </c>
      <c r="E4163" s="373" t="s">
        <v>6289</v>
      </c>
      <c r="F4163" s="375" t="s">
        <v>5798</v>
      </c>
      <c r="G4163" s="376" t="s">
        <v>5885</v>
      </c>
      <c r="H4163" s="377">
        <v>8.3000000000000001E-3</v>
      </c>
      <c r="I4163" s="378">
        <v>161.61000000000001</v>
      </c>
      <c r="J4163" s="378">
        <v>1.34</v>
      </c>
      <c r="K4163" s="379"/>
      <c r="L4163" s="493">
        <v>194.69</v>
      </c>
    </row>
    <row r="4164" spans="1:13" x14ac:dyDescent="0.2">
      <c r="A4164" s="359" t="s">
        <v>8755</v>
      </c>
      <c r="B4164" s="360" t="s">
        <v>10780</v>
      </c>
      <c r="C4164" s="361" t="s">
        <v>5781</v>
      </c>
      <c r="D4164" s="360" t="s">
        <v>5782</v>
      </c>
      <c r="E4164" s="360" t="s">
        <v>5783</v>
      </c>
      <c r="F4164" s="362" t="s">
        <v>5784</v>
      </c>
      <c r="G4164" s="363" t="s">
        <v>5785</v>
      </c>
      <c r="H4164" s="361" t="s">
        <v>5786</v>
      </c>
      <c r="I4164" s="361" t="s">
        <v>5787</v>
      </c>
      <c r="J4164" s="361" t="s">
        <v>5788</v>
      </c>
      <c r="K4164" s="364"/>
      <c r="L4164" s="494"/>
    </row>
    <row r="4165" spans="1:13" ht="24" x14ac:dyDescent="0.2">
      <c r="A4165" s="359" t="s">
        <v>8756</v>
      </c>
      <c r="B4165" s="365" t="s">
        <v>5789</v>
      </c>
      <c r="C4165" s="366" t="s">
        <v>5952</v>
      </c>
      <c r="D4165" s="365" t="s">
        <v>5791</v>
      </c>
      <c r="E4165" s="365" t="s">
        <v>265</v>
      </c>
      <c r="F4165" s="367">
        <v>2</v>
      </c>
      <c r="G4165" s="368" t="s">
        <v>5793</v>
      </c>
      <c r="H4165" s="369">
        <v>1</v>
      </c>
      <c r="I4165" s="370">
        <v>4.5</v>
      </c>
      <c r="J4165" s="370">
        <v>4.5</v>
      </c>
      <c r="K4165" s="371"/>
      <c r="L4165" s="495">
        <v>5.39</v>
      </c>
      <c r="M4165" s="488">
        <v>5.39</v>
      </c>
    </row>
    <row r="4166" spans="1:13" x14ac:dyDescent="0.2">
      <c r="A4166" s="359" t="s">
        <v>14463</v>
      </c>
      <c r="B4166" s="396" t="s">
        <v>5794</v>
      </c>
      <c r="C4166" s="397" t="s">
        <v>5882</v>
      </c>
      <c r="D4166" s="396" t="s">
        <v>5791</v>
      </c>
      <c r="E4166" s="396" t="s">
        <v>5402</v>
      </c>
      <c r="F4166" s="398" t="s">
        <v>5796</v>
      </c>
      <c r="G4166" s="399" t="s">
        <v>86</v>
      </c>
      <c r="H4166" s="400">
        <v>3.73E-2</v>
      </c>
      <c r="I4166" s="380">
        <v>18.510000000000002</v>
      </c>
      <c r="J4166" s="380">
        <v>0.69</v>
      </c>
      <c r="K4166" s="379"/>
      <c r="L4166" s="489">
        <v>22.3</v>
      </c>
    </row>
    <row r="4167" spans="1:13" ht="12.75" thickBot="1" x14ac:dyDescent="0.25">
      <c r="A4167" s="359" t="s">
        <v>14464</v>
      </c>
      <c r="B4167" s="396" t="s">
        <v>5794</v>
      </c>
      <c r="C4167" s="397" t="s">
        <v>5815</v>
      </c>
      <c r="D4167" s="396" t="s">
        <v>5791</v>
      </c>
      <c r="E4167" s="396" t="s">
        <v>5286</v>
      </c>
      <c r="F4167" s="398" t="s">
        <v>5796</v>
      </c>
      <c r="G4167" s="399" t="s">
        <v>86</v>
      </c>
      <c r="H4167" s="400">
        <v>5.8299999999999998E-2</v>
      </c>
      <c r="I4167" s="380">
        <v>11.07</v>
      </c>
      <c r="J4167" s="380">
        <v>0.64</v>
      </c>
      <c r="K4167" s="379"/>
      <c r="L4167" s="489">
        <v>13.34</v>
      </c>
    </row>
    <row r="4168" spans="1:13" ht="12.75" thickTop="1" x14ac:dyDescent="0.2">
      <c r="A4168" s="359" t="s">
        <v>14465</v>
      </c>
      <c r="B4168" s="390" t="s">
        <v>5794</v>
      </c>
      <c r="C4168" s="391" t="s">
        <v>5953</v>
      </c>
      <c r="D4168" s="390" t="s">
        <v>5791</v>
      </c>
      <c r="E4168" s="390" t="s">
        <v>5297</v>
      </c>
      <c r="F4168" s="392" t="s">
        <v>5798</v>
      </c>
      <c r="G4168" s="393" t="s">
        <v>5298</v>
      </c>
      <c r="H4168" s="394">
        <v>2.3999999999999998E-3</v>
      </c>
      <c r="I4168" s="395">
        <v>20.12</v>
      </c>
      <c r="J4168" s="395">
        <v>0.04</v>
      </c>
      <c r="K4168" s="379"/>
      <c r="L4168" s="491">
        <v>24.25</v>
      </c>
    </row>
    <row r="4169" spans="1:13" x14ac:dyDescent="0.2">
      <c r="A4169" s="359" t="s">
        <v>8757</v>
      </c>
      <c r="B4169" s="373" t="s">
        <v>5794</v>
      </c>
      <c r="C4169" s="374" t="s">
        <v>5954</v>
      </c>
      <c r="D4169" s="373" t="s">
        <v>5791</v>
      </c>
      <c r="E4169" s="373" t="s">
        <v>5389</v>
      </c>
      <c r="F4169" s="375" t="s">
        <v>5798</v>
      </c>
      <c r="G4169" s="376" t="s">
        <v>5385</v>
      </c>
      <c r="H4169" s="377">
        <v>0.21160000000000001</v>
      </c>
      <c r="I4169" s="378">
        <v>7.07</v>
      </c>
      <c r="J4169" s="378">
        <v>1.49</v>
      </c>
      <c r="K4169" s="379"/>
      <c r="L4169" s="493">
        <v>8.52</v>
      </c>
    </row>
    <row r="4170" spans="1:13" x14ac:dyDescent="0.2">
      <c r="A4170" s="359" t="s">
        <v>8759</v>
      </c>
      <c r="B4170" s="373" t="s">
        <v>5794</v>
      </c>
      <c r="C4170" s="374" t="s">
        <v>5955</v>
      </c>
      <c r="D4170" s="373" t="s">
        <v>5791</v>
      </c>
      <c r="E4170" s="373" t="s">
        <v>5387</v>
      </c>
      <c r="F4170" s="375" t="s">
        <v>5798</v>
      </c>
      <c r="G4170" s="376" t="s">
        <v>5298</v>
      </c>
      <c r="H4170" s="377">
        <v>5.7999999999999996E-3</v>
      </c>
      <c r="I4170" s="378">
        <v>20.66</v>
      </c>
      <c r="J4170" s="378">
        <v>0.11</v>
      </c>
      <c r="K4170" s="379"/>
      <c r="L4170" s="493">
        <v>24.9</v>
      </c>
    </row>
    <row r="4171" spans="1:13" x14ac:dyDescent="0.2">
      <c r="A4171" s="359" t="s">
        <v>8760</v>
      </c>
      <c r="B4171" s="373" t="s">
        <v>5794</v>
      </c>
      <c r="C4171" s="374" t="s">
        <v>5956</v>
      </c>
      <c r="D4171" s="373" t="s">
        <v>5791</v>
      </c>
      <c r="E4171" s="373" t="s">
        <v>5957</v>
      </c>
      <c r="F4171" s="375" t="s">
        <v>5798</v>
      </c>
      <c r="G4171" s="376" t="s">
        <v>5385</v>
      </c>
      <c r="H4171" s="377">
        <v>0.21160000000000001</v>
      </c>
      <c r="I4171" s="378">
        <v>7.0109999999999992</v>
      </c>
      <c r="J4171" s="378">
        <v>1.48</v>
      </c>
      <c r="K4171" s="379"/>
      <c r="L4171" s="493">
        <v>8.25</v>
      </c>
    </row>
    <row r="4172" spans="1:13" x14ac:dyDescent="0.2">
      <c r="A4172" s="359" t="s">
        <v>8761</v>
      </c>
      <c r="B4172" s="373" t="s">
        <v>5794</v>
      </c>
      <c r="C4172" s="374" t="s">
        <v>5958</v>
      </c>
      <c r="D4172" s="373" t="s">
        <v>5791</v>
      </c>
      <c r="E4172" s="373" t="s">
        <v>5959</v>
      </c>
      <c r="F4172" s="375" t="s">
        <v>5798</v>
      </c>
      <c r="G4172" s="376" t="s">
        <v>5566</v>
      </c>
      <c r="H4172" s="377">
        <v>5.1999999999999998E-3</v>
      </c>
      <c r="I4172" s="378">
        <v>10.69</v>
      </c>
      <c r="J4172" s="378">
        <v>0.05</v>
      </c>
      <c r="K4172" s="379"/>
      <c r="L4172" s="493">
        <v>12.89</v>
      </c>
    </row>
    <row r="4173" spans="1:13" x14ac:dyDescent="0.2">
      <c r="A4173" s="359" t="s">
        <v>8762</v>
      </c>
      <c r="B4173" s="360" t="s">
        <v>10790</v>
      </c>
      <c r="C4173" s="361" t="s">
        <v>5781</v>
      </c>
      <c r="D4173" s="360" t="s">
        <v>5782</v>
      </c>
      <c r="E4173" s="360" t="s">
        <v>5783</v>
      </c>
      <c r="F4173" s="362" t="s">
        <v>5784</v>
      </c>
      <c r="G4173" s="363" t="s">
        <v>5785</v>
      </c>
      <c r="H4173" s="361" t="s">
        <v>5786</v>
      </c>
      <c r="I4173" s="361" t="s">
        <v>5787</v>
      </c>
      <c r="J4173" s="361" t="s">
        <v>5788</v>
      </c>
      <c r="K4173" s="364"/>
      <c r="L4173" s="494"/>
    </row>
    <row r="4174" spans="1:13" x14ac:dyDescent="0.2">
      <c r="A4174" s="359" t="s">
        <v>14466</v>
      </c>
      <c r="B4174" s="385" t="s">
        <v>5789</v>
      </c>
      <c r="C4174" s="386" t="s">
        <v>5923</v>
      </c>
      <c r="D4174" s="385" t="s">
        <v>5791</v>
      </c>
      <c r="E4174" s="385" t="s">
        <v>230</v>
      </c>
      <c r="F4174" s="387">
        <v>3</v>
      </c>
      <c r="G4174" s="388" t="s">
        <v>5885</v>
      </c>
      <c r="H4174" s="389">
        <v>1</v>
      </c>
      <c r="I4174" s="372">
        <v>36.269999999999996</v>
      </c>
      <c r="J4174" s="372">
        <v>36.269999999999996</v>
      </c>
      <c r="K4174" s="371"/>
      <c r="L4174" s="488">
        <v>43.7</v>
      </c>
      <c r="M4174" s="488">
        <v>43.7</v>
      </c>
    </row>
    <row r="4175" spans="1:13" ht="12.75" thickBot="1" x14ac:dyDescent="0.25">
      <c r="A4175" s="359" t="s">
        <v>14467</v>
      </c>
      <c r="B4175" s="396" t="s">
        <v>5794</v>
      </c>
      <c r="C4175" s="397" t="s">
        <v>5815</v>
      </c>
      <c r="D4175" s="396" t="s">
        <v>5791</v>
      </c>
      <c r="E4175" s="396" t="s">
        <v>5286</v>
      </c>
      <c r="F4175" s="398" t="s">
        <v>5796</v>
      </c>
      <c r="G4175" s="399" t="s">
        <v>86</v>
      </c>
      <c r="H4175" s="400">
        <v>0.72</v>
      </c>
      <c r="I4175" s="380">
        <v>11.056162500000005</v>
      </c>
      <c r="J4175" s="380">
        <v>7.96</v>
      </c>
      <c r="K4175" s="379"/>
      <c r="L4175" s="489">
        <v>13.34</v>
      </c>
    </row>
    <row r="4176" spans="1:13" ht="12.75" thickTop="1" x14ac:dyDescent="0.2">
      <c r="A4176" s="359" t="s">
        <v>14468</v>
      </c>
      <c r="B4176" s="390" t="s">
        <v>5794</v>
      </c>
      <c r="C4176" s="391" t="s">
        <v>5924</v>
      </c>
      <c r="D4176" s="390" t="s">
        <v>5791</v>
      </c>
      <c r="E4176" s="390" t="s">
        <v>5925</v>
      </c>
      <c r="F4176" s="392" t="s">
        <v>5798</v>
      </c>
      <c r="G4176" s="393" t="s">
        <v>86</v>
      </c>
      <c r="H4176" s="394">
        <v>0.4</v>
      </c>
      <c r="I4176" s="395">
        <v>70.78</v>
      </c>
      <c r="J4176" s="395">
        <v>28.31</v>
      </c>
      <c r="K4176" s="379"/>
      <c r="L4176" s="491">
        <v>85.27</v>
      </c>
    </row>
    <row r="4177" spans="1:13" x14ac:dyDescent="0.2">
      <c r="A4177" s="359" t="s">
        <v>8763</v>
      </c>
      <c r="B4177" s="360" t="s">
        <v>10795</v>
      </c>
      <c r="C4177" s="361" t="s">
        <v>5781</v>
      </c>
      <c r="D4177" s="360" t="s">
        <v>5782</v>
      </c>
      <c r="E4177" s="360" t="s">
        <v>5783</v>
      </c>
      <c r="F4177" s="362" t="s">
        <v>5784</v>
      </c>
      <c r="G4177" s="363" t="s">
        <v>5785</v>
      </c>
      <c r="H4177" s="361" t="s">
        <v>5786</v>
      </c>
      <c r="I4177" s="361" t="s">
        <v>5787</v>
      </c>
      <c r="J4177" s="361" t="s">
        <v>5788</v>
      </c>
      <c r="K4177" s="364"/>
      <c r="L4177" s="494"/>
    </row>
    <row r="4178" spans="1:13" ht="24" x14ac:dyDescent="0.2">
      <c r="A4178" s="359" t="s">
        <v>8765</v>
      </c>
      <c r="B4178" s="365" t="s">
        <v>5789</v>
      </c>
      <c r="C4178" s="366" t="s">
        <v>5933</v>
      </c>
      <c r="D4178" s="365" t="s">
        <v>5791</v>
      </c>
      <c r="E4178" s="365" t="s">
        <v>6508</v>
      </c>
      <c r="F4178" s="367">
        <v>4</v>
      </c>
      <c r="G4178" s="368" t="s">
        <v>5793</v>
      </c>
      <c r="H4178" s="369">
        <v>1</v>
      </c>
      <c r="I4178" s="370">
        <v>2.25</v>
      </c>
      <c r="J4178" s="370">
        <v>2.25</v>
      </c>
      <c r="K4178" s="371"/>
      <c r="L4178" s="495">
        <v>2.71</v>
      </c>
      <c r="M4178" s="488">
        <v>2.71</v>
      </c>
    </row>
    <row r="4179" spans="1:13" x14ac:dyDescent="0.2">
      <c r="A4179" s="359" t="s">
        <v>8766</v>
      </c>
      <c r="B4179" s="373" t="s">
        <v>5794</v>
      </c>
      <c r="C4179" s="374" t="s">
        <v>5840</v>
      </c>
      <c r="D4179" s="373" t="s">
        <v>5791</v>
      </c>
      <c r="E4179" s="373" t="s">
        <v>5288</v>
      </c>
      <c r="F4179" s="375" t="s">
        <v>5796</v>
      </c>
      <c r="G4179" s="376" t="s">
        <v>86</v>
      </c>
      <c r="H4179" s="377">
        <v>6.7400000000000002E-2</v>
      </c>
      <c r="I4179" s="378">
        <v>18.510000000000002</v>
      </c>
      <c r="J4179" s="378">
        <v>1.24</v>
      </c>
      <c r="K4179" s="379"/>
      <c r="L4179" s="493">
        <v>22.3</v>
      </c>
    </row>
    <row r="4180" spans="1:13" x14ac:dyDescent="0.2">
      <c r="A4180" s="359" t="s">
        <v>8767</v>
      </c>
      <c r="B4180" s="373" t="s">
        <v>5794</v>
      </c>
      <c r="C4180" s="374" t="s">
        <v>5815</v>
      </c>
      <c r="D4180" s="373" t="s">
        <v>5791</v>
      </c>
      <c r="E4180" s="373" t="s">
        <v>5286</v>
      </c>
      <c r="F4180" s="375" t="s">
        <v>5796</v>
      </c>
      <c r="G4180" s="376" t="s">
        <v>86</v>
      </c>
      <c r="H4180" s="377">
        <v>9.1300000000000006E-2</v>
      </c>
      <c r="I4180" s="378">
        <v>11.07</v>
      </c>
      <c r="J4180" s="378">
        <v>1.01</v>
      </c>
      <c r="K4180" s="379"/>
      <c r="L4180" s="493">
        <v>13.34</v>
      </c>
    </row>
    <row r="4181" spans="1:13" x14ac:dyDescent="0.2">
      <c r="A4181" s="359" t="s">
        <v>8768</v>
      </c>
      <c r="B4181" s="360" t="s">
        <v>10800</v>
      </c>
      <c r="C4181" s="361" t="s">
        <v>5781</v>
      </c>
      <c r="D4181" s="360" t="s">
        <v>5782</v>
      </c>
      <c r="E4181" s="360" t="s">
        <v>5783</v>
      </c>
      <c r="F4181" s="362" t="s">
        <v>5784</v>
      </c>
      <c r="G4181" s="363" t="s">
        <v>5785</v>
      </c>
      <c r="H4181" s="361" t="s">
        <v>5786</v>
      </c>
      <c r="I4181" s="361" t="s">
        <v>5787</v>
      </c>
      <c r="J4181" s="361" t="s">
        <v>5788</v>
      </c>
      <c r="K4181" s="364"/>
      <c r="L4181" s="494"/>
    </row>
    <row r="4182" spans="1:13" x14ac:dyDescent="0.2">
      <c r="A4182" s="359" t="s">
        <v>14469</v>
      </c>
      <c r="B4182" s="385" t="s">
        <v>5789</v>
      </c>
      <c r="C4182" s="386" t="s">
        <v>6523</v>
      </c>
      <c r="D4182" s="385" t="s">
        <v>5791</v>
      </c>
      <c r="E4182" s="385" t="s">
        <v>659</v>
      </c>
      <c r="F4182" s="387">
        <v>4</v>
      </c>
      <c r="G4182" s="388" t="s">
        <v>5793</v>
      </c>
      <c r="H4182" s="389">
        <v>1</v>
      </c>
      <c r="I4182" s="372">
        <v>4.43</v>
      </c>
      <c r="J4182" s="372">
        <v>4.43</v>
      </c>
      <c r="K4182" s="371"/>
      <c r="L4182" s="488">
        <v>5.33</v>
      </c>
      <c r="M4182" s="488">
        <v>5.33</v>
      </c>
    </row>
    <row r="4183" spans="1:13" ht="12.75" thickBot="1" x14ac:dyDescent="0.25">
      <c r="A4183" s="359" t="s">
        <v>14470</v>
      </c>
      <c r="B4183" s="396" t="s">
        <v>5794</v>
      </c>
      <c r="C4183" s="397" t="s">
        <v>5815</v>
      </c>
      <c r="D4183" s="396" t="s">
        <v>5791</v>
      </c>
      <c r="E4183" s="396" t="s">
        <v>5286</v>
      </c>
      <c r="F4183" s="398" t="s">
        <v>5796</v>
      </c>
      <c r="G4183" s="399" t="s">
        <v>86</v>
      </c>
      <c r="H4183" s="400">
        <v>0.4</v>
      </c>
      <c r="I4183" s="380">
        <v>11.092140000000001</v>
      </c>
      <c r="J4183" s="380">
        <v>4.43</v>
      </c>
      <c r="K4183" s="379"/>
      <c r="L4183" s="489">
        <v>13.34</v>
      </c>
    </row>
    <row r="4184" spans="1:13" ht="12.75" thickTop="1" x14ac:dyDescent="0.2">
      <c r="A4184" s="359" t="s">
        <v>14471</v>
      </c>
      <c r="B4184" s="407" t="s">
        <v>10804</v>
      </c>
      <c r="C4184" s="408" t="s">
        <v>5781</v>
      </c>
      <c r="D4184" s="407" t="s">
        <v>5782</v>
      </c>
      <c r="E4184" s="407" t="s">
        <v>5783</v>
      </c>
      <c r="F4184" s="409" t="s">
        <v>5784</v>
      </c>
      <c r="G4184" s="410" t="s">
        <v>5785</v>
      </c>
      <c r="H4184" s="408" t="s">
        <v>5786</v>
      </c>
      <c r="I4184" s="408" t="s">
        <v>5787</v>
      </c>
      <c r="J4184" s="408" t="s">
        <v>5788</v>
      </c>
      <c r="K4184" s="364"/>
      <c r="L4184" s="492"/>
    </row>
    <row r="4185" spans="1:13" x14ac:dyDescent="0.2">
      <c r="A4185" s="359" t="s">
        <v>8769</v>
      </c>
      <c r="B4185" s="365" t="s">
        <v>5789</v>
      </c>
      <c r="C4185" s="366" t="s">
        <v>6000</v>
      </c>
      <c r="D4185" s="365" t="s">
        <v>5791</v>
      </c>
      <c r="E4185" s="365" t="s">
        <v>307</v>
      </c>
      <c r="F4185" s="367">
        <v>4</v>
      </c>
      <c r="G4185" s="368" t="s">
        <v>5885</v>
      </c>
      <c r="H4185" s="369">
        <v>1</v>
      </c>
      <c r="I4185" s="370">
        <v>28.41</v>
      </c>
      <c r="J4185" s="370">
        <v>28.41</v>
      </c>
      <c r="K4185" s="371"/>
      <c r="L4185" s="495">
        <v>34.229999999999997</v>
      </c>
      <c r="M4185" s="488">
        <v>34.229999999999997</v>
      </c>
    </row>
    <row r="4186" spans="1:13" x14ac:dyDescent="0.2">
      <c r="A4186" s="359" t="s">
        <v>8771</v>
      </c>
      <c r="B4186" s="373" t="s">
        <v>5794</v>
      </c>
      <c r="C4186" s="374" t="s">
        <v>5815</v>
      </c>
      <c r="D4186" s="373" t="s">
        <v>5791</v>
      </c>
      <c r="E4186" s="373" t="s">
        <v>5286</v>
      </c>
      <c r="F4186" s="375" t="s">
        <v>5796</v>
      </c>
      <c r="G4186" s="376" t="s">
        <v>86</v>
      </c>
      <c r="H4186" s="377">
        <v>2.5659999999999998</v>
      </c>
      <c r="I4186" s="378">
        <v>11.073953571428572</v>
      </c>
      <c r="J4186" s="378">
        <v>28.41</v>
      </c>
      <c r="K4186" s="379"/>
      <c r="L4186" s="493">
        <v>13.34</v>
      </c>
    </row>
    <row r="4187" spans="1:13" x14ac:dyDescent="0.2">
      <c r="A4187" s="359" t="s">
        <v>8772</v>
      </c>
      <c r="B4187" s="360" t="s">
        <v>10808</v>
      </c>
      <c r="C4187" s="361" t="s">
        <v>5781</v>
      </c>
      <c r="D4187" s="360" t="s">
        <v>5782</v>
      </c>
      <c r="E4187" s="360" t="s">
        <v>5783</v>
      </c>
      <c r="F4187" s="362" t="s">
        <v>5784</v>
      </c>
      <c r="G4187" s="363" t="s">
        <v>5785</v>
      </c>
      <c r="H4187" s="361" t="s">
        <v>5786</v>
      </c>
      <c r="I4187" s="361" t="s">
        <v>5787</v>
      </c>
      <c r="J4187" s="361" t="s">
        <v>5788</v>
      </c>
      <c r="K4187" s="364"/>
      <c r="L4187" s="494"/>
    </row>
    <row r="4188" spans="1:13" x14ac:dyDescent="0.2">
      <c r="A4188" s="359" t="s">
        <v>8773</v>
      </c>
      <c r="B4188" s="365" t="s">
        <v>5789</v>
      </c>
      <c r="C4188" s="366" t="s">
        <v>10810</v>
      </c>
      <c r="D4188" s="365" t="s">
        <v>5791</v>
      </c>
      <c r="E4188" s="365" t="s">
        <v>1681</v>
      </c>
      <c r="F4188" s="367">
        <v>4</v>
      </c>
      <c r="G4188" s="368" t="s">
        <v>5885</v>
      </c>
      <c r="H4188" s="369">
        <v>1</v>
      </c>
      <c r="I4188" s="370">
        <v>3.16</v>
      </c>
      <c r="J4188" s="370">
        <v>3.16</v>
      </c>
      <c r="K4188" s="371"/>
      <c r="L4188" s="495">
        <v>3.8</v>
      </c>
      <c r="M4188" s="488">
        <v>3.8</v>
      </c>
    </row>
    <row r="4189" spans="1:13" x14ac:dyDescent="0.2">
      <c r="A4189" s="359" t="s">
        <v>8774</v>
      </c>
      <c r="B4189" s="373" t="s">
        <v>5794</v>
      </c>
      <c r="C4189" s="374" t="s">
        <v>5815</v>
      </c>
      <c r="D4189" s="373" t="s">
        <v>5791</v>
      </c>
      <c r="E4189" s="373" t="s">
        <v>5286</v>
      </c>
      <c r="F4189" s="375" t="s">
        <v>5796</v>
      </c>
      <c r="G4189" s="376" t="s">
        <v>86</v>
      </c>
      <c r="H4189" s="377">
        <v>0.24249999999999999</v>
      </c>
      <c r="I4189" s="378">
        <v>11.1069</v>
      </c>
      <c r="J4189" s="378">
        <v>2.69</v>
      </c>
      <c r="K4189" s="379"/>
      <c r="L4189" s="493">
        <v>13.34</v>
      </c>
    </row>
    <row r="4190" spans="1:13" x14ac:dyDescent="0.2">
      <c r="A4190" s="359" t="s">
        <v>14472</v>
      </c>
      <c r="B4190" s="396" t="s">
        <v>5794</v>
      </c>
      <c r="C4190" s="397" t="s">
        <v>7564</v>
      </c>
      <c r="D4190" s="396" t="s">
        <v>5791</v>
      </c>
      <c r="E4190" s="396" t="s">
        <v>7565</v>
      </c>
      <c r="F4190" s="398" t="s">
        <v>5798</v>
      </c>
      <c r="G4190" s="399" t="s">
        <v>86</v>
      </c>
      <c r="H4190" s="400">
        <v>1.2500000000000001E-2</v>
      </c>
      <c r="I4190" s="380">
        <v>3.9</v>
      </c>
      <c r="J4190" s="380">
        <v>0.04</v>
      </c>
      <c r="K4190" s="379"/>
      <c r="L4190" s="489">
        <v>4.7</v>
      </c>
    </row>
    <row r="4191" spans="1:13" ht="12.75" thickBot="1" x14ac:dyDescent="0.25">
      <c r="A4191" s="359" t="s">
        <v>14473</v>
      </c>
      <c r="B4191" s="396" t="s">
        <v>5794</v>
      </c>
      <c r="C4191" s="397" t="s">
        <v>7595</v>
      </c>
      <c r="D4191" s="396" t="s">
        <v>5791</v>
      </c>
      <c r="E4191" s="396" t="s">
        <v>7596</v>
      </c>
      <c r="F4191" s="398" t="s">
        <v>5798</v>
      </c>
      <c r="G4191" s="399" t="s">
        <v>5566</v>
      </c>
      <c r="H4191" s="400">
        <v>9.3799999999999994E-2</v>
      </c>
      <c r="I4191" s="380">
        <v>4.5999999999999996</v>
      </c>
      <c r="J4191" s="380">
        <v>0.43</v>
      </c>
      <c r="K4191" s="379"/>
      <c r="L4191" s="489">
        <v>5.55</v>
      </c>
    </row>
    <row r="4192" spans="1:13" ht="12.75" thickTop="1" x14ac:dyDescent="0.2">
      <c r="A4192" s="359" t="s">
        <v>14474</v>
      </c>
      <c r="B4192" s="407" t="s">
        <v>10815</v>
      </c>
      <c r="C4192" s="408" t="s">
        <v>5781</v>
      </c>
      <c r="D4192" s="407" t="s">
        <v>5782</v>
      </c>
      <c r="E4192" s="407" t="s">
        <v>5783</v>
      </c>
      <c r="F4192" s="409" t="s">
        <v>5784</v>
      </c>
      <c r="G4192" s="410" t="s">
        <v>5785</v>
      </c>
      <c r="H4192" s="408" t="s">
        <v>5786</v>
      </c>
      <c r="I4192" s="408" t="s">
        <v>5787</v>
      </c>
      <c r="J4192" s="408" t="s">
        <v>5788</v>
      </c>
      <c r="K4192" s="364"/>
      <c r="L4192" s="492"/>
    </row>
    <row r="4193" spans="1:13" x14ac:dyDescent="0.2">
      <c r="A4193" s="359" t="s">
        <v>8775</v>
      </c>
      <c r="B4193" s="365" t="s">
        <v>5789</v>
      </c>
      <c r="C4193" s="366" t="s">
        <v>5964</v>
      </c>
      <c r="D4193" s="365" t="s">
        <v>5791</v>
      </c>
      <c r="E4193" s="365" t="s">
        <v>277</v>
      </c>
      <c r="F4193" s="367">
        <v>5</v>
      </c>
      <c r="G4193" s="368" t="s">
        <v>172</v>
      </c>
      <c r="H4193" s="369">
        <v>1</v>
      </c>
      <c r="I4193" s="370">
        <v>57.83</v>
      </c>
      <c r="J4193" s="370">
        <v>57.83</v>
      </c>
      <c r="K4193" s="371"/>
      <c r="L4193" s="495">
        <v>69.62</v>
      </c>
      <c r="M4193" s="488">
        <v>69.62</v>
      </c>
    </row>
    <row r="4194" spans="1:13" x14ac:dyDescent="0.2">
      <c r="A4194" s="359" t="s">
        <v>8777</v>
      </c>
      <c r="B4194" s="373" t="s">
        <v>5794</v>
      </c>
      <c r="C4194" s="374" t="s">
        <v>5965</v>
      </c>
      <c r="D4194" s="373" t="s">
        <v>5791</v>
      </c>
      <c r="E4194" s="373" t="s">
        <v>5358</v>
      </c>
      <c r="F4194" s="375" t="s">
        <v>5796</v>
      </c>
      <c r="G4194" s="376" t="s">
        <v>86</v>
      </c>
      <c r="H4194" s="377">
        <v>0.12959999999999999</v>
      </c>
      <c r="I4194" s="378">
        <v>13.28</v>
      </c>
      <c r="J4194" s="378">
        <v>1.72</v>
      </c>
      <c r="K4194" s="379"/>
      <c r="L4194" s="493">
        <v>16</v>
      </c>
    </row>
    <row r="4195" spans="1:13" x14ac:dyDescent="0.2">
      <c r="A4195" s="359" t="s">
        <v>8778</v>
      </c>
      <c r="B4195" s="373" t="s">
        <v>5794</v>
      </c>
      <c r="C4195" s="374" t="s">
        <v>5840</v>
      </c>
      <c r="D4195" s="373" t="s">
        <v>5791</v>
      </c>
      <c r="E4195" s="373" t="s">
        <v>5288</v>
      </c>
      <c r="F4195" s="375" t="s">
        <v>5796</v>
      </c>
      <c r="G4195" s="376" t="s">
        <v>86</v>
      </c>
      <c r="H4195" s="377">
        <v>0.2828</v>
      </c>
      <c r="I4195" s="378">
        <v>18.510000000000002</v>
      </c>
      <c r="J4195" s="378">
        <v>5.23</v>
      </c>
      <c r="K4195" s="379"/>
      <c r="L4195" s="493">
        <v>22.3</v>
      </c>
    </row>
    <row r="4196" spans="1:13" x14ac:dyDescent="0.2">
      <c r="A4196" s="359" t="s">
        <v>8779</v>
      </c>
      <c r="B4196" s="373" t="s">
        <v>5794</v>
      </c>
      <c r="C4196" s="374" t="s">
        <v>5815</v>
      </c>
      <c r="D4196" s="373" t="s">
        <v>5791</v>
      </c>
      <c r="E4196" s="373" t="s">
        <v>5286</v>
      </c>
      <c r="F4196" s="375" t="s">
        <v>5796</v>
      </c>
      <c r="G4196" s="376" t="s">
        <v>86</v>
      </c>
      <c r="H4196" s="377">
        <v>2.1814</v>
      </c>
      <c r="I4196" s="378">
        <v>11.07</v>
      </c>
      <c r="J4196" s="378">
        <v>24.14</v>
      </c>
      <c r="K4196" s="379"/>
      <c r="L4196" s="493">
        <v>13.34</v>
      </c>
    </row>
    <row r="4197" spans="1:13" x14ac:dyDescent="0.2">
      <c r="A4197" s="359" t="s">
        <v>8780</v>
      </c>
      <c r="B4197" s="373" t="s">
        <v>5794</v>
      </c>
      <c r="C4197" s="374" t="s">
        <v>5966</v>
      </c>
      <c r="D4197" s="373" t="s">
        <v>5791</v>
      </c>
      <c r="E4197" s="373" t="s">
        <v>5538</v>
      </c>
      <c r="F4197" s="375" t="s">
        <v>5798</v>
      </c>
      <c r="G4197" s="376" t="s">
        <v>5885</v>
      </c>
      <c r="H4197" s="377">
        <v>6.3399999999999998E-2</v>
      </c>
      <c r="I4197" s="378">
        <v>146.86000000000001</v>
      </c>
      <c r="J4197" s="378">
        <v>9.31</v>
      </c>
      <c r="K4197" s="379"/>
      <c r="L4197" s="493">
        <v>176.93</v>
      </c>
    </row>
    <row r="4198" spans="1:13" x14ac:dyDescent="0.2">
      <c r="A4198" s="359" t="s">
        <v>14475</v>
      </c>
      <c r="B4198" s="396" t="s">
        <v>5794</v>
      </c>
      <c r="C4198" s="397" t="s">
        <v>5967</v>
      </c>
      <c r="D4198" s="396" t="s">
        <v>5791</v>
      </c>
      <c r="E4198" s="396" t="s">
        <v>5375</v>
      </c>
      <c r="F4198" s="398" t="s">
        <v>5798</v>
      </c>
      <c r="G4198" s="399" t="s">
        <v>5885</v>
      </c>
      <c r="H4198" s="400">
        <v>2.9600000000000001E-2</v>
      </c>
      <c r="I4198" s="380">
        <v>118.26</v>
      </c>
      <c r="J4198" s="380">
        <v>3.5</v>
      </c>
      <c r="K4198" s="379"/>
      <c r="L4198" s="489">
        <v>142.47</v>
      </c>
    </row>
    <row r="4199" spans="1:13" ht="12.75" thickBot="1" x14ac:dyDescent="0.25">
      <c r="A4199" s="359" t="s">
        <v>14476</v>
      </c>
      <c r="B4199" s="396" t="s">
        <v>5794</v>
      </c>
      <c r="C4199" s="397" t="s">
        <v>5968</v>
      </c>
      <c r="D4199" s="396" t="s">
        <v>5791</v>
      </c>
      <c r="E4199" s="396" t="s">
        <v>5377</v>
      </c>
      <c r="F4199" s="398" t="s">
        <v>5798</v>
      </c>
      <c r="G4199" s="399" t="s">
        <v>5885</v>
      </c>
      <c r="H4199" s="400">
        <v>2.9600000000000001E-2</v>
      </c>
      <c r="I4199" s="380">
        <v>117.49</v>
      </c>
      <c r="J4199" s="380">
        <v>3.47</v>
      </c>
      <c r="K4199" s="379"/>
      <c r="L4199" s="489">
        <v>141.54</v>
      </c>
    </row>
    <row r="4200" spans="1:13" ht="12.75" thickTop="1" x14ac:dyDescent="0.2">
      <c r="A4200" s="359" t="s">
        <v>14477</v>
      </c>
      <c r="B4200" s="390" t="s">
        <v>5794</v>
      </c>
      <c r="C4200" s="391" t="s">
        <v>5797</v>
      </c>
      <c r="D4200" s="390" t="s">
        <v>5791</v>
      </c>
      <c r="E4200" s="390" t="s">
        <v>5380</v>
      </c>
      <c r="F4200" s="392" t="s">
        <v>5798</v>
      </c>
      <c r="G4200" s="393" t="s">
        <v>5298</v>
      </c>
      <c r="H4200" s="394">
        <v>19.9374</v>
      </c>
      <c r="I4200" s="395">
        <v>0.52472727272727282</v>
      </c>
      <c r="J4200" s="395">
        <v>10.46</v>
      </c>
      <c r="K4200" s="379"/>
      <c r="L4200" s="491">
        <v>0.63</v>
      </c>
    </row>
    <row r="4201" spans="1:13" x14ac:dyDescent="0.2">
      <c r="A4201" s="359" t="s">
        <v>8781</v>
      </c>
      <c r="B4201" s="360" t="s">
        <v>10825</v>
      </c>
      <c r="C4201" s="361" t="s">
        <v>5781</v>
      </c>
      <c r="D4201" s="360" t="s">
        <v>5782</v>
      </c>
      <c r="E4201" s="360" t="s">
        <v>5783</v>
      </c>
      <c r="F4201" s="362" t="s">
        <v>5784</v>
      </c>
      <c r="G4201" s="363" t="s">
        <v>5785</v>
      </c>
      <c r="H4201" s="361" t="s">
        <v>5786</v>
      </c>
      <c r="I4201" s="361" t="s">
        <v>5787</v>
      </c>
      <c r="J4201" s="361" t="s">
        <v>5788</v>
      </c>
      <c r="K4201" s="364"/>
      <c r="L4201" s="494"/>
    </row>
    <row r="4202" spans="1:13" x14ac:dyDescent="0.2">
      <c r="A4202" s="359" t="s">
        <v>8783</v>
      </c>
      <c r="B4202" s="365" t="s">
        <v>5789</v>
      </c>
      <c r="C4202" s="366" t="s">
        <v>10827</v>
      </c>
      <c r="D4202" s="365" t="s">
        <v>217</v>
      </c>
      <c r="E4202" s="365" t="s">
        <v>1686</v>
      </c>
      <c r="F4202" s="367" t="s">
        <v>5936</v>
      </c>
      <c r="G4202" s="368" t="s">
        <v>280</v>
      </c>
      <c r="H4202" s="369">
        <v>1</v>
      </c>
      <c r="I4202" s="370">
        <v>9.19</v>
      </c>
      <c r="J4202" s="370">
        <v>9.19</v>
      </c>
      <c r="K4202" s="371"/>
      <c r="L4202" s="495">
        <v>11.09</v>
      </c>
      <c r="M4202" s="488">
        <v>11.09</v>
      </c>
    </row>
    <row r="4203" spans="1:13" ht="24" x14ac:dyDescent="0.2">
      <c r="A4203" s="359" t="s">
        <v>8784</v>
      </c>
      <c r="B4203" s="418" t="s">
        <v>5898</v>
      </c>
      <c r="C4203" s="419" t="s">
        <v>6017</v>
      </c>
      <c r="D4203" s="418" t="s">
        <v>217</v>
      </c>
      <c r="E4203" s="418" t="s">
        <v>6018</v>
      </c>
      <c r="F4203" s="420" t="s">
        <v>5908</v>
      </c>
      <c r="G4203" s="421" t="s">
        <v>185</v>
      </c>
      <c r="H4203" s="422">
        <v>6.1000000000000004E-3</v>
      </c>
      <c r="I4203" s="423">
        <v>16.91</v>
      </c>
      <c r="J4203" s="423">
        <v>0.1</v>
      </c>
      <c r="K4203" s="379"/>
      <c r="L4203" s="493">
        <v>20.38</v>
      </c>
      <c r="M4203" s="490"/>
    </row>
    <row r="4204" spans="1:13" ht="24" x14ac:dyDescent="0.2">
      <c r="A4204" s="359" t="s">
        <v>8785</v>
      </c>
      <c r="B4204" s="418" t="s">
        <v>5898</v>
      </c>
      <c r="C4204" s="419" t="s">
        <v>6019</v>
      </c>
      <c r="D4204" s="418" t="s">
        <v>217</v>
      </c>
      <c r="E4204" s="418" t="s">
        <v>6020</v>
      </c>
      <c r="F4204" s="420" t="s">
        <v>5908</v>
      </c>
      <c r="G4204" s="421" t="s">
        <v>185</v>
      </c>
      <c r="H4204" s="422">
        <v>3.0599999999999999E-2</v>
      </c>
      <c r="I4204" s="423">
        <v>23.63</v>
      </c>
      <c r="J4204" s="423">
        <v>0.72</v>
      </c>
      <c r="K4204" s="379"/>
      <c r="L4204" s="493">
        <v>28.47</v>
      </c>
    </row>
    <row r="4205" spans="1:13" ht="24" x14ac:dyDescent="0.2">
      <c r="A4205" s="359" t="s">
        <v>8786</v>
      </c>
      <c r="B4205" s="418" t="s">
        <v>5898</v>
      </c>
      <c r="C4205" s="419" t="s">
        <v>6037</v>
      </c>
      <c r="D4205" s="418" t="s">
        <v>217</v>
      </c>
      <c r="E4205" s="418" t="s">
        <v>6038</v>
      </c>
      <c r="F4205" s="420" t="s">
        <v>5936</v>
      </c>
      <c r="G4205" s="421" t="s">
        <v>280</v>
      </c>
      <c r="H4205" s="422">
        <v>1</v>
      </c>
      <c r="I4205" s="423">
        <v>7.85</v>
      </c>
      <c r="J4205" s="423">
        <v>7.85</v>
      </c>
      <c r="K4205" s="379"/>
      <c r="L4205" s="493">
        <v>9.4600000000000009</v>
      </c>
    </row>
    <row r="4206" spans="1:13" ht="24" x14ac:dyDescent="0.2">
      <c r="A4206" s="359" t="s">
        <v>14478</v>
      </c>
      <c r="B4206" s="396" t="s">
        <v>5794</v>
      </c>
      <c r="C4206" s="397" t="s">
        <v>6023</v>
      </c>
      <c r="D4206" s="396" t="s">
        <v>217</v>
      </c>
      <c r="E4206" s="396" t="s">
        <v>6024</v>
      </c>
      <c r="F4206" s="398" t="s">
        <v>5798</v>
      </c>
      <c r="G4206" s="399" t="s">
        <v>160</v>
      </c>
      <c r="H4206" s="400">
        <v>0.54300000000000004</v>
      </c>
      <c r="I4206" s="380">
        <v>0.18</v>
      </c>
      <c r="J4206" s="380">
        <v>0.09</v>
      </c>
      <c r="K4206" s="379"/>
      <c r="L4206" s="489">
        <v>0.22</v>
      </c>
    </row>
    <row r="4207" spans="1:13" ht="24.75" thickBot="1" x14ac:dyDescent="0.25">
      <c r="A4207" s="359" t="s">
        <v>14479</v>
      </c>
      <c r="B4207" s="396" t="s">
        <v>5794</v>
      </c>
      <c r="C4207" s="397" t="s">
        <v>6025</v>
      </c>
      <c r="D4207" s="396" t="s">
        <v>217</v>
      </c>
      <c r="E4207" s="396" t="s">
        <v>6026</v>
      </c>
      <c r="F4207" s="398" t="s">
        <v>5798</v>
      </c>
      <c r="G4207" s="399" t="s">
        <v>280</v>
      </c>
      <c r="H4207" s="400">
        <v>0.02</v>
      </c>
      <c r="I4207" s="380">
        <v>21.99</v>
      </c>
      <c r="J4207" s="380">
        <v>0.43</v>
      </c>
      <c r="K4207" s="379"/>
      <c r="L4207" s="489">
        <v>26.5</v>
      </c>
    </row>
    <row r="4208" spans="1:13" ht="12.75" thickTop="1" x14ac:dyDescent="0.2">
      <c r="A4208" s="359" t="s">
        <v>14480</v>
      </c>
      <c r="B4208" s="407" t="s">
        <v>10834</v>
      </c>
      <c r="C4208" s="408" t="s">
        <v>5781</v>
      </c>
      <c r="D4208" s="407" t="s">
        <v>5782</v>
      </c>
      <c r="E4208" s="407" t="s">
        <v>5783</v>
      </c>
      <c r="F4208" s="409" t="s">
        <v>5784</v>
      </c>
      <c r="G4208" s="410" t="s">
        <v>5785</v>
      </c>
      <c r="H4208" s="408" t="s">
        <v>5786</v>
      </c>
      <c r="I4208" s="408" t="s">
        <v>5787</v>
      </c>
      <c r="J4208" s="408" t="s">
        <v>5788</v>
      </c>
      <c r="K4208" s="364"/>
      <c r="L4208" s="492"/>
    </row>
    <row r="4209" spans="1:13" x14ac:dyDescent="0.2">
      <c r="A4209" s="359" t="s">
        <v>8787</v>
      </c>
      <c r="B4209" s="365" t="s">
        <v>5789</v>
      </c>
      <c r="C4209" s="366" t="s">
        <v>5975</v>
      </c>
      <c r="D4209" s="365" t="s">
        <v>5791</v>
      </c>
      <c r="E4209" s="365" t="s">
        <v>282</v>
      </c>
      <c r="F4209" s="367">
        <v>5</v>
      </c>
      <c r="G4209" s="368" t="s">
        <v>5298</v>
      </c>
      <c r="H4209" s="369">
        <v>1</v>
      </c>
      <c r="I4209" s="370">
        <v>12.8</v>
      </c>
      <c r="J4209" s="370">
        <v>12.8</v>
      </c>
      <c r="K4209" s="371"/>
      <c r="L4209" s="495">
        <v>15.42</v>
      </c>
      <c r="M4209" s="488">
        <v>15.42</v>
      </c>
    </row>
    <row r="4210" spans="1:13" x14ac:dyDescent="0.2">
      <c r="A4210" s="359" t="s">
        <v>8789</v>
      </c>
      <c r="B4210" s="373" t="s">
        <v>5794</v>
      </c>
      <c r="C4210" s="374" t="s">
        <v>5795</v>
      </c>
      <c r="D4210" s="373" t="s">
        <v>5791</v>
      </c>
      <c r="E4210" s="373" t="s">
        <v>5302</v>
      </c>
      <c r="F4210" s="375" t="s">
        <v>5796</v>
      </c>
      <c r="G4210" s="376" t="s">
        <v>86</v>
      </c>
      <c r="H4210" s="377">
        <v>7.0000000000000007E-2</v>
      </c>
      <c r="I4210" s="378">
        <v>12.5</v>
      </c>
      <c r="J4210" s="378">
        <v>0.87</v>
      </c>
      <c r="K4210" s="379"/>
      <c r="L4210" s="493">
        <v>15.06</v>
      </c>
    </row>
    <row r="4211" spans="1:13" x14ac:dyDescent="0.2">
      <c r="A4211" s="359" t="s">
        <v>8790</v>
      </c>
      <c r="B4211" s="373" t="s">
        <v>5794</v>
      </c>
      <c r="C4211" s="374" t="s">
        <v>5971</v>
      </c>
      <c r="D4211" s="373" t="s">
        <v>5791</v>
      </c>
      <c r="E4211" s="373" t="s">
        <v>5293</v>
      </c>
      <c r="F4211" s="375" t="s">
        <v>5796</v>
      </c>
      <c r="G4211" s="376" t="s">
        <v>86</v>
      </c>
      <c r="H4211" s="377">
        <v>7.0000000000000007E-2</v>
      </c>
      <c r="I4211" s="378">
        <v>18.510000000000002</v>
      </c>
      <c r="J4211" s="378">
        <v>1.29</v>
      </c>
      <c r="K4211" s="379"/>
      <c r="L4211" s="493">
        <v>22.3</v>
      </c>
    </row>
    <row r="4212" spans="1:13" x14ac:dyDescent="0.2">
      <c r="A4212" s="359" t="s">
        <v>8791</v>
      </c>
      <c r="B4212" s="373" t="s">
        <v>5794</v>
      </c>
      <c r="C4212" s="374" t="s">
        <v>5976</v>
      </c>
      <c r="D4212" s="373" t="s">
        <v>5791</v>
      </c>
      <c r="E4212" s="373" t="s">
        <v>5369</v>
      </c>
      <c r="F4212" s="375" t="s">
        <v>5798</v>
      </c>
      <c r="G4212" s="376" t="s">
        <v>5298</v>
      </c>
      <c r="H4212" s="377">
        <v>1.1000000000000001</v>
      </c>
      <c r="I4212" s="378">
        <v>9.3093000000000004</v>
      </c>
      <c r="J4212" s="378">
        <v>10.24</v>
      </c>
      <c r="K4212" s="379"/>
      <c r="L4212" s="493">
        <v>11.21</v>
      </c>
    </row>
    <row r="4213" spans="1:13" x14ac:dyDescent="0.2">
      <c r="A4213" s="359" t="s">
        <v>8792</v>
      </c>
      <c r="B4213" s="373" t="s">
        <v>5794</v>
      </c>
      <c r="C4213" s="374" t="s">
        <v>5953</v>
      </c>
      <c r="D4213" s="373" t="s">
        <v>5791</v>
      </c>
      <c r="E4213" s="373" t="s">
        <v>5297</v>
      </c>
      <c r="F4213" s="375" t="s">
        <v>5798</v>
      </c>
      <c r="G4213" s="376" t="s">
        <v>5298</v>
      </c>
      <c r="H4213" s="377">
        <v>0.02</v>
      </c>
      <c r="I4213" s="378">
        <v>20.12</v>
      </c>
      <c r="J4213" s="378">
        <v>0.4</v>
      </c>
      <c r="K4213" s="379"/>
      <c r="L4213" s="493">
        <v>24.25</v>
      </c>
    </row>
    <row r="4214" spans="1:13" x14ac:dyDescent="0.2">
      <c r="A4214" s="359" t="s">
        <v>14481</v>
      </c>
      <c r="B4214" s="381" t="s">
        <v>10841</v>
      </c>
      <c r="C4214" s="382" t="s">
        <v>5781</v>
      </c>
      <c r="D4214" s="381" t="s">
        <v>5782</v>
      </c>
      <c r="E4214" s="381" t="s">
        <v>5783</v>
      </c>
      <c r="F4214" s="383" t="s">
        <v>5784</v>
      </c>
      <c r="G4214" s="384" t="s">
        <v>5785</v>
      </c>
      <c r="H4214" s="382" t="s">
        <v>5786</v>
      </c>
      <c r="I4214" s="382" t="s">
        <v>5787</v>
      </c>
      <c r="J4214" s="382" t="s">
        <v>5788</v>
      </c>
      <c r="K4214" s="364"/>
    </row>
    <row r="4215" spans="1:13" ht="12.75" thickBot="1" x14ac:dyDescent="0.25">
      <c r="A4215" s="359" t="s">
        <v>14482</v>
      </c>
      <c r="B4215" s="385" t="s">
        <v>5789</v>
      </c>
      <c r="C4215" s="386" t="s">
        <v>5978</v>
      </c>
      <c r="D4215" s="385" t="s">
        <v>5791</v>
      </c>
      <c r="E4215" s="385" t="s">
        <v>286</v>
      </c>
      <c r="F4215" s="387">
        <v>5</v>
      </c>
      <c r="G4215" s="388" t="s">
        <v>5885</v>
      </c>
      <c r="H4215" s="389">
        <v>1</v>
      </c>
      <c r="I4215" s="372">
        <v>35.97</v>
      </c>
      <c r="J4215" s="372">
        <v>35.97</v>
      </c>
      <c r="K4215" s="371"/>
      <c r="L4215" s="488">
        <v>43.34</v>
      </c>
      <c r="M4215" s="488">
        <v>43.34</v>
      </c>
    </row>
    <row r="4216" spans="1:13" ht="12.75" thickTop="1" x14ac:dyDescent="0.2">
      <c r="A4216" s="359" t="s">
        <v>14483</v>
      </c>
      <c r="B4216" s="390" t="s">
        <v>5794</v>
      </c>
      <c r="C4216" s="391" t="s">
        <v>5815</v>
      </c>
      <c r="D4216" s="390" t="s">
        <v>5791</v>
      </c>
      <c r="E4216" s="390" t="s">
        <v>5286</v>
      </c>
      <c r="F4216" s="392" t="s">
        <v>5796</v>
      </c>
      <c r="G4216" s="393" t="s">
        <v>86</v>
      </c>
      <c r="H4216" s="394">
        <v>3.2490999999999999</v>
      </c>
      <c r="I4216" s="395">
        <v>11.073074999999999</v>
      </c>
      <c r="J4216" s="395">
        <v>35.97</v>
      </c>
      <c r="K4216" s="379"/>
      <c r="L4216" s="491">
        <v>13.34</v>
      </c>
    </row>
    <row r="4217" spans="1:13" x14ac:dyDescent="0.2">
      <c r="A4217" s="359" t="s">
        <v>8793</v>
      </c>
      <c r="B4217" s="360" t="s">
        <v>10845</v>
      </c>
      <c r="C4217" s="361" t="s">
        <v>5781</v>
      </c>
      <c r="D4217" s="360" t="s">
        <v>5782</v>
      </c>
      <c r="E4217" s="360" t="s">
        <v>5783</v>
      </c>
      <c r="F4217" s="362" t="s">
        <v>5784</v>
      </c>
      <c r="G4217" s="363" t="s">
        <v>5785</v>
      </c>
      <c r="H4217" s="361" t="s">
        <v>5786</v>
      </c>
      <c r="I4217" s="361" t="s">
        <v>5787</v>
      </c>
      <c r="J4217" s="361" t="s">
        <v>5788</v>
      </c>
      <c r="K4217" s="364"/>
      <c r="L4217" s="494"/>
    </row>
    <row r="4218" spans="1:13" x14ac:dyDescent="0.2">
      <c r="A4218" s="359" t="s">
        <v>8795</v>
      </c>
      <c r="B4218" s="365" t="s">
        <v>5789</v>
      </c>
      <c r="C4218" s="366" t="s">
        <v>5980</v>
      </c>
      <c r="D4218" s="365" t="s">
        <v>5791</v>
      </c>
      <c r="E4218" s="365" t="s">
        <v>288</v>
      </c>
      <c r="F4218" s="367">
        <v>5</v>
      </c>
      <c r="G4218" s="368" t="s">
        <v>5793</v>
      </c>
      <c r="H4218" s="369">
        <v>1</v>
      </c>
      <c r="I4218" s="370">
        <v>4.43</v>
      </c>
      <c r="J4218" s="370">
        <v>4.43</v>
      </c>
      <c r="K4218" s="371"/>
      <c r="L4218" s="495">
        <v>5.33</v>
      </c>
      <c r="M4218" s="488">
        <v>5.33</v>
      </c>
    </row>
    <row r="4219" spans="1:13" x14ac:dyDescent="0.2">
      <c r="A4219" s="359" t="s">
        <v>8796</v>
      </c>
      <c r="B4219" s="373" t="s">
        <v>5794</v>
      </c>
      <c r="C4219" s="374" t="s">
        <v>5815</v>
      </c>
      <c r="D4219" s="373" t="s">
        <v>5791</v>
      </c>
      <c r="E4219" s="373" t="s">
        <v>5286</v>
      </c>
      <c r="F4219" s="375" t="s">
        <v>5796</v>
      </c>
      <c r="G4219" s="376" t="s">
        <v>86</v>
      </c>
      <c r="H4219" s="377">
        <v>0.4</v>
      </c>
      <c r="I4219" s="378">
        <v>11.092140000000001</v>
      </c>
      <c r="J4219" s="378">
        <v>4.43</v>
      </c>
      <c r="K4219" s="379"/>
      <c r="L4219" s="493">
        <v>13.34</v>
      </c>
    </row>
    <row r="4220" spans="1:13" x14ac:dyDescent="0.2">
      <c r="A4220" s="359" t="s">
        <v>8797</v>
      </c>
      <c r="B4220" s="360" t="s">
        <v>10849</v>
      </c>
      <c r="C4220" s="361" t="s">
        <v>5781</v>
      </c>
      <c r="D4220" s="360" t="s">
        <v>5782</v>
      </c>
      <c r="E4220" s="360" t="s">
        <v>5783</v>
      </c>
      <c r="F4220" s="362" t="s">
        <v>5784</v>
      </c>
      <c r="G4220" s="363" t="s">
        <v>5785</v>
      </c>
      <c r="H4220" s="361" t="s">
        <v>5786</v>
      </c>
      <c r="I4220" s="361" t="s">
        <v>5787</v>
      </c>
      <c r="J4220" s="361" t="s">
        <v>5788</v>
      </c>
      <c r="K4220" s="364"/>
      <c r="L4220" s="494"/>
    </row>
    <row r="4221" spans="1:13" ht="24" x14ac:dyDescent="0.2">
      <c r="A4221" s="359" t="s">
        <v>14484</v>
      </c>
      <c r="B4221" s="385" t="s">
        <v>5789</v>
      </c>
      <c r="C4221" s="386" t="s">
        <v>5982</v>
      </c>
      <c r="D4221" s="385" t="s">
        <v>217</v>
      </c>
      <c r="E4221" s="385" t="s">
        <v>6003</v>
      </c>
      <c r="F4221" s="387" t="s">
        <v>5936</v>
      </c>
      <c r="G4221" s="388" t="s">
        <v>5885</v>
      </c>
      <c r="H4221" s="389">
        <v>1</v>
      </c>
      <c r="I4221" s="372">
        <v>541.48</v>
      </c>
      <c r="J4221" s="372">
        <v>541.48</v>
      </c>
      <c r="K4221" s="371"/>
      <c r="L4221" s="488">
        <v>652.30999999999995</v>
      </c>
      <c r="M4221" s="488">
        <v>652.30999999999995</v>
      </c>
    </row>
    <row r="4222" spans="1:13" ht="24.75" thickBot="1" x14ac:dyDescent="0.25">
      <c r="A4222" s="359" t="s">
        <v>14485</v>
      </c>
      <c r="B4222" s="424" t="s">
        <v>5898</v>
      </c>
      <c r="C4222" s="425" t="s">
        <v>5906</v>
      </c>
      <c r="D4222" s="424" t="s">
        <v>217</v>
      </c>
      <c r="E4222" s="424" t="s">
        <v>5907</v>
      </c>
      <c r="F4222" s="426" t="s">
        <v>5908</v>
      </c>
      <c r="G4222" s="427" t="s">
        <v>185</v>
      </c>
      <c r="H4222" s="428">
        <v>6.2119999999999997</v>
      </c>
      <c r="I4222" s="417">
        <v>23.82</v>
      </c>
      <c r="J4222" s="417">
        <v>147.96</v>
      </c>
      <c r="K4222" s="379"/>
      <c r="L4222" s="489">
        <v>28.7</v>
      </c>
    </row>
    <row r="4223" spans="1:13" ht="24.75" thickTop="1" x14ac:dyDescent="0.2">
      <c r="A4223" s="359" t="s">
        <v>14486</v>
      </c>
      <c r="B4223" s="411" t="s">
        <v>5898</v>
      </c>
      <c r="C4223" s="412" t="s">
        <v>5909</v>
      </c>
      <c r="D4223" s="411" t="s">
        <v>217</v>
      </c>
      <c r="E4223" s="411" t="s">
        <v>5455</v>
      </c>
      <c r="F4223" s="413" t="s">
        <v>5908</v>
      </c>
      <c r="G4223" s="414" t="s">
        <v>185</v>
      </c>
      <c r="H4223" s="415">
        <v>1.694</v>
      </c>
      <c r="I4223" s="416">
        <v>16.12</v>
      </c>
      <c r="J4223" s="416">
        <v>27.3</v>
      </c>
      <c r="K4223" s="379"/>
      <c r="L4223" s="491">
        <v>19.420000000000002</v>
      </c>
    </row>
    <row r="4224" spans="1:13" ht="24" x14ac:dyDescent="0.2">
      <c r="A4224" s="359" t="s">
        <v>8798</v>
      </c>
      <c r="B4224" s="418" t="s">
        <v>5898</v>
      </c>
      <c r="C4224" s="419" t="s">
        <v>5983</v>
      </c>
      <c r="D4224" s="418" t="s">
        <v>217</v>
      </c>
      <c r="E4224" s="418" t="s">
        <v>5984</v>
      </c>
      <c r="F4224" s="420" t="s">
        <v>5936</v>
      </c>
      <c r="G4224" s="421" t="s">
        <v>5885</v>
      </c>
      <c r="H4224" s="422">
        <v>1.1299999999999999</v>
      </c>
      <c r="I4224" s="423">
        <v>324.09541639344258</v>
      </c>
      <c r="J4224" s="423">
        <v>366.22</v>
      </c>
      <c r="K4224" s="379"/>
      <c r="L4224" s="493">
        <v>390.39</v>
      </c>
    </row>
    <row r="4225" spans="1:13" x14ac:dyDescent="0.2">
      <c r="A4225" s="359" t="s">
        <v>8800</v>
      </c>
      <c r="B4225" s="360" t="s">
        <v>10855</v>
      </c>
      <c r="C4225" s="361" t="s">
        <v>5781</v>
      </c>
      <c r="D4225" s="360" t="s">
        <v>5782</v>
      </c>
      <c r="E4225" s="360" t="s">
        <v>5783</v>
      </c>
      <c r="F4225" s="362" t="s">
        <v>5784</v>
      </c>
      <c r="G4225" s="363" t="s">
        <v>5785</v>
      </c>
      <c r="H4225" s="361" t="s">
        <v>5786</v>
      </c>
      <c r="I4225" s="361" t="s">
        <v>5787</v>
      </c>
      <c r="J4225" s="361" t="s">
        <v>5788</v>
      </c>
      <c r="K4225" s="364"/>
      <c r="L4225" s="494"/>
    </row>
    <row r="4226" spans="1:13" x14ac:dyDescent="0.2">
      <c r="A4226" s="359" t="s">
        <v>8801</v>
      </c>
      <c r="B4226" s="365" t="s">
        <v>5789</v>
      </c>
      <c r="C4226" s="366" t="s">
        <v>5986</v>
      </c>
      <c r="D4226" s="365" t="s">
        <v>5791</v>
      </c>
      <c r="E4226" s="365" t="s">
        <v>292</v>
      </c>
      <c r="F4226" s="367">
        <v>5</v>
      </c>
      <c r="G4226" s="368" t="s">
        <v>5885</v>
      </c>
      <c r="H4226" s="369">
        <v>1</v>
      </c>
      <c r="I4226" s="370">
        <v>463</v>
      </c>
      <c r="J4226" s="370">
        <v>463</v>
      </c>
      <c r="K4226" s="371"/>
      <c r="L4226" s="495">
        <v>557.76</v>
      </c>
      <c r="M4226" s="488">
        <v>557.76</v>
      </c>
    </row>
    <row r="4227" spans="1:13" x14ac:dyDescent="0.2">
      <c r="A4227" s="359" t="s">
        <v>8802</v>
      </c>
      <c r="B4227" s="373" t="s">
        <v>5794</v>
      </c>
      <c r="C4227" s="374" t="s">
        <v>5987</v>
      </c>
      <c r="D4227" s="373" t="s">
        <v>5791</v>
      </c>
      <c r="E4227" s="373" t="s">
        <v>5596</v>
      </c>
      <c r="F4227" s="375" t="s">
        <v>5798</v>
      </c>
      <c r="G4227" s="376" t="s">
        <v>5885</v>
      </c>
      <c r="H4227" s="377">
        <v>1.02</v>
      </c>
      <c r="I4227" s="378">
        <v>453.92980388768899</v>
      </c>
      <c r="J4227" s="378">
        <v>463</v>
      </c>
      <c r="K4227" s="379"/>
      <c r="L4227" s="493">
        <v>546.83000000000004</v>
      </c>
    </row>
    <row r="4228" spans="1:13" x14ac:dyDescent="0.2">
      <c r="A4228" s="359" t="s">
        <v>8803</v>
      </c>
      <c r="B4228" s="360" t="s">
        <v>10859</v>
      </c>
      <c r="C4228" s="361" t="s">
        <v>5781</v>
      </c>
      <c r="D4228" s="360" t="s">
        <v>5782</v>
      </c>
      <c r="E4228" s="360" t="s">
        <v>5783</v>
      </c>
      <c r="F4228" s="362" t="s">
        <v>5784</v>
      </c>
      <c r="G4228" s="363" t="s">
        <v>5785</v>
      </c>
      <c r="H4228" s="361" t="s">
        <v>5786</v>
      </c>
      <c r="I4228" s="361" t="s">
        <v>5787</v>
      </c>
      <c r="J4228" s="361" t="s">
        <v>5788</v>
      </c>
      <c r="K4228" s="364"/>
      <c r="L4228" s="494"/>
    </row>
    <row r="4229" spans="1:13" ht="24" x14ac:dyDescent="0.2">
      <c r="A4229" s="359" t="s">
        <v>14487</v>
      </c>
      <c r="B4229" s="385" t="s">
        <v>5789</v>
      </c>
      <c r="C4229" s="386" t="s">
        <v>5989</v>
      </c>
      <c r="D4229" s="385" t="s">
        <v>5791</v>
      </c>
      <c r="E4229" s="385" t="s">
        <v>6432</v>
      </c>
      <c r="F4229" s="387">
        <v>5</v>
      </c>
      <c r="G4229" s="388" t="s">
        <v>5885</v>
      </c>
      <c r="H4229" s="389">
        <v>1</v>
      </c>
      <c r="I4229" s="372">
        <v>33.440000000000005</v>
      </c>
      <c r="J4229" s="372">
        <v>33.440000000000005</v>
      </c>
      <c r="K4229" s="371"/>
      <c r="L4229" s="488">
        <v>40.29</v>
      </c>
      <c r="M4229" s="488">
        <v>40.29</v>
      </c>
    </row>
    <row r="4230" spans="1:13" ht="12.75" thickBot="1" x14ac:dyDescent="0.25">
      <c r="A4230" s="359" t="s">
        <v>14488</v>
      </c>
      <c r="B4230" s="396" t="s">
        <v>5794</v>
      </c>
      <c r="C4230" s="397" t="s">
        <v>5882</v>
      </c>
      <c r="D4230" s="396" t="s">
        <v>5791</v>
      </c>
      <c r="E4230" s="396" t="s">
        <v>5402</v>
      </c>
      <c r="F4230" s="398" t="s">
        <v>5796</v>
      </c>
      <c r="G4230" s="399" t="s">
        <v>86</v>
      </c>
      <c r="H4230" s="400">
        <v>0.64459999999999995</v>
      </c>
      <c r="I4230" s="380">
        <v>18.510000000000002</v>
      </c>
      <c r="J4230" s="380">
        <v>11.93</v>
      </c>
      <c r="K4230" s="379"/>
      <c r="L4230" s="489">
        <v>22.3</v>
      </c>
    </row>
    <row r="4231" spans="1:13" ht="12.75" thickTop="1" x14ac:dyDescent="0.2">
      <c r="A4231" s="359" t="s">
        <v>14489</v>
      </c>
      <c r="B4231" s="390" t="s">
        <v>5794</v>
      </c>
      <c r="C4231" s="391" t="s">
        <v>5815</v>
      </c>
      <c r="D4231" s="390" t="s">
        <v>5791</v>
      </c>
      <c r="E4231" s="390" t="s">
        <v>5286</v>
      </c>
      <c r="F4231" s="392" t="s">
        <v>5796</v>
      </c>
      <c r="G4231" s="393" t="s">
        <v>86</v>
      </c>
      <c r="H4231" s="394">
        <v>1.9348000000000001</v>
      </c>
      <c r="I4231" s="395">
        <v>11.075031818181813</v>
      </c>
      <c r="J4231" s="395">
        <v>21.42</v>
      </c>
      <c r="K4231" s="379"/>
      <c r="L4231" s="491">
        <v>13.34</v>
      </c>
    </row>
    <row r="4232" spans="1:13" ht="24" x14ac:dyDescent="0.2">
      <c r="A4232" s="359" t="s">
        <v>8804</v>
      </c>
      <c r="B4232" s="373" t="s">
        <v>5794</v>
      </c>
      <c r="C4232" s="374" t="s">
        <v>5990</v>
      </c>
      <c r="D4232" s="373" t="s">
        <v>5791</v>
      </c>
      <c r="E4232" s="373" t="s">
        <v>5598</v>
      </c>
      <c r="F4232" s="375" t="s">
        <v>5798</v>
      </c>
      <c r="G4232" s="376" t="s">
        <v>5305</v>
      </c>
      <c r="H4232" s="377">
        <v>4.6800000000000001E-2</v>
      </c>
      <c r="I4232" s="378">
        <v>2.0699999999999998</v>
      </c>
      <c r="J4232" s="378">
        <v>0.09</v>
      </c>
      <c r="K4232" s="379"/>
      <c r="L4232" s="493">
        <v>2.5</v>
      </c>
    </row>
    <row r="4233" spans="1:13" x14ac:dyDescent="0.2">
      <c r="A4233" s="359" t="s">
        <v>8806</v>
      </c>
      <c r="B4233" s="360" t="s">
        <v>10865</v>
      </c>
      <c r="C4233" s="361" t="s">
        <v>5781</v>
      </c>
      <c r="D4233" s="360" t="s">
        <v>5782</v>
      </c>
      <c r="E4233" s="360" t="s">
        <v>5783</v>
      </c>
      <c r="F4233" s="362" t="s">
        <v>5784</v>
      </c>
      <c r="G4233" s="363" t="s">
        <v>5785</v>
      </c>
      <c r="H4233" s="361" t="s">
        <v>5786</v>
      </c>
      <c r="I4233" s="361" t="s">
        <v>5787</v>
      </c>
      <c r="J4233" s="361" t="s">
        <v>5788</v>
      </c>
      <c r="K4233" s="364"/>
      <c r="L4233" s="494"/>
    </row>
    <row r="4234" spans="1:13" x14ac:dyDescent="0.2">
      <c r="A4234" s="359" t="s">
        <v>8807</v>
      </c>
      <c r="B4234" s="365" t="s">
        <v>5789</v>
      </c>
      <c r="C4234" s="366" t="s">
        <v>5975</v>
      </c>
      <c r="D4234" s="365" t="s">
        <v>5791</v>
      </c>
      <c r="E4234" s="365" t="s">
        <v>282</v>
      </c>
      <c r="F4234" s="367">
        <v>5</v>
      </c>
      <c r="G4234" s="368" t="s">
        <v>5298</v>
      </c>
      <c r="H4234" s="369">
        <v>1</v>
      </c>
      <c r="I4234" s="370">
        <v>12.8</v>
      </c>
      <c r="J4234" s="370">
        <v>12.8</v>
      </c>
      <c r="K4234" s="371"/>
      <c r="L4234" s="495">
        <v>15.42</v>
      </c>
      <c r="M4234" s="488">
        <v>15.42</v>
      </c>
    </row>
    <row r="4235" spans="1:13" x14ac:dyDescent="0.2">
      <c r="A4235" s="359" t="s">
        <v>8808</v>
      </c>
      <c r="B4235" s="373" t="s">
        <v>5794</v>
      </c>
      <c r="C4235" s="374" t="s">
        <v>5795</v>
      </c>
      <c r="D4235" s="373" t="s">
        <v>5791</v>
      </c>
      <c r="E4235" s="373" t="s">
        <v>5302</v>
      </c>
      <c r="F4235" s="375" t="s">
        <v>5796</v>
      </c>
      <c r="G4235" s="376" t="s">
        <v>86</v>
      </c>
      <c r="H4235" s="377">
        <v>7.0000000000000007E-2</v>
      </c>
      <c r="I4235" s="378">
        <v>12.5</v>
      </c>
      <c r="J4235" s="378">
        <v>0.87</v>
      </c>
      <c r="K4235" s="379"/>
      <c r="L4235" s="493">
        <v>15.06</v>
      </c>
    </row>
    <row r="4236" spans="1:13" x14ac:dyDescent="0.2">
      <c r="A4236" s="359" t="s">
        <v>8809</v>
      </c>
      <c r="B4236" s="373" t="s">
        <v>5794</v>
      </c>
      <c r="C4236" s="374" t="s">
        <v>5971</v>
      </c>
      <c r="D4236" s="373" t="s">
        <v>5791</v>
      </c>
      <c r="E4236" s="373" t="s">
        <v>5293</v>
      </c>
      <c r="F4236" s="375" t="s">
        <v>5796</v>
      </c>
      <c r="G4236" s="376" t="s">
        <v>86</v>
      </c>
      <c r="H4236" s="377">
        <v>7.0000000000000007E-2</v>
      </c>
      <c r="I4236" s="378">
        <v>18.510000000000002</v>
      </c>
      <c r="J4236" s="378">
        <v>1.29</v>
      </c>
      <c r="K4236" s="379"/>
      <c r="L4236" s="493">
        <v>22.3</v>
      </c>
    </row>
    <row r="4237" spans="1:13" x14ac:dyDescent="0.2">
      <c r="A4237" s="359" t="s">
        <v>14490</v>
      </c>
      <c r="B4237" s="396" t="s">
        <v>5794</v>
      </c>
      <c r="C4237" s="397" t="s">
        <v>5976</v>
      </c>
      <c r="D4237" s="396" t="s">
        <v>5791</v>
      </c>
      <c r="E4237" s="396" t="s">
        <v>5369</v>
      </c>
      <c r="F4237" s="398" t="s">
        <v>5798</v>
      </c>
      <c r="G4237" s="399" t="s">
        <v>5298</v>
      </c>
      <c r="H4237" s="400">
        <v>1.1000000000000001</v>
      </c>
      <c r="I4237" s="380">
        <v>9.3093000000000004</v>
      </c>
      <c r="J4237" s="380">
        <v>10.24</v>
      </c>
      <c r="K4237" s="379"/>
      <c r="L4237" s="489">
        <v>11.21</v>
      </c>
    </row>
    <row r="4238" spans="1:13" ht="12.75" thickBot="1" x14ac:dyDescent="0.25">
      <c r="A4238" s="359" t="s">
        <v>14491</v>
      </c>
      <c r="B4238" s="396" t="s">
        <v>5794</v>
      </c>
      <c r="C4238" s="397" t="s">
        <v>5953</v>
      </c>
      <c r="D4238" s="396" t="s">
        <v>5791</v>
      </c>
      <c r="E4238" s="396" t="s">
        <v>5297</v>
      </c>
      <c r="F4238" s="398" t="s">
        <v>5798</v>
      </c>
      <c r="G4238" s="399" t="s">
        <v>5298</v>
      </c>
      <c r="H4238" s="400">
        <v>0.02</v>
      </c>
      <c r="I4238" s="380">
        <v>20.12</v>
      </c>
      <c r="J4238" s="380">
        <v>0.4</v>
      </c>
      <c r="K4238" s="379"/>
      <c r="L4238" s="489">
        <v>24.25</v>
      </c>
    </row>
    <row r="4239" spans="1:13" ht="12.75" thickTop="1" x14ac:dyDescent="0.2">
      <c r="A4239" s="359" t="s">
        <v>14492</v>
      </c>
      <c r="B4239" s="407" t="s">
        <v>10872</v>
      </c>
      <c r="C4239" s="408" t="s">
        <v>5781</v>
      </c>
      <c r="D4239" s="407" t="s">
        <v>5782</v>
      </c>
      <c r="E4239" s="407" t="s">
        <v>5783</v>
      </c>
      <c r="F4239" s="409" t="s">
        <v>5784</v>
      </c>
      <c r="G4239" s="410" t="s">
        <v>5785</v>
      </c>
      <c r="H4239" s="408" t="s">
        <v>5786</v>
      </c>
      <c r="I4239" s="408" t="s">
        <v>5787</v>
      </c>
      <c r="J4239" s="408" t="s">
        <v>5788</v>
      </c>
      <c r="K4239" s="364"/>
      <c r="L4239" s="492"/>
    </row>
    <row r="4240" spans="1:13" x14ac:dyDescent="0.2">
      <c r="A4240" s="359" t="s">
        <v>8810</v>
      </c>
      <c r="B4240" s="365" t="s">
        <v>5789</v>
      </c>
      <c r="C4240" s="366" t="s">
        <v>6553</v>
      </c>
      <c r="D4240" s="365" t="s">
        <v>5791</v>
      </c>
      <c r="E4240" s="365" t="s">
        <v>668</v>
      </c>
      <c r="F4240" s="367">
        <v>5</v>
      </c>
      <c r="G4240" s="368" t="s">
        <v>5298</v>
      </c>
      <c r="H4240" s="369">
        <v>1</v>
      </c>
      <c r="I4240" s="370">
        <v>10.5</v>
      </c>
      <c r="J4240" s="370">
        <v>10.5</v>
      </c>
      <c r="K4240" s="371"/>
      <c r="L4240" s="495">
        <v>12.64</v>
      </c>
      <c r="M4240" s="488">
        <v>12.64</v>
      </c>
    </row>
    <row r="4241" spans="1:13" x14ac:dyDescent="0.2">
      <c r="A4241" s="359" t="s">
        <v>8812</v>
      </c>
      <c r="B4241" s="373" t="s">
        <v>5794</v>
      </c>
      <c r="C4241" s="374" t="s">
        <v>5795</v>
      </c>
      <c r="D4241" s="373" t="s">
        <v>5791</v>
      </c>
      <c r="E4241" s="373" t="s">
        <v>5302</v>
      </c>
      <c r="F4241" s="375" t="s">
        <v>5796</v>
      </c>
      <c r="G4241" s="376" t="s">
        <v>86</v>
      </c>
      <c r="H4241" s="377">
        <v>0.08</v>
      </c>
      <c r="I4241" s="378">
        <v>12.5</v>
      </c>
      <c r="J4241" s="378">
        <v>1</v>
      </c>
      <c r="K4241" s="379"/>
      <c r="L4241" s="493">
        <v>15.06</v>
      </c>
    </row>
    <row r="4242" spans="1:13" x14ac:dyDescent="0.2">
      <c r="A4242" s="359" t="s">
        <v>8813</v>
      </c>
      <c r="B4242" s="373" t="s">
        <v>5794</v>
      </c>
      <c r="C4242" s="374" t="s">
        <v>5971</v>
      </c>
      <c r="D4242" s="373" t="s">
        <v>5791</v>
      </c>
      <c r="E4242" s="373" t="s">
        <v>5293</v>
      </c>
      <c r="F4242" s="375" t="s">
        <v>5796</v>
      </c>
      <c r="G4242" s="376" t="s">
        <v>86</v>
      </c>
      <c r="H4242" s="377">
        <v>0.08</v>
      </c>
      <c r="I4242" s="378">
        <v>18.510000000000002</v>
      </c>
      <c r="J4242" s="378">
        <v>1.48</v>
      </c>
      <c r="K4242" s="379"/>
      <c r="L4242" s="493">
        <v>22.3</v>
      </c>
    </row>
    <row r="4243" spans="1:13" x14ac:dyDescent="0.2">
      <c r="A4243" s="359" t="s">
        <v>8814</v>
      </c>
      <c r="B4243" s="373" t="s">
        <v>5794</v>
      </c>
      <c r="C4243" s="374" t="s">
        <v>6047</v>
      </c>
      <c r="D4243" s="373" t="s">
        <v>5791</v>
      </c>
      <c r="E4243" s="373" t="s">
        <v>5371</v>
      </c>
      <c r="F4243" s="375" t="s">
        <v>5798</v>
      </c>
      <c r="G4243" s="376" t="s">
        <v>5298</v>
      </c>
      <c r="H4243" s="377">
        <v>1.1000000000000001</v>
      </c>
      <c r="I4243" s="378">
        <v>6.93</v>
      </c>
      <c r="J4243" s="378">
        <v>7.62</v>
      </c>
      <c r="K4243" s="379"/>
      <c r="L4243" s="493">
        <v>8.35</v>
      </c>
    </row>
    <row r="4244" spans="1:13" x14ac:dyDescent="0.2">
      <c r="A4244" s="359" t="s">
        <v>8815</v>
      </c>
      <c r="B4244" s="373" t="s">
        <v>5794</v>
      </c>
      <c r="C4244" s="374" t="s">
        <v>5953</v>
      </c>
      <c r="D4244" s="373" t="s">
        <v>5791</v>
      </c>
      <c r="E4244" s="373" t="s">
        <v>5297</v>
      </c>
      <c r="F4244" s="375" t="s">
        <v>5798</v>
      </c>
      <c r="G4244" s="376" t="s">
        <v>5298</v>
      </c>
      <c r="H4244" s="377">
        <v>0.02</v>
      </c>
      <c r="I4244" s="378">
        <v>20.12</v>
      </c>
      <c r="J4244" s="378">
        <v>0.4</v>
      </c>
      <c r="K4244" s="379"/>
      <c r="L4244" s="493">
        <v>24.25</v>
      </c>
    </row>
    <row r="4245" spans="1:13" x14ac:dyDescent="0.2">
      <c r="A4245" s="359" t="s">
        <v>14493</v>
      </c>
      <c r="B4245" s="381" t="s">
        <v>10879</v>
      </c>
      <c r="C4245" s="382" t="s">
        <v>5781</v>
      </c>
      <c r="D4245" s="381" t="s">
        <v>5782</v>
      </c>
      <c r="E4245" s="381" t="s">
        <v>5783</v>
      </c>
      <c r="F4245" s="383" t="s">
        <v>5784</v>
      </c>
      <c r="G4245" s="384" t="s">
        <v>5785</v>
      </c>
      <c r="H4245" s="382" t="s">
        <v>5786</v>
      </c>
      <c r="I4245" s="382" t="s">
        <v>5787</v>
      </c>
      <c r="J4245" s="382" t="s">
        <v>5788</v>
      </c>
      <c r="K4245" s="364"/>
    </row>
    <row r="4246" spans="1:13" ht="12.75" thickBot="1" x14ac:dyDescent="0.25">
      <c r="A4246" s="359" t="s">
        <v>14494</v>
      </c>
      <c r="B4246" s="385" t="s">
        <v>5789</v>
      </c>
      <c r="C4246" s="386" t="s">
        <v>5992</v>
      </c>
      <c r="D4246" s="385" t="s">
        <v>5791</v>
      </c>
      <c r="E4246" s="385" t="s">
        <v>296</v>
      </c>
      <c r="F4246" s="387">
        <v>5</v>
      </c>
      <c r="G4246" s="388" t="s">
        <v>5298</v>
      </c>
      <c r="H4246" s="389">
        <v>1</v>
      </c>
      <c r="I4246" s="372">
        <v>10.07</v>
      </c>
      <c r="J4246" s="372">
        <v>10.07</v>
      </c>
      <c r="K4246" s="371"/>
      <c r="L4246" s="488">
        <v>12.12</v>
      </c>
      <c r="M4246" s="488">
        <v>12.12</v>
      </c>
    </row>
    <row r="4247" spans="1:13" ht="12.75" thickTop="1" x14ac:dyDescent="0.2">
      <c r="A4247" s="359" t="s">
        <v>14495</v>
      </c>
      <c r="B4247" s="390" t="s">
        <v>5794</v>
      </c>
      <c r="C4247" s="391" t="s">
        <v>5795</v>
      </c>
      <c r="D4247" s="390" t="s">
        <v>5791</v>
      </c>
      <c r="E4247" s="390" t="s">
        <v>5302</v>
      </c>
      <c r="F4247" s="392" t="s">
        <v>5796</v>
      </c>
      <c r="G4247" s="393" t="s">
        <v>86</v>
      </c>
      <c r="H4247" s="394">
        <v>0.08</v>
      </c>
      <c r="I4247" s="395">
        <v>12.5</v>
      </c>
      <c r="J4247" s="395">
        <v>1</v>
      </c>
      <c r="K4247" s="379"/>
      <c r="L4247" s="491">
        <v>15.06</v>
      </c>
    </row>
    <row r="4248" spans="1:13" x14ac:dyDescent="0.2">
      <c r="A4248" s="359" t="s">
        <v>8816</v>
      </c>
      <c r="B4248" s="373" t="s">
        <v>5794</v>
      </c>
      <c r="C4248" s="374" t="s">
        <v>5971</v>
      </c>
      <c r="D4248" s="373" t="s">
        <v>5791</v>
      </c>
      <c r="E4248" s="373" t="s">
        <v>5293</v>
      </c>
      <c r="F4248" s="375" t="s">
        <v>5796</v>
      </c>
      <c r="G4248" s="376" t="s">
        <v>86</v>
      </c>
      <c r="H4248" s="377">
        <v>0.08</v>
      </c>
      <c r="I4248" s="378">
        <v>18.510000000000002</v>
      </c>
      <c r="J4248" s="378">
        <v>1.48</v>
      </c>
      <c r="K4248" s="379"/>
      <c r="L4248" s="493">
        <v>22.3</v>
      </c>
    </row>
    <row r="4249" spans="1:13" x14ac:dyDescent="0.2">
      <c r="A4249" s="359" t="s">
        <v>8818</v>
      </c>
      <c r="B4249" s="373" t="s">
        <v>5794</v>
      </c>
      <c r="C4249" s="374" t="s">
        <v>5993</v>
      </c>
      <c r="D4249" s="373" t="s">
        <v>5791</v>
      </c>
      <c r="E4249" s="373" t="s">
        <v>5373</v>
      </c>
      <c r="F4249" s="375" t="s">
        <v>5798</v>
      </c>
      <c r="G4249" s="376" t="s">
        <v>5298</v>
      </c>
      <c r="H4249" s="377">
        <v>1.1000000000000001</v>
      </c>
      <c r="I4249" s="378">
        <v>6.54</v>
      </c>
      <c r="J4249" s="378">
        <v>7.19</v>
      </c>
      <c r="K4249" s="379"/>
      <c r="L4249" s="493">
        <v>7.88</v>
      </c>
    </row>
    <row r="4250" spans="1:13" x14ac:dyDescent="0.2">
      <c r="A4250" s="359" t="s">
        <v>8819</v>
      </c>
      <c r="B4250" s="373" t="s">
        <v>5794</v>
      </c>
      <c r="C4250" s="374" t="s">
        <v>5953</v>
      </c>
      <c r="D4250" s="373" t="s">
        <v>5791</v>
      </c>
      <c r="E4250" s="373" t="s">
        <v>5297</v>
      </c>
      <c r="F4250" s="375" t="s">
        <v>5798</v>
      </c>
      <c r="G4250" s="376" t="s">
        <v>5298</v>
      </c>
      <c r="H4250" s="377">
        <v>0.02</v>
      </c>
      <c r="I4250" s="378">
        <v>20.12</v>
      </c>
      <c r="J4250" s="378">
        <v>0.4</v>
      </c>
      <c r="K4250" s="379"/>
      <c r="L4250" s="493">
        <v>24.25</v>
      </c>
    </row>
    <row r="4251" spans="1:13" x14ac:dyDescent="0.2">
      <c r="A4251" s="359" t="s">
        <v>8820</v>
      </c>
      <c r="B4251" s="360" t="s">
        <v>10886</v>
      </c>
      <c r="C4251" s="361" t="s">
        <v>5781</v>
      </c>
      <c r="D4251" s="360" t="s">
        <v>5782</v>
      </c>
      <c r="E4251" s="360" t="s">
        <v>5783</v>
      </c>
      <c r="F4251" s="362" t="s">
        <v>5784</v>
      </c>
      <c r="G4251" s="363" t="s">
        <v>5785</v>
      </c>
      <c r="H4251" s="361" t="s">
        <v>5786</v>
      </c>
      <c r="I4251" s="361" t="s">
        <v>5787</v>
      </c>
      <c r="J4251" s="361" t="s">
        <v>5788</v>
      </c>
      <c r="K4251" s="364"/>
      <c r="L4251" s="494"/>
    </row>
    <row r="4252" spans="1:13" x14ac:dyDescent="0.2">
      <c r="A4252" s="359" t="s">
        <v>8821</v>
      </c>
      <c r="B4252" s="365" t="s">
        <v>5789</v>
      </c>
      <c r="C4252" s="366" t="s">
        <v>5970</v>
      </c>
      <c r="D4252" s="365" t="s">
        <v>5791</v>
      </c>
      <c r="E4252" s="365" t="s">
        <v>279</v>
      </c>
      <c r="F4252" s="367">
        <v>5</v>
      </c>
      <c r="G4252" s="368" t="s">
        <v>5298</v>
      </c>
      <c r="H4252" s="369">
        <v>1</v>
      </c>
      <c r="I4252" s="370">
        <v>9.84</v>
      </c>
      <c r="J4252" s="370">
        <v>9.84</v>
      </c>
      <c r="K4252" s="371"/>
      <c r="L4252" s="495">
        <v>11.85</v>
      </c>
      <c r="M4252" s="488">
        <v>11.85</v>
      </c>
    </row>
    <row r="4253" spans="1:13" x14ac:dyDescent="0.2">
      <c r="A4253" s="359" t="s">
        <v>14496</v>
      </c>
      <c r="B4253" s="396" t="s">
        <v>5794</v>
      </c>
      <c r="C4253" s="397" t="s">
        <v>5795</v>
      </c>
      <c r="D4253" s="396" t="s">
        <v>5791</v>
      </c>
      <c r="E4253" s="396" t="s">
        <v>5302</v>
      </c>
      <c r="F4253" s="398" t="s">
        <v>5796</v>
      </c>
      <c r="G4253" s="399" t="s">
        <v>86</v>
      </c>
      <c r="H4253" s="400">
        <v>0.08</v>
      </c>
      <c r="I4253" s="380">
        <v>12.5</v>
      </c>
      <c r="J4253" s="380">
        <v>1</v>
      </c>
      <c r="K4253" s="379"/>
      <c r="L4253" s="489">
        <v>15.06</v>
      </c>
    </row>
    <row r="4254" spans="1:13" ht="12.75" thickBot="1" x14ac:dyDescent="0.25">
      <c r="A4254" s="359" t="s">
        <v>14497</v>
      </c>
      <c r="B4254" s="396" t="s">
        <v>5794</v>
      </c>
      <c r="C4254" s="397" t="s">
        <v>5971</v>
      </c>
      <c r="D4254" s="396" t="s">
        <v>5791</v>
      </c>
      <c r="E4254" s="396" t="s">
        <v>5293</v>
      </c>
      <c r="F4254" s="398" t="s">
        <v>5796</v>
      </c>
      <c r="G4254" s="399" t="s">
        <v>86</v>
      </c>
      <c r="H4254" s="400">
        <v>0.08</v>
      </c>
      <c r="I4254" s="380">
        <v>18.510000000000002</v>
      </c>
      <c r="J4254" s="380">
        <v>1.48</v>
      </c>
      <c r="K4254" s="379"/>
      <c r="L4254" s="489">
        <v>22.3</v>
      </c>
    </row>
    <row r="4255" spans="1:13" ht="12.75" thickTop="1" x14ac:dyDescent="0.2">
      <c r="A4255" s="359" t="s">
        <v>14498</v>
      </c>
      <c r="B4255" s="390" t="s">
        <v>5794</v>
      </c>
      <c r="C4255" s="391" t="s">
        <v>5953</v>
      </c>
      <c r="D4255" s="390" t="s">
        <v>5791</v>
      </c>
      <c r="E4255" s="390" t="s">
        <v>5297</v>
      </c>
      <c r="F4255" s="392" t="s">
        <v>5798</v>
      </c>
      <c r="G4255" s="393" t="s">
        <v>5298</v>
      </c>
      <c r="H4255" s="394">
        <v>0.02</v>
      </c>
      <c r="I4255" s="395">
        <v>20.12</v>
      </c>
      <c r="J4255" s="395">
        <v>0.4</v>
      </c>
      <c r="K4255" s="379"/>
      <c r="L4255" s="491">
        <v>24.25</v>
      </c>
    </row>
    <row r="4256" spans="1:13" x14ac:dyDescent="0.2">
      <c r="A4256" s="359" t="s">
        <v>8822</v>
      </c>
      <c r="B4256" s="373" t="s">
        <v>5794</v>
      </c>
      <c r="C4256" s="374" t="s">
        <v>5972</v>
      </c>
      <c r="D4256" s="373" t="s">
        <v>5791</v>
      </c>
      <c r="E4256" s="373" t="s">
        <v>5973</v>
      </c>
      <c r="F4256" s="375" t="s">
        <v>5798</v>
      </c>
      <c r="G4256" s="376" t="s">
        <v>5298</v>
      </c>
      <c r="H4256" s="377">
        <v>1.1000000000000001</v>
      </c>
      <c r="I4256" s="378">
        <v>6.33</v>
      </c>
      <c r="J4256" s="378">
        <v>6.96</v>
      </c>
      <c r="K4256" s="379"/>
      <c r="L4256" s="493">
        <v>7.63</v>
      </c>
    </row>
    <row r="4257" spans="1:13" x14ac:dyDescent="0.2">
      <c r="A4257" s="359" t="s">
        <v>8824</v>
      </c>
      <c r="B4257" s="360" t="s">
        <v>10893</v>
      </c>
      <c r="C4257" s="361" t="s">
        <v>5781</v>
      </c>
      <c r="D4257" s="360" t="s">
        <v>5782</v>
      </c>
      <c r="E4257" s="360" t="s">
        <v>5783</v>
      </c>
      <c r="F4257" s="362" t="s">
        <v>5784</v>
      </c>
      <c r="G4257" s="363" t="s">
        <v>5785</v>
      </c>
      <c r="H4257" s="361" t="s">
        <v>5786</v>
      </c>
      <c r="I4257" s="361" t="s">
        <v>5787</v>
      </c>
      <c r="J4257" s="361" t="s">
        <v>5788</v>
      </c>
      <c r="K4257" s="364"/>
      <c r="L4257" s="494"/>
    </row>
    <row r="4258" spans="1:13" ht="24" x14ac:dyDescent="0.2">
      <c r="A4258" s="359" t="s">
        <v>8825</v>
      </c>
      <c r="B4258" s="365" t="s">
        <v>5789</v>
      </c>
      <c r="C4258" s="366" t="s">
        <v>10895</v>
      </c>
      <c r="D4258" s="365" t="s">
        <v>217</v>
      </c>
      <c r="E4258" s="365" t="s">
        <v>10896</v>
      </c>
      <c r="F4258" s="367" t="s">
        <v>5936</v>
      </c>
      <c r="G4258" s="368" t="s">
        <v>280</v>
      </c>
      <c r="H4258" s="369">
        <v>1</v>
      </c>
      <c r="I4258" s="370">
        <v>9.2799999999999994</v>
      </c>
      <c r="J4258" s="370">
        <v>9.2800000000000011</v>
      </c>
      <c r="K4258" s="371"/>
      <c r="L4258" s="495">
        <v>11.18</v>
      </c>
      <c r="M4258" s="488">
        <v>11.18</v>
      </c>
    </row>
    <row r="4259" spans="1:13" ht="24" x14ac:dyDescent="0.2">
      <c r="A4259" s="359" t="s">
        <v>8826</v>
      </c>
      <c r="B4259" s="418" t="s">
        <v>5898</v>
      </c>
      <c r="C4259" s="419" t="s">
        <v>6017</v>
      </c>
      <c r="D4259" s="418" t="s">
        <v>217</v>
      </c>
      <c r="E4259" s="418" t="s">
        <v>6018</v>
      </c>
      <c r="F4259" s="420" t="s">
        <v>5908</v>
      </c>
      <c r="G4259" s="421" t="s">
        <v>185</v>
      </c>
      <c r="H4259" s="422">
        <v>2.1999999999999999E-2</v>
      </c>
      <c r="I4259" s="423">
        <v>16.91</v>
      </c>
      <c r="J4259" s="423">
        <v>0.37</v>
      </c>
      <c r="K4259" s="379"/>
      <c r="L4259" s="493">
        <v>20.38</v>
      </c>
      <c r="M4259" s="490"/>
    </row>
    <row r="4260" spans="1:13" ht="24" x14ac:dyDescent="0.2">
      <c r="A4260" s="359" t="s">
        <v>8827</v>
      </c>
      <c r="B4260" s="418" t="s">
        <v>5898</v>
      </c>
      <c r="C4260" s="419" t="s">
        <v>6019</v>
      </c>
      <c r="D4260" s="418" t="s">
        <v>217</v>
      </c>
      <c r="E4260" s="418" t="s">
        <v>6020</v>
      </c>
      <c r="F4260" s="420" t="s">
        <v>5908</v>
      </c>
      <c r="G4260" s="421" t="s">
        <v>185</v>
      </c>
      <c r="H4260" s="422">
        <v>6.8000000000000005E-2</v>
      </c>
      <c r="I4260" s="423">
        <v>23.63</v>
      </c>
      <c r="J4260" s="423">
        <v>1.6</v>
      </c>
      <c r="K4260" s="379"/>
      <c r="L4260" s="493">
        <v>28.47</v>
      </c>
    </row>
    <row r="4261" spans="1:13" ht="24" x14ac:dyDescent="0.2">
      <c r="A4261" s="359" t="s">
        <v>14499</v>
      </c>
      <c r="B4261" s="424" t="s">
        <v>5898</v>
      </c>
      <c r="C4261" s="425" t="s">
        <v>6052</v>
      </c>
      <c r="D4261" s="424" t="s">
        <v>217</v>
      </c>
      <c r="E4261" s="424" t="s">
        <v>6053</v>
      </c>
      <c r="F4261" s="426" t="s">
        <v>5936</v>
      </c>
      <c r="G4261" s="427" t="s">
        <v>280</v>
      </c>
      <c r="H4261" s="428">
        <v>1</v>
      </c>
      <c r="I4261" s="417">
        <v>6.7211833333333324</v>
      </c>
      <c r="J4261" s="417">
        <v>6.72</v>
      </c>
      <c r="K4261" s="379"/>
      <c r="L4261" s="489">
        <v>8.09</v>
      </c>
    </row>
    <row r="4262" spans="1:13" ht="24.75" thickBot="1" x14ac:dyDescent="0.25">
      <c r="A4262" s="359" t="s">
        <v>14500</v>
      </c>
      <c r="B4262" s="396" t="s">
        <v>5794</v>
      </c>
      <c r="C4262" s="397" t="s">
        <v>6023</v>
      </c>
      <c r="D4262" s="396" t="s">
        <v>217</v>
      </c>
      <c r="E4262" s="396" t="s">
        <v>6024</v>
      </c>
      <c r="F4262" s="398" t="s">
        <v>5798</v>
      </c>
      <c r="G4262" s="399" t="s">
        <v>160</v>
      </c>
      <c r="H4262" s="400">
        <v>0.30599999999999999</v>
      </c>
      <c r="I4262" s="380">
        <v>0.18</v>
      </c>
      <c r="J4262" s="380">
        <v>0.05</v>
      </c>
      <c r="K4262" s="379"/>
      <c r="L4262" s="489">
        <v>0.22</v>
      </c>
    </row>
    <row r="4263" spans="1:13" ht="24.75" thickTop="1" x14ac:dyDescent="0.2">
      <c r="A4263" s="359" t="s">
        <v>14501</v>
      </c>
      <c r="B4263" s="390" t="s">
        <v>5794</v>
      </c>
      <c r="C4263" s="391" t="s">
        <v>6025</v>
      </c>
      <c r="D4263" s="390" t="s">
        <v>217</v>
      </c>
      <c r="E4263" s="390" t="s">
        <v>6026</v>
      </c>
      <c r="F4263" s="392" t="s">
        <v>5798</v>
      </c>
      <c r="G4263" s="393" t="s">
        <v>280</v>
      </c>
      <c r="H4263" s="394">
        <v>2.5000000000000001E-2</v>
      </c>
      <c r="I4263" s="395">
        <v>21.99</v>
      </c>
      <c r="J4263" s="395">
        <v>0.54</v>
      </c>
      <c r="K4263" s="379"/>
      <c r="L4263" s="491">
        <v>26.5</v>
      </c>
    </row>
    <row r="4264" spans="1:13" x14ac:dyDescent="0.2">
      <c r="A4264" s="359" t="s">
        <v>8828</v>
      </c>
      <c r="B4264" s="360" t="s">
        <v>10903</v>
      </c>
      <c r="C4264" s="361" t="s">
        <v>5781</v>
      </c>
      <c r="D4264" s="360" t="s">
        <v>5782</v>
      </c>
      <c r="E4264" s="360" t="s">
        <v>5783</v>
      </c>
      <c r="F4264" s="362" t="s">
        <v>5784</v>
      </c>
      <c r="G4264" s="363" t="s">
        <v>5785</v>
      </c>
      <c r="H4264" s="361" t="s">
        <v>5786</v>
      </c>
      <c r="I4264" s="361" t="s">
        <v>5787</v>
      </c>
      <c r="J4264" s="361" t="s">
        <v>5788</v>
      </c>
      <c r="K4264" s="364"/>
      <c r="L4264" s="494"/>
    </row>
    <row r="4265" spans="1:13" ht="24" x14ac:dyDescent="0.2">
      <c r="A4265" s="359" t="s">
        <v>8830</v>
      </c>
      <c r="B4265" s="365" t="s">
        <v>5789</v>
      </c>
      <c r="C4265" s="366" t="s">
        <v>10905</v>
      </c>
      <c r="D4265" s="365" t="s">
        <v>217</v>
      </c>
      <c r="E4265" s="365" t="s">
        <v>1701</v>
      </c>
      <c r="F4265" s="367" t="s">
        <v>5936</v>
      </c>
      <c r="G4265" s="368" t="s">
        <v>280</v>
      </c>
      <c r="H4265" s="369">
        <v>1</v>
      </c>
      <c r="I4265" s="370">
        <v>8.66</v>
      </c>
      <c r="J4265" s="370">
        <v>8.66</v>
      </c>
      <c r="K4265" s="371"/>
      <c r="L4265" s="495">
        <v>10.44</v>
      </c>
      <c r="M4265" s="488">
        <v>10.44</v>
      </c>
    </row>
    <row r="4266" spans="1:13" ht="24" x14ac:dyDescent="0.2">
      <c r="A4266" s="359" t="s">
        <v>8831</v>
      </c>
      <c r="B4266" s="418" t="s">
        <v>5898</v>
      </c>
      <c r="C4266" s="419" t="s">
        <v>6017</v>
      </c>
      <c r="D4266" s="418" t="s">
        <v>217</v>
      </c>
      <c r="E4266" s="418" t="s">
        <v>6018</v>
      </c>
      <c r="F4266" s="420" t="s">
        <v>5908</v>
      </c>
      <c r="G4266" s="421" t="s">
        <v>185</v>
      </c>
      <c r="H4266" s="422">
        <v>1.6E-2</v>
      </c>
      <c r="I4266" s="423">
        <v>16.91</v>
      </c>
      <c r="J4266" s="423">
        <v>0.27</v>
      </c>
      <c r="K4266" s="379"/>
      <c r="L4266" s="493">
        <v>20.38</v>
      </c>
    </row>
    <row r="4267" spans="1:13" ht="24" x14ac:dyDescent="0.2">
      <c r="A4267" s="359" t="s">
        <v>8832</v>
      </c>
      <c r="B4267" s="418" t="s">
        <v>5898</v>
      </c>
      <c r="C4267" s="419" t="s">
        <v>6019</v>
      </c>
      <c r="D4267" s="418" t="s">
        <v>217</v>
      </c>
      <c r="E4267" s="418" t="s">
        <v>6020</v>
      </c>
      <c r="F4267" s="420" t="s">
        <v>5908</v>
      </c>
      <c r="G4267" s="421" t="s">
        <v>185</v>
      </c>
      <c r="H4267" s="422">
        <v>4.9500000000000002E-2</v>
      </c>
      <c r="I4267" s="423">
        <v>23.63</v>
      </c>
      <c r="J4267" s="423">
        <v>1.1599999999999999</v>
      </c>
      <c r="K4267" s="379"/>
      <c r="L4267" s="493">
        <v>28.47</v>
      </c>
      <c r="M4267" s="490"/>
    </row>
    <row r="4268" spans="1:13" ht="24" x14ac:dyDescent="0.2">
      <c r="A4268" s="359" t="s">
        <v>8833</v>
      </c>
      <c r="B4268" s="418" t="s">
        <v>5898</v>
      </c>
      <c r="C4268" s="419" t="s">
        <v>10909</v>
      </c>
      <c r="D4268" s="418" t="s">
        <v>217</v>
      </c>
      <c r="E4268" s="418" t="s">
        <v>10910</v>
      </c>
      <c r="F4268" s="420" t="s">
        <v>5936</v>
      </c>
      <c r="G4268" s="421" t="s">
        <v>280</v>
      </c>
      <c r="H4268" s="422">
        <v>1</v>
      </c>
      <c r="I4268" s="423">
        <v>6.6610833333333348</v>
      </c>
      <c r="J4268" s="423">
        <v>6.66</v>
      </c>
      <c r="K4268" s="379"/>
      <c r="L4268" s="493">
        <v>8.02</v>
      </c>
    </row>
    <row r="4269" spans="1:13" ht="24" x14ac:dyDescent="0.2">
      <c r="A4269" s="359" t="s">
        <v>14502</v>
      </c>
      <c r="B4269" s="396" t="s">
        <v>5794</v>
      </c>
      <c r="C4269" s="397" t="s">
        <v>6023</v>
      </c>
      <c r="D4269" s="396" t="s">
        <v>217</v>
      </c>
      <c r="E4269" s="396" t="s">
        <v>6024</v>
      </c>
      <c r="F4269" s="398" t="s">
        <v>5798</v>
      </c>
      <c r="G4269" s="399" t="s">
        <v>160</v>
      </c>
      <c r="H4269" s="400">
        <v>0.19750000000000001</v>
      </c>
      <c r="I4269" s="380">
        <v>0.18</v>
      </c>
      <c r="J4269" s="380">
        <v>0.03</v>
      </c>
      <c r="K4269" s="379"/>
      <c r="L4269" s="489">
        <v>0.22</v>
      </c>
    </row>
    <row r="4270" spans="1:13" ht="24.75" thickBot="1" x14ac:dyDescent="0.25">
      <c r="A4270" s="359" t="s">
        <v>14503</v>
      </c>
      <c r="B4270" s="396" t="s">
        <v>5794</v>
      </c>
      <c r="C4270" s="397" t="s">
        <v>6025</v>
      </c>
      <c r="D4270" s="396" t="s">
        <v>217</v>
      </c>
      <c r="E4270" s="396" t="s">
        <v>6026</v>
      </c>
      <c r="F4270" s="398" t="s">
        <v>5798</v>
      </c>
      <c r="G4270" s="399" t="s">
        <v>280</v>
      </c>
      <c r="H4270" s="400">
        <v>2.5000000000000001E-2</v>
      </c>
      <c r="I4270" s="380">
        <v>21.99</v>
      </c>
      <c r="J4270" s="380">
        <v>0.54</v>
      </c>
      <c r="K4270" s="379"/>
      <c r="L4270" s="489">
        <v>26.5</v>
      </c>
    </row>
    <row r="4271" spans="1:13" ht="12.75" thickTop="1" x14ac:dyDescent="0.2">
      <c r="A4271" s="359" t="s">
        <v>14504</v>
      </c>
      <c r="B4271" s="407" t="s">
        <v>10914</v>
      </c>
      <c r="C4271" s="408" t="s">
        <v>5781</v>
      </c>
      <c r="D4271" s="407" t="s">
        <v>5782</v>
      </c>
      <c r="E4271" s="407" t="s">
        <v>5783</v>
      </c>
      <c r="F4271" s="409" t="s">
        <v>5784</v>
      </c>
      <c r="G4271" s="410" t="s">
        <v>5785</v>
      </c>
      <c r="H4271" s="408" t="s">
        <v>5786</v>
      </c>
      <c r="I4271" s="408" t="s">
        <v>5787</v>
      </c>
      <c r="J4271" s="408" t="s">
        <v>5788</v>
      </c>
      <c r="K4271" s="364"/>
      <c r="L4271" s="492"/>
    </row>
    <row r="4272" spans="1:13" x14ac:dyDescent="0.2">
      <c r="A4272" s="359" t="s">
        <v>8834</v>
      </c>
      <c r="B4272" s="365" t="s">
        <v>5789</v>
      </c>
      <c r="C4272" s="366" t="s">
        <v>5997</v>
      </c>
      <c r="D4272" s="365" t="s">
        <v>5791</v>
      </c>
      <c r="E4272" s="365" t="s">
        <v>302</v>
      </c>
      <c r="F4272" s="367">
        <v>5</v>
      </c>
      <c r="G4272" s="368" t="s">
        <v>5607</v>
      </c>
      <c r="H4272" s="369">
        <v>1</v>
      </c>
      <c r="I4272" s="370">
        <v>12.45</v>
      </c>
      <c r="J4272" s="370">
        <v>12.45</v>
      </c>
      <c r="K4272" s="371"/>
      <c r="L4272" s="495">
        <v>15</v>
      </c>
      <c r="M4272" s="488">
        <v>15</v>
      </c>
    </row>
    <row r="4273" spans="1:13" x14ac:dyDescent="0.2">
      <c r="A4273" s="359" t="s">
        <v>8836</v>
      </c>
      <c r="B4273" s="373" t="s">
        <v>5794</v>
      </c>
      <c r="C4273" s="374" t="s">
        <v>5998</v>
      </c>
      <c r="D4273" s="373" t="s">
        <v>5791</v>
      </c>
      <c r="E4273" s="373" t="s">
        <v>302</v>
      </c>
      <c r="F4273" s="375" t="s">
        <v>5798</v>
      </c>
      <c r="G4273" s="376" t="s">
        <v>5305</v>
      </c>
      <c r="H4273" s="377">
        <v>1</v>
      </c>
      <c r="I4273" s="378">
        <v>12.45</v>
      </c>
      <c r="J4273" s="378">
        <v>12.45</v>
      </c>
      <c r="K4273" s="379"/>
      <c r="L4273" s="493">
        <v>15</v>
      </c>
    </row>
    <row r="4274" spans="1:13" x14ac:dyDescent="0.2">
      <c r="A4274" s="359" t="s">
        <v>8837</v>
      </c>
      <c r="B4274" s="360" t="s">
        <v>10918</v>
      </c>
      <c r="C4274" s="361" t="s">
        <v>5781</v>
      </c>
      <c r="D4274" s="360" t="s">
        <v>5782</v>
      </c>
      <c r="E4274" s="360" t="s">
        <v>5783</v>
      </c>
      <c r="F4274" s="362" t="s">
        <v>5784</v>
      </c>
      <c r="G4274" s="363" t="s">
        <v>5785</v>
      </c>
      <c r="H4274" s="361" t="s">
        <v>5786</v>
      </c>
      <c r="I4274" s="361" t="s">
        <v>5787</v>
      </c>
      <c r="J4274" s="361" t="s">
        <v>5788</v>
      </c>
      <c r="K4274" s="364"/>
      <c r="L4274" s="494"/>
    </row>
    <row r="4275" spans="1:13" x14ac:dyDescent="0.2">
      <c r="A4275" s="359" t="s">
        <v>8838</v>
      </c>
      <c r="B4275" s="365" t="s">
        <v>5789</v>
      </c>
      <c r="C4275" s="366" t="s">
        <v>6000</v>
      </c>
      <c r="D4275" s="365" t="s">
        <v>5791</v>
      </c>
      <c r="E4275" s="365" t="s">
        <v>307</v>
      </c>
      <c r="F4275" s="367">
        <v>4</v>
      </c>
      <c r="G4275" s="368" t="s">
        <v>5885</v>
      </c>
      <c r="H4275" s="369">
        <v>1</v>
      </c>
      <c r="I4275" s="370">
        <v>28.41</v>
      </c>
      <c r="J4275" s="370">
        <v>28.41</v>
      </c>
      <c r="K4275" s="371"/>
      <c r="L4275" s="495">
        <v>34.229999999999997</v>
      </c>
      <c r="M4275" s="488">
        <v>34.229999999999997</v>
      </c>
    </row>
    <row r="4276" spans="1:13" x14ac:dyDescent="0.2">
      <c r="A4276" s="359" t="s">
        <v>8839</v>
      </c>
      <c r="B4276" s="373" t="s">
        <v>5794</v>
      </c>
      <c r="C4276" s="374" t="s">
        <v>5815</v>
      </c>
      <c r="D4276" s="373" t="s">
        <v>5791</v>
      </c>
      <c r="E4276" s="373" t="s">
        <v>5286</v>
      </c>
      <c r="F4276" s="375" t="s">
        <v>5796</v>
      </c>
      <c r="G4276" s="376" t="s">
        <v>86</v>
      </c>
      <c r="H4276" s="377">
        <v>2.5659999999999998</v>
      </c>
      <c r="I4276" s="378">
        <v>11.073953571428572</v>
      </c>
      <c r="J4276" s="378">
        <v>28.41</v>
      </c>
      <c r="K4276" s="379"/>
      <c r="L4276" s="493">
        <v>13.34</v>
      </c>
    </row>
    <row r="4277" spans="1:13" x14ac:dyDescent="0.2">
      <c r="A4277" s="359" t="s">
        <v>14505</v>
      </c>
      <c r="B4277" s="381" t="s">
        <v>10922</v>
      </c>
      <c r="C4277" s="382" t="s">
        <v>5781</v>
      </c>
      <c r="D4277" s="381" t="s">
        <v>5782</v>
      </c>
      <c r="E4277" s="381" t="s">
        <v>5783</v>
      </c>
      <c r="F4277" s="383" t="s">
        <v>5784</v>
      </c>
      <c r="G4277" s="384" t="s">
        <v>5785</v>
      </c>
      <c r="H4277" s="382" t="s">
        <v>5786</v>
      </c>
      <c r="I4277" s="382" t="s">
        <v>5787</v>
      </c>
      <c r="J4277" s="382" t="s">
        <v>5788</v>
      </c>
      <c r="K4277" s="364"/>
    </row>
    <row r="4278" spans="1:13" ht="12.75" thickBot="1" x14ac:dyDescent="0.25">
      <c r="A4278" s="359" t="s">
        <v>14506</v>
      </c>
      <c r="B4278" s="385" t="s">
        <v>5789</v>
      </c>
      <c r="C4278" s="386" t="s">
        <v>5980</v>
      </c>
      <c r="D4278" s="385" t="s">
        <v>5791</v>
      </c>
      <c r="E4278" s="385" t="s">
        <v>288</v>
      </c>
      <c r="F4278" s="387">
        <v>5</v>
      </c>
      <c r="G4278" s="388" t="s">
        <v>5793</v>
      </c>
      <c r="H4278" s="389">
        <v>1</v>
      </c>
      <c r="I4278" s="372">
        <v>4.43</v>
      </c>
      <c r="J4278" s="372">
        <v>4.43</v>
      </c>
      <c r="K4278" s="371"/>
      <c r="L4278" s="488">
        <v>5.33</v>
      </c>
      <c r="M4278" s="488">
        <v>5.33</v>
      </c>
    </row>
    <row r="4279" spans="1:13" ht="12.75" thickTop="1" x14ac:dyDescent="0.2">
      <c r="A4279" s="359" t="s">
        <v>14507</v>
      </c>
      <c r="B4279" s="390" t="s">
        <v>5794</v>
      </c>
      <c r="C4279" s="391" t="s">
        <v>5815</v>
      </c>
      <c r="D4279" s="390" t="s">
        <v>5791</v>
      </c>
      <c r="E4279" s="390" t="s">
        <v>5286</v>
      </c>
      <c r="F4279" s="392" t="s">
        <v>5796</v>
      </c>
      <c r="G4279" s="393" t="s">
        <v>86</v>
      </c>
      <c r="H4279" s="394">
        <v>0.4</v>
      </c>
      <c r="I4279" s="395">
        <v>11.092140000000001</v>
      </c>
      <c r="J4279" s="395">
        <v>4.43</v>
      </c>
      <c r="K4279" s="379"/>
      <c r="L4279" s="491">
        <v>13.34</v>
      </c>
    </row>
    <row r="4280" spans="1:13" x14ac:dyDescent="0.2">
      <c r="A4280" s="359" t="s">
        <v>8840</v>
      </c>
      <c r="B4280" s="360" t="s">
        <v>10926</v>
      </c>
      <c r="C4280" s="361" t="s">
        <v>5781</v>
      </c>
      <c r="D4280" s="360" t="s">
        <v>5782</v>
      </c>
      <c r="E4280" s="360" t="s">
        <v>5783</v>
      </c>
      <c r="F4280" s="362" t="s">
        <v>5784</v>
      </c>
      <c r="G4280" s="363" t="s">
        <v>5785</v>
      </c>
      <c r="H4280" s="361" t="s">
        <v>5786</v>
      </c>
      <c r="I4280" s="361" t="s">
        <v>5787</v>
      </c>
      <c r="J4280" s="361" t="s">
        <v>5788</v>
      </c>
      <c r="K4280" s="364"/>
      <c r="L4280" s="494"/>
    </row>
    <row r="4281" spans="1:13" ht="24" x14ac:dyDescent="0.2">
      <c r="A4281" s="359" t="s">
        <v>8842</v>
      </c>
      <c r="B4281" s="365" t="s">
        <v>5789</v>
      </c>
      <c r="C4281" s="366" t="s">
        <v>5982</v>
      </c>
      <c r="D4281" s="365" t="s">
        <v>217</v>
      </c>
      <c r="E4281" s="365" t="s">
        <v>290</v>
      </c>
      <c r="F4281" s="367" t="s">
        <v>5936</v>
      </c>
      <c r="G4281" s="368" t="s">
        <v>5885</v>
      </c>
      <c r="H4281" s="369">
        <v>1</v>
      </c>
      <c r="I4281" s="370">
        <v>541.48</v>
      </c>
      <c r="J4281" s="370">
        <v>541.48</v>
      </c>
      <c r="K4281" s="371"/>
      <c r="L4281" s="495">
        <v>652.30999999999995</v>
      </c>
      <c r="M4281" s="488">
        <v>652.30999999999995</v>
      </c>
    </row>
    <row r="4282" spans="1:13" ht="24" x14ac:dyDescent="0.2">
      <c r="A4282" s="359" t="s">
        <v>8843</v>
      </c>
      <c r="B4282" s="418" t="s">
        <v>5898</v>
      </c>
      <c r="C4282" s="419" t="s">
        <v>5906</v>
      </c>
      <c r="D4282" s="418" t="s">
        <v>217</v>
      </c>
      <c r="E4282" s="418" t="s">
        <v>5907</v>
      </c>
      <c r="F4282" s="420" t="s">
        <v>5908</v>
      </c>
      <c r="G4282" s="421" t="s">
        <v>185</v>
      </c>
      <c r="H4282" s="422">
        <v>6.2119999999999997</v>
      </c>
      <c r="I4282" s="423">
        <v>23.82</v>
      </c>
      <c r="J4282" s="423">
        <v>147.96</v>
      </c>
      <c r="K4282" s="379"/>
      <c r="L4282" s="493">
        <v>28.7</v>
      </c>
    </row>
    <row r="4283" spans="1:13" ht="24" x14ac:dyDescent="0.2">
      <c r="A4283" s="359" t="s">
        <v>8844</v>
      </c>
      <c r="B4283" s="418" t="s">
        <v>5898</v>
      </c>
      <c r="C4283" s="419" t="s">
        <v>5909</v>
      </c>
      <c r="D4283" s="418" t="s">
        <v>217</v>
      </c>
      <c r="E4283" s="418" t="s">
        <v>5455</v>
      </c>
      <c r="F4283" s="420" t="s">
        <v>5908</v>
      </c>
      <c r="G4283" s="421" t="s">
        <v>185</v>
      </c>
      <c r="H4283" s="422">
        <v>1.694</v>
      </c>
      <c r="I4283" s="423">
        <v>16.12</v>
      </c>
      <c r="J4283" s="423">
        <v>27.3</v>
      </c>
      <c r="K4283" s="379"/>
      <c r="L4283" s="493">
        <v>19.420000000000002</v>
      </c>
    </row>
    <row r="4284" spans="1:13" ht="24" x14ac:dyDescent="0.2">
      <c r="A4284" s="359" t="s">
        <v>8845</v>
      </c>
      <c r="B4284" s="418" t="s">
        <v>5898</v>
      </c>
      <c r="C4284" s="419" t="s">
        <v>5983</v>
      </c>
      <c r="D4284" s="418" t="s">
        <v>217</v>
      </c>
      <c r="E4284" s="418" t="s">
        <v>5984</v>
      </c>
      <c r="F4284" s="420" t="s">
        <v>5936</v>
      </c>
      <c r="G4284" s="421" t="s">
        <v>5885</v>
      </c>
      <c r="H4284" s="422">
        <v>1.1299999999999999</v>
      </c>
      <c r="I4284" s="423">
        <v>324.09541639344258</v>
      </c>
      <c r="J4284" s="423">
        <v>366.22</v>
      </c>
      <c r="K4284" s="379"/>
      <c r="L4284" s="493">
        <v>390.39</v>
      </c>
    </row>
    <row r="4285" spans="1:13" x14ac:dyDescent="0.2">
      <c r="A4285" s="359" t="s">
        <v>8846</v>
      </c>
      <c r="B4285" s="360" t="s">
        <v>10932</v>
      </c>
      <c r="C4285" s="361" t="s">
        <v>5781</v>
      </c>
      <c r="D4285" s="360" t="s">
        <v>5782</v>
      </c>
      <c r="E4285" s="360" t="s">
        <v>5783</v>
      </c>
      <c r="F4285" s="362" t="s">
        <v>5784</v>
      </c>
      <c r="G4285" s="363" t="s">
        <v>5785</v>
      </c>
      <c r="H4285" s="361" t="s">
        <v>5786</v>
      </c>
      <c r="I4285" s="361" t="s">
        <v>5787</v>
      </c>
      <c r="J4285" s="361" t="s">
        <v>5788</v>
      </c>
      <c r="K4285" s="364"/>
      <c r="L4285" s="494"/>
    </row>
    <row r="4286" spans="1:13" x14ac:dyDescent="0.2">
      <c r="A4286" s="359" t="s">
        <v>14508</v>
      </c>
      <c r="B4286" s="385" t="s">
        <v>5789</v>
      </c>
      <c r="C4286" s="386" t="s">
        <v>6005</v>
      </c>
      <c r="D4286" s="385" t="s">
        <v>5791</v>
      </c>
      <c r="E4286" s="385" t="s">
        <v>311</v>
      </c>
      <c r="F4286" s="387">
        <v>6</v>
      </c>
      <c r="G4286" s="388" t="s">
        <v>5793</v>
      </c>
      <c r="H4286" s="389">
        <v>1</v>
      </c>
      <c r="I4286" s="372">
        <v>29.69</v>
      </c>
      <c r="J4286" s="372">
        <v>29.69</v>
      </c>
      <c r="K4286" s="371"/>
      <c r="L4286" s="488">
        <v>35.78</v>
      </c>
      <c r="M4286" s="488">
        <v>35.78</v>
      </c>
    </row>
    <row r="4287" spans="1:13" ht="12.75" thickBot="1" x14ac:dyDescent="0.25">
      <c r="A4287" s="359" t="s">
        <v>14509</v>
      </c>
      <c r="B4287" s="396" t="s">
        <v>5794</v>
      </c>
      <c r="C4287" s="397" t="s">
        <v>5795</v>
      </c>
      <c r="D4287" s="396" t="s">
        <v>5791</v>
      </c>
      <c r="E4287" s="396" t="s">
        <v>5302</v>
      </c>
      <c r="F4287" s="398" t="s">
        <v>5796</v>
      </c>
      <c r="G4287" s="399" t="s">
        <v>86</v>
      </c>
      <c r="H4287" s="400">
        <v>0.31240000000000001</v>
      </c>
      <c r="I4287" s="380">
        <v>12.5</v>
      </c>
      <c r="J4287" s="380">
        <v>3.9</v>
      </c>
      <c r="K4287" s="379"/>
      <c r="L4287" s="489">
        <v>15.06</v>
      </c>
    </row>
    <row r="4288" spans="1:13" ht="12.75" thickTop="1" x14ac:dyDescent="0.2">
      <c r="A4288" s="359" t="s">
        <v>14510</v>
      </c>
      <c r="B4288" s="390" t="s">
        <v>5794</v>
      </c>
      <c r="C4288" s="391" t="s">
        <v>5801</v>
      </c>
      <c r="D4288" s="390" t="s">
        <v>5791</v>
      </c>
      <c r="E4288" s="390" t="s">
        <v>5362</v>
      </c>
      <c r="F4288" s="392" t="s">
        <v>5796</v>
      </c>
      <c r="G4288" s="393" t="s">
        <v>86</v>
      </c>
      <c r="H4288" s="394">
        <v>0.29930000000000001</v>
      </c>
      <c r="I4288" s="395">
        <v>18.510000000000002</v>
      </c>
      <c r="J4288" s="395">
        <v>5.54</v>
      </c>
      <c r="K4288" s="379"/>
      <c r="L4288" s="491">
        <v>22.3</v>
      </c>
    </row>
    <row r="4289" spans="1:13" x14ac:dyDescent="0.2">
      <c r="A4289" s="359" t="s">
        <v>8847</v>
      </c>
      <c r="B4289" s="373" t="s">
        <v>5794</v>
      </c>
      <c r="C4289" s="374" t="s">
        <v>5954</v>
      </c>
      <c r="D4289" s="373" t="s">
        <v>5791</v>
      </c>
      <c r="E4289" s="373" t="s">
        <v>5389</v>
      </c>
      <c r="F4289" s="375" t="s">
        <v>5798</v>
      </c>
      <c r="G4289" s="376" t="s">
        <v>5385</v>
      </c>
      <c r="H4289" s="377">
        <v>1.4124000000000001</v>
      </c>
      <c r="I4289" s="378">
        <v>7.0770699999999991</v>
      </c>
      <c r="J4289" s="378">
        <v>9.99</v>
      </c>
      <c r="K4289" s="379"/>
      <c r="L4289" s="493">
        <v>8.52</v>
      </c>
    </row>
    <row r="4290" spans="1:13" x14ac:dyDescent="0.2">
      <c r="A4290" s="359" t="s">
        <v>8849</v>
      </c>
      <c r="B4290" s="373" t="s">
        <v>5794</v>
      </c>
      <c r="C4290" s="374" t="s">
        <v>5955</v>
      </c>
      <c r="D4290" s="373" t="s">
        <v>5791</v>
      </c>
      <c r="E4290" s="373" t="s">
        <v>5387</v>
      </c>
      <c r="F4290" s="375" t="s">
        <v>5798</v>
      </c>
      <c r="G4290" s="376" t="s">
        <v>5298</v>
      </c>
      <c r="H4290" s="377">
        <v>8.7599999999999997E-2</v>
      </c>
      <c r="I4290" s="378">
        <v>20.66</v>
      </c>
      <c r="J4290" s="378">
        <v>1.8</v>
      </c>
      <c r="K4290" s="379"/>
      <c r="L4290" s="493">
        <v>24.9</v>
      </c>
    </row>
    <row r="4291" spans="1:13" x14ac:dyDescent="0.2">
      <c r="A4291" s="359" t="s">
        <v>8850</v>
      </c>
      <c r="B4291" s="373" t="s">
        <v>5794</v>
      </c>
      <c r="C4291" s="374" t="s">
        <v>6006</v>
      </c>
      <c r="D4291" s="373" t="s">
        <v>5791</v>
      </c>
      <c r="E4291" s="373" t="s">
        <v>5384</v>
      </c>
      <c r="F4291" s="375" t="s">
        <v>5798</v>
      </c>
      <c r="G4291" s="376" t="s">
        <v>5385</v>
      </c>
      <c r="H4291" s="377">
        <v>0.71340000000000003</v>
      </c>
      <c r="I4291" s="378">
        <v>11.87</v>
      </c>
      <c r="J4291" s="378">
        <v>8.4600000000000009</v>
      </c>
      <c r="K4291" s="379"/>
      <c r="L4291" s="493">
        <v>14.3</v>
      </c>
    </row>
    <row r="4292" spans="1:13" x14ac:dyDescent="0.2">
      <c r="A4292" s="359" t="s">
        <v>8851</v>
      </c>
      <c r="B4292" s="360" t="s">
        <v>10940</v>
      </c>
      <c r="C4292" s="361" t="s">
        <v>5781</v>
      </c>
      <c r="D4292" s="360" t="s">
        <v>5782</v>
      </c>
      <c r="E4292" s="360" t="s">
        <v>5783</v>
      </c>
      <c r="F4292" s="362" t="s">
        <v>5784</v>
      </c>
      <c r="G4292" s="363" t="s">
        <v>5785</v>
      </c>
      <c r="H4292" s="361" t="s">
        <v>5786</v>
      </c>
      <c r="I4292" s="361" t="s">
        <v>5787</v>
      </c>
      <c r="J4292" s="361" t="s">
        <v>5788</v>
      </c>
      <c r="K4292" s="364"/>
      <c r="L4292" s="494"/>
    </row>
    <row r="4293" spans="1:13" x14ac:dyDescent="0.2">
      <c r="A4293" s="359" t="s">
        <v>8852</v>
      </c>
      <c r="B4293" s="365" t="s">
        <v>5789</v>
      </c>
      <c r="C4293" s="366" t="s">
        <v>6008</v>
      </c>
      <c r="D4293" s="365" t="s">
        <v>5791</v>
      </c>
      <c r="E4293" s="365" t="s">
        <v>292</v>
      </c>
      <c r="F4293" s="367">
        <v>6</v>
      </c>
      <c r="G4293" s="368" t="s">
        <v>5885</v>
      </c>
      <c r="H4293" s="369">
        <v>1</v>
      </c>
      <c r="I4293" s="370">
        <v>463</v>
      </c>
      <c r="J4293" s="370">
        <v>463</v>
      </c>
      <c r="K4293" s="371"/>
      <c r="L4293" s="495">
        <v>557.76</v>
      </c>
      <c r="M4293" s="488">
        <v>557.76</v>
      </c>
    </row>
    <row r="4294" spans="1:13" x14ac:dyDescent="0.2">
      <c r="A4294" s="359" t="s">
        <v>8853</v>
      </c>
      <c r="B4294" s="373" t="s">
        <v>5794</v>
      </c>
      <c r="C4294" s="374" t="s">
        <v>5987</v>
      </c>
      <c r="D4294" s="373" t="s">
        <v>5791</v>
      </c>
      <c r="E4294" s="373" t="s">
        <v>5596</v>
      </c>
      <c r="F4294" s="375" t="s">
        <v>5798</v>
      </c>
      <c r="G4294" s="376" t="s">
        <v>5885</v>
      </c>
      <c r="H4294" s="377">
        <v>1.02</v>
      </c>
      <c r="I4294" s="378">
        <v>453.92980388768899</v>
      </c>
      <c r="J4294" s="378">
        <v>463</v>
      </c>
      <c r="K4294" s="379"/>
      <c r="L4294" s="493">
        <v>546.83000000000004</v>
      </c>
    </row>
    <row r="4295" spans="1:13" x14ac:dyDescent="0.2">
      <c r="A4295" s="359" t="s">
        <v>14511</v>
      </c>
      <c r="B4295" s="381" t="s">
        <v>10944</v>
      </c>
      <c r="C4295" s="382" t="s">
        <v>5781</v>
      </c>
      <c r="D4295" s="381" t="s">
        <v>5782</v>
      </c>
      <c r="E4295" s="381" t="s">
        <v>5783</v>
      </c>
      <c r="F4295" s="383" t="s">
        <v>5784</v>
      </c>
      <c r="G4295" s="384" t="s">
        <v>5785</v>
      </c>
      <c r="H4295" s="382" t="s">
        <v>5786</v>
      </c>
      <c r="I4295" s="382" t="s">
        <v>5787</v>
      </c>
      <c r="J4295" s="382" t="s">
        <v>5788</v>
      </c>
      <c r="K4295" s="364"/>
    </row>
    <row r="4296" spans="1:13" ht="24.75" thickBot="1" x14ac:dyDescent="0.25">
      <c r="A4296" s="359" t="s">
        <v>14512</v>
      </c>
      <c r="B4296" s="385" t="s">
        <v>5789</v>
      </c>
      <c r="C4296" s="386" t="s">
        <v>6010</v>
      </c>
      <c r="D4296" s="385" t="s">
        <v>5791</v>
      </c>
      <c r="E4296" s="385" t="s">
        <v>314</v>
      </c>
      <c r="F4296" s="387">
        <v>6</v>
      </c>
      <c r="G4296" s="388" t="s">
        <v>5885</v>
      </c>
      <c r="H4296" s="389">
        <v>1</v>
      </c>
      <c r="I4296" s="372">
        <v>43.040000000000006</v>
      </c>
      <c r="J4296" s="372">
        <v>43.040000000000006</v>
      </c>
      <c r="K4296" s="371"/>
      <c r="L4296" s="488">
        <v>51.84</v>
      </c>
      <c r="M4296" s="488">
        <v>51.84</v>
      </c>
    </row>
    <row r="4297" spans="1:13" ht="12.75" thickTop="1" x14ac:dyDescent="0.2">
      <c r="A4297" s="359" t="s">
        <v>14513</v>
      </c>
      <c r="B4297" s="390" t="s">
        <v>5794</v>
      </c>
      <c r="C4297" s="391" t="s">
        <v>5882</v>
      </c>
      <c r="D4297" s="390" t="s">
        <v>5791</v>
      </c>
      <c r="E4297" s="390" t="s">
        <v>5402</v>
      </c>
      <c r="F4297" s="392" t="s">
        <v>5796</v>
      </c>
      <c r="G4297" s="393" t="s">
        <v>86</v>
      </c>
      <c r="H4297" s="394">
        <v>1.9348000000000001</v>
      </c>
      <c r="I4297" s="395">
        <v>18.515141666666665</v>
      </c>
      <c r="J4297" s="395">
        <v>35.82</v>
      </c>
      <c r="K4297" s="379"/>
      <c r="L4297" s="491">
        <v>22.3</v>
      </c>
    </row>
    <row r="4298" spans="1:13" x14ac:dyDescent="0.2">
      <c r="A4298" s="359" t="s">
        <v>8854</v>
      </c>
      <c r="B4298" s="373" t="s">
        <v>5794</v>
      </c>
      <c r="C4298" s="374" t="s">
        <v>5815</v>
      </c>
      <c r="D4298" s="373" t="s">
        <v>5791</v>
      </c>
      <c r="E4298" s="373" t="s">
        <v>5286</v>
      </c>
      <c r="F4298" s="375" t="s">
        <v>5796</v>
      </c>
      <c r="G4298" s="376" t="s">
        <v>86</v>
      </c>
      <c r="H4298" s="377">
        <v>0.64459999999999995</v>
      </c>
      <c r="I4298" s="378">
        <v>11.07</v>
      </c>
      <c r="J4298" s="378">
        <v>7.13</v>
      </c>
      <c r="K4298" s="379"/>
      <c r="L4298" s="493">
        <v>13.34</v>
      </c>
    </row>
    <row r="4299" spans="1:13" ht="24" x14ac:dyDescent="0.2">
      <c r="A4299" s="359" t="s">
        <v>8856</v>
      </c>
      <c r="B4299" s="373" t="s">
        <v>5794</v>
      </c>
      <c r="C4299" s="374" t="s">
        <v>5990</v>
      </c>
      <c r="D4299" s="373" t="s">
        <v>5791</v>
      </c>
      <c r="E4299" s="373" t="s">
        <v>5598</v>
      </c>
      <c r="F4299" s="375" t="s">
        <v>5798</v>
      </c>
      <c r="G4299" s="376" t="s">
        <v>5305</v>
      </c>
      <c r="H4299" s="377">
        <v>4.6800000000000001E-2</v>
      </c>
      <c r="I4299" s="378">
        <v>2.0699999999999998</v>
      </c>
      <c r="J4299" s="378">
        <v>0.09</v>
      </c>
      <c r="K4299" s="379"/>
      <c r="L4299" s="493">
        <v>2.5</v>
      </c>
    </row>
    <row r="4300" spans="1:13" x14ac:dyDescent="0.2">
      <c r="A4300" s="359" t="s">
        <v>8858</v>
      </c>
      <c r="B4300" s="360" t="s">
        <v>10950</v>
      </c>
      <c r="C4300" s="361" t="s">
        <v>5781</v>
      </c>
      <c r="D4300" s="360" t="s">
        <v>5782</v>
      </c>
      <c r="E4300" s="360" t="s">
        <v>5783</v>
      </c>
      <c r="F4300" s="362" t="s">
        <v>5784</v>
      </c>
      <c r="G4300" s="363" t="s">
        <v>5785</v>
      </c>
      <c r="H4300" s="361" t="s">
        <v>5786</v>
      </c>
      <c r="I4300" s="361" t="s">
        <v>5787</v>
      </c>
      <c r="J4300" s="361" t="s">
        <v>5788</v>
      </c>
      <c r="K4300" s="364"/>
      <c r="L4300" s="494"/>
    </row>
    <row r="4301" spans="1:13" x14ac:dyDescent="0.2">
      <c r="A4301" s="359" t="s">
        <v>8859</v>
      </c>
      <c r="B4301" s="365" t="s">
        <v>5789</v>
      </c>
      <c r="C4301" s="366" t="s">
        <v>10810</v>
      </c>
      <c r="D4301" s="365" t="s">
        <v>5791</v>
      </c>
      <c r="E4301" s="365" t="s">
        <v>1681</v>
      </c>
      <c r="F4301" s="367">
        <v>4</v>
      </c>
      <c r="G4301" s="368" t="s">
        <v>5885</v>
      </c>
      <c r="H4301" s="369">
        <v>1</v>
      </c>
      <c r="I4301" s="370">
        <v>3.16</v>
      </c>
      <c r="J4301" s="370">
        <v>3.16</v>
      </c>
      <c r="K4301" s="371"/>
      <c r="L4301" s="495">
        <v>3.8</v>
      </c>
      <c r="M4301" s="488">
        <v>3.8</v>
      </c>
    </row>
    <row r="4302" spans="1:13" x14ac:dyDescent="0.2">
      <c r="A4302" s="359" t="s">
        <v>8860</v>
      </c>
      <c r="B4302" s="373" t="s">
        <v>5794</v>
      </c>
      <c r="C4302" s="374" t="s">
        <v>5815</v>
      </c>
      <c r="D4302" s="373" t="s">
        <v>5791</v>
      </c>
      <c r="E4302" s="373" t="s">
        <v>5286</v>
      </c>
      <c r="F4302" s="375" t="s">
        <v>5796</v>
      </c>
      <c r="G4302" s="376" t="s">
        <v>86</v>
      </c>
      <c r="H4302" s="377">
        <v>0.24249999999999999</v>
      </c>
      <c r="I4302" s="378">
        <v>11.1069</v>
      </c>
      <c r="J4302" s="378">
        <v>2.69</v>
      </c>
      <c r="K4302" s="379"/>
      <c r="L4302" s="493">
        <v>13.34</v>
      </c>
    </row>
    <row r="4303" spans="1:13" x14ac:dyDescent="0.2">
      <c r="A4303" s="359" t="s">
        <v>8861</v>
      </c>
      <c r="B4303" s="373" t="s">
        <v>5794</v>
      </c>
      <c r="C4303" s="374" t="s">
        <v>7564</v>
      </c>
      <c r="D4303" s="373" t="s">
        <v>5791</v>
      </c>
      <c r="E4303" s="373" t="s">
        <v>7565</v>
      </c>
      <c r="F4303" s="375" t="s">
        <v>5798</v>
      </c>
      <c r="G4303" s="376" t="s">
        <v>86</v>
      </c>
      <c r="H4303" s="377">
        <v>1.2500000000000001E-2</v>
      </c>
      <c r="I4303" s="378">
        <v>3.9</v>
      </c>
      <c r="J4303" s="378">
        <v>0.04</v>
      </c>
      <c r="K4303" s="379"/>
      <c r="L4303" s="493">
        <v>4.7</v>
      </c>
    </row>
    <row r="4304" spans="1:13" x14ac:dyDescent="0.2">
      <c r="A4304" s="359" t="s">
        <v>14514</v>
      </c>
      <c r="B4304" s="396" t="s">
        <v>5794</v>
      </c>
      <c r="C4304" s="397" t="s">
        <v>7595</v>
      </c>
      <c r="D4304" s="396" t="s">
        <v>5791</v>
      </c>
      <c r="E4304" s="396" t="s">
        <v>7596</v>
      </c>
      <c r="F4304" s="398" t="s">
        <v>5798</v>
      </c>
      <c r="G4304" s="399" t="s">
        <v>5566</v>
      </c>
      <c r="H4304" s="400">
        <v>9.3799999999999994E-2</v>
      </c>
      <c r="I4304" s="380">
        <v>4.5999999999999996</v>
      </c>
      <c r="J4304" s="380">
        <v>0.43</v>
      </c>
      <c r="K4304" s="379"/>
      <c r="L4304" s="489">
        <v>5.55</v>
      </c>
    </row>
    <row r="4305" spans="1:13" ht="12.75" thickBot="1" x14ac:dyDescent="0.25">
      <c r="A4305" s="359" t="s">
        <v>14515</v>
      </c>
      <c r="B4305" s="381" t="s">
        <v>10956</v>
      </c>
      <c r="C4305" s="382" t="s">
        <v>5781</v>
      </c>
      <c r="D4305" s="381" t="s">
        <v>5782</v>
      </c>
      <c r="E4305" s="381" t="s">
        <v>5783</v>
      </c>
      <c r="F4305" s="383" t="s">
        <v>5784</v>
      </c>
      <c r="G4305" s="384" t="s">
        <v>5785</v>
      </c>
      <c r="H4305" s="382" t="s">
        <v>5786</v>
      </c>
      <c r="I4305" s="382" t="s">
        <v>5787</v>
      </c>
      <c r="J4305" s="382" t="s">
        <v>5788</v>
      </c>
      <c r="K4305" s="364"/>
    </row>
    <row r="4306" spans="1:13" ht="12.75" thickTop="1" x14ac:dyDescent="0.2">
      <c r="A4306" s="359" t="s">
        <v>14516</v>
      </c>
      <c r="B4306" s="401" t="s">
        <v>5789</v>
      </c>
      <c r="C4306" s="402" t="s">
        <v>5992</v>
      </c>
      <c r="D4306" s="401" t="s">
        <v>5791</v>
      </c>
      <c r="E4306" s="401" t="s">
        <v>296</v>
      </c>
      <c r="F4306" s="403">
        <v>5</v>
      </c>
      <c r="G4306" s="404" t="s">
        <v>5298</v>
      </c>
      <c r="H4306" s="405">
        <v>1</v>
      </c>
      <c r="I4306" s="406">
        <v>10.07</v>
      </c>
      <c r="J4306" s="406">
        <v>10.07</v>
      </c>
      <c r="K4306" s="371"/>
      <c r="L4306" s="496">
        <v>12.12</v>
      </c>
      <c r="M4306" s="488">
        <v>12.12</v>
      </c>
    </row>
    <row r="4307" spans="1:13" x14ac:dyDescent="0.2">
      <c r="A4307" s="359" t="s">
        <v>8862</v>
      </c>
      <c r="B4307" s="373" t="s">
        <v>5794</v>
      </c>
      <c r="C4307" s="374" t="s">
        <v>5795</v>
      </c>
      <c r="D4307" s="373" t="s">
        <v>5791</v>
      </c>
      <c r="E4307" s="373" t="s">
        <v>5302</v>
      </c>
      <c r="F4307" s="375" t="s">
        <v>5796</v>
      </c>
      <c r="G4307" s="376" t="s">
        <v>86</v>
      </c>
      <c r="H4307" s="377">
        <v>0.08</v>
      </c>
      <c r="I4307" s="378">
        <v>12.5</v>
      </c>
      <c r="J4307" s="378">
        <v>1</v>
      </c>
      <c r="K4307" s="379"/>
      <c r="L4307" s="493">
        <v>15.06</v>
      </c>
    </row>
    <row r="4308" spans="1:13" x14ac:dyDescent="0.2">
      <c r="A4308" s="359" t="s">
        <v>8864</v>
      </c>
      <c r="B4308" s="373" t="s">
        <v>5794</v>
      </c>
      <c r="C4308" s="374" t="s">
        <v>5971</v>
      </c>
      <c r="D4308" s="373" t="s">
        <v>5791</v>
      </c>
      <c r="E4308" s="373" t="s">
        <v>5293</v>
      </c>
      <c r="F4308" s="375" t="s">
        <v>5796</v>
      </c>
      <c r="G4308" s="376" t="s">
        <v>86</v>
      </c>
      <c r="H4308" s="377">
        <v>0.08</v>
      </c>
      <c r="I4308" s="378">
        <v>18.510000000000002</v>
      </c>
      <c r="J4308" s="378">
        <v>1.48</v>
      </c>
      <c r="K4308" s="379"/>
      <c r="L4308" s="493">
        <v>22.3</v>
      </c>
    </row>
    <row r="4309" spans="1:13" x14ac:dyDescent="0.2">
      <c r="A4309" s="359" t="s">
        <v>8866</v>
      </c>
      <c r="B4309" s="373" t="s">
        <v>5794</v>
      </c>
      <c r="C4309" s="374" t="s">
        <v>5993</v>
      </c>
      <c r="D4309" s="373" t="s">
        <v>5791</v>
      </c>
      <c r="E4309" s="373" t="s">
        <v>5373</v>
      </c>
      <c r="F4309" s="375" t="s">
        <v>5798</v>
      </c>
      <c r="G4309" s="376" t="s">
        <v>5298</v>
      </c>
      <c r="H4309" s="377">
        <v>1.1000000000000001</v>
      </c>
      <c r="I4309" s="378">
        <v>6.54</v>
      </c>
      <c r="J4309" s="378">
        <v>7.19</v>
      </c>
      <c r="K4309" s="379"/>
      <c r="L4309" s="493">
        <v>7.88</v>
      </c>
    </row>
    <row r="4310" spans="1:13" x14ac:dyDescent="0.2">
      <c r="A4310" s="359" t="s">
        <v>8867</v>
      </c>
      <c r="B4310" s="373" t="s">
        <v>5794</v>
      </c>
      <c r="C4310" s="374" t="s">
        <v>5953</v>
      </c>
      <c r="D4310" s="373" t="s">
        <v>5791</v>
      </c>
      <c r="E4310" s="373" t="s">
        <v>5297</v>
      </c>
      <c r="F4310" s="375" t="s">
        <v>5798</v>
      </c>
      <c r="G4310" s="376" t="s">
        <v>5298</v>
      </c>
      <c r="H4310" s="377">
        <v>0.02</v>
      </c>
      <c r="I4310" s="378">
        <v>20.12</v>
      </c>
      <c r="J4310" s="378">
        <v>0.4</v>
      </c>
      <c r="K4310" s="379"/>
      <c r="L4310" s="493">
        <v>24.25</v>
      </c>
    </row>
    <row r="4311" spans="1:13" x14ac:dyDescent="0.2">
      <c r="A4311" s="359" t="s">
        <v>8868</v>
      </c>
      <c r="B4311" s="360" t="s">
        <v>10963</v>
      </c>
      <c r="C4311" s="361" t="s">
        <v>5781</v>
      </c>
      <c r="D4311" s="360" t="s">
        <v>5782</v>
      </c>
      <c r="E4311" s="360" t="s">
        <v>5783</v>
      </c>
      <c r="F4311" s="362" t="s">
        <v>5784</v>
      </c>
      <c r="G4311" s="363" t="s">
        <v>5785</v>
      </c>
      <c r="H4311" s="361" t="s">
        <v>5786</v>
      </c>
      <c r="I4311" s="361" t="s">
        <v>5787</v>
      </c>
      <c r="J4311" s="361" t="s">
        <v>5788</v>
      </c>
      <c r="K4311" s="364"/>
      <c r="L4311" s="494"/>
    </row>
    <row r="4312" spans="1:13" x14ac:dyDescent="0.2">
      <c r="A4312" s="359" t="s">
        <v>8869</v>
      </c>
      <c r="B4312" s="365" t="s">
        <v>5789</v>
      </c>
      <c r="C4312" s="366" t="s">
        <v>5970</v>
      </c>
      <c r="D4312" s="365" t="s">
        <v>5791</v>
      </c>
      <c r="E4312" s="365" t="s">
        <v>279</v>
      </c>
      <c r="F4312" s="367">
        <v>5</v>
      </c>
      <c r="G4312" s="368" t="s">
        <v>5298</v>
      </c>
      <c r="H4312" s="369">
        <v>1</v>
      </c>
      <c r="I4312" s="370">
        <v>9.84</v>
      </c>
      <c r="J4312" s="370">
        <v>9.84</v>
      </c>
      <c r="K4312" s="371"/>
      <c r="L4312" s="495">
        <v>11.85</v>
      </c>
      <c r="M4312" s="488">
        <v>11.85</v>
      </c>
    </row>
    <row r="4313" spans="1:13" x14ac:dyDescent="0.2">
      <c r="A4313" s="359" t="s">
        <v>14517</v>
      </c>
      <c r="B4313" s="396" t="s">
        <v>5794</v>
      </c>
      <c r="C4313" s="397" t="s">
        <v>5795</v>
      </c>
      <c r="D4313" s="396" t="s">
        <v>5791</v>
      </c>
      <c r="E4313" s="396" t="s">
        <v>5302</v>
      </c>
      <c r="F4313" s="398" t="s">
        <v>5796</v>
      </c>
      <c r="G4313" s="399" t="s">
        <v>86</v>
      </c>
      <c r="H4313" s="400">
        <v>0.08</v>
      </c>
      <c r="I4313" s="380">
        <v>12.5</v>
      </c>
      <c r="J4313" s="380">
        <v>1</v>
      </c>
      <c r="K4313" s="379"/>
      <c r="L4313" s="489">
        <v>15.06</v>
      </c>
    </row>
    <row r="4314" spans="1:13" ht="12.75" thickBot="1" x14ac:dyDescent="0.25">
      <c r="A4314" s="359" t="s">
        <v>14518</v>
      </c>
      <c r="B4314" s="396" t="s">
        <v>5794</v>
      </c>
      <c r="C4314" s="397" t="s">
        <v>5971</v>
      </c>
      <c r="D4314" s="396" t="s">
        <v>5791</v>
      </c>
      <c r="E4314" s="396" t="s">
        <v>5293</v>
      </c>
      <c r="F4314" s="398" t="s">
        <v>5796</v>
      </c>
      <c r="G4314" s="399" t="s">
        <v>86</v>
      </c>
      <c r="H4314" s="400">
        <v>0.08</v>
      </c>
      <c r="I4314" s="380">
        <v>18.510000000000002</v>
      </c>
      <c r="J4314" s="380">
        <v>1.48</v>
      </c>
      <c r="K4314" s="379"/>
      <c r="L4314" s="489">
        <v>22.3</v>
      </c>
    </row>
    <row r="4315" spans="1:13" ht="12.75" thickTop="1" x14ac:dyDescent="0.2">
      <c r="A4315" s="359" t="s">
        <v>14519</v>
      </c>
      <c r="B4315" s="390" t="s">
        <v>5794</v>
      </c>
      <c r="C4315" s="391" t="s">
        <v>5953</v>
      </c>
      <c r="D4315" s="390" t="s">
        <v>5791</v>
      </c>
      <c r="E4315" s="390" t="s">
        <v>5297</v>
      </c>
      <c r="F4315" s="392" t="s">
        <v>5798</v>
      </c>
      <c r="G4315" s="393" t="s">
        <v>5298</v>
      </c>
      <c r="H4315" s="394">
        <v>0.02</v>
      </c>
      <c r="I4315" s="395">
        <v>20.12</v>
      </c>
      <c r="J4315" s="395">
        <v>0.4</v>
      </c>
      <c r="K4315" s="379"/>
      <c r="L4315" s="491">
        <v>24.25</v>
      </c>
    </row>
    <row r="4316" spans="1:13" x14ac:dyDescent="0.2">
      <c r="A4316" s="359" t="s">
        <v>8870</v>
      </c>
      <c r="B4316" s="373" t="s">
        <v>5794</v>
      </c>
      <c r="C4316" s="374" t="s">
        <v>5972</v>
      </c>
      <c r="D4316" s="373" t="s">
        <v>5791</v>
      </c>
      <c r="E4316" s="373" t="s">
        <v>5973</v>
      </c>
      <c r="F4316" s="375" t="s">
        <v>5798</v>
      </c>
      <c r="G4316" s="376" t="s">
        <v>5298</v>
      </c>
      <c r="H4316" s="377">
        <v>1.1000000000000001</v>
      </c>
      <c r="I4316" s="378">
        <v>6.33</v>
      </c>
      <c r="J4316" s="378">
        <v>6.96</v>
      </c>
      <c r="K4316" s="379"/>
      <c r="L4316" s="493">
        <v>7.63</v>
      </c>
    </row>
    <row r="4317" spans="1:13" x14ac:dyDescent="0.2">
      <c r="A4317" s="359" t="s">
        <v>8872</v>
      </c>
      <c r="B4317" s="360" t="s">
        <v>10970</v>
      </c>
      <c r="C4317" s="361" t="s">
        <v>5781</v>
      </c>
      <c r="D4317" s="360" t="s">
        <v>5782</v>
      </c>
      <c r="E4317" s="360" t="s">
        <v>5783</v>
      </c>
      <c r="F4317" s="362" t="s">
        <v>5784</v>
      </c>
      <c r="G4317" s="363" t="s">
        <v>5785</v>
      </c>
      <c r="H4317" s="361" t="s">
        <v>5786</v>
      </c>
      <c r="I4317" s="361" t="s">
        <v>5787</v>
      </c>
      <c r="J4317" s="361" t="s">
        <v>5788</v>
      </c>
      <c r="K4317" s="364"/>
      <c r="L4317" s="494"/>
    </row>
    <row r="4318" spans="1:13" x14ac:dyDescent="0.2">
      <c r="A4318" s="359" t="s">
        <v>8873</v>
      </c>
      <c r="B4318" s="365" t="s">
        <v>5789</v>
      </c>
      <c r="C4318" s="366" t="s">
        <v>5975</v>
      </c>
      <c r="D4318" s="365" t="s">
        <v>5791</v>
      </c>
      <c r="E4318" s="365" t="s">
        <v>282</v>
      </c>
      <c r="F4318" s="367">
        <v>5</v>
      </c>
      <c r="G4318" s="368" t="s">
        <v>5298</v>
      </c>
      <c r="H4318" s="369">
        <v>1</v>
      </c>
      <c r="I4318" s="370">
        <v>12.8</v>
      </c>
      <c r="J4318" s="370">
        <v>12.8</v>
      </c>
      <c r="K4318" s="371"/>
      <c r="L4318" s="495">
        <v>15.42</v>
      </c>
      <c r="M4318" s="488">
        <v>15.42</v>
      </c>
    </row>
    <row r="4319" spans="1:13" x14ac:dyDescent="0.2">
      <c r="A4319" s="359" t="s">
        <v>8874</v>
      </c>
      <c r="B4319" s="373" t="s">
        <v>5794</v>
      </c>
      <c r="C4319" s="374" t="s">
        <v>5795</v>
      </c>
      <c r="D4319" s="373" t="s">
        <v>5791</v>
      </c>
      <c r="E4319" s="373" t="s">
        <v>5302</v>
      </c>
      <c r="F4319" s="375" t="s">
        <v>5796</v>
      </c>
      <c r="G4319" s="376" t="s">
        <v>86</v>
      </c>
      <c r="H4319" s="377">
        <v>7.0000000000000007E-2</v>
      </c>
      <c r="I4319" s="378">
        <v>12.5</v>
      </c>
      <c r="J4319" s="378">
        <v>0.87</v>
      </c>
      <c r="K4319" s="379"/>
      <c r="L4319" s="493">
        <v>15.06</v>
      </c>
    </row>
    <row r="4320" spans="1:13" x14ac:dyDescent="0.2">
      <c r="A4320" s="359" t="s">
        <v>8875</v>
      </c>
      <c r="B4320" s="373" t="s">
        <v>5794</v>
      </c>
      <c r="C4320" s="374" t="s">
        <v>5971</v>
      </c>
      <c r="D4320" s="373" t="s">
        <v>5791</v>
      </c>
      <c r="E4320" s="373" t="s">
        <v>5293</v>
      </c>
      <c r="F4320" s="375" t="s">
        <v>5796</v>
      </c>
      <c r="G4320" s="376" t="s">
        <v>86</v>
      </c>
      <c r="H4320" s="377">
        <v>7.0000000000000007E-2</v>
      </c>
      <c r="I4320" s="378">
        <v>18.510000000000002</v>
      </c>
      <c r="J4320" s="378">
        <v>1.29</v>
      </c>
      <c r="K4320" s="379"/>
      <c r="L4320" s="493">
        <v>22.3</v>
      </c>
    </row>
    <row r="4321" spans="1:13" x14ac:dyDescent="0.2">
      <c r="A4321" s="359" t="s">
        <v>8876</v>
      </c>
      <c r="B4321" s="373" t="s">
        <v>5794</v>
      </c>
      <c r="C4321" s="374" t="s">
        <v>5976</v>
      </c>
      <c r="D4321" s="373" t="s">
        <v>5791</v>
      </c>
      <c r="E4321" s="373" t="s">
        <v>5369</v>
      </c>
      <c r="F4321" s="375" t="s">
        <v>5798</v>
      </c>
      <c r="G4321" s="376" t="s">
        <v>5298</v>
      </c>
      <c r="H4321" s="377">
        <v>1.1000000000000001</v>
      </c>
      <c r="I4321" s="378">
        <v>9.3093000000000004</v>
      </c>
      <c r="J4321" s="378">
        <v>10.24</v>
      </c>
      <c r="K4321" s="379"/>
      <c r="L4321" s="493">
        <v>11.21</v>
      </c>
    </row>
    <row r="4322" spans="1:13" x14ac:dyDescent="0.2">
      <c r="A4322" s="359" t="s">
        <v>14520</v>
      </c>
      <c r="B4322" s="396" t="s">
        <v>5794</v>
      </c>
      <c r="C4322" s="397" t="s">
        <v>5953</v>
      </c>
      <c r="D4322" s="396" t="s">
        <v>5791</v>
      </c>
      <c r="E4322" s="396" t="s">
        <v>5297</v>
      </c>
      <c r="F4322" s="398" t="s">
        <v>5798</v>
      </c>
      <c r="G4322" s="399" t="s">
        <v>5298</v>
      </c>
      <c r="H4322" s="400">
        <v>0.02</v>
      </c>
      <c r="I4322" s="380">
        <v>20.12</v>
      </c>
      <c r="J4322" s="380">
        <v>0.4</v>
      </c>
      <c r="K4322" s="379"/>
      <c r="L4322" s="489">
        <v>24.25</v>
      </c>
    </row>
    <row r="4323" spans="1:13" ht="12.75" thickBot="1" x14ac:dyDescent="0.25">
      <c r="A4323" s="359" t="s">
        <v>14521</v>
      </c>
      <c r="B4323" s="381" t="s">
        <v>10977</v>
      </c>
      <c r="C4323" s="382" t="s">
        <v>5781</v>
      </c>
      <c r="D4323" s="381" t="s">
        <v>5782</v>
      </c>
      <c r="E4323" s="381" t="s">
        <v>5783</v>
      </c>
      <c r="F4323" s="383" t="s">
        <v>5784</v>
      </c>
      <c r="G4323" s="384" t="s">
        <v>5785</v>
      </c>
      <c r="H4323" s="382" t="s">
        <v>5786</v>
      </c>
      <c r="I4323" s="382" t="s">
        <v>5787</v>
      </c>
      <c r="J4323" s="382" t="s">
        <v>5788</v>
      </c>
      <c r="K4323" s="364"/>
    </row>
    <row r="4324" spans="1:13" ht="12.75" thickTop="1" x14ac:dyDescent="0.2">
      <c r="A4324" s="359" t="s">
        <v>14522</v>
      </c>
      <c r="B4324" s="401" t="s">
        <v>5789</v>
      </c>
      <c r="C4324" s="402" t="s">
        <v>6028</v>
      </c>
      <c r="D4324" s="401" t="s">
        <v>5791</v>
      </c>
      <c r="E4324" s="401" t="s">
        <v>324</v>
      </c>
      <c r="F4324" s="403">
        <v>6</v>
      </c>
      <c r="G4324" s="404" t="s">
        <v>5793</v>
      </c>
      <c r="H4324" s="405">
        <v>1</v>
      </c>
      <c r="I4324" s="406">
        <v>46.78</v>
      </c>
      <c r="J4324" s="406">
        <v>46.779999999999994</v>
      </c>
      <c r="K4324" s="371"/>
      <c r="L4324" s="496">
        <v>56.34</v>
      </c>
      <c r="M4324" s="488">
        <v>56.34</v>
      </c>
    </row>
    <row r="4325" spans="1:13" x14ac:dyDescent="0.2">
      <c r="A4325" s="359" t="s">
        <v>8877</v>
      </c>
      <c r="B4325" s="373" t="s">
        <v>5794</v>
      </c>
      <c r="C4325" s="374" t="s">
        <v>5815</v>
      </c>
      <c r="D4325" s="373" t="s">
        <v>5791</v>
      </c>
      <c r="E4325" s="373" t="s">
        <v>5286</v>
      </c>
      <c r="F4325" s="375" t="s">
        <v>5796</v>
      </c>
      <c r="G4325" s="376" t="s">
        <v>86</v>
      </c>
      <c r="H4325" s="377">
        <v>0.66</v>
      </c>
      <c r="I4325" s="378">
        <v>11.07</v>
      </c>
      <c r="J4325" s="378">
        <v>7.3</v>
      </c>
      <c r="K4325" s="379"/>
      <c r="L4325" s="493">
        <v>13.34</v>
      </c>
    </row>
    <row r="4326" spans="1:13" x14ac:dyDescent="0.2">
      <c r="A4326" s="359" t="s">
        <v>8879</v>
      </c>
      <c r="B4326" s="373" t="s">
        <v>5794</v>
      </c>
      <c r="C4326" s="374" t="s">
        <v>6029</v>
      </c>
      <c r="D4326" s="373" t="s">
        <v>5791</v>
      </c>
      <c r="E4326" s="373" t="s">
        <v>5594</v>
      </c>
      <c r="F4326" s="375" t="s">
        <v>5798</v>
      </c>
      <c r="G4326" s="376" t="s">
        <v>5385</v>
      </c>
      <c r="H4326" s="377">
        <v>0.8</v>
      </c>
      <c r="I4326" s="378">
        <v>2.86</v>
      </c>
      <c r="J4326" s="378">
        <v>2.2799999999999998</v>
      </c>
      <c r="K4326" s="379"/>
      <c r="L4326" s="493">
        <v>3.45</v>
      </c>
    </row>
    <row r="4327" spans="1:13" x14ac:dyDescent="0.2">
      <c r="A4327" s="359" t="s">
        <v>8880</v>
      </c>
      <c r="B4327" s="373" t="s">
        <v>5794</v>
      </c>
      <c r="C4327" s="374" t="s">
        <v>6030</v>
      </c>
      <c r="D4327" s="373" t="s">
        <v>5791</v>
      </c>
      <c r="E4327" s="373" t="s">
        <v>6031</v>
      </c>
      <c r="F4327" s="375" t="s">
        <v>5798</v>
      </c>
      <c r="G4327" s="376" t="s">
        <v>5793</v>
      </c>
      <c r="H4327" s="377">
        <v>0.16</v>
      </c>
      <c r="I4327" s="378">
        <v>67.95</v>
      </c>
      <c r="J4327" s="378">
        <v>10.87</v>
      </c>
      <c r="K4327" s="379"/>
      <c r="L4327" s="493">
        <v>81.86</v>
      </c>
    </row>
    <row r="4328" spans="1:13" x14ac:dyDescent="0.2">
      <c r="A4328" s="359" t="s">
        <v>8881</v>
      </c>
      <c r="B4328" s="373" t="s">
        <v>5794</v>
      </c>
      <c r="C4328" s="374" t="s">
        <v>5801</v>
      </c>
      <c r="D4328" s="373" t="s">
        <v>5791</v>
      </c>
      <c r="E4328" s="373" t="s">
        <v>5362</v>
      </c>
      <c r="F4328" s="375" t="s">
        <v>5796</v>
      </c>
      <c r="G4328" s="376" t="s">
        <v>86</v>
      </c>
      <c r="H4328" s="377">
        <v>0.66</v>
      </c>
      <c r="I4328" s="378">
        <v>18.510000000000002</v>
      </c>
      <c r="J4328" s="378">
        <v>12.21</v>
      </c>
      <c r="K4328" s="379"/>
      <c r="L4328" s="493">
        <v>22.3</v>
      </c>
    </row>
    <row r="4329" spans="1:13" x14ac:dyDescent="0.2">
      <c r="A4329" s="359" t="s">
        <v>8882</v>
      </c>
      <c r="B4329" s="373" t="s">
        <v>5794</v>
      </c>
      <c r="C4329" s="374" t="s">
        <v>5955</v>
      </c>
      <c r="D4329" s="373" t="s">
        <v>5791</v>
      </c>
      <c r="E4329" s="373" t="s">
        <v>5387</v>
      </c>
      <c r="F4329" s="375" t="s">
        <v>5798</v>
      </c>
      <c r="G4329" s="376" t="s">
        <v>5298</v>
      </c>
      <c r="H4329" s="377">
        <v>0.17</v>
      </c>
      <c r="I4329" s="378">
        <v>20.66</v>
      </c>
      <c r="J4329" s="378">
        <v>3.51</v>
      </c>
      <c r="K4329" s="379"/>
      <c r="L4329" s="493">
        <v>24.9</v>
      </c>
    </row>
    <row r="4330" spans="1:13" x14ac:dyDescent="0.2">
      <c r="A4330" s="359" t="s">
        <v>14523</v>
      </c>
      <c r="B4330" s="396" t="s">
        <v>5794</v>
      </c>
      <c r="C4330" s="397" t="s">
        <v>5811</v>
      </c>
      <c r="D4330" s="396" t="s">
        <v>5791</v>
      </c>
      <c r="E4330" s="396" t="s">
        <v>5590</v>
      </c>
      <c r="F4330" s="398" t="s">
        <v>5798</v>
      </c>
      <c r="G4330" s="399" t="s">
        <v>5385</v>
      </c>
      <c r="H4330" s="400">
        <v>0.5</v>
      </c>
      <c r="I4330" s="380">
        <v>6.93</v>
      </c>
      <c r="J4330" s="380">
        <v>3.46</v>
      </c>
      <c r="K4330" s="379"/>
      <c r="L4330" s="489">
        <v>8.35</v>
      </c>
    </row>
    <row r="4331" spans="1:13" ht="12.75" thickBot="1" x14ac:dyDescent="0.25">
      <c r="A4331" s="359" t="s">
        <v>14524</v>
      </c>
      <c r="B4331" s="396" t="s">
        <v>5794</v>
      </c>
      <c r="C4331" s="397" t="s">
        <v>6006</v>
      </c>
      <c r="D4331" s="396" t="s">
        <v>5791</v>
      </c>
      <c r="E4331" s="396" t="s">
        <v>5384</v>
      </c>
      <c r="F4331" s="398" t="s">
        <v>5798</v>
      </c>
      <c r="G4331" s="399" t="s">
        <v>5385</v>
      </c>
      <c r="H4331" s="400">
        <v>0.6</v>
      </c>
      <c r="I4331" s="380">
        <v>11.920871428571441</v>
      </c>
      <c r="J4331" s="380">
        <v>7.15</v>
      </c>
      <c r="K4331" s="379"/>
      <c r="L4331" s="489">
        <v>14.3</v>
      </c>
    </row>
    <row r="4332" spans="1:13" ht="12.75" thickTop="1" x14ac:dyDescent="0.2">
      <c r="A4332" s="359" t="s">
        <v>14525</v>
      </c>
      <c r="B4332" s="407" t="s">
        <v>10987</v>
      </c>
      <c r="C4332" s="408" t="s">
        <v>5781</v>
      </c>
      <c r="D4332" s="407" t="s">
        <v>5782</v>
      </c>
      <c r="E4332" s="407" t="s">
        <v>5783</v>
      </c>
      <c r="F4332" s="409" t="s">
        <v>5784</v>
      </c>
      <c r="G4332" s="410" t="s">
        <v>5785</v>
      </c>
      <c r="H4332" s="408" t="s">
        <v>5786</v>
      </c>
      <c r="I4332" s="408" t="s">
        <v>5787</v>
      </c>
      <c r="J4332" s="408" t="s">
        <v>5788</v>
      </c>
      <c r="K4332" s="364"/>
      <c r="L4332" s="492"/>
    </row>
    <row r="4333" spans="1:13" x14ac:dyDescent="0.2">
      <c r="A4333" s="359" t="s">
        <v>8883</v>
      </c>
      <c r="B4333" s="365" t="s">
        <v>5789</v>
      </c>
      <c r="C4333" s="366" t="s">
        <v>6008</v>
      </c>
      <c r="D4333" s="365" t="s">
        <v>5791</v>
      </c>
      <c r="E4333" s="365" t="s">
        <v>292</v>
      </c>
      <c r="F4333" s="367">
        <v>6</v>
      </c>
      <c r="G4333" s="368" t="s">
        <v>5885</v>
      </c>
      <c r="H4333" s="369">
        <v>1</v>
      </c>
      <c r="I4333" s="370">
        <v>463</v>
      </c>
      <c r="J4333" s="370">
        <v>463</v>
      </c>
      <c r="K4333" s="371"/>
      <c r="L4333" s="495">
        <v>557.76</v>
      </c>
      <c r="M4333" s="488">
        <v>557.76</v>
      </c>
    </row>
    <row r="4334" spans="1:13" x14ac:dyDescent="0.2">
      <c r="A4334" s="359" t="s">
        <v>8885</v>
      </c>
      <c r="B4334" s="373" t="s">
        <v>5794</v>
      </c>
      <c r="C4334" s="374" t="s">
        <v>5987</v>
      </c>
      <c r="D4334" s="373" t="s">
        <v>5791</v>
      </c>
      <c r="E4334" s="373" t="s">
        <v>5596</v>
      </c>
      <c r="F4334" s="375" t="s">
        <v>5798</v>
      </c>
      <c r="G4334" s="376" t="s">
        <v>5885</v>
      </c>
      <c r="H4334" s="377">
        <v>1.02</v>
      </c>
      <c r="I4334" s="378">
        <v>453.92980388768899</v>
      </c>
      <c r="J4334" s="378">
        <v>463</v>
      </c>
      <c r="K4334" s="379"/>
      <c r="L4334" s="493">
        <v>546.83000000000004</v>
      </c>
    </row>
    <row r="4335" spans="1:13" x14ac:dyDescent="0.2">
      <c r="A4335" s="359" t="s">
        <v>8887</v>
      </c>
      <c r="B4335" s="360" t="s">
        <v>10991</v>
      </c>
      <c r="C4335" s="361" t="s">
        <v>5781</v>
      </c>
      <c r="D4335" s="360" t="s">
        <v>5782</v>
      </c>
      <c r="E4335" s="360" t="s">
        <v>5783</v>
      </c>
      <c r="F4335" s="362" t="s">
        <v>5784</v>
      </c>
      <c r="G4335" s="363" t="s">
        <v>5785</v>
      </c>
      <c r="H4335" s="361" t="s">
        <v>5786</v>
      </c>
      <c r="I4335" s="361" t="s">
        <v>5787</v>
      </c>
      <c r="J4335" s="361" t="s">
        <v>5788</v>
      </c>
      <c r="K4335" s="364"/>
      <c r="L4335" s="494"/>
    </row>
    <row r="4336" spans="1:13" ht="24" x14ac:dyDescent="0.2">
      <c r="A4336" s="359" t="s">
        <v>8888</v>
      </c>
      <c r="B4336" s="365" t="s">
        <v>5789</v>
      </c>
      <c r="C4336" s="366" t="s">
        <v>6010</v>
      </c>
      <c r="D4336" s="365" t="s">
        <v>5791</v>
      </c>
      <c r="E4336" s="365" t="s">
        <v>6044</v>
      </c>
      <c r="F4336" s="367">
        <v>6</v>
      </c>
      <c r="G4336" s="368" t="s">
        <v>5885</v>
      </c>
      <c r="H4336" s="369">
        <v>1</v>
      </c>
      <c r="I4336" s="370">
        <v>43.040000000000006</v>
      </c>
      <c r="J4336" s="370">
        <v>43.040000000000006</v>
      </c>
      <c r="K4336" s="371"/>
      <c r="L4336" s="495">
        <v>51.84</v>
      </c>
      <c r="M4336" s="488">
        <v>51.84</v>
      </c>
    </row>
    <row r="4337" spans="1:13" x14ac:dyDescent="0.2">
      <c r="A4337" s="359" t="s">
        <v>8889</v>
      </c>
      <c r="B4337" s="373" t="s">
        <v>5794</v>
      </c>
      <c r="C4337" s="374" t="s">
        <v>5882</v>
      </c>
      <c r="D4337" s="373" t="s">
        <v>5791</v>
      </c>
      <c r="E4337" s="373" t="s">
        <v>5402</v>
      </c>
      <c r="F4337" s="375" t="s">
        <v>5796</v>
      </c>
      <c r="G4337" s="376" t="s">
        <v>86</v>
      </c>
      <c r="H4337" s="377">
        <v>1.9348000000000001</v>
      </c>
      <c r="I4337" s="378">
        <v>18.515141666666665</v>
      </c>
      <c r="J4337" s="378">
        <v>35.82</v>
      </c>
      <c r="K4337" s="379"/>
      <c r="L4337" s="493">
        <v>22.3</v>
      </c>
    </row>
    <row r="4338" spans="1:13" x14ac:dyDescent="0.2">
      <c r="A4338" s="359" t="s">
        <v>8890</v>
      </c>
      <c r="B4338" s="373" t="s">
        <v>5794</v>
      </c>
      <c r="C4338" s="374" t="s">
        <v>5815</v>
      </c>
      <c r="D4338" s="373" t="s">
        <v>5791</v>
      </c>
      <c r="E4338" s="373" t="s">
        <v>5286</v>
      </c>
      <c r="F4338" s="375" t="s">
        <v>5796</v>
      </c>
      <c r="G4338" s="376" t="s">
        <v>86</v>
      </c>
      <c r="H4338" s="377">
        <v>0.64459999999999995</v>
      </c>
      <c r="I4338" s="378">
        <v>11.07</v>
      </c>
      <c r="J4338" s="378">
        <v>7.13</v>
      </c>
      <c r="K4338" s="379"/>
      <c r="L4338" s="493">
        <v>13.34</v>
      </c>
    </row>
    <row r="4339" spans="1:13" ht="24" x14ac:dyDescent="0.2">
      <c r="A4339" s="359" t="s">
        <v>8891</v>
      </c>
      <c r="B4339" s="373" t="s">
        <v>5794</v>
      </c>
      <c r="C4339" s="374" t="s">
        <v>5990</v>
      </c>
      <c r="D4339" s="373" t="s">
        <v>5791</v>
      </c>
      <c r="E4339" s="373" t="s">
        <v>5598</v>
      </c>
      <c r="F4339" s="375" t="s">
        <v>5798</v>
      </c>
      <c r="G4339" s="376" t="s">
        <v>5305</v>
      </c>
      <c r="H4339" s="377">
        <v>4.6800000000000001E-2</v>
      </c>
      <c r="I4339" s="378">
        <v>2.0699999999999998</v>
      </c>
      <c r="J4339" s="378">
        <v>0.09</v>
      </c>
      <c r="K4339" s="379"/>
      <c r="L4339" s="493">
        <v>2.5</v>
      </c>
    </row>
    <row r="4340" spans="1:13" x14ac:dyDescent="0.2">
      <c r="A4340" s="359" t="s">
        <v>8892</v>
      </c>
      <c r="B4340" s="360" t="s">
        <v>10997</v>
      </c>
      <c r="C4340" s="361" t="s">
        <v>5781</v>
      </c>
      <c r="D4340" s="360" t="s">
        <v>5782</v>
      </c>
      <c r="E4340" s="360" t="s">
        <v>5783</v>
      </c>
      <c r="F4340" s="362" t="s">
        <v>5784</v>
      </c>
      <c r="G4340" s="363" t="s">
        <v>5785</v>
      </c>
      <c r="H4340" s="361" t="s">
        <v>5786</v>
      </c>
      <c r="I4340" s="361" t="s">
        <v>5787</v>
      </c>
      <c r="J4340" s="361" t="s">
        <v>5788</v>
      </c>
      <c r="K4340" s="364"/>
      <c r="L4340" s="494"/>
    </row>
    <row r="4341" spans="1:13" ht="24" x14ac:dyDescent="0.2">
      <c r="A4341" s="359" t="s">
        <v>8893</v>
      </c>
      <c r="B4341" s="365" t="s">
        <v>5789</v>
      </c>
      <c r="C4341" s="366" t="s">
        <v>6035</v>
      </c>
      <c r="D4341" s="365" t="s">
        <v>217</v>
      </c>
      <c r="E4341" s="365" t="s">
        <v>338</v>
      </c>
      <c r="F4341" s="367" t="s">
        <v>5936</v>
      </c>
      <c r="G4341" s="368" t="s">
        <v>280</v>
      </c>
      <c r="H4341" s="369">
        <v>1</v>
      </c>
      <c r="I4341" s="370">
        <v>9.5200000000000014</v>
      </c>
      <c r="J4341" s="370">
        <v>9.52</v>
      </c>
      <c r="K4341" s="371"/>
      <c r="L4341" s="495">
        <v>11.47</v>
      </c>
      <c r="M4341" s="488">
        <v>11.47</v>
      </c>
    </row>
    <row r="4342" spans="1:13" ht="24" x14ac:dyDescent="0.2">
      <c r="A4342" s="359" t="s">
        <v>8896</v>
      </c>
      <c r="B4342" s="418" t="s">
        <v>5898</v>
      </c>
      <c r="C4342" s="419" t="s">
        <v>6017</v>
      </c>
      <c r="D4342" s="418" t="s">
        <v>217</v>
      </c>
      <c r="E4342" s="418" t="s">
        <v>6018</v>
      </c>
      <c r="F4342" s="420" t="s">
        <v>5908</v>
      </c>
      <c r="G4342" s="421" t="s">
        <v>185</v>
      </c>
      <c r="H4342" s="422">
        <v>6.4000000000000003E-3</v>
      </c>
      <c r="I4342" s="423">
        <v>16.91</v>
      </c>
      <c r="J4342" s="423">
        <v>0.1</v>
      </c>
      <c r="K4342" s="379"/>
      <c r="L4342" s="493">
        <v>20.38</v>
      </c>
    </row>
    <row r="4343" spans="1:13" ht="24" x14ac:dyDescent="0.2">
      <c r="A4343" s="359" t="s">
        <v>14526</v>
      </c>
      <c r="B4343" s="424" t="s">
        <v>5898</v>
      </c>
      <c r="C4343" s="425" t="s">
        <v>6019</v>
      </c>
      <c r="D4343" s="424" t="s">
        <v>217</v>
      </c>
      <c r="E4343" s="424" t="s">
        <v>6020</v>
      </c>
      <c r="F4343" s="426" t="s">
        <v>5908</v>
      </c>
      <c r="G4343" s="427" t="s">
        <v>185</v>
      </c>
      <c r="H4343" s="428">
        <v>3.9199999999999999E-2</v>
      </c>
      <c r="I4343" s="417">
        <v>23.63</v>
      </c>
      <c r="J4343" s="417">
        <v>0.92</v>
      </c>
      <c r="K4343" s="379"/>
      <c r="L4343" s="489">
        <v>28.47</v>
      </c>
      <c r="M4343" s="490"/>
    </row>
    <row r="4344" spans="1:13" ht="24.75" thickBot="1" x14ac:dyDescent="0.25">
      <c r="A4344" s="359" t="s">
        <v>14527</v>
      </c>
      <c r="B4344" s="424" t="s">
        <v>5898</v>
      </c>
      <c r="C4344" s="425" t="s">
        <v>6037</v>
      </c>
      <c r="D4344" s="424" t="s">
        <v>217</v>
      </c>
      <c r="E4344" s="424" t="s">
        <v>6038</v>
      </c>
      <c r="F4344" s="426" t="s">
        <v>5936</v>
      </c>
      <c r="G4344" s="427" t="s">
        <v>280</v>
      </c>
      <c r="H4344" s="428">
        <v>1</v>
      </c>
      <c r="I4344" s="417">
        <v>7.8724285714285704</v>
      </c>
      <c r="J4344" s="417">
        <v>7.87</v>
      </c>
      <c r="K4344" s="379"/>
      <c r="L4344" s="489">
        <v>9.4600000000000009</v>
      </c>
    </row>
    <row r="4345" spans="1:13" ht="24.75" thickTop="1" x14ac:dyDescent="0.2">
      <c r="A4345" s="359" t="s">
        <v>14528</v>
      </c>
      <c r="B4345" s="390" t="s">
        <v>5794</v>
      </c>
      <c r="C4345" s="391" t="s">
        <v>6023</v>
      </c>
      <c r="D4345" s="390" t="s">
        <v>217</v>
      </c>
      <c r="E4345" s="390" t="s">
        <v>6024</v>
      </c>
      <c r="F4345" s="392" t="s">
        <v>5798</v>
      </c>
      <c r="G4345" s="393" t="s">
        <v>160</v>
      </c>
      <c r="H4345" s="394">
        <v>0.54300000000000004</v>
      </c>
      <c r="I4345" s="395">
        <v>0.18</v>
      </c>
      <c r="J4345" s="395">
        <v>0.09</v>
      </c>
      <c r="K4345" s="379"/>
      <c r="L4345" s="491">
        <v>0.22</v>
      </c>
    </row>
    <row r="4346" spans="1:13" ht="24" x14ac:dyDescent="0.2">
      <c r="A4346" s="359" t="s">
        <v>8897</v>
      </c>
      <c r="B4346" s="373" t="s">
        <v>5794</v>
      </c>
      <c r="C4346" s="374" t="s">
        <v>6025</v>
      </c>
      <c r="D4346" s="373" t="s">
        <v>217</v>
      </c>
      <c r="E4346" s="373" t="s">
        <v>6026</v>
      </c>
      <c r="F4346" s="375" t="s">
        <v>5798</v>
      </c>
      <c r="G4346" s="376" t="s">
        <v>280</v>
      </c>
      <c r="H4346" s="377">
        <v>2.5000000000000001E-2</v>
      </c>
      <c r="I4346" s="378">
        <v>21.99</v>
      </c>
      <c r="J4346" s="378">
        <v>0.54</v>
      </c>
      <c r="K4346" s="379"/>
      <c r="L4346" s="493">
        <v>26.5</v>
      </c>
    </row>
    <row r="4347" spans="1:13" x14ac:dyDescent="0.2">
      <c r="A4347" s="359" t="s">
        <v>8899</v>
      </c>
      <c r="B4347" s="360" t="s">
        <v>11005</v>
      </c>
      <c r="C4347" s="361" t="s">
        <v>5781</v>
      </c>
      <c r="D4347" s="360" t="s">
        <v>5782</v>
      </c>
      <c r="E4347" s="360" t="s">
        <v>5783</v>
      </c>
      <c r="F4347" s="362" t="s">
        <v>5784</v>
      </c>
      <c r="G4347" s="363" t="s">
        <v>5785</v>
      </c>
      <c r="H4347" s="361" t="s">
        <v>5786</v>
      </c>
      <c r="I4347" s="361" t="s">
        <v>5787</v>
      </c>
      <c r="J4347" s="361" t="s">
        <v>5788</v>
      </c>
      <c r="K4347" s="364"/>
      <c r="L4347" s="494"/>
    </row>
    <row r="4348" spans="1:13" ht="24" x14ac:dyDescent="0.2">
      <c r="A4348" s="359" t="s">
        <v>8901</v>
      </c>
      <c r="B4348" s="365" t="s">
        <v>5789</v>
      </c>
      <c r="C4348" s="366" t="s">
        <v>6051</v>
      </c>
      <c r="D4348" s="365" t="s">
        <v>217</v>
      </c>
      <c r="E4348" s="365" t="s">
        <v>6572</v>
      </c>
      <c r="F4348" s="367" t="s">
        <v>5936</v>
      </c>
      <c r="G4348" s="368" t="s">
        <v>280</v>
      </c>
      <c r="H4348" s="369">
        <v>1</v>
      </c>
      <c r="I4348" s="370">
        <v>7.99</v>
      </c>
      <c r="J4348" s="370">
        <v>7.9899999999999993</v>
      </c>
      <c r="K4348" s="371"/>
      <c r="L4348" s="495">
        <v>9.64</v>
      </c>
      <c r="M4348" s="488">
        <v>9.64</v>
      </c>
    </row>
    <row r="4349" spans="1:13" ht="24" x14ac:dyDescent="0.2">
      <c r="A4349" s="359" t="s">
        <v>8902</v>
      </c>
      <c r="B4349" s="418" t="s">
        <v>5898</v>
      </c>
      <c r="C4349" s="419" t="s">
        <v>6017</v>
      </c>
      <c r="D4349" s="418" t="s">
        <v>217</v>
      </c>
      <c r="E4349" s="418" t="s">
        <v>6018</v>
      </c>
      <c r="F4349" s="420" t="s">
        <v>5908</v>
      </c>
      <c r="G4349" s="421" t="s">
        <v>185</v>
      </c>
      <c r="H4349" s="422">
        <v>4.1999999999999997E-3</v>
      </c>
      <c r="I4349" s="423">
        <v>16.91</v>
      </c>
      <c r="J4349" s="423">
        <v>7.0000000000000007E-2</v>
      </c>
      <c r="K4349" s="379"/>
      <c r="L4349" s="493">
        <v>20.38</v>
      </c>
      <c r="M4349" s="490"/>
    </row>
    <row r="4350" spans="1:13" ht="24" x14ac:dyDescent="0.2">
      <c r="A4350" s="359" t="s">
        <v>8903</v>
      </c>
      <c r="B4350" s="418" t="s">
        <v>5898</v>
      </c>
      <c r="C4350" s="419" t="s">
        <v>6019</v>
      </c>
      <c r="D4350" s="418" t="s">
        <v>217</v>
      </c>
      <c r="E4350" s="418" t="s">
        <v>6020</v>
      </c>
      <c r="F4350" s="420" t="s">
        <v>5908</v>
      </c>
      <c r="G4350" s="421" t="s">
        <v>185</v>
      </c>
      <c r="H4350" s="422">
        <v>2.5700000000000001E-2</v>
      </c>
      <c r="I4350" s="423">
        <v>23.63</v>
      </c>
      <c r="J4350" s="423">
        <v>0.6</v>
      </c>
      <c r="K4350" s="379"/>
      <c r="L4350" s="493">
        <v>28.47</v>
      </c>
      <c r="M4350" s="490"/>
    </row>
    <row r="4351" spans="1:13" ht="24" x14ac:dyDescent="0.2">
      <c r="A4351" s="359" t="s">
        <v>14529</v>
      </c>
      <c r="B4351" s="424" t="s">
        <v>5898</v>
      </c>
      <c r="C4351" s="425" t="s">
        <v>6052</v>
      </c>
      <c r="D4351" s="424" t="s">
        <v>217</v>
      </c>
      <c r="E4351" s="424" t="s">
        <v>6053</v>
      </c>
      <c r="F4351" s="426" t="s">
        <v>5936</v>
      </c>
      <c r="G4351" s="427" t="s">
        <v>280</v>
      </c>
      <c r="H4351" s="428">
        <v>1</v>
      </c>
      <c r="I4351" s="417">
        <v>6.7211833333333342</v>
      </c>
      <c r="J4351" s="417">
        <v>6.72</v>
      </c>
      <c r="K4351" s="379"/>
      <c r="L4351" s="489">
        <v>8.09</v>
      </c>
    </row>
    <row r="4352" spans="1:13" ht="24.75" thickBot="1" x14ac:dyDescent="0.25">
      <c r="A4352" s="359" t="s">
        <v>14530</v>
      </c>
      <c r="B4352" s="396" t="s">
        <v>5794</v>
      </c>
      <c r="C4352" s="397" t="s">
        <v>6023</v>
      </c>
      <c r="D4352" s="396" t="s">
        <v>217</v>
      </c>
      <c r="E4352" s="396" t="s">
        <v>6024</v>
      </c>
      <c r="F4352" s="398" t="s">
        <v>5798</v>
      </c>
      <c r="G4352" s="399" t="s">
        <v>160</v>
      </c>
      <c r="H4352" s="400">
        <v>0.36699999999999999</v>
      </c>
      <c r="I4352" s="380">
        <v>0.18</v>
      </c>
      <c r="J4352" s="380">
        <v>0.06</v>
      </c>
      <c r="K4352" s="379"/>
      <c r="L4352" s="489">
        <v>0.22</v>
      </c>
    </row>
    <row r="4353" spans="1:13" ht="24.75" thickTop="1" x14ac:dyDescent="0.2">
      <c r="A4353" s="359" t="s">
        <v>14531</v>
      </c>
      <c r="B4353" s="390" t="s">
        <v>5794</v>
      </c>
      <c r="C4353" s="391" t="s">
        <v>6025</v>
      </c>
      <c r="D4353" s="390" t="s">
        <v>217</v>
      </c>
      <c r="E4353" s="390" t="s">
        <v>6026</v>
      </c>
      <c r="F4353" s="392" t="s">
        <v>5798</v>
      </c>
      <c r="G4353" s="393" t="s">
        <v>280</v>
      </c>
      <c r="H4353" s="394">
        <v>2.5000000000000001E-2</v>
      </c>
      <c r="I4353" s="395">
        <v>21.99</v>
      </c>
      <c r="J4353" s="395">
        <v>0.54</v>
      </c>
      <c r="K4353" s="379"/>
      <c r="L4353" s="491">
        <v>26.5</v>
      </c>
    </row>
    <row r="4354" spans="1:13" x14ac:dyDescent="0.2">
      <c r="A4354" s="359" t="s">
        <v>8905</v>
      </c>
      <c r="B4354" s="360" t="s">
        <v>11013</v>
      </c>
      <c r="C4354" s="361" t="s">
        <v>5781</v>
      </c>
      <c r="D4354" s="360" t="s">
        <v>5782</v>
      </c>
      <c r="E4354" s="360" t="s">
        <v>5783</v>
      </c>
      <c r="F4354" s="362" t="s">
        <v>5784</v>
      </c>
      <c r="G4354" s="363" t="s">
        <v>5785</v>
      </c>
      <c r="H4354" s="361" t="s">
        <v>5786</v>
      </c>
      <c r="I4354" s="361" t="s">
        <v>5787</v>
      </c>
      <c r="J4354" s="361" t="s">
        <v>5788</v>
      </c>
      <c r="K4354" s="364"/>
      <c r="L4354" s="494"/>
    </row>
    <row r="4355" spans="1:13" ht="24" x14ac:dyDescent="0.2">
      <c r="A4355" s="359" t="s">
        <v>8907</v>
      </c>
      <c r="B4355" s="365" t="s">
        <v>5789</v>
      </c>
      <c r="C4355" s="366" t="s">
        <v>11015</v>
      </c>
      <c r="D4355" s="365" t="s">
        <v>217</v>
      </c>
      <c r="E4355" s="365" t="s">
        <v>11016</v>
      </c>
      <c r="F4355" s="367" t="s">
        <v>5936</v>
      </c>
      <c r="G4355" s="368" t="s">
        <v>280</v>
      </c>
      <c r="H4355" s="369">
        <v>1</v>
      </c>
      <c r="I4355" s="370">
        <v>7.7399999999999993</v>
      </c>
      <c r="J4355" s="370">
        <v>7.74</v>
      </c>
      <c r="K4355" s="371"/>
      <c r="L4355" s="495">
        <v>9.33</v>
      </c>
      <c r="M4355" s="488">
        <v>9.33</v>
      </c>
    </row>
    <row r="4356" spans="1:13" ht="24" x14ac:dyDescent="0.2">
      <c r="A4356" s="359" t="s">
        <v>8909</v>
      </c>
      <c r="B4356" s="418" t="s">
        <v>5898</v>
      </c>
      <c r="C4356" s="419" t="s">
        <v>6017</v>
      </c>
      <c r="D4356" s="418" t="s">
        <v>217</v>
      </c>
      <c r="E4356" s="418" t="s">
        <v>6018</v>
      </c>
      <c r="F4356" s="420" t="s">
        <v>5908</v>
      </c>
      <c r="G4356" s="421" t="s">
        <v>185</v>
      </c>
      <c r="H4356" s="422">
        <v>3.2000000000000002E-3</v>
      </c>
      <c r="I4356" s="423">
        <v>16.91</v>
      </c>
      <c r="J4356" s="423">
        <v>0.05</v>
      </c>
      <c r="K4356" s="379"/>
      <c r="L4356" s="493">
        <v>20.38</v>
      </c>
      <c r="M4356" s="490"/>
    </row>
    <row r="4357" spans="1:13" ht="24" x14ac:dyDescent="0.2">
      <c r="A4357" s="359" t="s">
        <v>8910</v>
      </c>
      <c r="B4357" s="418" t="s">
        <v>5898</v>
      </c>
      <c r="C4357" s="419" t="s">
        <v>6019</v>
      </c>
      <c r="D4357" s="418" t="s">
        <v>217</v>
      </c>
      <c r="E4357" s="418" t="s">
        <v>6020</v>
      </c>
      <c r="F4357" s="420" t="s">
        <v>5908</v>
      </c>
      <c r="G4357" s="421" t="s">
        <v>185</v>
      </c>
      <c r="H4357" s="422">
        <v>1.9400000000000001E-2</v>
      </c>
      <c r="I4357" s="423">
        <v>23.63</v>
      </c>
      <c r="J4357" s="423">
        <v>0.45</v>
      </c>
      <c r="K4357" s="379"/>
      <c r="L4357" s="493">
        <v>28.47</v>
      </c>
      <c r="M4357" s="490"/>
    </row>
    <row r="4358" spans="1:13" ht="24" x14ac:dyDescent="0.2">
      <c r="A4358" s="359" t="s">
        <v>8911</v>
      </c>
      <c r="B4358" s="418" t="s">
        <v>5898</v>
      </c>
      <c r="C4358" s="419" t="s">
        <v>10909</v>
      </c>
      <c r="D4358" s="418" t="s">
        <v>217</v>
      </c>
      <c r="E4358" s="418" t="s">
        <v>10910</v>
      </c>
      <c r="F4358" s="420" t="s">
        <v>5936</v>
      </c>
      <c r="G4358" s="421" t="s">
        <v>280</v>
      </c>
      <c r="H4358" s="422">
        <v>1</v>
      </c>
      <c r="I4358" s="423">
        <v>6.6721666666666666</v>
      </c>
      <c r="J4358" s="423">
        <v>6.67</v>
      </c>
      <c r="K4358" s="379"/>
      <c r="L4358" s="493">
        <v>8.02</v>
      </c>
    </row>
    <row r="4359" spans="1:13" ht="24" x14ac:dyDescent="0.2">
      <c r="A4359" s="359" t="s">
        <v>14532</v>
      </c>
      <c r="B4359" s="396" t="s">
        <v>5794</v>
      </c>
      <c r="C4359" s="397" t="s">
        <v>6023</v>
      </c>
      <c r="D4359" s="396" t="s">
        <v>217</v>
      </c>
      <c r="E4359" s="396" t="s">
        <v>6024</v>
      </c>
      <c r="F4359" s="398" t="s">
        <v>5798</v>
      </c>
      <c r="G4359" s="399" t="s">
        <v>160</v>
      </c>
      <c r="H4359" s="400">
        <v>0.21199999999999999</v>
      </c>
      <c r="I4359" s="380">
        <v>0.18</v>
      </c>
      <c r="J4359" s="380">
        <v>0.03</v>
      </c>
      <c r="K4359" s="379"/>
      <c r="L4359" s="489">
        <v>0.22</v>
      </c>
    </row>
    <row r="4360" spans="1:13" ht="24.75" thickBot="1" x14ac:dyDescent="0.25">
      <c r="A4360" s="359" t="s">
        <v>14533</v>
      </c>
      <c r="B4360" s="396" t="s">
        <v>5794</v>
      </c>
      <c r="C4360" s="397" t="s">
        <v>6025</v>
      </c>
      <c r="D4360" s="396" t="s">
        <v>217</v>
      </c>
      <c r="E4360" s="396" t="s">
        <v>6026</v>
      </c>
      <c r="F4360" s="398" t="s">
        <v>5798</v>
      </c>
      <c r="G4360" s="399" t="s">
        <v>280</v>
      </c>
      <c r="H4360" s="400">
        <v>2.5000000000000001E-2</v>
      </c>
      <c r="I4360" s="380">
        <v>21.99</v>
      </c>
      <c r="J4360" s="380">
        <v>0.54</v>
      </c>
      <c r="K4360" s="379"/>
      <c r="L4360" s="489">
        <v>26.5</v>
      </c>
    </row>
    <row r="4361" spans="1:13" ht="12.75" thickTop="1" x14ac:dyDescent="0.2">
      <c r="A4361" s="359" t="s">
        <v>14534</v>
      </c>
      <c r="B4361" s="407" t="s">
        <v>11023</v>
      </c>
      <c r="C4361" s="408" t="s">
        <v>5781</v>
      </c>
      <c r="D4361" s="407" t="s">
        <v>5782</v>
      </c>
      <c r="E4361" s="407" t="s">
        <v>5783</v>
      </c>
      <c r="F4361" s="409" t="s">
        <v>5784</v>
      </c>
      <c r="G4361" s="410" t="s">
        <v>5785</v>
      </c>
      <c r="H4361" s="408" t="s">
        <v>5786</v>
      </c>
      <c r="I4361" s="408" t="s">
        <v>5787</v>
      </c>
      <c r="J4361" s="408" t="s">
        <v>5788</v>
      </c>
      <c r="K4361" s="364"/>
      <c r="L4361" s="492"/>
    </row>
    <row r="4362" spans="1:13" ht="24" x14ac:dyDescent="0.2">
      <c r="A4362" s="359" t="s">
        <v>8913</v>
      </c>
      <c r="B4362" s="365" t="s">
        <v>5789</v>
      </c>
      <c r="C4362" s="366" t="s">
        <v>6016</v>
      </c>
      <c r="D4362" s="365" t="s">
        <v>217</v>
      </c>
      <c r="E4362" s="365" t="s">
        <v>320</v>
      </c>
      <c r="F4362" s="367" t="s">
        <v>5936</v>
      </c>
      <c r="G4362" s="368" t="s">
        <v>280</v>
      </c>
      <c r="H4362" s="369">
        <v>1</v>
      </c>
      <c r="I4362" s="370">
        <v>12.04</v>
      </c>
      <c r="J4362" s="370">
        <v>12.040000000000003</v>
      </c>
      <c r="K4362" s="371"/>
      <c r="L4362" s="495">
        <v>14.52</v>
      </c>
      <c r="M4362" s="488">
        <v>14.52</v>
      </c>
    </row>
    <row r="4363" spans="1:13" ht="24" x14ac:dyDescent="0.2">
      <c r="A4363" s="359" t="s">
        <v>8915</v>
      </c>
      <c r="B4363" s="418" t="s">
        <v>5898</v>
      </c>
      <c r="C4363" s="419" t="s">
        <v>6017</v>
      </c>
      <c r="D4363" s="418" t="s">
        <v>217</v>
      </c>
      <c r="E4363" s="418" t="s">
        <v>6018</v>
      </c>
      <c r="F4363" s="420" t="s">
        <v>5908</v>
      </c>
      <c r="G4363" s="421" t="s">
        <v>185</v>
      </c>
      <c r="H4363" s="422">
        <v>1.7500000000000002E-2</v>
      </c>
      <c r="I4363" s="423">
        <v>16.91</v>
      </c>
      <c r="J4363" s="423">
        <v>0.28999999999999998</v>
      </c>
      <c r="K4363" s="379"/>
      <c r="L4363" s="493">
        <v>20.38</v>
      </c>
      <c r="M4363" s="490"/>
    </row>
    <row r="4364" spans="1:13" ht="24" x14ac:dyDescent="0.2">
      <c r="A4364" s="359" t="s">
        <v>8917</v>
      </c>
      <c r="B4364" s="418" t="s">
        <v>5898</v>
      </c>
      <c r="C4364" s="419" t="s">
        <v>6019</v>
      </c>
      <c r="D4364" s="418" t="s">
        <v>217</v>
      </c>
      <c r="E4364" s="418" t="s">
        <v>6020</v>
      </c>
      <c r="F4364" s="420" t="s">
        <v>5908</v>
      </c>
      <c r="G4364" s="421" t="s">
        <v>185</v>
      </c>
      <c r="H4364" s="422">
        <v>0.1069</v>
      </c>
      <c r="I4364" s="423">
        <v>23.63</v>
      </c>
      <c r="J4364" s="423">
        <v>2.52</v>
      </c>
      <c r="K4364" s="379"/>
      <c r="L4364" s="493">
        <v>28.47</v>
      </c>
      <c r="M4364" s="490"/>
    </row>
    <row r="4365" spans="1:13" ht="24" x14ac:dyDescent="0.2">
      <c r="A4365" s="359" t="s">
        <v>8918</v>
      </c>
      <c r="B4365" s="418" t="s">
        <v>5898</v>
      </c>
      <c r="C4365" s="419" t="s">
        <v>6021</v>
      </c>
      <c r="D4365" s="418" t="s">
        <v>217</v>
      </c>
      <c r="E4365" s="418" t="s">
        <v>6022</v>
      </c>
      <c r="F4365" s="420" t="s">
        <v>5936</v>
      </c>
      <c r="G4365" s="421" t="s">
        <v>280</v>
      </c>
      <c r="H4365" s="422">
        <v>1</v>
      </c>
      <c r="I4365" s="423">
        <v>8.4700000000000006</v>
      </c>
      <c r="J4365" s="423">
        <v>8.4700000000000006</v>
      </c>
      <c r="K4365" s="379"/>
      <c r="L4365" s="493">
        <v>10.210000000000001</v>
      </c>
    </row>
    <row r="4366" spans="1:13" ht="24" x14ac:dyDescent="0.2">
      <c r="A4366" s="359" t="s">
        <v>8919</v>
      </c>
      <c r="B4366" s="373" t="s">
        <v>5794</v>
      </c>
      <c r="C4366" s="374" t="s">
        <v>6023</v>
      </c>
      <c r="D4366" s="373" t="s">
        <v>217</v>
      </c>
      <c r="E4366" s="373" t="s">
        <v>6024</v>
      </c>
      <c r="F4366" s="375" t="s">
        <v>5798</v>
      </c>
      <c r="G4366" s="376" t="s">
        <v>160</v>
      </c>
      <c r="H4366" s="377">
        <v>1.19</v>
      </c>
      <c r="I4366" s="378">
        <v>0.18720000000000001</v>
      </c>
      <c r="J4366" s="378">
        <v>0.22</v>
      </c>
      <c r="K4366" s="379"/>
      <c r="L4366" s="493">
        <v>0.22</v>
      </c>
    </row>
    <row r="4367" spans="1:13" ht="24" x14ac:dyDescent="0.2">
      <c r="A4367" s="359" t="s">
        <v>14535</v>
      </c>
      <c r="B4367" s="396" t="s">
        <v>5794</v>
      </c>
      <c r="C4367" s="397" t="s">
        <v>6025</v>
      </c>
      <c r="D4367" s="396" t="s">
        <v>217</v>
      </c>
      <c r="E4367" s="396" t="s">
        <v>6026</v>
      </c>
      <c r="F4367" s="398" t="s">
        <v>5798</v>
      </c>
      <c r="G4367" s="399" t="s">
        <v>280</v>
      </c>
      <c r="H4367" s="400">
        <v>2.5000000000000001E-2</v>
      </c>
      <c r="I4367" s="380">
        <v>21.99</v>
      </c>
      <c r="J4367" s="380">
        <v>0.54</v>
      </c>
      <c r="K4367" s="379"/>
      <c r="L4367" s="489">
        <v>26.5</v>
      </c>
    </row>
    <row r="4368" spans="1:13" ht="12.75" thickBot="1" x14ac:dyDescent="0.25">
      <c r="A4368" s="359" t="s">
        <v>14536</v>
      </c>
      <c r="B4368" s="381" t="s">
        <v>11031</v>
      </c>
      <c r="C4368" s="382" t="s">
        <v>5781</v>
      </c>
      <c r="D4368" s="381" t="s">
        <v>5782</v>
      </c>
      <c r="E4368" s="381" t="s">
        <v>5783</v>
      </c>
      <c r="F4368" s="383" t="s">
        <v>5784</v>
      </c>
      <c r="G4368" s="384" t="s">
        <v>5785</v>
      </c>
      <c r="H4368" s="382" t="s">
        <v>5786</v>
      </c>
      <c r="I4368" s="382" t="s">
        <v>5787</v>
      </c>
      <c r="J4368" s="382" t="s">
        <v>5788</v>
      </c>
      <c r="K4368" s="364"/>
    </row>
    <row r="4369" spans="1:13" ht="12.75" thickTop="1" x14ac:dyDescent="0.2">
      <c r="A4369" s="359" t="s">
        <v>14537</v>
      </c>
      <c r="B4369" s="401" t="s">
        <v>5789</v>
      </c>
      <c r="C4369" s="402" t="s">
        <v>6028</v>
      </c>
      <c r="D4369" s="401" t="s">
        <v>5791</v>
      </c>
      <c r="E4369" s="401" t="s">
        <v>324</v>
      </c>
      <c r="F4369" s="403">
        <v>6</v>
      </c>
      <c r="G4369" s="404" t="s">
        <v>5793</v>
      </c>
      <c r="H4369" s="405">
        <v>1</v>
      </c>
      <c r="I4369" s="406">
        <v>46.78</v>
      </c>
      <c r="J4369" s="406">
        <v>46.779999999999994</v>
      </c>
      <c r="K4369" s="371"/>
      <c r="L4369" s="496">
        <v>56.34</v>
      </c>
      <c r="M4369" s="488">
        <v>56.34</v>
      </c>
    </row>
    <row r="4370" spans="1:13" x14ac:dyDescent="0.2">
      <c r="A4370" s="359" t="s">
        <v>8921</v>
      </c>
      <c r="B4370" s="373" t="s">
        <v>5794</v>
      </c>
      <c r="C4370" s="374" t="s">
        <v>5815</v>
      </c>
      <c r="D4370" s="373" t="s">
        <v>5791</v>
      </c>
      <c r="E4370" s="373" t="s">
        <v>5286</v>
      </c>
      <c r="F4370" s="375" t="s">
        <v>5796</v>
      </c>
      <c r="G4370" s="376" t="s">
        <v>86</v>
      </c>
      <c r="H4370" s="377">
        <v>0.66</v>
      </c>
      <c r="I4370" s="378">
        <v>11.07</v>
      </c>
      <c r="J4370" s="378">
        <v>7.3</v>
      </c>
      <c r="K4370" s="379"/>
      <c r="L4370" s="493">
        <v>13.34</v>
      </c>
    </row>
    <row r="4371" spans="1:13" x14ac:dyDescent="0.2">
      <c r="A4371" s="359" t="s">
        <v>8923</v>
      </c>
      <c r="B4371" s="373" t="s">
        <v>5794</v>
      </c>
      <c r="C4371" s="374" t="s">
        <v>6029</v>
      </c>
      <c r="D4371" s="373" t="s">
        <v>5791</v>
      </c>
      <c r="E4371" s="373" t="s">
        <v>5594</v>
      </c>
      <c r="F4371" s="375" t="s">
        <v>5798</v>
      </c>
      <c r="G4371" s="376" t="s">
        <v>5385</v>
      </c>
      <c r="H4371" s="377">
        <v>0.8</v>
      </c>
      <c r="I4371" s="378">
        <v>2.86</v>
      </c>
      <c r="J4371" s="378">
        <v>2.2799999999999998</v>
      </c>
      <c r="K4371" s="379"/>
      <c r="L4371" s="493">
        <v>3.45</v>
      </c>
    </row>
    <row r="4372" spans="1:13" x14ac:dyDescent="0.2">
      <c r="A4372" s="359" t="s">
        <v>8925</v>
      </c>
      <c r="B4372" s="373" t="s">
        <v>5794</v>
      </c>
      <c r="C4372" s="374" t="s">
        <v>6030</v>
      </c>
      <c r="D4372" s="373" t="s">
        <v>5791</v>
      </c>
      <c r="E4372" s="373" t="s">
        <v>6031</v>
      </c>
      <c r="F4372" s="375" t="s">
        <v>5798</v>
      </c>
      <c r="G4372" s="376" t="s">
        <v>5793</v>
      </c>
      <c r="H4372" s="377">
        <v>0.16</v>
      </c>
      <c r="I4372" s="378">
        <v>67.95</v>
      </c>
      <c r="J4372" s="378">
        <v>10.87</v>
      </c>
      <c r="K4372" s="379"/>
      <c r="L4372" s="493">
        <v>81.86</v>
      </c>
    </row>
    <row r="4373" spans="1:13" x14ac:dyDescent="0.2">
      <c r="A4373" s="359" t="s">
        <v>8926</v>
      </c>
      <c r="B4373" s="373" t="s">
        <v>5794</v>
      </c>
      <c r="C4373" s="374" t="s">
        <v>5801</v>
      </c>
      <c r="D4373" s="373" t="s">
        <v>5791</v>
      </c>
      <c r="E4373" s="373" t="s">
        <v>5362</v>
      </c>
      <c r="F4373" s="375" t="s">
        <v>5796</v>
      </c>
      <c r="G4373" s="376" t="s">
        <v>86</v>
      </c>
      <c r="H4373" s="377">
        <v>0.66</v>
      </c>
      <c r="I4373" s="378">
        <v>18.510000000000002</v>
      </c>
      <c r="J4373" s="378">
        <v>12.21</v>
      </c>
      <c r="K4373" s="379"/>
      <c r="L4373" s="493">
        <v>22.3</v>
      </c>
    </row>
    <row r="4374" spans="1:13" x14ac:dyDescent="0.2">
      <c r="A4374" s="359" t="s">
        <v>8927</v>
      </c>
      <c r="B4374" s="373" t="s">
        <v>5794</v>
      </c>
      <c r="C4374" s="374" t="s">
        <v>5955</v>
      </c>
      <c r="D4374" s="373" t="s">
        <v>5791</v>
      </c>
      <c r="E4374" s="373" t="s">
        <v>5387</v>
      </c>
      <c r="F4374" s="375" t="s">
        <v>5798</v>
      </c>
      <c r="G4374" s="376" t="s">
        <v>5298</v>
      </c>
      <c r="H4374" s="377">
        <v>0.17</v>
      </c>
      <c r="I4374" s="378">
        <v>20.66</v>
      </c>
      <c r="J4374" s="378">
        <v>3.51</v>
      </c>
      <c r="K4374" s="379"/>
      <c r="L4374" s="493">
        <v>24.9</v>
      </c>
    </row>
    <row r="4375" spans="1:13" x14ac:dyDescent="0.2">
      <c r="A4375" s="359" t="s">
        <v>14538</v>
      </c>
      <c r="B4375" s="396" t="s">
        <v>5794</v>
      </c>
      <c r="C4375" s="397" t="s">
        <v>5811</v>
      </c>
      <c r="D4375" s="396" t="s">
        <v>5791</v>
      </c>
      <c r="E4375" s="396" t="s">
        <v>5590</v>
      </c>
      <c r="F4375" s="398" t="s">
        <v>5798</v>
      </c>
      <c r="G4375" s="399" t="s">
        <v>5385</v>
      </c>
      <c r="H4375" s="400">
        <v>0.5</v>
      </c>
      <c r="I4375" s="380">
        <v>6.93</v>
      </c>
      <c r="J4375" s="380">
        <v>3.46</v>
      </c>
      <c r="K4375" s="379"/>
      <c r="L4375" s="489">
        <v>8.35</v>
      </c>
    </row>
    <row r="4376" spans="1:13" ht="12.75" thickBot="1" x14ac:dyDescent="0.25">
      <c r="A4376" s="359" t="s">
        <v>14539</v>
      </c>
      <c r="B4376" s="396" t="s">
        <v>5794</v>
      </c>
      <c r="C4376" s="397" t="s">
        <v>6006</v>
      </c>
      <c r="D4376" s="396" t="s">
        <v>5791</v>
      </c>
      <c r="E4376" s="396" t="s">
        <v>5384</v>
      </c>
      <c r="F4376" s="398" t="s">
        <v>5798</v>
      </c>
      <c r="G4376" s="399" t="s">
        <v>5385</v>
      </c>
      <c r="H4376" s="400">
        <v>0.6</v>
      </c>
      <c r="I4376" s="380">
        <v>11.920871428571441</v>
      </c>
      <c r="J4376" s="380">
        <v>7.15</v>
      </c>
      <c r="K4376" s="379"/>
      <c r="L4376" s="489">
        <v>14.3</v>
      </c>
    </row>
    <row r="4377" spans="1:13" ht="12.75" thickTop="1" x14ac:dyDescent="0.2">
      <c r="A4377" s="359" t="s">
        <v>14540</v>
      </c>
      <c r="B4377" s="407" t="s">
        <v>11041</v>
      </c>
      <c r="C4377" s="408" t="s">
        <v>5781</v>
      </c>
      <c r="D4377" s="407" t="s">
        <v>5782</v>
      </c>
      <c r="E4377" s="407" t="s">
        <v>5783</v>
      </c>
      <c r="F4377" s="409" t="s">
        <v>5784</v>
      </c>
      <c r="G4377" s="410" t="s">
        <v>5785</v>
      </c>
      <c r="H4377" s="408" t="s">
        <v>5786</v>
      </c>
      <c r="I4377" s="408" t="s">
        <v>5787</v>
      </c>
      <c r="J4377" s="408" t="s">
        <v>5788</v>
      </c>
      <c r="K4377" s="364"/>
      <c r="L4377" s="492"/>
    </row>
    <row r="4378" spans="1:13" x14ac:dyDescent="0.2">
      <c r="A4378" s="359" t="s">
        <v>8929</v>
      </c>
      <c r="B4378" s="365" t="s">
        <v>5789</v>
      </c>
      <c r="C4378" s="366" t="s">
        <v>6008</v>
      </c>
      <c r="D4378" s="365" t="s">
        <v>5791</v>
      </c>
      <c r="E4378" s="365" t="s">
        <v>292</v>
      </c>
      <c r="F4378" s="367">
        <v>6</v>
      </c>
      <c r="G4378" s="368" t="s">
        <v>5885</v>
      </c>
      <c r="H4378" s="369">
        <v>1</v>
      </c>
      <c r="I4378" s="370">
        <v>463</v>
      </c>
      <c r="J4378" s="370">
        <v>463</v>
      </c>
      <c r="K4378" s="371"/>
      <c r="L4378" s="495">
        <v>557.76</v>
      </c>
      <c r="M4378" s="488">
        <v>557.76</v>
      </c>
    </row>
    <row r="4379" spans="1:13" x14ac:dyDescent="0.2">
      <c r="A4379" s="359" t="s">
        <v>8931</v>
      </c>
      <c r="B4379" s="373" t="s">
        <v>5794</v>
      </c>
      <c r="C4379" s="374" t="s">
        <v>5987</v>
      </c>
      <c r="D4379" s="373" t="s">
        <v>5791</v>
      </c>
      <c r="E4379" s="373" t="s">
        <v>5596</v>
      </c>
      <c r="F4379" s="375" t="s">
        <v>5798</v>
      </c>
      <c r="G4379" s="376" t="s">
        <v>5885</v>
      </c>
      <c r="H4379" s="377">
        <v>1.02</v>
      </c>
      <c r="I4379" s="378">
        <v>453.92980388768899</v>
      </c>
      <c r="J4379" s="378">
        <v>463</v>
      </c>
      <c r="K4379" s="379"/>
      <c r="L4379" s="493">
        <v>546.83000000000004</v>
      </c>
    </row>
    <row r="4380" spans="1:13" x14ac:dyDescent="0.2">
      <c r="A4380" s="359" t="s">
        <v>8933</v>
      </c>
      <c r="B4380" s="360" t="s">
        <v>11045</v>
      </c>
      <c r="C4380" s="361" t="s">
        <v>5781</v>
      </c>
      <c r="D4380" s="360" t="s">
        <v>5782</v>
      </c>
      <c r="E4380" s="360" t="s">
        <v>5783</v>
      </c>
      <c r="F4380" s="362" t="s">
        <v>5784</v>
      </c>
      <c r="G4380" s="363" t="s">
        <v>5785</v>
      </c>
      <c r="H4380" s="361" t="s">
        <v>5786</v>
      </c>
      <c r="I4380" s="361" t="s">
        <v>5787</v>
      </c>
      <c r="J4380" s="361" t="s">
        <v>5788</v>
      </c>
      <c r="K4380" s="364"/>
      <c r="L4380" s="494"/>
    </row>
    <row r="4381" spans="1:13" ht="24" x14ac:dyDescent="0.2">
      <c r="A4381" s="359" t="s">
        <v>8934</v>
      </c>
      <c r="B4381" s="365" t="s">
        <v>5789</v>
      </c>
      <c r="C4381" s="366" t="s">
        <v>6010</v>
      </c>
      <c r="D4381" s="365" t="s">
        <v>5791</v>
      </c>
      <c r="E4381" s="365" t="s">
        <v>314</v>
      </c>
      <c r="F4381" s="367">
        <v>6</v>
      </c>
      <c r="G4381" s="368" t="s">
        <v>5885</v>
      </c>
      <c r="H4381" s="369">
        <v>1</v>
      </c>
      <c r="I4381" s="370">
        <v>43.040000000000006</v>
      </c>
      <c r="J4381" s="370">
        <v>43.040000000000006</v>
      </c>
      <c r="K4381" s="371"/>
      <c r="L4381" s="495">
        <v>51.84</v>
      </c>
      <c r="M4381" s="488">
        <v>51.84</v>
      </c>
    </row>
    <row r="4382" spans="1:13" x14ac:dyDescent="0.2">
      <c r="A4382" s="359" t="s">
        <v>8935</v>
      </c>
      <c r="B4382" s="373" t="s">
        <v>5794</v>
      </c>
      <c r="C4382" s="374" t="s">
        <v>5882</v>
      </c>
      <c r="D4382" s="373" t="s">
        <v>5791</v>
      </c>
      <c r="E4382" s="373" t="s">
        <v>5402</v>
      </c>
      <c r="F4382" s="375" t="s">
        <v>5796</v>
      </c>
      <c r="G4382" s="376" t="s">
        <v>86</v>
      </c>
      <c r="H4382" s="377">
        <v>1.9348000000000001</v>
      </c>
      <c r="I4382" s="378">
        <v>18.515141666666665</v>
      </c>
      <c r="J4382" s="378">
        <v>35.82</v>
      </c>
      <c r="K4382" s="379"/>
      <c r="L4382" s="493">
        <v>22.3</v>
      </c>
    </row>
    <row r="4383" spans="1:13" x14ac:dyDescent="0.2">
      <c r="A4383" s="359" t="s">
        <v>14541</v>
      </c>
      <c r="B4383" s="396" t="s">
        <v>5794</v>
      </c>
      <c r="C4383" s="397" t="s">
        <v>5815</v>
      </c>
      <c r="D4383" s="396" t="s">
        <v>5791</v>
      </c>
      <c r="E4383" s="396" t="s">
        <v>5286</v>
      </c>
      <c r="F4383" s="398" t="s">
        <v>5796</v>
      </c>
      <c r="G4383" s="399" t="s">
        <v>86</v>
      </c>
      <c r="H4383" s="400">
        <v>0.64459999999999995</v>
      </c>
      <c r="I4383" s="380">
        <v>11.07</v>
      </c>
      <c r="J4383" s="380">
        <v>7.13</v>
      </c>
      <c r="K4383" s="379"/>
      <c r="L4383" s="489">
        <v>13.34</v>
      </c>
    </row>
    <row r="4384" spans="1:13" ht="24.75" thickBot="1" x14ac:dyDescent="0.25">
      <c r="A4384" s="359" t="s">
        <v>14542</v>
      </c>
      <c r="B4384" s="396" t="s">
        <v>5794</v>
      </c>
      <c r="C4384" s="397" t="s">
        <v>5990</v>
      </c>
      <c r="D4384" s="396" t="s">
        <v>5791</v>
      </c>
      <c r="E4384" s="396" t="s">
        <v>5598</v>
      </c>
      <c r="F4384" s="398" t="s">
        <v>5798</v>
      </c>
      <c r="G4384" s="399" t="s">
        <v>5305</v>
      </c>
      <c r="H4384" s="400">
        <v>4.6800000000000001E-2</v>
      </c>
      <c r="I4384" s="380">
        <v>2.0699999999999998</v>
      </c>
      <c r="J4384" s="380">
        <v>0.09</v>
      </c>
      <c r="K4384" s="379"/>
      <c r="L4384" s="489">
        <v>2.5</v>
      </c>
    </row>
    <row r="4385" spans="1:13" ht="12.75" thickTop="1" x14ac:dyDescent="0.2">
      <c r="A4385" s="359" t="s">
        <v>14543</v>
      </c>
      <c r="B4385" s="407" t="s">
        <v>11051</v>
      </c>
      <c r="C4385" s="408" t="s">
        <v>5781</v>
      </c>
      <c r="D4385" s="407" t="s">
        <v>5782</v>
      </c>
      <c r="E4385" s="407" t="s">
        <v>5783</v>
      </c>
      <c r="F4385" s="409" t="s">
        <v>5784</v>
      </c>
      <c r="G4385" s="410" t="s">
        <v>5785</v>
      </c>
      <c r="H4385" s="408" t="s">
        <v>5786</v>
      </c>
      <c r="I4385" s="408" t="s">
        <v>5787</v>
      </c>
      <c r="J4385" s="408" t="s">
        <v>5788</v>
      </c>
      <c r="K4385" s="364"/>
      <c r="L4385" s="492"/>
    </row>
    <row r="4386" spans="1:13" x14ac:dyDescent="0.2">
      <c r="A4386" s="359" t="s">
        <v>8938</v>
      </c>
      <c r="B4386" s="365" t="s">
        <v>5789</v>
      </c>
      <c r="C4386" s="366" t="s">
        <v>6046</v>
      </c>
      <c r="D4386" s="365" t="s">
        <v>5791</v>
      </c>
      <c r="E4386" s="365" t="s">
        <v>335</v>
      </c>
      <c r="F4386" s="367">
        <v>6</v>
      </c>
      <c r="G4386" s="368" t="s">
        <v>5298</v>
      </c>
      <c r="H4386" s="369">
        <v>1</v>
      </c>
      <c r="I4386" s="370">
        <v>10.5</v>
      </c>
      <c r="J4386" s="370">
        <v>10.5</v>
      </c>
      <c r="K4386" s="371"/>
      <c r="L4386" s="495">
        <v>12.64</v>
      </c>
      <c r="M4386" s="488">
        <v>12.64</v>
      </c>
    </row>
    <row r="4387" spans="1:13" x14ac:dyDescent="0.2">
      <c r="A4387" s="359" t="s">
        <v>8940</v>
      </c>
      <c r="B4387" s="373" t="s">
        <v>5794</v>
      </c>
      <c r="C4387" s="374" t="s">
        <v>5795</v>
      </c>
      <c r="D4387" s="373" t="s">
        <v>5791</v>
      </c>
      <c r="E4387" s="373" t="s">
        <v>5302</v>
      </c>
      <c r="F4387" s="375" t="s">
        <v>5796</v>
      </c>
      <c r="G4387" s="376" t="s">
        <v>86</v>
      </c>
      <c r="H4387" s="377">
        <v>0.08</v>
      </c>
      <c r="I4387" s="378">
        <v>12.5</v>
      </c>
      <c r="J4387" s="378">
        <v>1</v>
      </c>
      <c r="K4387" s="379"/>
      <c r="L4387" s="493">
        <v>15.06</v>
      </c>
    </row>
    <row r="4388" spans="1:13" x14ac:dyDescent="0.2">
      <c r="A4388" s="359" t="s">
        <v>8942</v>
      </c>
      <c r="B4388" s="373" t="s">
        <v>5794</v>
      </c>
      <c r="C4388" s="374" t="s">
        <v>5971</v>
      </c>
      <c r="D4388" s="373" t="s">
        <v>5791</v>
      </c>
      <c r="E4388" s="373" t="s">
        <v>5293</v>
      </c>
      <c r="F4388" s="375" t="s">
        <v>5796</v>
      </c>
      <c r="G4388" s="376" t="s">
        <v>86</v>
      </c>
      <c r="H4388" s="377">
        <v>0.08</v>
      </c>
      <c r="I4388" s="378">
        <v>18.510000000000002</v>
      </c>
      <c r="J4388" s="378">
        <v>1.48</v>
      </c>
      <c r="K4388" s="379"/>
      <c r="L4388" s="493">
        <v>22.3</v>
      </c>
    </row>
    <row r="4389" spans="1:13" x14ac:dyDescent="0.2">
      <c r="A4389" s="359" t="s">
        <v>8943</v>
      </c>
      <c r="B4389" s="373" t="s">
        <v>5794</v>
      </c>
      <c r="C4389" s="374" t="s">
        <v>6047</v>
      </c>
      <c r="D4389" s="373" t="s">
        <v>5791</v>
      </c>
      <c r="E4389" s="373" t="s">
        <v>5371</v>
      </c>
      <c r="F4389" s="375" t="s">
        <v>5798</v>
      </c>
      <c r="G4389" s="376" t="s">
        <v>5298</v>
      </c>
      <c r="H4389" s="377">
        <v>1.1000000000000001</v>
      </c>
      <c r="I4389" s="378">
        <v>6.93</v>
      </c>
      <c r="J4389" s="378">
        <v>7.62</v>
      </c>
      <c r="K4389" s="379"/>
      <c r="L4389" s="493">
        <v>8.35</v>
      </c>
    </row>
    <row r="4390" spans="1:13" x14ac:dyDescent="0.2">
      <c r="A4390" s="359" t="s">
        <v>8944</v>
      </c>
      <c r="B4390" s="373" t="s">
        <v>5794</v>
      </c>
      <c r="C4390" s="374" t="s">
        <v>5953</v>
      </c>
      <c r="D4390" s="373" t="s">
        <v>5791</v>
      </c>
      <c r="E4390" s="373" t="s">
        <v>5297</v>
      </c>
      <c r="F4390" s="375" t="s">
        <v>5798</v>
      </c>
      <c r="G4390" s="376" t="s">
        <v>5298</v>
      </c>
      <c r="H4390" s="377">
        <v>0.02</v>
      </c>
      <c r="I4390" s="378">
        <v>20.12</v>
      </c>
      <c r="J4390" s="378">
        <v>0.4</v>
      </c>
      <c r="K4390" s="379"/>
      <c r="L4390" s="493">
        <v>24.25</v>
      </c>
    </row>
    <row r="4391" spans="1:13" x14ac:dyDescent="0.2">
      <c r="A4391" s="359" t="s">
        <v>14544</v>
      </c>
      <c r="B4391" s="381" t="s">
        <v>11058</v>
      </c>
      <c r="C4391" s="382" t="s">
        <v>5781</v>
      </c>
      <c r="D4391" s="381" t="s">
        <v>5782</v>
      </c>
      <c r="E4391" s="381" t="s">
        <v>5783</v>
      </c>
      <c r="F4391" s="383" t="s">
        <v>5784</v>
      </c>
      <c r="G4391" s="384" t="s">
        <v>5785</v>
      </c>
      <c r="H4391" s="382" t="s">
        <v>5786</v>
      </c>
      <c r="I4391" s="382" t="s">
        <v>5787</v>
      </c>
      <c r="J4391" s="382" t="s">
        <v>5788</v>
      </c>
      <c r="K4391" s="364"/>
    </row>
    <row r="4392" spans="1:13" ht="12.75" thickBot="1" x14ac:dyDescent="0.25">
      <c r="A4392" s="359" t="s">
        <v>14545</v>
      </c>
      <c r="B4392" s="385" t="s">
        <v>5789</v>
      </c>
      <c r="C4392" s="386" t="s">
        <v>6014</v>
      </c>
      <c r="D4392" s="385" t="s">
        <v>5791</v>
      </c>
      <c r="E4392" s="385" t="s">
        <v>318</v>
      </c>
      <c r="F4392" s="387">
        <v>6</v>
      </c>
      <c r="G4392" s="388" t="s">
        <v>5298</v>
      </c>
      <c r="H4392" s="389">
        <v>1</v>
      </c>
      <c r="I4392" s="372">
        <v>10.07</v>
      </c>
      <c r="J4392" s="372">
        <v>10.07</v>
      </c>
      <c r="K4392" s="371"/>
      <c r="L4392" s="488">
        <v>12.12</v>
      </c>
      <c r="M4392" s="488">
        <v>12.12</v>
      </c>
    </row>
    <row r="4393" spans="1:13" ht="12.75" thickTop="1" x14ac:dyDescent="0.2">
      <c r="A4393" s="359" t="s">
        <v>14546</v>
      </c>
      <c r="B4393" s="390" t="s">
        <v>5794</v>
      </c>
      <c r="C4393" s="391" t="s">
        <v>5795</v>
      </c>
      <c r="D4393" s="390" t="s">
        <v>5791</v>
      </c>
      <c r="E4393" s="390" t="s">
        <v>5302</v>
      </c>
      <c r="F4393" s="392" t="s">
        <v>5796</v>
      </c>
      <c r="G4393" s="393" t="s">
        <v>86</v>
      </c>
      <c r="H4393" s="394">
        <v>0.08</v>
      </c>
      <c r="I4393" s="395">
        <v>12.5</v>
      </c>
      <c r="J4393" s="395">
        <v>1</v>
      </c>
      <c r="K4393" s="379"/>
      <c r="L4393" s="491">
        <v>15.06</v>
      </c>
    </row>
    <row r="4394" spans="1:13" x14ac:dyDescent="0.2">
      <c r="A4394" s="359" t="s">
        <v>8946</v>
      </c>
      <c r="B4394" s="373" t="s">
        <v>5794</v>
      </c>
      <c r="C4394" s="374" t="s">
        <v>5971</v>
      </c>
      <c r="D4394" s="373" t="s">
        <v>5791</v>
      </c>
      <c r="E4394" s="373" t="s">
        <v>5293</v>
      </c>
      <c r="F4394" s="375" t="s">
        <v>5796</v>
      </c>
      <c r="G4394" s="376" t="s">
        <v>86</v>
      </c>
      <c r="H4394" s="377">
        <v>0.08</v>
      </c>
      <c r="I4394" s="378">
        <v>18.510000000000002</v>
      </c>
      <c r="J4394" s="378">
        <v>1.48</v>
      </c>
      <c r="K4394" s="379"/>
      <c r="L4394" s="493">
        <v>22.3</v>
      </c>
    </row>
    <row r="4395" spans="1:13" x14ac:dyDescent="0.2">
      <c r="A4395" s="359" t="s">
        <v>8948</v>
      </c>
      <c r="B4395" s="373" t="s">
        <v>5794</v>
      </c>
      <c r="C4395" s="374" t="s">
        <v>5953</v>
      </c>
      <c r="D4395" s="373" t="s">
        <v>5791</v>
      </c>
      <c r="E4395" s="373" t="s">
        <v>5297</v>
      </c>
      <c r="F4395" s="375" t="s">
        <v>5798</v>
      </c>
      <c r="G4395" s="376" t="s">
        <v>5298</v>
      </c>
      <c r="H4395" s="377">
        <v>0.02</v>
      </c>
      <c r="I4395" s="378">
        <v>20.12</v>
      </c>
      <c r="J4395" s="378">
        <v>0.4</v>
      </c>
      <c r="K4395" s="379"/>
      <c r="L4395" s="493">
        <v>24.25</v>
      </c>
    </row>
    <row r="4396" spans="1:13" x14ac:dyDescent="0.2">
      <c r="A4396" s="359" t="s">
        <v>8949</v>
      </c>
      <c r="B4396" s="373" t="s">
        <v>5794</v>
      </c>
      <c r="C4396" s="374" t="s">
        <v>5993</v>
      </c>
      <c r="D4396" s="373" t="s">
        <v>5791</v>
      </c>
      <c r="E4396" s="373" t="s">
        <v>5373</v>
      </c>
      <c r="F4396" s="375" t="s">
        <v>5798</v>
      </c>
      <c r="G4396" s="376" t="s">
        <v>5298</v>
      </c>
      <c r="H4396" s="377">
        <v>1.1000000000000001</v>
      </c>
      <c r="I4396" s="378">
        <v>6.54</v>
      </c>
      <c r="J4396" s="378">
        <v>7.19</v>
      </c>
      <c r="K4396" s="379"/>
      <c r="L4396" s="493">
        <v>7.88</v>
      </c>
    </row>
    <row r="4397" spans="1:13" x14ac:dyDescent="0.2">
      <c r="A4397" s="359" t="s">
        <v>8950</v>
      </c>
      <c r="B4397" s="360" t="s">
        <v>11065</v>
      </c>
      <c r="C4397" s="361" t="s">
        <v>5781</v>
      </c>
      <c r="D4397" s="360" t="s">
        <v>5782</v>
      </c>
      <c r="E4397" s="360" t="s">
        <v>5783</v>
      </c>
      <c r="F4397" s="362" t="s">
        <v>5784</v>
      </c>
      <c r="G4397" s="363" t="s">
        <v>5785</v>
      </c>
      <c r="H4397" s="361" t="s">
        <v>5786</v>
      </c>
      <c r="I4397" s="361" t="s">
        <v>5787</v>
      </c>
      <c r="J4397" s="361" t="s">
        <v>5788</v>
      </c>
      <c r="K4397" s="364"/>
      <c r="L4397" s="494"/>
    </row>
    <row r="4398" spans="1:13" ht="24" x14ac:dyDescent="0.2">
      <c r="A4398" s="359" t="s">
        <v>8951</v>
      </c>
      <c r="B4398" s="365" t="s">
        <v>5789</v>
      </c>
      <c r="C4398" s="366" t="s">
        <v>6035</v>
      </c>
      <c r="D4398" s="365" t="s">
        <v>217</v>
      </c>
      <c r="E4398" s="365" t="s">
        <v>338</v>
      </c>
      <c r="F4398" s="367" t="s">
        <v>5936</v>
      </c>
      <c r="G4398" s="368" t="s">
        <v>280</v>
      </c>
      <c r="H4398" s="369">
        <v>1</v>
      </c>
      <c r="I4398" s="370">
        <v>9.5200000000000014</v>
      </c>
      <c r="J4398" s="370">
        <v>9.52</v>
      </c>
      <c r="K4398" s="371"/>
      <c r="L4398" s="495">
        <v>11.47</v>
      </c>
      <c r="M4398" s="488">
        <v>11.47</v>
      </c>
    </row>
    <row r="4399" spans="1:13" ht="24" x14ac:dyDescent="0.2">
      <c r="A4399" s="359" t="s">
        <v>14547</v>
      </c>
      <c r="B4399" s="424" t="s">
        <v>5898</v>
      </c>
      <c r="C4399" s="425" t="s">
        <v>6017</v>
      </c>
      <c r="D4399" s="424" t="s">
        <v>217</v>
      </c>
      <c r="E4399" s="424" t="s">
        <v>6018</v>
      </c>
      <c r="F4399" s="426" t="s">
        <v>5908</v>
      </c>
      <c r="G4399" s="427" t="s">
        <v>185</v>
      </c>
      <c r="H4399" s="428">
        <v>6.4000000000000003E-3</v>
      </c>
      <c r="I4399" s="417">
        <v>16.91</v>
      </c>
      <c r="J4399" s="417">
        <v>0.1</v>
      </c>
      <c r="K4399" s="379"/>
      <c r="L4399" s="489">
        <v>20.38</v>
      </c>
      <c r="M4399" s="490"/>
    </row>
    <row r="4400" spans="1:13" ht="24.75" thickBot="1" x14ac:dyDescent="0.25">
      <c r="A4400" s="359" t="s">
        <v>14548</v>
      </c>
      <c r="B4400" s="424" t="s">
        <v>5898</v>
      </c>
      <c r="C4400" s="425" t="s">
        <v>6019</v>
      </c>
      <c r="D4400" s="424" t="s">
        <v>217</v>
      </c>
      <c r="E4400" s="424" t="s">
        <v>6020</v>
      </c>
      <c r="F4400" s="426" t="s">
        <v>5908</v>
      </c>
      <c r="G4400" s="427" t="s">
        <v>185</v>
      </c>
      <c r="H4400" s="428">
        <v>3.9199999999999999E-2</v>
      </c>
      <c r="I4400" s="417">
        <v>23.63</v>
      </c>
      <c r="J4400" s="417">
        <v>0.92</v>
      </c>
      <c r="K4400" s="379"/>
      <c r="L4400" s="489">
        <v>28.47</v>
      </c>
      <c r="M4400" s="490"/>
    </row>
    <row r="4401" spans="1:13" ht="24.75" thickTop="1" x14ac:dyDescent="0.2">
      <c r="A4401" s="359" t="s">
        <v>14549</v>
      </c>
      <c r="B4401" s="411" t="s">
        <v>5898</v>
      </c>
      <c r="C4401" s="412" t="s">
        <v>6037</v>
      </c>
      <c r="D4401" s="411" t="s">
        <v>217</v>
      </c>
      <c r="E4401" s="411" t="s">
        <v>6038</v>
      </c>
      <c r="F4401" s="413" t="s">
        <v>5936</v>
      </c>
      <c r="G4401" s="414" t="s">
        <v>280</v>
      </c>
      <c r="H4401" s="415">
        <v>1</v>
      </c>
      <c r="I4401" s="416">
        <v>7.8724285714285704</v>
      </c>
      <c r="J4401" s="416">
        <v>7.87</v>
      </c>
      <c r="K4401" s="379"/>
      <c r="L4401" s="491">
        <v>9.4600000000000009</v>
      </c>
    </row>
    <row r="4402" spans="1:13" ht="24" x14ac:dyDescent="0.2">
      <c r="A4402" s="359" t="s">
        <v>8952</v>
      </c>
      <c r="B4402" s="373" t="s">
        <v>5794</v>
      </c>
      <c r="C4402" s="374" t="s">
        <v>6023</v>
      </c>
      <c r="D4402" s="373" t="s">
        <v>217</v>
      </c>
      <c r="E4402" s="373" t="s">
        <v>6024</v>
      </c>
      <c r="F4402" s="375" t="s">
        <v>5798</v>
      </c>
      <c r="G4402" s="376" t="s">
        <v>160</v>
      </c>
      <c r="H4402" s="377">
        <v>0.54300000000000004</v>
      </c>
      <c r="I4402" s="378">
        <v>0.18</v>
      </c>
      <c r="J4402" s="378">
        <v>0.09</v>
      </c>
      <c r="K4402" s="379"/>
      <c r="L4402" s="493">
        <v>0.22</v>
      </c>
    </row>
    <row r="4403" spans="1:13" ht="24" x14ac:dyDescent="0.2">
      <c r="A4403" s="359" t="s">
        <v>8954</v>
      </c>
      <c r="B4403" s="373" t="s">
        <v>5794</v>
      </c>
      <c r="C4403" s="374" t="s">
        <v>6025</v>
      </c>
      <c r="D4403" s="373" t="s">
        <v>217</v>
      </c>
      <c r="E4403" s="373" t="s">
        <v>6026</v>
      </c>
      <c r="F4403" s="375" t="s">
        <v>5798</v>
      </c>
      <c r="G4403" s="376" t="s">
        <v>280</v>
      </c>
      <c r="H4403" s="377">
        <v>2.5000000000000001E-2</v>
      </c>
      <c r="I4403" s="378">
        <v>21.99</v>
      </c>
      <c r="J4403" s="378">
        <v>0.54</v>
      </c>
      <c r="K4403" s="379"/>
      <c r="L4403" s="493">
        <v>26.5</v>
      </c>
    </row>
    <row r="4404" spans="1:13" x14ac:dyDescent="0.2">
      <c r="A4404" s="359" t="s">
        <v>8956</v>
      </c>
      <c r="B4404" s="360" t="s">
        <v>11073</v>
      </c>
      <c r="C4404" s="361" t="s">
        <v>5781</v>
      </c>
      <c r="D4404" s="360" t="s">
        <v>5782</v>
      </c>
      <c r="E4404" s="360" t="s">
        <v>5783</v>
      </c>
      <c r="F4404" s="362" t="s">
        <v>5784</v>
      </c>
      <c r="G4404" s="363" t="s">
        <v>5785</v>
      </c>
      <c r="H4404" s="361" t="s">
        <v>5786</v>
      </c>
      <c r="I4404" s="361" t="s">
        <v>5787</v>
      </c>
      <c r="J4404" s="361" t="s">
        <v>5788</v>
      </c>
      <c r="K4404" s="364"/>
      <c r="L4404" s="494"/>
    </row>
    <row r="4405" spans="1:13" ht="24" x14ac:dyDescent="0.2">
      <c r="A4405" s="359" t="s">
        <v>8957</v>
      </c>
      <c r="B4405" s="365" t="s">
        <v>5789</v>
      </c>
      <c r="C4405" s="366" t="s">
        <v>6051</v>
      </c>
      <c r="D4405" s="365" t="s">
        <v>217</v>
      </c>
      <c r="E4405" s="365" t="s">
        <v>6572</v>
      </c>
      <c r="F4405" s="367" t="s">
        <v>5936</v>
      </c>
      <c r="G4405" s="368" t="s">
        <v>280</v>
      </c>
      <c r="H4405" s="369">
        <v>1</v>
      </c>
      <c r="I4405" s="370">
        <v>7.99</v>
      </c>
      <c r="J4405" s="370">
        <v>7.9899999999999993</v>
      </c>
      <c r="K4405" s="371"/>
      <c r="L4405" s="495">
        <v>9.64</v>
      </c>
      <c r="M4405" s="488">
        <v>9.64</v>
      </c>
    </row>
    <row r="4406" spans="1:13" ht="24" x14ac:dyDescent="0.2">
      <c r="A4406" s="359" t="s">
        <v>8958</v>
      </c>
      <c r="B4406" s="418" t="s">
        <v>5898</v>
      </c>
      <c r="C4406" s="419" t="s">
        <v>6017</v>
      </c>
      <c r="D4406" s="418" t="s">
        <v>217</v>
      </c>
      <c r="E4406" s="418" t="s">
        <v>6018</v>
      </c>
      <c r="F4406" s="420" t="s">
        <v>5908</v>
      </c>
      <c r="G4406" s="421" t="s">
        <v>185</v>
      </c>
      <c r="H4406" s="422">
        <v>4.1999999999999997E-3</v>
      </c>
      <c r="I4406" s="423">
        <v>16.91</v>
      </c>
      <c r="J4406" s="423">
        <v>7.0000000000000007E-2</v>
      </c>
      <c r="K4406" s="379"/>
      <c r="L4406" s="493">
        <v>20.38</v>
      </c>
      <c r="M4406" s="490"/>
    </row>
    <row r="4407" spans="1:13" ht="24" x14ac:dyDescent="0.2">
      <c r="A4407" s="359" t="s">
        <v>8959</v>
      </c>
      <c r="B4407" s="418" t="s">
        <v>5898</v>
      </c>
      <c r="C4407" s="419" t="s">
        <v>6019</v>
      </c>
      <c r="D4407" s="418" t="s">
        <v>217</v>
      </c>
      <c r="E4407" s="418" t="s">
        <v>6020</v>
      </c>
      <c r="F4407" s="420" t="s">
        <v>5908</v>
      </c>
      <c r="G4407" s="421" t="s">
        <v>185</v>
      </c>
      <c r="H4407" s="422">
        <v>2.5700000000000001E-2</v>
      </c>
      <c r="I4407" s="423">
        <v>23.63</v>
      </c>
      <c r="J4407" s="423">
        <v>0.6</v>
      </c>
      <c r="K4407" s="379"/>
      <c r="L4407" s="493">
        <v>28.47</v>
      </c>
      <c r="M4407" s="490"/>
    </row>
    <row r="4408" spans="1:13" ht="24" x14ac:dyDescent="0.2">
      <c r="A4408" s="359" t="s">
        <v>14550</v>
      </c>
      <c r="B4408" s="424" t="s">
        <v>5898</v>
      </c>
      <c r="C4408" s="425" t="s">
        <v>6052</v>
      </c>
      <c r="D4408" s="424" t="s">
        <v>217</v>
      </c>
      <c r="E4408" s="424" t="s">
        <v>6053</v>
      </c>
      <c r="F4408" s="426" t="s">
        <v>5936</v>
      </c>
      <c r="G4408" s="427" t="s">
        <v>280</v>
      </c>
      <c r="H4408" s="428">
        <v>1</v>
      </c>
      <c r="I4408" s="417">
        <v>6.7211833333333342</v>
      </c>
      <c r="J4408" s="417">
        <v>6.72</v>
      </c>
      <c r="K4408" s="379"/>
      <c r="L4408" s="489">
        <v>8.09</v>
      </c>
    </row>
    <row r="4409" spans="1:13" ht="24.75" thickBot="1" x14ac:dyDescent="0.25">
      <c r="A4409" s="359" t="s">
        <v>14551</v>
      </c>
      <c r="B4409" s="396" t="s">
        <v>5794</v>
      </c>
      <c r="C4409" s="397" t="s">
        <v>6023</v>
      </c>
      <c r="D4409" s="396" t="s">
        <v>217</v>
      </c>
      <c r="E4409" s="396" t="s">
        <v>6024</v>
      </c>
      <c r="F4409" s="398" t="s">
        <v>5798</v>
      </c>
      <c r="G4409" s="399" t="s">
        <v>160</v>
      </c>
      <c r="H4409" s="400">
        <v>0.36699999999999999</v>
      </c>
      <c r="I4409" s="380">
        <v>0.18</v>
      </c>
      <c r="J4409" s="380">
        <v>0.06</v>
      </c>
      <c r="K4409" s="379"/>
      <c r="L4409" s="489">
        <v>0.22</v>
      </c>
    </row>
    <row r="4410" spans="1:13" ht="24.75" thickTop="1" x14ac:dyDescent="0.2">
      <c r="A4410" s="359" t="s">
        <v>14552</v>
      </c>
      <c r="B4410" s="390" t="s">
        <v>5794</v>
      </c>
      <c r="C4410" s="391" t="s">
        <v>6025</v>
      </c>
      <c r="D4410" s="390" t="s">
        <v>217</v>
      </c>
      <c r="E4410" s="390" t="s">
        <v>6026</v>
      </c>
      <c r="F4410" s="392" t="s">
        <v>5798</v>
      </c>
      <c r="G4410" s="393" t="s">
        <v>280</v>
      </c>
      <c r="H4410" s="394">
        <v>2.5000000000000001E-2</v>
      </c>
      <c r="I4410" s="395">
        <v>21.99</v>
      </c>
      <c r="J4410" s="395">
        <v>0.54</v>
      </c>
      <c r="K4410" s="379"/>
      <c r="L4410" s="491">
        <v>26.5</v>
      </c>
    </row>
    <row r="4411" spans="1:13" x14ac:dyDescent="0.2">
      <c r="A4411" s="359" t="s">
        <v>8962</v>
      </c>
      <c r="B4411" s="360" t="s">
        <v>11081</v>
      </c>
      <c r="C4411" s="361" t="s">
        <v>5781</v>
      </c>
      <c r="D4411" s="360" t="s">
        <v>5782</v>
      </c>
      <c r="E4411" s="360" t="s">
        <v>5783</v>
      </c>
      <c r="F4411" s="362" t="s">
        <v>5784</v>
      </c>
      <c r="G4411" s="363" t="s">
        <v>5785</v>
      </c>
      <c r="H4411" s="361" t="s">
        <v>5786</v>
      </c>
      <c r="I4411" s="361" t="s">
        <v>5787</v>
      </c>
      <c r="J4411" s="361" t="s">
        <v>5788</v>
      </c>
      <c r="K4411" s="364"/>
      <c r="L4411" s="494"/>
    </row>
    <row r="4412" spans="1:13" ht="24" x14ac:dyDescent="0.2">
      <c r="A4412" s="359" t="s">
        <v>8964</v>
      </c>
      <c r="B4412" s="365" t="s">
        <v>5789</v>
      </c>
      <c r="C4412" s="366" t="s">
        <v>11015</v>
      </c>
      <c r="D4412" s="365" t="s">
        <v>217</v>
      </c>
      <c r="E4412" s="365" t="s">
        <v>1735</v>
      </c>
      <c r="F4412" s="367" t="s">
        <v>5936</v>
      </c>
      <c r="G4412" s="368" t="s">
        <v>280</v>
      </c>
      <c r="H4412" s="369">
        <v>1</v>
      </c>
      <c r="I4412" s="370">
        <v>7.7399999999999993</v>
      </c>
      <c r="J4412" s="370">
        <v>7.74</v>
      </c>
      <c r="K4412" s="371"/>
      <c r="L4412" s="495">
        <v>9.33</v>
      </c>
      <c r="M4412" s="488">
        <v>9.33</v>
      </c>
    </row>
    <row r="4413" spans="1:13" ht="24" x14ac:dyDescent="0.2">
      <c r="A4413" s="359" t="s">
        <v>8965</v>
      </c>
      <c r="B4413" s="418" t="s">
        <v>5898</v>
      </c>
      <c r="C4413" s="419" t="s">
        <v>6017</v>
      </c>
      <c r="D4413" s="418" t="s">
        <v>217</v>
      </c>
      <c r="E4413" s="418" t="s">
        <v>6018</v>
      </c>
      <c r="F4413" s="420" t="s">
        <v>5908</v>
      </c>
      <c r="G4413" s="421" t="s">
        <v>185</v>
      </c>
      <c r="H4413" s="422">
        <v>3.2000000000000002E-3</v>
      </c>
      <c r="I4413" s="423">
        <v>16.91</v>
      </c>
      <c r="J4413" s="423">
        <v>0.05</v>
      </c>
      <c r="K4413" s="379"/>
      <c r="L4413" s="493">
        <v>20.38</v>
      </c>
    </row>
    <row r="4414" spans="1:13" ht="24" x14ac:dyDescent="0.2">
      <c r="A4414" s="359" t="s">
        <v>8966</v>
      </c>
      <c r="B4414" s="418" t="s">
        <v>5898</v>
      </c>
      <c r="C4414" s="419" t="s">
        <v>6019</v>
      </c>
      <c r="D4414" s="418" t="s">
        <v>217</v>
      </c>
      <c r="E4414" s="418" t="s">
        <v>6020</v>
      </c>
      <c r="F4414" s="420" t="s">
        <v>5908</v>
      </c>
      <c r="G4414" s="421" t="s">
        <v>185</v>
      </c>
      <c r="H4414" s="422">
        <v>1.9400000000000001E-2</v>
      </c>
      <c r="I4414" s="423">
        <v>23.63</v>
      </c>
      <c r="J4414" s="423">
        <v>0.45</v>
      </c>
      <c r="K4414" s="379"/>
      <c r="L4414" s="493">
        <v>28.47</v>
      </c>
      <c r="M4414" s="490"/>
    </row>
    <row r="4415" spans="1:13" ht="24" x14ac:dyDescent="0.2">
      <c r="A4415" s="359" t="s">
        <v>8967</v>
      </c>
      <c r="B4415" s="418" t="s">
        <v>5898</v>
      </c>
      <c r="C4415" s="419" t="s">
        <v>10909</v>
      </c>
      <c r="D4415" s="418" t="s">
        <v>217</v>
      </c>
      <c r="E4415" s="418" t="s">
        <v>10910</v>
      </c>
      <c r="F4415" s="420" t="s">
        <v>5936</v>
      </c>
      <c r="G4415" s="421" t="s">
        <v>280</v>
      </c>
      <c r="H4415" s="422">
        <v>1</v>
      </c>
      <c r="I4415" s="423">
        <v>6.6721666666666666</v>
      </c>
      <c r="J4415" s="423">
        <v>6.67</v>
      </c>
      <c r="K4415" s="379"/>
      <c r="L4415" s="493">
        <v>8.02</v>
      </c>
    </row>
    <row r="4416" spans="1:13" ht="24" x14ac:dyDescent="0.2">
      <c r="A4416" s="359" t="s">
        <v>14553</v>
      </c>
      <c r="B4416" s="396" t="s">
        <v>5794</v>
      </c>
      <c r="C4416" s="397" t="s">
        <v>6023</v>
      </c>
      <c r="D4416" s="396" t="s">
        <v>217</v>
      </c>
      <c r="E4416" s="396" t="s">
        <v>6024</v>
      </c>
      <c r="F4416" s="398" t="s">
        <v>5798</v>
      </c>
      <c r="G4416" s="399" t="s">
        <v>160</v>
      </c>
      <c r="H4416" s="400">
        <v>0.21199999999999999</v>
      </c>
      <c r="I4416" s="380">
        <v>0.18</v>
      </c>
      <c r="J4416" s="380">
        <v>0.03</v>
      </c>
      <c r="K4416" s="379"/>
      <c r="L4416" s="489">
        <v>0.22</v>
      </c>
    </row>
    <row r="4417" spans="1:13" ht="24.75" thickBot="1" x14ac:dyDescent="0.25">
      <c r="A4417" s="359" t="s">
        <v>14554</v>
      </c>
      <c r="B4417" s="396" t="s">
        <v>5794</v>
      </c>
      <c r="C4417" s="397" t="s">
        <v>6025</v>
      </c>
      <c r="D4417" s="396" t="s">
        <v>217</v>
      </c>
      <c r="E4417" s="396" t="s">
        <v>6026</v>
      </c>
      <c r="F4417" s="398" t="s">
        <v>5798</v>
      </c>
      <c r="G4417" s="399" t="s">
        <v>280</v>
      </c>
      <c r="H4417" s="400">
        <v>2.5000000000000001E-2</v>
      </c>
      <c r="I4417" s="380">
        <v>21.99</v>
      </c>
      <c r="J4417" s="380">
        <v>0.54</v>
      </c>
      <c r="K4417" s="379"/>
      <c r="L4417" s="489">
        <v>26.5</v>
      </c>
    </row>
    <row r="4418" spans="1:13" ht="12.75" thickTop="1" x14ac:dyDescent="0.2">
      <c r="A4418" s="359" t="s">
        <v>14555</v>
      </c>
      <c r="B4418" s="407" t="s">
        <v>11089</v>
      </c>
      <c r="C4418" s="408" t="s">
        <v>5781</v>
      </c>
      <c r="D4418" s="407" t="s">
        <v>5782</v>
      </c>
      <c r="E4418" s="407" t="s">
        <v>5783</v>
      </c>
      <c r="F4418" s="409" t="s">
        <v>5784</v>
      </c>
      <c r="G4418" s="410" t="s">
        <v>5785</v>
      </c>
      <c r="H4418" s="408" t="s">
        <v>5786</v>
      </c>
      <c r="I4418" s="408" t="s">
        <v>5787</v>
      </c>
      <c r="J4418" s="408" t="s">
        <v>5788</v>
      </c>
      <c r="K4418" s="364"/>
      <c r="L4418" s="492"/>
    </row>
    <row r="4419" spans="1:13" ht="24" x14ac:dyDescent="0.2">
      <c r="A4419" s="359" t="s">
        <v>8968</v>
      </c>
      <c r="B4419" s="365" t="s">
        <v>5789</v>
      </c>
      <c r="C4419" s="366" t="s">
        <v>6016</v>
      </c>
      <c r="D4419" s="365" t="s">
        <v>217</v>
      </c>
      <c r="E4419" s="365" t="s">
        <v>320</v>
      </c>
      <c r="F4419" s="367" t="s">
        <v>5936</v>
      </c>
      <c r="G4419" s="368" t="s">
        <v>280</v>
      </c>
      <c r="H4419" s="369">
        <v>1</v>
      </c>
      <c r="I4419" s="370">
        <v>12.04</v>
      </c>
      <c r="J4419" s="370">
        <v>12.040000000000003</v>
      </c>
      <c r="K4419" s="371"/>
      <c r="L4419" s="495">
        <v>14.52</v>
      </c>
      <c r="M4419" s="488">
        <v>14.52</v>
      </c>
    </row>
    <row r="4420" spans="1:13" ht="24" x14ac:dyDescent="0.2">
      <c r="A4420" s="359" t="s">
        <v>8970</v>
      </c>
      <c r="B4420" s="418" t="s">
        <v>5898</v>
      </c>
      <c r="C4420" s="419" t="s">
        <v>6017</v>
      </c>
      <c r="D4420" s="418" t="s">
        <v>217</v>
      </c>
      <c r="E4420" s="418" t="s">
        <v>6018</v>
      </c>
      <c r="F4420" s="420" t="s">
        <v>5908</v>
      </c>
      <c r="G4420" s="421" t="s">
        <v>185</v>
      </c>
      <c r="H4420" s="422">
        <v>1.7500000000000002E-2</v>
      </c>
      <c r="I4420" s="423">
        <v>16.91</v>
      </c>
      <c r="J4420" s="423">
        <v>0.28999999999999998</v>
      </c>
      <c r="K4420" s="379"/>
      <c r="L4420" s="493">
        <v>20.38</v>
      </c>
    </row>
    <row r="4421" spans="1:13" ht="24" x14ac:dyDescent="0.2">
      <c r="A4421" s="359" t="s">
        <v>8972</v>
      </c>
      <c r="B4421" s="418" t="s">
        <v>5898</v>
      </c>
      <c r="C4421" s="419" t="s">
        <v>6019</v>
      </c>
      <c r="D4421" s="418" t="s">
        <v>217</v>
      </c>
      <c r="E4421" s="418" t="s">
        <v>6020</v>
      </c>
      <c r="F4421" s="420" t="s">
        <v>5908</v>
      </c>
      <c r="G4421" s="421" t="s">
        <v>185</v>
      </c>
      <c r="H4421" s="422">
        <v>0.1069</v>
      </c>
      <c r="I4421" s="423">
        <v>23.63</v>
      </c>
      <c r="J4421" s="423">
        <v>2.52</v>
      </c>
      <c r="K4421" s="379"/>
      <c r="L4421" s="493">
        <v>28.47</v>
      </c>
      <c r="M4421" s="490"/>
    </row>
    <row r="4422" spans="1:13" ht="24" x14ac:dyDescent="0.2">
      <c r="A4422" s="359" t="s">
        <v>8973</v>
      </c>
      <c r="B4422" s="418" t="s">
        <v>5898</v>
      </c>
      <c r="C4422" s="419" t="s">
        <v>6021</v>
      </c>
      <c r="D4422" s="418" t="s">
        <v>217</v>
      </c>
      <c r="E4422" s="418" t="s">
        <v>6022</v>
      </c>
      <c r="F4422" s="420" t="s">
        <v>5936</v>
      </c>
      <c r="G4422" s="421" t="s">
        <v>280</v>
      </c>
      <c r="H4422" s="422">
        <v>1</v>
      </c>
      <c r="I4422" s="423">
        <v>8.4700000000000006</v>
      </c>
      <c r="J4422" s="423">
        <v>8.4700000000000006</v>
      </c>
      <c r="K4422" s="379"/>
      <c r="L4422" s="493">
        <v>10.210000000000001</v>
      </c>
    </row>
    <row r="4423" spans="1:13" ht="24" x14ac:dyDescent="0.2">
      <c r="A4423" s="359" t="s">
        <v>8974</v>
      </c>
      <c r="B4423" s="373" t="s">
        <v>5794</v>
      </c>
      <c r="C4423" s="374" t="s">
        <v>6023</v>
      </c>
      <c r="D4423" s="373" t="s">
        <v>217</v>
      </c>
      <c r="E4423" s="373" t="s">
        <v>6024</v>
      </c>
      <c r="F4423" s="375" t="s">
        <v>5798</v>
      </c>
      <c r="G4423" s="376" t="s">
        <v>160</v>
      </c>
      <c r="H4423" s="377">
        <v>1.19</v>
      </c>
      <c r="I4423" s="378">
        <v>0.18720000000000001</v>
      </c>
      <c r="J4423" s="378">
        <v>0.22</v>
      </c>
      <c r="K4423" s="379"/>
      <c r="L4423" s="493">
        <v>0.22</v>
      </c>
    </row>
    <row r="4424" spans="1:13" ht="24" x14ac:dyDescent="0.2">
      <c r="A4424" s="359" t="s">
        <v>14556</v>
      </c>
      <c r="B4424" s="396" t="s">
        <v>5794</v>
      </c>
      <c r="C4424" s="397" t="s">
        <v>6025</v>
      </c>
      <c r="D4424" s="396" t="s">
        <v>217</v>
      </c>
      <c r="E4424" s="396" t="s">
        <v>6026</v>
      </c>
      <c r="F4424" s="398" t="s">
        <v>5798</v>
      </c>
      <c r="G4424" s="399" t="s">
        <v>280</v>
      </c>
      <c r="H4424" s="400">
        <v>2.5000000000000001E-2</v>
      </c>
      <c r="I4424" s="380">
        <v>21.99</v>
      </c>
      <c r="J4424" s="380">
        <v>0.54</v>
      </c>
      <c r="K4424" s="379"/>
      <c r="L4424" s="489">
        <v>26.5</v>
      </c>
    </row>
    <row r="4425" spans="1:13" ht="12.75" thickBot="1" x14ac:dyDescent="0.25">
      <c r="A4425" s="359" t="s">
        <v>14557</v>
      </c>
      <c r="B4425" s="381" t="s">
        <v>11097</v>
      </c>
      <c r="C4425" s="382" t="s">
        <v>5781</v>
      </c>
      <c r="D4425" s="381" t="s">
        <v>5782</v>
      </c>
      <c r="E4425" s="381" t="s">
        <v>5783</v>
      </c>
      <c r="F4425" s="383" t="s">
        <v>5784</v>
      </c>
      <c r="G4425" s="384" t="s">
        <v>5785</v>
      </c>
      <c r="H4425" s="382" t="s">
        <v>5786</v>
      </c>
      <c r="I4425" s="382" t="s">
        <v>5787</v>
      </c>
      <c r="J4425" s="382" t="s">
        <v>5788</v>
      </c>
      <c r="K4425" s="364"/>
    </row>
    <row r="4426" spans="1:13" ht="12.75" thickTop="1" x14ac:dyDescent="0.2">
      <c r="A4426" s="359" t="s">
        <v>14558</v>
      </c>
      <c r="B4426" s="401" t="s">
        <v>5789</v>
      </c>
      <c r="C4426" s="402" t="s">
        <v>6028</v>
      </c>
      <c r="D4426" s="401" t="s">
        <v>5791</v>
      </c>
      <c r="E4426" s="401" t="s">
        <v>324</v>
      </c>
      <c r="F4426" s="403">
        <v>6</v>
      </c>
      <c r="G4426" s="404" t="s">
        <v>5793</v>
      </c>
      <c r="H4426" s="405">
        <v>1</v>
      </c>
      <c r="I4426" s="406">
        <v>46.78</v>
      </c>
      <c r="J4426" s="406">
        <v>46.779999999999994</v>
      </c>
      <c r="K4426" s="371"/>
      <c r="L4426" s="496">
        <v>56.34</v>
      </c>
      <c r="M4426" s="488">
        <v>56.34</v>
      </c>
    </row>
    <row r="4427" spans="1:13" x14ac:dyDescent="0.2">
      <c r="A4427" s="359" t="s">
        <v>8976</v>
      </c>
      <c r="B4427" s="373" t="s">
        <v>5794</v>
      </c>
      <c r="C4427" s="374" t="s">
        <v>5815</v>
      </c>
      <c r="D4427" s="373" t="s">
        <v>5791</v>
      </c>
      <c r="E4427" s="373" t="s">
        <v>5286</v>
      </c>
      <c r="F4427" s="375" t="s">
        <v>5796</v>
      </c>
      <c r="G4427" s="376" t="s">
        <v>86</v>
      </c>
      <c r="H4427" s="377">
        <v>0.66</v>
      </c>
      <c r="I4427" s="378">
        <v>11.07</v>
      </c>
      <c r="J4427" s="378">
        <v>7.3</v>
      </c>
      <c r="K4427" s="379"/>
      <c r="L4427" s="493">
        <v>13.34</v>
      </c>
    </row>
    <row r="4428" spans="1:13" x14ac:dyDescent="0.2">
      <c r="A4428" s="359" t="s">
        <v>8978</v>
      </c>
      <c r="B4428" s="373" t="s">
        <v>5794</v>
      </c>
      <c r="C4428" s="374" t="s">
        <v>6029</v>
      </c>
      <c r="D4428" s="373" t="s">
        <v>5791</v>
      </c>
      <c r="E4428" s="373" t="s">
        <v>5594</v>
      </c>
      <c r="F4428" s="375" t="s">
        <v>5798</v>
      </c>
      <c r="G4428" s="376" t="s">
        <v>5385</v>
      </c>
      <c r="H4428" s="377">
        <v>0.8</v>
      </c>
      <c r="I4428" s="378">
        <v>2.86</v>
      </c>
      <c r="J4428" s="378">
        <v>2.2799999999999998</v>
      </c>
      <c r="K4428" s="379"/>
      <c r="L4428" s="493">
        <v>3.45</v>
      </c>
    </row>
    <row r="4429" spans="1:13" x14ac:dyDescent="0.2">
      <c r="A4429" s="359" t="s">
        <v>8979</v>
      </c>
      <c r="B4429" s="373" t="s">
        <v>5794</v>
      </c>
      <c r="C4429" s="374" t="s">
        <v>6030</v>
      </c>
      <c r="D4429" s="373" t="s">
        <v>5791</v>
      </c>
      <c r="E4429" s="373" t="s">
        <v>6031</v>
      </c>
      <c r="F4429" s="375" t="s">
        <v>5798</v>
      </c>
      <c r="G4429" s="376" t="s">
        <v>5793</v>
      </c>
      <c r="H4429" s="377">
        <v>0.16</v>
      </c>
      <c r="I4429" s="378">
        <v>67.95</v>
      </c>
      <c r="J4429" s="378">
        <v>10.87</v>
      </c>
      <c r="K4429" s="379"/>
      <c r="L4429" s="493">
        <v>81.86</v>
      </c>
    </row>
    <row r="4430" spans="1:13" x14ac:dyDescent="0.2">
      <c r="A4430" s="359" t="s">
        <v>8980</v>
      </c>
      <c r="B4430" s="373" t="s">
        <v>5794</v>
      </c>
      <c r="C4430" s="374" t="s">
        <v>5801</v>
      </c>
      <c r="D4430" s="373" t="s">
        <v>5791</v>
      </c>
      <c r="E4430" s="373" t="s">
        <v>5362</v>
      </c>
      <c r="F4430" s="375" t="s">
        <v>5796</v>
      </c>
      <c r="G4430" s="376" t="s">
        <v>86</v>
      </c>
      <c r="H4430" s="377">
        <v>0.66</v>
      </c>
      <c r="I4430" s="378">
        <v>18.510000000000002</v>
      </c>
      <c r="J4430" s="378">
        <v>12.21</v>
      </c>
      <c r="K4430" s="379"/>
      <c r="L4430" s="493">
        <v>22.3</v>
      </c>
    </row>
    <row r="4431" spans="1:13" x14ac:dyDescent="0.2">
      <c r="A4431" s="359" t="s">
        <v>8981</v>
      </c>
      <c r="B4431" s="373" t="s">
        <v>5794</v>
      </c>
      <c r="C4431" s="374" t="s">
        <v>5955</v>
      </c>
      <c r="D4431" s="373" t="s">
        <v>5791</v>
      </c>
      <c r="E4431" s="373" t="s">
        <v>5387</v>
      </c>
      <c r="F4431" s="375" t="s">
        <v>5798</v>
      </c>
      <c r="G4431" s="376" t="s">
        <v>5298</v>
      </c>
      <c r="H4431" s="377">
        <v>0.17</v>
      </c>
      <c r="I4431" s="378">
        <v>20.66</v>
      </c>
      <c r="J4431" s="378">
        <v>3.51</v>
      </c>
      <c r="K4431" s="379"/>
      <c r="L4431" s="493">
        <v>24.9</v>
      </c>
    </row>
    <row r="4432" spans="1:13" x14ac:dyDescent="0.2">
      <c r="A4432" s="359" t="s">
        <v>14559</v>
      </c>
      <c r="B4432" s="396" t="s">
        <v>5794</v>
      </c>
      <c r="C4432" s="397" t="s">
        <v>5811</v>
      </c>
      <c r="D4432" s="396" t="s">
        <v>5791</v>
      </c>
      <c r="E4432" s="396" t="s">
        <v>5590</v>
      </c>
      <c r="F4432" s="398" t="s">
        <v>5798</v>
      </c>
      <c r="G4432" s="399" t="s">
        <v>5385</v>
      </c>
      <c r="H4432" s="400">
        <v>0.5</v>
      </c>
      <c r="I4432" s="380">
        <v>6.93</v>
      </c>
      <c r="J4432" s="380">
        <v>3.46</v>
      </c>
      <c r="K4432" s="379"/>
      <c r="L4432" s="489">
        <v>8.35</v>
      </c>
    </row>
    <row r="4433" spans="1:13" ht="12.75" thickBot="1" x14ac:dyDescent="0.25">
      <c r="A4433" s="359" t="s">
        <v>14560</v>
      </c>
      <c r="B4433" s="396" t="s">
        <v>5794</v>
      </c>
      <c r="C4433" s="397" t="s">
        <v>6006</v>
      </c>
      <c r="D4433" s="396" t="s">
        <v>5791</v>
      </c>
      <c r="E4433" s="396" t="s">
        <v>5384</v>
      </c>
      <c r="F4433" s="398" t="s">
        <v>5798</v>
      </c>
      <c r="G4433" s="399" t="s">
        <v>5385</v>
      </c>
      <c r="H4433" s="400">
        <v>0.6</v>
      </c>
      <c r="I4433" s="380">
        <v>11.920871428571441</v>
      </c>
      <c r="J4433" s="380">
        <v>7.15</v>
      </c>
      <c r="K4433" s="379"/>
      <c r="L4433" s="489">
        <v>14.3</v>
      </c>
    </row>
    <row r="4434" spans="1:13" ht="12.75" thickTop="1" x14ac:dyDescent="0.2">
      <c r="A4434" s="359" t="s">
        <v>14561</v>
      </c>
      <c r="B4434" s="407" t="s">
        <v>11107</v>
      </c>
      <c r="C4434" s="408" t="s">
        <v>5781</v>
      </c>
      <c r="D4434" s="407" t="s">
        <v>5782</v>
      </c>
      <c r="E4434" s="407" t="s">
        <v>5783</v>
      </c>
      <c r="F4434" s="409" t="s">
        <v>5784</v>
      </c>
      <c r="G4434" s="410" t="s">
        <v>5785</v>
      </c>
      <c r="H4434" s="408" t="s">
        <v>5786</v>
      </c>
      <c r="I4434" s="408" t="s">
        <v>5787</v>
      </c>
      <c r="J4434" s="408" t="s">
        <v>5788</v>
      </c>
      <c r="K4434" s="364"/>
      <c r="L4434" s="492"/>
    </row>
    <row r="4435" spans="1:13" x14ac:dyDescent="0.2">
      <c r="A4435" s="359" t="s">
        <v>8982</v>
      </c>
      <c r="B4435" s="365" t="s">
        <v>5789</v>
      </c>
      <c r="C4435" s="366" t="s">
        <v>6008</v>
      </c>
      <c r="D4435" s="365" t="s">
        <v>5791</v>
      </c>
      <c r="E4435" s="365" t="s">
        <v>292</v>
      </c>
      <c r="F4435" s="367">
        <v>6</v>
      </c>
      <c r="G4435" s="368" t="s">
        <v>5885</v>
      </c>
      <c r="H4435" s="369">
        <v>1</v>
      </c>
      <c r="I4435" s="370">
        <v>463</v>
      </c>
      <c r="J4435" s="370">
        <v>463</v>
      </c>
      <c r="K4435" s="371"/>
      <c r="L4435" s="495">
        <v>557.76</v>
      </c>
      <c r="M4435" s="488">
        <v>557.76</v>
      </c>
    </row>
    <row r="4436" spans="1:13" x14ac:dyDescent="0.2">
      <c r="A4436" s="359" t="s">
        <v>8984</v>
      </c>
      <c r="B4436" s="373" t="s">
        <v>5794</v>
      </c>
      <c r="C4436" s="374" t="s">
        <v>5987</v>
      </c>
      <c r="D4436" s="373" t="s">
        <v>5791</v>
      </c>
      <c r="E4436" s="373" t="s">
        <v>5596</v>
      </c>
      <c r="F4436" s="375" t="s">
        <v>5798</v>
      </c>
      <c r="G4436" s="376" t="s">
        <v>5885</v>
      </c>
      <c r="H4436" s="377">
        <v>1.02</v>
      </c>
      <c r="I4436" s="378">
        <v>453.92980388768899</v>
      </c>
      <c r="J4436" s="378">
        <v>463</v>
      </c>
      <c r="K4436" s="379"/>
      <c r="L4436" s="493">
        <v>546.83000000000004</v>
      </c>
    </row>
    <row r="4437" spans="1:13" x14ac:dyDescent="0.2">
      <c r="A4437" s="359" t="s">
        <v>8985</v>
      </c>
      <c r="B4437" s="360" t="s">
        <v>11111</v>
      </c>
      <c r="C4437" s="361" t="s">
        <v>5781</v>
      </c>
      <c r="D4437" s="360" t="s">
        <v>5782</v>
      </c>
      <c r="E4437" s="360" t="s">
        <v>5783</v>
      </c>
      <c r="F4437" s="362" t="s">
        <v>5784</v>
      </c>
      <c r="G4437" s="363" t="s">
        <v>5785</v>
      </c>
      <c r="H4437" s="361" t="s">
        <v>5786</v>
      </c>
      <c r="I4437" s="361" t="s">
        <v>5787</v>
      </c>
      <c r="J4437" s="361" t="s">
        <v>5788</v>
      </c>
      <c r="K4437" s="364"/>
      <c r="L4437" s="494"/>
    </row>
    <row r="4438" spans="1:13" ht="24" x14ac:dyDescent="0.2">
      <c r="A4438" s="359" t="s">
        <v>8986</v>
      </c>
      <c r="B4438" s="365" t="s">
        <v>5789</v>
      </c>
      <c r="C4438" s="366" t="s">
        <v>6010</v>
      </c>
      <c r="D4438" s="365" t="s">
        <v>5791</v>
      </c>
      <c r="E4438" s="365" t="s">
        <v>6044</v>
      </c>
      <c r="F4438" s="367">
        <v>6</v>
      </c>
      <c r="G4438" s="368" t="s">
        <v>5885</v>
      </c>
      <c r="H4438" s="369">
        <v>1</v>
      </c>
      <c r="I4438" s="370">
        <v>43.040000000000006</v>
      </c>
      <c r="J4438" s="370">
        <v>43.040000000000006</v>
      </c>
      <c r="K4438" s="371"/>
      <c r="L4438" s="495">
        <v>51.84</v>
      </c>
      <c r="M4438" s="488">
        <v>51.84</v>
      </c>
    </row>
    <row r="4439" spans="1:13" x14ac:dyDescent="0.2">
      <c r="A4439" s="359" t="s">
        <v>8987</v>
      </c>
      <c r="B4439" s="373" t="s">
        <v>5794</v>
      </c>
      <c r="C4439" s="374" t="s">
        <v>5882</v>
      </c>
      <c r="D4439" s="373" t="s">
        <v>5791</v>
      </c>
      <c r="E4439" s="373" t="s">
        <v>5402</v>
      </c>
      <c r="F4439" s="375" t="s">
        <v>5796</v>
      </c>
      <c r="G4439" s="376" t="s">
        <v>86</v>
      </c>
      <c r="H4439" s="377">
        <v>1.9348000000000001</v>
      </c>
      <c r="I4439" s="378">
        <v>18.515141666666665</v>
      </c>
      <c r="J4439" s="378">
        <v>35.82</v>
      </c>
      <c r="K4439" s="379"/>
      <c r="L4439" s="493">
        <v>22.3</v>
      </c>
    </row>
    <row r="4440" spans="1:13" x14ac:dyDescent="0.2">
      <c r="A4440" s="359" t="s">
        <v>14562</v>
      </c>
      <c r="B4440" s="396" t="s">
        <v>5794</v>
      </c>
      <c r="C4440" s="397" t="s">
        <v>5815</v>
      </c>
      <c r="D4440" s="396" t="s">
        <v>5791</v>
      </c>
      <c r="E4440" s="396" t="s">
        <v>5286</v>
      </c>
      <c r="F4440" s="398" t="s">
        <v>5796</v>
      </c>
      <c r="G4440" s="399" t="s">
        <v>86</v>
      </c>
      <c r="H4440" s="400">
        <v>0.64459999999999995</v>
      </c>
      <c r="I4440" s="380">
        <v>11.07</v>
      </c>
      <c r="J4440" s="380">
        <v>7.13</v>
      </c>
      <c r="K4440" s="379"/>
      <c r="L4440" s="489">
        <v>13.34</v>
      </c>
    </row>
    <row r="4441" spans="1:13" ht="24.75" thickBot="1" x14ac:dyDescent="0.25">
      <c r="A4441" s="359" t="s">
        <v>14563</v>
      </c>
      <c r="B4441" s="396" t="s">
        <v>5794</v>
      </c>
      <c r="C4441" s="397" t="s">
        <v>5990</v>
      </c>
      <c r="D4441" s="396" t="s">
        <v>5791</v>
      </c>
      <c r="E4441" s="396" t="s">
        <v>5598</v>
      </c>
      <c r="F4441" s="398" t="s">
        <v>5798</v>
      </c>
      <c r="G4441" s="399" t="s">
        <v>5305</v>
      </c>
      <c r="H4441" s="400">
        <v>4.6800000000000001E-2</v>
      </c>
      <c r="I4441" s="380">
        <v>2.0699999999999998</v>
      </c>
      <c r="J4441" s="380">
        <v>0.09</v>
      </c>
      <c r="K4441" s="379"/>
      <c r="L4441" s="489">
        <v>2.5</v>
      </c>
    </row>
    <row r="4442" spans="1:13" ht="12.75" thickTop="1" x14ac:dyDescent="0.2">
      <c r="A4442" s="359" t="s">
        <v>14564</v>
      </c>
      <c r="B4442" s="407" t="s">
        <v>11117</v>
      </c>
      <c r="C4442" s="408" t="s">
        <v>5781</v>
      </c>
      <c r="D4442" s="407" t="s">
        <v>5782</v>
      </c>
      <c r="E4442" s="407" t="s">
        <v>5783</v>
      </c>
      <c r="F4442" s="409" t="s">
        <v>5784</v>
      </c>
      <c r="G4442" s="410" t="s">
        <v>5785</v>
      </c>
      <c r="H4442" s="408" t="s">
        <v>5786</v>
      </c>
      <c r="I4442" s="408" t="s">
        <v>5787</v>
      </c>
      <c r="J4442" s="408" t="s">
        <v>5788</v>
      </c>
      <c r="K4442" s="364"/>
      <c r="L4442" s="492"/>
    </row>
    <row r="4443" spans="1:13" x14ac:dyDescent="0.2">
      <c r="A4443" s="359" t="s">
        <v>8988</v>
      </c>
      <c r="B4443" s="365" t="s">
        <v>5789</v>
      </c>
      <c r="C4443" s="366" t="s">
        <v>6046</v>
      </c>
      <c r="D4443" s="365" t="s">
        <v>5791</v>
      </c>
      <c r="E4443" s="365" t="s">
        <v>335</v>
      </c>
      <c r="F4443" s="367">
        <v>6</v>
      </c>
      <c r="G4443" s="368" t="s">
        <v>5298</v>
      </c>
      <c r="H4443" s="369">
        <v>1</v>
      </c>
      <c r="I4443" s="370">
        <v>10.5</v>
      </c>
      <c r="J4443" s="370">
        <v>10.5</v>
      </c>
      <c r="K4443" s="371"/>
      <c r="L4443" s="495">
        <v>12.64</v>
      </c>
      <c r="M4443" s="488">
        <v>12.64</v>
      </c>
    </row>
    <row r="4444" spans="1:13" x14ac:dyDescent="0.2">
      <c r="A4444" s="359" t="s">
        <v>8990</v>
      </c>
      <c r="B4444" s="373" t="s">
        <v>5794</v>
      </c>
      <c r="C4444" s="374" t="s">
        <v>5795</v>
      </c>
      <c r="D4444" s="373" t="s">
        <v>5791</v>
      </c>
      <c r="E4444" s="373" t="s">
        <v>5302</v>
      </c>
      <c r="F4444" s="375" t="s">
        <v>5796</v>
      </c>
      <c r="G4444" s="376" t="s">
        <v>86</v>
      </c>
      <c r="H4444" s="377">
        <v>0.08</v>
      </c>
      <c r="I4444" s="378">
        <v>12.5</v>
      </c>
      <c r="J4444" s="378">
        <v>1</v>
      </c>
      <c r="K4444" s="379"/>
      <c r="L4444" s="493">
        <v>15.06</v>
      </c>
    </row>
    <row r="4445" spans="1:13" x14ac:dyDescent="0.2">
      <c r="A4445" s="359" t="s">
        <v>8991</v>
      </c>
      <c r="B4445" s="373" t="s">
        <v>5794</v>
      </c>
      <c r="C4445" s="374" t="s">
        <v>5971</v>
      </c>
      <c r="D4445" s="373" t="s">
        <v>5791</v>
      </c>
      <c r="E4445" s="373" t="s">
        <v>5293</v>
      </c>
      <c r="F4445" s="375" t="s">
        <v>5796</v>
      </c>
      <c r="G4445" s="376" t="s">
        <v>86</v>
      </c>
      <c r="H4445" s="377">
        <v>0.08</v>
      </c>
      <c r="I4445" s="378">
        <v>18.510000000000002</v>
      </c>
      <c r="J4445" s="378">
        <v>1.48</v>
      </c>
      <c r="K4445" s="379"/>
      <c r="L4445" s="493">
        <v>22.3</v>
      </c>
    </row>
    <row r="4446" spans="1:13" x14ac:dyDescent="0.2">
      <c r="A4446" s="359" t="s">
        <v>8992</v>
      </c>
      <c r="B4446" s="373" t="s">
        <v>5794</v>
      </c>
      <c r="C4446" s="374" t="s">
        <v>6047</v>
      </c>
      <c r="D4446" s="373" t="s">
        <v>5791</v>
      </c>
      <c r="E4446" s="373" t="s">
        <v>5371</v>
      </c>
      <c r="F4446" s="375" t="s">
        <v>5798</v>
      </c>
      <c r="G4446" s="376" t="s">
        <v>5298</v>
      </c>
      <c r="H4446" s="377">
        <v>1.1000000000000001</v>
      </c>
      <c r="I4446" s="378">
        <v>6.93</v>
      </c>
      <c r="J4446" s="378">
        <v>7.62</v>
      </c>
      <c r="K4446" s="379"/>
      <c r="L4446" s="493">
        <v>8.35</v>
      </c>
    </row>
    <row r="4447" spans="1:13" x14ac:dyDescent="0.2">
      <c r="A4447" s="359" t="s">
        <v>8993</v>
      </c>
      <c r="B4447" s="373" t="s">
        <v>5794</v>
      </c>
      <c r="C4447" s="374" t="s">
        <v>5953</v>
      </c>
      <c r="D4447" s="373" t="s">
        <v>5791</v>
      </c>
      <c r="E4447" s="373" t="s">
        <v>5297</v>
      </c>
      <c r="F4447" s="375" t="s">
        <v>5798</v>
      </c>
      <c r="G4447" s="376" t="s">
        <v>5298</v>
      </c>
      <c r="H4447" s="377">
        <v>0.02</v>
      </c>
      <c r="I4447" s="378">
        <v>20.12</v>
      </c>
      <c r="J4447" s="378">
        <v>0.4</v>
      </c>
      <c r="K4447" s="379"/>
      <c r="L4447" s="493">
        <v>24.25</v>
      </c>
    </row>
    <row r="4448" spans="1:13" x14ac:dyDescent="0.2">
      <c r="A4448" s="359" t="s">
        <v>14565</v>
      </c>
      <c r="B4448" s="381" t="s">
        <v>11124</v>
      </c>
      <c r="C4448" s="382" t="s">
        <v>5781</v>
      </c>
      <c r="D4448" s="381" t="s">
        <v>5782</v>
      </c>
      <c r="E4448" s="381" t="s">
        <v>5783</v>
      </c>
      <c r="F4448" s="383" t="s">
        <v>5784</v>
      </c>
      <c r="G4448" s="384" t="s">
        <v>5785</v>
      </c>
      <c r="H4448" s="382" t="s">
        <v>5786</v>
      </c>
      <c r="I4448" s="382" t="s">
        <v>5787</v>
      </c>
      <c r="J4448" s="382" t="s">
        <v>5788</v>
      </c>
      <c r="K4448" s="364"/>
    </row>
    <row r="4449" spans="1:13" ht="12.75" thickBot="1" x14ac:dyDescent="0.25">
      <c r="A4449" s="359" t="s">
        <v>14566</v>
      </c>
      <c r="B4449" s="385" t="s">
        <v>5789</v>
      </c>
      <c r="C4449" s="386" t="s">
        <v>6014</v>
      </c>
      <c r="D4449" s="385" t="s">
        <v>5791</v>
      </c>
      <c r="E4449" s="385" t="s">
        <v>318</v>
      </c>
      <c r="F4449" s="387">
        <v>6</v>
      </c>
      <c r="G4449" s="388" t="s">
        <v>5298</v>
      </c>
      <c r="H4449" s="389">
        <v>1</v>
      </c>
      <c r="I4449" s="372">
        <v>10.07</v>
      </c>
      <c r="J4449" s="372">
        <v>10.07</v>
      </c>
      <c r="K4449" s="371"/>
      <c r="L4449" s="488">
        <v>12.12</v>
      </c>
      <c r="M4449" s="488">
        <v>12.12</v>
      </c>
    </row>
    <row r="4450" spans="1:13" ht="12.75" thickTop="1" x14ac:dyDescent="0.2">
      <c r="A4450" s="359" t="s">
        <v>14567</v>
      </c>
      <c r="B4450" s="390" t="s">
        <v>5794</v>
      </c>
      <c r="C4450" s="391" t="s">
        <v>5795</v>
      </c>
      <c r="D4450" s="390" t="s">
        <v>5791</v>
      </c>
      <c r="E4450" s="390" t="s">
        <v>5302</v>
      </c>
      <c r="F4450" s="392" t="s">
        <v>5796</v>
      </c>
      <c r="G4450" s="393" t="s">
        <v>86</v>
      </c>
      <c r="H4450" s="394">
        <v>0.08</v>
      </c>
      <c r="I4450" s="395">
        <v>12.5</v>
      </c>
      <c r="J4450" s="395">
        <v>1</v>
      </c>
      <c r="K4450" s="379"/>
      <c r="L4450" s="491">
        <v>15.06</v>
      </c>
    </row>
    <row r="4451" spans="1:13" x14ac:dyDescent="0.2">
      <c r="A4451" s="359" t="s">
        <v>8994</v>
      </c>
      <c r="B4451" s="373" t="s">
        <v>5794</v>
      </c>
      <c r="C4451" s="374" t="s">
        <v>5971</v>
      </c>
      <c r="D4451" s="373" t="s">
        <v>5791</v>
      </c>
      <c r="E4451" s="373" t="s">
        <v>5293</v>
      </c>
      <c r="F4451" s="375" t="s">
        <v>5796</v>
      </c>
      <c r="G4451" s="376" t="s">
        <v>86</v>
      </c>
      <c r="H4451" s="377">
        <v>0.08</v>
      </c>
      <c r="I4451" s="378">
        <v>18.510000000000002</v>
      </c>
      <c r="J4451" s="378">
        <v>1.48</v>
      </c>
      <c r="K4451" s="379"/>
      <c r="L4451" s="493">
        <v>22.3</v>
      </c>
    </row>
    <row r="4452" spans="1:13" x14ac:dyDescent="0.2">
      <c r="A4452" s="359" t="s">
        <v>8996</v>
      </c>
      <c r="B4452" s="373" t="s">
        <v>5794</v>
      </c>
      <c r="C4452" s="374" t="s">
        <v>5953</v>
      </c>
      <c r="D4452" s="373" t="s">
        <v>5791</v>
      </c>
      <c r="E4452" s="373" t="s">
        <v>5297</v>
      </c>
      <c r="F4452" s="375" t="s">
        <v>5798</v>
      </c>
      <c r="G4452" s="376" t="s">
        <v>5298</v>
      </c>
      <c r="H4452" s="377">
        <v>0.02</v>
      </c>
      <c r="I4452" s="378">
        <v>20.12</v>
      </c>
      <c r="J4452" s="378">
        <v>0.4</v>
      </c>
      <c r="K4452" s="379"/>
      <c r="L4452" s="493">
        <v>24.25</v>
      </c>
    </row>
    <row r="4453" spans="1:13" x14ac:dyDescent="0.2">
      <c r="A4453" s="359" t="s">
        <v>8997</v>
      </c>
      <c r="B4453" s="373" t="s">
        <v>5794</v>
      </c>
      <c r="C4453" s="374" t="s">
        <v>5993</v>
      </c>
      <c r="D4453" s="373" t="s">
        <v>5791</v>
      </c>
      <c r="E4453" s="373" t="s">
        <v>5373</v>
      </c>
      <c r="F4453" s="375" t="s">
        <v>5798</v>
      </c>
      <c r="G4453" s="376" t="s">
        <v>5298</v>
      </c>
      <c r="H4453" s="377">
        <v>1.1000000000000001</v>
      </c>
      <c r="I4453" s="378">
        <v>6.54</v>
      </c>
      <c r="J4453" s="378">
        <v>7.19</v>
      </c>
      <c r="K4453" s="379"/>
      <c r="L4453" s="493">
        <v>7.88</v>
      </c>
    </row>
    <row r="4454" spans="1:13" x14ac:dyDescent="0.2">
      <c r="A4454" s="359" t="s">
        <v>8998</v>
      </c>
      <c r="B4454" s="360" t="s">
        <v>11131</v>
      </c>
      <c r="C4454" s="361" t="s">
        <v>5781</v>
      </c>
      <c r="D4454" s="360" t="s">
        <v>5782</v>
      </c>
      <c r="E4454" s="360" t="s">
        <v>5783</v>
      </c>
      <c r="F4454" s="362" t="s">
        <v>5784</v>
      </c>
      <c r="G4454" s="363" t="s">
        <v>5785</v>
      </c>
      <c r="H4454" s="361" t="s">
        <v>5786</v>
      </c>
      <c r="I4454" s="361" t="s">
        <v>5787</v>
      </c>
      <c r="J4454" s="361" t="s">
        <v>5788</v>
      </c>
      <c r="K4454" s="364"/>
      <c r="L4454" s="494"/>
    </row>
    <row r="4455" spans="1:13" ht="24" x14ac:dyDescent="0.2">
      <c r="A4455" s="359" t="s">
        <v>8999</v>
      </c>
      <c r="B4455" s="365" t="s">
        <v>5789</v>
      </c>
      <c r="C4455" s="366" t="s">
        <v>6035</v>
      </c>
      <c r="D4455" s="365" t="s">
        <v>217</v>
      </c>
      <c r="E4455" s="365" t="s">
        <v>6036</v>
      </c>
      <c r="F4455" s="367" t="s">
        <v>5936</v>
      </c>
      <c r="G4455" s="368" t="s">
        <v>280</v>
      </c>
      <c r="H4455" s="369">
        <v>1</v>
      </c>
      <c r="I4455" s="370">
        <v>9.5200000000000014</v>
      </c>
      <c r="J4455" s="370">
        <v>9.52</v>
      </c>
      <c r="K4455" s="371"/>
      <c r="L4455" s="495">
        <v>11.47</v>
      </c>
      <c r="M4455" s="488">
        <v>11.47</v>
      </c>
    </row>
    <row r="4456" spans="1:13" ht="24" x14ac:dyDescent="0.2">
      <c r="A4456" s="359" t="s">
        <v>14568</v>
      </c>
      <c r="B4456" s="424" t="s">
        <v>5898</v>
      </c>
      <c r="C4456" s="425" t="s">
        <v>6017</v>
      </c>
      <c r="D4456" s="424" t="s">
        <v>217</v>
      </c>
      <c r="E4456" s="424" t="s">
        <v>6018</v>
      </c>
      <c r="F4456" s="426" t="s">
        <v>5908</v>
      </c>
      <c r="G4456" s="427" t="s">
        <v>185</v>
      </c>
      <c r="H4456" s="428">
        <v>6.4000000000000003E-3</v>
      </c>
      <c r="I4456" s="417">
        <v>16.91</v>
      </c>
      <c r="J4456" s="417">
        <v>0.1</v>
      </c>
      <c r="K4456" s="379"/>
      <c r="L4456" s="489">
        <v>20.38</v>
      </c>
      <c r="M4456" s="490"/>
    </row>
    <row r="4457" spans="1:13" ht="24.75" thickBot="1" x14ac:dyDescent="0.25">
      <c r="A4457" s="359" t="s">
        <v>14569</v>
      </c>
      <c r="B4457" s="424" t="s">
        <v>5898</v>
      </c>
      <c r="C4457" s="425" t="s">
        <v>6019</v>
      </c>
      <c r="D4457" s="424" t="s">
        <v>217</v>
      </c>
      <c r="E4457" s="424" t="s">
        <v>6020</v>
      </c>
      <c r="F4457" s="426" t="s">
        <v>5908</v>
      </c>
      <c r="G4457" s="427" t="s">
        <v>185</v>
      </c>
      <c r="H4457" s="428">
        <v>3.9199999999999999E-2</v>
      </c>
      <c r="I4457" s="417">
        <v>23.63</v>
      </c>
      <c r="J4457" s="417">
        <v>0.92</v>
      </c>
      <c r="K4457" s="379"/>
      <c r="L4457" s="489">
        <v>28.47</v>
      </c>
      <c r="M4457" s="490"/>
    </row>
    <row r="4458" spans="1:13" ht="24.75" thickTop="1" x14ac:dyDescent="0.2">
      <c r="A4458" s="359" t="s">
        <v>14570</v>
      </c>
      <c r="B4458" s="411" t="s">
        <v>5898</v>
      </c>
      <c r="C4458" s="412" t="s">
        <v>6037</v>
      </c>
      <c r="D4458" s="411" t="s">
        <v>217</v>
      </c>
      <c r="E4458" s="411" t="s">
        <v>6038</v>
      </c>
      <c r="F4458" s="413" t="s">
        <v>5936</v>
      </c>
      <c r="G4458" s="414" t="s">
        <v>280</v>
      </c>
      <c r="H4458" s="415">
        <v>1</v>
      </c>
      <c r="I4458" s="416">
        <v>7.8724285714285704</v>
      </c>
      <c r="J4458" s="416">
        <v>7.87</v>
      </c>
      <c r="K4458" s="379"/>
      <c r="L4458" s="491">
        <v>9.4600000000000009</v>
      </c>
    </row>
    <row r="4459" spans="1:13" ht="24" x14ac:dyDescent="0.2">
      <c r="A4459" s="359" t="s">
        <v>9000</v>
      </c>
      <c r="B4459" s="373" t="s">
        <v>5794</v>
      </c>
      <c r="C4459" s="374" t="s">
        <v>6023</v>
      </c>
      <c r="D4459" s="373" t="s">
        <v>217</v>
      </c>
      <c r="E4459" s="373" t="s">
        <v>6024</v>
      </c>
      <c r="F4459" s="375" t="s">
        <v>5798</v>
      </c>
      <c r="G4459" s="376" t="s">
        <v>160</v>
      </c>
      <c r="H4459" s="377">
        <v>0.54300000000000004</v>
      </c>
      <c r="I4459" s="378">
        <v>0.18</v>
      </c>
      <c r="J4459" s="378">
        <v>0.09</v>
      </c>
      <c r="K4459" s="379"/>
      <c r="L4459" s="493">
        <v>0.22</v>
      </c>
    </row>
    <row r="4460" spans="1:13" ht="24" x14ac:dyDescent="0.2">
      <c r="A4460" s="359" t="s">
        <v>9002</v>
      </c>
      <c r="B4460" s="373" t="s">
        <v>5794</v>
      </c>
      <c r="C4460" s="374" t="s">
        <v>6025</v>
      </c>
      <c r="D4460" s="373" t="s">
        <v>217</v>
      </c>
      <c r="E4460" s="373" t="s">
        <v>6026</v>
      </c>
      <c r="F4460" s="375" t="s">
        <v>5798</v>
      </c>
      <c r="G4460" s="376" t="s">
        <v>280</v>
      </c>
      <c r="H4460" s="377">
        <v>2.5000000000000001E-2</v>
      </c>
      <c r="I4460" s="378">
        <v>21.99</v>
      </c>
      <c r="J4460" s="378">
        <v>0.54</v>
      </c>
      <c r="K4460" s="379"/>
      <c r="L4460" s="493">
        <v>26.5</v>
      </c>
    </row>
    <row r="4461" spans="1:13" x14ac:dyDescent="0.2">
      <c r="A4461" s="359" t="s">
        <v>9004</v>
      </c>
      <c r="B4461" s="360" t="s">
        <v>11139</v>
      </c>
      <c r="C4461" s="361" t="s">
        <v>5781</v>
      </c>
      <c r="D4461" s="360" t="s">
        <v>5782</v>
      </c>
      <c r="E4461" s="360" t="s">
        <v>5783</v>
      </c>
      <c r="F4461" s="362" t="s">
        <v>5784</v>
      </c>
      <c r="G4461" s="363" t="s">
        <v>5785</v>
      </c>
      <c r="H4461" s="361" t="s">
        <v>5786</v>
      </c>
      <c r="I4461" s="361" t="s">
        <v>5787</v>
      </c>
      <c r="J4461" s="361" t="s">
        <v>5788</v>
      </c>
      <c r="K4461" s="364"/>
      <c r="L4461" s="494"/>
    </row>
    <row r="4462" spans="1:13" ht="24" x14ac:dyDescent="0.2">
      <c r="A4462" s="359" t="s">
        <v>9005</v>
      </c>
      <c r="B4462" s="365" t="s">
        <v>5789</v>
      </c>
      <c r="C4462" s="366" t="s">
        <v>6051</v>
      </c>
      <c r="D4462" s="365" t="s">
        <v>217</v>
      </c>
      <c r="E4462" s="365" t="s">
        <v>340</v>
      </c>
      <c r="F4462" s="367" t="s">
        <v>5936</v>
      </c>
      <c r="G4462" s="368" t="s">
        <v>280</v>
      </c>
      <c r="H4462" s="369">
        <v>1</v>
      </c>
      <c r="I4462" s="370">
        <v>7.99</v>
      </c>
      <c r="J4462" s="370">
        <v>7.9899999999999993</v>
      </c>
      <c r="K4462" s="371"/>
      <c r="L4462" s="495">
        <v>9.64</v>
      </c>
      <c r="M4462" s="488">
        <v>9.64</v>
      </c>
    </row>
    <row r="4463" spans="1:13" ht="24" x14ac:dyDescent="0.2">
      <c r="A4463" s="359" t="s">
        <v>9006</v>
      </c>
      <c r="B4463" s="418" t="s">
        <v>5898</v>
      </c>
      <c r="C4463" s="419" t="s">
        <v>6017</v>
      </c>
      <c r="D4463" s="418" t="s">
        <v>217</v>
      </c>
      <c r="E4463" s="418" t="s">
        <v>6018</v>
      </c>
      <c r="F4463" s="420" t="s">
        <v>5908</v>
      </c>
      <c r="G4463" s="421" t="s">
        <v>185</v>
      </c>
      <c r="H4463" s="422">
        <v>4.1999999999999997E-3</v>
      </c>
      <c r="I4463" s="423">
        <v>16.91</v>
      </c>
      <c r="J4463" s="423">
        <v>7.0000000000000007E-2</v>
      </c>
      <c r="K4463" s="379"/>
      <c r="L4463" s="493">
        <v>20.38</v>
      </c>
      <c r="M4463" s="490"/>
    </row>
    <row r="4464" spans="1:13" ht="24" x14ac:dyDescent="0.2">
      <c r="A4464" s="359" t="s">
        <v>14571</v>
      </c>
      <c r="B4464" s="424" t="s">
        <v>5898</v>
      </c>
      <c r="C4464" s="425" t="s">
        <v>6019</v>
      </c>
      <c r="D4464" s="424" t="s">
        <v>217</v>
      </c>
      <c r="E4464" s="424" t="s">
        <v>6020</v>
      </c>
      <c r="F4464" s="426" t="s">
        <v>5908</v>
      </c>
      <c r="G4464" s="427" t="s">
        <v>185</v>
      </c>
      <c r="H4464" s="428">
        <v>2.5700000000000001E-2</v>
      </c>
      <c r="I4464" s="417">
        <v>23.63</v>
      </c>
      <c r="J4464" s="417">
        <v>0.6</v>
      </c>
      <c r="K4464" s="379"/>
      <c r="L4464" s="489">
        <v>28.47</v>
      </c>
      <c r="M4464" s="490"/>
    </row>
    <row r="4465" spans="1:13" ht="24.75" thickBot="1" x14ac:dyDescent="0.25">
      <c r="A4465" s="359" t="s">
        <v>14572</v>
      </c>
      <c r="B4465" s="424" t="s">
        <v>5898</v>
      </c>
      <c r="C4465" s="425" t="s">
        <v>6052</v>
      </c>
      <c r="D4465" s="424" t="s">
        <v>217</v>
      </c>
      <c r="E4465" s="424" t="s">
        <v>6053</v>
      </c>
      <c r="F4465" s="426" t="s">
        <v>5936</v>
      </c>
      <c r="G4465" s="427" t="s">
        <v>280</v>
      </c>
      <c r="H4465" s="428">
        <v>1</v>
      </c>
      <c r="I4465" s="417">
        <v>6.7211833333333342</v>
      </c>
      <c r="J4465" s="417">
        <v>6.72</v>
      </c>
      <c r="K4465" s="379"/>
      <c r="L4465" s="489">
        <v>8.09</v>
      </c>
    </row>
    <row r="4466" spans="1:13" ht="24.75" thickTop="1" x14ac:dyDescent="0.2">
      <c r="A4466" s="359" t="s">
        <v>14573</v>
      </c>
      <c r="B4466" s="390" t="s">
        <v>5794</v>
      </c>
      <c r="C4466" s="391" t="s">
        <v>6023</v>
      </c>
      <c r="D4466" s="390" t="s">
        <v>217</v>
      </c>
      <c r="E4466" s="390" t="s">
        <v>6024</v>
      </c>
      <c r="F4466" s="392" t="s">
        <v>5798</v>
      </c>
      <c r="G4466" s="393" t="s">
        <v>160</v>
      </c>
      <c r="H4466" s="394">
        <v>0.36699999999999999</v>
      </c>
      <c r="I4466" s="395">
        <v>0.18</v>
      </c>
      <c r="J4466" s="395">
        <v>0.06</v>
      </c>
      <c r="K4466" s="379"/>
      <c r="L4466" s="491">
        <v>0.22</v>
      </c>
    </row>
    <row r="4467" spans="1:13" ht="24" x14ac:dyDescent="0.2">
      <c r="A4467" s="359" t="s">
        <v>9008</v>
      </c>
      <c r="B4467" s="373" t="s">
        <v>5794</v>
      </c>
      <c r="C4467" s="374" t="s">
        <v>6025</v>
      </c>
      <c r="D4467" s="373" t="s">
        <v>217</v>
      </c>
      <c r="E4467" s="373" t="s">
        <v>6026</v>
      </c>
      <c r="F4467" s="375" t="s">
        <v>5798</v>
      </c>
      <c r="G4467" s="376" t="s">
        <v>280</v>
      </c>
      <c r="H4467" s="377">
        <v>2.5000000000000001E-2</v>
      </c>
      <c r="I4467" s="378">
        <v>21.99</v>
      </c>
      <c r="J4467" s="378">
        <v>0.54</v>
      </c>
      <c r="K4467" s="379"/>
      <c r="L4467" s="493">
        <v>26.5</v>
      </c>
    </row>
    <row r="4468" spans="1:13" x14ac:dyDescent="0.2">
      <c r="A4468" s="359" t="s">
        <v>9010</v>
      </c>
      <c r="B4468" s="360" t="s">
        <v>11147</v>
      </c>
      <c r="C4468" s="361" t="s">
        <v>5781</v>
      </c>
      <c r="D4468" s="360" t="s">
        <v>5782</v>
      </c>
      <c r="E4468" s="360" t="s">
        <v>5783</v>
      </c>
      <c r="F4468" s="362" t="s">
        <v>5784</v>
      </c>
      <c r="G4468" s="363" t="s">
        <v>5785</v>
      </c>
      <c r="H4468" s="361" t="s">
        <v>5786</v>
      </c>
      <c r="I4468" s="361" t="s">
        <v>5787</v>
      </c>
      <c r="J4468" s="361" t="s">
        <v>5788</v>
      </c>
      <c r="K4468" s="364"/>
      <c r="L4468" s="494"/>
    </row>
    <row r="4469" spans="1:13" ht="24" x14ac:dyDescent="0.2">
      <c r="A4469" s="359" t="s">
        <v>9011</v>
      </c>
      <c r="B4469" s="365" t="s">
        <v>5789</v>
      </c>
      <c r="C4469" s="366" t="s">
        <v>6016</v>
      </c>
      <c r="D4469" s="365" t="s">
        <v>217</v>
      </c>
      <c r="E4469" s="365" t="s">
        <v>320</v>
      </c>
      <c r="F4469" s="367" t="s">
        <v>5936</v>
      </c>
      <c r="G4469" s="368" t="s">
        <v>280</v>
      </c>
      <c r="H4469" s="369">
        <v>1</v>
      </c>
      <c r="I4469" s="370">
        <v>12.04</v>
      </c>
      <c r="J4469" s="370">
        <v>12.040000000000003</v>
      </c>
      <c r="K4469" s="371"/>
      <c r="L4469" s="495">
        <v>14.52</v>
      </c>
      <c r="M4469" s="488">
        <v>14.52</v>
      </c>
    </row>
    <row r="4470" spans="1:13" ht="24" x14ac:dyDescent="0.2">
      <c r="A4470" s="359" t="s">
        <v>9012</v>
      </c>
      <c r="B4470" s="418" t="s">
        <v>5898</v>
      </c>
      <c r="C4470" s="419" t="s">
        <v>6017</v>
      </c>
      <c r="D4470" s="418" t="s">
        <v>217</v>
      </c>
      <c r="E4470" s="418" t="s">
        <v>6018</v>
      </c>
      <c r="F4470" s="420" t="s">
        <v>5908</v>
      </c>
      <c r="G4470" s="421" t="s">
        <v>185</v>
      </c>
      <c r="H4470" s="422">
        <v>1.7500000000000002E-2</v>
      </c>
      <c r="I4470" s="423">
        <v>16.91</v>
      </c>
      <c r="J4470" s="423">
        <v>0.28999999999999998</v>
      </c>
      <c r="K4470" s="379"/>
      <c r="L4470" s="493">
        <v>20.38</v>
      </c>
      <c r="M4470" s="490"/>
    </row>
    <row r="4471" spans="1:13" ht="24" x14ac:dyDescent="0.2">
      <c r="A4471" s="359" t="s">
        <v>9013</v>
      </c>
      <c r="B4471" s="418" t="s">
        <v>5898</v>
      </c>
      <c r="C4471" s="419" t="s">
        <v>6019</v>
      </c>
      <c r="D4471" s="418" t="s">
        <v>217</v>
      </c>
      <c r="E4471" s="418" t="s">
        <v>6020</v>
      </c>
      <c r="F4471" s="420" t="s">
        <v>5908</v>
      </c>
      <c r="G4471" s="421" t="s">
        <v>185</v>
      </c>
      <c r="H4471" s="422">
        <v>0.1069</v>
      </c>
      <c r="I4471" s="423">
        <v>23.63</v>
      </c>
      <c r="J4471" s="423">
        <v>2.52</v>
      </c>
      <c r="K4471" s="379"/>
      <c r="L4471" s="493">
        <v>28.47</v>
      </c>
      <c r="M4471" s="490"/>
    </row>
    <row r="4472" spans="1:13" ht="24" x14ac:dyDescent="0.2">
      <c r="A4472" s="359" t="s">
        <v>14574</v>
      </c>
      <c r="B4472" s="424" t="s">
        <v>5898</v>
      </c>
      <c r="C4472" s="425" t="s">
        <v>6021</v>
      </c>
      <c r="D4472" s="424" t="s">
        <v>217</v>
      </c>
      <c r="E4472" s="424" t="s">
        <v>6022</v>
      </c>
      <c r="F4472" s="426" t="s">
        <v>5936</v>
      </c>
      <c r="G4472" s="427" t="s">
        <v>280</v>
      </c>
      <c r="H4472" s="428">
        <v>1</v>
      </c>
      <c r="I4472" s="417">
        <v>8.4805874999999986</v>
      </c>
      <c r="J4472" s="417">
        <v>8.48</v>
      </c>
      <c r="K4472" s="379"/>
      <c r="L4472" s="489">
        <v>10.210000000000001</v>
      </c>
    </row>
    <row r="4473" spans="1:13" ht="24.75" thickBot="1" x14ac:dyDescent="0.25">
      <c r="A4473" s="359" t="s">
        <v>14575</v>
      </c>
      <c r="B4473" s="396" t="s">
        <v>5794</v>
      </c>
      <c r="C4473" s="397" t="s">
        <v>6023</v>
      </c>
      <c r="D4473" s="396" t="s">
        <v>217</v>
      </c>
      <c r="E4473" s="396" t="s">
        <v>6024</v>
      </c>
      <c r="F4473" s="398" t="s">
        <v>5798</v>
      </c>
      <c r="G4473" s="399" t="s">
        <v>160</v>
      </c>
      <c r="H4473" s="400">
        <v>1.19</v>
      </c>
      <c r="I4473" s="380">
        <v>0.18</v>
      </c>
      <c r="J4473" s="380">
        <v>0.21</v>
      </c>
      <c r="K4473" s="379"/>
      <c r="L4473" s="489">
        <v>0.22</v>
      </c>
    </row>
    <row r="4474" spans="1:13" ht="24.75" thickTop="1" x14ac:dyDescent="0.2">
      <c r="A4474" s="359" t="s">
        <v>14576</v>
      </c>
      <c r="B4474" s="390" t="s">
        <v>5794</v>
      </c>
      <c r="C4474" s="391" t="s">
        <v>6025</v>
      </c>
      <c r="D4474" s="390" t="s">
        <v>217</v>
      </c>
      <c r="E4474" s="390" t="s">
        <v>6026</v>
      </c>
      <c r="F4474" s="392" t="s">
        <v>5798</v>
      </c>
      <c r="G4474" s="393" t="s">
        <v>280</v>
      </c>
      <c r="H4474" s="394">
        <v>2.5000000000000001E-2</v>
      </c>
      <c r="I4474" s="395">
        <v>21.99</v>
      </c>
      <c r="J4474" s="395">
        <v>0.54</v>
      </c>
      <c r="K4474" s="379"/>
      <c r="L4474" s="491">
        <v>26.5</v>
      </c>
    </row>
    <row r="4475" spans="1:13" x14ac:dyDescent="0.2">
      <c r="A4475" s="359" t="s">
        <v>9014</v>
      </c>
      <c r="B4475" s="360" t="s">
        <v>11155</v>
      </c>
      <c r="C4475" s="361" t="s">
        <v>5781</v>
      </c>
      <c r="D4475" s="360" t="s">
        <v>5782</v>
      </c>
      <c r="E4475" s="360" t="s">
        <v>5783</v>
      </c>
      <c r="F4475" s="362" t="s">
        <v>5784</v>
      </c>
      <c r="G4475" s="363" t="s">
        <v>5785</v>
      </c>
      <c r="H4475" s="361" t="s">
        <v>5786</v>
      </c>
      <c r="I4475" s="361" t="s">
        <v>5787</v>
      </c>
      <c r="J4475" s="361" t="s">
        <v>5788</v>
      </c>
      <c r="K4475" s="364"/>
      <c r="L4475" s="494"/>
    </row>
    <row r="4476" spans="1:13" x14ac:dyDescent="0.2">
      <c r="A4476" s="359" t="s">
        <v>9016</v>
      </c>
      <c r="B4476" s="365" t="s">
        <v>5789</v>
      </c>
      <c r="C4476" s="366" t="s">
        <v>6028</v>
      </c>
      <c r="D4476" s="365" t="s">
        <v>5791</v>
      </c>
      <c r="E4476" s="365" t="s">
        <v>324</v>
      </c>
      <c r="F4476" s="367">
        <v>6</v>
      </c>
      <c r="G4476" s="368" t="s">
        <v>5793</v>
      </c>
      <c r="H4476" s="369">
        <v>1</v>
      </c>
      <c r="I4476" s="370">
        <v>46.78</v>
      </c>
      <c r="J4476" s="370">
        <v>46.779999999999994</v>
      </c>
      <c r="K4476" s="371"/>
      <c r="L4476" s="495">
        <v>56.34</v>
      </c>
      <c r="M4476" s="488">
        <v>56.34</v>
      </c>
    </row>
    <row r="4477" spans="1:13" x14ac:dyDescent="0.2">
      <c r="A4477" s="359" t="s">
        <v>9017</v>
      </c>
      <c r="B4477" s="373" t="s">
        <v>5794</v>
      </c>
      <c r="C4477" s="374" t="s">
        <v>5815</v>
      </c>
      <c r="D4477" s="373" t="s">
        <v>5791</v>
      </c>
      <c r="E4477" s="373" t="s">
        <v>5286</v>
      </c>
      <c r="F4477" s="375" t="s">
        <v>5796</v>
      </c>
      <c r="G4477" s="376" t="s">
        <v>86</v>
      </c>
      <c r="H4477" s="377">
        <v>0.66</v>
      </c>
      <c r="I4477" s="378">
        <v>11.07</v>
      </c>
      <c r="J4477" s="378">
        <v>7.3</v>
      </c>
      <c r="K4477" s="379"/>
      <c r="L4477" s="493">
        <v>13.34</v>
      </c>
    </row>
    <row r="4478" spans="1:13" x14ac:dyDescent="0.2">
      <c r="A4478" s="359" t="s">
        <v>9018</v>
      </c>
      <c r="B4478" s="373" t="s">
        <v>5794</v>
      </c>
      <c r="C4478" s="374" t="s">
        <v>6029</v>
      </c>
      <c r="D4478" s="373" t="s">
        <v>5791</v>
      </c>
      <c r="E4478" s="373" t="s">
        <v>5594</v>
      </c>
      <c r="F4478" s="375" t="s">
        <v>5798</v>
      </c>
      <c r="G4478" s="376" t="s">
        <v>5385</v>
      </c>
      <c r="H4478" s="377">
        <v>0.8</v>
      </c>
      <c r="I4478" s="378">
        <v>2.86</v>
      </c>
      <c r="J4478" s="378">
        <v>2.2799999999999998</v>
      </c>
      <c r="K4478" s="379"/>
      <c r="L4478" s="493">
        <v>3.45</v>
      </c>
    </row>
    <row r="4479" spans="1:13" x14ac:dyDescent="0.2">
      <c r="A4479" s="359" t="s">
        <v>9019</v>
      </c>
      <c r="B4479" s="373" t="s">
        <v>5794</v>
      </c>
      <c r="C4479" s="374" t="s">
        <v>6030</v>
      </c>
      <c r="D4479" s="373" t="s">
        <v>5791</v>
      </c>
      <c r="E4479" s="373" t="s">
        <v>6031</v>
      </c>
      <c r="F4479" s="375" t="s">
        <v>5798</v>
      </c>
      <c r="G4479" s="376" t="s">
        <v>5793</v>
      </c>
      <c r="H4479" s="377">
        <v>0.16</v>
      </c>
      <c r="I4479" s="378">
        <v>67.95</v>
      </c>
      <c r="J4479" s="378">
        <v>10.87</v>
      </c>
      <c r="K4479" s="379"/>
      <c r="L4479" s="493">
        <v>81.86</v>
      </c>
    </row>
    <row r="4480" spans="1:13" x14ac:dyDescent="0.2">
      <c r="A4480" s="359" t="s">
        <v>14577</v>
      </c>
      <c r="B4480" s="396" t="s">
        <v>5794</v>
      </c>
      <c r="C4480" s="397" t="s">
        <v>5801</v>
      </c>
      <c r="D4480" s="396" t="s">
        <v>5791</v>
      </c>
      <c r="E4480" s="396" t="s">
        <v>5362</v>
      </c>
      <c r="F4480" s="398" t="s">
        <v>5796</v>
      </c>
      <c r="G4480" s="399" t="s">
        <v>86</v>
      </c>
      <c r="H4480" s="400">
        <v>0.66</v>
      </c>
      <c r="I4480" s="380">
        <v>18.510000000000002</v>
      </c>
      <c r="J4480" s="380">
        <v>12.21</v>
      </c>
      <c r="K4480" s="379"/>
      <c r="L4480" s="489">
        <v>22.3</v>
      </c>
    </row>
    <row r="4481" spans="1:13" ht="12.75" thickBot="1" x14ac:dyDescent="0.25">
      <c r="A4481" s="359" t="s">
        <v>14578</v>
      </c>
      <c r="B4481" s="396" t="s">
        <v>5794</v>
      </c>
      <c r="C4481" s="397" t="s">
        <v>5955</v>
      </c>
      <c r="D4481" s="396" t="s">
        <v>5791</v>
      </c>
      <c r="E4481" s="396" t="s">
        <v>5387</v>
      </c>
      <c r="F4481" s="398" t="s">
        <v>5798</v>
      </c>
      <c r="G4481" s="399" t="s">
        <v>5298</v>
      </c>
      <c r="H4481" s="400">
        <v>0.17</v>
      </c>
      <c r="I4481" s="380">
        <v>20.66</v>
      </c>
      <c r="J4481" s="380">
        <v>3.51</v>
      </c>
      <c r="K4481" s="379"/>
      <c r="L4481" s="489">
        <v>24.9</v>
      </c>
    </row>
    <row r="4482" spans="1:13" ht="12.75" thickTop="1" x14ac:dyDescent="0.2">
      <c r="A4482" s="359" t="s">
        <v>14579</v>
      </c>
      <c r="B4482" s="390" t="s">
        <v>5794</v>
      </c>
      <c r="C4482" s="391" t="s">
        <v>5811</v>
      </c>
      <c r="D4482" s="390" t="s">
        <v>5791</v>
      </c>
      <c r="E4482" s="390" t="s">
        <v>5590</v>
      </c>
      <c r="F4482" s="392" t="s">
        <v>5798</v>
      </c>
      <c r="G4482" s="393" t="s">
        <v>5385</v>
      </c>
      <c r="H4482" s="394">
        <v>0.5</v>
      </c>
      <c r="I4482" s="395">
        <v>6.93</v>
      </c>
      <c r="J4482" s="395">
        <v>3.46</v>
      </c>
      <c r="K4482" s="379"/>
      <c r="L4482" s="491">
        <v>8.35</v>
      </c>
    </row>
    <row r="4483" spans="1:13" x14ac:dyDescent="0.2">
      <c r="A4483" s="359" t="s">
        <v>9020</v>
      </c>
      <c r="B4483" s="373" t="s">
        <v>5794</v>
      </c>
      <c r="C4483" s="374" t="s">
        <v>6006</v>
      </c>
      <c r="D4483" s="373" t="s">
        <v>5791</v>
      </c>
      <c r="E4483" s="373" t="s">
        <v>5384</v>
      </c>
      <c r="F4483" s="375" t="s">
        <v>5798</v>
      </c>
      <c r="G4483" s="376" t="s">
        <v>5385</v>
      </c>
      <c r="H4483" s="377">
        <v>0.6</v>
      </c>
      <c r="I4483" s="378">
        <v>11.920871428571441</v>
      </c>
      <c r="J4483" s="378">
        <v>7.15</v>
      </c>
      <c r="K4483" s="379"/>
      <c r="L4483" s="493">
        <v>14.3</v>
      </c>
    </row>
    <row r="4484" spans="1:13" x14ac:dyDescent="0.2">
      <c r="A4484" s="359" t="s">
        <v>9022</v>
      </c>
      <c r="B4484" s="360" t="s">
        <v>11165</v>
      </c>
      <c r="C4484" s="361" t="s">
        <v>5781</v>
      </c>
      <c r="D4484" s="360" t="s">
        <v>5782</v>
      </c>
      <c r="E4484" s="360" t="s">
        <v>5783</v>
      </c>
      <c r="F4484" s="362" t="s">
        <v>5784</v>
      </c>
      <c r="G4484" s="363" t="s">
        <v>5785</v>
      </c>
      <c r="H4484" s="361" t="s">
        <v>5786</v>
      </c>
      <c r="I4484" s="361" t="s">
        <v>5787</v>
      </c>
      <c r="J4484" s="361" t="s">
        <v>5788</v>
      </c>
      <c r="K4484" s="364"/>
      <c r="L4484" s="494"/>
    </row>
    <row r="4485" spans="1:13" x14ac:dyDescent="0.2">
      <c r="A4485" s="359" t="s">
        <v>9024</v>
      </c>
      <c r="B4485" s="365" t="s">
        <v>5789</v>
      </c>
      <c r="C4485" s="366" t="s">
        <v>6008</v>
      </c>
      <c r="D4485" s="365" t="s">
        <v>5791</v>
      </c>
      <c r="E4485" s="365" t="s">
        <v>292</v>
      </c>
      <c r="F4485" s="367">
        <v>6</v>
      </c>
      <c r="G4485" s="368" t="s">
        <v>5885</v>
      </c>
      <c r="H4485" s="369">
        <v>1</v>
      </c>
      <c r="I4485" s="370">
        <v>463</v>
      </c>
      <c r="J4485" s="370">
        <v>463</v>
      </c>
      <c r="K4485" s="371"/>
      <c r="L4485" s="495">
        <v>557.76</v>
      </c>
      <c r="M4485" s="488">
        <v>557.76</v>
      </c>
    </row>
    <row r="4486" spans="1:13" x14ac:dyDescent="0.2">
      <c r="A4486" s="359" t="s">
        <v>9025</v>
      </c>
      <c r="B4486" s="373" t="s">
        <v>5794</v>
      </c>
      <c r="C4486" s="374" t="s">
        <v>5987</v>
      </c>
      <c r="D4486" s="373" t="s">
        <v>5791</v>
      </c>
      <c r="E4486" s="373" t="s">
        <v>5596</v>
      </c>
      <c r="F4486" s="375" t="s">
        <v>5798</v>
      </c>
      <c r="G4486" s="376" t="s">
        <v>5885</v>
      </c>
      <c r="H4486" s="377">
        <v>1.02</v>
      </c>
      <c r="I4486" s="378">
        <v>453.92980388768899</v>
      </c>
      <c r="J4486" s="378">
        <v>463</v>
      </c>
      <c r="K4486" s="379"/>
      <c r="L4486" s="493">
        <v>546.83000000000004</v>
      </c>
    </row>
    <row r="4487" spans="1:13" x14ac:dyDescent="0.2">
      <c r="A4487" s="359" t="s">
        <v>9026</v>
      </c>
      <c r="B4487" s="360" t="s">
        <v>11169</v>
      </c>
      <c r="C4487" s="361" t="s">
        <v>5781</v>
      </c>
      <c r="D4487" s="360" t="s">
        <v>5782</v>
      </c>
      <c r="E4487" s="360" t="s">
        <v>5783</v>
      </c>
      <c r="F4487" s="362" t="s">
        <v>5784</v>
      </c>
      <c r="G4487" s="363" t="s">
        <v>5785</v>
      </c>
      <c r="H4487" s="361" t="s">
        <v>5786</v>
      </c>
      <c r="I4487" s="361" t="s">
        <v>5787</v>
      </c>
      <c r="J4487" s="361" t="s">
        <v>5788</v>
      </c>
      <c r="K4487" s="364"/>
      <c r="L4487" s="494"/>
    </row>
    <row r="4488" spans="1:13" ht="24" x14ac:dyDescent="0.2">
      <c r="A4488" s="359" t="s">
        <v>9027</v>
      </c>
      <c r="B4488" s="365" t="s">
        <v>5789</v>
      </c>
      <c r="C4488" s="366" t="s">
        <v>6010</v>
      </c>
      <c r="D4488" s="365" t="s">
        <v>5791</v>
      </c>
      <c r="E4488" s="365" t="s">
        <v>314</v>
      </c>
      <c r="F4488" s="367">
        <v>6</v>
      </c>
      <c r="G4488" s="368" t="s">
        <v>5885</v>
      </c>
      <c r="H4488" s="369">
        <v>1</v>
      </c>
      <c r="I4488" s="370">
        <v>43.040000000000006</v>
      </c>
      <c r="J4488" s="370">
        <v>43.040000000000006</v>
      </c>
      <c r="K4488" s="371"/>
      <c r="L4488" s="495">
        <v>51.84</v>
      </c>
      <c r="M4488" s="488">
        <v>51.84</v>
      </c>
    </row>
    <row r="4489" spans="1:13" x14ac:dyDescent="0.2">
      <c r="A4489" s="359" t="s">
        <v>14580</v>
      </c>
      <c r="B4489" s="396" t="s">
        <v>5794</v>
      </c>
      <c r="C4489" s="397" t="s">
        <v>5882</v>
      </c>
      <c r="D4489" s="396" t="s">
        <v>5791</v>
      </c>
      <c r="E4489" s="396" t="s">
        <v>5402</v>
      </c>
      <c r="F4489" s="398" t="s">
        <v>5796</v>
      </c>
      <c r="G4489" s="399" t="s">
        <v>86</v>
      </c>
      <c r="H4489" s="400">
        <v>1.9348000000000001</v>
      </c>
      <c r="I4489" s="380">
        <v>18.515141666666665</v>
      </c>
      <c r="J4489" s="380">
        <v>35.82</v>
      </c>
      <c r="K4489" s="379"/>
      <c r="L4489" s="489">
        <v>22.3</v>
      </c>
    </row>
    <row r="4490" spans="1:13" ht="12.75" thickBot="1" x14ac:dyDescent="0.25">
      <c r="A4490" s="359" t="s">
        <v>14581</v>
      </c>
      <c r="B4490" s="396" t="s">
        <v>5794</v>
      </c>
      <c r="C4490" s="397" t="s">
        <v>5815</v>
      </c>
      <c r="D4490" s="396" t="s">
        <v>5791</v>
      </c>
      <c r="E4490" s="396" t="s">
        <v>5286</v>
      </c>
      <c r="F4490" s="398" t="s">
        <v>5796</v>
      </c>
      <c r="G4490" s="399" t="s">
        <v>86</v>
      </c>
      <c r="H4490" s="400">
        <v>0.64459999999999995</v>
      </c>
      <c r="I4490" s="380">
        <v>11.07</v>
      </c>
      <c r="J4490" s="380">
        <v>7.13</v>
      </c>
      <c r="K4490" s="379"/>
      <c r="L4490" s="489">
        <v>13.34</v>
      </c>
    </row>
    <row r="4491" spans="1:13" ht="24.75" thickTop="1" x14ac:dyDescent="0.2">
      <c r="A4491" s="359" t="s">
        <v>14582</v>
      </c>
      <c r="B4491" s="390" t="s">
        <v>5794</v>
      </c>
      <c r="C4491" s="391" t="s">
        <v>5990</v>
      </c>
      <c r="D4491" s="390" t="s">
        <v>5791</v>
      </c>
      <c r="E4491" s="390" t="s">
        <v>5598</v>
      </c>
      <c r="F4491" s="392" t="s">
        <v>5798</v>
      </c>
      <c r="G4491" s="393" t="s">
        <v>5305</v>
      </c>
      <c r="H4491" s="394">
        <v>4.6800000000000001E-2</v>
      </c>
      <c r="I4491" s="395">
        <v>2.0699999999999998</v>
      </c>
      <c r="J4491" s="395">
        <v>0.09</v>
      </c>
      <c r="K4491" s="379"/>
      <c r="L4491" s="491">
        <v>2.5</v>
      </c>
    </row>
    <row r="4492" spans="1:13" x14ac:dyDescent="0.2">
      <c r="A4492" s="359" t="s">
        <v>9028</v>
      </c>
      <c r="B4492" s="360" t="s">
        <v>11175</v>
      </c>
      <c r="C4492" s="361" t="s">
        <v>5781</v>
      </c>
      <c r="D4492" s="360" t="s">
        <v>5782</v>
      </c>
      <c r="E4492" s="360" t="s">
        <v>5783</v>
      </c>
      <c r="F4492" s="362" t="s">
        <v>5784</v>
      </c>
      <c r="G4492" s="363" t="s">
        <v>5785</v>
      </c>
      <c r="H4492" s="361" t="s">
        <v>5786</v>
      </c>
      <c r="I4492" s="361" t="s">
        <v>5787</v>
      </c>
      <c r="J4492" s="361" t="s">
        <v>5788</v>
      </c>
      <c r="K4492" s="364"/>
      <c r="L4492" s="494"/>
    </row>
    <row r="4493" spans="1:13" x14ac:dyDescent="0.2">
      <c r="A4493" s="359" t="s">
        <v>9030</v>
      </c>
      <c r="B4493" s="365" t="s">
        <v>5789</v>
      </c>
      <c r="C4493" s="366" t="s">
        <v>6046</v>
      </c>
      <c r="D4493" s="365" t="s">
        <v>5791</v>
      </c>
      <c r="E4493" s="365" t="s">
        <v>335</v>
      </c>
      <c r="F4493" s="367">
        <v>6</v>
      </c>
      <c r="G4493" s="368" t="s">
        <v>5298</v>
      </c>
      <c r="H4493" s="369">
        <v>1</v>
      </c>
      <c r="I4493" s="370">
        <v>10.5</v>
      </c>
      <c r="J4493" s="370">
        <v>10.5</v>
      </c>
      <c r="K4493" s="371"/>
      <c r="L4493" s="495">
        <v>12.64</v>
      </c>
      <c r="M4493" s="488">
        <v>12.64</v>
      </c>
    </row>
    <row r="4494" spans="1:13" x14ac:dyDescent="0.2">
      <c r="A4494" s="359" t="s">
        <v>9031</v>
      </c>
      <c r="B4494" s="373" t="s">
        <v>5794</v>
      </c>
      <c r="C4494" s="374" t="s">
        <v>5795</v>
      </c>
      <c r="D4494" s="373" t="s">
        <v>5791</v>
      </c>
      <c r="E4494" s="373" t="s">
        <v>5302</v>
      </c>
      <c r="F4494" s="375" t="s">
        <v>5796</v>
      </c>
      <c r="G4494" s="376" t="s">
        <v>86</v>
      </c>
      <c r="H4494" s="377">
        <v>0.08</v>
      </c>
      <c r="I4494" s="378">
        <v>12.5</v>
      </c>
      <c r="J4494" s="378">
        <v>1</v>
      </c>
      <c r="K4494" s="379"/>
      <c r="L4494" s="493">
        <v>15.06</v>
      </c>
    </row>
    <row r="4495" spans="1:13" x14ac:dyDescent="0.2">
      <c r="A4495" s="359" t="s">
        <v>9032</v>
      </c>
      <c r="B4495" s="373" t="s">
        <v>5794</v>
      </c>
      <c r="C4495" s="374" t="s">
        <v>5971</v>
      </c>
      <c r="D4495" s="373" t="s">
        <v>5791</v>
      </c>
      <c r="E4495" s="373" t="s">
        <v>5293</v>
      </c>
      <c r="F4495" s="375" t="s">
        <v>5796</v>
      </c>
      <c r="G4495" s="376" t="s">
        <v>86</v>
      </c>
      <c r="H4495" s="377">
        <v>0.08</v>
      </c>
      <c r="I4495" s="378">
        <v>18.510000000000002</v>
      </c>
      <c r="J4495" s="378">
        <v>1.48</v>
      </c>
      <c r="K4495" s="379"/>
      <c r="L4495" s="493">
        <v>22.3</v>
      </c>
    </row>
    <row r="4496" spans="1:13" x14ac:dyDescent="0.2">
      <c r="A4496" s="359" t="s">
        <v>9033</v>
      </c>
      <c r="B4496" s="373" t="s">
        <v>5794</v>
      </c>
      <c r="C4496" s="374" t="s">
        <v>6047</v>
      </c>
      <c r="D4496" s="373" t="s">
        <v>5791</v>
      </c>
      <c r="E4496" s="373" t="s">
        <v>5371</v>
      </c>
      <c r="F4496" s="375" t="s">
        <v>5798</v>
      </c>
      <c r="G4496" s="376" t="s">
        <v>5298</v>
      </c>
      <c r="H4496" s="377">
        <v>1.1000000000000001</v>
      </c>
      <c r="I4496" s="378">
        <v>6.93</v>
      </c>
      <c r="J4496" s="378">
        <v>7.62</v>
      </c>
      <c r="K4496" s="379"/>
      <c r="L4496" s="493">
        <v>8.35</v>
      </c>
    </row>
    <row r="4497" spans="1:13" x14ac:dyDescent="0.2">
      <c r="A4497" s="359" t="s">
        <v>14583</v>
      </c>
      <c r="B4497" s="396" t="s">
        <v>5794</v>
      </c>
      <c r="C4497" s="397" t="s">
        <v>5953</v>
      </c>
      <c r="D4497" s="396" t="s">
        <v>5791</v>
      </c>
      <c r="E4497" s="396" t="s">
        <v>5297</v>
      </c>
      <c r="F4497" s="398" t="s">
        <v>5798</v>
      </c>
      <c r="G4497" s="399" t="s">
        <v>5298</v>
      </c>
      <c r="H4497" s="400">
        <v>0.02</v>
      </c>
      <c r="I4497" s="380">
        <v>20.12</v>
      </c>
      <c r="J4497" s="380">
        <v>0.4</v>
      </c>
      <c r="K4497" s="379"/>
      <c r="L4497" s="489">
        <v>24.25</v>
      </c>
    </row>
    <row r="4498" spans="1:13" ht="12.75" thickBot="1" x14ac:dyDescent="0.25">
      <c r="A4498" s="359" t="s">
        <v>14584</v>
      </c>
      <c r="B4498" s="381" t="s">
        <v>11182</v>
      </c>
      <c r="C4498" s="382" t="s">
        <v>5781</v>
      </c>
      <c r="D4498" s="381" t="s">
        <v>5782</v>
      </c>
      <c r="E4498" s="381" t="s">
        <v>5783</v>
      </c>
      <c r="F4498" s="383" t="s">
        <v>5784</v>
      </c>
      <c r="G4498" s="384" t="s">
        <v>5785</v>
      </c>
      <c r="H4498" s="382" t="s">
        <v>5786</v>
      </c>
      <c r="I4498" s="382" t="s">
        <v>5787</v>
      </c>
      <c r="J4498" s="382" t="s">
        <v>5788</v>
      </c>
      <c r="K4498" s="364"/>
    </row>
    <row r="4499" spans="1:13" ht="12.75" thickTop="1" x14ac:dyDescent="0.2">
      <c r="A4499" s="359" t="s">
        <v>14585</v>
      </c>
      <c r="B4499" s="401" t="s">
        <v>5789</v>
      </c>
      <c r="C4499" s="402" t="s">
        <v>6014</v>
      </c>
      <c r="D4499" s="401" t="s">
        <v>5791</v>
      </c>
      <c r="E4499" s="401" t="s">
        <v>318</v>
      </c>
      <c r="F4499" s="403">
        <v>6</v>
      </c>
      <c r="G4499" s="404" t="s">
        <v>5298</v>
      </c>
      <c r="H4499" s="405">
        <v>1</v>
      </c>
      <c r="I4499" s="406">
        <v>10.07</v>
      </c>
      <c r="J4499" s="406">
        <v>10.07</v>
      </c>
      <c r="K4499" s="371"/>
      <c r="L4499" s="496">
        <v>12.12</v>
      </c>
      <c r="M4499" s="488">
        <v>12.12</v>
      </c>
    </row>
    <row r="4500" spans="1:13" x14ac:dyDescent="0.2">
      <c r="A4500" s="359" t="s">
        <v>9034</v>
      </c>
      <c r="B4500" s="373" t="s">
        <v>5794</v>
      </c>
      <c r="C4500" s="374" t="s">
        <v>5795</v>
      </c>
      <c r="D4500" s="373" t="s">
        <v>5791</v>
      </c>
      <c r="E4500" s="373" t="s">
        <v>5302</v>
      </c>
      <c r="F4500" s="375" t="s">
        <v>5796</v>
      </c>
      <c r="G4500" s="376" t="s">
        <v>86</v>
      </c>
      <c r="H4500" s="377">
        <v>0.08</v>
      </c>
      <c r="I4500" s="378">
        <v>12.5</v>
      </c>
      <c r="J4500" s="378">
        <v>1</v>
      </c>
      <c r="K4500" s="379"/>
      <c r="L4500" s="493">
        <v>15.06</v>
      </c>
    </row>
    <row r="4501" spans="1:13" x14ac:dyDescent="0.2">
      <c r="A4501" s="359" t="s">
        <v>9036</v>
      </c>
      <c r="B4501" s="373" t="s">
        <v>5794</v>
      </c>
      <c r="C4501" s="374" t="s">
        <v>5971</v>
      </c>
      <c r="D4501" s="373" t="s">
        <v>5791</v>
      </c>
      <c r="E4501" s="373" t="s">
        <v>5293</v>
      </c>
      <c r="F4501" s="375" t="s">
        <v>5796</v>
      </c>
      <c r="G4501" s="376" t="s">
        <v>86</v>
      </c>
      <c r="H4501" s="377">
        <v>0.08</v>
      </c>
      <c r="I4501" s="378">
        <v>18.510000000000002</v>
      </c>
      <c r="J4501" s="378">
        <v>1.48</v>
      </c>
      <c r="K4501" s="379"/>
      <c r="L4501" s="493">
        <v>22.3</v>
      </c>
    </row>
    <row r="4502" spans="1:13" x14ac:dyDescent="0.2">
      <c r="A4502" s="359" t="s">
        <v>9037</v>
      </c>
      <c r="B4502" s="373" t="s">
        <v>5794</v>
      </c>
      <c r="C4502" s="374" t="s">
        <v>5953</v>
      </c>
      <c r="D4502" s="373" t="s">
        <v>5791</v>
      </c>
      <c r="E4502" s="373" t="s">
        <v>5297</v>
      </c>
      <c r="F4502" s="375" t="s">
        <v>5798</v>
      </c>
      <c r="G4502" s="376" t="s">
        <v>5298</v>
      </c>
      <c r="H4502" s="377">
        <v>0.02</v>
      </c>
      <c r="I4502" s="378">
        <v>20.12</v>
      </c>
      <c r="J4502" s="378">
        <v>0.4</v>
      </c>
      <c r="K4502" s="379"/>
      <c r="L4502" s="493">
        <v>24.25</v>
      </c>
    </row>
    <row r="4503" spans="1:13" x14ac:dyDescent="0.2">
      <c r="A4503" s="359" t="s">
        <v>14586</v>
      </c>
      <c r="B4503" s="396" t="s">
        <v>5794</v>
      </c>
      <c r="C4503" s="397" t="s">
        <v>5993</v>
      </c>
      <c r="D4503" s="396" t="s">
        <v>5791</v>
      </c>
      <c r="E4503" s="396" t="s">
        <v>5373</v>
      </c>
      <c r="F4503" s="398" t="s">
        <v>5798</v>
      </c>
      <c r="G4503" s="399" t="s">
        <v>5298</v>
      </c>
      <c r="H4503" s="400">
        <v>1.1000000000000001</v>
      </c>
      <c r="I4503" s="380">
        <v>6.54</v>
      </c>
      <c r="J4503" s="380">
        <v>7.19</v>
      </c>
      <c r="K4503" s="379"/>
      <c r="L4503" s="489">
        <v>7.88</v>
      </c>
    </row>
    <row r="4504" spans="1:13" ht="12.75" thickBot="1" x14ac:dyDescent="0.25">
      <c r="A4504" s="359" t="s">
        <v>14587</v>
      </c>
      <c r="B4504" s="381" t="s">
        <v>11189</v>
      </c>
      <c r="C4504" s="382" t="s">
        <v>5781</v>
      </c>
      <c r="D4504" s="381" t="s">
        <v>5782</v>
      </c>
      <c r="E4504" s="381" t="s">
        <v>5783</v>
      </c>
      <c r="F4504" s="383" t="s">
        <v>5784</v>
      </c>
      <c r="G4504" s="384" t="s">
        <v>5785</v>
      </c>
      <c r="H4504" s="382" t="s">
        <v>5786</v>
      </c>
      <c r="I4504" s="382" t="s">
        <v>5787</v>
      </c>
      <c r="J4504" s="382" t="s">
        <v>5788</v>
      </c>
      <c r="K4504" s="364"/>
    </row>
    <row r="4505" spans="1:13" ht="24.75" thickTop="1" x14ac:dyDescent="0.2">
      <c r="A4505" s="359" t="s">
        <v>14588</v>
      </c>
      <c r="B4505" s="401" t="s">
        <v>5789</v>
      </c>
      <c r="C4505" s="402" t="s">
        <v>6035</v>
      </c>
      <c r="D4505" s="401" t="s">
        <v>217</v>
      </c>
      <c r="E4505" s="401" t="s">
        <v>6036</v>
      </c>
      <c r="F4505" s="403" t="s">
        <v>5936</v>
      </c>
      <c r="G4505" s="404" t="s">
        <v>280</v>
      </c>
      <c r="H4505" s="405">
        <v>1</v>
      </c>
      <c r="I4505" s="406">
        <v>9.5200000000000014</v>
      </c>
      <c r="J4505" s="406">
        <v>9.52</v>
      </c>
      <c r="K4505" s="371"/>
      <c r="L4505" s="496">
        <v>11.47</v>
      </c>
      <c r="M4505" s="488">
        <v>11.47</v>
      </c>
    </row>
    <row r="4506" spans="1:13" ht="24" x14ac:dyDescent="0.2">
      <c r="A4506" s="359" t="s">
        <v>9038</v>
      </c>
      <c r="B4506" s="418" t="s">
        <v>5898</v>
      </c>
      <c r="C4506" s="419" t="s">
        <v>6017</v>
      </c>
      <c r="D4506" s="418" t="s">
        <v>217</v>
      </c>
      <c r="E4506" s="418" t="s">
        <v>6018</v>
      </c>
      <c r="F4506" s="420" t="s">
        <v>5908</v>
      </c>
      <c r="G4506" s="421" t="s">
        <v>185</v>
      </c>
      <c r="H4506" s="422">
        <v>6.4000000000000003E-3</v>
      </c>
      <c r="I4506" s="423">
        <v>16.91</v>
      </c>
      <c r="J4506" s="423">
        <v>0.1</v>
      </c>
      <c r="K4506" s="379"/>
      <c r="L4506" s="493">
        <v>20.38</v>
      </c>
      <c r="M4506" s="490"/>
    </row>
    <row r="4507" spans="1:13" ht="24" x14ac:dyDescent="0.2">
      <c r="A4507" s="359" t="s">
        <v>9040</v>
      </c>
      <c r="B4507" s="418" t="s">
        <v>5898</v>
      </c>
      <c r="C4507" s="419" t="s">
        <v>6019</v>
      </c>
      <c r="D4507" s="418" t="s">
        <v>217</v>
      </c>
      <c r="E4507" s="418" t="s">
        <v>6020</v>
      </c>
      <c r="F4507" s="420" t="s">
        <v>5908</v>
      </c>
      <c r="G4507" s="421" t="s">
        <v>185</v>
      </c>
      <c r="H4507" s="422">
        <v>3.9199999999999999E-2</v>
      </c>
      <c r="I4507" s="423">
        <v>23.63</v>
      </c>
      <c r="J4507" s="423">
        <v>0.92</v>
      </c>
      <c r="K4507" s="379"/>
      <c r="L4507" s="493">
        <v>28.47</v>
      </c>
      <c r="M4507" s="490"/>
    </row>
    <row r="4508" spans="1:13" ht="24" x14ac:dyDescent="0.2">
      <c r="A4508" s="359" t="s">
        <v>9041</v>
      </c>
      <c r="B4508" s="418" t="s">
        <v>5898</v>
      </c>
      <c r="C4508" s="419" t="s">
        <v>6037</v>
      </c>
      <c r="D4508" s="418" t="s">
        <v>217</v>
      </c>
      <c r="E4508" s="418" t="s">
        <v>6038</v>
      </c>
      <c r="F4508" s="420" t="s">
        <v>5936</v>
      </c>
      <c r="G4508" s="421" t="s">
        <v>280</v>
      </c>
      <c r="H4508" s="422">
        <v>1</v>
      </c>
      <c r="I4508" s="423">
        <v>7.8724285714285704</v>
      </c>
      <c r="J4508" s="423">
        <v>7.87</v>
      </c>
      <c r="K4508" s="379"/>
      <c r="L4508" s="493">
        <v>9.4600000000000009</v>
      </c>
    </row>
    <row r="4509" spans="1:13" ht="24" x14ac:dyDescent="0.2">
      <c r="A4509" s="359" t="s">
        <v>14589</v>
      </c>
      <c r="B4509" s="396" t="s">
        <v>5794</v>
      </c>
      <c r="C4509" s="397" t="s">
        <v>6023</v>
      </c>
      <c r="D4509" s="396" t="s">
        <v>217</v>
      </c>
      <c r="E4509" s="396" t="s">
        <v>6024</v>
      </c>
      <c r="F4509" s="398" t="s">
        <v>5798</v>
      </c>
      <c r="G4509" s="399" t="s">
        <v>160</v>
      </c>
      <c r="H4509" s="400">
        <v>0.54300000000000004</v>
      </c>
      <c r="I4509" s="380">
        <v>0.18</v>
      </c>
      <c r="J4509" s="380">
        <v>0.09</v>
      </c>
      <c r="K4509" s="379"/>
      <c r="L4509" s="489">
        <v>0.22</v>
      </c>
    </row>
    <row r="4510" spans="1:13" ht="24.75" thickBot="1" x14ac:dyDescent="0.25">
      <c r="A4510" s="359" t="s">
        <v>14590</v>
      </c>
      <c r="B4510" s="396" t="s">
        <v>5794</v>
      </c>
      <c r="C4510" s="397" t="s">
        <v>6025</v>
      </c>
      <c r="D4510" s="396" t="s">
        <v>217</v>
      </c>
      <c r="E4510" s="396" t="s">
        <v>6026</v>
      </c>
      <c r="F4510" s="398" t="s">
        <v>5798</v>
      </c>
      <c r="G4510" s="399" t="s">
        <v>280</v>
      </c>
      <c r="H4510" s="400">
        <v>2.5000000000000001E-2</v>
      </c>
      <c r="I4510" s="380">
        <v>21.99</v>
      </c>
      <c r="J4510" s="380">
        <v>0.54</v>
      </c>
      <c r="K4510" s="379"/>
      <c r="L4510" s="489">
        <v>26.5</v>
      </c>
    </row>
    <row r="4511" spans="1:13" ht="12.75" thickTop="1" x14ac:dyDescent="0.2">
      <c r="A4511" s="359" t="s">
        <v>14591</v>
      </c>
      <c r="B4511" s="407" t="s">
        <v>11197</v>
      </c>
      <c r="C4511" s="408" t="s">
        <v>5781</v>
      </c>
      <c r="D4511" s="407" t="s">
        <v>5782</v>
      </c>
      <c r="E4511" s="407" t="s">
        <v>5783</v>
      </c>
      <c r="F4511" s="409" t="s">
        <v>5784</v>
      </c>
      <c r="G4511" s="410" t="s">
        <v>5785</v>
      </c>
      <c r="H4511" s="408" t="s">
        <v>5786</v>
      </c>
      <c r="I4511" s="408" t="s">
        <v>5787</v>
      </c>
      <c r="J4511" s="408" t="s">
        <v>5788</v>
      </c>
      <c r="K4511" s="364"/>
      <c r="L4511" s="492"/>
    </row>
    <row r="4512" spans="1:13" ht="24" x14ac:dyDescent="0.2">
      <c r="A4512" s="359" t="s">
        <v>9042</v>
      </c>
      <c r="B4512" s="365" t="s">
        <v>5789</v>
      </c>
      <c r="C4512" s="366" t="s">
        <v>6016</v>
      </c>
      <c r="D4512" s="365" t="s">
        <v>217</v>
      </c>
      <c r="E4512" s="365" t="s">
        <v>6040</v>
      </c>
      <c r="F4512" s="367" t="s">
        <v>5936</v>
      </c>
      <c r="G4512" s="368" t="s">
        <v>280</v>
      </c>
      <c r="H4512" s="369">
        <v>1</v>
      </c>
      <c r="I4512" s="370">
        <v>12.04</v>
      </c>
      <c r="J4512" s="370">
        <v>12.040000000000003</v>
      </c>
      <c r="K4512" s="371"/>
      <c r="L4512" s="495">
        <v>14.52</v>
      </c>
      <c r="M4512" s="488">
        <v>14.52</v>
      </c>
    </row>
    <row r="4513" spans="1:13" ht="24" x14ac:dyDescent="0.2">
      <c r="A4513" s="359" t="s">
        <v>9044</v>
      </c>
      <c r="B4513" s="418" t="s">
        <v>5898</v>
      </c>
      <c r="C4513" s="419" t="s">
        <v>6017</v>
      </c>
      <c r="D4513" s="418" t="s">
        <v>217</v>
      </c>
      <c r="E4513" s="418" t="s">
        <v>6018</v>
      </c>
      <c r="F4513" s="420" t="s">
        <v>5908</v>
      </c>
      <c r="G4513" s="421" t="s">
        <v>185</v>
      </c>
      <c r="H4513" s="422">
        <v>1.7500000000000002E-2</v>
      </c>
      <c r="I4513" s="423">
        <v>16.91</v>
      </c>
      <c r="J4513" s="423">
        <v>0.28999999999999998</v>
      </c>
      <c r="K4513" s="379"/>
      <c r="L4513" s="493">
        <v>20.38</v>
      </c>
      <c r="M4513" s="490"/>
    </row>
    <row r="4514" spans="1:13" ht="24" x14ac:dyDescent="0.2">
      <c r="A4514" s="359" t="s">
        <v>9046</v>
      </c>
      <c r="B4514" s="418" t="s">
        <v>5898</v>
      </c>
      <c r="C4514" s="419" t="s">
        <v>6019</v>
      </c>
      <c r="D4514" s="418" t="s">
        <v>217</v>
      </c>
      <c r="E4514" s="418" t="s">
        <v>6020</v>
      </c>
      <c r="F4514" s="420" t="s">
        <v>5908</v>
      </c>
      <c r="G4514" s="421" t="s">
        <v>185</v>
      </c>
      <c r="H4514" s="422">
        <v>0.1069</v>
      </c>
      <c r="I4514" s="423">
        <v>23.63</v>
      </c>
      <c r="J4514" s="423">
        <v>2.52</v>
      </c>
      <c r="K4514" s="379"/>
      <c r="L4514" s="493">
        <v>28.47</v>
      </c>
      <c r="M4514" s="490"/>
    </row>
    <row r="4515" spans="1:13" ht="24" x14ac:dyDescent="0.2">
      <c r="A4515" s="359" t="s">
        <v>14592</v>
      </c>
      <c r="B4515" s="424" t="s">
        <v>5898</v>
      </c>
      <c r="C4515" s="425" t="s">
        <v>6021</v>
      </c>
      <c r="D4515" s="424" t="s">
        <v>217</v>
      </c>
      <c r="E4515" s="424" t="s">
        <v>6022</v>
      </c>
      <c r="F4515" s="426" t="s">
        <v>5936</v>
      </c>
      <c r="G4515" s="427" t="s">
        <v>280</v>
      </c>
      <c r="H4515" s="428">
        <v>1</v>
      </c>
      <c r="I4515" s="417">
        <v>8.4805874999999986</v>
      </c>
      <c r="J4515" s="417">
        <v>8.48</v>
      </c>
      <c r="K4515" s="379"/>
      <c r="L4515" s="489">
        <v>10.210000000000001</v>
      </c>
    </row>
    <row r="4516" spans="1:13" ht="24.75" thickBot="1" x14ac:dyDescent="0.25">
      <c r="A4516" s="359" t="s">
        <v>14593</v>
      </c>
      <c r="B4516" s="396" t="s">
        <v>5794</v>
      </c>
      <c r="C4516" s="397" t="s">
        <v>6023</v>
      </c>
      <c r="D4516" s="396" t="s">
        <v>217</v>
      </c>
      <c r="E4516" s="396" t="s">
        <v>6024</v>
      </c>
      <c r="F4516" s="398" t="s">
        <v>5798</v>
      </c>
      <c r="G4516" s="399" t="s">
        <v>160</v>
      </c>
      <c r="H4516" s="400">
        <v>1.19</v>
      </c>
      <c r="I4516" s="380">
        <v>0.18</v>
      </c>
      <c r="J4516" s="380">
        <v>0.21</v>
      </c>
      <c r="K4516" s="379"/>
      <c r="L4516" s="489">
        <v>0.22</v>
      </c>
    </row>
    <row r="4517" spans="1:13" ht="24.75" thickTop="1" x14ac:dyDescent="0.2">
      <c r="A4517" s="359" t="s">
        <v>14594</v>
      </c>
      <c r="B4517" s="390" t="s">
        <v>5794</v>
      </c>
      <c r="C4517" s="391" t="s">
        <v>6025</v>
      </c>
      <c r="D4517" s="390" t="s">
        <v>217</v>
      </c>
      <c r="E4517" s="390" t="s">
        <v>6026</v>
      </c>
      <c r="F4517" s="392" t="s">
        <v>5798</v>
      </c>
      <c r="G4517" s="393" t="s">
        <v>280</v>
      </c>
      <c r="H4517" s="394">
        <v>2.5000000000000001E-2</v>
      </c>
      <c r="I4517" s="395">
        <v>21.99</v>
      </c>
      <c r="J4517" s="395">
        <v>0.54</v>
      </c>
      <c r="K4517" s="379"/>
      <c r="L4517" s="491">
        <v>26.5</v>
      </c>
    </row>
    <row r="4518" spans="1:13" x14ac:dyDescent="0.2">
      <c r="A4518" s="359" t="s">
        <v>9047</v>
      </c>
      <c r="B4518" s="360" t="s">
        <v>11205</v>
      </c>
      <c r="C4518" s="361" t="s">
        <v>5781</v>
      </c>
      <c r="D4518" s="360" t="s">
        <v>5782</v>
      </c>
      <c r="E4518" s="360" t="s">
        <v>5783</v>
      </c>
      <c r="F4518" s="362" t="s">
        <v>5784</v>
      </c>
      <c r="G4518" s="363" t="s">
        <v>5785</v>
      </c>
      <c r="H4518" s="361" t="s">
        <v>5786</v>
      </c>
      <c r="I4518" s="361" t="s">
        <v>5787</v>
      </c>
      <c r="J4518" s="361" t="s">
        <v>5788</v>
      </c>
      <c r="K4518" s="364"/>
      <c r="L4518" s="494"/>
    </row>
    <row r="4519" spans="1:13" x14ac:dyDescent="0.2">
      <c r="A4519" s="359" t="s">
        <v>9049</v>
      </c>
      <c r="B4519" s="365" t="s">
        <v>5789</v>
      </c>
      <c r="C4519" s="366" t="s">
        <v>6008</v>
      </c>
      <c r="D4519" s="365" t="s">
        <v>5791</v>
      </c>
      <c r="E4519" s="365" t="s">
        <v>292</v>
      </c>
      <c r="F4519" s="367">
        <v>6</v>
      </c>
      <c r="G4519" s="368" t="s">
        <v>5885</v>
      </c>
      <c r="H4519" s="369">
        <v>1</v>
      </c>
      <c r="I4519" s="370">
        <v>463</v>
      </c>
      <c r="J4519" s="370">
        <v>463</v>
      </c>
      <c r="K4519" s="371"/>
      <c r="L4519" s="495">
        <v>557.76</v>
      </c>
      <c r="M4519" s="488">
        <v>557.76</v>
      </c>
    </row>
    <row r="4520" spans="1:13" x14ac:dyDescent="0.2">
      <c r="A4520" s="359" t="s">
        <v>9051</v>
      </c>
      <c r="B4520" s="373" t="s">
        <v>5794</v>
      </c>
      <c r="C4520" s="374" t="s">
        <v>5987</v>
      </c>
      <c r="D4520" s="373" t="s">
        <v>5791</v>
      </c>
      <c r="E4520" s="373" t="s">
        <v>5596</v>
      </c>
      <c r="F4520" s="375" t="s">
        <v>5798</v>
      </c>
      <c r="G4520" s="376" t="s">
        <v>5885</v>
      </c>
      <c r="H4520" s="377">
        <v>1.02</v>
      </c>
      <c r="I4520" s="378">
        <v>453.92980388768899</v>
      </c>
      <c r="J4520" s="378">
        <v>463</v>
      </c>
      <c r="K4520" s="379"/>
      <c r="L4520" s="493">
        <v>546.83000000000004</v>
      </c>
    </row>
    <row r="4521" spans="1:13" x14ac:dyDescent="0.2">
      <c r="A4521" s="359" t="s">
        <v>14595</v>
      </c>
      <c r="B4521" s="381" t="s">
        <v>11209</v>
      </c>
      <c r="C4521" s="382" t="s">
        <v>5781</v>
      </c>
      <c r="D4521" s="381" t="s">
        <v>5782</v>
      </c>
      <c r="E4521" s="381" t="s">
        <v>5783</v>
      </c>
      <c r="F4521" s="383" t="s">
        <v>5784</v>
      </c>
      <c r="G4521" s="384" t="s">
        <v>5785</v>
      </c>
      <c r="H4521" s="382" t="s">
        <v>5786</v>
      </c>
      <c r="I4521" s="382" t="s">
        <v>5787</v>
      </c>
      <c r="J4521" s="382" t="s">
        <v>5788</v>
      </c>
      <c r="K4521" s="364"/>
    </row>
    <row r="4522" spans="1:13" ht="24.75" thickBot="1" x14ac:dyDescent="0.25">
      <c r="A4522" s="359" t="s">
        <v>14596</v>
      </c>
      <c r="B4522" s="385" t="s">
        <v>5789</v>
      </c>
      <c r="C4522" s="386" t="s">
        <v>6010</v>
      </c>
      <c r="D4522" s="385" t="s">
        <v>5791</v>
      </c>
      <c r="E4522" s="385" t="s">
        <v>314</v>
      </c>
      <c r="F4522" s="387">
        <v>6</v>
      </c>
      <c r="G4522" s="388" t="s">
        <v>5885</v>
      </c>
      <c r="H4522" s="389">
        <v>1</v>
      </c>
      <c r="I4522" s="372">
        <v>43.040000000000006</v>
      </c>
      <c r="J4522" s="372">
        <v>43.040000000000006</v>
      </c>
      <c r="K4522" s="371"/>
      <c r="L4522" s="488">
        <v>51.84</v>
      </c>
      <c r="M4522" s="488">
        <v>51.84</v>
      </c>
    </row>
    <row r="4523" spans="1:13" ht="12.75" thickTop="1" x14ac:dyDescent="0.2">
      <c r="A4523" s="359" t="s">
        <v>14597</v>
      </c>
      <c r="B4523" s="390" t="s">
        <v>5794</v>
      </c>
      <c r="C4523" s="391" t="s">
        <v>5882</v>
      </c>
      <c r="D4523" s="390" t="s">
        <v>5791</v>
      </c>
      <c r="E4523" s="390" t="s">
        <v>5402</v>
      </c>
      <c r="F4523" s="392" t="s">
        <v>5796</v>
      </c>
      <c r="G4523" s="393" t="s">
        <v>86</v>
      </c>
      <c r="H4523" s="394">
        <v>1.9348000000000001</v>
      </c>
      <c r="I4523" s="395">
        <v>18.515141666666665</v>
      </c>
      <c r="J4523" s="395">
        <v>35.82</v>
      </c>
      <c r="K4523" s="379"/>
      <c r="L4523" s="491">
        <v>22.3</v>
      </c>
    </row>
    <row r="4524" spans="1:13" x14ac:dyDescent="0.2">
      <c r="A4524" s="359" t="s">
        <v>9052</v>
      </c>
      <c r="B4524" s="373" t="s">
        <v>5794</v>
      </c>
      <c r="C4524" s="374" t="s">
        <v>5815</v>
      </c>
      <c r="D4524" s="373" t="s">
        <v>5791</v>
      </c>
      <c r="E4524" s="373" t="s">
        <v>5286</v>
      </c>
      <c r="F4524" s="375" t="s">
        <v>5796</v>
      </c>
      <c r="G4524" s="376" t="s">
        <v>86</v>
      </c>
      <c r="H4524" s="377">
        <v>0.64459999999999995</v>
      </c>
      <c r="I4524" s="378">
        <v>11.07</v>
      </c>
      <c r="J4524" s="378">
        <v>7.13</v>
      </c>
      <c r="K4524" s="379"/>
      <c r="L4524" s="493">
        <v>13.34</v>
      </c>
    </row>
    <row r="4525" spans="1:13" ht="24" x14ac:dyDescent="0.2">
      <c r="A4525" s="359" t="s">
        <v>9054</v>
      </c>
      <c r="B4525" s="373" t="s">
        <v>5794</v>
      </c>
      <c r="C4525" s="374" t="s">
        <v>5990</v>
      </c>
      <c r="D4525" s="373" t="s">
        <v>5791</v>
      </c>
      <c r="E4525" s="373" t="s">
        <v>5598</v>
      </c>
      <c r="F4525" s="375" t="s">
        <v>5798</v>
      </c>
      <c r="G4525" s="376" t="s">
        <v>5305</v>
      </c>
      <c r="H4525" s="377">
        <v>4.6800000000000001E-2</v>
      </c>
      <c r="I4525" s="378">
        <v>2.0699999999999998</v>
      </c>
      <c r="J4525" s="378">
        <v>0.09</v>
      </c>
      <c r="K4525" s="379"/>
      <c r="L4525" s="493">
        <v>2.5</v>
      </c>
    </row>
    <row r="4526" spans="1:13" x14ac:dyDescent="0.2">
      <c r="A4526" s="359" t="s">
        <v>9056</v>
      </c>
      <c r="B4526" s="360" t="s">
        <v>11215</v>
      </c>
      <c r="C4526" s="361" t="s">
        <v>5781</v>
      </c>
      <c r="D4526" s="360" t="s">
        <v>5782</v>
      </c>
      <c r="E4526" s="360" t="s">
        <v>5783</v>
      </c>
      <c r="F4526" s="362" t="s">
        <v>5784</v>
      </c>
      <c r="G4526" s="363" t="s">
        <v>5785</v>
      </c>
      <c r="H4526" s="361" t="s">
        <v>5786</v>
      </c>
      <c r="I4526" s="361" t="s">
        <v>5787</v>
      </c>
      <c r="J4526" s="361" t="s">
        <v>5788</v>
      </c>
      <c r="K4526" s="364"/>
      <c r="L4526" s="494"/>
    </row>
    <row r="4527" spans="1:13" ht="24" x14ac:dyDescent="0.2">
      <c r="A4527" s="359" t="s">
        <v>9057</v>
      </c>
      <c r="B4527" s="365" t="s">
        <v>5789</v>
      </c>
      <c r="C4527" s="366" t="s">
        <v>6016</v>
      </c>
      <c r="D4527" s="365" t="s">
        <v>217</v>
      </c>
      <c r="E4527" s="365" t="s">
        <v>6040</v>
      </c>
      <c r="F4527" s="367" t="s">
        <v>5936</v>
      </c>
      <c r="G4527" s="368" t="s">
        <v>280</v>
      </c>
      <c r="H4527" s="369">
        <v>1</v>
      </c>
      <c r="I4527" s="370">
        <v>12.04</v>
      </c>
      <c r="J4527" s="370">
        <v>12.040000000000003</v>
      </c>
      <c r="K4527" s="371"/>
      <c r="L4527" s="495">
        <v>14.52</v>
      </c>
      <c r="M4527" s="488">
        <v>14.52</v>
      </c>
    </row>
    <row r="4528" spans="1:13" ht="24" x14ac:dyDescent="0.2">
      <c r="A4528" s="359" t="s">
        <v>9058</v>
      </c>
      <c r="B4528" s="418" t="s">
        <v>5898</v>
      </c>
      <c r="C4528" s="419" t="s">
        <v>6017</v>
      </c>
      <c r="D4528" s="418" t="s">
        <v>217</v>
      </c>
      <c r="E4528" s="418" t="s">
        <v>6018</v>
      </c>
      <c r="F4528" s="420" t="s">
        <v>5908</v>
      </c>
      <c r="G4528" s="421" t="s">
        <v>185</v>
      </c>
      <c r="H4528" s="422">
        <v>1.7500000000000002E-2</v>
      </c>
      <c r="I4528" s="423">
        <v>16.91</v>
      </c>
      <c r="J4528" s="423">
        <v>0.28999999999999998</v>
      </c>
      <c r="K4528" s="379"/>
      <c r="L4528" s="493">
        <v>20.38</v>
      </c>
      <c r="M4528" s="490"/>
    </row>
    <row r="4529" spans="1:13" ht="24" x14ac:dyDescent="0.2">
      <c r="A4529" s="359" t="s">
        <v>9059</v>
      </c>
      <c r="B4529" s="418" t="s">
        <v>5898</v>
      </c>
      <c r="C4529" s="419" t="s">
        <v>6019</v>
      </c>
      <c r="D4529" s="418" t="s">
        <v>217</v>
      </c>
      <c r="E4529" s="418" t="s">
        <v>6020</v>
      </c>
      <c r="F4529" s="420" t="s">
        <v>5908</v>
      </c>
      <c r="G4529" s="421" t="s">
        <v>185</v>
      </c>
      <c r="H4529" s="422">
        <v>0.1069</v>
      </c>
      <c r="I4529" s="423">
        <v>23.63</v>
      </c>
      <c r="J4529" s="423">
        <v>2.52</v>
      </c>
      <c r="K4529" s="379"/>
      <c r="L4529" s="493">
        <v>28.47</v>
      </c>
      <c r="M4529" s="490"/>
    </row>
    <row r="4530" spans="1:13" ht="24" x14ac:dyDescent="0.2">
      <c r="A4530" s="359" t="s">
        <v>9060</v>
      </c>
      <c r="B4530" s="418" t="s">
        <v>5898</v>
      </c>
      <c r="C4530" s="419" t="s">
        <v>6021</v>
      </c>
      <c r="D4530" s="418" t="s">
        <v>217</v>
      </c>
      <c r="E4530" s="418" t="s">
        <v>6022</v>
      </c>
      <c r="F4530" s="420" t="s">
        <v>5936</v>
      </c>
      <c r="G4530" s="421" t="s">
        <v>280</v>
      </c>
      <c r="H4530" s="422">
        <v>1</v>
      </c>
      <c r="I4530" s="423">
        <v>8.4805874999999986</v>
      </c>
      <c r="J4530" s="423">
        <v>8.48</v>
      </c>
      <c r="K4530" s="379"/>
      <c r="L4530" s="493">
        <v>10.210000000000001</v>
      </c>
    </row>
    <row r="4531" spans="1:13" ht="24" x14ac:dyDescent="0.2">
      <c r="A4531" s="359" t="s">
        <v>9061</v>
      </c>
      <c r="B4531" s="373" t="s">
        <v>5794</v>
      </c>
      <c r="C4531" s="374" t="s">
        <v>6023</v>
      </c>
      <c r="D4531" s="373" t="s">
        <v>217</v>
      </c>
      <c r="E4531" s="373" t="s">
        <v>6024</v>
      </c>
      <c r="F4531" s="375" t="s">
        <v>5798</v>
      </c>
      <c r="G4531" s="376" t="s">
        <v>160</v>
      </c>
      <c r="H4531" s="377">
        <v>1.19</v>
      </c>
      <c r="I4531" s="378">
        <v>0.18</v>
      </c>
      <c r="J4531" s="378">
        <v>0.21</v>
      </c>
      <c r="K4531" s="379"/>
      <c r="L4531" s="493">
        <v>0.22</v>
      </c>
    </row>
    <row r="4532" spans="1:13" ht="24" x14ac:dyDescent="0.2">
      <c r="A4532" s="359" t="s">
        <v>9062</v>
      </c>
      <c r="B4532" s="373" t="s">
        <v>5794</v>
      </c>
      <c r="C4532" s="374" t="s">
        <v>6025</v>
      </c>
      <c r="D4532" s="373" t="s">
        <v>217</v>
      </c>
      <c r="E4532" s="373" t="s">
        <v>6026</v>
      </c>
      <c r="F4532" s="375" t="s">
        <v>5798</v>
      </c>
      <c r="G4532" s="376" t="s">
        <v>280</v>
      </c>
      <c r="H4532" s="377">
        <v>2.5000000000000001E-2</v>
      </c>
      <c r="I4532" s="378">
        <v>21.99</v>
      </c>
      <c r="J4532" s="378">
        <v>0.54</v>
      </c>
      <c r="K4532" s="379"/>
      <c r="L4532" s="493">
        <v>26.5</v>
      </c>
    </row>
    <row r="4533" spans="1:13" x14ac:dyDescent="0.2">
      <c r="A4533" s="359" t="s">
        <v>9065</v>
      </c>
      <c r="B4533" s="360" t="s">
        <v>11223</v>
      </c>
      <c r="C4533" s="361" t="s">
        <v>5781</v>
      </c>
      <c r="D4533" s="360" t="s">
        <v>5782</v>
      </c>
      <c r="E4533" s="360" t="s">
        <v>5783</v>
      </c>
      <c r="F4533" s="362" t="s">
        <v>5784</v>
      </c>
      <c r="G4533" s="363" t="s">
        <v>5785</v>
      </c>
      <c r="H4533" s="361" t="s">
        <v>5786</v>
      </c>
      <c r="I4533" s="361" t="s">
        <v>5787</v>
      </c>
      <c r="J4533" s="361" t="s">
        <v>5788</v>
      </c>
      <c r="K4533" s="364"/>
      <c r="L4533" s="494"/>
    </row>
    <row r="4534" spans="1:13" x14ac:dyDescent="0.2">
      <c r="A4534" s="359" t="s">
        <v>9066</v>
      </c>
      <c r="B4534" s="365" t="s">
        <v>5789</v>
      </c>
      <c r="C4534" s="366" t="s">
        <v>6028</v>
      </c>
      <c r="D4534" s="365" t="s">
        <v>5791</v>
      </c>
      <c r="E4534" s="365" t="s">
        <v>324</v>
      </c>
      <c r="F4534" s="367">
        <v>6</v>
      </c>
      <c r="G4534" s="368" t="s">
        <v>5793</v>
      </c>
      <c r="H4534" s="369">
        <v>1</v>
      </c>
      <c r="I4534" s="370">
        <v>46.78</v>
      </c>
      <c r="J4534" s="370">
        <v>46.779999999999994</v>
      </c>
      <c r="K4534" s="371"/>
      <c r="L4534" s="495">
        <v>56.34</v>
      </c>
      <c r="M4534" s="488">
        <v>56.34</v>
      </c>
    </row>
    <row r="4535" spans="1:13" x14ac:dyDescent="0.2">
      <c r="A4535" s="359" t="s">
        <v>9067</v>
      </c>
      <c r="B4535" s="373" t="s">
        <v>5794</v>
      </c>
      <c r="C4535" s="374" t="s">
        <v>5815</v>
      </c>
      <c r="D4535" s="373" t="s">
        <v>5791</v>
      </c>
      <c r="E4535" s="373" t="s">
        <v>5286</v>
      </c>
      <c r="F4535" s="375" t="s">
        <v>5796</v>
      </c>
      <c r="G4535" s="376" t="s">
        <v>86</v>
      </c>
      <c r="H4535" s="377">
        <v>0.66</v>
      </c>
      <c r="I4535" s="378">
        <v>11.07</v>
      </c>
      <c r="J4535" s="378">
        <v>7.3</v>
      </c>
      <c r="K4535" s="379"/>
      <c r="L4535" s="493">
        <v>13.34</v>
      </c>
    </row>
    <row r="4536" spans="1:13" x14ac:dyDescent="0.2">
      <c r="A4536" s="359" t="s">
        <v>9068</v>
      </c>
      <c r="B4536" s="373" t="s">
        <v>5794</v>
      </c>
      <c r="C4536" s="374" t="s">
        <v>6029</v>
      </c>
      <c r="D4536" s="373" t="s">
        <v>5791</v>
      </c>
      <c r="E4536" s="373" t="s">
        <v>5594</v>
      </c>
      <c r="F4536" s="375" t="s">
        <v>5798</v>
      </c>
      <c r="G4536" s="376" t="s">
        <v>5385</v>
      </c>
      <c r="H4536" s="377">
        <v>0.8</v>
      </c>
      <c r="I4536" s="378">
        <v>2.86</v>
      </c>
      <c r="J4536" s="378">
        <v>2.2799999999999998</v>
      </c>
      <c r="K4536" s="379"/>
      <c r="L4536" s="493">
        <v>3.45</v>
      </c>
    </row>
    <row r="4537" spans="1:13" x14ac:dyDescent="0.2">
      <c r="A4537" s="359" t="s">
        <v>9069</v>
      </c>
      <c r="B4537" s="373" t="s">
        <v>5794</v>
      </c>
      <c r="C4537" s="374" t="s">
        <v>6030</v>
      </c>
      <c r="D4537" s="373" t="s">
        <v>5791</v>
      </c>
      <c r="E4537" s="373" t="s">
        <v>6031</v>
      </c>
      <c r="F4537" s="375" t="s">
        <v>5798</v>
      </c>
      <c r="G4537" s="376" t="s">
        <v>5793</v>
      </c>
      <c r="H4537" s="377">
        <v>0.16</v>
      </c>
      <c r="I4537" s="378">
        <v>67.95</v>
      </c>
      <c r="J4537" s="378">
        <v>10.87</v>
      </c>
      <c r="K4537" s="379"/>
      <c r="L4537" s="493">
        <v>81.86</v>
      </c>
    </row>
    <row r="4538" spans="1:13" x14ac:dyDescent="0.2">
      <c r="A4538" s="359" t="s">
        <v>9070</v>
      </c>
      <c r="B4538" s="373" t="s">
        <v>5794</v>
      </c>
      <c r="C4538" s="374" t="s">
        <v>5801</v>
      </c>
      <c r="D4538" s="373" t="s">
        <v>5791</v>
      </c>
      <c r="E4538" s="373" t="s">
        <v>5362</v>
      </c>
      <c r="F4538" s="375" t="s">
        <v>5796</v>
      </c>
      <c r="G4538" s="376" t="s">
        <v>86</v>
      </c>
      <c r="H4538" s="377">
        <v>0.66</v>
      </c>
      <c r="I4538" s="378">
        <v>18.510000000000002</v>
      </c>
      <c r="J4538" s="378">
        <v>12.21</v>
      </c>
      <c r="K4538" s="379"/>
      <c r="L4538" s="493">
        <v>22.3</v>
      </c>
    </row>
    <row r="4539" spans="1:13" x14ac:dyDescent="0.2">
      <c r="A4539" s="359" t="s">
        <v>9072</v>
      </c>
      <c r="B4539" s="373" t="s">
        <v>5794</v>
      </c>
      <c r="C4539" s="374" t="s">
        <v>5955</v>
      </c>
      <c r="D4539" s="373" t="s">
        <v>5791</v>
      </c>
      <c r="E4539" s="373" t="s">
        <v>5387</v>
      </c>
      <c r="F4539" s="375" t="s">
        <v>5798</v>
      </c>
      <c r="G4539" s="376" t="s">
        <v>5298</v>
      </c>
      <c r="H4539" s="377">
        <v>0.17</v>
      </c>
      <c r="I4539" s="378">
        <v>20.66</v>
      </c>
      <c r="J4539" s="378">
        <v>3.51</v>
      </c>
      <c r="K4539" s="379"/>
      <c r="L4539" s="493">
        <v>24.9</v>
      </c>
    </row>
    <row r="4540" spans="1:13" x14ac:dyDescent="0.2">
      <c r="A4540" s="359" t="s">
        <v>9075</v>
      </c>
      <c r="B4540" s="373" t="s">
        <v>5794</v>
      </c>
      <c r="C4540" s="374" t="s">
        <v>5811</v>
      </c>
      <c r="D4540" s="373" t="s">
        <v>5791</v>
      </c>
      <c r="E4540" s="373" t="s">
        <v>5590</v>
      </c>
      <c r="F4540" s="375" t="s">
        <v>5798</v>
      </c>
      <c r="G4540" s="376" t="s">
        <v>5385</v>
      </c>
      <c r="H4540" s="377">
        <v>0.5</v>
      </c>
      <c r="I4540" s="378">
        <v>6.93</v>
      </c>
      <c r="J4540" s="378">
        <v>3.46</v>
      </c>
      <c r="K4540" s="379"/>
      <c r="L4540" s="493">
        <v>8.35</v>
      </c>
    </row>
    <row r="4541" spans="1:13" x14ac:dyDescent="0.2">
      <c r="A4541" s="359" t="s">
        <v>9076</v>
      </c>
      <c r="B4541" s="373" t="s">
        <v>5794</v>
      </c>
      <c r="C4541" s="374" t="s">
        <v>6006</v>
      </c>
      <c r="D4541" s="373" t="s">
        <v>5791</v>
      </c>
      <c r="E4541" s="373" t="s">
        <v>5384</v>
      </c>
      <c r="F4541" s="375" t="s">
        <v>5798</v>
      </c>
      <c r="G4541" s="376" t="s">
        <v>5385</v>
      </c>
      <c r="H4541" s="377">
        <v>0.6</v>
      </c>
      <c r="I4541" s="378">
        <v>11.920871428571441</v>
      </c>
      <c r="J4541" s="378">
        <v>7.15</v>
      </c>
      <c r="K4541" s="379"/>
      <c r="L4541" s="493">
        <v>14.3</v>
      </c>
    </row>
    <row r="4542" spans="1:13" x14ac:dyDescent="0.2">
      <c r="A4542" s="359" t="s">
        <v>9079</v>
      </c>
      <c r="B4542" s="360" t="s">
        <v>11233</v>
      </c>
      <c r="C4542" s="361" t="s">
        <v>5781</v>
      </c>
      <c r="D4542" s="360" t="s">
        <v>5782</v>
      </c>
      <c r="E4542" s="360" t="s">
        <v>5783</v>
      </c>
      <c r="F4542" s="362" t="s">
        <v>5784</v>
      </c>
      <c r="G4542" s="363" t="s">
        <v>5785</v>
      </c>
      <c r="H4542" s="361" t="s">
        <v>5786</v>
      </c>
      <c r="I4542" s="361" t="s">
        <v>5787</v>
      </c>
      <c r="J4542" s="361" t="s">
        <v>5788</v>
      </c>
      <c r="K4542" s="364"/>
      <c r="L4542" s="494"/>
    </row>
    <row r="4543" spans="1:13" x14ac:dyDescent="0.2">
      <c r="A4543" s="359" t="s">
        <v>9080</v>
      </c>
      <c r="B4543" s="365" t="s">
        <v>5789</v>
      </c>
      <c r="C4543" s="366" t="s">
        <v>6056</v>
      </c>
      <c r="D4543" s="365" t="s">
        <v>5791</v>
      </c>
      <c r="E4543" s="365" t="s">
        <v>352</v>
      </c>
      <c r="F4543" s="367">
        <v>6</v>
      </c>
      <c r="G4543" s="368" t="s">
        <v>5885</v>
      </c>
      <c r="H4543" s="369">
        <v>1</v>
      </c>
      <c r="I4543" s="370">
        <v>2441.0700000000002</v>
      </c>
      <c r="J4543" s="370">
        <v>2441.0700000000002</v>
      </c>
      <c r="K4543" s="371"/>
      <c r="L4543" s="495">
        <v>2940.63</v>
      </c>
      <c r="M4543" s="488">
        <v>2940.63</v>
      </c>
    </row>
    <row r="4544" spans="1:13" x14ac:dyDescent="0.2">
      <c r="A4544" s="359" t="s">
        <v>9081</v>
      </c>
      <c r="B4544" s="373" t="s">
        <v>5794</v>
      </c>
      <c r="C4544" s="374" t="s">
        <v>5795</v>
      </c>
      <c r="D4544" s="373" t="s">
        <v>5791</v>
      </c>
      <c r="E4544" s="373" t="s">
        <v>5302</v>
      </c>
      <c r="F4544" s="375" t="s">
        <v>5796</v>
      </c>
      <c r="G4544" s="376" t="s">
        <v>86</v>
      </c>
      <c r="H4544" s="377">
        <v>16.6907</v>
      </c>
      <c r="I4544" s="378">
        <v>12.5</v>
      </c>
      <c r="J4544" s="378">
        <v>208.63</v>
      </c>
      <c r="K4544" s="379"/>
      <c r="L4544" s="493">
        <v>15.06</v>
      </c>
    </row>
    <row r="4545" spans="1:12" x14ac:dyDescent="0.2">
      <c r="A4545" s="359" t="s">
        <v>14598</v>
      </c>
      <c r="B4545" s="396" t="s">
        <v>5794</v>
      </c>
      <c r="C4545" s="397" t="s">
        <v>6047</v>
      </c>
      <c r="D4545" s="396" t="s">
        <v>5791</v>
      </c>
      <c r="E4545" s="396" t="s">
        <v>5371</v>
      </c>
      <c r="F4545" s="398" t="s">
        <v>5798</v>
      </c>
      <c r="G4545" s="399" t="s">
        <v>5298</v>
      </c>
      <c r="H4545" s="400">
        <v>121</v>
      </c>
      <c r="I4545" s="380">
        <v>6.93</v>
      </c>
      <c r="J4545" s="380">
        <v>838.53</v>
      </c>
      <c r="K4545" s="379"/>
      <c r="L4545" s="489">
        <v>8.35</v>
      </c>
    </row>
    <row r="4546" spans="1:12" ht="12.75" thickBot="1" x14ac:dyDescent="0.25">
      <c r="A4546" s="359" t="s">
        <v>14599</v>
      </c>
      <c r="B4546" s="396" t="s">
        <v>5794</v>
      </c>
      <c r="C4546" s="397" t="s">
        <v>5797</v>
      </c>
      <c r="D4546" s="396" t="s">
        <v>5791</v>
      </c>
      <c r="E4546" s="396" t="s">
        <v>5380</v>
      </c>
      <c r="F4546" s="398" t="s">
        <v>5798</v>
      </c>
      <c r="G4546" s="399" t="s">
        <v>5298</v>
      </c>
      <c r="H4546" s="400">
        <v>320</v>
      </c>
      <c r="I4546" s="380">
        <v>0.52</v>
      </c>
      <c r="J4546" s="380">
        <v>166.4</v>
      </c>
      <c r="K4546" s="379"/>
      <c r="L4546" s="489">
        <v>0.63</v>
      </c>
    </row>
    <row r="4547" spans="1:12" ht="12.75" thickTop="1" x14ac:dyDescent="0.2">
      <c r="A4547" s="359" t="s">
        <v>14600</v>
      </c>
      <c r="B4547" s="390" t="s">
        <v>5794</v>
      </c>
      <c r="C4547" s="391" t="s">
        <v>5971</v>
      </c>
      <c r="D4547" s="390" t="s">
        <v>5791</v>
      </c>
      <c r="E4547" s="390" t="s">
        <v>5293</v>
      </c>
      <c r="F4547" s="392" t="s">
        <v>5796</v>
      </c>
      <c r="G4547" s="393" t="s">
        <v>86</v>
      </c>
      <c r="H4547" s="394">
        <v>10.4427</v>
      </c>
      <c r="I4547" s="395">
        <v>18.510000000000002</v>
      </c>
      <c r="J4547" s="395">
        <v>193.29</v>
      </c>
      <c r="K4547" s="379"/>
      <c r="L4547" s="491">
        <v>22.3</v>
      </c>
    </row>
    <row r="4548" spans="1:12" x14ac:dyDescent="0.2">
      <c r="A4548" s="359" t="s">
        <v>9084</v>
      </c>
      <c r="B4548" s="373" t="s">
        <v>5794</v>
      </c>
      <c r="C4548" s="374" t="s">
        <v>5815</v>
      </c>
      <c r="D4548" s="373" t="s">
        <v>5791</v>
      </c>
      <c r="E4548" s="373" t="s">
        <v>5286</v>
      </c>
      <c r="F4548" s="375" t="s">
        <v>5796</v>
      </c>
      <c r="G4548" s="376" t="s">
        <v>86</v>
      </c>
      <c r="H4548" s="377">
        <v>5.8032000000000004</v>
      </c>
      <c r="I4548" s="378">
        <v>11.07</v>
      </c>
      <c r="J4548" s="378">
        <v>64.239999999999995</v>
      </c>
      <c r="K4548" s="379"/>
      <c r="L4548" s="493">
        <v>13.34</v>
      </c>
    </row>
    <row r="4549" spans="1:12" x14ac:dyDescent="0.2">
      <c r="A4549" s="359" t="s">
        <v>9086</v>
      </c>
      <c r="B4549" s="373" t="s">
        <v>5794</v>
      </c>
      <c r="C4549" s="374" t="s">
        <v>5882</v>
      </c>
      <c r="D4549" s="373" t="s">
        <v>5791</v>
      </c>
      <c r="E4549" s="373" t="s">
        <v>5402</v>
      </c>
      <c r="F4549" s="375" t="s">
        <v>5796</v>
      </c>
      <c r="G4549" s="376" t="s">
        <v>86</v>
      </c>
      <c r="H4549" s="377">
        <v>1.9348000000000001</v>
      </c>
      <c r="I4549" s="378">
        <v>18.510000000000002</v>
      </c>
      <c r="J4549" s="378">
        <v>35.81</v>
      </c>
      <c r="K4549" s="379"/>
      <c r="L4549" s="493">
        <v>22.3</v>
      </c>
    </row>
    <row r="4550" spans="1:12" x14ac:dyDescent="0.2">
      <c r="A4550" s="359" t="s">
        <v>9087</v>
      </c>
      <c r="B4550" s="373" t="s">
        <v>5794</v>
      </c>
      <c r="C4550" s="374" t="s">
        <v>5976</v>
      </c>
      <c r="D4550" s="373" t="s">
        <v>5791</v>
      </c>
      <c r="E4550" s="373" t="s">
        <v>5369</v>
      </c>
      <c r="F4550" s="375" t="s">
        <v>5798</v>
      </c>
      <c r="G4550" s="376" t="s">
        <v>5298</v>
      </c>
      <c r="H4550" s="377">
        <v>25.813700000000001</v>
      </c>
      <c r="I4550" s="378">
        <v>9.3000000000000007</v>
      </c>
      <c r="J4550" s="378">
        <v>240.06</v>
      </c>
      <c r="K4550" s="379"/>
      <c r="L4550" s="493">
        <v>11.21</v>
      </c>
    </row>
    <row r="4551" spans="1:12" x14ac:dyDescent="0.2">
      <c r="A4551" s="359" t="s">
        <v>9088</v>
      </c>
      <c r="B4551" s="373" t="s">
        <v>5794</v>
      </c>
      <c r="C4551" s="374" t="s">
        <v>6057</v>
      </c>
      <c r="D4551" s="373" t="s">
        <v>5791</v>
      </c>
      <c r="E4551" s="373" t="s">
        <v>5367</v>
      </c>
      <c r="F4551" s="375" t="s">
        <v>5798</v>
      </c>
      <c r="G4551" s="376" t="s">
        <v>5298</v>
      </c>
      <c r="H4551" s="377">
        <v>0.49</v>
      </c>
      <c r="I4551" s="378">
        <v>17.43</v>
      </c>
      <c r="J4551" s="378">
        <v>8.5399999999999991</v>
      </c>
      <c r="K4551" s="379"/>
      <c r="L4551" s="493">
        <v>21</v>
      </c>
    </row>
    <row r="4552" spans="1:12" x14ac:dyDescent="0.2">
      <c r="A4552" s="359" t="s">
        <v>9089</v>
      </c>
      <c r="B4552" s="373" t="s">
        <v>5794</v>
      </c>
      <c r="C4552" s="374" t="s">
        <v>5953</v>
      </c>
      <c r="D4552" s="373" t="s">
        <v>5791</v>
      </c>
      <c r="E4552" s="373" t="s">
        <v>5297</v>
      </c>
      <c r="F4552" s="375" t="s">
        <v>5798</v>
      </c>
      <c r="G4552" s="376" t="s">
        <v>5298</v>
      </c>
      <c r="H4552" s="377">
        <v>2.6692999999999998</v>
      </c>
      <c r="I4552" s="378">
        <v>20.12</v>
      </c>
      <c r="J4552" s="378">
        <v>53.7</v>
      </c>
      <c r="K4552" s="379"/>
      <c r="L4552" s="493">
        <v>24.25</v>
      </c>
    </row>
    <row r="4553" spans="1:12" x14ac:dyDescent="0.2">
      <c r="A4553" s="359" t="s">
        <v>9090</v>
      </c>
      <c r="B4553" s="373" t="s">
        <v>5794</v>
      </c>
      <c r="C4553" s="374" t="s">
        <v>5966</v>
      </c>
      <c r="D4553" s="373" t="s">
        <v>5791</v>
      </c>
      <c r="E4553" s="373" t="s">
        <v>5538</v>
      </c>
      <c r="F4553" s="375" t="s">
        <v>5798</v>
      </c>
      <c r="G4553" s="376" t="s">
        <v>5885</v>
      </c>
      <c r="H4553" s="377">
        <v>0.80900000000000005</v>
      </c>
      <c r="I4553" s="378">
        <v>146.86000000000001</v>
      </c>
      <c r="J4553" s="378">
        <v>118.8</v>
      </c>
      <c r="K4553" s="379"/>
      <c r="L4553" s="493">
        <v>176.93</v>
      </c>
    </row>
    <row r="4554" spans="1:12" x14ac:dyDescent="0.2">
      <c r="A4554" s="359" t="s">
        <v>14601</v>
      </c>
      <c r="B4554" s="396" t="s">
        <v>5794</v>
      </c>
      <c r="C4554" s="397" t="s">
        <v>5968</v>
      </c>
      <c r="D4554" s="396" t="s">
        <v>5791</v>
      </c>
      <c r="E4554" s="396" t="s">
        <v>5377</v>
      </c>
      <c r="F4554" s="398" t="s">
        <v>5798</v>
      </c>
      <c r="G4554" s="399" t="s">
        <v>5885</v>
      </c>
      <c r="H4554" s="400">
        <v>0.627</v>
      </c>
      <c r="I4554" s="380">
        <v>117.49</v>
      </c>
      <c r="J4554" s="380">
        <v>73.66</v>
      </c>
      <c r="K4554" s="379"/>
      <c r="L4554" s="489">
        <v>141.54</v>
      </c>
    </row>
    <row r="4555" spans="1:12" ht="12.75" thickBot="1" x14ac:dyDescent="0.25">
      <c r="A4555" s="359" t="s">
        <v>14602</v>
      </c>
      <c r="B4555" s="396" t="s">
        <v>5794</v>
      </c>
      <c r="C4555" s="397" t="s">
        <v>5801</v>
      </c>
      <c r="D4555" s="396" t="s">
        <v>5791</v>
      </c>
      <c r="E4555" s="396" t="s">
        <v>5362</v>
      </c>
      <c r="F4555" s="398" t="s">
        <v>5796</v>
      </c>
      <c r="G4555" s="399" t="s">
        <v>86</v>
      </c>
      <c r="H4555" s="400">
        <v>5.9859999999999998</v>
      </c>
      <c r="I4555" s="380">
        <v>18.510000000000002</v>
      </c>
      <c r="J4555" s="380">
        <v>110.8</v>
      </c>
      <c r="K4555" s="379"/>
      <c r="L4555" s="489">
        <v>22.3</v>
      </c>
    </row>
    <row r="4556" spans="1:12" ht="12.75" thickTop="1" x14ac:dyDescent="0.2">
      <c r="A4556" s="359" t="s">
        <v>14603</v>
      </c>
      <c r="B4556" s="390" t="s">
        <v>5794</v>
      </c>
      <c r="C4556" s="391" t="s">
        <v>5965</v>
      </c>
      <c r="D4556" s="390" t="s">
        <v>5791</v>
      </c>
      <c r="E4556" s="390" t="s">
        <v>5358</v>
      </c>
      <c r="F4556" s="392" t="s">
        <v>5796</v>
      </c>
      <c r="G4556" s="393" t="s">
        <v>86</v>
      </c>
      <c r="H4556" s="394">
        <v>0.64480000000000004</v>
      </c>
      <c r="I4556" s="395">
        <v>13.28</v>
      </c>
      <c r="J4556" s="395">
        <v>8.56</v>
      </c>
      <c r="K4556" s="379"/>
      <c r="L4556" s="491">
        <v>16</v>
      </c>
    </row>
    <row r="4557" spans="1:12" x14ac:dyDescent="0.2">
      <c r="A4557" s="359" t="s">
        <v>9091</v>
      </c>
      <c r="B4557" s="373" t="s">
        <v>5794</v>
      </c>
      <c r="C4557" s="374" t="s">
        <v>5967</v>
      </c>
      <c r="D4557" s="373" t="s">
        <v>5791</v>
      </c>
      <c r="E4557" s="373" t="s">
        <v>5375</v>
      </c>
      <c r="F4557" s="375" t="s">
        <v>5798</v>
      </c>
      <c r="G4557" s="376" t="s">
        <v>5885</v>
      </c>
      <c r="H4557" s="377">
        <v>0.20899999999999999</v>
      </c>
      <c r="I4557" s="378">
        <v>118.26</v>
      </c>
      <c r="J4557" s="378">
        <v>24.71</v>
      </c>
      <c r="K4557" s="379"/>
      <c r="L4557" s="493">
        <v>142.47</v>
      </c>
    </row>
    <row r="4558" spans="1:12" x14ac:dyDescent="0.2">
      <c r="A4558" s="359" t="s">
        <v>9093</v>
      </c>
      <c r="B4558" s="373" t="s">
        <v>5794</v>
      </c>
      <c r="C4558" s="374" t="s">
        <v>5955</v>
      </c>
      <c r="D4558" s="373" t="s">
        <v>5791</v>
      </c>
      <c r="E4558" s="373" t="s">
        <v>5387</v>
      </c>
      <c r="F4558" s="375" t="s">
        <v>5798</v>
      </c>
      <c r="G4558" s="376" t="s">
        <v>5298</v>
      </c>
      <c r="H4558" s="377">
        <v>1.1140000000000001</v>
      </c>
      <c r="I4558" s="378">
        <v>20.66</v>
      </c>
      <c r="J4558" s="378">
        <v>23.01</v>
      </c>
      <c r="K4558" s="379"/>
      <c r="L4558" s="493">
        <v>24.9</v>
      </c>
    </row>
    <row r="4559" spans="1:12" x14ac:dyDescent="0.2">
      <c r="A4559" s="359" t="s">
        <v>9094</v>
      </c>
      <c r="B4559" s="373" t="s">
        <v>5794</v>
      </c>
      <c r="C4559" s="374" t="s">
        <v>6006</v>
      </c>
      <c r="D4559" s="373" t="s">
        <v>5791</v>
      </c>
      <c r="E4559" s="373" t="s">
        <v>5384</v>
      </c>
      <c r="F4559" s="375" t="s">
        <v>5798</v>
      </c>
      <c r="G4559" s="376" t="s">
        <v>5385</v>
      </c>
      <c r="H4559" s="377">
        <v>22.821999999999999</v>
      </c>
      <c r="I4559" s="378">
        <v>11.933073062730628</v>
      </c>
      <c r="J4559" s="378">
        <v>272.33</v>
      </c>
      <c r="K4559" s="379"/>
      <c r="L4559" s="493">
        <v>14.3</v>
      </c>
    </row>
    <row r="4560" spans="1:12" x14ac:dyDescent="0.2">
      <c r="A4560" s="359" t="s">
        <v>9095</v>
      </c>
      <c r="B4560" s="360" t="s">
        <v>11252</v>
      </c>
      <c r="C4560" s="361" t="s">
        <v>5781</v>
      </c>
      <c r="D4560" s="360" t="s">
        <v>5782</v>
      </c>
      <c r="E4560" s="360" t="s">
        <v>5783</v>
      </c>
      <c r="F4560" s="362" t="s">
        <v>5784</v>
      </c>
      <c r="G4560" s="363" t="s">
        <v>5785</v>
      </c>
      <c r="H4560" s="361" t="s">
        <v>5786</v>
      </c>
      <c r="I4560" s="361" t="s">
        <v>5787</v>
      </c>
      <c r="J4560" s="361" t="s">
        <v>5788</v>
      </c>
      <c r="K4560" s="364"/>
      <c r="L4560" s="494"/>
    </row>
    <row r="4561" spans="1:13" x14ac:dyDescent="0.2">
      <c r="A4561" s="359" t="s">
        <v>9096</v>
      </c>
      <c r="B4561" s="365" t="s">
        <v>5789</v>
      </c>
      <c r="C4561" s="366" t="s">
        <v>6059</v>
      </c>
      <c r="D4561" s="365" t="s">
        <v>5791</v>
      </c>
      <c r="E4561" s="365" t="s">
        <v>302</v>
      </c>
      <c r="F4561" s="367">
        <v>6</v>
      </c>
      <c r="G4561" s="368" t="s">
        <v>5607</v>
      </c>
      <c r="H4561" s="369">
        <v>1</v>
      </c>
      <c r="I4561" s="370">
        <v>12.45</v>
      </c>
      <c r="J4561" s="370">
        <v>12.45</v>
      </c>
      <c r="K4561" s="371"/>
      <c r="L4561" s="495">
        <v>15</v>
      </c>
      <c r="M4561" s="488">
        <v>15</v>
      </c>
    </row>
    <row r="4562" spans="1:13" x14ac:dyDescent="0.2">
      <c r="A4562" s="359" t="s">
        <v>9097</v>
      </c>
      <c r="B4562" s="373" t="s">
        <v>5794</v>
      </c>
      <c r="C4562" s="374" t="s">
        <v>5998</v>
      </c>
      <c r="D4562" s="373" t="s">
        <v>5791</v>
      </c>
      <c r="E4562" s="373" t="s">
        <v>302</v>
      </c>
      <c r="F4562" s="375" t="s">
        <v>5798</v>
      </c>
      <c r="G4562" s="376" t="s">
        <v>5305</v>
      </c>
      <c r="H4562" s="377">
        <v>1</v>
      </c>
      <c r="I4562" s="378">
        <v>12.45</v>
      </c>
      <c r="J4562" s="378">
        <v>12.45</v>
      </c>
      <c r="K4562" s="379"/>
      <c r="L4562" s="493">
        <v>15</v>
      </c>
    </row>
    <row r="4563" spans="1:13" x14ac:dyDescent="0.2">
      <c r="A4563" s="359" t="s">
        <v>9098</v>
      </c>
      <c r="B4563" s="360" t="s">
        <v>11256</v>
      </c>
      <c r="C4563" s="361" t="s">
        <v>5781</v>
      </c>
      <c r="D4563" s="360" t="s">
        <v>5782</v>
      </c>
      <c r="E4563" s="360" t="s">
        <v>5783</v>
      </c>
      <c r="F4563" s="362" t="s">
        <v>5784</v>
      </c>
      <c r="G4563" s="363" t="s">
        <v>5785</v>
      </c>
      <c r="H4563" s="361" t="s">
        <v>5786</v>
      </c>
      <c r="I4563" s="361" t="s">
        <v>5787</v>
      </c>
      <c r="J4563" s="361" t="s">
        <v>5788</v>
      </c>
      <c r="K4563" s="364"/>
      <c r="L4563" s="494"/>
    </row>
    <row r="4564" spans="1:13" ht="36" x14ac:dyDescent="0.2">
      <c r="A4564" s="359" t="s">
        <v>14604</v>
      </c>
      <c r="B4564" s="385" t="s">
        <v>5789</v>
      </c>
      <c r="C4564" s="386" t="s">
        <v>11258</v>
      </c>
      <c r="D4564" s="385" t="s">
        <v>217</v>
      </c>
      <c r="E4564" s="385" t="s">
        <v>11259</v>
      </c>
      <c r="F4564" s="387" t="s">
        <v>6088</v>
      </c>
      <c r="G4564" s="388" t="s">
        <v>172</v>
      </c>
      <c r="H4564" s="389">
        <v>1</v>
      </c>
      <c r="I4564" s="372">
        <v>2.29</v>
      </c>
      <c r="J4564" s="372">
        <v>2.29</v>
      </c>
      <c r="K4564" s="371"/>
      <c r="L4564" s="488">
        <v>2.77</v>
      </c>
      <c r="M4564" s="488">
        <v>2.77</v>
      </c>
    </row>
    <row r="4565" spans="1:13" ht="24.75" thickBot="1" x14ac:dyDescent="0.25">
      <c r="A4565" s="359" t="s">
        <v>14605</v>
      </c>
      <c r="B4565" s="424" t="s">
        <v>5898</v>
      </c>
      <c r="C4565" s="425" t="s">
        <v>6089</v>
      </c>
      <c r="D4565" s="424" t="s">
        <v>217</v>
      </c>
      <c r="E4565" s="424" t="s">
        <v>6090</v>
      </c>
      <c r="F4565" s="426" t="s">
        <v>5908</v>
      </c>
      <c r="G4565" s="427" t="s">
        <v>185</v>
      </c>
      <c r="H4565" s="428">
        <v>2.3E-2</v>
      </c>
      <c r="I4565" s="417">
        <v>17.43</v>
      </c>
      <c r="J4565" s="417">
        <v>0.4</v>
      </c>
      <c r="K4565" s="379"/>
      <c r="L4565" s="489">
        <v>21</v>
      </c>
    </row>
    <row r="4566" spans="1:13" ht="24.75" thickTop="1" x14ac:dyDescent="0.2">
      <c r="A4566" s="359" t="s">
        <v>14606</v>
      </c>
      <c r="B4566" s="411" t="s">
        <v>5898</v>
      </c>
      <c r="C4566" s="412" t="s">
        <v>6091</v>
      </c>
      <c r="D4566" s="411" t="s">
        <v>217</v>
      </c>
      <c r="E4566" s="411" t="s">
        <v>6092</v>
      </c>
      <c r="F4566" s="413" t="s">
        <v>5908</v>
      </c>
      <c r="G4566" s="414" t="s">
        <v>185</v>
      </c>
      <c r="H4566" s="415">
        <v>2.3E-2</v>
      </c>
      <c r="I4566" s="416">
        <v>24.12</v>
      </c>
      <c r="J4566" s="416">
        <v>0.55000000000000004</v>
      </c>
      <c r="K4566" s="379"/>
      <c r="L4566" s="491">
        <v>29.06</v>
      </c>
    </row>
    <row r="4567" spans="1:13" ht="24" x14ac:dyDescent="0.2">
      <c r="A4567" s="359" t="s">
        <v>9099</v>
      </c>
      <c r="B4567" s="373" t="s">
        <v>5794</v>
      </c>
      <c r="C4567" s="374" t="s">
        <v>11263</v>
      </c>
      <c r="D4567" s="373" t="s">
        <v>217</v>
      </c>
      <c r="E4567" s="373" t="s">
        <v>11264</v>
      </c>
      <c r="F4567" s="375" t="s">
        <v>5798</v>
      </c>
      <c r="G4567" s="376" t="s">
        <v>172</v>
      </c>
      <c r="H4567" s="377">
        <v>1.2434000000000001</v>
      </c>
      <c r="I4567" s="378">
        <v>1.0646499999999999</v>
      </c>
      <c r="J4567" s="378">
        <v>1.32</v>
      </c>
      <c r="K4567" s="379"/>
      <c r="L4567" s="493">
        <v>1.29</v>
      </c>
    </row>
    <row r="4568" spans="1:13" x14ac:dyDescent="0.2">
      <c r="A4568" s="359" t="s">
        <v>9101</v>
      </c>
      <c r="B4568" s="373" t="s">
        <v>5794</v>
      </c>
      <c r="C4568" s="374" t="s">
        <v>6159</v>
      </c>
      <c r="D4568" s="373" t="s">
        <v>217</v>
      </c>
      <c r="E4568" s="373" t="s">
        <v>5661</v>
      </c>
      <c r="F4568" s="375" t="s">
        <v>5798</v>
      </c>
      <c r="G4568" s="376" t="s">
        <v>160</v>
      </c>
      <c r="H4568" s="377">
        <v>9.4000000000000004E-3</v>
      </c>
      <c r="I4568" s="378">
        <v>2.82</v>
      </c>
      <c r="J4568" s="378">
        <v>0.02</v>
      </c>
      <c r="K4568" s="379"/>
      <c r="L4568" s="493">
        <v>3.4</v>
      </c>
    </row>
    <row r="4569" spans="1:13" x14ac:dyDescent="0.2">
      <c r="A4569" s="359" t="s">
        <v>9103</v>
      </c>
      <c r="B4569" s="360" t="s">
        <v>11267</v>
      </c>
      <c r="C4569" s="361" t="s">
        <v>5781</v>
      </c>
      <c r="D4569" s="360" t="s">
        <v>5782</v>
      </c>
      <c r="E4569" s="360" t="s">
        <v>5783</v>
      </c>
      <c r="F4569" s="362" t="s">
        <v>5784</v>
      </c>
      <c r="G4569" s="363" t="s">
        <v>5785</v>
      </c>
      <c r="H4569" s="361" t="s">
        <v>5786</v>
      </c>
      <c r="I4569" s="361" t="s">
        <v>5787</v>
      </c>
      <c r="J4569" s="361" t="s">
        <v>5788</v>
      </c>
      <c r="K4569" s="364"/>
      <c r="L4569" s="494"/>
    </row>
    <row r="4570" spans="1:13" x14ac:dyDescent="0.2">
      <c r="A4570" s="359" t="s">
        <v>9104</v>
      </c>
      <c r="B4570" s="365" t="s">
        <v>5789</v>
      </c>
      <c r="C4570" s="366" t="s">
        <v>7912</v>
      </c>
      <c r="D4570" s="365" t="s">
        <v>5791</v>
      </c>
      <c r="E4570" s="365" t="s">
        <v>962</v>
      </c>
      <c r="F4570" s="367">
        <v>7</v>
      </c>
      <c r="G4570" s="368" t="s">
        <v>172</v>
      </c>
      <c r="H4570" s="369">
        <v>1</v>
      </c>
      <c r="I4570" s="370">
        <v>9.6999999999999993</v>
      </c>
      <c r="J4570" s="370">
        <v>9.6999999999999993</v>
      </c>
      <c r="K4570" s="371"/>
      <c r="L4570" s="495">
        <v>11.69</v>
      </c>
      <c r="M4570" s="488">
        <v>11.69</v>
      </c>
    </row>
    <row r="4571" spans="1:13" x14ac:dyDescent="0.2">
      <c r="A4571" s="359" t="s">
        <v>9105</v>
      </c>
      <c r="B4571" s="373" t="s">
        <v>5794</v>
      </c>
      <c r="C4571" s="374" t="s">
        <v>5795</v>
      </c>
      <c r="D4571" s="373" t="s">
        <v>5791</v>
      </c>
      <c r="E4571" s="373" t="s">
        <v>5302</v>
      </c>
      <c r="F4571" s="375" t="s">
        <v>5796</v>
      </c>
      <c r="G4571" s="376" t="s">
        <v>86</v>
      </c>
      <c r="H4571" s="377">
        <v>7.0000000000000007E-2</v>
      </c>
      <c r="I4571" s="378">
        <v>12.5</v>
      </c>
      <c r="J4571" s="378">
        <v>0.87</v>
      </c>
      <c r="K4571" s="379"/>
      <c r="L4571" s="493">
        <v>15.06</v>
      </c>
    </row>
    <row r="4572" spans="1:13" x14ac:dyDescent="0.2">
      <c r="A4572" s="359" t="s">
        <v>9106</v>
      </c>
      <c r="B4572" s="373" t="s">
        <v>5794</v>
      </c>
      <c r="C4572" s="374" t="s">
        <v>6062</v>
      </c>
      <c r="D4572" s="373" t="s">
        <v>5791</v>
      </c>
      <c r="E4572" s="373" t="s">
        <v>5341</v>
      </c>
      <c r="F4572" s="375" t="s">
        <v>5796</v>
      </c>
      <c r="G4572" s="376" t="s">
        <v>86</v>
      </c>
      <c r="H4572" s="377">
        <v>7.0000000000000007E-2</v>
      </c>
      <c r="I4572" s="378">
        <v>18.510000000000002</v>
      </c>
      <c r="J4572" s="378">
        <v>1.29</v>
      </c>
      <c r="K4572" s="379"/>
      <c r="L4572" s="493">
        <v>22.3</v>
      </c>
    </row>
    <row r="4573" spans="1:13" x14ac:dyDescent="0.2">
      <c r="A4573" s="359" t="s">
        <v>9107</v>
      </c>
      <c r="B4573" s="373" t="s">
        <v>5794</v>
      </c>
      <c r="C4573" s="374" t="s">
        <v>7916</v>
      </c>
      <c r="D4573" s="373" t="s">
        <v>5791</v>
      </c>
      <c r="E4573" s="373" t="s">
        <v>7917</v>
      </c>
      <c r="F4573" s="375" t="s">
        <v>5798</v>
      </c>
      <c r="G4573" s="376" t="s">
        <v>5385</v>
      </c>
      <c r="H4573" s="377">
        <v>1.02</v>
      </c>
      <c r="I4573" s="378">
        <v>7.3992374999999981</v>
      </c>
      <c r="J4573" s="378">
        <v>7.54</v>
      </c>
      <c r="K4573" s="379"/>
      <c r="L4573" s="493">
        <v>8.91</v>
      </c>
    </row>
    <row r="4574" spans="1:13" x14ac:dyDescent="0.2">
      <c r="A4574" s="359" t="s">
        <v>14607</v>
      </c>
      <c r="B4574" s="381" t="s">
        <v>11273</v>
      </c>
      <c r="C4574" s="382" t="s">
        <v>5781</v>
      </c>
      <c r="D4574" s="381" t="s">
        <v>5782</v>
      </c>
      <c r="E4574" s="381" t="s">
        <v>5783</v>
      </c>
      <c r="F4574" s="383" t="s">
        <v>5784</v>
      </c>
      <c r="G4574" s="384" t="s">
        <v>5785</v>
      </c>
      <c r="H4574" s="382" t="s">
        <v>5786</v>
      </c>
      <c r="I4574" s="382" t="s">
        <v>5787</v>
      </c>
      <c r="J4574" s="382" t="s">
        <v>5788</v>
      </c>
      <c r="K4574" s="364"/>
    </row>
    <row r="4575" spans="1:13" ht="36.75" thickBot="1" x14ac:dyDescent="0.25">
      <c r="A4575" s="359" t="s">
        <v>14608</v>
      </c>
      <c r="B4575" s="385" t="s">
        <v>5789</v>
      </c>
      <c r="C4575" s="386" t="s">
        <v>6155</v>
      </c>
      <c r="D4575" s="385" t="s">
        <v>217</v>
      </c>
      <c r="E4575" s="385" t="s">
        <v>6156</v>
      </c>
      <c r="F4575" s="387" t="s">
        <v>6088</v>
      </c>
      <c r="G4575" s="388" t="s">
        <v>172</v>
      </c>
      <c r="H4575" s="389">
        <v>1</v>
      </c>
      <c r="I4575" s="372">
        <v>3.32</v>
      </c>
      <c r="J4575" s="372">
        <v>3.32</v>
      </c>
      <c r="K4575" s="371"/>
      <c r="L4575" s="488">
        <v>4.01</v>
      </c>
      <c r="M4575" s="488">
        <v>4.01</v>
      </c>
    </row>
    <row r="4576" spans="1:13" ht="24.75" thickTop="1" x14ac:dyDescent="0.2">
      <c r="A4576" s="359" t="s">
        <v>14609</v>
      </c>
      <c r="B4576" s="411" t="s">
        <v>5898</v>
      </c>
      <c r="C4576" s="412" t="s">
        <v>6089</v>
      </c>
      <c r="D4576" s="411" t="s">
        <v>217</v>
      </c>
      <c r="E4576" s="411" t="s">
        <v>6090</v>
      </c>
      <c r="F4576" s="413" t="s">
        <v>5908</v>
      </c>
      <c r="G4576" s="414" t="s">
        <v>185</v>
      </c>
      <c r="H4576" s="415">
        <v>2.9000000000000001E-2</v>
      </c>
      <c r="I4576" s="416">
        <v>17.43</v>
      </c>
      <c r="J4576" s="416">
        <v>0.5</v>
      </c>
      <c r="K4576" s="379"/>
      <c r="L4576" s="491">
        <v>21</v>
      </c>
    </row>
    <row r="4577" spans="1:13" ht="24" x14ac:dyDescent="0.2">
      <c r="A4577" s="359" t="s">
        <v>9108</v>
      </c>
      <c r="B4577" s="418" t="s">
        <v>5898</v>
      </c>
      <c r="C4577" s="419" t="s">
        <v>6091</v>
      </c>
      <c r="D4577" s="418" t="s">
        <v>217</v>
      </c>
      <c r="E4577" s="418" t="s">
        <v>6092</v>
      </c>
      <c r="F4577" s="420" t="s">
        <v>5908</v>
      </c>
      <c r="G4577" s="421" t="s">
        <v>185</v>
      </c>
      <c r="H4577" s="422">
        <v>2.9000000000000001E-2</v>
      </c>
      <c r="I4577" s="423">
        <v>24.12</v>
      </c>
      <c r="J4577" s="423">
        <v>0.69</v>
      </c>
      <c r="K4577" s="379"/>
      <c r="L4577" s="493">
        <v>29.06</v>
      </c>
    </row>
    <row r="4578" spans="1:13" ht="24" x14ac:dyDescent="0.2">
      <c r="A4578" s="359" t="s">
        <v>9110</v>
      </c>
      <c r="B4578" s="373" t="s">
        <v>5794</v>
      </c>
      <c r="C4578" s="374" t="s">
        <v>6157</v>
      </c>
      <c r="D4578" s="373" t="s">
        <v>217</v>
      </c>
      <c r="E4578" s="373" t="s">
        <v>6158</v>
      </c>
      <c r="F4578" s="375" t="s">
        <v>5798</v>
      </c>
      <c r="G4578" s="376" t="s">
        <v>172</v>
      </c>
      <c r="H4578" s="377">
        <v>1.2434000000000001</v>
      </c>
      <c r="I4578" s="378">
        <v>1.7</v>
      </c>
      <c r="J4578" s="378">
        <v>2.11</v>
      </c>
      <c r="K4578" s="379"/>
      <c r="L4578" s="493">
        <v>2.0499999999999998</v>
      </c>
    </row>
    <row r="4579" spans="1:13" x14ac:dyDescent="0.2">
      <c r="A4579" s="359" t="s">
        <v>9112</v>
      </c>
      <c r="B4579" s="373" t="s">
        <v>5794</v>
      </c>
      <c r="C4579" s="374" t="s">
        <v>6159</v>
      </c>
      <c r="D4579" s="373" t="s">
        <v>217</v>
      </c>
      <c r="E4579" s="373" t="s">
        <v>5661</v>
      </c>
      <c r="F4579" s="375" t="s">
        <v>5798</v>
      </c>
      <c r="G4579" s="376" t="s">
        <v>160</v>
      </c>
      <c r="H4579" s="377">
        <v>9.4000000000000004E-3</v>
      </c>
      <c r="I4579" s="378">
        <v>2.82</v>
      </c>
      <c r="J4579" s="378">
        <v>0.02</v>
      </c>
      <c r="K4579" s="379"/>
      <c r="L4579" s="493">
        <v>3.4</v>
      </c>
    </row>
    <row r="4580" spans="1:13" x14ac:dyDescent="0.2">
      <c r="A4580" s="359" t="s">
        <v>9113</v>
      </c>
      <c r="B4580" s="360" t="s">
        <v>11280</v>
      </c>
      <c r="C4580" s="361" t="s">
        <v>5781</v>
      </c>
      <c r="D4580" s="360" t="s">
        <v>5782</v>
      </c>
      <c r="E4580" s="360" t="s">
        <v>5783</v>
      </c>
      <c r="F4580" s="362" t="s">
        <v>5784</v>
      </c>
      <c r="G4580" s="363" t="s">
        <v>5785</v>
      </c>
      <c r="H4580" s="361" t="s">
        <v>5786</v>
      </c>
      <c r="I4580" s="361" t="s">
        <v>5787</v>
      </c>
      <c r="J4580" s="361" t="s">
        <v>5788</v>
      </c>
      <c r="K4580" s="364"/>
      <c r="L4580" s="494"/>
    </row>
    <row r="4581" spans="1:13" x14ac:dyDescent="0.2">
      <c r="A4581" s="359" t="s">
        <v>9114</v>
      </c>
      <c r="B4581" s="365" t="s">
        <v>5789</v>
      </c>
      <c r="C4581" s="366" t="s">
        <v>8273</v>
      </c>
      <c r="D4581" s="365" t="s">
        <v>5791</v>
      </c>
      <c r="E4581" s="365" t="s">
        <v>1042</v>
      </c>
      <c r="F4581" s="367">
        <v>7</v>
      </c>
      <c r="G4581" s="368" t="s">
        <v>5385</v>
      </c>
      <c r="H4581" s="369">
        <v>1</v>
      </c>
      <c r="I4581" s="370">
        <v>5.17</v>
      </c>
      <c r="J4581" s="370">
        <v>5.17</v>
      </c>
      <c r="K4581" s="371"/>
      <c r="L4581" s="495">
        <v>6.23</v>
      </c>
      <c r="M4581" s="488">
        <v>6.23</v>
      </c>
    </row>
    <row r="4582" spans="1:13" x14ac:dyDescent="0.2">
      <c r="A4582" s="359" t="s">
        <v>9115</v>
      </c>
      <c r="B4582" s="373" t="s">
        <v>5794</v>
      </c>
      <c r="C4582" s="374" t="s">
        <v>5795</v>
      </c>
      <c r="D4582" s="373" t="s">
        <v>5791</v>
      </c>
      <c r="E4582" s="373" t="s">
        <v>5302</v>
      </c>
      <c r="F4582" s="375" t="s">
        <v>5796</v>
      </c>
      <c r="G4582" s="376" t="s">
        <v>86</v>
      </c>
      <c r="H4582" s="377">
        <v>0.06</v>
      </c>
      <c r="I4582" s="378">
        <v>12.5</v>
      </c>
      <c r="J4582" s="378">
        <v>0.75</v>
      </c>
      <c r="K4582" s="379"/>
      <c r="L4582" s="493">
        <v>15.06</v>
      </c>
    </row>
    <row r="4583" spans="1:13" x14ac:dyDescent="0.2">
      <c r="A4583" s="359" t="s">
        <v>9116</v>
      </c>
      <c r="B4583" s="373" t="s">
        <v>5794</v>
      </c>
      <c r="C4583" s="374" t="s">
        <v>6062</v>
      </c>
      <c r="D4583" s="373" t="s">
        <v>5791</v>
      </c>
      <c r="E4583" s="373" t="s">
        <v>5341</v>
      </c>
      <c r="F4583" s="375" t="s">
        <v>5796</v>
      </c>
      <c r="G4583" s="376" t="s">
        <v>86</v>
      </c>
      <c r="H4583" s="377">
        <v>0.06</v>
      </c>
      <c r="I4583" s="378">
        <v>18.510000000000002</v>
      </c>
      <c r="J4583" s="378">
        <v>1.1100000000000001</v>
      </c>
      <c r="K4583" s="379"/>
      <c r="L4583" s="493">
        <v>22.3</v>
      </c>
    </row>
    <row r="4584" spans="1:13" x14ac:dyDescent="0.2">
      <c r="A4584" s="359" t="s">
        <v>9117</v>
      </c>
      <c r="B4584" s="373" t="s">
        <v>5794</v>
      </c>
      <c r="C4584" s="374" t="s">
        <v>8277</v>
      </c>
      <c r="D4584" s="373" t="s">
        <v>5791</v>
      </c>
      <c r="E4584" s="373" t="s">
        <v>1042</v>
      </c>
      <c r="F4584" s="375" t="s">
        <v>5798</v>
      </c>
      <c r="G4584" s="376" t="s">
        <v>5385</v>
      </c>
      <c r="H4584" s="377">
        <v>1.02</v>
      </c>
      <c r="I4584" s="378">
        <v>3.249133333333333</v>
      </c>
      <c r="J4584" s="378">
        <v>3.31</v>
      </c>
      <c r="K4584" s="379"/>
      <c r="L4584" s="493">
        <v>3.93</v>
      </c>
    </row>
    <row r="4585" spans="1:13" x14ac:dyDescent="0.2">
      <c r="A4585" s="359" t="s">
        <v>9118</v>
      </c>
      <c r="B4585" s="360" t="s">
        <v>11286</v>
      </c>
      <c r="C4585" s="361" t="s">
        <v>5781</v>
      </c>
      <c r="D4585" s="360" t="s">
        <v>5782</v>
      </c>
      <c r="E4585" s="360" t="s">
        <v>5783</v>
      </c>
      <c r="F4585" s="362" t="s">
        <v>5784</v>
      </c>
      <c r="G4585" s="363" t="s">
        <v>5785</v>
      </c>
      <c r="H4585" s="361" t="s">
        <v>5786</v>
      </c>
      <c r="I4585" s="361" t="s">
        <v>5787</v>
      </c>
      <c r="J4585" s="361" t="s">
        <v>5788</v>
      </c>
      <c r="K4585" s="364"/>
      <c r="L4585" s="494"/>
    </row>
    <row r="4586" spans="1:13" x14ac:dyDescent="0.2">
      <c r="A4586" s="359" t="s">
        <v>9119</v>
      </c>
      <c r="B4586" s="365" t="s">
        <v>5789</v>
      </c>
      <c r="C4586" s="366" t="s">
        <v>8281</v>
      </c>
      <c r="D4586" s="365" t="s">
        <v>5791</v>
      </c>
      <c r="E4586" s="365" t="s">
        <v>1044</v>
      </c>
      <c r="F4586" s="367">
        <v>7</v>
      </c>
      <c r="G4586" s="368" t="s">
        <v>5385</v>
      </c>
      <c r="H4586" s="369">
        <v>1</v>
      </c>
      <c r="I4586" s="370">
        <v>6.41</v>
      </c>
      <c r="J4586" s="370">
        <v>6.41</v>
      </c>
      <c r="K4586" s="371"/>
      <c r="L4586" s="495">
        <v>7.72</v>
      </c>
      <c r="M4586" s="488">
        <v>7.72</v>
      </c>
    </row>
    <row r="4587" spans="1:13" x14ac:dyDescent="0.2">
      <c r="A4587" s="359" t="s">
        <v>14610</v>
      </c>
      <c r="B4587" s="396" t="s">
        <v>5794</v>
      </c>
      <c r="C4587" s="397" t="s">
        <v>5795</v>
      </c>
      <c r="D4587" s="396" t="s">
        <v>5791</v>
      </c>
      <c r="E4587" s="396" t="s">
        <v>5302</v>
      </c>
      <c r="F4587" s="398" t="s">
        <v>5796</v>
      </c>
      <c r="G4587" s="399" t="s">
        <v>86</v>
      </c>
      <c r="H4587" s="400">
        <v>6.5000000000000002E-2</v>
      </c>
      <c r="I4587" s="380">
        <v>12.5</v>
      </c>
      <c r="J4587" s="380">
        <v>0.81</v>
      </c>
      <c r="K4587" s="379"/>
      <c r="L4587" s="489">
        <v>15.06</v>
      </c>
    </row>
    <row r="4588" spans="1:13" ht="12.75" thickBot="1" x14ac:dyDescent="0.25">
      <c r="A4588" s="359" t="s">
        <v>14611</v>
      </c>
      <c r="B4588" s="396" t="s">
        <v>5794</v>
      </c>
      <c r="C4588" s="397" t="s">
        <v>6062</v>
      </c>
      <c r="D4588" s="396" t="s">
        <v>5791</v>
      </c>
      <c r="E4588" s="396" t="s">
        <v>5341</v>
      </c>
      <c r="F4588" s="398" t="s">
        <v>5796</v>
      </c>
      <c r="G4588" s="399" t="s">
        <v>86</v>
      </c>
      <c r="H4588" s="400">
        <v>6.5000000000000002E-2</v>
      </c>
      <c r="I4588" s="380">
        <v>18.510000000000002</v>
      </c>
      <c r="J4588" s="380">
        <v>1.2</v>
      </c>
      <c r="K4588" s="379"/>
      <c r="L4588" s="489">
        <v>22.3</v>
      </c>
    </row>
    <row r="4589" spans="1:13" ht="12.75" thickTop="1" x14ac:dyDescent="0.2">
      <c r="A4589" s="359" t="s">
        <v>14612</v>
      </c>
      <c r="B4589" s="390" t="s">
        <v>5794</v>
      </c>
      <c r="C4589" s="391" t="s">
        <v>8285</v>
      </c>
      <c r="D4589" s="390" t="s">
        <v>5791</v>
      </c>
      <c r="E4589" s="390" t="s">
        <v>1044</v>
      </c>
      <c r="F4589" s="392" t="s">
        <v>5798</v>
      </c>
      <c r="G4589" s="393" t="s">
        <v>5385</v>
      </c>
      <c r="H4589" s="394">
        <v>1.02</v>
      </c>
      <c r="I4589" s="395">
        <v>4.32</v>
      </c>
      <c r="J4589" s="395">
        <v>4.4000000000000004</v>
      </c>
      <c r="K4589" s="379"/>
      <c r="L4589" s="491">
        <v>5.21</v>
      </c>
    </row>
    <row r="4590" spans="1:13" x14ac:dyDescent="0.2">
      <c r="A4590" s="359" t="s">
        <v>9120</v>
      </c>
      <c r="B4590" s="360" t="s">
        <v>11292</v>
      </c>
      <c r="C4590" s="361" t="s">
        <v>5781</v>
      </c>
      <c r="D4590" s="360" t="s">
        <v>5782</v>
      </c>
      <c r="E4590" s="360" t="s">
        <v>5783</v>
      </c>
      <c r="F4590" s="362" t="s">
        <v>5784</v>
      </c>
      <c r="G4590" s="363" t="s">
        <v>5785</v>
      </c>
      <c r="H4590" s="361" t="s">
        <v>5786</v>
      </c>
      <c r="I4590" s="361" t="s">
        <v>5787</v>
      </c>
      <c r="J4590" s="361" t="s">
        <v>5788</v>
      </c>
      <c r="K4590" s="364"/>
      <c r="L4590" s="494"/>
    </row>
    <row r="4591" spans="1:13" ht="36" x14ac:dyDescent="0.2">
      <c r="A4591" s="359" t="s">
        <v>9122</v>
      </c>
      <c r="B4591" s="365" t="s">
        <v>5789</v>
      </c>
      <c r="C4591" s="366" t="s">
        <v>6114</v>
      </c>
      <c r="D4591" s="365" t="s">
        <v>217</v>
      </c>
      <c r="E4591" s="365" t="s">
        <v>11294</v>
      </c>
      <c r="F4591" s="367" t="s">
        <v>6088</v>
      </c>
      <c r="G4591" s="368" t="s">
        <v>160</v>
      </c>
      <c r="H4591" s="369">
        <v>1</v>
      </c>
      <c r="I4591" s="370">
        <v>12.51</v>
      </c>
      <c r="J4591" s="370">
        <v>12.509999999999998</v>
      </c>
      <c r="K4591" s="371"/>
      <c r="L4591" s="495">
        <v>15.08</v>
      </c>
      <c r="M4591" s="488">
        <v>15.08</v>
      </c>
    </row>
    <row r="4592" spans="1:13" ht="24" x14ac:dyDescent="0.2">
      <c r="A4592" s="359" t="s">
        <v>9123</v>
      </c>
      <c r="B4592" s="418" t="s">
        <v>5898</v>
      </c>
      <c r="C4592" s="419" t="s">
        <v>6089</v>
      </c>
      <c r="D4592" s="418" t="s">
        <v>217</v>
      </c>
      <c r="E4592" s="418" t="s">
        <v>6090</v>
      </c>
      <c r="F4592" s="420" t="s">
        <v>5908</v>
      </c>
      <c r="G4592" s="421" t="s">
        <v>185</v>
      </c>
      <c r="H4592" s="422">
        <v>0.222</v>
      </c>
      <c r="I4592" s="423">
        <v>17.43</v>
      </c>
      <c r="J4592" s="423">
        <v>3.86</v>
      </c>
      <c r="K4592" s="379"/>
      <c r="L4592" s="493">
        <v>21</v>
      </c>
    </row>
    <row r="4593" spans="1:13" ht="24" x14ac:dyDescent="0.2">
      <c r="A4593" s="359" t="s">
        <v>9124</v>
      </c>
      <c r="B4593" s="418" t="s">
        <v>5898</v>
      </c>
      <c r="C4593" s="419" t="s">
        <v>6091</v>
      </c>
      <c r="D4593" s="418" t="s">
        <v>217</v>
      </c>
      <c r="E4593" s="418" t="s">
        <v>6092</v>
      </c>
      <c r="F4593" s="420" t="s">
        <v>5908</v>
      </c>
      <c r="G4593" s="421" t="s">
        <v>185</v>
      </c>
      <c r="H4593" s="422">
        <v>0.222</v>
      </c>
      <c r="I4593" s="423">
        <v>24.12</v>
      </c>
      <c r="J4593" s="423">
        <v>5.35</v>
      </c>
      <c r="K4593" s="379"/>
      <c r="L4593" s="493">
        <v>29.06</v>
      </c>
    </row>
    <row r="4594" spans="1:13" ht="24" x14ac:dyDescent="0.2">
      <c r="A4594" s="359" t="s">
        <v>9125</v>
      </c>
      <c r="B4594" s="373" t="s">
        <v>5794</v>
      </c>
      <c r="C4594" s="374" t="s">
        <v>6115</v>
      </c>
      <c r="D4594" s="373" t="s">
        <v>217</v>
      </c>
      <c r="E4594" s="373" t="s">
        <v>6116</v>
      </c>
      <c r="F4594" s="375" t="s">
        <v>5798</v>
      </c>
      <c r="G4594" s="376" t="s">
        <v>160</v>
      </c>
      <c r="H4594" s="377">
        <v>1</v>
      </c>
      <c r="I4594" s="378">
        <v>3.3009666666666666</v>
      </c>
      <c r="J4594" s="378">
        <v>3.3</v>
      </c>
      <c r="K4594" s="379"/>
      <c r="L4594" s="493">
        <v>3.97</v>
      </c>
    </row>
    <row r="4595" spans="1:13" x14ac:dyDescent="0.2">
      <c r="A4595" s="359" t="s">
        <v>9126</v>
      </c>
      <c r="B4595" s="360" t="s">
        <v>11299</v>
      </c>
      <c r="C4595" s="361" t="s">
        <v>5781</v>
      </c>
      <c r="D4595" s="360" t="s">
        <v>5782</v>
      </c>
      <c r="E4595" s="360" t="s">
        <v>5783</v>
      </c>
      <c r="F4595" s="362" t="s">
        <v>5784</v>
      </c>
      <c r="G4595" s="363" t="s">
        <v>5785</v>
      </c>
      <c r="H4595" s="361" t="s">
        <v>5786</v>
      </c>
      <c r="I4595" s="361" t="s">
        <v>5787</v>
      </c>
      <c r="J4595" s="361" t="s">
        <v>5788</v>
      </c>
      <c r="K4595" s="364"/>
      <c r="L4595" s="494"/>
    </row>
    <row r="4596" spans="1:13" ht="36" x14ac:dyDescent="0.2">
      <c r="A4596" s="359" t="s">
        <v>9127</v>
      </c>
      <c r="B4596" s="365" t="s">
        <v>5789</v>
      </c>
      <c r="C4596" s="366" t="s">
        <v>6153</v>
      </c>
      <c r="D4596" s="365" t="s">
        <v>217</v>
      </c>
      <c r="E4596" s="365" t="s">
        <v>402</v>
      </c>
      <c r="F4596" s="367" t="s">
        <v>6088</v>
      </c>
      <c r="G4596" s="368" t="s">
        <v>160</v>
      </c>
      <c r="H4596" s="369">
        <v>1</v>
      </c>
      <c r="I4596" s="370">
        <v>24.599999999999998</v>
      </c>
      <c r="J4596" s="370">
        <v>24.6</v>
      </c>
      <c r="K4596" s="371"/>
      <c r="L4596" s="495">
        <v>29.65</v>
      </c>
      <c r="M4596" s="488">
        <v>29.65</v>
      </c>
    </row>
    <row r="4597" spans="1:13" ht="24" x14ac:dyDescent="0.2">
      <c r="A4597" s="359" t="s">
        <v>14613</v>
      </c>
      <c r="B4597" s="424" t="s">
        <v>5898</v>
      </c>
      <c r="C4597" s="425" t="s">
        <v>6089</v>
      </c>
      <c r="D4597" s="424" t="s">
        <v>217</v>
      </c>
      <c r="E4597" s="424" t="s">
        <v>6090</v>
      </c>
      <c r="F4597" s="426" t="s">
        <v>5908</v>
      </c>
      <c r="G4597" s="427" t="s">
        <v>185</v>
      </c>
      <c r="H4597" s="428">
        <v>0.55000000000000004</v>
      </c>
      <c r="I4597" s="417">
        <v>17.43</v>
      </c>
      <c r="J4597" s="417">
        <v>9.58</v>
      </c>
      <c r="K4597" s="379"/>
      <c r="L4597" s="489">
        <v>21</v>
      </c>
    </row>
    <row r="4598" spans="1:13" ht="24.75" thickBot="1" x14ac:dyDescent="0.25">
      <c r="A4598" s="359" t="s">
        <v>14614</v>
      </c>
      <c r="B4598" s="424" t="s">
        <v>5898</v>
      </c>
      <c r="C4598" s="425" t="s">
        <v>6091</v>
      </c>
      <c r="D4598" s="424" t="s">
        <v>217</v>
      </c>
      <c r="E4598" s="424" t="s">
        <v>6092</v>
      </c>
      <c r="F4598" s="426" t="s">
        <v>5908</v>
      </c>
      <c r="G4598" s="427" t="s">
        <v>185</v>
      </c>
      <c r="H4598" s="428">
        <v>0.55000000000000004</v>
      </c>
      <c r="I4598" s="417">
        <v>24.12</v>
      </c>
      <c r="J4598" s="417">
        <v>13.26</v>
      </c>
      <c r="K4598" s="379"/>
      <c r="L4598" s="489">
        <v>29.06</v>
      </c>
    </row>
    <row r="4599" spans="1:13" ht="24.75" thickTop="1" x14ac:dyDescent="0.2">
      <c r="A4599" s="359" t="s">
        <v>14615</v>
      </c>
      <c r="B4599" s="411" t="s">
        <v>5898</v>
      </c>
      <c r="C4599" s="412" t="s">
        <v>6130</v>
      </c>
      <c r="D4599" s="411" t="s">
        <v>217</v>
      </c>
      <c r="E4599" s="411" t="s">
        <v>6131</v>
      </c>
      <c r="F4599" s="413" t="s">
        <v>5908</v>
      </c>
      <c r="G4599" s="414" t="s">
        <v>5885</v>
      </c>
      <c r="H4599" s="415">
        <v>8.9999999999999998E-4</v>
      </c>
      <c r="I4599" s="416">
        <v>537.34</v>
      </c>
      <c r="J4599" s="416">
        <v>0.48</v>
      </c>
      <c r="K4599" s="379"/>
      <c r="L4599" s="491">
        <v>647.33000000000004</v>
      </c>
    </row>
    <row r="4600" spans="1:13" x14ac:dyDescent="0.2">
      <c r="A4600" s="359" t="s">
        <v>9128</v>
      </c>
      <c r="B4600" s="373" t="s">
        <v>5794</v>
      </c>
      <c r="C4600" s="374" t="s">
        <v>6132</v>
      </c>
      <c r="D4600" s="373" t="s">
        <v>217</v>
      </c>
      <c r="E4600" s="373" t="s">
        <v>6133</v>
      </c>
      <c r="F4600" s="375" t="s">
        <v>5798</v>
      </c>
      <c r="G4600" s="376" t="s">
        <v>160</v>
      </c>
      <c r="H4600" s="377">
        <v>1</v>
      </c>
      <c r="I4600" s="378">
        <v>1.2827</v>
      </c>
      <c r="J4600" s="378">
        <v>1.28</v>
      </c>
      <c r="K4600" s="379"/>
      <c r="L4600" s="493">
        <v>1.54</v>
      </c>
    </row>
    <row r="4601" spans="1:13" x14ac:dyDescent="0.2">
      <c r="A4601" s="359" t="s">
        <v>9130</v>
      </c>
      <c r="B4601" s="360" t="s">
        <v>11306</v>
      </c>
      <c r="C4601" s="361" t="s">
        <v>5781</v>
      </c>
      <c r="D4601" s="360" t="s">
        <v>5782</v>
      </c>
      <c r="E4601" s="360" t="s">
        <v>5783</v>
      </c>
      <c r="F4601" s="362" t="s">
        <v>5784</v>
      </c>
      <c r="G4601" s="363" t="s">
        <v>5785</v>
      </c>
      <c r="H4601" s="361" t="s">
        <v>5786</v>
      </c>
      <c r="I4601" s="361" t="s">
        <v>5787</v>
      </c>
      <c r="J4601" s="361" t="s">
        <v>5788</v>
      </c>
      <c r="K4601" s="364"/>
      <c r="L4601" s="494"/>
    </row>
    <row r="4602" spans="1:13" ht="36" x14ac:dyDescent="0.2">
      <c r="A4602" s="359" t="s">
        <v>9131</v>
      </c>
      <c r="B4602" s="365" t="s">
        <v>5789</v>
      </c>
      <c r="C4602" s="366" t="s">
        <v>6147</v>
      </c>
      <c r="D4602" s="365" t="s">
        <v>217</v>
      </c>
      <c r="E4602" s="365" t="s">
        <v>11308</v>
      </c>
      <c r="F4602" s="367" t="s">
        <v>6088</v>
      </c>
      <c r="G4602" s="368" t="s">
        <v>160</v>
      </c>
      <c r="H4602" s="369">
        <v>1</v>
      </c>
      <c r="I4602" s="370">
        <v>8.5599999999999987</v>
      </c>
      <c r="J4602" s="370">
        <v>8.56</v>
      </c>
      <c r="K4602" s="371"/>
      <c r="L4602" s="495">
        <v>10.32</v>
      </c>
      <c r="M4602" s="488">
        <v>10.32</v>
      </c>
    </row>
    <row r="4603" spans="1:13" ht="24" x14ac:dyDescent="0.2">
      <c r="A4603" s="359" t="s">
        <v>9132</v>
      </c>
      <c r="B4603" s="418" t="s">
        <v>5898</v>
      </c>
      <c r="C4603" s="419" t="s">
        <v>6089</v>
      </c>
      <c r="D4603" s="418" t="s">
        <v>217</v>
      </c>
      <c r="E4603" s="418" t="s">
        <v>6090</v>
      </c>
      <c r="F4603" s="420" t="s">
        <v>5908</v>
      </c>
      <c r="G4603" s="421" t="s">
        <v>185</v>
      </c>
      <c r="H4603" s="422">
        <v>0.16400000000000001</v>
      </c>
      <c r="I4603" s="423">
        <v>17.43</v>
      </c>
      <c r="J4603" s="423">
        <v>2.85</v>
      </c>
      <c r="K4603" s="379"/>
      <c r="L4603" s="493">
        <v>21</v>
      </c>
    </row>
    <row r="4604" spans="1:13" ht="24" x14ac:dyDescent="0.2">
      <c r="A4604" s="359" t="s">
        <v>9133</v>
      </c>
      <c r="B4604" s="418" t="s">
        <v>5898</v>
      </c>
      <c r="C4604" s="419" t="s">
        <v>6091</v>
      </c>
      <c r="D4604" s="418" t="s">
        <v>217</v>
      </c>
      <c r="E4604" s="418" t="s">
        <v>6092</v>
      </c>
      <c r="F4604" s="420" t="s">
        <v>5908</v>
      </c>
      <c r="G4604" s="421" t="s">
        <v>185</v>
      </c>
      <c r="H4604" s="422">
        <v>0.16400000000000001</v>
      </c>
      <c r="I4604" s="423">
        <v>24.12</v>
      </c>
      <c r="J4604" s="423">
        <v>3.95</v>
      </c>
      <c r="K4604" s="379"/>
      <c r="L4604" s="493">
        <v>29.06</v>
      </c>
    </row>
    <row r="4605" spans="1:13" ht="24" x14ac:dyDescent="0.2">
      <c r="A4605" s="359" t="s">
        <v>9134</v>
      </c>
      <c r="B4605" s="418" t="s">
        <v>5898</v>
      </c>
      <c r="C4605" s="419" t="s">
        <v>6130</v>
      </c>
      <c r="D4605" s="418" t="s">
        <v>217</v>
      </c>
      <c r="E4605" s="418" t="s">
        <v>6131</v>
      </c>
      <c r="F4605" s="420" t="s">
        <v>5908</v>
      </c>
      <c r="G4605" s="421" t="s">
        <v>5885</v>
      </c>
      <c r="H4605" s="422">
        <v>8.9999999999999998E-4</v>
      </c>
      <c r="I4605" s="423">
        <v>537.34</v>
      </c>
      <c r="J4605" s="423">
        <v>0.48</v>
      </c>
      <c r="K4605" s="379"/>
      <c r="L4605" s="493">
        <v>647.33000000000004</v>
      </c>
    </row>
    <row r="4606" spans="1:13" x14ac:dyDescent="0.2">
      <c r="A4606" s="359" t="s">
        <v>9135</v>
      </c>
      <c r="B4606" s="373" t="s">
        <v>5794</v>
      </c>
      <c r="C4606" s="374" t="s">
        <v>6132</v>
      </c>
      <c r="D4606" s="373" t="s">
        <v>217</v>
      </c>
      <c r="E4606" s="373" t="s">
        <v>6133</v>
      </c>
      <c r="F4606" s="375" t="s">
        <v>5798</v>
      </c>
      <c r="G4606" s="376" t="s">
        <v>160</v>
      </c>
      <c r="H4606" s="377">
        <v>1</v>
      </c>
      <c r="I4606" s="378">
        <v>1.2827</v>
      </c>
      <c r="J4606" s="378">
        <v>1.28</v>
      </c>
      <c r="K4606" s="379"/>
      <c r="L4606" s="493">
        <v>1.54</v>
      </c>
    </row>
    <row r="4607" spans="1:13" x14ac:dyDescent="0.2">
      <c r="A4607" s="359" t="s">
        <v>9136</v>
      </c>
      <c r="B4607" s="360" t="s">
        <v>11314</v>
      </c>
      <c r="C4607" s="361" t="s">
        <v>5781</v>
      </c>
      <c r="D4607" s="360" t="s">
        <v>5782</v>
      </c>
      <c r="E4607" s="360" t="s">
        <v>5783</v>
      </c>
      <c r="F4607" s="362" t="s">
        <v>5784</v>
      </c>
      <c r="G4607" s="363" t="s">
        <v>5785</v>
      </c>
      <c r="H4607" s="361" t="s">
        <v>5786</v>
      </c>
      <c r="I4607" s="361" t="s">
        <v>5787</v>
      </c>
      <c r="J4607" s="361" t="s">
        <v>5788</v>
      </c>
      <c r="K4607" s="364"/>
      <c r="L4607" s="494"/>
    </row>
    <row r="4608" spans="1:13" ht="36" x14ac:dyDescent="0.2">
      <c r="A4608" s="359" t="s">
        <v>9137</v>
      </c>
      <c r="B4608" s="365" t="s">
        <v>5789</v>
      </c>
      <c r="C4608" s="366" t="s">
        <v>6129</v>
      </c>
      <c r="D4608" s="365" t="s">
        <v>217</v>
      </c>
      <c r="E4608" s="365" t="s">
        <v>11316</v>
      </c>
      <c r="F4608" s="367" t="s">
        <v>6088</v>
      </c>
      <c r="G4608" s="368" t="s">
        <v>160</v>
      </c>
      <c r="H4608" s="369">
        <v>1</v>
      </c>
      <c r="I4608" s="370">
        <v>13.84</v>
      </c>
      <c r="J4608" s="370">
        <v>13.84</v>
      </c>
      <c r="K4608" s="371"/>
      <c r="L4608" s="495">
        <v>16.68</v>
      </c>
      <c r="M4608" s="488">
        <v>16.68</v>
      </c>
    </row>
    <row r="4609" spans="1:13" ht="24" x14ac:dyDescent="0.2">
      <c r="A4609" s="359" t="s">
        <v>14616</v>
      </c>
      <c r="B4609" s="424" t="s">
        <v>5898</v>
      </c>
      <c r="C4609" s="425" t="s">
        <v>6089</v>
      </c>
      <c r="D4609" s="424" t="s">
        <v>217</v>
      </c>
      <c r="E4609" s="424" t="s">
        <v>6090</v>
      </c>
      <c r="F4609" s="426" t="s">
        <v>5908</v>
      </c>
      <c r="G4609" s="427" t="s">
        <v>185</v>
      </c>
      <c r="H4609" s="428">
        <v>0.29099999999999998</v>
      </c>
      <c r="I4609" s="417">
        <v>17.43</v>
      </c>
      <c r="J4609" s="417">
        <v>5.07</v>
      </c>
      <c r="K4609" s="379"/>
      <c r="L4609" s="489">
        <v>21</v>
      </c>
    </row>
    <row r="4610" spans="1:13" ht="24.75" thickBot="1" x14ac:dyDescent="0.25">
      <c r="A4610" s="359" t="s">
        <v>14617</v>
      </c>
      <c r="B4610" s="424" t="s">
        <v>5898</v>
      </c>
      <c r="C4610" s="425" t="s">
        <v>6091</v>
      </c>
      <c r="D4610" s="424" t="s">
        <v>217</v>
      </c>
      <c r="E4610" s="424" t="s">
        <v>6092</v>
      </c>
      <c r="F4610" s="426" t="s">
        <v>5908</v>
      </c>
      <c r="G4610" s="427" t="s">
        <v>185</v>
      </c>
      <c r="H4610" s="428">
        <v>0.29099999999999998</v>
      </c>
      <c r="I4610" s="417">
        <v>24.12</v>
      </c>
      <c r="J4610" s="417">
        <v>7.01</v>
      </c>
      <c r="K4610" s="379"/>
      <c r="L4610" s="489">
        <v>29.06</v>
      </c>
    </row>
    <row r="4611" spans="1:13" ht="24.75" thickTop="1" x14ac:dyDescent="0.2">
      <c r="A4611" s="359" t="s">
        <v>14618</v>
      </c>
      <c r="B4611" s="411" t="s">
        <v>5898</v>
      </c>
      <c r="C4611" s="412" t="s">
        <v>6130</v>
      </c>
      <c r="D4611" s="411" t="s">
        <v>217</v>
      </c>
      <c r="E4611" s="411" t="s">
        <v>6131</v>
      </c>
      <c r="F4611" s="413" t="s">
        <v>5908</v>
      </c>
      <c r="G4611" s="414" t="s">
        <v>5885</v>
      </c>
      <c r="H4611" s="415">
        <v>8.9999999999999998E-4</v>
      </c>
      <c r="I4611" s="416">
        <v>537.34</v>
      </c>
      <c r="J4611" s="416">
        <v>0.48</v>
      </c>
      <c r="K4611" s="379"/>
      <c r="L4611" s="491">
        <v>647.33000000000004</v>
      </c>
    </row>
    <row r="4612" spans="1:13" x14ac:dyDescent="0.2">
      <c r="A4612" s="359" t="s">
        <v>9138</v>
      </c>
      <c r="B4612" s="373" t="s">
        <v>5794</v>
      </c>
      <c r="C4612" s="374" t="s">
        <v>6132</v>
      </c>
      <c r="D4612" s="373" t="s">
        <v>217</v>
      </c>
      <c r="E4612" s="373" t="s">
        <v>6133</v>
      </c>
      <c r="F4612" s="375" t="s">
        <v>5798</v>
      </c>
      <c r="G4612" s="376" t="s">
        <v>160</v>
      </c>
      <c r="H4612" s="377">
        <v>1</v>
      </c>
      <c r="I4612" s="378">
        <v>1.2827</v>
      </c>
      <c r="J4612" s="378">
        <v>1.28</v>
      </c>
      <c r="K4612" s="379"/>
      <c r="L4612" s="493">
        <v>1.54</v>
      </c>
    </row>
    <row r="4613" spans="1:13" x14ac:dyDescent="0.2">
      <c r="A4613" s="359" t="s">
        <v>9140</v>
      </c>
      <c r="B4613" s="360" t="s">
        <v>11322</v>
      </c>
      <c r="C4613" s="361" t="s">
        <v>5781</v>
      </c>
      <c r="D4613" s="360" t="s">
        <v>5782</v>
      </c>
      <c r="E4613" s="360" t="s">
        <v>5783</v>
      </c>
      <c r="F4613" s="362" t="s">
        <v>5784</v>
      </c>
      <c r="G4613" s="363" t="s">
        <v>5785</v>
      </c>
      <c r="H4613" s="361" t="s">
        <v>5786</v>
      </c>
      <c r="I4613" s="361" t="s">
        <v>5787</v>
      </c>
      <c r="J4613" s="361" t="s">
        <v>5788</v>
      </c>
      <c r="K4613" s="364"/>
      <c r="L4613" s="494"/>
    </row>
    <row r="4614" spans="1:13" x14ac:dyDescent="0.2">
      <c r="A4614" s="359" t="s">
        <v>9142</v>
      </c>
      <c r="B4614" s="365" t="s">
        <v>5789</v>
      </c>
      <c r="C4614" s="366" t="s">
        <v>6106</v>
      </c>
      <c r="D4614" s="365" t="s">
        <v>5791</v>
      </c>
      <c r="E4614" s="365" t="s">
        <v>381</v>
      </c>
      <c r="F4614" s="367">
        <v>7</v>
      </c>
      <c r="G4614" s="368" t="s">
        <v>5305</v>
      </c>
      <c r="H4614" s="369">
        <v>1</v>
      </c>
      <c r="I4614" s="370">
        <v>4.25</v>
      </c>
      <c r="J4614" s="370">
        <v>4.25</v>
      </c>
      <c r="K4614" s="371"/>
      <c r="L4614" s="495">
        <v>5.13</v>
      </c>
      <c r="M4614" s="488">
        <v>5.13</v>
      </c>
    </row>
    <row r="4615" spans="1:13" x14ac:dyDescent="0.2">
      <c r="A4615" s="359" t="s">
        <v>9143</v>
      </c>
      <c r="B4615" s="373" t="s">
        <v>5794</v>
      </c>
      <c r="C4615" s="374" t="s">
        <v>5795</v>
      </c>
      <c r="D4615" s="373" t="s">
        <v>5791</v>
      </c>
      <c r="E4615" s="373" t="s">
        <v>5302</v>
      </c>
      <c r="F4615" s="375" t="s">
        <v>5796</v>
      </c>
      <c r="G4615" s="376" t="s">
        <v>86</v>
      </c>
      <c r="H4615" s="377">
        <v>0.08</v>
      </c>
      <c r="I4615" s="378">
        <v>12.5</v>
      </c>
      <c r="J4615" s="378">
        <v>1</v>
      </c>
      <c r="K4615" s="379"/>
      <c r="L4615" s="493">
        <v>15.06</v>
      </c>
    </row>
    <row r="4616" spans="1:13" x14ac:dyDescent="0.2">
      <c r="A4616" s="359" t="s">
        <v>9144</v>
      </c>
      <c r="B4616" s="373" t="s">
        <v>5794</v>
      </c>
      <c r="C4616" s="374" t="s">
        <v>6062</v>
      </c>
      <c r="D4616" s="373" t="s">
        <v>5791</v>
      </c>
      <c r="E4616" s="373" t="s">
        <v>5341</v>
      </c>
      <c r="F4616" s="375" t="s">
        <v>5796</v>
      </c>
      <c r="G4616" s="376" t="s">
        <v>86</v>
      </c>
      <c r="H4616" s="377">
        <v>0.08</v>
      </c>
      <c r="I4616" s="378">
        <v>18.510000000000002</v>
      </c>
      <c r="J4616" s="378">
        <v>1.48</v>
      </c>
      <c r="K4616" s="379"/>
      <c r="L4616" s="493">
        <v>22.3</v>
      </c>
    </row>
    <row r="4617" spans="1:13" x14ac:dyDescent="0.2">
      <c r="A4617" s="359" t="s">
        <v>14619</v>
      </c>
      <c r="B4617" s="396" t="s">
        <v>5794</v>
      </c>
      <c r="C4617" s="397" t="s">
        <v>6107</v>
      </c>
      <c r="D4617" s="396" t="s">
        <v>5791</v>
      </c>
      <c r="E4617" s="396" t="s">
        <v>6108</v>
      </c>
      <c r="F4617" s="398" t="s">
        <v>5798</v>
      </c>
      <c r="G4617" s="399" t="s">
        <v>5305</v>
      </c>
      <c r="H4617" s="400">
        <v>1</v>
      </c>
      <c r="I4617" s="380">
        <v>1.7711000000000001</v>
      </c>
      <c r="J4617" s="380">
        <v>1.77</v>
      </c>
      <c r="K4617" s="379"/>
      <c r="L4617" s="489">
        <v>2.15</v>
      </c>
    </row>
    <row r="4618" spans="1:13" ht="12.75" thickBot="1" x14ac:dyDescent="0.25">
      <c r="A4618" s="359" t="s">
        <v>14620</v>
      </c>
      <c r="B4618" s="381" t="s">
        <v>11328</v>
      </c>
      <c r="C4618" s="382" t="s">
        <v>5781</v>
      </c>
      <c r="D4618" s="381" t="s">
        <v>5782</v>
      </c>
      <c r="E4618" s="381" t="s">
        <v>5783</v>
      </c>
      <c r="F4618" s="383" t="s">
        <v>5784</v>
      </c>
      <c r="G4618" s="384" t="s">
        <v>5785</v>
      </c>
      <c r="H4618" s="382" t="s">
        <v>5786</v>
      </c>
      <c r="I4618" s="382" t="s">
        <v>5787</v>
      </c>
      <c r="J4618" s="382" t="s">
        <v>5788</v>
      </c>
      <c r="K4618" s="364"/>
    </row>
    <row r="4619" spans="1:13" ht="12.75" thickTop="1" x14ac:dyDescent="0.2">
      <c r="A4619" s="359" t="s">
        <v>14621</v>
      </c>
      <c r="B4619" s="401" t="s">
        <v>5789</v>
      </c>
      <c r="C4619" s="402" t="s">
        <v>6103</v>
      </c>
      <c r="D4619" s="401" t="s">
        <v>5791</v>
      </c>
      <c r="E4619" s="401" t="s">
        <v>379</v>
      </c>
      <c r="F4619" s="403">
        <v>7</v>
      </c>
      <c r="G4619" s="404" t="s">
        <v>5305</v>
      </c>
      <c r="H4619" s="405">
        <v>1</v>
      </c>
      <c r="I4619" s="406">
        <v>17.549999999999997</v>
      </c>
      <c r="J4619" s="406">
        <v>17.549999999999997</v>
      </c>
      <c r="K4619" s="371"/>
      <c r="L4619" s="496">
        <v>21.15</v>
      </c>
      <c r="M4619" s="488">
        <v>21.15</v>
      </c>
    </row>
    <row r="4620" spans="1:13" x14ac:dyDescent="0.2">
      <c r="A4620" s="359" t="s">
        <v>9146</v>
      </c>
      <c r="B4620" s="373" t="s">
        <v>5794</v>
      </c>
      <c r="C4620" s="374" t="s">
        <v>5795</v>
      </c>
      <c r="D4620" s="373" t="s">
        <v>5791</v>
      </c>
      <c r="E4620" s="373" t="s">
        <v>5302</v>
      </c>
      <c r="F4620" s="375" t="s">
        <v>5796</v>
      </c>
      <c r="G4620" s="376" t="s">
        <v>86</v>
      </c>
      <c r="H4620" s="377">
        <v>0.34</v>
      </c>
      <c r="I4620" s="378">
        <v>12.5</v>
      </c>
      <c r="J4620" s="378">
        <v>4.25</v>
      </c>
      <c r="K4620" s="379"/>
      <c r="L4620" s="493">
        <v>15.06</v>
      </c>
    </row>
    <row r="4621" spans="1:13" x14ac:dyDescent="0.2">
      <c r="A4621" s="359" t="s">
        <v>9148</v>
      </c>
      <c r="B4621" s="373" t="s">
        <v>5794</v>
      </c>
      <c r="C4621" s="374" t="s">
        <v>6062</v>
      </c>
      <c r="D4621" s="373" t="s">
        <v>5791</v>
      </c>
      <c r="E4621" s="373" t="s">
        <v>5341</v>
      </c>
      <c r="F4621" s="375" t="s">
        <v>5796</v>
      </c>
      <c r="G4621" s="376" t="s">
        <v>86</v>
      </c>
      <c r="H4621" s="377">
        <v>0.34</v>
      </c>
      <c r="I4621" s="378">
        <v>18.510000000000002</v>
      </c>
      <c r="J4621" s="378">
        <v>6.29</v>
      </c>
      <c r="K4621" s="379"/>
      <c r="L4621" s="493">
        <v>22.3</v>
      </c>
    </row>
    <row r="4622" spans="1:13" x14ac:dyDescent="0.2">
      <c r="A4622" s="359" t="s">
        <v>9150</v>
      </c>
      <c r="B4622" s="373" t="s">
        <v>5794</v>
      </c>
      <c r="C4622" s="374" t="s">
        <v>6104</v>
      </c>
      <c r="D4622" s="373" t="s">
        <v>5791</v>
      </c>
      <c r="E4622" s="373" t="s">
        <v>379</v>
      </c>
      <c r="F4622" s="375" t="s">
        <v>5798</v>
      </c>
      <c r="G4622" s="376" t="s">
        <v>5305</v>
      </c>
      <c r="H4622" s="377">
        <v>1</v>
      </c>
      <c r="I4622" s="378">
        <v>7.01</v>
      </c>
      <c r="J4622" s="378">
        <v>7.01</v>
      </c>
      <c r="K4622" s="379"/>
      <c r="L4622" s="493">
        <v>8.4499999999999993</v>
      </c>
    </row>
    <row r="4623" spans="1:13" x14ac:dyDescent="0.2">
      <c r="A4623" s="359" t="s">
        <v>9151</v>
      </c>
      <c r="B4623" s="360" t="s">
        <v>11334</v>
      </c>
      <c r="C4623" s="361" t="s">
        <v>5781</v>
      </c>
      <c r="D4623" s="360" t="s">
        <v>5782</v>
      </c>
      <c r="E4623" s="360" t="s">
        <v>5783</v>
      </c>
      <c r="F4623" s="362" t="s">
        <v>5784</v>
      </c>
      <c r="G4623" s="363" t="s">
        <v>5785</v>
      </c>
      <c r="H4623" s="361" t="s">
        <v>5786</v>
      </c>
      <c r="I4623" s="361" t="s">
        <v>5787</v>
      </c>
      <c r="J4623" s="361" t="s">
        <v>5788</v>
      </c>
      <c r="K4623" s="364"/>
      <c r="L4623" s="494"/>
    </row>
    <row r="4624" spans="1:13" x14ac:dyDescent="0.2">
      <c r="A4624" s="359" t="s">
        <v>9152</v>
      </c>
      <c r="B4624" s="365" t="s">
        <v>5789</v>
      </c>
      <c r="C4624" s="366" t="s">
        <v>6110</v>
      </c>
      <c r="D4624" s="365" t="s">
        <v>5791</v>
      </c>
      <c r="E4624" s="365" t="s">
        <v>383</v>
      </c>
      <c r="F4624" s="367">
        <v>7</v>
      </c>
      <c r="G4624" s="368" t="s">
        <v>5305</v>
      </c>
      <c r="H4624" s="369">
        <v>1</v>
      </c>
      <c r="I4624" s="370">
        <v>1.1200000000000001</v>
      </c>
      <c r="J4624" s="370">
        <v>1.1200000000000001</v>
      </c>
      <c r="K4624" s="371"/>
      <c r="L4624" s="495">
        <v>1.36</v>
      </c>
      <c r="M4624" s="488">
        <v>1.36</v>
      </c>
    </row>
    <row r="4625" spans="1:13" x14ac:dyDescent="0.2">
      <c r="A4625" s="359" t="s">
        <v>14622</v>
      </c>
      <c r="B4625" s="396" t="s">
        <v>5794</v>
      </c>
      <c r="C4625" s="397" t="s">
        <v>5795</v>
      </c>
      <c r="D4625" s="396" t="s">
        <v>5791</v>
      </c>
      <c r="E4625" s="396" t="s">
        <v>5302</v>
      </c>
      <c r="F4625" s="398" t="s">
        <v>5796</v>
      </c>
      <c r="G4625" s="399" t="s">
        <v>86</v>
      </c>
      <c r="H4625" s="400">
        <v>0.03</v>
      </c>
      <c r="I4625" s="380">
        <v>12.5</v>
      </c>
      <c r="J4625" s="380">
        <v>0.37</v>
      </c>
      <c r="K4625" s="379"/>
      <c r="L4625" s="489">
        <v>15.06</v>
      </c>
    </row>
    <row r="4626" spans="1:13" ht="12.75" thickBot="1" x14ac:dyDescent="0.25">
      <c r="A4626" s="359" t="s">
        <v>14623</v>
      </c>
      <c r="B4626" s="396" t="s">
        <v>5794</v>
      </c>
      <c r="C4626" s="397" t="s">
        <v>6062</v>
      </c>
      <c r="D4626" s="396" t="s">
        <v>5791</v>
      </c>
      <c r="E4626" s="396" t="s">
        <v>5341</v>
      </c>
      <c r="F4626" s="398" t="s">
        <v>5796</v>
      </c>
      <c r="G4626" s="399" t="s">
        <v>86</v>
      </c>
      <c r="H4626" s="400">
        <v>0.03</v>
      </c>
      <c r="I4626" s="380">
        <v>18.510000000000002</v>
      </c>
      <c r="J4626" s="380">
        <v>0.55000000000000004</v>
      </c>
      <c r="K4626" s="379"/>
      <c r="L4626" s="489">
        <v>22.3</v>
      </c>
    </row>
    <row r="4627" spans="1:13" ht="12.75" thickTop="1" x14ac:dyDescent="0.2">
      <c r="A4627" s="359" t="s">
        <v>14624</v>
      </c>
      <c r="B4627" s="390" t="s">
        <v>5794</v>
      </c>
      <c r="C4627" s="391" t="s">
        <v>6111</v>
      </c>
      <c r="D4627" s="390" t="s">
        <v>5791</v>
      </c>
      <c r="E4627" s="390" t="s">
        <v>6112</v>
      </c>
      <c r="F4627" s="392" t="s">
        <v>5798</v>
      </c>
      <c r="G4627" s="393" t="s">
        <v>5305</v>
      </c>
      <c r="H4627" s="394">
        <v>1</v>
      </c>
      <c r="I4627" s="395">
        <v>0.2</v>
      </c>
      <c r="J4627" s="395">
        <v>0.2</v>
      </c>
      <c r="K4627" s="379"/>
      <c r="L4627" s="491">
        <v>0.25</v>
      </c>
    </row>
    <row r="4628" spans="1:13" x14ac:dyDescent="0.2">
      <c r="A4628" s="359" t="s">
        <v>9155</v>
      </c>
      <c r="B4628" s="360" t="s">
        <v>11340</v>
      </c>
      <c r="C4628" s="361" t="s">
        <v>5781</v>
      </c>
      <c r="D4628" s="360" t="s">
        <v>5782</v>
      </c>
      <c r="E4628" s="360" t="s">
        <v>5783</v>
      </c>
      <c r="F4628" s="362" t="s">
        <v>5784</v>
      </c>
      <c r="G4628" s="363" t="s">
        <v>5785</v>
      </c>
      <c r="H4628" s="361" t="s">
        <v>5786</v>
      </c>
      <c r="I4628" s="361" t="s">
        <v>5787</v>
      </c>
      <c r="J4628" s="361" t="s">
        <v>5788</v>
      </c>
      <c r="K4628" s="364"/>
      <c r="L4628" s="494"/>
    </row>
    <row r="4629" spans="1:13" ht="24" x14ac:dyDescent="0.2">
      <c r="A4629" s="359" t="s">
        <v>9157</v>
      </c>
      <c r="B4629" s="365" t="s">
        <v>5789</v>
      </c>
      <c r="C4629" s="366" t="s">
        <v>11342</v>
      </c>
      <c r="D4629" s="365" t="s">
        <v>5791</v>
      </c>
      <c r="E4629" s="365" t="s">
        <v>1792</v>
      </c>
      <c r="F4629" s="367">
        <v>7</v>
      </c>
      <c r="G4629" s="368" t="s">
        <v>5305</v>
      </c>
      <c r="H4629" s="369">
        <v>1</v>
      </c>
      <c r="I4629" s="370">
        <v>12.02</v>
      </c>
      <c r="J4629" s="370">
        <v>12.02</v>
      </c>
      <c r="K4629" s="371"/>
      <c r="L4629" s="495">
        <v>14.48</v>
      </c>
      <c r="M4629" s="488">
        <v>14.48</v>
      </c>
    </row>
    <row r="4630" spans="1:13" x14ac:dyDescent="0.2">
      <c r="A4630" s="359" t="s">
        <v>9159</v>
      </c>
      <c r="B4630" s="373" t="s">
        <v>5794</v>
      </c>
      <c r="C4630" s="374" t="s">
        <v>5795</v>
      </c>
      <c r="D4630" s="373" t="s">
        <v>5791</v>
      </c>
      <c r="E4630" s="373" t="s">
        <v>5302</v>
      </c>
      <c r="F4630" s="375" t="s">
        <v>5796</v>
      </c>
      <c r="G4630" s="376" t="s">
        <v>86</v>
      </c>
      <c r="H4630" s="377">
        <v>0.28999999999999998</v>
      </c>
      <c r="I4630" s="378">
        <v>12.5</v>
      </c>
      <c r="J4630" s="378">
        <v>3.62</v>
      </c>
      <c r="K4630" s="379"/>
      <c r="L4630" s="493">
        <v>15.06</v>
      </c>
    </row>
    <row r="4631" spans="1:13" x14ac:dyDescent="0.2">
      <c r="A4631" s="359" t="s">
        <v>9160</v>
      </c>
      <c r="B4631" s="373" t="s">
        <v>5794</v>
      </c>
      <c r="C4631" s="374" t="s">
        <v>6062</v>
      </c>
      <c r="D4631" s="373" t="s">
        <v>5791</v>
      </c>
      <c r="E4631" s="373" t="s">
        <v>5341</v>
      </c>
      <c r="F4631" s="375" t="s">
        <v>5796</v>
      </c>
      <c r="G4631" s="376" t="s">
        <v>86</v>
      </c>
      <c r="H4631" s="377">
        <v>0.28999999999999998</v>
      </c>
      <c r="I4631" s="378">
        <v>18.510000000000002</v>
      </c>
      <c r="J4631" s="378">
        <v>5.36</v>
      </c>
      <c r="K4631" s="379"/>
      <c r="L4631" s="493">
        <v>22.3</v>
      </c>
    </row>
    <row r="4632" spans="1:13" ht="24" x14ac:dyDescent="0.2">
      <c r="A4632" s="359" t="s">
        <v>9161</v>
      </c>
      <c r="B4632" s="373" t="s">
        <v>5794</v>
      </c>
      <c r="C4632" s="374" t="s">
        <v>11346</v>
      </c>
      <c r="D4632" s="373" t="s">
        <v>5791</v>
      </c>
      <c r="E4632" s="373" t="s">
        <v>1792</v>
      </c>
      <c r="F4632" s="375" t="s">
        <v>5798</v>
      </c>
      <c r="G4632" s="376" t="s">
        <v>5305</v>
      </c>
      <c r="H4632" s="377">
        <v>1</v>
      </c>
      <c r="I4632" s="378">
        <v>3.0400999999999994</v>
      </c>
      <c r="J4632" s="378">
        <v>3.04</v>
      </c>
      <c r="K4632" s="379"/>
      <c r="L4632" s="493">
        <v>3.66</v>
      </c>
    </row>
    <row r="4633" spans="1:13" x14ac:dyDescent="0.2">
      <c r="A4633" s="359" t="s">
        <v>14625</v>
      </c>
      <c r="B4633" s="381" t="s">
        <v>11348</v>
      </c>
      <c r="C4633" s="382" t="s">
        <v>5781</v>
      </c>
      <c r="D4633" s="381" t="s">
        <v>5782</v>
      </c>
      <c r="E4633" s="381" t="s">
        <v>5783</v>
      </c>
      <c r="F4633" s="383" t="s">
        <v>5784</v>
      </c>
      <c r="G4633" s="384" t="s">
        <v>5785</v>
      </c>
      <c r="H4633" s="382" t="s">
        <v>5786</v>
      </c>
      <c r="I4633" s="382" t="s">
        <v>5787</v>
      </c>
      <c r="J4633" s="382" t="s">
        <v>5788</v>
      </c>
      <c r="K4633" s="364"/>
    </row>
    <row r="4634" spans="1:13" ht="36.75" thickBot="1" x14ac:dyDescent="0.25">
      <c r="A4634" s="359" t="s">
        <v>14626</v>
      </c>
      <c r="B4634" s="385" t="s">
        <v>5789</v>
      </c>
      <c r="C4634" s="386" t="s">
        <v>11350</v>
      </c>
      <c r="D4634" s="385" t="s">
        <v>217</v>
      </c>
      <c r="E4634" s="385" t="s">
        <v>1794</v>
      </c>
      <c r="F4634" s="387" t="s">
        <v>6088</v>
      </c>
      <c r="G4634" s="388" t="s">
        <v>160</v>
      </c>
      <c r="H4634" s="389">
        <v>1</v>
      </c>
      <c r="I4634" s="372">
        <v>8.8800000000000008</v>
      </c>
      <c r="J4634" s="372">
        <v>8.879999999999999</v>
      </c>
      <c r="K4634" s="371"/>
      <c r="L4634" s="488">
        <v>10.71</v>
      </c>
      <c r="M4634" s="488">
        <v>10.71</v>
      </c>
    </row>
    <row r="4635" spans="1:13" ht="24.75" thickTop="1" x14ac:dyDescent="0.2">
      <c r="A4635" s="359" t="s">
        <v>14627</v>
      </c>
      <c r="B4635" s="411" t="s">
        <v>5898</v>
      </c>
      <c r="C4635" s="412" t="s">
        <v>6089</v>
      </c>
      <c r="D4635" s="411" t="s">
        <v>217</v>
      </c>
      <c r="E4635" s="411" t="s">
        <v>6090</v>
      </c>
      <c r="F4635" s="413" t="s">
        <v>5908</v>
      </c>
      <c r="G4635" s="414" t="s">
        <v>185</v>
      </c>
      <c r="H4635" s="415">
        <v>3.5200000000000002E-2</v>
      </c>
      <c r="I4635" s="416">
        <v>17.43</v>
      </c>
      <c r="J4635" s="416">
        <v>0.61</v>
      </c>
      <c r="K4635" s="379"/>
      <c r="L4635" s="491">
        <v>21</v>
      </c>
    </row>
    <row r="4636" spans="1:13" ht="24" x14ac:dyDescent="0.2">
      <c r="A4636" s="359" t="s">
        <v>9164</v>
      </c>
      <c r="B4636" s="418" t="s">
        <v>5898</v>
      </c>
      <c r="C4636" s="419" t="s">
        <v>6091</v>
      </c>
      <c r="D4636" s="418" t="s">
        <v>217</v>
      </c>
      <c r="E4636" s="418" t="s">
        <v>6092</v>
      </c>
      <c r="F4636" s="420" t="s">
        <v>5908</v>
      </c>
      <c r="G4636" s="421" t="s">
        <v>185</v>
      </c>
      <c r="H4636" s="422">
        <v>3.5200000000000002E-2</v>
      </c>
      <c r="I4636" s="423">
        <v>24.12</v>
      </c>
      <c r="J4636" s="423">
        <v>0.84</v>
      </c>
      <c r="K4636" s="379"/>
      <c r="L4636" s="493">
        <v>29.06</v>
      </c>
    </row>
    <row r="4637" spans="1:13" ht="24" x14ac:dyDescent="0.2">
      <c r="A4637" s="359" t="s">
        <v>9166</v>
      </c>
      <c r="B4637" s="373" t="s">
        <v>5794</v>
      </c>
      <c r="C4637" s="374" t="s">
        <v>6187</v>
      </c>
      <c r="D4637" s="373" t="s">
        <v>217</v>
      </c>
      <c r="E4637" s="373" t="s">
        <v>6188</v>
      </c>
      <c r="F4637" s="375" t="s">
        <v>5798</v>
      </c>
      <c r="G4637" s="376" t="s">
        <v>160</v>
      </c>
      <c r="H4637" s="377">
        <v>1</v>
      </c>
      <c r="I4637" s="378">
        <v>0.75</v>
      </c>
      <c r="J4637" s="378">
        <v>0.75</v>
      </c>
      <c r="K4637" s="379"/>
      <c r="L4637" s="493">
        <v>0.91</v>
      </c>
    </row>
    <row r="4638" spans="1:13" x14ac:dyDescent="0.2">
      <c r="A4638" s="359" t="s">
        <v>9168</v>
      </c>
      <c r="B4638" s="373" t="s">
        <v>5794</v>
      </c>
      <c r="C4638" s="374" t="s">
        <v>6183</v>
      </c>
      <c r="D4638" s="373" t="s">
        <v>217</v>
      </c>
      <c r="E4638" s="373" t="s">
        <v>6184</v>
      </c>
      <c r="F4638" s="375" t="s">
        <v>5798</v>
      </c>
      <c r="G4638" s="376" t="s">
        <v>160</v>
      </c>
      <c r="H4638" s="377">
        <v>1</v>
      </c>
      <c r="I4638" s="378">
        <v>6.68</v>
      </c>
      <c r="J4638" s="378">
        <v>6.68</v>
      </c>
      <c r="K4638" s="379"/>
      <c r="L4638" s="493">
        <v>8.0500000000000007</v>
      </c>
    </row>
    <row r="4639" spans="1:13" x14ac:dyDescent="0.2">
      <c r="A4639" s="359" t="s">
        <v>9169</v>
      </c>
      <c r="B4639" s="360" t="s">
        <v>11356</v>
      </c>
      <c r="C4639" s="361" t="s">
        <v>5781</v>
      </c>
      <c r="D4639" s="360" t="s">
        <v>5782</v>
      </c>
      <c r="E4639" s="360" t="s">
        <v>5783</v>
      </c>
      <c r="F4639" s="362" t="s">
        <v>5784</v>
      </c>
      <c r="G4639" s="363" t="s">
        <v>5785</v>
      </c>
      <c r="H4639" s="361" t="s">
        <v>5786</v>
      </c>
      <c r="I4639" s="361" t="s">
        <v>5787</v>
      </c>
      <c r="J4639" s="361" t="s">
        <v>5788</v>
      </c>
      <c r="K4639" s="364"/>
      <c r="L4639" s="494"/>
    </row>
    <row r="4640" spans="1:13" ht="36" x14ac:dyDescent="0.2">
      <c r="A4640" s="359" t="s">
        <v>9170</v>
      </c>
      <c r="B4640" s="365" t="s">
        <v>5789</v>
      </c>
      <c r="C4640" s="366" t="s">
        <v>6186</v>
      </c>
      <c r="D4640" s="365" t="s">
        <v>217</v>
      </c>
      <c r="E4640" s="365" t="s">
        <v>11358</v>
      </c>
      <c r="F4640" s="367" t="s">
        <v>6088</v>
      </c>
      <c r="G4640" s="368" t="s">
        <v>160</v>
      </c>
      <c r="H4640" s="369">
        <v>1</v>
      </c>
      <c r="I4640" s="370">
        <v>9.39</v>
      </c>
      <c r="J4640" s="370">
        <v>9.39</v>
      </c>
      <c r="K4640" s="371"/>
      <c r="L4640" s="495">
        <v>11.33</v>
      </c>
      <c r="M4640" s="488">
        <v>11.33</v>
      </c>
    </row>
    <row r="4641" spans="1:13" ht="24" x14ac:dyDescent="0.2">
      <c r="A4641" s="359" t="s">
        <v>14628</v>
      </c>
      <c r="B4641" s="424" t="s">
        <v>5898</v>
      </c>
      <c r="C4641" s="425" t="s">
        <v>6089</v>
      </c>
      <c r="D4641" s="424" t="s">
        <v>217</v>
      </c>
      <c r="E4641" s="424" t="s">
        <v>6090</v>
      </c>
      <c r="F4641" s="426" t="s">
        <v>5908</v>
      </c>
      <c r="G4641" s="427" t="s">
        <v>185</v>
      </c>
      <c r="H4641" s="428">
        <v>4.7600000000000003E-2</v>
      </c>
      <c r="I4641" s="417">
        <v>17.43</v>
      </c>
      <c r="J4641" s="417">
        <v>0.82</v>
      </c>
      <c r="K4641" s="379"/>
      <c r="L4641" s="489">
        <v>21</v>
      </c>
    </row>
    <row r="4642" spans="1:13" ht="24.75" thickBot="1" x14ac:dyDescent="0.25">
      <c r="A4642" s="359" t="s">
        <v>14629</v>
      </c>
      <c r="B4642" s="424" t="s">
        <v>5898</v>
      </c>
      <c r="C4642" s="425" t="s">
        <v>6091</v>
      </c>
      <c r="D4642" s="424" t="s">
        <v>217</v>
      </c>
      <c r="E4642" s="424" t="s">
        <v>6092</v>
      </c>
      <c r="F4642" s="426" t="s">
        <v>5908</v>
      </c>
      <c r="G4642" s="427" t="s">
        <v>185</v>
      </c>
      <c r="H4642" s="428">
        <v>4.7600000000000003E-2</v>
      </c>
      <c r="I4642" s="417">
        <v>24.12</v>
      </c>
      <c r="J4642" s="417">
        <v>1.1399999999999999</v>
      </c>
      <c r="K4642" s="379"/>
      <c r="L4642" s="489">
        <v>29.06</v>
      </c>
    </row>
    <row r="4643" spans="1:13" ht="24.75" thickTop="1" x14ac:dyDescent="0.2">
      <c r="A4643" s="359" t="s">
        <v>14630</v>
      </c>
      <c r="B4643" s="390" t="s">
        <v>5794</v>
      </c>
      <c r="C4643" s="391" t="s">
        <v>6187</v>
      </c>
      <c r="D4643" s="390" t="s">
        <v>217</v>
      </c>
      <c r="E4643" s="390" t="s">
        <v>6188</v>
      </c>
      <c r="F4643" s="392" t="s">
        <v>5798</v>
      </c>
      <c r="G4643" s="393" t="s">
        <v>160</v>
      </c>
      <c r="H4643" s="394">
        <v>1</v>
      </c>
      <c r="I4643" s="395">
        <v>0.75</v>
      </c>
      <c r="J4643" s="395">
        <v>0.75</v>
      </c>
      <c r="K4643" s="379"/>
      <c r="L4643" s="491">
        <v>0.91</v>
      </c>
    </row>
    <row r="4644" spans="1:13" x14ac:dyDescent="0.2">
      <c r="A4644" s="359" t="s">
        <v>9172</v>
      </c>
      <c r="B4644" s="373" t="s">
        <v>5794</v>
      </c>
      <c r="C4644" s="374" t="s">
        <v>6183</v>
      </c>
      <c r="D4644" s="373" t="s">
        <v>217</v>
      </c>
      <c r="E4644" s="373" t="s">
        <v>6184</v>
      </c>
      <c r="F4644" s="375" t="s">
        <v>5798</v>
      </c>
      <c r="G4644" s="376" t="s">
        <v>160</v>
      </c>
      <c r="H4644" s="377">
        <v>1</v>
      </c>
      <c r="I4644" s="378">
        <v>6.68</v>
      </c>
      <c r="J4644" s="378">
        <v>6.68</v>
      </c>
      <c r="K4644" s="379"/>
      <c r="L4644" s="493">
        <v>8.0500000000000007</v>
      </c>
    </row>
    <row r="4645" spans="1:13" x14ac:dyDescent="0.2">
      <c r="A4645" s="359" t="s">
        <v>9174</v>
      </c>
      <c r="B4645" s="360" t="s">
        <v>11364</v>
      </c>
      <c r="C4645" s="361" t="s">
        <v>5781</v>
      </c>
      <c r="D4645" s="360" t="s">
        <v>5782</v>
      </c>
      <c r="E4645" s="360" t="s">
        <v>5783</v>
      </c>
      <c r="F4645" s="362" t="s">
        <v>5784</v>
      </c>
      <c r="G4645" s="363" t="s">
        <v>5785</v>
      </c>
      <c r="H4645" s="361" t="s">
        <v>5786</v>
      </c>
      <c r="I4645" s="361" t="s">
        <v>5787</v>
      </c>
      <c r="J4645" s="361" t="s">
        <v>5788</v>
      </c>
      <c r="K4645" s="364"/>
      <c r="L4645" s="494"/>
    </row>
    <row r="4646" spans="1:13" ht="36" x14ac:dyDescent="0.2">
      <c r="A4646" s="359" t="s">
        <v>9176</v>
      </c>
      <c r="B4646" s="365" t="s">
        <v>5789</v>
      </c>
      <c r="C4646" s="366" t="s">
        <v>6182</v>
      </c>
      <c r="D4646" s="365" t="s">
        <v>217</v>
      </c>
      <c r="E4646" s="365" t="s">
        <v>8162</v>
      </c>
      <c r="F4646" s="367" t="s">
        <v>6088</v>
      </c>
      <c r="G4646" s="368" t="s">
        <v>160</v>
      </c>
      <c r="H4646" s="369">
        <v>1</v>
      </c>
      <c r="I4646" s="370">
        <v>10.41</v>
      </c>
      <c r="J4646" s="370">
        <v>10.41</v>
      </c>
      <c r="K4646" s="371"/>
      <c r="L4646" s="495">
        <v>12.55</v>
      </c>
      <c r="M4646" s="488">
        <v>12.55</v>
      </c>
    </row>
    <row r="4647" spans="1:13" ht="24" x14ac:dyDescent="0.2">
      <c r="A4647" s="359" t="s">
        <v>9177</v>
      </c>
      <c r="B4647" s="418" t="s">
        <v>5898</v>
      </c>
      <c r="C4647" s="419" t="s">
        <v>6089</v>
      </c>
      <c r="D4647" s="418" t="s">
        <v>217</v>
      </c>
      <c r="E4647" s="418" t="s">
        <v>6090</v>
      </c>
      <c r="F4647" s="420" t="s">
        <v>5908</v>
      </c>
      <c r="G4647" s="421" t="s">
        <v>185</v>
      </c>
      <c r="H4647" s="422">
        <v>6.6299999999999998E-2</v>
      </c>
      <c r="I4647" s="423">
        <v>17.43</v>
      </c>
      <c r="J4647" s="423">
        <v>1.1499999999999999</v>
      </c>
      <c r="K4647" s="379"/>
      <c r="L4647" s="493">
        <v>21</v>
      </c>
    </row>
    <row r="4648" spans="1:13" ht="24" x14ac:dyDescent="0.2">
      <c r="A4648" s="359" t="s">
        <v>9178</v>
      </c>
      <c r="B4648" s="418" t="s">
        <v>5898</v>
      </c>
      <c r="C4648" s="419" t="s">
        <v>6091</v>
      </c>
      <c r="D4648" s="418" t="s">
        <v>217</v>
      </c>
      <c r="E4648" s="418" t="s">
        <v>6092</v>
      </c>
      <c r="F4648" s="420" t="s">
        <v>5908</v>
      </c>
      <c r="G4648" s="421" t="s">
        <v>185</v>
      </c>
      <c r="H4648" s="422">
        <v>6.6299999999999998E-2</v>
      </c>
      <c r="I4648" s="423">
        <v>24.12</v>
      </c>
      <c r="J4648" s="423">
        <v>1.59</v>
      </c>
      <c r="K4648" s="379"/>
      <c r="L4648" s="493">
        <v>29.06</v>
      </c>
    </row>
    <row r="4649" spans="1:13" ht="24" x14ac:dyDescent="0.2">
      <c r="A4649" s="359" t="s">
        <v>9179</v>
      </c>
      <c r="B4649" s="373" t="s">
        <v>5794</v>
      </c>
      <c r="C4649" s="374" t="s">
        <v>6173</v>
      </c>
      <c r="D4649" s="373" t="s">
        <v>217</v>
      </c>
      <c r="E4649" s="373" t="s">
        <v>6174</v>
      </c>
      <c r="F4649" s="375" t="s">
        <v>5798</v>
      </c>
      <c r="G4649" s="376" t="s">
        <v>160</v>
      </c>
      <c r="H4649" s="377">
        <v>1</v>
      </c>
      <c r="I4649" s="378">
        <v>0.98</v>
      </c>
      <c r="J4649" s="378">
        <v>0.98</v>
      </c>
      <c r="K4649" s="379"/>
      <c r="L4649" s="493">
        <v>1.19</v>
      </c>
    </row>
    <row r="4650" spans="1:13" x14ac:dyDescent="0.2">
      <c r="A4650" s="359" t="s">
        <v>14631</v>
      </c>
      <c r="B4650" s="396" t="s">
        <v>5794</v>
      </c>
      <c r="C4650" s="397" t="s">
        <v>6183</v>
      </c>
      <c r="D4650" s="396" t="s">
        <v>217</v>
      </c>
      <c r="E4650" s="396" t="s">
        <v>6184</v>
      </c>
      <c r="F4650" s="398" t="s">
        <v>5798</v>
      </c>
      <c r="G4650" s="399" t="s">
        <v>160</v>
      </c>
      <c r="H4650" s="400">
        <v>1</v>
      </c>
      <c r="I4650" s="380">
        <v>6.6911333333333323</v>
      </c>
      <c r="J4650" s="380">
        <v>6.69</v>
      </c>
      <c r="K4650" s="379"/>
      <c r="L4650" s="489">
        <v>8.0500000000000007</v>
      </c>
    </row>
    <row r="4651" spans="1:13" ht="12.75" thickBot="1" x14ac:dyDescent="0.25">
      <c r="A4651" s="359" t="s">
        <v>14632</v>
      </c>
      <c r="B4651" s="381" t="s">
        <v>11371</v>
      </c>
      <c r="C4651" s="382" t="s">
        <v>5781</v>
      </c>
      <c r="D4651" s="381" t="s">
        <v>5782</v>
      </c>
      <c r="E4651" s="381" t="s">
        <v>5783</v>
      </c>
      <c r="F4651" s="383" t="s">
        <v>5784</v>
      </c>
      <c r="G4651" s="384" t="s">
        <v>5785</v>
      </c>
      <c r="H4651" s="382" t="s">
        <v>5786</v>
      </c>
      <c r="I4651" s="382" t="s">
        <v>5787</v>
      </c>
      <c r="J4651" s="382" t="s">
        <v>5788</v>
      </c>
      <c r="K4651" s="364"/>
    </row>
    <row r="4652" spans="1:13" ht="36.75" thickTop="1" x14ac:dyDescent="0.2">
      <c r="A4652" s="359" t="s">
        <v>14633</v>
      </c>
      <c r="B4652" s="401" t="s">
        <v>5789</v>
      </c>
      <c r="C4652" s="402" t="s">
        <v>8170</v>
      </c>
      <c r="D4652" s="401" t="s">
        <v>217</v>
      </c>
      <c r="E4652" s="401" t="s">
        <v>1019</v>
      </c>
      <c r="F4652" s="403" t="s">
        <v>6088</v>
      </c>
      <c r="G4652" s="404" t="s">
        <v>160</v>
      </c>
      <c r="H4652" s="405">
        <v>1</v>
      </c>
      <c r="I4652" s="406">
        <v>11.629999999999999</v>
      </c>
      <c r="J4652" s="406">
        <v>11.629999999999999</v>
      </c>
      <c r="K4652" s="371"/>
      <c r="L4652" s="496">
        <v>14.02</v>
      </c>
      <c r="M4652" s="488">
        <v>14.02</v>
      </c>
    </row>
    <row r="4653" spans="1:13" ht="24" x14ac:dyDescent="0.2">
      <c r="A4653" s="359" t="s">
        <v>9182</v>
      </c>
      <c r="B4653" s="418" t="s">
        <v>5898</v>
      </c>
      <c r="C4653" s="419" t="s">
        <v>6089</v>
      </c>
      <c r="D4653" s="418" t="s">
        <v>217</v>
      </c>
      <c r="E4653" s="418" t="s">
        <v>6090</v>
      </c>
      <c r="F4653" s="420" t="s">
        <v>5908</v>
      </c>
      <c r="G4653" s="421" t="s">
        <v>185</v>
      </c>
      <c r="H4653" s="422">
        <v>9.11E-2</v>
      </c>
      <c r="I4653" s="423">
        <v>17.43</v>
      </c>
      <c r="J4653" s="423">
        <v>1.58</v>
      </c>
      <c r="K4653" s="379"/>
      <c r="L4653" s="493">
        <v>21</v>
      </c>
    </row>
    <row r="4654" spans="1:13" ht="24" x14ac:dyDescent="0.2">
      <c r="A4654" s="359" t="s">
        <v>9184</v>
      </c>
      <c r="B4654" s="418" t="s">
        <v>5898</v>
      </c>
      <c r="C4654" s="419" t="s">
        <v>6091</v>
      </c>
      <c r="D4654" s="418" t="s">
        <v>217</v>
      </c>
      <c r="E4654" s="418" t="s">
        <v>6092</v>
      </c>
      <c r="F4654" s="420" t="s">
        <v>5908</v>
      </c>
      <c r="G4654" s="421" t="s">
        <v>185</v>
      </c>
      <c r="H4654" s="422">
        <v>9.11E-2</v>
      </c>
      <c r="I4654" s="423">
        <v>24.12</v>
      </c>
      <c r="J4654" s="423">
        <v>2.19</v>
      </c>
      <c r="K4654" s="379"/>
      <c r="L4654" s="493">
        <v>29.06</v>
      </c>
    </row>
    <row r="4655" spans="1:13" ht="24" x14ac:dyDescent="0.2">
      <c r="A4655" s="359" t="s">
        <v>9185</v>
      </c>
      <c r="B4655" s="373" t="s">
        <v>5794</v>
      </c>
      <c r="C4655" s="374" t="s">
        <v>8174</v>
      </c>
      <c r="D4655" s="373" t="s">
        <v>217</v>
      </c>
      <c r="E4655" s="373" t="s">
        <v>8175</v>
      </c>
      <c r="F4655" s="375" t="s">
        <v>5798</v>
      </c>
      <c r="G4655" s="376" t="s">
        <v>160</v>
      </c>
      <c r="H4655" s="377">
        <v>1</v>
      </c>
      <c r="I4655" s="378">
        <v>1.17</v>
      </c>
      <c r="J4655" s="378">
        <v>1.17</v>
      </c>
      <c r="K4655" s="379"/>
      <c r="L4655" s="493">
        <v>1.42</v>
      </c>
    </row>
    <row r="4656" spans="1:13" x14ac:dyDescent="0.2">
      <c r="A4656" s="359" t="s">
        <v>9186</v>
      </c>
      <c r="B4656" s="373" t="s">
        <v>5794</v>
      </c>
      <c r="C4656" s="374" t="s">
        <v>6183</v>
      </c>
      <c r="D4656" s="373" t="s">
        <v>217</v>
      </c>
      <c r="E4656" s="373" t="s">
        <v>6184</v>
      </c>
      <c r="F4656" s="375" t="s">
        <v>5798</v>
      </c>
      <c r="G4656" s="376" t="s">
        <v>160</v>
      </c>
      <c r="H4656" s="377">
        <v>1</v>
      </c>
      <c r="I4656" s="378">
        <v>6.6911333333333349</v>
      </c>
      <c r="J4656" s="378">
        <v>6.69</v>
      </c>
      <c r="K4656" s="379"/>
      <c r="L4656" s="493">
        <v>8.0500000000000007</v>
      </c>
    </row>
    <row r="4657" spans="1:13" x14ac:dyDescent="0.2">
      <c r="A4657" s="359" t="s">
        <v>9187</v>
      </c>
      <c r="B4657" s="360" t="s">
        <v>11378</v>
      </c>
      <c r="C4657" s="361" t="s">
        <v>5781</v>
      </c>
      <c r="D4657" s="360" t="s">
        <v>5782</v>
      </c>
      <c r="E4657" s="360" t="s">
        <v>5783</v>
      </c>
      <c r="F4657" s="362" t="s">
        <v>5784</v>
      </c>
      <c r="G4657" s="363" t="s">
        <v>5785</v>
      </c>
      <c r="H4657" s="361" t="s">
        <v>5786</v>
      </c>
      <c r="I4657" s="361" t="s">
        <v>5787</v>
      </c>
      <c r="J4657" s="361" t="s">
        <v>5788</v>
      </c>
      <c r="K4657" s="364"/>
      <c r="L4657" s="494"/>
    </row>
    <row r="4658" spans="1:13" x14ac:dyDescent="0.2">
      <c r="A4658" s="359" t="s">
        <v>14634</v>
      </c>
      <c r="B4658" s="385" t="s">
        <v>5789</v>
      </c>
      <c r="C4658" s="386" t="s">
        <v>11380</v>
      </c>
      <c r="D4658" s="385" t="s">
        <v>5791</v>
      </c>
      <c r="E4658" s="385" t="s">
        <v>1799</v>
      </c>
      <c r="F4658" s="387">
        <v>7</v>
      </c>
      <c r="G4658" s="388" t="s">
        <v>5607</v>
      </c>
      <c r="H4658" s="389">
        <v>1</v>
      </c>
      <c r="I4658" s="372">
        <v>279.71999999999997</v>
      </c>
      <c r="J4658" s="372">
        <v>279.71999999999997</v>
      </c>
      <c r="K4658" s="371"/>
      <c r="L4658" s="488">
        <v>336.99</v>
      </c>
      <c r="M4658" s="488">
        <v>336.99</v>
      </c>
    </row>
    <row r="4659" spans="1:13" ht="12.75" thickBot="1" x14ac:dyDescent="0.25">
      <c r="A4659" s="359" t="s">
        <v>14635</v>
      </c>
      <c r="B4659" s="396" t="s">
        <v>5794</v>
      </c>
      <c r="C4659" s="397" t="s">
        <v>5795</v>
      </c>
      <c r="D4659" s="396" t="s">
        <v>5791</v>
      </c>
      <c r="E4659" s="396" t="s">
        <v>5302</v>
      </c>
      <c r="F4659" s="398" t="s">
        <v>5796</v>
      </c>
      <c r="G4659" s="399" t="s">
        <v>86</v>
      </c>
      <c r="H4659" s="400">
        <v>0.9</v>
      </c>
      <c r="I4659" s="380">
        <v>12.5</v>
      </c>
      <c r="J4659" s="380">
        <v>11.25</v>
      </c>
      <c r="K4659" s="379"/>
      <c r="L4659" s="489">
        <v>15.06</v>
      </c>
    </row>
    <row r="4660" spans="1:13" ht="12.75" thickTop="1" x14ac:dyDescent="0.2">
      <c r="A4660" s="359" t="s">
        <v>14636</v>
      </c>
      <c r="B4660" s="390" t="s">
        <v>5794</v>
      </c>
      <c r="C4660" s="391" t="s">
        <v>6062</v>
      </c>
      <c r="D4660" s="390" t="s">
        <v>5791</v>
      </c>
      <c r="E4660" s="390" t="s">
        <v>5341</v>
      </c>
      <c r="F4660" s="392" t="s">
        <v>5796</v>
      </c>
      <c r="G4660" s="393" t="s">
        <v>86</v>
      </c>
      <c r="H4660" s="394">
        <v>0.9</v>
      </c>
      <c r="I4660" s="395">
        <v>18.510000000000002</v>
      </c>
      <c r="J4660" s="395">
        <v>16.649999999999999</v>
      </c>
      <c r="K4660" s="379"/>
      <c r="L4660" s="491">
        <v>22.3</v>
      </c>
    </row>
    <row r="4661" spans="1:13" x14ac:dyDescent="0.2">
      <c r="A4661" s="359" t="s">
        <v>9188</v>
      </c>
      <c r="B4661" s="373" t="s">
        <v>5794</v>
      </c>
      <c r="C4661" s="374" t="s">
        <v>11384</v>
      </c>
      <c r="D4661" s="373" t="s">
        <v>5791</v>
      </c>
      <c r="E4661" s="373" t="s">
        <v>1799</v>
      </c>
      <c r="F4661" s="375" t="s">
        <v>5798</v>
      </c>
      <c r="G4661" s="376" t="s">
        <v>5305</v>
      </c>
      <c r="H4661" s="377">
        <v>1</v>
      </c>
      <c r="I4661" s="378">
        <v>251.82</v>
      </c>
      <c r="J4661" s="378">
        <v>251.82</v>
      </c>
      <c r="K4661" s="379"/>
      <c r="L4661" s="493">
        <v>303.37</v>
      </c>
    </row>
    <row r="4662" spans="1:13" x14ac:dyDescent="0.2">
      <c r="A4662" s="359" t="s">
        <v>9190</v>
      </c>
      <c r="B4662" s="360" t="s">
        <v>11386</v>
      </c>
      <c r="C4662" s="361" t="s">
        <v>5781</v>
      </c>
      <c r="D4662" s="360" t="s">
        <v>5782</v>
      </c>
      <c r="E4662" s="360" t="s">
        <v>5783</v>
      </c>
      <c r="F4662" s="362" t="s">
        <v>5784</v>
      </c>
      <c r="G4662" s="363" t="s">
        <v>5785</v>
      </c>
      <c r="H4662" s="361" t="s">
        <v>5786</v>
      </c>
      <c r="I4662" s="361" t="s">
        <v>5787</v>
      </c>
      <c r="J4662" s="361" t="s">
        <v>5788</v>
      </c>
      <c r="K4662" s="364"/>
      <c r="L4662" s="494"/>
    </row>
    <row r="4663" spans="1:13" ht="36" x14ac:dyDescent="0.2">
      <c r="A4663" s="359" t="s">
        <v>9192</v>
      </c>
      <c r="B4663" s="365" t="s">
        <v>5789</v>
      </c>
      <c r="C4663" s="366" t="s">
        <v>8199</v>
      </c>
      <c r="D4663" s="365" t="s">
        <v>217</v>
      </c>
      <c r="E4663" s="365" t="s">
        <v>11388</v>
      </c>
      <c r="F4663" s="367" t="s">
        <v>6088</v>
      </c>
      <c r="G4663" s="368" t="s">
        <v>160</v>
      </c>
      <c r="H4663" s="369">
        <v>1</v>
      </c>
      <c r="I4663" s="370">
        <v>75.05</v>
      </c>
      <c r="J4663" s="370">
        <v>75.05</v>
      </c>
      <c r="K4663" s="371"/>
      <c r="L4663" s="495">
        <v>90.42</v>
      </c>
      <c r="M4663" s="488">
        <v>90.42</v>
      </c>
    </row>
    <row r="4664" spans="1:13" ht="24" x14ac:dyDescent="0.2">
      <c r="A4664" s="359" t="s">
        <v>9193</v>
      </c>
      <c r="B4664" s="418" t="s">
        <v>5898</v>
      </c>
      <c r="C4664" s="419" t="s">
        <v>6089</v>
      </c>
      <c r="D4664" s="418" t="s">
        <v>217</v>
      </c>
      <c r="E4664" s="418" t="s">
        <v>6090</v>
      </c>
      <c r="F4664" s="420" t="s">
        <v>5908</v>
      </c>
      <c r="G4664" s="421" t="s">
        <v>185</v>
      </c>
      <c r="H4664" s="422">
        <v>0.56769999999999998</v>
      </c>
      <c r="I4664" s="423">
        <v>17.43</v>
      </c>
      <c r="J4664" s="423">
        <v>9.89</v>
      </c>
      <c r="K4664" s="379"/>
      <c r="L4664" s="493">
        <v>21</v>
      </c>
    </row>
    <row r="4665" spans="1:13" ht="24" x14ac:dyDescent="0.2">
      <c r="A4665" s="359" t="s">
        <v>9194</v>
      </c>
      <c r="B4665" s="418" t="s">
        <v>5898</v>
      </c>
      <c r="C4665" s="419" t="s">
        <v>6091</v>
      </c>
      <c r="D4665" s="418" t="s">
        <v>217</v>
      </c>
      <c r="E4665" s="418" t="s">
        <v>6092</v>
      </c>
      <c r="F4665" s="420" t="s">
        <v>5908</v>
      </c>
      <c r="G4665" s="421" t="s">
        <v>185</v>
      </c>
      <c r="H4665" s="422">
        <v>0.56769999999999998</v>
      </c>
      <c r="I4665" s="423">
        <v>24.12</v>
      </c>
      <c r="J4665" s="423">
        <v>13.69</v>
      </c>
      <c r="K4665" s="379"/>
      <c r="L4665" s="493">
        <v>29.06</v>
      </c>
    </row>
    <row r="4666" spans="1:13" ht="24" x14ac:dyDescent="0.2">
      <c r="A4666" s="359" t="s">
        <v>14637</v>
      </c>
      <c r="B4666" s="396" t="s">
        <v>5794</v>
      </c>
      <c r="C4666" s="397" t="s">
        <v>8203</v>
      </c>
      <c r="D4666" s="396" t="s">
        <v>217</v>
      </c>
      <c r="E4666" s="396" t="s">
        <v>8204</v>
      </c>
      <c r="F4666" s="398" t="s">
        <v>5798</v>
      </c>
      <c r="G4666" s="399" t="s">
        <v>160</v>
      </c>
      <c r="H4666" s="400">
        <v>3</v>
      </c>
      <c r="I4666" s="380">
        <v>1.51</v>
      </c>
      <c r="J4666" s="380">
        <v>4.53</v>
      </c>
      <c r="K4666" s="379"/>
      <c r="L4666" s="489">
        <v>1.82</v>
      </c>
    </row>
    <row r="4667" spans="1:13" ht="12.75" thickBot="1" x14ac:dyDescent="0.25">
      <c r="A4667" s="359" t="s">
        <v>14638</v>
      </c>
      <c r="B4667" s="396" t="s">
        <v>5794</v>
      </c>
      <c r="C4667" s="397" t="s">
        <v>6175</v>
      </c>
      <c r="D4667" s="396" t="s">
        <v>217</v>
      </c>
      <c r="E4667" s="396" t="s">
        <v>6176</v>
      </c>
      <c r="F4667" s="398" t="s">
        <v>5798</v>
      </c>
      <c r="G4667" s="399" t="s">
        <v>160</v>
      </c>
      <c r="H4667" s="400">
        <v>1</v>
      </c>
      <c r="I4667" s="380">
        <v>46.94</v>
      </c>
      <c r="J4667" s="380">
        <v>46.94</v>
      </c>
      <c r="K4667" s="379"/>
      <c r="L4667" s="489">
        <v>56.55</v>
      </c>
    </row>
    <row r="4668" spans="1:13" ht="12.75" thickTop="1" x14ac:dyDescent="0.2">
      <c r="A4668" s="359" t="s">
        <v>14639</v>
      </c>
      <c r="B4668" s="407" t="s">
        <v>11394</v>
      </c>
      <c r="C4668" s="408" t="s">
        <v>5781</v>
      </c>
      <c r="D4668" s="407" t="s">
        <v>5782</v>
      </c>
      <c r="E4668" s="407" t="s">
        <v>5783</v>
      </c>
      <c r="F4668" s="409" t="s">
        <v>5784</v>
      </c>
      <c r="G4668" s="410" t="s">
        <v>5785</v>
      </c>
      <c r="H4668" s="408" t="s">
        <v>5786</v>
      </c>
      <c r="I4668" s="408" t="s">
        <v>5787</v>
      </c>
      <c r="J4668" s="408" t="s">
        <v>5788</v>
      </c>
      <c r="K4668" s="364"/>
      <c r="L4668" s="492"/>
    </row>
    <row r="4669" spans="1:13" x14ac:dyDescent="0.2">
      <c r="A4669" s="359" t="s">
        <v>9197</v>
      </c>
      <c r="B4669" s="365" t="s">
        <v>5789</v>
      </c>
      <c r="C4669" s="366" t="s">
        <v>6061</v>
      </c>
      <c r="D4669" s="365" t="s">
        <v>5791</v>
      </c>
      <c r="E4669" s="365" t="s">
        <v>357</v>
      </c>
      <c r="F4669" s="367">
        <v>7</v>
      </c>
      <c r="G4669" s="368" t="s">
        <v>172</v>
      </c>
      <c r="H4669" s="369">
        <v>1</v>
      </c>
      <c r="I4669" s="370">
        <v>15.940000000000001</v>
      </c>
      <c r="J4669" s="370">
        <v>15.940000000000001</v>
      </c>
      <c r="K4669" s="371"/>
      <c r="L4669" s="495">
        <v>19.21</v>
      </c>
      <c r="M4669" s="488">
        <v>19.21</v>
      </c>
    </row>
    <row r="4670" spans="1:13" x14ac:dyDescent="0.2">
      <c r="A4670" s="359" t="s">
        <v>9199</v>
      </c>
      <c r="B4670" s="373" t="s">
        <v>5794</v>
      </c>
      <c r="C4670" s="374" t="s">
        <v>5795</v>
      </c>
      <c r="D4670" s="373" t="s">
        <v>5791</v>
      </c>
      <c r="E4670" s="373" t="s">
        <v>5302</v>
      </c>
      <c r="F4670" s="375" t="s">
        <v>5796</v>
      </c>
      <c r="G4670" s="376" t="s">
        <v>86</v>
      </c>
      <c r="H4670" s="377">
        <v>0.3</v>
      </c>
      <c r="I4670" s="378">
        <v>12.5</v>
      </c>
      <c r="J4670" s="378">
        <v>3.75</v>
      </c>
      <c r="K4670" s="379"/>
      <c r="L4670" s="493">
        <v>15.06</v>
      </c>
    </row>
    <row r="4671" spans="1:13" x14ac:dyDescent="0.2">
      <c r="A4671" s="359" t="s">
        <v>9200</v>
      </c>
      <c r="B4671" s="373" t="s">
        <v>5794</v>
      </c>
      <c r="C4671" s="374" t="s">
        <v>6062</v>
      </c>
      <c r="D4671" s="373" t="s">
        <v>5791</v>
      </c>
      <c r="E4671" s="373" t="s">
        <v>5341</v>
      </c>
      <c r="F4671" s="375" t="s">
        <v>5796</v>
      </c>
      <c r="G4671" s="376" t="s">
        <v>86</v>
      </c>
      <c r="H4671" s="377">
        <v>0.3</v>
      </c>
      <c r="I4671" s="378">
        <v>18.510000000000002</v>
      </c>
      <c r="J4671" s="378">
        <v>5.55</v>
      </c>
      <c r="K4671" s="379"/>
      <c r="L4671" s="493">
        <v>22.3</v>
      </c>
    </row>
    <row r="4672" spans="1:13" x14ac:dyDescent="0.2">
      <c r="A4672" s="359" t="s">
        <v>9201</v>
      </c>
      <c r="B4672" s="373" t="s">
        <v>5794</v>
      </c>
      <c r="C4672" s="374" t="s">
        <v>6063</v>
      </c>
      <c r="D4672" s="373" t="s">
        <v>5791</v>
      </c>
      <c r="E4672" s="373" t="s">
        <v>6064</v>
      </c>
      <c r="F4672" s="375" t="s">
        <v>5798</v>
      </c>
      <c r="G4672" s="376" t="s">
        <v>5385</v>
      </c>
      <c r="H4672" s="377">
        <v>1</v>
      </c>
      <c r="I4672" s="378">
        <v>6.64</v>
      </c>
      <c r="J4672" s="378">
        <v>6.64</v>
      </c>
      <c r="K4672" s="379"/>
      <c r="L4672" s="493">
        <v>8.01</v>
      </c>
    </row>
    <row r="4673" spans="1:13" x14ac:dyDescent="0.2">
      <c r="A4673" s="359" t="s">
        <v>9202</v>
      </c>
      <c r="B4673" s="360" t="s">
        <v>11400</v>
      </c>
      <c r="C4673" s="361" t="s">
        <v>5781</v>
      </c>
      <c r="D4673" s="360" t="s">
        <v>5782</v>
      </c>
      <c r="E4673" s="360" t="s">
        <v>5783</v>
      </c>
      <c r="F4673" s="362" t="s">
        <v>5784</v>
      </c>
      <c r="G4673" s="363" t="s">
        <v>5785</v>
      </c>
      <c r="H4673" s="361" t="s">
        <v>5786</v>
      </c>
      <c r="I4673" s="361" t="s">
        <v>5787</v>
      </c>
      <c r="J4673" s="361" t="s">
        <v>5788</v>
      </c>
      <c r="K4673" s="364"/>
      <c r="L4673" s="494"/>
    </row>
    <row r="4674" spans="1:13" ht="36" x14ac:dyDescent="0.2">
      <c r="A4674" s="359" t="s">
        <v>14640</v>
      </c>
      <c r="B4674" s="385" t="s">
        <v>5789</v>
      </c>
      <c r="C4674" s="386" t="s">
        <v>6087</v>
      </c>
      <c r="D4674" s="385" t="s">
        <v>217</v>
      </c>
      <c r="E4674" s="385" t="s">
        <v>372</v>
      </c>
      <c r="F4674" s="387" t="s">
        <v>6088</v>
      </c>
      <c r="G4674" s="388" t="s">
        <v>172</v>
      </c>
      <c r="H4674" s="389">
        <v>1</v>
      </c>
      <c r="I4674" s="372">
        <v>6.2799999999999994</v>
      </c>
      <c r="J4674" s="372">
        <v>6.28</v>
      </c>
      <c r="K4674" s="371"/>
      <c r="L4674" s="488">
        <v>7.58</v>
      </c>
      <c r="M4674" s="488">
        <v>7.58</v>
      </c>
    </row>
    <row r="4675" spans="1:13" ht="24.75" thickBot="1" x14ac:dyDescent="0.25">
      <c r="A4675" s="359" t="s">
        <v>14641</v>
      </c>
      <c r="B4675" s="424" t="s">
        <v>5898</v>
      </c>
      <c r="C4675" s="425" t="s">
        <v>6089</v>
      </c>
      <c r="D4675" s="424" t="s">
        <v>217</v>
      </c>
      <c r="E4675" s="424" t="s">
        <v>6090</v>
      </c>
      <c r="F4675" s="426" t="s">
        <v>5908</v>
      </c>
      <c r="G4675" s="427" t="s">
        <v>185</v>
      </c>
      <c r="H4675" s="428">
        <v>7.0999999999999994E-2</v>
      </c>
      <c r="I4675" s="417">
        <v>17.43</v>
      </c>
      <c r="J4675" s="417">
        <v>1.23</v>
      </c>
      <c r="K4675" s="379"/>
      <c r="L4675" s="489">
        <v>21</v>
      </c>
    </row>
    <row r="4676" spans="1:13" ht="24.75" thickTop="1" x14ac:dyDescent="0.2">
      <c r="A4676" s="359" t="s">
        <v>14642</v>
      </c>
      <c r="B4676" s="411" t="s">
        <v>5898</v>
      </c>
      <c r="C4676" s="412" t="s">
        <v>6091</v>
      </c>
      <c r="D4676" s="411" t="s">
        <v>217</v>
      </c>
      <c r="E4676" s="411" t="s">
        <v>6092</v>
      </c>
      <c r="F4676" s="413" t="s">
        <v>5908</v>
      </c>
      <c r="G4676" s="414" t="s">
        <v>185</v>
      </c>
      <c r="H4676" s="415">
        <v>7.0999999999999994E-2</v>
      </c>
      <c r="I4676" s="416">
        <v>24.12</v>
      </c>
      <c r="J4676" s="416">
        <v>1.71</v>
      </c>
      <c r="K4676" s="379"/>
      <c r="L4676" s="491">
        <v>29.06</v>
      </c>
    </row>
    <row r="4677" spans="1:13" ht="24" x14ac:dyDescent="0.2">
      <c r="A4677" s="359" t="s">
        <v>9203</v>
      </c>
      <c r="B4677" s="373" t="s">
        <v>5794</v>
      </c>
      <c r="C4677" s="374" t="s">
        <v>6093</v>
      </c>
      <c r="D4677" s="373" t="s">
        <v>217</v>
      </c>
      <c r="E4677" s="373" t="s">
        <v>6094</v>
      </c>
      <c r="F4677" s="375" t="s">
        <v>5798</v>
      </c>
      <c r="G4677" s="376" t="s">
        <v>172</v>
      </c>
      <c r="H4677" s="377">
        <v>1.1000000000000001</v>
      </c>
      <c r="I4677" s="378">
        <v>3.01</v>
      </c>
      <c r="J4677" s="378">
        <v>3.31</v>
      </c>
      <c r="K4677" s="379"/>
      <c r="L4677" s="493">
        <v>3.63</v>
      </c>
    </row>
    <row r="4678" spans="1:13" ht="24" x14ac:dyDescent="0.2">
      <c r="A4678" s="359" t="s">
        <v>9205</v>
      </c>
      <c r="B4678" s="373" t="s">
        <v>5794</v>
      </c>
      <c r="C4678" s="374" t="s">
        <v>6025</v>
      </c>
      <c r="D4678" s="373" t="s">
        <v>217</v>
      </c>
      <c r="E4678" s="373" t="s">
        <v>6026</v>
      </c>
      <c r="F4678" s="375" t="s">
        <v>5798</v>
      </c>
      <c r="G4678" s="376" t="s">
        <v>280</v>
      </c>
      <c r="H4678" s="377">
        <v>1.8E-3</v>
      </c>
      <c r="I4678" s="378">
        <v>21.99</v>
      </c>
      <c r="J4678" s="378">
        <v>0.03</v>
      </c>
      <c r="K4678" s="379"/>
      <c r="L4678" s="493">
        <v>26.5</v>
      </c>
    </row>
    <row r="4679" spans="1:13" x14ac:dyDescent="0.2">
      <c r="A4679" s="359" t="s">
        <v>9207</v>
      </c>
      <c r="B4679" s="360" t="s">
        <v>11407</v>
      </c>
      <c r="C4679" s="361" t="s">
        <v>5781</v>
      </c>
      <c r="D4679" s="360" t="s">
        <v>5782</v>
      </c>
      <c r="E4679" s="360" t="s">
        <v>5783</v>
      </c>
      <c r="F4679" s="362" t="s">
        <v>5784</v>
      </c>
      <c r="G4679" s="363" t="s">
        <v>5785</v>
      </c>
      <c r="H4679" s="361" t="s">
        <v>5786</v>
      </c>
      <c r="I4679" s="361" t="s">
        <v>5787</v>
      </c>
      <c r="J4679" s="361" t="s">
        <v>5788</v>
      </c>
      <c r="K4679" s="364"/>
      <c r="L4679" s="494"/>
    </row>
    <row r="4680" spans="1:13" ht="36" x14ac:dyDescent="0.2">
      <c r="A4680" s="359" t="s">
        <v>9208</v>
      </c>
      <c r="B4680" s="365" t="s">
        <v>5789</v>
      </c>
      <c r="C4680" s="366" t="s">
        <v>11409</v>
      </c>
      <c r="D4680" s="365" t="s">
        <v>217</v>
      </c>
      <c r="E4680" s="365" t="s">
        <v>1804</v>
      </c>
      <c r="F4680" s="367" t="s">
        <v>6088</v>
      </c>
      <c r="G4680" s="368" t="s">
        <v>172</v>
      </c>
      <c r="H4680" s="369">
        <v>1</v>
      </c>
      <c r="I4680" s="370">
        <v>9.9699999999999989</v>
      </c>
      <c r="J4680" s="370">
        <v>9.9699999999999989</v>
      </c>
      <c r="K4680" s="371"/>
      <c r="L4680" s="495">
        <v>12.02</v>
      </c>
      <c r="M4680" s="488">
        <v>12.02</v>
      </c>
    </row>
    <row r="4681" spans="1:13" ht="24" x14ac:dyDescent="0.2">
      <c r="A4681" s="359" t="s">
        <v>9209</v>
      </c>
      <c r="B4681" s="418" t="s">
        <v>5898</v>
      </c>
      <c r="C4681" s="419" t="s">
        <v>6089</v>
      </c>
      <c r="D4681" s="418" t="s">
        <v>217</v>
      </c>
      <c r="E4681" s="418" t="s">
        <v>6090</v>
      </c>
      <c r="F4681" s="420" t="s">
        <v>5908</v>
      </c>
      <c r="G4681" s="421" t="s">
        <v>185</v>
      </c>
      <c r="H4681" s="422">
        <v>8.5999999999999993E-2</v>
      </c>
      <c r="I4681" s="423">
        <v>17.43</v>
      </c>
      <c r="J4681" s="423">
        <v>1.49</v>
      </c>
      <c r="K4681" s="379"/>
      <c r="L4681" s="493">
        <v>21</v>
      </c>
    </row>
    <row r="4682" spans="1:13" ht="24" x14ac:dyDescent="0.2">
      <c r="A4682" s="359" t="s">
        <v>14643</v>
      </c>
      <c r="B4682" s="424" t="s">
        <v>5898</v>
      </c>
      <c r="C4682" s="425" t="s">
        <v>6091</v>
      </c>
      <c r="D4682" s="424" t="s">
        <v>217</v>
      </c>
      <c r="E4682" s="424" t="s">
        <v>6092</v>
      </c>
      <c r="F4682" s="426" t="s">
        <v>5908</v>
      </c>
      <c r="G4682" s="427" t="s">
        <v>185</v>
      </c>
      <c r="H4682" s="428">
        <v>8.5999999999999993E-2</v>
      </c>
      <c r="I4682" s="417">
        <v>24.12</v>
      </c>
      <c r="J4682" s="417">
        <v>2.0699999999999998</v>
      </c>
      <c r="K4682" s="379"/>
      <c r="L4682" s="489">
        <v>29.06</v>
      </c>
    </row>
    <row r="4683" spans="1:13" ht="24.75" thickBot="1" x14ac:dyDescent="0.25">
      <c r="A4683" s="359" t="s">
        <v>14644</v>
      </c>
      <c r="B4683" s="396" t="s">
        <v>5794</v>
      </c>
      <c r="C4683" s="397" t="s">
        <v>8388</v>
      </c>
      <c r="D4683" s="396" t="s">
        <v>217</v>
      </c>
      <c r="E4683" s="396" t="s">
        <v>8389</v>
      </c>
      <c r="F4683" s="398" t="s">
        <v>5798</v>
      </c>
      <c r="G4683" s="399" t="s">
        <v>172</v>
      </c>
      <c r="H4683" s="400">
        <v>1.1000000000000001</v>
      </c>
      <c r="I4683" s="380">
        <v>5.7917142857142876</v>
      </c>
      <c r="J4683" s="380">
        <v>6.37</v>
      </c>
      <c r="K4683" s="379"/>
      <c r="L4683" s="489">
        <v>6.99</v>
      </c>
    </row>
    <row r="4684" spans="1:13" ht="24.75" thickTop="1" x14ac:dyDescent="0.2">
      <c r="A4684" s="359" t="s">
        <v>14645</v>
      </c>
      <c r="B4684" s="390" t="s">
        <v>5794</v>
      </c>
      <c r="C4684" s="391" t="s">
        <v>6025</v>
      </c>
      <c r="D4684" s="390" t="s">
        <v>217</v>
      </c>
      <c r="E4684" s="390" t="s">
        <v>6026</v>
      </c>
      <c r="F4684" s="392" t="s">
        <v>5798</v>
      </c>
      <c r="G4684" s="393" t="s">
        <v>280</v>
      </c>
      <c r="H4684" s="394">
        <v>2E-3</v>
      </c>
      <c r="I4684" s="395">
        <v>21.99</v>
      </c>
      <c r="J4684" s="395">
        <v>0.04</v>
      </c>
      <c r="K4684" s="379"/>
      <c r="L4684" s="491">
        <v>26.5</v>
      </c>
    </row>
    <row r="4685" spans="1:13" x14ac:dyDescent="0.2">
      <c r="A4685" s="359" t="s">
        <v>9212</v>
      </c>
      <c r="B4685" s="360" t="s">
        <v>11415</v>
      </c>
      <c r="C4685" s="361" t="s">
        <v>5781</v>
      </c>
      <c r="D4685" s="360" t="s">
        <v>5782</v>
      </c>
      <c r="E4685" s="360" t="s">
        <v>5783</v>
      </c>
      <c r="F4685" s="362" t="s">
        <v>5784</v>
      </c>
      <c r="G4685" s="363" t="s">
        <v>5785</v>
      </c>
      <c r="H4685" s="361" t="s">
        <v>5786</v>
      </c>
      <c r="I4685" s="361" t="s">
        <v>5787</v>
      </c>
      <c r="J4685" s="361" t="s">
        <v>5788</v>
      </c>
      <c r="K4685" s="364"/>
      <c r="L4685" s="494"/>
    </row>
    <row r="4686" spans="1:13" ht="36" x14ac:dyDescent="0.2">
      <c r="A4686" s="359" t="s">
        <v>9214</v>
      </c>
      <c r="B4686" s="365" t="s">
        <v>5789</v>
      </c>
      <c r="C4686" s="366" t="s">
        <v>11417</v>
      </c>
      <c r="D4686" s="365" t="s">
        <v>217</v>
      </c>
      <c r="E4686" s="365" t="s">
        <v>1806</v>
      </c>
      <c r="F4686" s="367" t="s">
        <v>6088</v>
      </c>
      <c r="G4686" s="368" t="s">
        <v>172</v>
      </c>
      <c r="H4686" s="369">
        <v>1</v>
      </c>
      <c r="I4686" s="370">
        <v>9.7199999999999989</v>
      </c>
      <c r="J4686" s="370">
        <v>9.7200000000000006</v>
      </c>
      <c r="K4686" s="371"/>
      <c r="L4686" s="495">
        <v>11.72</v>
      </c>
      <c r="M4686" s="488">
        <v>11.72</v>
      </c>
    </row>
    <row r="4687" spans="1:13" ht="24" x14ac:dyDescent="0.2">
      <c r="A4687" s="359" t="s">
        <v>9216</v>
      </c>
      <c r="B4687" s="418" t="s">
        <v>5898</v>
      </c>
      <c r="C4687" s="419" t="s">
        <v>6089</v>
      </c>
      <c r="D4687" s="418" t="s">
        <v>217</v>
      </c>
      <c r="E4687" s="418" t="s">
        <v>6090</v>
      </c>
      <c r="F4687" s="420" t="s">
        <v>5908</v>
      </c>
      <c r="G4687" s="421" t="s">
        <v>185</v>
      </c>
      <c r="H4687" s="422">
        <v>0.16600000000000001</v>
      </c>
      <c r="I4687" s="423">
        <v>17.43</v>
      </c>
      <c r="J4687" s="423">
        <v>2.89</v>
      </c>
      <c r="K4687" s="379"/>
      <c r="L4687" s="493">
        <v>21</v>
      </c>
    </row>
    <row r="4688" spans="1:13" ht="24" x14ac:dyDescent="0.2">
      <c r="A4688" s="359" t="s">
        <v>9217</v>
      </c>
      <c r="B4688" s="418" t="s">
        <v>5898</v>
      </c>
      <c r="C4688" s="419" t="s">
        <v>6091</v>
      </c>
      <c r="D4688" s="418" t="s">
        <v>217</v>
      </c>
      <c r="E4688" s="418" t="s">
        <v>6092</v>
      </c>
      <c r="F4688" s="420" t="s">
        <v>5908</v>
      </c>
      <c r="G4688" s="421" t="s">
        <v>185</v>
      </c>
      <c r="H4688" s="422">
        <v>0.16600000000000001</v>
      </c>
      <c r="I4688" s="423">
        <v>24.12</v>
      </c>
      <c r="J4688" s="423">
        <v>4</v>
      </c>
      <c r="K4688" s="379"/>
      <c r="L4688" s="493">
        <v>29.06</v>
      </c>
    </row>
    <row r="4689" spans="1:13" ht="24" x14ac:dyDescent="0.2">
      <c r="A4689" s="359" t="s">
        <v>9218</v>
      </c>
      <c r="B4689" s="373" t="s">
        <v>5794</v>
      </c>
      <c r="C4689" s="374" t="s">
        <v>11421</v>
      </c>
      <c r="D4689" s="373" t="s">
        <v>217</v>
      </c>
      <c r="E4689" s="373" t="s">
        <v>11422</v>
      </c>
      <c r="F4689" s="375" t="s">
        <v>5798</v>
      </c>
      <c r="G4689" s="376" t="s">
        <v>172</v>
      </c>
      <c r="H4689" s="377">
        <v>1.0169999999999999</v>
      </c>
      <c r="I4689" s="378">
        <v>2.79</v>
      </c>
      <c r="J4689" s="378">
        <v>2.83</v>
      </c>
      <c r="K4689" s="379"/>
      <c r="L4689" s="493">
        <v>3.37</v>
      </c>
    </row>
    <row r="4690" spans="1:13" x14ac:dyDescent="0.2">
      <c r="A4690" s="359" t="s">
        <v>14646</v>
      </c>
      <c r="B4690" s="381" t="s">
        <v>11424</v>
      </c>
      <c r="C4690" s="382" t="s">
        <v>5781</v>
      </c>
      <c r="D4690" s="381" t="s">
        <v>5782</v>
      </c>
      <c r="E4690" s="381" t="s">
        <v>5783</v>
      </c>
      <c r="F4690" s="383" t="s">
        <v>5784</v>
      </c>
      <c r="G4690" s="384" t="s">
        <v>5785</v>
      </c>
      <c r="H4690" s="382" t="s">
        <v>5786</v>
      </c>
      <c r="I4690" s="382" t="s">
        <v>5787</v>
      </c>
      <c r="J4690" s="382" t="s">
        <v>5788</v>
      </c>
      <c r="K4690" s="364"/>
    </row>
    <row r="4691" spans="1:13" ht="36.75" thickBot="1" x14ac:dyDescent="0.25">
      <c r="A4691" s="359" t="s">
        <v>14647</v>
      </c>
      <c r="B4691" s="385" t="s">
        <v>5789</v>
      </c>
      <c r="C4691" s="386" t="s">
        <v>6096</v>
      </c>
      <c r="D4691" s="385" t="s">
        <v>217</v>
      </c>
      <c r="E4691" s="385" t="s">
        <v>374</v>
      </c>
      <c r="F4691" s="387" t="s">
        <v>6088</v>
      </c>
      <c r="G4691" s="388" t="s">
        <v>172</v>
      </c>
      <c r="H4691" s="389">
        <v>1</v>
      </c>
      <c r="I4691" s="372">
        <v>7.5600000000000005</v>
      </c>
      <c r="J4691" s="372">
        <v>7.5600000000000005</v>
      </c>
      <c r="K4691" s="371"/>
      <c r="L4691" s="488">
        <v>9.1199999999999992</v>
      </c>
      <c r="M4691" s="488">
        <v>9.1199999999999992</v>
      </c>
    </row>
    <row r="4692" spans="1:13" ht="24.75" thickTop="1" x14ac:dyDescent="0.2">
      <c r="A4692" s="359" t="s">
        <v>14648</v>
      </c>
      <c r="B4692" s="411" t="s">
        <v>5898</v>
      </c>
      <c r="C4692" s="412" t="s">
        <v>6089</v>
      </c>
      <c r="D4692" s="411" t="s">
        <v>217</v>
      </c>
      <c r="E4692" s="411" t="s">
        <v>6090</v>
      </c>
      <c r="F4692" s="413" t="s">
        <v>5908</v>
      </c>
      <c r="G4692" s="414" t="s">
        <v>185</v>
      </c>
      <c r="H4692" s="415">
        <v>0.13400000000000001</v>
      </c>
      <c r="I4692" s="416">
        <v>17.43</v>
      </c>
      <c r="J4692" s="416">
        <v>2.33</v>
      </c>
      <c r="K4692" s="379"/>
      <c r="L4692" s="491">
        <v>21</v>
      </c>
    </row>
    <row r="4693" spans="1:13" ht="24" x14ac:dyDescent="0.2">
      <c r="A4693" s="359" t="s">
        <v>9221</v>
      </c>
      <c r="B4693" s="418" t="s">
        <v>5898</v>
      </c>
      <c r="C4693" s="419" t="s">
        <v>6091</v>
      </c>
      <c r="D4693" s="418" t="s">
        <v>217</v>
      </c>
      <c r="E4693" s="418" t="s">
        <v>6092</v>
      </c>
      <c r="F4693" s="420" t="s">
        <v>5908</v>
      </c>
      <c r="G4693" s="421" t="s">
        <v>185</v>
      </c>
      <c r="H4693" s="422">
        <v>0.13400000000000001</v>
      </c>
      <c r="I4693" s="423">
        <v>24.12</v>
      </c>
      <c r="J4693" s="423">
        <v>3.23</v>
      </c>
      <c r="K4693" s="379"/>
      <c r="L4693" s="493">
        <v>29.06</v>
      </c>
    </row>
    <row r="4694" spans="1:13" x14ac:dyDescent="0.2">
      <c r="A4694" s="359" t="s">
        <v>9223</v>
      </c>
      <c r="B4694" s="373" t="s">
        <v>5794</v>
      </c>
      <c r="C4694" s="374" t="s">
        <v>6097</v>
      </c>
      <c r="D4694" s="373" t="s">
        <v>217</v>
      </c>
      <c r="E4694" s="373" t="s">
        <v>6098</v>
      </c>
      <c r="F4694" s="375" t="s">
        <v>5798</v>
      </c>
      <c r="G4694" s="376" t="s">
        <v>172</v>
      </c>
      <c r="H4694" s="377">
        <v>1.0169999999999999</v>
      </c>
      <c r="I4694" s="378">
        <v>1.97</v>
      </c>
      <c r="J4694" s="378">
        <v>2</v>
      </c>
      <c r="K4694" s="379"/>
      <c r="L4694" s="493">
        <v>2.38</v>
      </c>
    </row>
    <row r="4695" spans="1:13" x14ac:dyDescent="0.2">
      <c r="A4695" s="359" t="s">
        <v>9225</v>
      </c>
      <c r="B4695" s="360" t="s">
        <v>11430</v>
      </c>
      <c r="C4695" s="361" t="s">
        <v>5781</v>
      </c>
      <c r="D4695" s="360" t="s">
        <v>5782</v>
      </c>
      <c r="E4695" s="360" t="s">
        <v>5783</v>
      </c>
      <c r="F4695" s="362" t="s">
        <v>5784</v>
      </c>
      <c r="G4695" s="363" t="s">
        <v>5785</v>
      </c>
      <c r="H4695" s="361" t="s">
        <v>5786</v>
      </c>
      <c r="I4695" s="361" t="s">
        <v>5787</v>
      </c>
      <c r="J4695" s="361" t="s">
        <v>5788</v>
      </c>
      <c r="K4695" s="364"/>
      <c r="L4695" s="494"/>
    </row>
    <row r="4696" spans="1:13" ht="36" x14ac:dyDescent="0.2">
      <c r="A4696" s="359" t="s">
        <v>9226</v>
      </c>
      <c r="B4696" s="365" t="s">
        <v>5789</v>
      </c>
      <c r="C4696" s="366" t="s">
        <v>11432</v>
      </c>
      <c r="D4696" s="365" t="s">
        <v>217</v>
      </c>
      <c r="E4696" s="365" t="s">
        <v>1809</v>
      </c>
      <c r="F4696" s="367" t="s">
        <v>6088</v>
      </c>
      <c r="G4696" s="368" t="s">
        <v>172</v>
      </c>
      <c r="H4696" s="369">
        <v>1</v>
      </c>
      <c r="I4696" s="370">
        <v>9.6000000000000014</v>
      </c>
      <c r="J4696" s="370">
        <v>9.6</v>
      </c>
      <c r="K4696" s="371"/>
      <c r="L4696" s="495">
        <v>11.58</v>
      </c>
      <c r="M4696" s="488">
        <v>11.58</v>
      </c>
    </row>
    <row r="4697" spans="1:13" ht="24" x14ac:dyDescent="0.2">
      <c r="A4697" s="359" t="s">
        <v>9227</v>
      </c>
      <c r="B4697" s="418" t="s">
        <v>5898</v>
      </c>
      <c r="C4697" s="419" t="s">
        <v>6089</v>
      </c>
      <c r="D4697" s="418" t="s">
        <v>217</v>
      </c>
      <c r="E4697" s="418" t="s">
        <v>6090</v>
      </c>
      <c r="F4697" s="420" t="s">
        <v>5908</v>
      </c>
      <c r="G4697" s="421" t="s">
        <v>185</v>
      </c>
      <c r="H4697" s="422">
        <v>0.14899999999999999</v>
      </c>
      <c r="I4697" s="423">
        <v>17.43</v>
      </c>
      <c r="J4697" s="423">
        <v>2.59</v>
      </c>
      <c r="K4697" s="379"/>
      <c r="L4697" s="493">
        <v>21</v>
      </c>
    </row>
    <row r="4698" spans="1:13" ht="24" x14ac:dyDescent="0.2">
      <c r="A4698" s="359" t="s">
        <v>14649</v>
      </c>
      <c r="B4698" s="424" t="s">
        <v>5898</v>
      </c>
      <c r="C4698" s="425" t="s">
        <v>6091</v>
      </c>
      <c r="D4698" s="424" t="s">
        <v>217</v>
      </c>
      <c r="E4698" s="424" t="s">
        <v>6092</v>
      </c>
      <c r="F4698" s="426" t="s">
        <v>5908</v>
      </c>
      <c r="G4698" s="427" t="s">
        <v>185</v>
      </c>
      <c r="H4698" s="428">
        <v>0.14899999999999999</v>
      </c>
      <c r="I4698" s="417">
        <v>24.12</v>
      </c>
      <c r="J4698" s="417">
        <v>3.59</v>
      </c>
      <c r="K4698" s="379"/>
      <c r="L4698" s="489">
        <v>29.06</v>
      </c>
    </row>
    <row r="4699" spans="1:13" ht="12.75" thickBot="1" x14ac:dyDescent="0.25">
      <c r="A4699" s="359" t="s">
        <v>14650</v>
      </c>
      <c r="B4699" s="396" t="s">
        <v>5794</v>
      </c>
      <c r="C4699" s="397" t="s">
        <v>11436</v>
      </c>
      <c r="D4699" s="396" t="s">
        <v>217</v>
      </c>
      <c r="E4699" s="396" t="s">
        <v>11437</v>
      </c>
      <c r="F4699" s="398" t="s">
        <v>5798</v>
      </c>
      <c r="G4699" s="399" t="s">
        <v>172</v>
      </c>
      <c r="H4699" s="400">
        <v>1.0169999999999999</v>
      </c>
      <c r="I4699" s="380">
        <v>3.3687333333333331</v>
      </c>
      <c r="J4699" s="380">
        <v>3.42</v>
      </c>
      <c r="K4699" s="379"/>
      <c r="L4699" s="489">
        <v>4.08</v>
      </c>
    </row>
    <row r="4700" spans="1:13" ht="12.75" thickTop="1" x14ac:dyDescent="0.2">
      <c r="A4700" s="359" t="s">
        <v>14651</v>
      </c>
      <c r="B4700" s="407" t="s">
        <v>11439</v>
      </c>
      <c r="C4700" s="408" t="s">
        <v>5781</v>
      </c>
      <c r="D4700" s="407" t="s">
        <v>5782</v>
      </c>
      <c r="E4700" s="407" t="s">
        <v>5783</v>
      </c>
      <c r="F4700" s="409" t="s">
        <v>5784</v>
      </c>
      <c r="G4700" s="410" t="s">
        <v>5785</v>
      </c>
      <c r="H4700" s="408" t="s">
        <v>5786</v>
      </c>
      <c r="I4700" s="408" t="s">
        <v>5787</v>
      </c>
      <c r="J4700" s="408" t="s">
        <v>5788</v>
      </c>
      <c r="K4700" s="364"/>
      <c r="L4700" s="492"/>
    </row>
    <row r="4701" spans="1:13" x14ac:dyDescent="0.2">
      <c r="A4701" s="359" t="s">
        <v>9229</v>
      </c>
      <c r="B4701" s="365" t="s">
        <v>5789</v>
      </c>
      <c r="C4701" s="366" t="s">
        <v>6190</v>
      </c>
      <c r="D4701" s="365" t="s">
        <v>5791</v>
      </c>
      <c r="E4701" s="365" t="s">
        <v>415</v>
      </c>
      <c r="F4701" s="367">
        <v>7</v>
      </c>
      <c r="G4701" s="368" t="s">
        <v>5607</v>
      </c>
      <c r="H4701" s="369">
        <v>1</v>
      </c>
      <c r="I4701" s="370">
        <v>139.78</v>
      </c>
      <c r="J4701" s="370">
        <v>139.78</v>
      </c>
      <c r="K4701" s="371"/>
      <c r="L4701" s="495">
        <v>168.39</v>
      </c>
      <c r="M4701" s="488">
        <v>168.39</v>
      </c>
    </row>
    <row r="4702" spans="1:13" x14ac:dyDescent="0.2">
      <c r="A4702" s="359" t="s">
        <v>9231</v>
      </c>
      <c r="B4702" s="373" t="s">
        <v>5794</v>
      </c>
      <c r="C4702" s="374" t="s">
        <v>5795</v>
      </c>
      <c r="D4702" s="373" t="s">
        <v>5791</v>
      </c>
      <c r="E4702" s="373" t="s">
        <v>5302</v>
      </c>
      <c r="F4702" s="375" t="s">
        <v>5796</v>
      </c>
      <c r="G4702" s="376" t="s">
        <v>86</v>
      </c>
      <c r="H4702" s="377">
        <v>0.6</v>
      </c>
      <c r="I4702" s="378">
        <v>12.5</v>
      </c>
      <c r="J4702" s="378">
        <v>7.5</v>
      </c>
      <c r="K4702" s="379"/>
      <c r="L4702" s="493">
        <v>15.06</v>
      </c>
    </row>
    <row r="4703" spans="1:13" x14ac:dyDescent="0.2">
      <c r="A4703" s="359" t="s">
        <v>9233</v>
      </c>
      <c r="B4703" s="373" t="s">
        <v>5794</v>
      </c>
      <c r="C4703" s="374" t="s">
        <v>6062</v>
      </c>
      <c r="D4703" s="373" t="s">
        <v>5791</v>
      </c>
      <c r="E4703" s="373" t="s">
        <v>5341</v>
      </c>
      <c r="F4703" s="375" t="s">
        <v>5796</v>
      </c>
      <c r="G4703" s="376" t="s">
        <v>86</v>
      </c>
      <c r="H4703" s="377">
        <v>0.6</v>
      </c>
      <c r="I4703" s="378">
        <v>18.510000000000002</v>
      </c>
      <c r="J4703" s="378">
        <v>11.1</v>
      </c>
      <c r="K4703" s="379"/>
      <c r="L4703" s="493">
        <v>22.3</v>
      </c>
    </row>
    <row r="4704" spans="1:13" x14ac:dyDescent="0.2">
      <c r="A4704" s="359" t="s">
        <v>9234</v>
      </c>
      <c r="B4704" s="373" t="s">
        <v>5794</v>
      </c>
      <c r="C4704" s="374" t="s">
        <v>6191</v>
      </c>
      <c r="D4704" s="373" t="s">
        <v>5791</v>
      </c>
      <c r="E4704" s="373" t="s">
        <v>6192</v>
      </c>
      <c r="F4704" s="375" t="s">
        <v>5798</v>
      </c>
      <c r="G4704" s="376" t="s">
        <v>5305</v>
      </c>
      <c r="H4704" s="377">
        <v>1</v>
      </c>
      <c r="I4704" s="378">
        <v>121.18001404958677</v>
      </c>
      <c r="J4704" s="378">
        <v>121.18</v>
      </c>
      <c r="K4704" s="379"/>
      <c r="L4704" s="493">
        <v>145.97999999999999</v>
      </c>
    </row>
    <row r="4705" spans="1:13" x14ac:dyDescent="0.2">
      <c r="A4705" s="359" t="s">
        <v>9235</v>
      </c>
      <c r="B4705" s="360" t="s">
        <v>11445</v>
      </c>
      <c r="C4705" s="361" t="s">
        <v>5781</v>
      </c>
      <c r="D4705" s="360" t="s">
        <v>5782</v>
      </c>
      <c r="E4705" s="360" t="s">
        <v>5783</v>
      </c>
      <c r="F4705" s="362" t="s">
        <v>5784</v>
      </c>
      <c r="G4705" s="363" t="s">
        <v>5785</v>
      </c>
      <c r="H4705" s="361" t="s">
        <v>5786</v>
      </c>
      <c r="I4705" s="361" t="s">
        <v>5787</v>
      </c>
      <c r="J4705" s="361" t="s">
        <v>5788</v>
      </c>
      <c r="K4705" s="364"/>
      <c r="L4705" s="494"/>
    </row>
    <row r="4706" spans="1:13" x14ac:dyDescent="0.2">
      <c r="A4706" s="359" t="s">
        <v>14652</v>
      </c>
      <c r="B4706" s="385" t="s">
        <v>5789</v>
      </c>
      <c r="C4706" s="386" t="s">
        <v>8223</v>
      </c>
      <c r="D4706" s="385" t="s">
        <v>5791</v>
      </c>
      <c r="E4706" s="385" t="s">
        <v>1029</v>
      </c>
      <c r="F4706" s="387">
        <v>7</v>
      </c>
      <c r="G4706" s="388" t="s">
        <v>5607</v>
      </c>
      <c r="H4706" s="389">
        <v>1</v>
      </c>
      <c r="I4706" s="372">
        <v>155.79000000000002</v>
      </c>
      <c r="J4706" s="372">
        <v>155.79</v>
      </c>
      <c r="K4706" s="371"/>
      <c r="L4706" s="488">
        <v>187.67</v>
      </c>
      <c r="M4706" s="488">
        <v>187.67</v>
      </c>
    </row>
    <row r="4707" spans="1:13" ht="12.75" thickBot="1" x14ac:dyDescent="0.25">
      <c r="A4707" s="359" t="s">
        <v>14653</v>
      </c>
      <c r="B4707" s="396" t="s">
        <v>5794</v>
      </c>
      <c r="C4707" s="397" t="s">
        <v>5795</v>
      </c>
      <c r="D4707" s="396" t="s">
        <v>5791</v>
      </c>
      <c r="E4707" s="396" t="s">
        <v>5302</v>
      </c>
      <c r="F4707" s="398" t="s">
        <v>5796</v>
      </c>
      <c r="G4707" s="399" t="s">
        <v>86</v>
      </c>
      <c r="H4707" s="400">
        <v>0.6</v>
      </c>
      <c r="I4707" s="380">
        <v>12.5</v>
      </c>
      <c r="J4707" s="380">
        <v>7.5</v>
      </c>
      <c r="K4707" s="379"/>
      <c r="L4707" s="489">
        <v>15.06</v>
      </c>
    </row>
    <row r="4708" spans="1:13" ht="12.75" thickTop="1" x14ac:dyDescent="0.2">
      <c r="A4708" s="359" t="s">
        <v>14654</v>
      </c>
      <c r="B4708" s="390" t="s">
        <v>5794</v>
      </c>
      <c r="C4708" s="391" t="s">
        <v>6062</v>
      </c>
      <c r="D4708" s="390" t="s">
        <v>5791</v>
      </c>
      <c r="E4708" s="390" t="s">
        <v>5341</v>
      </c>
      <c r="F4708" s="392" t="s">
        <v>5796</v>
      </c>
      <c r="G4708" s="393" t="s">
        <v>86</v>
      </c>
      <c r="H4708" s="394">
        <v>0.6</v>
      </c>
      <c r="I4708" s="395">
        <v>18.510000000000002</v>
      </c>
      <c r="J4708" s="395">
        <v>11.1</v>
      </c>
      <c r="K4708" s="379"/>
      <c r="L4708" s="491">
        <v>22.3</v>
      </c>
    </row>
    <row r="4709" spans="1:13" x14ac:dyDescent="0.2">
      <c r="A4709" s="359" t="s">
        <v>9238</v>
      </c>
      <c r="B4709" s="373" t="s">
        <v>5794</v>
      </c>
      <c r="C4709" s="374" t="s">
        <v>8227</v>
      </c>
      <c r="D4709" s="373" t="s">
        <v>5791</v>
      </c>
      <c r="E4709" s="373" t="s">
        <v>8228</v>
      </c>
      <c r="F4709" s="375" t="s">
        <v>5798</v>
      </c>
      <c r="G4709" s="376" t="s">
        <v>5305</v>
      </c>
      <c r="H4709" s="377">
        <v>1</v>
      </c>
      <c r="I4709" s="378">
        <v>137.19001313868614</v>
      </c>
      <c r="J4709" s="378">
        <v>137.19</v>
      </c>
      <c r="K4709" s="379"/>
      <c r="L4709" s="493">
        <v>165.26</v>
      </c>
    </row>
    <row r="4710" spans="1:13" x14ac:dyDescent="0.2">
      <c r="A4710" s="359" t="s">
        <v>9240</v>
      </c>
      <c r="B4710" s="360" t="s">
        <v>11451</v>
      </c>
      <c r="C4710" s="361" t="s">
        <v>5781</v>
      </c>
      <c r="D4710" s="360" t="s">
        <v>5782</v>
      </c>
      <c r="E4710" s="360" t="s">
        <v>5783</v>
      </c>
      <c r="F4710" s="362" t="s">
        <v>5784</v>
      </c>
      <c r="G4710" s="363" t="s">
        <v>5785</v>
      </c>
      <c r="H4710" s="361" t="s">
        <v>5786</v>
      </c>
      <c r="I4710" s="361" t="s">
        <v>5787</v>
      </c>
      <c r="J4710" s="361" t="s">
        <v>5788</v>
      </c>
      <c r="K4710" s="364"/>
      <c r="L4710" s="494"/>
    </row>
    <row r="4711" spans="1:13" x14ac:dyDescent="0.2">
      <c r="A4711" s="359" t="s">
        <v>9243</v>
      </c>
      <c r="B4711" s="365" t="s">
        <v>5789</v>
      </c>
      <c r="C4711" s="366" t="s">
        <v>11453</v>
      </c>
      <c r="D4711" s="365" t="s">
        <v>5791</v>
      </c>
      <c r="E4711" s="365" t="s">
        <v>1813</v>
      </c>
      <c r="F4711" s="367">
        <v>7</v>
      </c>
      <c r="G4711" s="368" t="s">
        <v>5607</v>
      </c>
      <c r="H4711" s="369">
        <v>1</v>
      </c>
      <c r="I4711" s="370">
        <v>18.189999999999998</v>
      </c>
      <c r="J4711" s="370">
        <v>18.190000000000001</v>
      </c>
      <c r="K4711" s="371"/>
      <c r="L4711" s="495">
        <v>21.91</v>
      </c>
      <c r="M4711" s="488">
        <v>21.91</v>
      </c>
    </row>
    <row r="4712" spans="1:13" x14ac:dyDescent="0.2">
      <c r="A4712" s="359" t="s">
        <v>9244</v>
      </c>
      <c r="B4712" s="373" t="s">
        <v>5794</v>
      </c>
      <c r="C4712" s="374" t="s">
        <v>5795</v>
      </c>
      <c r="D4712" s="373" t="s">
        <v>5791</v>
      </c>
      <c r="E4712" s="373" t="s">
        <v>5302</v>
      </c>
      <c r="F4712" s="375" t="s">
        <v>5796</v>
      </c>
      <c r="G4712" s="376" t="s">
        <v>86</v>
      </c>
      <c r="H4712" s="377">
        <v>0.28999999999999998</v>
      </c>
      <c r="I4712" s="378">
        <v>12.5</v>
      </c>
      <c r="J4712" s="378">
        <v>3.62</v>
      </c>
      <c r="K4712" s="379"/>
      <c r="L4712" s="493">
        <v>15.06</v>
      </c>
    </row>
    <row r="4713" spans="1:13" x14ac:dyDescent="0.2">
      <c r="A4713" s="359" t="s">
        <v>9245</v>
      </c>
      <c r="B4713" s="373" t="s">
        <v>5794</v>
      </c>
      <c r="C4713" s="374" t="s">
        <v>6062</v>
      </c>
      <c r="D4713" s="373" t="s">
        <v>5791</v>
      </c>
      <c r="E4713" s="373" t="s">
        <v>5341</v>
      </c>
      <c r="F4713" s="375" t="s">
        <v>5796</v>
      </c>
      <c r="G4713" s="376" t="s">
        <v>86</v>
      </c>
      <c r="H4713" s="377">
        <v>0.28999999999999998</v>
      </c>
      <c r="I4713" s="378">
        <v>18.510000000000002</v>
      </c>
      <c r="J4713" s="378">
        <v>5.36</v>
      </c>
      <c r="K4713" s="379"/>
      <c r="L4713" s="493">
        <v>22.3</v>
      </c>
    </row>
    <row r="4714" spans="1:13" x14ac:dyDescent="0.2">
      <c r="A4714" s="359" t="s">
        <v>14655</v>
      </c>
      <c r="B4714" s="396" t="s">
        <v>5794</v>
      </c>
      <c r="C4714" s="397" t="s">
        <v>11457</v>
      </c>
      <c r="D4714" s="396" t="s">
        <v>5791</v>
      </c>
      <c r="E4714" s="396" t="s">
        <v>11458</v>
      </c>
      <c r="F4714" s="398" t="s">
        <v>5798</v>
      </c>
      <c r="G4714" s="399" t="s">
        <v>5305</v>
      </c>
      <c r="H4714" s="400">
        <v>1</v>
      </c>
      <c r="I4714" s="380">
        <v>9.2102222222222228</v>
      </c>
      <c r="J4714" s="380">
        <v>9.2100000000000009</v>
      </c>
      <c r="K4714" s="379"/>
      <c r="L4714" s="489">
        <v>11.09</v>
      </c>
    </row>
    <row r="4715" spans="1:13" ht="12.75" thickBot="1" x14ac:dyDescent="0.25">
      <c r="A4715" s="359" t="s">
        <v>14656</v>
      </c>
      <c r="B4715" s="381" t="s">
        <v>11460</v>
      </c>
      <c r="C4715" s="382" t="s">
        <v>5781</v>
      </c>
      <c r="D4715" s="381" t="s">
        <v>5782</v>
      </c>
      <c r="E4715" s="381" t="s">
        <v>5783</v>
      </c>
      <c r="F4715" s="383" t="s">
        <v>5784</v>
      </c>
      <c r="G4715" s="384" t="s">
        <v>5785</v>
      </c>
      <c r="H4715" s="382" t="s">
        <v>5786</v>
      </c>
      <c r="I4715" s="382" t="s">
        <v>5787</v>
      </c>
      <c r="J4715" s="382" t="s">
        <v>5788</v>
      </c>
      <c r="K4715" s="364"/>
    </row>
    <row r="4716" spans="1:13" ht="12.75" thickTop="1" x14ac:dyDescent="0.2">
      <c r="A4716" s="359" t="s">
        <v>14657</v>
      </c>
      <c r="B4716" s="401" t="s">
        <v>5789</v>
      </c>
      <c r="C4716" s="402" t="s">
        <v>6125</v>
      </c>
      <c r="D4716" s="401" t="s">
        <v>5791</v>
      </c>
      <c r="E4716" s="401" t="s">
        <v>390</v>
      </c>
      <c r="F4716" s="403">
        <v>7</v>
      </c>
      <c r="G4716" s="404" t="s">
        <v>5607</v>
      </c>
      <c r="H4716" s="405">
        <v>1</v>
      </c>
      <c r="I4716" s="406">
        <v>13.09</v>
      </c>
      <c r="J4716" s="406">
        <v>13.09</v>
      </c>
      <c r="K4716" s="371"/>
      <c r="L4716" s="496">
        <v>15.79</v>
      </c>
      <c r="M4716" s="488">
        <v>15.79</v>
      </c>
    </row>
    <row r="4717" spans="1:13" x14ac:dyDescent="0.2">
      <c r="A4717" s="359" t="s">
        <v>9248</v>
      </c>
      <c r="B4717" s="373" t="s">
        <v>5794</v>
      </c>
      <c r="C4717" s="374" t="s">
        <v>5795</v>
      </c>
      <c r="D4717" s="373" t="s">
        <v>5791</v>
      </c>
      <c r="E4717" s="373" t="s">
        <v>5302</v>
      </c>
      <c r="F4717" s="375" t="s">
        <v>5796</v>
      </c>
      <c r="G4717" s="376" t="s">
        <v>86</v>
      </c>
      <c r="H4717" s="377">
        <v>0.21</v>
      </c>
      <c r="I4717" s="378">
        <v>12.5</v>
      </c>
      <c r="J4717" s="378">
        <v>2.62</v>
      </c>
      <c r="K4717" s="379"/>
      <c r="L4717" s="493">
        <v>15.06</v>
      </c>
    </row>
    <row r="4718" spans="1:13" x14ac:dyDescent="0.2">
      <c r="A4718" s="359" t="s">
        <v>9250</v>
      </c>
      <c r="B4718" s="373" t="s">
        <v>5794</v>
      </c>
      <c r="C4718" s="374" t="s">
        <v>6062</v>
      </c>
      <c r="D4718" s="373" t="s">
        <v>5791</v>
      </c>
      <c r="E4718" s="373" t="s">
        <v>5341</v>
      </c>
      <c r="F4718" s="375" t="s">
        <v>5796</v>
      </c>
      <c r="G4718" s="376" t="s">
        <v>86</v>
      </c>
      <c r="H4718" s="377">
        <v>0.21</v>
      </c>
      <c r="I4718" s="378">
        <v>18.510000000000002</v>
      </c>
      <c r="J4718" s="378">
        <v>3.88</v>
      </c>
      <c r="K4718" s="379"/>
      <c r="L4718" s="493">
        <v>22.3</v>
      </c>
    </row>
    <row r="4719" spans="1:13" x14ac:dyDescent="0.2">
      <c r="A4719" s="359" t="s">
        <v>9252</v>
      </c>
      <c r="B4719" s="373" t="s">
        <v>5794</v>
      </c>
      <c r="C4719" s="374" t="s">
        <v>6126</v>
      </c>
      <c r="D4719" s="373" t="s">
        <v>5791</v>
      </c>
      <c r="E4719" s="373" t="s">
        <v>6127</v>
      </c>
      <c r="F4719" s="375" t="s">
        <v>5798</v>
      </c>
      <c r="G4719" s="376" t="s">
        <v>5305</v>
      </c>
      <c r="H4719" s="377">
        <v>1</v>
      </c>
      <c r="I4719" s="378">
        <v>6.59</v>
      </c>
      <c r="J4719" s="378">
        <v>6.59</v>
      </c>
      <c r="K4719" s="379"/>
      <c r="L4719" s="493">
        <v>7.95</v>
      </c>
    </row>
    <row r="4720" spans="1:13" x14ac:dyDescent="0.2">
      <c r="A4720" s="359" t="s">
        <v>9253</v>
      </c>
      <c r="B4720" s="360" t="s">
        <v>11466</v>
      </c>
      <c r="C4720" s="361" t="s">
        <v>5781</v>
      </c>
      <c r="D4720" s="360" t="s">
        <v>5782</v>
      </c>
      <c r="E4720" s="360" t="s">
        <v>5783</v>
      </c>
      <c r="F4720" s="362" t="s">
        <v>5784</v>
      </c>
      <c r="G4720" s="363" t="s">
        <v>5785</v>
      </c>
      <c r="H4720" s="361" t="s">
        <v>5786</v>
      </c>
      <c r="I4720" s="361" t="s">
        <v>5787</v>
      </c>
      <c r="J4720" s="361" t="s">
        <v>5788</v>
      </c>
      <c r="K4720" s="364"/>
      <c r="L4720" s="494"/>
    </row>
    <row r="4721" spans="1:13" x14ac:dyDescent="0.2">
      <c r="A4721" s="359" t="s">
        <v>9254</v>
      </c>
      <c r="B4721" s="365" t="s">
        <v>5789</v>
      </c>
      <c r="C4721" s="366" t="s">
        <v>6135</v>
      </c>
      <c r="D4721" s="365" t="s">
        <v>5791</v>
      </c>
      <c r="E4721" s="365" t="s">
        <v>394</v>
      </c>
      <c r="F4721" s="367">
        <v>7</v>
      </c>
      <c r="G4721" s="368" t="s">
        <v>5607</v>
      </c>
      <c r="H4721" s="369">
        <v>1</v>
      </c>
      <c r="I4721" s="370">
        <v>21.09</v>
      </c>
      <c r="J4721" s="370">
        <v>21.090000000000003</v>
      </c>
      <c r="K4721" s="371"/>
      <c r="L4721" s="495">
        <v>25.41</v>
      </c>
      <c r="M4721" s="488">
        <v>25.41</v>
      </c>
    </row>
    <row r="4722" spans="1:13" x14ac:dyDescent="0.2">
      <c r="A4722" s="359" t="s">
        <v>14658</v>
      </c>
      <c r="B4722" s="396" t="s">
        <v>5794</v>
      </c>
      <c r="C4722" s="397" t="s">
        <v>5795</v>
      </c>
      <c r="D4722" s="396" t="s">
        <v>5791</v>
      </c>
      <c r="E4722" s="396" t="s">
        <v>5302</v>
      </c>
      <c r="F4722" s="398" t="s">
        <v>5796</v>
      </c>
      <c r="G4722" s="399" t="s">
        <v>86</v>
      </c>
      <c r="H4722" s="400">
        <v>0.37</v>
      </c>
      <c r="I4722" s="380">
        <v>12.5</v>
      </c>
      <c r="J4722" s="380">
        <v>4.62</v>
      </c>
      <c r="K4722" s="379"/>
      <c r="L4722" s="489">
        <v>15.06</v>
      </c>
    </row>
    <row r="4723" spans="1:13" ht="12.75" thickBot="1" x14ac:dyDescent="0.25">
      <c r="A4723" s="359" t="s">
        <v>14659</v>
      </c>
      <c r="B4723" s="396" t="s">
        <v>5794</v>
      </c>
      <c r="C4723" s="397" t="s">
        <v>6062</v>
      </c>
      <c r="D4723" s="396" t="s">
        <v>5791</v>
      </c>
      <c r="E4723" s="396" t="s">
        <v>5341</v>
      </c>
      <c r="F4723" s="398" t="s">
        <v>5796</v>
      </c>
      <c r="G4723" s="399" t="s">
        <v>86</v>
      </c>
      <c r="H4723" s="400">
        <v>0.37</v>
      </c>
      <c r="I4723" s="380">
        <v>18.510000000000002</v>
      </c>
      <c r="J4723" s="380">
        <v>6.84</v>
      </c>
      <c r="K4723" s="379"/>
      <c r="L4723" s="489">
        <v>22.3</v>
      </c>
    </row>
    <row r="4724" spans="1:13" ht="12.75" thickTop="1" x14ac:dyDescent="0.2">
      <c r="A4724" s="359" t="s">
        <v>14660</v>
      </c>
      <c r="B4724" s="390" t="s">
        <v>5794</v>
      </c>
      <c r="C4724" s="391" t="s">
        <v>6136</v>
      </c>
      <c r="D4724" s="390" t="s">
        <v>5791</v>
      </c>
      <c r="E4724" s="390" t="s">
        <v>6137</v>
      </c>
      <c r="F4724" s="392" t="s">
        <v>5798</v>
      </c>
      <c r="G4724" s="393" t="s">
        <v>5305</v>
      </c>
      <c r="H4724" s="394">
        <v>1</v>
      </c>
      <c r="I4724" s="395">
        <v>9.6306888888888889</v>
      </c>
      <c r="J4724" s="395">
        <v>9.6300000000000008</v>
      </c>
      <c r="K4724" s="379"/>
      <c r="L4724" s="491">
        <v>11.59</v>
      </c>
    </row>
    <row r="4725" spans="1:13" x14ac:dyDescent="0.2">
      <c r="A4725" s="359" t="s">
        <v>9255</v>
      </c>
      <c r="B4725" s="360" t="s">
        <v>11472</v>
      </c>
      <c r="C4725" s="361" t="s">
        <v>5781</v>
      </c>
      <c r="D4725" s="360" t="s">
        <v>5782</v>
      </c>
      <c r="E4725" s="360" t="s">
        <v>5783</v>
      </c>
      <c r="F4725" s="362" t="s">
        <v>5784</v>
      </c>
      <c r="G4725" s="363" t="s">
        <v>5785</v>
      </c>
      <c r="H4725" s="361" t="s">
        <v>5786</v>
      </c>
      <c r="I4725" s="361" t="s">
        <v>5787</v>
      </c>
      <c r="J4725" s="361" t="s">
        <v>5788</v>
      </c>
      <c r="K4725" s="364"/>
      <c r="L4725" s="494"/>
    </row>
    <row r="4726" spans="1:13" ht="36" x14ac:dyDescent="0.2">
      <c r="A4726" s="359" t="s">
        <v>9257</v>
      </c>
      <c r="B4726" s="365" t="s">
        <v>5789</v>
      </c>
      <c r="C4726" s="366" t="s">
        <v>6118</v>
      </c>
      <c r="D4726" s="365" t="s">
        <v>217</v>
      </c>
      <c r="E4726" s="365" t="s">
        <v>6119</v>
      </c>
      <c r="F4726" s="367" t="s">
        <v>6088</v>
      </c>
      <c r="G4726" s="368" t="s">
        <v>160</v>
      </c>
      <c r="H4726" s="369">
        <v>1</v>
      </c>
      <c r="I4726" s="370">
        <v>22.700000000000003</v>
      </c>
      <c r="J4726" s="370">
        <v>22.700000000000003</v>
      </c>
      <c r="K4726" s="371"/>
      <c r="L4726" s="495">
        <v>27.36</v>
      </c>
      <c r="M4726" s="488">
        <v>27.36</v>
      </c>
    </row>
    <row r="4727" spans="1:13" ht="24" x14ac:dyDescent="0.2">
      <c r="A4727" s="359" t="s">
        <v>9260</v>
      </c>
      <c r="B4727" s="418" t="s">
        <v>5898</v>
      </c>
      <c r="C4727" s="419" t="s">
        <v>6089</v>
      </c>
      <c r="D4727" s="418" t="s">
        <v>217</v>
      </c>
      <c r="E4727" s="418" t="s">
        <v>6090</v>
      </c>
      <c r="F4727" s="420" t="s">
        <v>5908</v>
      </c>
      <c r="G4727" s="421" t="s">
        <v>185</v>
      </c>
      <c r="H4727" s="422">
        <v>0.1033</v>
      </c>
      <c r="I4727" s="423">
        <v>17.43</v>
      </c>
      <c r="J4727" s="423">
        <v>1.8</v>
      </c>
      <c r="K4727" s="379"/>
      <c r="L4727" s="493">
        <v>21</v>
      </c>
    </row>
    <row r="4728" spans="1:13" ht="24" x14ac:dyDescent="0.2">
      <c r="A4728" s="359" t="s">
        <v>9261</v>
      </c>
      <c r="B4728" s="418" t="s">
        <v>5898</v>
      </c>
      <c r="C4728" s="419" t="s">
        <v>6091</v>
      </c>
      <c r="D4728" s="418" t="s">
        <v>217</v>
      </c>
      <c r="E4728" s="418" t="s">
        <v>6092</v>
      </c>
      <c r="F4728" s="420" t="s">
        <v>5908</v>
      </c>
      <c r="G4728" s="421" t="s">
        <v>185</v>
      </c>
      <c r="H4728" s="422">
        <v>0.24779999999999999</v>
      </c>
      <c r="I4728" s="423">
        <v>24.12</v>
      </c>
      <c r="J4728" s="423">
        <v>5.97</v>
      </c>
      <c r="K4728" s="379"/>
      <c r="L4728" s="493">
        <v>29.06</v>
      </c>
    </row>
    <row r="4729" spans="1:13" x14ac:dyDescent="0.2">
      <c r="A4729" s="359" t="s">
        <v>9262</v>
      </c>
      <c r="B4729" s="373" t="s">
        <v>5794</v>
      </c>
      <c r="C4729" s="374" t="s">
        <v>6120</v>
      </c>
      <c r="D4729" s="373" t="s">
        <v>217</v>
      </c>
      <c r="E4729" s="373" t="s">
        <v>6121</v>
      </c>
      <c r="F4729" s="375" t="s">
        <v>5798</v>
      </c>
      <c r="G4729" s="376" t="s">
        <v>160</v>
      </c>
      <c r="H4729" s="377">
        <v>2</v>
      </c>
      <c r="I4729" s="378">
        <v>1.9</v>
      </c>
      <c r="J4729" s="378">
        <v>3.8</v>
      </c>
      <c r="K4729" s="379"/>
      <c r="L4729" s="493">
        <v>2.2999999999999998</v>
      </c>
    </row>
    <row r="4730" spans="1:13" x14ac:dyDescent="0.2">
      <c r="A4730" s="359" t="s">
        <v>9263</v>
      </c>
      <c r="B4730" s="373" t="s">
        <v>5794</v>
      </c>
      <c r="C4730" s="374" t="s">
        <v>6122</v>
      </c>
      <c r="D4730" s="373" t="s">
        <v>217</v>
      </c>
      <c r="E4730" s="373" t="s">
        <v>6123</v>
      </c>
      <c r="F4730" s="375" t="s">
        <v>5798</v>
      </c>
      <c r="G4730" s="376" t="s">
        <v>160</v>
      </c>
      <c r="H4730" s="377">
        <v>1</v>
      </c>
      <c r="I4730" s="378">
        <v>11.130109090909091</v>
      </c>
      <c r="J4730" s="378">
        <v>11.13</v>
      </c>
      <c r="K4730" s="379"/>
      <c r="L4730" s="493">
        <v>13.4</v>
      </c>
    </row>
    <row r="4731" spans="1:13" x14ac:dyDescent="0.2">
      <c r="A4731" s="359" t="s">
        <v>9264</v>
      </c>
      <c r="B4731" s="360" t="s">
        <v>11479</v>
      </c>
      <c r="C4731" s="361" t="s">
        <v>5781</v>
      </c>
      <c r="D4731" s="360" t="s">
        <v>5782</v>
      </c>
      <c r="E4731" s="360" t="s">
        <v>5783</v>
      </c>
      <c r="F4731" s="362" t="s">
        <v>5784</v>
      </c>
      <c r="G4731" s="363" t="s">
        <v>5785</v>
      </c>
      <c r="H4731" s="361" t="s">
        <v>5786</v>
      </c>
      <c r="I4731" s="361" t="s">
        <v>5787</v>
      </c>
      <c r="J4731" s="361" t="s">
        <v>5788</v>
      </c>
      <c r="K4731" s="364"/>
      <c r="L4731" s="494"/>
    </row>
    <row r="4732" spans="1:13" ht="24" x14ac:dyDescent="0.2">
      <c r="A4732" s="359" t="s">
        <v>9265</v>
      </c>
      <c r="B4732" s="365" t="s">
        <v>5789</v>
      </c>
      <c r="C4732" s="366" t="s">
        <v>11481</v>
      </c>
      <c r="D4732" s="365" t="s">
        <v>5791</v>
      </c>
      <c r="E4732" s="365" t="s">
        <v>1819</v>
      </c>
      <c r="F4732" s="367">
        <v>7</v>
      </c>
      <c r="G4732" s="368" t="s">
        <v>5305</v>
      </c>
      <c r="H4732" s="369">
        <v>1</v>
      </c>
      <c r="I4732" s="370">
        <v>40.090000000000003</v>
      </c>
      <c r="J4732" s="370">
        <v>40.090000000000003</v>
      </c>
      <c r="K4732" s="371"/>
      <c r="L4732" s="495">
        <v>48.3</v>
      </c>
      <c r="M4732" s="488">
        <v>48.3</v>
      </c>
    </row>
    <row r="4733" spans="1:13" x14ac:dyDescent="0.2">
      <c r="A4733" s="359" t="s">
        <v>9266</v>
      </c>
      <c r="B4733" s="373" t="s">
        <v>5794</v>
      </c>
      <c r="C4733" s="374" t="s">
        <v>5795</v>
      </c>
      <c r="D4733" s="373" t="s">
        <v>5791</v>
      </c>
      <c r="E4733" s="373" t="s">
        <v>5302</v>
      </c>
      <c r="F4733" s="375" t="s">
        <v>5796</v>
      </c>
      <c r="G4733" s="376" t="s">
        <v>86</v>
      </c>
      <c r="H4733" s="377">
        <v>0.3226</v>
      </c>
      <c r="I4733" s="378">
        <v>12.5</v>
      </c>
      <c r="J4733" s="378">
        <v>4.03</v>
      </c>
      <c r="K4733" s="379"/>
      <c r="L4733" s="493">
        <v>15.06</v>
      </c>
    </row>
    <row r="4734" spans="1:13" x14ac:dyDescent="0.2">
      <c r="A4734" s="359" t="s">
        <v>9267</v>
      </c>
      <c r="B4734" s="373" t="s">
        <v>5794</v>
      </c>
      <c r="C4734" s="374" t="s">
        <v>6062</v>
      </c>
      <c r="D4734" s="373" t="s">
        <v>5791</v>
      </c>
      <c r="E4734" s="373" t="s">
        <v>5341</v>
      </c>
      <c r="F4734" s="375" t="s">
        <v>5796</v>
      </c>
      <c r="G4734" s="376" t="s">
        <v>86</v>
      </c>
      <c r="H4734" s="377">
        <v>0.3226</v>
      </c>
      <c r="I4734" s="378">
        <v>18.510000000000002</v>
      </c>
      <c r="J4734" s="378">
        <v>5.97</v>
      </c>
      <c r="K4734" s="379"/>
      <c r="L4734" s="493">
        <v>22.3</v>
      </c>
    </row>
    <row r="4735" spans="1:13" ht="36" x14ac:dyDescent="0.2">
      <c r="A4735" s="359" t="s">
        <v>9268</v>
      </c>
      <c r="B4735" s="373" t="s">
        <v>5794</v>
      </c>
      <c r="C4735" s="374" t="s">
        <v>11485</v>
      </c>
      <c r="D4735" s="373" t="s">
        <v>5791</v>
      </c>
      <c r="E4735" s="373" t="s">
        <v>11486</v>
      </c>
      <c r="F4735" s="375" t="s">
        <v>5798</v>
      </c>
      <c r="G4735" s="376" t="s">
        <v>5305</v>
      </c>
      <c r="H4735" s="377">
        <v>1</v>
      </c>
      <c r="I4735" s="378">
        <v>30.09</v>
      </c>
      <c r="J4735" s="378">
        <v>30.09</v>
      </c>
      <c r="K4735" s="379"/>
      <c r="L4735" s="493">
        <v>36.26</v>
      </c>
    </row>
    <row r="4736" spans="1:13" x14ac:dyDescent="0.2">
      <c r="A4736" s="359" t="s">
        <v>9269</v>
      </c>
      <c r="B4736" s="360" t="s">
        <v>11488</v>
      </c>
      <c r="C4736" s="361" t="s">
        <v>5781</v>
      </c>
      <c r="D4736" s="360" t="s">
        <v>5782</v>
      </c>
      <c r="E4736" s="360" t="s">
        <v>5783</v>
      </c>
      <c r="F4736" s="362" t="s">
        <v>5784</v>
      </c>
      <c r="G4736" s="363" t="s">
        <v>5785</v>
      </c>
      <c r="H4736" s="361" t="s">
        <v>5786</v>
      </c>
      <c r="I4736" s="361" t="s">
        <v>5787</v>
      </c>
      <c r="J4736" s="361" t="s">
        <v>5788</v>
      </c>
      <c r="K4736" s="364"/>
      <c r="L4736" s="494"/>
    </row>
    <row r="4737" spans="1:13" x14ac:dyDescent="0.2">
      <c r="A4737" s="359" t="s">
        <v>9270</v>
      </c>
      <c r="B4737" s="365" t="s">
        <v>5789</v>
      </c>
      <c r="C4737" s="366" t="s">
        <v>8411</v>
      </c>
      <c r="D4737" s="365" t="s">
        <v>5791</v>
      </c>
      <c r="E4737" s="365" t="s">
        <v>1072</v>
      </c>
      <c r="F4737" s="367">
        <v>7</v>
      </c>
      <c r="G4737" s="368" t="s">
        <v>5607</v>
      </c>
      <c r="H4737" s="369">
        <v>1</v>
      </c>
      <c r="I4737" s="370">
        <v>2.77</v>
      </c>
      <c r="J4737" s="370">
        <v>2.77</v>
      </c>
      <c r="K4737" s="371"/>
      <c r="L4737" s="495">
        <v>3.35</v>
      </c>
      <c r="M4737" s="488">
        <v>3.35</v>
      </c>
    </row>
    <row r="4738" spans="1:13" x14ac:dyDescent="0.2">
      <c r="A4738" s="359" t="s">
        <v>9271</v>
      </c>
      <c r="B4738" s="373" t="s">
        <v>5794</v>
      </c>
      <c r="C4738" s="374" t="s">
        <v>5795</v>
      </c>
      <c r="D4738" s="373" t="s">
        <v>5791</v>
      </c>
      <c r="E4738" s="373" t="s">
        <v>5302</v>
      </c>
      <c r="F4738" s="375" t="s">
        <v>5796</v>
      </c>
      <c r="G4738" s="376" t="s">
        <v>86</v>
      </c>
      <c r="H4738" s="377">
        <v>0.04</v>
      </c>
      <c r="I4738" s="378">
        <v>12.5</v>
      </c>
      <c r="J4738" s="378">
        <v>0.5</v>
      </c>
      <c r="K4738" s="379"/>
      <c r="L4738" s="493">
        <v>15.06</v>
      </c>
    </row>
    <row r="4739" spans="1:13" x14ac:dyDescent="0.2">
      <c r="A4739" s="359" t="s">
        <v>14661</v>
      </c>
      <c r="B4739" s="396" t="s">
        <v>5794</v>
      </c>
      <c r="C4739" s="397" t="s">
        <v>6062</v>
      </c>
      <c r="D4739" s="396" t="s">
        <v>5791</v>
      </c>
      <c r="E4739" s="396" t="s">
        <v>5341</v>
      </c>
      <c r="F4739" s="398" t="s">
        <v>5796</v>
      </c>
      <c r="G4739" s="399" t="s">
        <v>86</v>
      </c>
      <c r="H4739" s="400">
        <v>0.04</v>
      </c>
      <c r="I4739" s="380">
        <v>18.510000000000002</v>
      </c>
      <c r="J4739" s="380">
        <v>0.74</v>
      </c>
      <c r="K4739" s="379"/>
      <c r="L4739" s="489">
        <v>22.3</v>
      </c>
    </row>
    <row r="4740" spans="1:13" ht="12.75" thickBot="1" x14ac:dyDescent="0.25">
      <c r="A4740" s="359" t="s">
        <v>14662</v>
      </c>
      <c r="B4740" s="396" t="s">
        <v>5794</v>
      </c>
      <c r="C4740" s="397" t="s">
        <v>8415</v>
      </c>
      <c r="D4740" s="396" t="s">
        <v>5791</v>
      </c>
      <c r="E4740" s="396" t="s">
        <v>8416</v>
      </c>
      <c r="F4740" s="398" t="s">
        <v>5798</v>
      </c>
      <c r="G4740" s="399" t="s">
        <v>5305</v>
      </c>
      <c r="H4740" s="400">
        <v>1</v>
      </c>
      <c r="I4740" s="380">
        <v>1.5323</v>
      </c>
      <c r="J4740" s="380">
        <v>1.53</v>
      </c>
      <c r="K4740" s="379"/>
      <c r="L4740" s="489">
        <v>1.86</v>
      </c>
    </row>
    <row r="4741" spans="1:13" ht="12.75" thickTop="1" x14ac:dyDescent="0.2">
      <c r="A4741" s="359" t="s">
        <v>14663</v>
      </c>
      <c r="B4741" s="407" t="s">
        <v>11494</v>
      </c>
      <c r="C4741" s="408" t="s">
        <v>5781</v>
      </c>
      <c r="D4741" s="407" t="s">
        <v>5782</v>
      </c>
      <c r="E4741" s="407" t="s">
        <v>5783</v>
      </c>
      <c r="F4741" s="409" t="s">
        <v>5784</v>
      </c>
      <c r="G4741" s="410" t="s">
        <v>5785</v>
      </c>
      <c r="H4741" s="408" t="s">
        <v>5786</v>
      </c>
      <c r="I4741" s="408" t="s">
        <v>5787</v>
      </c>
      <c r="J4741" s="408" t="s">
        <v>5788</v>
      </c>
      <c r="K4741" s="364"/>
      <c r="L4741" s="492"/>
    </row>
    <row r="4742" spans="1:13" x14ac:dyDescent="0.2">
      <c r="A4742" s="359" t="s">
        <v>9272</v>
      </c>
      <c r="B4742" s="365" t="s">
        <v>5789</v>
      </c>
      <c r="C4742" s="366" t="s">
        <v>6077</v>
      </c>
      <c r="D4742" s="365" t="s">
        <v>5791</v>
      </c>
      <c r="E4742" s="365" t="s">
        <v>365</v>
      </c>
      <c r="F4742" s="367">
        <v>7</v>
      </c>
      <c r="G4742" s="368" t="s">
        <v>5607</v>
      </c>
      <c r="H4742" s="369">
        <v>1</v>
      </c>
      <c r="I4742" s="370">
        <v>0.4</v>
      </c>
      <c r="J4742" s="370">
        <v>0.4</v>
      </c>
      <c r="K4742" s="371"/>
      <c r="L4742" s="495">
        <v>0.49</v>
      </c>
      <c r="M4742" s="488">
        <v>0.49</v>
      </c>
    </row>
    <row r="4743" spans="1:13" x14ac:dyDescent="0.2">
      <c r="A4743" s="359" t="s">
        <v>9274</v>
      </c>
      <c r="B4743" s="373" t="s">
        <v>5794</v>
      </c>
      <c r="C4743" s="374" t="s">
        <v>5795</v>
      </c>
      <c r="D4743" s="373" t="s">
        <v>5791</v>
      </c>
      <c r="E4743" s="373" t="s">
        <v>5302</v>
      </c>
      <c r="F4743" s="375" t="s">
        <v>5796</v>
      </c>
      <c r="G4743" s="376" t="s">
        <v>86</v>
      </c>
      <c r="H4743" s="377">
        <v>1.01E-2</v>
      </c>
      <c r="I4743" s="378">
        <v>12.5</v>
      </c>
      <c r="J4743" s="378">
        <v>0.12</v>
      </c>
      <c r="K4743" s="379"/>
      <c r="L4743" s="493">
        <v>15.06</v>
      </c>
    </row>
    <row r="4744" spans="1:13" x14ac:dyDescent="0.2">
      <c r="A4744" s="359" t="s">
        <v>9276</v>
      </c>
      <c r="B4744" s="373" t="s">
        <v>5794</v>
      </c>
      <c r="C4744" s="374" t="s">
        <v>6062</v>
      </c>
      <c r="D4744" s="373" t="s">
        <v>5791</v>
      </c>
      <c r="E4744" s="373" t="s">
        <v>5341</v>
      </c>
      <c r="F4744" s="375" t="s">
        <v>5796</v>
      </c>
      <c r="G4744" s="376" t="s">
        <v>86</v>
      </c>
      <c r="H4744" s="377">
        <v>1.01E-2</v>
      </c>
      <c r="I4744" s="378">
        <v>18.510000000000002</v>
      </c>
      <c r="J4744" s="378">
        <v>0.18</v>
      </c>
      <c r="K4744" s="379"/>
      <c r="L4744" s="493">
        <v>22.3</v>
      </c>
    </row>
    <row r="4745" spans="1:13" x14ac:dyDescent="0.2">
      <c r="A4745" s="359" t="s">
        <v>14664</v>
      </c>
      <c r="B4745" s="396" t="s">
        <v>5794</v>
      </c>
      <c r="C4745" s="397" t="s">
        <v>6078</v>
      </c>
      <c r="D4745" s="396" t="s">
        <v>5791</v>
      </c>
      <c r="E4745" s="396" t="s">
        <v>365</v>
      </c>
      <c r="F4745" s="398" t="s">
        <v>5798</v>
      </c>
      <c r="G4745" s="399" t="s">
        <v>5305</v>
      </c>
      <c r="H4745" s="400">
        <v>1</v>
      </c>
      <c r="I4745" s="380">
        <v>0.10439999999999999</v>
      </c>
      <c r="J4745" s="380">
        <v>0.1</v>
      </c>
      <c r="K4745" s="379"/>
      <c r="L4745" s="489">
        <v>0.12</v>
      </c>
    </row>
    <row r="4746" spans="1:13" ht="12.75" thickBot="1" x14ac:dyDescent="0.25">
      <c r="A4746" s="359" t="s">
        <v>14665</v>
      </c>
      <c r="B4746" s="381" t="s">
        <v>11500</v>
      </c>
      <c r="C4746" s="382" t="s">
        <v>5781</v>
      </c>
      <c r="D4746" s="381" t="s">
        <v>5782</v>
      </c>
      <c r="E4746" s="381" t="s">
        <v>5783</v>
      </c>
      <c r="F4746" s="383" t="s">
        <v>5784</v>
      </c>
      <c r="G4746" s="384" t="s">
        <v>5785</v>
      </c>
      <c r="H4746" s="382" t="s">
        <v>5786</v>
      </c>
      <c r="I4746" s="382" t="s">
        <v>5787</v>
      </c>
      <c r="J4746" s="382" t="s">
        <v>5788</v>
      </c>
      <c r="K4746" s="364"/>
    </row>
    <row r="4747" spans="1:13" ht="12.75" thickTop="1" x14ac:dyDescent="0.2">
      <c r="A4747" s="359" t="s">
        <v>14666</v>
      </c>
      <c r="B4747" s="401" t="s">
        <v>5789</v>
      </c>
      <c r="C4747" s="402" t="s">
        <v>6074</v>
      </c>
      <c r="D4747" s="401" t="s">
        <v>5791</v>
      </c>
      <c r="E4747" s="401" t="s">
        <v>363</v>
      </c>
      <c r="F4747" s="403">
        <v>7</v>
      </c>
      <c r="G4747" s="404" t="s">
        <v>5607</v>
      </c>
      <c r="H4747" s="405">
        <v>1</v>
      </c>
      <c r="I4747" s="406">
        <v>0.63</v>
      </c>
      <c r="J4747" s="406">
        <v>0.63</v>
      </c>
      <c r="K4747" s="371"/>
      <c r="L4747" s="496">
        <v>0.77</v>
      </c>
      <c r="M4747" s="488">
        <v>0.77</v>
      </c>
    </row>
    <row r="4748" spans="1:13" x14ac:dyDescent="0.2">
      <c r="A4748" s="359" t="s">
        <v>9279</v>
      </c>
      <c r="B4748" s="373" t="s">
        <v>5794</v>
      </c>
      <c r="C4748" s="374" t="s">
        <v>5795</v>
      </c>
      <c r="D4748" s="373" t="s">
        <v>5791</v>
      </c>
      <c r="E4748" s="373" t="s">
        <v>5302</v>
      </c>
      <c r="F4748" s="375" t="s">
        <v>5796</v>
      </c>
      <c r="G4748" s="376" t="s">
        <v>86</v>
      </c>
      <c r="H4748" s="377">
        <v>1.6E-2</v>
      </c>
      <c r="I4748" s="378">
        <v>12.5</v>
      </c>
      <c r="J4748" s="378">
        <v>0.2</v>
      </c>
      <c r="K4748" s="379"/>
      <c r="L4748" s="493">
        <v>15.06</v>
      </c>
    </row>
    <row r="4749" spans="1:13" x14ac:dyDescent="0.2">
      <c r="A4749" s="359" t="s">
        <v>9281</v>
      </c>
      <c r="B4749" s="373" t="s">
        <v>5794</v>
      </c>
      <c r="C4749" s="374" t="s">
        <v>6062</v>
      </c>
      <c r="D4749" s="373" t="s">
        <v>5791</v>
      </c>
      <c r="E4749" s="373" t="s">
        <v>5341</v>
      </c>
      <c r="F4749" s="375" t="s">
        <v>5796</v>
      </c>
      <c r="G4749" s="376" t="s">
        <v>86</v>
      </c>
      <c r="H4749" s="377">
        <v>1.6E-2</v>
      </c>
      <c r="I4749" s="378">
        <v>18.510000000000002</v>
      </c>
      <c r="J4749" s="378">
        <v>0.28999999999999998</v>
      </c>
      <c r="K4749" s="379"/>
      <c r="L4749" s="493">
        <v>22.3</v>
      </c>
    </row>
    <row r="4750" spans="1:13" x14ac:dyDescent="0.2">
      <c r="A4750" s="359" t="s">
        <v>9282</v>
      </c>
      <c r="B4750" s="373" t="s">
        <v>5794</v>
      </c>
      <c r="C4750" s="374" t="s">
        <v>6075</v>
      </c>
      <c r="D4750" s="373" t="s">
        <v>5791</v>
      </c>
      <c r="E4750" s="373" t="s">
        <v>363</v>
      </c>
      <c r="F4750" s="375" t="s">
        <v>5798</v>
      </c>
      <c r="G4750" s="376" t="s">
        <v>5305</v>
      </c>
      <c r="H4750" s="377">
        <v>1</v>
      </c>
      <c r="I4750" s="378">
        <v>0.14000000000000001</v>
      </c>
      <c r="J4750" s="378">
        <v>0.14000000000000001</v>
      </c>
      <c r="K4750" s="379"/>
      <c r="L4750" s="493">
        <v>0.18</v>
      </c>
    </row>
    <row r="4751" spans="1:13" x14ac:dyDescent="0.2">
      <c r="A4751" s="359" t="s">
        <v>9283</v>
      </c>
      <c r="B4751" s="360" t="s">
        <v>11506</v>
      </c>
      <c r="C4751" s="361" t="s">
        <v>5781</v>
      </c>
      <c r="D4751" s="360" t="s">
        <v>5782</v>
      </c>
      <c r="E4751" s="360" t="s">
        <v>5783</v>
      </c>
      <c r="F4751" s="362" t="s">
        <v>5784</v>
      </c>
      <c r="G4751" s="363" t="s">
        <v>5785</v>
      </c>
      <c r="H4751" s="361" t="s">
        <v>5786</v>
      </c>
      <c r="I4751" s="361" t="s">
        <v>5787</v>
      </c>
      <c r="J4751" s="361" t="s">
        <v>5788</v>
      </c>
      <c r="K4751" s="364"/>
      <c r="L4751" s="494"/>
    </row>
    <row r="4752" spans="1:13" ht="36" x14ac:dyDescent="0.2">
      <c r="A4752" s="359" t="s">
        <v>9284</v>
      </c>
      <c r="B4752" s="365" t="s">
        <v>5789</v>
      </c>
      <c r="C4752" s="366" t="s">
        <v>11508</v>
      </c>
      <c r="D4752" s="365" t="s">
        <v>217</v>
      </c>
      <c r="E4752" s="365" t="s">
        <v>1824</v>
      </c>
      <c r="F4752" s="367" t="s">
        <v>6088</v>
      </c>
      <c r="G4752" s="368" t="s">
        <v>160</v>
      </c>
      <c r="H4752" s="369">
        <v>1</v>
      </c>
      <c r="I4752" s="370">
        <v>446.89</v>
      </c>
      <c r="J4752" s="370">
        <v>446.89</v>
      </c>
      <c r="K4752" s="371"/>
      <c r="L4752" s="495">
        <v>538.36</v>
      </c>
      <c r="M4752" s="488">
        <v>538.36</v>
      </c>
    </row>
    <row r="4753" spans="1:13" ht="36" x14ac:dyDescent="0.2">
      <c r="A4753" s="359" t="s">
        <v>14667</v>
      </c>
      <c r="B4753" s="424" t="s">
        <v>5898</v>
      </c>
      <c r="C4753" s="425" t="s">
        <v>6166</v>
      </c>
      <c r="D4753" s="424" t="s">
        <v>217</v>
      </c>
      <c r="E4753" s="424" t="s">
        <v>6167</v>
      </c>
      <c r="F4753" s="426" t="s">
        <v>5908</v>
      </c>
      <c r="G4753" s="427" t="s">
        <v>5885</v>
      </c>
      <c r="H4753" s="428">
        <v>1.44E-2</v>
      </c>
      <c r="I4753" s="417">
        <v>585.9</v>
      </c>
      <c r="J4753" s="417">
        <v>8.43</v>
      </c>
      <c r="K4753" s="379"/>
      <c r="L4753" s="489">
        <v>705.83</v>
      </c>
      <c r="M4753" s="490"/>
    </row>
    <row r="4754" spans="1:13" ht="24.75" thickBot="1" x14ac:dyDescent="0.25">
      <c r="A4754" s="359" t="s">
        <v>14668</v>
      </c>
      <c r="B4754" s="424" t="s">
        <v>5898</v>
      </c>
      <c r="C4754" s="425" t="s">
        <v>6089</v>
      </c>
      <c r="D4754" s="424" t="s">
        <v>217</v>
      </c>
      <c r="E4754" s="424" t="s">
        <v>6090</v>
      </c>
      <c r="F4754" s="426" t="s">
        <v>5908</v>
      </c>
      <c r="G4754" s="427" t="s">
        <v>185</v>
      </c>
      <c r="H4754" s="428">
        <v>0.53459999999999996</v>
      </c>
      <c r="I4754" s="417">
        <v>17.43</v>
      </c>
      <c r="J4754" s="417">
        <v>9.31</v>
      </c>
      <c r="K4754" s="379"/>
      <c r="L4754" s="489">
        <v>21</v>
      </c>
    </row>
    <row r="4755" spans="1:13" ht="24.75" thickTop="1" x14ac:dyDescent="0.2">
      <c r="A4755" s="359" t="s">
        <v>14669</v>
      </c>
      <c r="B4755" s="411" t="s">
        <v>5898</v>
      </c>
      <c r="C4755" s="412" t="s">
        <v>6091</v>
      </c>
      <c r="D4755" s="411" t="s">
        <v>217</v>
      </c>
      <c r="E4755" s="411" t="s">
        <v>6092</v>
      </c>
      <c r="F4755" s="413" t="s">
        <v>5908</v>
      </c>
      <c r="G4755" s="414" t="s">
        <v>185</v>
      </c>
      <c r="H4755" s="415">
        <v>0.53459999999999996</v>
      </c>
      <c r="I4755" s="416">
        <v>24.12</v>
      </c>
      <c r="J4755" s="416">
        <v>12.89</v>
      </c>
      <c r="K4755" s="379"/>
      <c r="L4755" s="491">
        <v>29.06</v>
      </c>
    </row>
    <row r="4756" spans="1:13" ht="24" x14ac:dyDescent="0.2">
      <c r="A4756" s="359" t="s">
        <v>9285</v>
      </c>
      <c r="B4756" s="373" t="s">
        <v>5794</v>
      </c>
      <c r="C4756" s="374" t="s">
        <v>11513</v>
      </c>
      <c r="D4756" s="373" t="s">
        <v>217</v>
      </c>
      <c r="E4756" s="373" t="s">
        <v>11514</v>
      </c>
      <c r="F4756" s="375" t="s">
        <v>5798</v>
      </c>
      <c r="G4756" s="376" t="s">
        <v>160</v>
      </c>
      <c r="H4756" s="377">
        <v>1</v>
      </c>
      <c r="I4756" s="378">
        <v>416.26000600961538</v>
      </c>
      <c r="J4756" s="378">
        <v>416.26</v>
      </c>
      <c r="K4756" s="379"/>
      <c r="L4756" s="493">
        <v>501.45</v>
      </c>
    </row>
    <row r="4757" spans="1:13" x14ac:dyDescent="0.2">
      <c r="A4757" s="359" t="s">
        <v>9287</v>
      </c>
      <c r="B4757" s="360" t="s">
        <v>11516</v>
      </c>
      <c r="C4757" s="361" t="s">
        <v>5781</v>
      </c>
      <c r="D4757" s="360" t="s">
        <v>5782</v>
      </c>
      <c r="E4757" s="360" t="s">
        <v>5783</v>
      </c>
      <c r="F4757" s="362" t="s">
        <v>5784</v>
      </c>
      <c r="G4757" s="363" t="s">
        <v>5785</v>
      </c>
      <c r="H4757" s="361" t="s">
        <v>5786</v>
      </c>
      <c r="I4757" s="361" t="s">
        <v>5787</v>
      </c>
      <c r="J4757" s="361" t="s">
        <v>5788</v>
      </c>
      <c r="K4757" s="364"/>
      <c r="L4757" s="494"/>
    </row>
    <row r="4758" spans="1:13" ht="36" x14ac:dyDescent="0.2">
      <c r="A4758" s="359" t="s">
        <v>9289</v>
      </c>
      <c r="B4758" s="365" t="s">
        <v>5789</v>
      </c>
      <c r="C4758" s="366" t="s">
        <v>11518</v>
      </c>
      <c r="D4758" s="365" t="s">
        <v>217</v>
      </c>
      <c r="E4758" s="365" t="s">
        <v>1826</v>
      </c>
      <c r="F4758" s="367" t="s">
        <v>6088</v>
      </c>
      <c r="G4758" s="368" t="s">
        <v>160</v>
      </c>
      <c r="H4758" s="369">
        <v>1</v>
      </c>
      <c r="I4758" s="370">
        <v>738.05</v>
      </c>
      <c r="J4758" s="370">
        <v>738.05000000000007</v>
      </c>
      <c r="K4758" s="371"/>
      <c r="L4758" s="495">
        <v>889.12</v>
      </c>
      <c r="M4758" s="488">
        <v>889.12</v>
      </c>
    </row>
    <row r="4759" spans="1:13" ht="36" x14ac:dyDescent="0.2">
      <c r="A4759" s="359" t="s">
        <v>9290</v>
      </c>
      <c r="B4759" s="418" t="s">
        <v>5898</v>
      </c>
      <c r="C4759" s="419" t="s">
        <v>6166</v>
      </c>
      <c r="D4759" s="418" t="s">
        <v>217</v>
      </c>
      <c r="E4759" s="418" t="s">
        <v>6167</v>
      </c>
      <c r="F4759" s="420" t="s">
        <v>5908</v>
      </c>
      <c r="G4759" s="421" t="s">
        <v>5885</v>
      </c>
      <c r="H4759" s="422">
        <v>1.89E-2</v>
      </c>
      <c r="I4759" s="423">
        <v>585.9</v>
      </c>
      <c r="J4759" s="423">
        <v>11.07</v>
      </c>
      <c r="K4759" s="379"/>
      <c r="L4759" s="493">
        <v>705.83</v>
      </c>
      <c r="M4759" s="490"/>
    </row>
    <row r="4760" spans="1:13" ht="24" x14ac:dyDescent="0.2">
      <c r="A4760" s="359" t="s">
        <v>9291</v>
      </c>
      <c r="B4760" s="418" t="s">
        <v>5898</v>
      </c>
      <c r="C4760" s="419" t="s">
        <v>6089</v>
      </c>
      <c r="D4760" s="418" t="s">
        <v>217</v>
      </c>
      <c r="E4760" s="418" t="s">
        <v>6090</v>
      </c>
      <c r="F4760" s="420" t="s">
        <v>5908</v>
      </c>
      <c r="G4760" s="421" t="s">
        <v>185</v>
      </c>
      <c r="H4760" s="422">
        <v>0.63839999999999997</v>
      </c>
      <c r="I4760" s="423">
        <v>17.43</v>
      </c>
      <c r="J4760" s="423">
        <v>11.12</v>
      </c>
      <c r="K4760" s="379"/>
      <c r="L4760" s="493">
        <v>21</v>
      </c>
    </row>
    <row r="4761" spans="1:13" ht="24" x14ac:dyDescent="0.2">
      <c r="A4761" s="359" t="s">
        <v>14670</v>
      </c>
      <c r="B4761" s="424" t="s">
        <v>5898</v>
      </c>
      <c r="C4761" s="425" t="s">
        <v>6091</v>
      </c>
      <c r="D4761" s="424" t="s">
        <v>217</v>
      </c>
      <c r="E4761" s="424" t="s">
        <v>6092</v>
      </c>
      <c r="F4761" s="426" t="s">
        <v>5908</v>
      </c>
      <c r="G4761" s="427" t="s">
        <v>185</v>
      </c>
      <c r="H4761" s="428">
        <v>0.63839999999999997</v>
      </c>
      <c r="I4761" s="417">
        <v>24.12</v>
      </c>
      <c r="J4761" s="417">
        <v>15.39</v>
      </c>
      <c r="K4761" s="379"/>
      <c r="L4761" s="489">
        <v>29.06</v>
      </c>
    </row>
    <row r="4762" spans="1:13" ht="24.75" thickBot="1" x14ac:dyDescent="0.25">
      <c r="A4762" s="359" t="s">
        <v>14671</v>
      </c>
      <c r="B4762" s="396" t="s">
        <v>5794</v>
      </c>
      <c r="C4762" s="397" t="s">
        <v>11523</v>
      </c>
      <c r="D4762" s="396" t="s">
        <v>217</v>
      </c>
      <c r="E4762" s="396" t="s">
        <v>11524</v>
      </c>
      <c r="F4762" s="398" t="s">
        <v>5798</v>
      </c>
      <c r="G4762" s="399" t="s">
        <v>160</v>
      </c>
      <c r="H4762" s="400">
        <v>1</v>
      </c>
      <c r="I4762" s="380">
        <v>700.47000657142848</v>
      </c>
      <c r="J4762" s="380">
        <v>700.47</v>
      </c>
      <c r="K4762" s="379"/>
      <c r="L4762" s="489">
        <v>843.83</v>
      </c>
    </row>
    <row r="4763" spans="1:13" ht="12.75" thickTop="1" x14ac:dyDescent="0.2">
      <c r="A4763" s="359" t="s">
        <v>14672</v>
      </c>
      <c r="B4763" s="407" t="s">
        <v>11526</v>
      </c>
      <c r="C4763" s="408" t="s">
        <v>5781</v>
      </c>
      <c r="D4763" s="407" t="s">
        <v>5782</v>
      </c>
      <c r="E4763" s="407" t="s">
        <v>5783</v>
      </c>
      <c r="F4763" s="409" t="s">
        <v>5784</v>
      </c>
      <c r="G4763" s="410" t="s">
        <v>5785</v>
      </c>
      <c r="H4763" s="408" t="s">
        <v>5786</v>
      </c>
      <c r="I4763" s="408" t="s">
        <v>5787</v>
      </c>
      <c r="J4763" s="408" t="s">
        <v>5788</v>
      </c>
      <c r="K4763" s="364"/>
      <c r="L4763" s="492"/>
    </row>
    <row r="4764" spans="1:13" x14ac:dyDescent="0.2">
      <c r="A4764" s="359" t="s">
        <v>9294</v>
      </c>
      <c r="B4764" s="365" t="s">
        <v>5789</v>
      </c>
      <c r="C4764" s="366" t="s">
        <v>8258</v>
      </c>
      <c r="D4764" s="365" t="s">
        <v>5791</v>
      </c>
      <c r="E4764" s="365" t="s">
        <v>1037</v>
      </c>
      <c r="F4764" s="367">
        <v>7</v>
      </c>
      <c r="G4764" s="368" t="s">
        <v>5607</v>
      </c>
      <c r="H4764" s="369">
        <v>1</v>
      </c>
      <c r="I4764" s="370">
        <v>4.63</v>
      </c>
      <c r="J4764" s="370">
        <v>4.63</v>
      </c>
      <c r="K4764" s="371"/>
      <c r="L4764" s="495">
        <v>5.59</v>
      </c>
      <c r="M4764" s="488">
        <v>5.59</v>
      </c>
    </row>
    <row r="4765" spans="1:13" x14ac:dyDescent="0.2">
      <c r="A4765" s="359" t="s">
        <v>9296</v>
      </c>
      <c r="B4765" s="373" t="s">
        <v>5794</v>
      </c>
      <c r="C4765" s="374" t="s">
        <v>5795</v>
      </c>
      <c r="D4765" s="373" t="s">
        <v>5791</v>
      </c>
      <c r="E4765" s="373" t="s">
        <v>5302</v>
      </c>
      <c r="F4765" s="375" t="s">
        <v>5796</v>
      </c>
      <c r="G4765" s="376" t="s">
        <v>86</v>
      </c>
      <c r="H4765" s="377">
        <v>0.03</v>
      </c>
      <c r="I4765" s="378">
        <v>12.5</v>
      </c>
      <c r="J4765" s="378">
        <v>0.37</v>
      </c>
      <c r="K4765" s="379"/>
      <c r="L4765" s="493">
        <v>15.06</v>
      </c>
    </row>
    <row r="4766" spans="1:13" x14ac:dyDescent="0.2">
      <c r="A4766" s="359" t="s">
        <v>9299</v>
      </c>
      <c r="B4766" s="373" t="s">
        <v>5794</v>
      </c>
      <c r="C4766" s="374" t="s">
        <v>6062</v>
      </c>
      <c r="D4766" s="373" t="s">
        <v>5791</v>
      </c>
      <c r="E4766" s="373" t="s">
        <v>5341</v>
      </c>
      <c r="F4766" s="375" t="s">
        <v>5796</v>
      </c>
      <c r="G4766" s="376" t="s">
        <v>86</v>
      </c>
      <c r="H4766" s="377">
        <v>0.03</v>
      </c>
      <c r="I4766" s="378">
        <v>18.510000000000002</v>
      </c>
      <c r="J4766" s="378">
        <v>0.55000000000000004</v>
      </c>
      <c r="K4766" s="379"/>
      <c r="L4766" s="493">
        <v>22.3</v>
      </c>
    </row>
    <row r="4767" spans="1:13" x14ac:dyDescent="0.2">
      <c r="A4767" s="359" t="s">
        <v>9300</v>
      </c>
      <c r="B4767" s="373" t="s">
        <v>5794</v>
      </c>
      <c r="C4767" s="374" t="s">
        <v>8262</v>
      </c>
      <c r="D4767" s="373" t="s">
        <v>5791</v>
      </c>
      <c r="E4767" s="373" t="s">
        <v>1037</v>
      </c>
      <c r="F4767" s="375" t="s">
        <v>5798</v>
      </c>
      <c r="G4767" s="376" t="s">
        <v>5305</v>
      </c>
      <c r="H4767" s="377">
        <v>1</v>
      </c>
      <c r="I4767" s="378">
        <v>3.71</v>
      </c>
      <c r="J4767" s="378">
        <v>3.71</v>
      </c>
      <c r="K4767" s="379"/>
      <c r="L4767" s="493">
        <v>4.4800000000000004</v>
      </c>
    </row>
    <row r="4768" spans="1:13" x14ac:dyDescent="0.2">
      <c r="A4768" s="359" t="s">
        <v>9301</v>
      </c>
      <c r="B4768" s="360" t="s">
        <v>11532</v>
      </c>
      <c r="C4768" s="361" t="s">
        <v>5781</v>
      </c>
      <c r="D4768" s="360" t="s">
        <v>5782</v>
      </c>
      <c r="E4768" s="360" t="s">
        <v>5783</v>
      </c>
      <c r="F4768" s="362" t="s">
        <v>5784</v>
      </c>
      <c r="G4768" s="363" t="s">
        <v>5785</v>
      </c>
      <c r="H4768" s="361" t="s">
        <v>5786</v>
      </c>
      <c r="I4768" s="361" t="s">
        <v>5787</v>
      </c>
      <c r="J4768" s="361" t="s">
        <v>5788</v>
      </c>
      <c r="K4768" s="364"/>
      <c r="L4768" s="494"/>
    </row>
    <row r="4769" spans="1:13" x14ac:dyDescent="0.2">
      <c r="A4769" s="359" t="s">
        <v>14673</v>
      </c>
      <c r="B4769" s="385" t="s">
        <v>5789</v>
      </c>
      <c r="C4769" s="386" t="s">
        <v>11534</v>
      </c>
      <c r="D4769" s="385" t="s">
        <v>5791</v>
      </c>
      <c r="E4769" s="385" t="s">
        <v>1829</v>
      </c>
      <c r="F4769" s="387">
        <v>7</v>
      </c>
      <c r="G4769" s="388" t="s">
        <v>5305</v>
      </c>
      <c r="H4769" s="389">
        <v>1</v>
      </c>
      <c r="I4769" s="372">
        <v>4.0600000000000005</v>
      </c>
      <c r="J4769" s="372">
        <v>4.0600000000000005</v>
      </c>
      <c r="K4769" s="371"/>
      <c r="L4769" s="488">
        <v>4.9000000000000004</v>
      </c>
      <c r="M4769" s="488">
        <v>4.9000000000000004</v>
      </c>
    </row>
    <row r="4770" spans="1:13" ht="12.75" thickBot="1" x14ac:dyDescent="0.25">
      <c r="A4770" s="359" t="s">
        <v>14674</v>
      </c>
      <c r="B4770" s="396" t="s">
        <v>5794</v>
      </c>
      <c r="C4770" s="397" t="s">
        <v>5795</v>
      </c>
      <c r="D4770" s="396" t="s">
        <v>5791</v>
      </c>
      <c r="E4770" s="396" t="s">
        <v>5302</v>
      </c>
      <c r="F4770" s="398" t="s">
        <v>5796</v>
      </c>
      <c r="G4770" s="399" t="s">
        <v>86</v>
      </c>
      <c r="H4770" s="400">
        <v>0.03</v>
      </c>
      <c r="I4770" s="380">
        <v>12.5</v>
      </c>
      <c r="J4770" s="380">
        <v>0.37</v>
      </c>
      <c r="K4770" s="379"/>
      <c r="L4770" s="489">
        <v>15.06</v>
      </c>
    </row>
    <row r="4771" spans="1:13" ht="12.75" thickTop="1" x14ac:dyDescent="0.2">
      <c r="A4771" s="359" t="s">
        <v>14675</v>
      </c>
      <c r="B4771" s="390" t="s">
        <v>5794</v>
      </c>
      <c r="C4771" s="391" t="s">
        <v>6062</v>
      </c>
      <c r="D4771" s="390" t="s">
        <v>5791</v>
      </c>
      <c r="E4771" s="390" t="s">
        <v>5341</v>
      </c>
      <c r="F4771" s="392" t="s">
        <v>5796</v>
      </c>
      <c r="G4771" s="393" t="s">
        <v>86</v>
      </c>
      <c r="H4771" s="394">
        <v>0.03</v>
      </c>
      <c r="I4771" s="395">
        <v>18.510000000000002</v>
      </c>
      <c r="J4771" s="395">
        <v>0.55000000000000004</v>
      </c>
      <c r="K4771" s="379"/>
      <c r="L4771" s="491">
        <v>22.3</v>
      </c>
    </row>
    <row r="4772" spans="1:13" x14ac:dyDescent="0.2">
      <c r="A4772" s="359" t="s">
        <v>9304</v>
      </c>
      <c r="B4772" s="373" t="s">
        <v>5794</v>
      </c>
      <c r="C4772" s="374" t="s">
        <v>11538</v>
      </c>
      <c r="D4772" s="373" t="s">
        <v>5791</v>
      </c>
      <c r="E4772" s="373" t="s">
        <v>1829</v>
      </c>
      <c r="F4772" s="375" t="s">
        <v>5798</v>
      </c>
      <c r="G4772" s="376" t="s">
        <v>5305</v>
      </c>
      <c r="H4772" s="377">
        <v>1</v>
      </c>
      <c r="I4772" s="378">
        <v>3.14</v>
      </c>
      <c r="J4772" s="378">
        <v>3.14</v>
      </c>
      <c r="K4772" s="379"/>
      <c r="L4772" s="493">
        <v>3.79</v>
      </c>
    </row>
    <row r="4773" spans="1:13" x14ac:dyDescent="0.2">
      <c r="A4773" s="359" t="s">
        <v>9306</v>
      </c>
      <c r="B4773" s="360" t="s">
        <v>11540</v>
      </c>
      <c r="C4773" s="361" t="s">
        <v>5781</v>
      </c>
      <c r="D4773" s="360" t="s">
        <v>5782</v>
      </c>
      <c r="E4773" s="360" t="s">
        <v>5783</v>
      </c>
      <c r="F4773" s="362" t="s">
        <v>5784</v>
      </c>
      <c r="G4773" s="363" t="s">
        <v>5785</v>
      </c>
      <c r="H4773" s="361" t="s">
        <v>5786</v>
      </c>
      <c r="I4773" s="361" t="s">
        <v>5787</v>
      </c>
      <c r="J4773" s="361" t="s">
        <v>5788</v>
      </c>
      <c r="K4773" s="364"/>
      <c r="L4773" s="494"/>
    </row>
    <row r="4774" spans="1:13" x14ac:dyDescent="0.2">
      <c r="A4774" s="359" t="s">
        <v>9308</v>
      </c>
      <c r="B4774" s="365" t="s">
        <v>5789</v>
      </c>
      <c r="C4774" s="366" t="s">
        <v>6149</v>
      </c>
      <c r="D4774" s="365" t="s">
        <v>5791</v>
      </c>
      <c r="E4774" s="365" t="s">
        <v>400</v>
      </c>
      <c r="F4774" s="367">
        <v>7</v>
      </c>
      <c r="G4774" s="368" t="s">
        <v>5607</v>
      </c>
      <c r="H4774" s="369">
        <v>1</v>
      </c>
      <c r="I4774" s="370">
        <v>15.67</v>
      </c>
      <c r="J4774" s="370">
        <v>15.670000000000002</v>
      </c>
      <c r="K4774" s="371"/>
      <c r="L4774" s="495">
        <v>18.87</v>
      </c>
      <c r="M4774" s="488">
        <v>18.87</v>
      </c>
    </row>
    <row r="4775" spans="1:13" x14ac:dyDescent="0.2">
      <c r="A4775" s="359" t="s">
        <v>9309</v>
      </c>
      <c r="B4775" s="373" t="s">
        <v>5794</v>
      </c>
      <c r="C4775" s="374" t="s">
        <v>5795</v>
      </c>
      <c r="D4775" s="373" t="s">
        <v>5791</v>
      </c>
      <c r="E4775" s="373" t="s">
        <v>5302</v>
      </c>
      <c r="F4775" s="375" t="s">
        <v>5796</v>
      </c>
      <c r="G4775" s="376" t="s">
        <v>86</v>
      </c>
      <c r="H4775" s="377">
        <v>0.28999999999999998</v>
      </c>
      <c r="I4775" s="378">
        <v>12.5</v>
      </c>
      <c r="J4775" s="378">
        <v>3.62</v>
      </c>
      <c r="K4775" s="379"/>
      <c r="L4775" s="493">
        <v>15.06</v>
      </c>
    </row>
    <row r="4776" spans="1:13" x14ac:dyDescent="0.2">
      <c r="A4776" s="359" t="s">
        <v>9310</v>
      </c>
      <c r="B4776" s="373" t="s">
        <v>5794</v>
      </c>
      <c r="C4776" s="374" t="s">
        <v>6062</v>
      </c>
      <c r="D4776" s="373" t="s">
        <v>5791</v>
      </c>
      <c r="E4776" s="373" t="s">
        <v>5341</v>
      </c>
      <c r="F4776" s="375" t="s">
        <v>5796</v>
      </c>
      <c r="G4776" s="376" t="s">
        <v>86</v>
      </c>
      <c r="H4776" s="377">
        <v>0.28999999999999998</v>
      </c>
      <c r="I4776" s="378">
        <v>18.510000000000002</v>
      </c>
      <c r="J4776" s="378">
        <v>5.36</v>
      </c>
      <c r="K4776" s="379"/>
      <c r="L4776" s="493">
        <v>22.3</v>
      </c>
    </row>
    <row r="4777" spans="1:13" x14ac:dyDescent="0.2">
      <c r="A4777" s="359" t="s">
        <v>14676</v>
      </c>
      <c r="B4777" s="396" t="s">
        <v>5794</v>
      </c>
      <c r="C4777" s="397" t="s">
        <v>6150</v>
      </c>
      <c r="D4777" s="396" t="s">
        <v>5791</v>
      </c>
      <c r="E4777" s="396" t="s">
        <v>6151</v>
      </c>
      <c r="F4777" s="398" t="s">
        <v>5798</v>
      </c>
      <c r="G4777" s="399" t="s">
        <v>5305</v>
      </c>
      <c r="H4777" s="400">
        <v>1</v>
      </c>
      <c r="I4777" s="380">
        <v>6.6911333333333323</v>
      </c>
      <c r="J4777" s="380">
        <v>6.69</v>
      </c>
      <c r="K4777" s="379"/>
      <c r="L4777" s="489">
        <v>8.0500000000000007</v>
      </c>
    </row>
    <row r="4778" spans="1:13" ht="12.75" thickBot="1" x14ac:dyDescent="0.25">
      <c r="A4778" s="359" t="s">
        <v>14677</v>
      </c>
      <c r="B4778" s="381" t="s">
        <v>11546</v>
      </c>
      <c r="C4778" s="382" t="s">
        <v>5781</v>
      </c>
      <c r="D4778" s="381" t="s">
        <v>5782</v>
      </c>
      <c r="E4778" s="381" t="s">
        <v>5783</v>
      </c>
      <c r="F4778" s="383" t="s">
        <v>5784</v>
      </c>
      <c r="G4778" s="384" t="s">
        <v>5785</v>
      </c>
      <c r="H4778" s="382" t="s">
        <v>5786</v>
      </c>
      <c r="I4778" s="382" t="s">
        <v>5787</v>
      </c>
      <c r="J4778" s="382" t="s">
        <v>5788</v>
      </c>
      <c r="K4778" s="364"/>
    </row>
    <row r="4779" spans="1:13" ht="12.75" thickTop="1" x14ac:dyDescent="0.2">
      <c r="A4779" s="359" t="s">
        <v>14678</v>
      </c>
      <c r="B4779" s="401" t="s">
        <v>5789</v>
      </c>
      <c r="C4779" s="402" t="s">
        <v>8528</v>
      </c>
      <c r="D4779" s="401" t="s">
        <v>5791</v>
      </c>
      <c r="E4779" s="401" t="s">
        <v>1096</v>
      </c>
      <c r="F4779" s="403">
        <v>7</v>
      </c>
      <c r="G4779" s="404" t="s">
        <v>5607</v>
      </c>
      <c r="H4779" s="405">
        <v>1</v>
      </c>
      <c r="I4779" s="406">
        <v>18.880000000000003</v>
      </c>
      <c r="J4779" s="406">
        <v>18.880000000000003</v>
      </c>
      <c r="K4779" s="371"/>
      <c r="L4779" s="496">
        <v>22.74</v>
      </c>
      <c r="M4779" s="488">
        <v>22.74</v>
      </c>
    </row>
    <row r="4780" spans="1:13" x14ac:dyDescent="0.2">
      <c r="A4780" s="359" t="s">
        <v>9313</v>
      </c>
      <c r="B4780" s="373" t="s">
        <v>5794</v>
      </c>
      <c r="C4780" s="374" t="s">
        <v>5795</v>
      </c>
      <c r="D4780" s="373" t="s">
        <v>5791</v>
      </c>
      <c r="E4780" s="373" t="s">
        <v>5302</v>
      </c>
      <c r="F4780" s="375" t="s">
        <v>5796</v>
      </c>
      <c r="G4780" s="376" t="s">
        <v>86</v>
      </c>
      <c r="H4780" s="377">
        <v>0.28999999999999998</v>
      </c>
      <c r="I4780" s="378">
        <v>12.5</v>
      </c>
      <c r="J4780" s="378">
        <v>3.62</v>
      </c>
      <c r="K4780" s="379"/>
      <c r="L4780" s="493">
        <v>15.06</v>
      </c>
    </row>
    <row r="4781" spans="1:13" x14ac:dyDescent="0.2">
      <c r="A4781" s="359" t="s">
        <v>9315</v>
      </c>
      <c r="B4781" s="373" t="s">
        <v>5794</v>
      </c>
      <c r="C4781" s="374" t="s">
        <v>6062</v>
      </c>
      <c r="D4781" s="373" t="s">
        <v>5791</v>
      </c>
      <c r="E4781" s="373" t="s">
        <v>5341</v>
      </c>
      <c r="F4781" s="375" t="s">
        <v>5796</v>
      </c>
      <c r="G4781" s="376" t="s">
        <v>86</v>
      </c>
      <c r="H4781" s="377">
        <v>0.28999999999999998</v>
      </c>
      <c r="I4781" s="378">
        <v>18.510000000000002</v>
      </c>
      <c r="J4781" s="378">
        <v>5.36</v>
      </c>
      <c r="K4781" s="379"/>
      <c r="L4781" s="493">
        <v>22.3</v>
      </c>
    </row>
    <row r="4782" spans="1:13" x14ac:dyDescent="0.2">
      <c r="A4782" s="359" t="s">
        <v>9317</v>
      </c>
      <c r="B4782" s="373" t="s">
        <v>5794</v>
      </c>
      <c r="C4782" s="374" t="s">
        <v>7708</v>
      </c>
      <c r="D4782" s="373" t="s">
        <v>5791</v>
      </c>
      <c r="E4782" s="373" t="s">
        <v>7709</v>
      </c>
      <c r="F4782" s="375" t="s">
        <v>5798</v>
      </c>
      <c r="G4782" s="376" t="s">
        <v>5305</v>
      </c>
      <c r="H4782" s="377">
        <v>1</v>
      </c>
      <c r="I4782" s="378">
        <v>9.9009888888888877</v>
      </c>
      <c r="J4782" s="378">
        <v>9.9</v>
      </c>
      <c r="K4782" s="379"/>
      <c r="L4782" s="493">
        <v>11.92</v>
      </c>
    </row>
    <row r="4783" spans="1:13" x14ac:dyDescent="0.2">
      <c r="A4783" s="359" t="s">
        <v>9318</v>
      </c>
      <c r="B4783" s="360" t="s">
        <v>11552</v>
      </c>
      <c r="C4783" s="361" t="s">
        <v>5781</v>
      </c>
      <c r="D4783" s="360" t="s">
        <v>5782</v>
      </c>
      <c r="E4783" s="360" t="s">
        <v>5783</v>
      </c>
      <c r="F4783" s="362" t="s">
        <v>5784</v>
      </c>
      <c r="G4783" s="363" t="s">
        <v>5785</v>
      </c>
      <c r="H4783" s="361" t="s">
        <v>5786</v>
      </c>
      <c r="I4783" s="361" t="s">
        <v>5787</v>
      </c>
      <c r="J4783" s="361" t="s">
        <v>5788</v>
      </c>
      <c r="K4783" s="364"/>
      <c r="L4783" s="494"/>
    </row>
    <row r="4784" spans="1:13" x14ac:dyDescent="0.2">
      <c r="A4784" s="359" t="s">
        <v>9319</v>
      </c>
      <c r="B4784" s="365" t="s">
        <v>5789</v>
      </c>
      <c r="C4784" s="366" t="s">
        <v>6149</v>
      </c>
      <c r="D4784" s="365" t="s">
        <v>5791</v>
      </c>
      <c r="E4784" s="365" t="s">
        <v>400</v>
      </c>
      <c r="F4784" s="367">
        <v>7</v>
      </c>
      <c r="G4784" s="368" t="s">
        <v>5607</v>
      </c>
      <c r="H4784" s="369">
        <v>1</v>
      </c>
      <c r="I4784" s="370">
        <v>15.67</v>
      </c>
      <c r="J4784" s="370">
        <v>15.670000000000002</v>
      </c>
      <c r="K4784" s="371"/>
      <c r="L4784" s="495">
        <v>18.87</v>
      </c>
      <c r="M4784" s="488">
        <v>18.87</v>
      </c>
    </row>
    <row r="4785" spans="1:13" x14ac:dyDescent="0.2">
      <c r="A4785" s="359" t="s">
        <v>9322</v>
      </c>
      <c r="B4785" s="373" t="s">
        <v>5794</v>
      </c>
      <c r="C4785" s="374" t="s">
        <v>5795</v>
      </c>
      <c r="D4785" s="373" t="s">
        <v>5791</v>
      </c>
      <c r="E4785" s="373" t="s">
        <v>5302</v>
      </c>
      <c r="F4785" s="375" t="s">
        <v>5796</v>
      </c>
      <c r="G4785" s="376" t="s">
        <v>86</v>
      </c>
      <c r="H4785" s="377">
        <v>0.28999999999999998</v>
      </c>
      <c r="I4785" s="378">
        <v>12.5</v>
      </c>
      <c r="J4785" s="378">
        <v>3.62</v>
      </c>
      <c r="K4785" s="379"/>
      <c r="L4785" s="493">
        <v>15.06</v>
      </c>
    </row>
    <row r="4786" spans="1:13" x14ac:dyDescent="0.2">
      <c r="A4786" s="359" t="s">
        <v>14679</v>
      </c>
      <c r="B4786" s="396" t="s">
        <v>5794</v>
      </c>
      <c r="C4786" s="397" t="s">
        <v>6062</v>
      </c>
      <c r="D4786" s="396" t="s">
        <v>5791</v>
      </c>
      <c r="E4786" s="396" t="s">
        <v>5341</v>
      </c>
      <c r="F4786" s="398" t="s">
        <v>5796</v>
      </c>
      <c r="G4786" s="399" t="s">
        <v>86</v>
      </c>
      <c r="H4786" s="400">
        <v>0.28999999999999998</v>
      </c>
      <c r="I4786" s="380">
        <v>18.510000000000002</v>
      </c>
      <c r="J4786" s="380">
        <v>5.36</v>
      </c>
      <c r="K4786" s="379"/>
      <c r="L4786" s="489">
        <v>22.3</v>
      </c>
    </row>
    <row r="4787" spans="1:13" ht="12.75" thickBot="1" x14ac:dyDescent="0.25">
      <c r="A4787" s="359" t="s">
        <v>14680</v>
      </c>
      <c r="B4787" s="396" t="s">
        <v>5794</v>
      </c>
      <c r="C4787" s="397" t="s">
        <v>6150</v>
      </c>
      <c r="D4787" s="396" t="s">
        <v>5791</v>
      </c>
      <c r="E4787" s="396" t="s">
        <v>6151</v>
      </c>
      <c r="F4787" s="398" t="s">
        <v>5798</v>
      </c>
      <c r="G4787" s="399" t="s">
        <v>5305</v>
      </c>
      <c r="H4787" s="400">
        <v>1</v>
      </c>
      <c r="I4787" s="380">
        <v>6.6911333333333323</v>
      </c>
      <c r="J4787" s="380">
        <v>6.69</v>
      </c>
      <c r="K4787" s="379"/>
      <c r="L4787" s="489">
        <v>8.0500000000000007</v>
      </c>
    </row>
    <row r="4788" spans="1:13" ht="12.75" thickTop="1" x14ac:dyDescent="0.2">
      <c r="A4788" s="359" t="s">
        <v>14681</v>
      </c>
      <c r="B4788" s="407" t="s">
        <v>11558</v>
      </c>
      <c r="C4788" s="408" t="s">
        <v>5781</v>
      </c>
      <c r="D4788" s="407" t="s">
        <v>5782</v>
      </c>
      <c r="E4788" s="407" t="s">
        <v>5783</v>
      </c>
      <c r="F4788" s="409" t="s">
        <v>5784</v>
      </c>
      <c r="G4788" s="410" t="s">
        <v>5785</v>
      </c>
      <c r="H4788" s="408" t="s">
        <v>5786</v>
      </c>
      <c r="I4788" s="408" t="s">
        <v>5787</v>
      </c>
      <c r="J4788" s="408" t="s">
        <v>5788</v>
      </c>
      <c r="K4788" s="364"/>
      <c r="L4788" s="492"/>
    </row>
    <row r="4789" spans="1:13" x14ac:dyDescent="0.2">
      <c r="A4789" s="359" t="s">
        <v>9325</v>
      </c>
      <c r="B4789" s="365" t="s">
        <v>5789</v>
      </c>
      <c r="C4789" s="366" t="s">
        <v>6149</v>
      </c>
      <c r="D4789" s="365" t="s">
        <v>5791</v>
      </c>
      <c r="E4789" s="365" t="s">
        <v>400</v>
      </c>
      <c r="F4789" s="367">
        <v>7</v>
      </c>
      <c r="G4789" s="368" t="s">
        <v>5607</v>
      </c>
      <c r="H4789" s="369">
        <v>1</v>
      </c>
      <c r="I4789" s="370">
        <v>15.67</v>
      </c>
      <c r="J4789" s="370">
        <v>15.670000000000002</v>
      </c>
      <c r="K4789" s="371"/>
      <c r="L4789" s="495">
        <v>18.87</v>
      </c>
      <c r="M4789" s="488">
        <v>18.87</v>
      </c>
    </row>
    <row r="4790" spans="1:13" x14ac:dyDescent="0.2">
      <c r="A4790" s="359" t="s">
        <v>9327</v>
      </c>
      <c r="B4790" s="373" t="s">
        <v>5794</v>
      </c>
      <c r="C4790" s="374" t="s">
        <v>5795</v>
      </c>
      <c r="D4790" s="373" t="s">
        <v>5791</v>
      </c>
      <c r="E4790" s="373" t="s">
        <v>5302</v>
      </c>
      <c r="F4790" s="375" t="s">
        <v>5796</v>
      </c>
      <c r="G4790" s="376" t="s">
        <v>86</v>
      </c>
      <c r="H4790" s="377">
        <v>0.28999999999999998</v>
      </c>
      <c r="I4790" s="378">
        <v>12.5</v>
      </c>
      <c r="J4790" s="378">
        <v>3.62</v>
      </c>
      <c r="K4790" s="379"/>
      <c r="L4790" s="493">
        <v>15.06</v>
      </c>
    </row>
    <row r="4791" spans="1:13" x14ac:dyDescent="0.2">
      <c r="A4791" s="359" t="s">
        <v>9330</v>
      </c>
      <c r="B4791" s="373" t="s">
        <v>5794</v>
      </c>
      <c r="C4791" s="374" t="s">
        <v>6062</v>
      </c>
      <c r="D4791" s="373" t="s">
        <v>5791</v>
      </c>
      <c r="E4791" s="373" t="s">
        <v>5341</v>
      </c>
      <c r="F4791" s="375" t="s">
        <v>5796</v>
      </c>
      <c r="G4791" s="376" t="s">
        <v>86</v>
      </c>
      <c r="H4791" s="377">
        <v>0.28999999999999998</v>
      </c>
      <c r="I4791" s="378">
        <v>18.510000000000002</v>
      </c>
      <c r="J4791" s="378">
        <v>5.36</v>
      </c>
      <c r="K4791" s="379"/>
      <c r="L4791" s="493">
        <v>22.3</v>
      </c>
    </row>
    <row r="4792" spans="1:13" x14ac:dyDescent="0.2">
      <c r="A4792" s="359" t="s">
        <v>9333</v>
      </c>
      <c r="B4792" s="373" t="s">
        <v>5794</v>
      </c>
      <c r="C4792" s="374" t="s">
        <v>6150</v>
      </c>
      <c r="D4792" s="373" t="s">
        <v>5791</v>
      </c>
      <c r="E4792" s="373" t="s">
        <v>6151</v>
      </c>
      <c r="F4792" s="375" t="s">
        <v>5798</v>
      </c>
      <c r="G4792" s="376" t="s">
        <v>5305</v>
      </c>
      <c r="H4792" s="377">
        <v>1</v>
      </c>
      <c r="I4792" s="378">
        <v>6.6911333333333323</v>
      </c>
      <c r="J4792" s="378">
        <v>6.69</v>
      </c>
      <c r="K4792" s="379"/>
      <c r="L4792" s="493">
        <v>8.0500000000000007</v>
      </c>
    </row>
    <row r="4793" spans="1:13" x14ac:dyDescent="0.2">
      <c r="A4793" s="359" t="s">
        <v>9334</v>
      </c>
      <c r="B4793" s="360" t="s">
        <v>11564</v>
      </c>
      <c r="C4793" s="361" t="s">
        <v>5781</v>
      </c>
      <c r="D4793" s="360" t="s">
        <v>5782</v>
      </c>
      <c r="E4793" s="360" t="s">
        <v>5783</v>
      </c>
      <c r="F4793" s="362" t="s">
        <v>5784</v>
      </c>
      <c r="G4793" s="363" t="s">
        <v>5785</v>
      </c>
      <c r="H4793" s="361" t="s">
        <v>5786</v>
      </c>
      <c r="I4793" s="361" t="s">
        <v>5787</v>
      </c>
      <c r="J4793" s="361" t="s">
        <v>5788</v>
      </c>
      <c r="K4793" s="364"/>
      <c r="L4793" s="494"/>
    </row>
    <row r="4794" spans="1:13" ht="24" x14ac:dyDescent="0.2">
      <c r="A4794" s="359" t="s">
        <v>9335</v>
      </c>
      <c r="B4794" s="365" t="s">
        <v>5789</v>
      </c>
      <c r="C4794" s="366" t="s">
        <v>11566</v>
      </c>
      <c r="D4794" s="365" t="s">
        <v>217</v>
      </c>
      <c r="E4794" s="365" t="s">
        <v>11567</v>
      </c>
      <c r="F4794" s="367" t="s">
        <v>6651</v>
      </c>
      <c r="G4794" s="368" t="s">
        <v>160</v>
      </c>
      <c r="H4794" s="369">
        <v>1</v>
      </c>
      <c r="I4794" s="370">
        <v>79.069999999999993</v>
      </c>
      <c r="J4794" s="370">
        <v>79.069999999999993</v>
      </c>
      <c r="K4794" s="371"/>
      <c r="L4794" s="495">
        <v>95.26</v>
      </c>
      <c r="M4794" s="488">
        <v>95.26</v>
      </c>
    </row>
    <row r="4795" spans="1:13" ht="24" x14ac:dyDescent="0.2">
      <c r="A4795" s="359" t="s">
        <v>14682</v>
      </c>
      <c r="B4795" s="424" t="s">
        <v>5898</v>
      </c>
      <c r="C4795" s="425" t="s">
        <v>6653</v>
      </c>
      <c r="D4795" s="424" t="s">
        <v>217</v>
      </c>
      <c r="E4795" s="424" t="s">
        <v>6654</v>
      </c>
      <c r="F4795" s="426" t="s">
        <v>5908</v>
      </c>
      <c r="G4795" s="427" t="s">
        <v>185</v>
      </c>
      <c r="H4795" s="428">
        <v>0.22120000000000001</v>
      </c>
      <c r="I4795" s="417">
        <v>16.63</v>
      </c>
      <c r="J4795" s="417">
        <v>3.67</v>
      </c>
      <c r="K4795" s="379"/>
      <c r="L4795" s="489">
        <v>20.04</v>
      </c>
    </row>
    <row r="4796" spans="1:13" ht="24.75" thickBot="1" x14ac:dyDescent="0.25">
      <c r="A4796" s="359" t="s">
        <v>14683</v>
      </c>
      <c r="B4796" s="424" t="s">
        <v>5898</v>
      </c>
      <c r="C4796" s="425" t="s">
        <v>6656</v>
      </c>
      <c r="D4796" s="424" t="s">
        <v>217</v>
      </c>
      <c r="E4796" s="424" t="s">
        <v>1632</v>
      </c>
      <c r="F4796" s="426" t="s">
        <v>5908</v>
      </c>
      <c r="G4796" s="427" t="s">
        <v>185</v>
      </c>
      <c r="H4796" s="428">
        <v>0.22120000000000001</v>
      </c>
      <c r="I4796" s="417">
        <v>23.19</v>
      </c>
      <c r="J4796" s="417">
        <v>5.12</v>
      </c>
      <c r="K4796" s="379"/>
      <c r="L4796" s="489">
        <v>27.94</v>
      </c>
    </row>
    <row r="4797" spans="1:13" ht="12.75" thickTop="1" x14ac:dyDescent="0.2">
      <c r="A4797" s="359" t="s">
        <v>14684</v>
      </c>
      <c r="B4797" s="390" t="s">
        <v>5794</v>
      </c>
      <c r="C4797" s="391" t="s">
        <v>6898</v>
      </c>
      <c r="D4797" s="390" t="s">
        <v>217</v>
      </c>
      <c r="E4797" s="390" t="s">
        <v>6899</v>
      </c>
      <c r="F4797" s="392" t="s">
        <v>5798</v>
      </c>
      <c r="G4797" s="393" t="s">
        <v>160</v>
      </c>
      <c r="H4797" s="394">
        <v>1.06E-2</v>
      </c>
      <c r="I4797" s="395">
        <v>12.24</v>
      </c>
      <c r="J4797" s="395">
        <v>0.12</v>
      </c>
      <c r="K4797" s="379"/>
      <c r="L4797" s="491">
        <v>14.75</v>
      </c>
    </row>
    <row r="4798" spans="1:13" ht="24" x14ac:dyDescent="0.2">
      <c r="A4798" s="359" t="s">
        <v>9338</v>
      </c>
      <c r="B4798" s="373" t="s">
        <v>5794</v>
      </c>
      <c r="C4798" s="374" t="s">
        <v>11572</v>
      </c>
      <c r="D4798" s="373" t="s">
        <v>217</v>
      </c>
      <c r="E4798" s="373" t="s">
        <v>11573</v>
      </c>
      <c r="F4798" s="375" t="s">
        <v>5798</v>
      </c>
      <c r="G4798" s="376" t="s">
        <v>160</v>
      </c>
      <c r="H4798" s="377">
        <v>1</v>
      </c>
      <c r="I4798" s="378">
        <v>70.160039999999995</v>
      </c>
      <c r="J4798" s="378">
        <v>70.16</v>
      </c>
      <c r="K4798" s="379"/>
      <c r="L4798" s="493">
        <v>84.5</v>
      </c>
    </row>
    <row r="4799" spans="1:13" x14ac:dyDescent="0.2">
      <c r="A4799" s="359" t="s">
        <v>9340</v>
      </c>
      <c r="B4799" s="360" t="s">
        <v>11575</v>
      </c>
      <c r="C4799" s="361" t="s">
        <v>5781</v>
      </c>
      <c r="D4799" s="360" t="s">
        <v>5782</v>
      </c>
      <c r="E4799" s="360" t="s">
        <v>5783</v>
      </c>
      <c r="F4799" s="362" t="s">
        <v>5784</v>
      </c>
      <c r="G4799" s="363" t="s">
        <v>5785</v>
      </c>
      <c r="H4799" s="361" t="s">
        <v>5786</v>
      </c>
      <c r="I4799" s="361" t="s">
        <v>5787</v>
      </c>
      <c r="J4799" s="361" t="s">
        <v>5788</v>
      </c>
      <c r="K4799" s="364"/>
      <c r="L4799" s="494"/>
    </row>
    <row r="4800" spans="1:13" ht="24" x14ac:dyDescent="0.2">
      <c r="A4800" s="359" t="s">
        <v>9342</v>
      </c>
      <c r="B4800" s="365" t="s">
        <v>5789</v>
      </c>
      <c r="C4800" s="366" t="s">
        <v>11577</v>
      </c>
      <c r="D4800" s="365" t="s">
        <v>217</v>
      </c>
      <c r="E4800" s="365" t="s">
        <v>11578</v>
      </c>
      <c r="F4800" s="367" t="s">
        <v>6651</v>
      </c>
      <c r="G4800" s="368" t="s">
        <v>160</v>
      </c>
      <c r="H4800" s="369">
        <v>1</v>
      </c>
      <c r="I4800" s="370">
        <v>139.99</v>
      </c>
      <c r="J4800" s="370">
        <v>139.99</v>
      </c>
      <c r="K4800" s="371"/>
      <c r="L4800" s="495">
        <v>168.65</v>
      </c>
      <c r="M4800" s="488">
        <v>168.65</v>
      </c>
    </row>
    <row r="4801" spans="1:13" ht="24" x14ac:dyDescent="0.2">
      <c r="A4801" s="359" t="s">
        <v>9343</v>
      </c>
      <c r="B4801" s="418" t="s">
        <v>5898</v>
      </c>
      <c r="C4801" s="419" t="s">
        <v>6653</v>
      </c>
      <c r="D4801" s="418" t="s">
        <v>217</v>
      </c>
      <c r="E4801" s="418" t="s">
        <v>6654</v>
      </c>
      <c r="F4801" s="420" t="s">
        <v>5908</v>
      </c>
      <c r="G4801" s="421" t="s">
        <v>185</v>
      </c>
      <c r="H4801" s="422">
        <v>0.37430000000000002</v>
      </c>
      <c r="I4801" s="423">
        <v>16.63</v>
      </c>
      <c r="J4801" s="423">
        <v>6.22</v>
      </c>
      <c r="K4801" s="379"/>
      <c r="L4801" s="493">
        <v>20.04</v>
      </c>
    </row>
    <row r="4802" spans="1:13" ht="24" x14ac:dyDescent="0.2">
      <c r="A4802" s="359" t="s">
        <v>9344</v>
      </c>
      <c r="B4802" s="418" t="s">
        <v>5898</v>
      </c>
      <c r="C4802" s="419" t="s">
        <v>6656</v>
      </c>
      <c r="D4802" s="418" t="s">
        <v>217</v>
      </c>
      <c r="E4802" s="418" t="s">
        <v>1632</v>
      </c>
      <c r="F4802" s="420" t="s">
        <v>5908</v>
      </c>
      <c r="G4802" s="421" t="s">
        <v>185</v>
      </c>
      <c r="H4802" s="422">
        <v>0.37430000000000002</v>
      </c>
      <c r="I4802" s="423">
        <v>23.19</v>
      </c>
      <c r="J4802" s="423">
        <v>8.68</v>
      </c>
      <c r="K4802" s="379"/>
      <c r="L4802" s="493">
        <v>27.94</v>
      </c>
    </row>
    <row r="4803" spans="1:13" x14ac:dyDescent="0.2">
      <c r="A4803" s="359" t="s">
        <v>9345</v>
      </c>
      <c r="B4803" s="373" t="s">
        <v>5794</v>
      </c>
      <c r="C4803" s="374" t="s">
        <v>6898</v>
      </c>
      <c r="D4803" s="373" t="s">
        <v>217</v>
      </c>
      <c r="E4803" s="373" t="s">
        <v>6899</v>
      </c>
      <c r="F4803" s="375" t="s">
        <v>5798</v>
      </c>
      <c r="G4803" s="376" t="s">
        <v>160</v>
      </c>
      <c r="H4803" s="377">
        <v>1.9199999999999998E-2</v>
      </c>
      <c r="I4803" s="378">
        <v>12.24</v>
      </c>
      <c r="J4803" s="378">
        <v>0.23</v>
      </c>
      <c r="K4803" s="379"/>
      <c r="L4803" s="493">
        <v>14.75</v>
      </c>
    </row>
    <row r="4804" spans="1:13" ht="24" x14ac:dyDescent="0.2">
      <c r="A4804" s="359" t="s">
        <v>9346</v>
      </c>
      <c r="B4804" s="373" t="s">
        <v>5794</v>
      </c>
      <c r="C4804" s="374" t="s">
        <v>11583</v>
      </c>
      <c r="D4804" s="373" t="s">
        <v>217</v>
      </c>
      <c r="E4804" s="373" t="s">
        <v>11584</v>
      </c>
      <c r="F4804" s="375" t="s">
        <v>5798</v>
      </c>
      <c r="G4804" s="376" t="s">
        <v>160</v>
      </c>
      <c r="H4804" s="377">
        <v>1</v>
      </c>
      <c r="I4804" s="378">
        <v>124.86</v>
      </c>
      <c r="J4804" s="378">
        <v>124.86</v>
      </c>
      <c r="K4804" s="379"/>
      <c r="L4804" s="493">
        <v>150.41999999999999</v>
      </c>
    </row>
    <row r="4805" spans="1:13" x14ac:dyDescent="0.2">
      <c r="A4805" s="359" t="s">
        <v>9347</v>
      </c>
      <c r="B4805" s="360" t="s">
        <v>11586</v>
      </c>
      <c r="C4805" s="361" t="s">
        <v>5781</v>
      </c>
      <c r="D4805" s="360" t="s">
        <v>5782</v>
      </c>
      <c r="E4805" s="360" t="s">
        <v>5783</v>
      </c>
      <c r="F4805" s="362" t="s">
        <v>5784</v>
      </c>
      <c r="G4805" s="363" t="s">
        <v>5785</v>
      </c>
      <c r="H4805" s="361" t="s">
        <v>5786</v>
      </c>
      <c r="I4805" s="361" t="s">
        <v>5787</v>
      </c>
      <c r="J4805" s="361" t="s">
        <v>5788</v>
      </c>
      <c r="K4805" s="364"/>
      <c r="L4805" s="494"/>
    </row>
    <row r="4806" spans="1:13" x14ac:dyDescent="0.2">
      <c r="A4806" s="359" t="s">
        <v>9348</v>
      </c>
      <c r="B4806" s="365" t="s">
        <v>5789</v>
      </c>
      <c r="C4806" s="366" t="s">
        <v>11588</v>
      </c>
      <c r="D4806" s="365" t="s">
        <v>5791</v>
      </c>
      <c r="E4806" s="365" t="s">
        <v>1840</v>
      </c>
      <c r="F4806" s="367">
        <v>8</v>
      </c>
      <c r="G4806" s="368" t="s">
        <v>5607</v>
      </c>
      <c r="H4806" s="369">
        <v>1</v>
      </c>
      <c r="I4806" s="370">
        <v>85.95</v>
      </c>
      <c r="J4806" s="370">
        <v>85.95</v>
      </c>
      <c r="K4806" s="371"/>
      <c r="L4806" s="495">
        <v>103.55</v>
      </c>
      <c r="M4806" s="488">
        <v>103.55</v>
      </c>
    </row>
    <row r="4807" spans="1:13" x14ac:dyDescent="0.2">
      <c r="A4807" s="359" t="s">
        <v>9349</v>
      </c>
      <c r="B4807" s="373" t="s">
        <v>5794</v>
      </c>
      <c r="C4807" s="374" t="s">
        <v>5795</v>
      </c>
      <c r="D4807" s="373" t="s">
        <v>5791</v>
      </c>
      <c r="E4807" s="373" t="s">
        <v>5302</v>
      </c>
      <c r="F4807" s="375" t="s">
        <v>5796</v>
      </c>
      <c r="G4807" s="376" t="s">
        <v>86</v>
      </c>
      <c r="H4807" s="377">
        <v>0.61</v>
      </c>
      <c r="I4807" s="378">
        <v>12.5</v>
      </c>
      <c r="J4807" s="378">
        <v>7.62</v>
      </c>
      <c r="K4807" s="379"/>
      <c r="L4807" s="493">
        <v>15.06</v>
      </c>
    </row>
    <row r="4808" spans="1:13" x14ac:dyDescent="0.2">
      <c r="A4808" s="359" t="s">
        <v>14685</v>
      </c>
      <c r="B4808" s="396" t="s">
        <v>5794</v>
      </c>
      <c r="C4808" s="397" t="s">
        <v>5916</v>
      </c>
      <c r="D4808" s="396" t="s">
        <v>5791</v>
      </c>
      <c r="E4808" s="396" t="s">
        <v>5350</v>
      </c>
      <c r="F4808" s="398" t="s">
        <v>5796</v>
      </c>
      <c r="G4808" s="399" t="s">
        <v>86</v>
      </c>
      <c r="H4808" s="400">
        <v>0.61</v>
      </c>
      <c r="I4808" s="380">
        <v>18.510000000000002</v>
      </c>
      <c r="J4808" s="380">
        <v>11.29</v>
      </c>
      <c r="K4808" s="379"/>
      <c r="L4808" s="489">
        <v>22.3</v>
      </c>
    </row>
    <row r="4809" spans="1:13" ht="12.75" thickBot="1" x14ac:dyDescent="0.25">
      <c r="A4809" s="359" t="s">
        <v>14686</v>
      </c>
      <c r="B4809" s="396" t="s">
        <v>5794</v>
      </c>
      <c r="C4809" s="397" t="s">
        <v>6602</v>
      </c>
      <c r="D4809" s="396" t="s">
        <v>5791</v>
      </c>
      <c r="E4809" s="396" t="s">
        <v>5394</v>
      </c>
      <c r="F4809" s="398" t="s">
        <v>5798</v>
      </c>
      <c r="G4809" s="399" t="s">
        <v>5385</v>
      </c>
      <c r="H4809" s="400">
        <v>0.94</v>
      </c>
      <c r="I4809" s="380">
        <v>0.38</v>
      </c>
      <c r="J4809" s="380">
        <v>0.35</v>
      </c>
      <c r="K4809" s="379"/>
      <c r="L4809" s="489">
        <v>0.46</v>
      </c>
    </row>
    <row r="4810" spans="1:13" ht="12.75" thickTop="1" x14ac:dyDescent="0.2">
      <c r="A4810" s="359" t="s">
        <v>14687</v>
      </c>
      <c r="B4810" s="390" t="s">
        <v>5794</v>
      </c>
      <c r="C4810" s="391" t="s">
        <v>11593</v>
      </c>
      <c r="D4810" s="390" t="s">
        <v>5791</v>
      </c>
      <c r="E4810" s="390" t="s">
        <v>11594</v>
      </c>
      <c r="F4810" s="392" t="s">
        <v>5798</v>
      </c>
      <c r="G4810" s="393" t="s">
        <v>5305</v>
      </c>
      <c r="H4810" s="394">
        <v>1</v>
      </c>
      <c r="I4810" s="395">
        <v>66.69</v>
      </c>
      <c r="J4810" s="395">
        <v>66.69</v>
      </c>
      <c r="K4810" s="379"/>
      <c r="L4810" s="491">
        <v>80.34</v>
      </c>
    </row>
    <row r="4811" spans="1:13" x14ac:dyDescent="0.2">
      <c r="A4811" s="359" t="s">
        <v>9350</v>
      </c>
      <c r="B4811" s="360" t="s">
        <v>11596</v>
      </c>
      <c r="C4811" s="361" t="s">
        <v>5781</v>
      </c>
      <c r="D4811" s="360" t="s">
        <v>5782</v>
      </c>
      <c r="E4811" s="360" t="s">
        <v>5783</v>
      </c>
      <c r="F4811" s="362" t="s">
        <v>5784</v>
      </c>
      <c r="G4811" s="363" t="s">
        <v>5785</v>
      </c>
      <c r="H4811" s="361" t="s">
        <v>5786</v>
      </c>
      <c r="I4811" s="361" t="s">
        <v>5787</v>
      </c>
      <c r="J4811" s="361" t="s">
        <v>5788</v>
      </c>
      <c r="K4811" s="364"/>
      <c r="L4811" s="494"/>
    </row>
    <row r="4812" spans="1:13" ht="24" x14ac:dyDescent="0.2">
      <c r="A4812" s="359" t="s">
        <v>9352</v>
      </c>
      <c r="B4812" s="365" t="s">
        <v>5789</v>
      </c>
      <c r="C4812" s="366" t="s">
        <v>11598</v>
      </c>
      <c r="D4812" s="365" t="s">
        <v>217</v>
      </c>
      <c r="E4812" s="365" t="s">
        <v>1842</v>
      </c>
      <c r="F4812" s="367" t="s">
        <v>6651</v>
      </c>
      <c r="G4812" s="368" t="s">
        <v>160</v>
      </c>
      <c r="H4812" s="369">
        <v>1</v>
      </c>
      <c r="I4812" s="370">
        <v>96.350000000000009</v>
      </c>
      <c r="J4812" s="370">
        <v>96.350000000000009</v>
      </c>
      <c r="K4812" s="371"/>
      <c r="L4812" s="495">
        <v>116.08</v>
      </c>
      <c r="M4812" s="488">
        <v>116.08</v>
      </c>
    </row>
    <row r="4813" spans="1:13" ht="24" x14ac:dyDescent="0.2">
      <c r="A4813" s="359" t="s">
        <v>9354</v>
      </c>
      <c r="B4813" s="418" t="s">
        <v>5898</v>
      </c>
      <c r="C4813" s="419" t="s">
        <v>6653</v>
      </c>
      <c r="D4813" s="418" t="s">
        <v>217</v>
      </c>
      <c r="E4813" s="418" t="s">
        <v>6654</v>
      </c>
      <c r="F4813" s="420" t="s">
        <v>5908</v>
      </c>
      <c r="G4813" s="421" t="s">
        <v>185</v>
      </c>
      <c r="H4813" s="422">
        <v>0.25950000000000001</v>
      </c>
      <c r="I4813" s="423">
        <v>16.63</v>
      </c>
      <c r="J4813" s="423">
        <v>4.3099999999999996</v>
      </c>
      <c r="K4813" s="379"/>
      <c r="L4813" s="493">
        <v>20.04</v>
      </c>
    </row>
    <row r="4814" spans="1:13" ht="24" x14ac:dyDescent="0.2">
      <c r="A4814" s="359" t="s">
        <v>9355</v>
      </c>
      <c r="B4814" s="418" t="s">
        <v>5898</v>
      </c>
      <c r="C4814" s="419" t="s">
        <v>6656</v>
      </c>
      <c r="D4814" s="418" t="s">
        <v>217</v>
      </c>
      <c r="E4814" s="418" t="s">
        <v>1632</v>
      </c>
      <c r="F4814" s="420" t="s">
        <v>5908</v>
      </c>
      <c r="G4814" s="421" t="s">
        <v>185</v>
      </c>
      <c r="H4814" s="422">
        <v>0.25950000000000001</v>
      </c>
      <c r="I4814" s="423">
        <v>23.19</v>
      </c>
      <c r="J4814" s="423">
        <v>6.01</v>
      </c>
      <c r="K4814" s="379"/>
      <c r="L4814" s="493">
        <v>27.94</v>
      </c>
    </row>
    <row r="4815" spans="1:13" x14ac:dyDescent="0.2">
      <c r="A4815" s="359" t="s">
        <v>9356</v>
      </c>
      <c r="B4815" s="373" t="s">
        <v>5794</v>
      </c>
      <c r="C4815" s="374" t="s">
        <v>6898</v>
      </c>
      <c r="D4815" s="373" t="s">
        <v>217</v>
      </c>
      <c r="E4815" s="373" t="s">
        <v>6899</v>
      </c>
      <c r="F4815" s="375" t="s">
        <v>5798</v>
      </c>
      <c r="G4815" s="376" t="s">
        <v>160</v>
      </c>
      <c r="H4815" s="377">
        <v>1.32E-2</v>
      </c>
      <c r="I4815" s="378">
        <v>12.24</v>
      </c>
      <c r="J4815" s="378">
        <v>0.16</v>
      </c>
      <c r="K4815" s="379"/>
      <c r="L4815" s="493">
        <v>14.75</v>
      </c>
    </row>
    <row r="4816" spans="1:13" ht="24" x14ac:dyDescent="0.2">
      <c r="A4816" s="359" t="s">
        <v>9357</v>
      </c>
      <c r="B4816" s="373" t="s">
        <v>5794</v>
      </c>
      <c r="C4816" s="374" t="s">
        <v>11603</v>
      </c>
      <c r="D4816" s="373" t="s">
        <v>217</v>
      </c>
      <c r="E4816" s="373" t="s">
        <v>11604</v>
      </c>
      <c r="F4816" s="375" t="s">
        <v>5798</v>
      </c>
      <c r="G4816" s="376" t="s">
        <v>160</v>
      </c>
      <c r="H4816" s="377">
        <v>1</v>
      </c>
      <c r="I4816" s="378">
        <v>85.870101176470584</v>
      </c>
      <c r="J4816" s="378">
        <v>85.87</v>
      </c>
      <c r="K4816" s="379"/>
      <c r="L4816" s="493">
        <v>103.44</v>
      </c>
    </row>
    <row r="4817" spans="1:13" x14ac:dyDescent="0.2">
      <c r="A4817" s="359" t="s">
        <v>9358</v>
      </c>
      <c r="B4817" s="360" t="s">
        <v>11606</v>
      </c>
      <c r="C4817" s="361" t="s">
        <v>5781</v>
      </c>
      <c r="D4817" s="360" t="s">
        <v>5782</v>
      </c>
      <c r="E4817" s="360" t="s">
        <v>5783</v>
      </c>
      <c r="F4817" s="362" t="s">
        <v>5784</v>
      </c>
      <c r="G4817" s="363" t="s">
        <v>5785</v>
      </c>
      <c r="H4817" s="361" t="s">
        <v>5786</v>
      </c>
      <c r="I4817" s="361" t="s">
        <v>5787</v>
      </c>
      <c r="J4817" s="361" t="s">
        <v>5788</v>
      </c>
      <c r="K4817" s="364"/>
      <c r="L4817" s="494"/>
    </row>
    <row r="4818" spans="1:13" ht="24" x14ac:dyDescent="0.2">
      <c r="A4818" s="359" t="s">
        <v>9359</v>
      </c>
      <c r="B4818" s="365" t="s">
        <v>5789</v>
      </c>
      <c r="C4818" s="366" t="s">
        <v>11608</v>
      </c>
      <c r="D4818" s="365" t="s">
        <v>217</v>
      </c>
      <c r="E4818" s="365" t="s">
        <v>11609</v>
      </c>
      <c r="F4818" s="367" t="s">
        <v>6651</v>
      </c>
      <c r="G4818" s="368" t="s">
        <v>160</v>
      </c>
      <c r="H4818" s="369">
        <v>1</v>
      </c>
      <c r="I4818" s="370">
        <v>122.57</v>
      </c>
      <c r="J4818" s="370">
        <v>122.57000000000001</v>
      </c>
      <c r="K4818" s="371"/>
      <c r="L4818" s="495">
        <v>147.66999999999999</v>
      </c>
      <c r="M4818" s="488">
        <v>147.66999999999999</v>
      </c>
    </row>
    <row r="4819" spans="1:13" ht="24" x14ac:dyDescent="0.2">
      <c r="A4819" s="359" t="s">
        <v>9360</v>
      </c>
      <c r="B4819" s="418" t="s">
        <v>5898</v>
      </c>
      <c r="C4819" s="419" t="s">
        <v>6653</v>
      </c>
      <c r="D4819" s="418" t="s">
        <v>217</v>
      </c>
      <c r="E4819" s="418" t="s">
        <v>6654</v>
      </c>
      <c r="F4819" s="420" t="s">
        <v>5908</v>
      </c>
      <c r="G4819" s="421" t="s">
        <v>185</v>
      </c>
      <c r="H4819" s="422">
        <v>0.33979999999999999</v>
      </c>
      <c r="I4819" s="423">
        <v>16.63</v>
      </c>
      <c r="J4819" s="423">
        <v>5.65</v>
      </c>
      <c r="K4819" s="379"/>
      <c r="L4819" s="493">
        <v>20.04</v>
      </c>
    </row>
    <row r="4820" spans="1:13" ht="24" x14ac:dyDescent="0.2">
      <c r="A4820" s="359" t="s">
        <v>9361</v>
      </c>
      <c r="B4820" s="418" t="s">
        <v>5898</v>
      </c>
      <c r="C4820" s="419" t="s">
        <v>6656</v>
      </c>
      <c r="D4820" s="418" t="s">
        <v>217</v>
      </c>
      <c r="E4820" s="418" t="s">
        <v>1632</v>
      </c>
      <c r="F4820" s="420" t="s">
        <v>5908</v>
      </c>
      <c r="G4820" s="421" t="s">
        <v>185</v>
      </c>
      <c r="H4820" s="422">
        <v>0.33979999999999999</v>
      </c>
      <c r="I4820" s="423">
        <v>23.19</v>
      </c>
      <c r="J4820" s="423">
        <v>7.87</v>
      </c>
      <c r="K4820" s="379"/>
      <c r="L4820" s="493">
        <v>27.94</v>
      </c>
    </row>
    <row r="4821" spans="1:13" x14ac:dyDescent="0.2">
      <c r="A4821" s="359" t="s">
        <v>9362</v>
      </c>
      <c r="B4821" s="373" t="s">
        <v>5794</v>
      </c>
      <c r="C4821" s="374" t="s">
        <v>6898</v>
      </c>
      <c r="D4821" s="373" t="s">
        <v>217</v>
      </c>
      <c r="E4821" s="373" t="s">
        <v>6899</v>
      </c>
      <c r="F4821" s="375" t="s">
        <v>5798</v>
      </c>
      <c r="G4821" s="376" t="s">
        <v>160</v>
      </c>
      <c r="H4821" s="377">
        <v>2.4E-2</v>
      </c>
      <c r="I4821" s="378">
        <v>12.24</v>
      </c>
      <c r="J4821" s="378">
        <v>0.28999999999999998</v>
      </c>
      <c r="K4821" s="379"/>
      <c r="L4821" s="493">
        <v>14.75</v>
      </c>
    </row>
    <row r="4822" spans="1:13" x14ac:dyDescent="0.2">
      <c r="A4822" s="359" t="s">
        <v>9363</v>
      </c>
      <c r="B4822" s="373" t="s">
        <v>5794</v>
      </c>
      <c r="C4822" s="374" t="s">
        <v>11614</v>
      </c>
      <c r="D4822" s="373" t="s">
        <v>217</v>
      </c>
      <c r="E4822" s="373" t="s">
        <v>11615</v>
      </c>
      <c r="F4822" s="375" t="s">
        <v>5798</v>
      </c>
      <c r="G4822" s="376" t="s">
        <v>160</v>
      </c>
      <c r="H4822" s="377">
        <v>1</v>
      </c>
      <c r="I4822" s="378">
        <v>108.76</v>
      </c>
      <c r="J4822" s="378">
        <v>108.76</v>
      </c>
      <c r="K4822" s="379"/>
      <c r="L4822" s="493">
        <v>131.03</v>
      </c>
    </row>
    <row r="4823" spans="1:13" x14ac:dyDescent="0.2">
      <c r="A4823" s="359" t="s">
        <v>9364</v>
      </c>
      <c r="B4823" s="360" t="s">
        <v>11617</v>
      </c>
      <c r="C4823" s="361" t="s">
        <v>5781</v>
      </c>
      <c r="D4823" s="360" t="s">
        <v>5782</v>
      </c>
      <c r="E4823" s="360" t="s">
        <v>5783</v>
      </c>
      <c r="F4823" s="362" t="s">
        <v>5784</v>
      </c>
      <c r="G4823" s="363" t="s">
        <v>5785</v>
      </c>
      <c r="H4823" s="361" t="s">
        <v>5786</v>
      </c>
      <c r="I4823" s="361" t="s">
        <v>5787</v>
      </c>
      <c r="J4823" s="361" t="s">
        <v>5788</v>
      </c>
      <c r="K4823" s="364"/>
      <c r="L4823" s="494"/>
    </row>
    <row r="4824" spans="1:13" x14ac:dyDescent="0.2">
      <c r="A4824" s="359" t="s">
        <v>9365</v>
      </c>
      <c r="B4824" s="365" t="s">
        <v>5789</v>
      </c>
      <c r="C4824" s="366" t="s">
        <v>11619</v>
      </c>
      <c r="D4824" s="365" t="s">
        <v>5791</v>
      </c>
      <c r="E4824" s="365" t="s">
        <v>1847</v>
      </c>
      <c r="F4824" s="367">
        <v>8</v>
      </c>
      <c r="G4824" s="368" t="s">
        <v>5607</v>
      </c>
      <c r="H4824" s="369">
        <v>1</v>
      </c>
      <c r="I4824" s="370">
        <v>88.06</v>
      </c>
      <c r="J4824" s="370">
        <v>88.06</v>
      </c>
      <c r="K4824" s="371"/>
      <c r="L4824" s="495">
        <v>106.08</v>
      </c>
      <c r="M4824" s="488">
        <v>106.08</v>
      </c>
    </row>
    <row r="4825" spans="1:13" x14ac:dyDescent="0.2">
      <c r="A4825" s="359" t="s">
        <v>9366</v>
      </c>
      <c r="B4825" s="373" t="s">
        <v>5794</v>
      </c>
      <c r="C4825" s="374" t="s">
        <v>5795</v>
      </c>
      <c r="D4825" s="373" t="s">
        <v>5791</v>
      </c>
      <c r="E4825" s="373" t="s">
        <v>5302</v>
      </c>
      <c r="F4825" s="375" t="s">
        <v>5796</v>
      </c>
      <c r="G4825" s="376" t="s">
        <v>86</v>
      </c>
      <c r="H4825" s="377">
        <v>0.39</v>
      </c>
      <c r="I4825" s="378">
        <v>12.5</v>
      </c>
      <c r="J4825" s="378">
        <v>4.87</v>
      </c>
      <c r="K4825" s="379"/>
      <c r="L4825" s="493">
        <v>15.06</v>
      </c>
    </row>
    <row r="4826" spans="1:13" x14ac:dyDescent="0.2">
      <c r="A4826" s="359" t="s">
        <v>9367</v>
      </c>
      <c r="B4826" s="373" t="s">
        <v>5794</v>
      </c>
      <c r="C4826" s="374" t="s">
        <v>5916</v>
      </c>
      <c r="D4826" s="373" t="s">
        <v>5791</v>
      </c>
      <c r="E4826" s="373" t="s">
        <v>5350</v>
      </c>
      <c r="F4826" s="375" t="s">
        <v>5796</v>
      </c>
      <c r="G4826" s="376" t="s">
        <v>86</v>
      </c>
      <c r="H4826" s="377">
        <v>0.39</v>
      </c>
      <c r="I4826" s="378">
        <v>18.510000000000002</v>
      </c>
      <c r="J4826" s="378">
        <v>7.21</v>
      </c>
      <c r="K4826" s="379"/>
      <c r="L4826" s="493">
        <v>22.3</v>
      </c>
    </row>
    <row r="4827" spans="1:13" x14ac:dyDescent="0.2">
      <c r="A4827" s="359" t="s">
        <v>9369</v>
      </c>
      <c r="B4827" s="373" t="s">
        <v>5794</v>
      </c>
      <c r="C4827" s="374" t="s">
        <v>11623</v>
      </c>
      <c r="D4827" s="373" t="s">
        <v>5791</v>
      </c>
      <c r="E4827" s="373" t="s">
        <v>11624</v>
      </c>
      <c r="F4827" s="375" t="s">
        <v>5798</v>
      </c>
      <c r="G4827" s="376" t="s">
        <v>5305</v>
      </c>
      <c r="H4827" s="377">
        <v>1</v>
      </c>
      <c r="I4827" s="378">
        <v>75.980129333333338</v>
      </c>
      <c r="J4827" s="378">
        <v>75.98</v>
      </c>
      <c r="K4827" s="379"/>
      <c r="L4827" s="493">
        <v>91.52</v>
      </c>
    </row>
    <row r="4828" spans="1:13" x14ac:dyDescent="0.2">
      <c r="A4828" s="359" t="s">
        <v>9370</v>
      </c>
      <c r="B4828" s="360" t="s">
        <v>11626</v>
      </c>
      <c r="C4828" s="361" t="s">
        <v>5781</v>
      </c>
      <c r="D4828" s="360" t="s">
        <v>5782</v>
      </c>
      <c r="E4828" s="360" t="s">
        <v>5783</v>
      </c>
      <c r="F4828" s="362" t="s">
        <v>5784</v>
      </c>
      <c r="G4828" s="363" t="s">
        <v>5785</v>
      </c>
      <c r="H4828" s="361" t="s">
        <v>5786</v>
      </c>
      <c r="I4828" s="361" t="s">
        <v>5787</v>
      </c>
      <c r="J4828" s="361" t="s">
        <v>5788</v>
      </c>
      <c r="K4828" s="364"/>
      <c r="L4828" s="494"/>
    </row>
    <row r="4829" spans="1:13" x14ac:dyDescent="0.2">
      <c r="A4829" s="359" t="s">
        <v>14688</v>
      </c>
      <c r="B4829" s="385" t="s">
        <v>5789</v>
      </c>
      <c r="C4829" s="386" t="s">
        <v>11628</v>
      </c>
      <c r="D4829" s="385" t="s">
        <v>5791</v>
      </c>
      <c r="E4829" s="385" t="s">
        <v>1849</v>
      </c>
      <c r="F4829" s="387">
        <v>8</v>
      </c>
      <c r="G4829" s="388" t="s">
        <v>5607</v>
      </c>
      <c r="H4829" s="389">
        <v>1</v>
      </c>
      <c r="I4829" s="372">
        <v>130.88</v>
      </c>
      <c r="J4829" s="372">
        <v>130.88</v>
      </c>
      <c r="K4829" s="371"/>
      <c r="L4829" s="488">
        <v>157.66999999999999</v>
      </c>
      <c r="M4829" s="488">
        <v>157.66999999999999</v>
      </c>
    </row>
    <row r="4830" spans="1:13" ht="12.75" thickBot="1" x14ac:dyDescent="0.25">
      <c r="A4830" s="359" t="s">
        <v>14689</v>
      </c>
      <c r="B4830" s="396" t="s">
        <v>5794</v>
      </c>
      <c r="C4830" s="397" t="s">
        <v>5795</v>
      </c>
      <c r="D4830" s="396" t="s">
        <v>5791</v>
      </c>
      <c r="E4830" s="396" t="s">
        <v>5302</v>
      </c>
      <c r="F4830" s="398" t="s">
        <v>5796</v>
      </c>
      <c r="G4830" s="399" t="s">
        <v>86</v>
      </c>
      <c r="H4830" s="400">
        <v>1.64</v>
      </c>
      <c r="I4830" s="380">
        <v>12.5</v>
      </c>
      <c r="J4830" s="380">
        <v>20.5</v>
      </c>
      <c r="K4830" s="379"/>
      <c r="L4830" s="489">
        <v>15.06</v>
      </c>
    </row>
    <row r="4831" spans="1:13" ht="12.75" thickTop="1" x14ac:dyDescent="0.2">
      <c r="A4831" s="359" t="s">
        <v>14690</v>
      </c>
      <c r="B4831" s="390" t="s">
        <v>5794</v>
      </c>
      <c r="C4831" s="391" t="s">
        <v>5916</v>
      </c>
      <c r="D4831" s="390" t="s">
        <v>5791</v>
      </c>
      <c r="E4831" s="390" t="s">
        <v>5350</v>
      </c>
      <c r="F4831" s="392" t="s">
        <v>5796</v>
      </c>
      <c r="G4831" s="393" t="s">
        <v>86</v>
      </c>
      <c r="H4831" s="394">
        <v>1.64</v>
      </c>
      <c r="I4831" s="395">
        <v>18.510000000000002</v>
      </c>
      <c r="J4831" s="395">
        <v>30.35</v>
      </c>
      <c r="K4831" s="379"/>
      <c r="L4831" s="491">
        <v>22.3</v>
      </c>
    </row>
    <row r="4832" spans="1:13" x14ac:dyDescent="0.2">
      <c r="A4832" s="359" t="s">
        <v>9371</v>
      </c>
      <c r="B4832" s="373" t="s">
        <v>5794</v>
      </c>
      <c r="C4832" s="374" t="s">
        <v>7781</v>
      </c>
      <c r="D4832" s="373" t="s">
        <v>5791</v>
      </c>
      <c r="E4832" s="373" t="s">
        <v>1849</v>
      </c>
      <c r="F4832" s="375" t="s">
        <v>5798</v>
      </c>
      <c r="G4832" s="376" t="s">
        <v>5305</v>
      </c>
      <c r="H4832" s="377">
        <v>1</v>
      </c>
      <c r="I4832" s="378">
        <v>80.030002499999981</v>
      </c>
      <c r="J4832" s="378">
        <v>80.03</v>
      </c>
      <c r="K4832" s="379"/>
      <c r="L4832" s="493">
        <v>96.41</v>
      </c>
    </row>
    <row r="4833" spans="1:13" x14ac:dyDescent="0.2">
      <c r="A4833" s="359" t="s">
        <v>9373</v>
      </c>
      <c r="B4833" s="360" t="s">
        <v>11633</v>
      </c>
      <c r="C4833" s="361" t="s">
        <v>5781</v>
      </c>
      <c r="D4833" s="360" t="s">
        <v>5782</v>
      </c>
      <c r="E4833" s="360" t="s">
        <v>5783</v>
      </c>
      <c r="F4833" s="362" t="s">
        <v>5784</v>
      </c>
      <c r="G4833" s="363" t="s">
        <v>5785</v>
      </c>
      <c r="H4833" s="361" t="s">
        <v>5786</v>
      </c>
      <c r="I4833" s="361" t="s">
        <v>5787</v>
      </c>
      <c r="J4833" s="361" t="s">
        <v>5788</v>
      </c>
      <c r="K4833" s="364"/>
      <c r="L4833" s="494"/>
    </row>
    <row r="4834" spans="1:13" ht="24" x14ac:dyDescent="0.2">
      <c r="A4834" s="359" t="s">
        <v>9374</v>
      </c>
      <c r="B4834" s="365" t="s">
        <v>5789</v>
      </c>
      <c r="C4834" s="366" t="s">
        <v>11635</v>
      </c>
      <c r="D4834" s="365" t="s">
        <v>5791</v>
      </c>
      <c r="E4834" s="365" t="s">
        <v>11636</v>
      </c>
      <c r="F4834" s="367">
        <v>8</v>
      </c>
      <c r="G4834" s="368" t="s">
        <v>5305</v>
      </c>
      <c r="H4834" s="369">
        <v>1</v>
      </c>
      <c r="I4834" s="370">
        <v>116.52</v>
      </c>
      <c r="J4834" s="370">
        <v>116.52</v>
      </c>
      <c r="K4834" s="371"/>
      <c r="L4834" s="495">
        <v>140.37</v>
      </c>
      <c r="M4834" s="488">
        <v>140.37</v>
      </c>
    </row>
    <row r="4835" spans="1:13" x14ac:dyDescent="0.2">
      <c r="A4835" s="359" t="s">
        <v>9375</v>
      </c>
      <c r="B4835" s="373" t="s">
        <v>5794</v>
      </c>
      <c r="C4835" s="374" t="s">
        <v>5795</v>
      </c>
      <c r="D4835" s="373" t="s">
        <v>5791</v>
      </c>
      <c r="E4835" s="373" t="s">
        <v>5302</v>
      </c>
      <c r="F4835" s="375" t="s">
        <v>5796</v>
      </c>
      <c r="G4835" s="376" t="s">
        <v>86</v>
      </c>
      <c r="H4835" s="377">
        <v>0.2</v>
      </c>
      <c r="I4835" s="378">
        <v>12.5</v>
      </c>
      <c r="J4835" s="378">
        <v>2.5</v>
      </c>
      <c r="K4835" s="379"/>
      <c r="L4835" s="493">
        <v>15.06</v>
      </c>
    </row>
    <row r="4836" spans="1:13" x14ac:dyDescent="0.2">
      <c r="A4836" s="359" t="s">
        <v>9376</v>
      </c>
      <c r="B4836" s="373" t="s">
        <v>5794</v>
      </c>
      <c r="C4836" s="374" t="s">
        <v>5916</v>
      </c>
      <c r="D4836" s="373" t="s">
        <v>5791</v>
      </c>
      <c r="E4836" s="373" t="s">
        <v>5350</v>
      </c>
      <c r="F4836" s="375" t="s">
        <v>5796</v>
      </c>
      <c r="G4836" s="376" t="s">
        <v>86</v>
      </c>
      <c r="H4836" s="377">
        <v>0.2</v>
      </c>
      <c r="I4836" s="378">
        <v>18.510000000000002</v>
      </c>
      <c r="J4836" s="378">
        <v>3.7</v>
      </c>
      <c r="K4836" s="379"/>
      <c r="L4836" s="493">
        <v>22.3</v>
      </c>
    </row>
    <row r="4837" spans="1:13" x14ac:dyDescent="0.2">
      <c r="A4837" s="359" t="s">
        <v>14691</v>
      </c>
      <c r="B4837" s="396" t="s">
        <v>5794</v>
      </c>
      <c r="C4837" s="397" t="s">
        <v>6602</v>
      </c>
      <c r="D4837" s="396" t="s">
        <v>5791</v>
      </c>
      <c r="E4837" s="396" t="s">
        <v>5394</v>
      </c>
      <c r="F4837" s="398" t="s">
        <v>5798</v>
      </c>
      <c r="G4837" s="399" t="s">
        <v>5385</v>
      </c>
      <c r="H4837" s="400">
        <v>0.28000000000000003</v>
      </c>
      <c r="I4837" s="380">
        <v>0.38</v>
      </c>
      <c r="J4837" s="380">
        <v>0.1</v>
      </c>
      <c r="K4837" s="379"/>
      <c r="L4837" s="489">
        <v>0.46</v>
      </c>
    </row>
    <row r="4838" spans="1:13" ht="24.75" thickBot="1" x14ac:dyDescent="0.25">
      <c r="A4838" s="359" t="s">
        <v>14692</v>
      </c>
      <c r="B4838" s="396" t="s">
        <v>5794</v>
      </c>
      <c r="C4838" s="397" t="s">
        <v>11641</v>
      </c>
      <c r="D4838" s="396" t="s">
        <v>5791</v>
      </c>
      <c r="E4838" s="396" t="s">
        <v>11642</v>
      </c>
      <c r="F4838" s="398" t="s">
        <v>5798</v>
      </c>
      <c r="G4838" s="399" t="s">
        <v>5305</v>
      </c>
      <c r="H4838" s="400">
        <v>1</v>
      </c>
      <c r="I4838" s="380">
        <v>110.22</v>
      </c>
      <c r="J4838" s="380">
        <v>110.22</v>
      </c>
      <c r="K4838" s="379"/>
      <c r="L4838" s="489">
        <v>132.78</v>
      </c>
    </row>
    <row r="4839" spans="1:13" ht="12.75" thickTop="1" x14ac:dyDescent="0.2">
      <c r="A4839" s="359" t="s">
        <v>14693</v>
      </c>
      <c r="B4839" s="407" t="s">
        <v>11644</v>
      </c>
      <c r="C4839" s="408" t="s">
        <v>5781</v>
      </c>
      <c r="D4839" s="407" t="s">
        <v>5782</v>
      </c>
      <c r="E4839" s="407" t="s">
        <v>5783</v>
      </c>
      <c r="F4839" s="409" t="s">
        <v>5784</v>
      </c>
      <c r="G4839" s="410" t="s">
        <v>5785</v>
      </c>
      <c r="H4839" s="408" t="s">
        <v>5786</v>
      </c>
      <c r="I4839" s="408" t="s">
        <v>5787</v>
      </c>
      <c r="J4839" s="408" t="s">
        <v>5788</v>
      </c>
      <c r="K4839" s="364"/>
      <c r="L4839" s="492"/>
    </row>
    <row r="4840" spans="1:13" ht="24" x14ac:dyDescent="0.2">
      <c r="A4840" s="359" t="s">
        <v>9377</v>
      </c>
      <c r="B4840" s="365" t="s">
        <v>5789</v>
      </c>
      <c r="C4840" s="366" t="s">
        <v>11646</v>
      </c>
      <c r="D4840" s="365" t="s">
        <v>5791</v>
      </c>
      <c r="E4840" s="365" t="s">
        <v>11647</v>
      </c>
      <c r="F4840" s="367">
        <v>8</v>
      </c>
      <c r="G4840" s="368" t="s">
        <v>5305</v>
      </c>
      <c r="H4840" s="369">
        <v>1</v>
      </c>
      <c r="I4840" s="370">
        <v>665.96</v>
      </c>
      <c r="J4840" s="370">
        <v>665.95999999999992</v>
      </c>
      <c r="K4840" s="371"/>
      <c r="L4840" s="495">
        <v>802.26</v>
      </c>
      <c r="M4840" s="488">
        <v>802.26</v>
      </c>
    </row>
    <row r="4841" spans="1:13" x14ac:dyDescent="0.2">
      <c r="A4841" s="359" t="s">
        <v>9379</v>
      </c>
      <c r="B4841" s="373" t="s">
        <v>5794</v>
      </c>
      <c r="C4841" s="374" t="s">
        <v>5795</v>
      </c>
      <c r="D4841" s="373" t="s">
        <v>5791</v>
      </c>
      <c r="E4841" s="373" t="s">
        <v>5302</v>
      </c>
      <c r="F4841" s="375" t="s">
        <v>5796</v>
      </c>
      <c r="G4841" s="376" t="s">
        <v>86</v>
      </c>
      <c r="H4841" s="377">
        <v>0.2</v>
      </c>
      <c r="I4841" s="378">
        <v>12.5</v>
      </c>
      <c r="J4841" s="378">
        <v>2.5</v>
      </c>
      <c r="K4841" s="379"/>
      <c r="L4841" s="493">
        <v>15.06</v>
      </c>
    </row>
    <row r="4842" spans="1:13" x14ac:dyDescent="0.2">
      <c r="A4842" s="359" t="s">
        <v>9381</v>
      </c>
      <c r="B4842" s="373" t="s">
        <v>5794</v>
      </c>
      <c r="C4842" s="374" t="s">
        <v>5916</v>
      </c>
      <c r="D4842" s="373" t="s">
        <v>5791</v>
      </c>
      <c r="E4842" s="373" t="s">
        <v>5350</v>
      </c>
      <c r="F4842" s="375" t="s">
        <v>5796</v>
      </c>
      <c r="G4842" s="376" t="s">
        <v>86</v>
      </c>
      <c r="H4842" s="377">
        <v>0.2</v>
      </c>
      <c r="I4842" s="378">
        <v>18.510000000000002</v>
      </c>
      <c r="J4842" s="378">
        <v>3.7</v>
      </c>
      <c r="K4842" s="379"/>
      <c r="L4842" s="493">
        <v>22.3</v>
      </c>
    </row>
    <row r="4843" spans="1:13" x14ac:dyDescent="0.2">
      <c r="A4843" s="359" t="s">
        <v>9382</v>
      </c>
      <c r="B4843" s="373" t="s">
        <v>5794</v>
      </c>
      <c r="C4843" s="374" t="s">
        <v>6602</v>
      </c>
      <c r="D4843" s="373" t="s">
        <v>5791</v>
      </c>
      <c r="E4843" s="373" t="s">
        <v>5394</v>
      </c>
      <c r="F4843" s="375" t="s">
        <v>5798</v>
      </c>
      <c r="G4843" s="376" t="s">
        <v>5385</v>
      </c>
      <c r="H4843" s="377">
        <v>0.28000000000000003</v>
      </c>
      <c r="I4843" s="378">
        <v>0.38</v>
      </c>
      <c r="J4843" s="378">
        <v>0.1</v>
      </c>
      <c r="K4843" s="379"/>
      <c r="L4843" s="493">
        <v>0.46</v>
      </c>
    </row>
    <row r="4844" spans="1:13" ht="24" x14ac:dyDescent="0.2">
      <c r="A4844" s="359" t="s">
        <v>9383</v>
      </c>
      <c r="B4844" s="373" t="s">
        <v>5794</v>
      </c>
      <c r="C4844" s="374" t="s">
        <v>11652</v>
      </c>
      <c r="D4844" s="373" t="s">
        <v>5791</v>
      </c>
      <c r="E4844" s="373" t="s">
        <v>11653</v>
      </c>
      <c r="F4844" s="375" t="s">
        <v>5798</v>
      </c>
      <c r="G4844" s="376" t="s">
        <v>5305</v>
      </c>
      <c r="H4844" s="377">
        <v>1</v>
      </c>
      <c r="I4844" s="378">
        <v>659.66000986342954</v>
      </c>
      <c r="J4844" s="378">
        <v>659.66</v>
      </c>
      <c r="K4844" s="379"/>
      <c r="L4844" s="493">
        <v>794.67</v>
      </c>
    </row>
    <row r="4845" spans="1:13" x14ac:dyDescent="0.2">
      <c r="A4845" s="359" t="s">
        <v>14694</v>
      </c>
      <c r="B4845" s="381" t="s">
        <v>11655</v>
      </c>
      <c r="C4845" s="382" t="s">
        <v>5781</v>
      </c>
      <c r="D4845" s="381" t="s">
        <v>5782</v>
      </c>
      <c r="E4845" s="381" t="s">
        <v>5783</v>
      </c>
      <c r="F4845" s="383" t="s">
        <v>5784</v>
      </c>
      <c r="G4845" s="384" t="s">
        <v>5785</v>
      </c>
      <c r="H4845" s="382" t="s">
        <v>5786</v>
      </c>
      <c r="I4845" s="382" t="s">
        <v>5787</v>
      </c>
      <c r="J4845" s="382" t="s">
        <v>5788</v>
      </c>
      <c r="K4845" s="364"/>
    </row>
    <row r="4846" spans="1:13" ht="24.75" thickBot="1" x14ac:dyDescent="0.25">
      <c r="A4846" s="359" t="s">
        <v>14695</v>
      </c>
      <c r="B4846" s="385" t="s">
        <v>5789</v>
      </c>
      <c r="C4846" s="386" t="s">
        <v>9535</v>
      </c>
      <c r="D4846" s="385" t="s">
        <v>217</v>
      </c>
      <c r="E4846" s="385" t="s">
        <v>1372</v>
      </c>
      <c r="F4846" s="387" t="s">
        <v>6651</v>
      </c>
      <c r="G4846" s="388" t="s">
        <v>160</v>
      </c>
      <c r="H4846" s="389">
        <v>1</v>
      </c>
      <c r="I4846" s="372">
        <v>8.91</v>
      </c>
      <c r="J4846" s="372">
        <v>8.91</v>
      </c>
      <c r="K4846" s="371"/>
      <c r="L4846" s="488">
        <v>10.75</v>
      </c>
      <c r="M4846" s="488">
        <v>10.75</v>
      </c>
    </row>
    <row r="4847" spans="1:13" ht="24.75" thickTop="1" x14ac:dyDescent="0.2">
      <c r="A4847" s="359" t="s">
        <v>14696</v>
      </c>
      <c r="B4847" s="411" t="s">
        <v>5898</v>
      </c>
      <c r="C4847" s="412" t="s">
        <v>6656</v>
      </c>
      <c r="D4847" s="411" t="s">
        <v>217</v>
      </c>
      <c r="E4847" s="411" t="s">
        <v>1632</v>
      </c>
      <c r="F4847" s="413" t="s">
        <v>5908</v>
      </c>
      <c r="G4847" s="414" t="s">
        <v>185</v>
      </c>
      <c r="H4847" s="415">
        <v>8.4500000000000006E-2</v>
      </c>
      <c r="I4847" s="416">
        <v>23.19</v>
      </c>
      <c r="J4847" s="416">
        <v>1.95</v>
      </c>
      <c r="K4847" s="379"/>
      <c r="L4847" s="491">
        <v>27.94</v>
      </c>
    </row>
    <row r="4848" spans="1:13" ht="24" x14ac:dyDescent="0.2">
      <c r="A4848" s="359" t="s">
        <v>9386</v>
      </c>
      <c r="B4848" s="418" t="s">
        <v>5898</v>
      </c>
      <c r="C4848" s="419" t="s">
        <v>5909</v>
      </c>
      <c r="D4848" s="418" t="s">
        <v>217</v>
      </c>
      <c r="E4848" s="418" t="s">
        <v>5455</v>
      </c>
      <c r="F4848" s="420" t="s">
        <v>5908</v>
      </c>
      <c r="G4848" s="421" t="s">
        <v>185</v>
      </c>
      <c r="H4848" s="422">
        <v>2.6599999999999999E-2</v>
      </c>
      <c r="I4848" s="423">
        <v>16.12</v>
      </c>
      <c r="J4848" s="423">
        <v>0.42</v>
      </c>
      <c r="K4848" s="379"/>
      <c r="L4848" s="493">
        <v>19.420000000000002</v>
      </c>
    </row>
    <row r="4849" spans="1:13" x14ac:dyDescent="0.2">
      <c r="A4849" s="359" t="s">
        <v>9388</v>
      </c>
      <c r="B4849" s="373" t="s">
        <v>5794</v>
      </c>
      <c r="C4849" s="374" t="s">
        <v>9539</v>
      </c>
      <c r="D4849" s="373" t="s">
        <v>217</v>
      </c>
      <c r="E4849" s="373" t="s">
        <v>5530</v>
      </c>
      <c r="F4849" s="375" t="s">
        <v>5798</v>
      </c>
      <c r="G4849" s="376" t="s">
        <v>160</v>
      </c>
      <c r="H4849" s="377">
        <v>3.32E-2</v>
      </c>
      <c r="I4849" s="378">
        <v>3.32</v>
      </c>
      <c r="J4849" s="378">
        <v>0.11</v>
      </c>
      <c r="K4849" s="379"/>
      <c r="L4849" s="493">
        <v>4</v>
      </c>
    </row>
    <row r="4850" spans="1:13" ht="24" x14ac:dyDescent="0.2">
      <c r="A4850" s="359" t="s">
        <v>9389</v>
      </c>
      <c r="B4850" s="373" t="s">
        <v>5794</v>
      </c>
      <c r="C4850" s="374" t="s">
        <v>9541</v>
      </c>
      <c r="D4850" s="373" t="s">
        <v>217</v>
      </c>
      <c r="E4850" s="373" t="s">
        <v>9542</v>
      </c>
      <c r="F4850" s="375" t="s">
        <v>5798</v>
      </c>
      <c r="G4850" s="376" t="s">
        <v>160</v>
      </c>
      <c r="H4850" s="377">
        <v>1</v>
      </c>
      <c r="I4850" s="378">
        <v>6.43</v>
      </c>
      <c r="J4850" s="378">
        <v>6.43</v>
      </c>
      <c r="K4850" s="379"/>
      <c r="L4850" s="493">
        <v>7.75</v>
      </c>
    </row>
    <row r="4851" spans="1:13" x14ac:dyDescent="0.2">
      <c r="A4851" s="359" t="s">
        <v>9390</v>
      </c>
      <c r="B4851" s="360" t="s">
        <v>11662</v>
      </c>
      <c r="C4851" s="361" t="s">
        <v>5781</v>
      </c>
      <c r="D4851" s="360" t="s">
        <v>5782</v>
      </c>
      <c r="E4851" s="360" t="s">
        <v>5783</v>
      </c>
      <c r="F4851" s="362" t="s">
        <v>5784</v>
      </c>
      <c r="G4851" s="363" t="s">
        <v>5785</v>
      </c>
      <c r="H4851" s="361" t="s">
        <v>5786</v>
      </c>
      <c r="I4851" s="361" t="s">
        <v>5787</v>
      </c>
      <c r="J4851" s="361" t="s">
        <v>5788</v>
      </c>
      <c r="K4851" s="364"/>
      <c r="L4851" s="494"/>
    </row>
    <row r="4852" spans="1:13" x14ac:dyDescent="0.2">
      <c r="A4852" s="359" t="s">
        <v>9391</v>
      </c>
      <c r="B4852" s="365" t="s">
        <v>5789</v>
      </c>
      <c r="C4852" s="366" t="s">
        <v>9527</v>
      </c>
      <c r="D4852" s="365" t="s">
        <v>5791</v>
      </c>
      <c r="E4852" s="365" t="s">
        <v>1370</v>
      </c>
      <c r="F4852" s="367">
        <v>8</v>
      </c>
      <c r="G4852" s="368" t="s">
        <v>5607</v>
      </c>
      <c r="H4852" s="369">
        <v>1</v>
      </c>
      <c r="I4852" s="370">
        <v>10.87</v>
      </c>
      <c r="J4852" s="370">
        <v>10.87</v>
      </c>
      <c r="K4852" s="371"/>
      <c r="L4852" s="495">
        <v>13.07</v>
      </c>
      <c r="M4852" s="488">
        <v>13.07</v>
      </c>
    </row>
    <row r="4853" spans="1:13" x14ac:dyDescent="0.2">
      <c r="A4853" s="359" t="s">
        <v>14697</v>
      </c>
      <c r="B4853" s="396" t="s">
        <v>5794</v>
      </c>
      <c r="C4853" s="397" t="s">
        <v>5795</v>
      </c>
      <c r="D4853" s="396" t="s">
        <v>5791</v>
      </c>
      <c r="E4853" s="396" t="s">
        <v>5302</v>
      </c>
      <c r="F4853" s="398" t="s">
        <v>5796</v>
      </c>
      <c r="G4853" s="399" t="s">
        <v>86</v>
      </c>
      <c r="H4853" s="400">
        <v>0.25</v>
      </c>
      <c r="I4853" s="380">
        <v>12.5</v>
      </c>
      <c r="J4853" s="380">
        <v>3.12</v>
      </c>
      <c r="K4853" s="379"/>
      <c r="L4853" s="489">
        <v>15.06</v>
      </c>
    </row>
    <row r="4854" spans="1:13" ht="12.75" thickBot="1" x14ac:dyDescent="0.25">
      <c r="A4854" s="359" t="s">
        <v>14698</v>
      </c>
      <c r="B4854" s="396" t="s">
        <v>5794</v>
      </c>
      <c r="C4854" s="397" t="s">
        <v>5916</v>
      </c>
      <c r="D4854" s="396" t="s">
        <v>5791</v>
      </c>
      <c r="E4854" s="396" t="s">
        <v>5350</v>
      </c>
      <c r="F4854" s="398" t="s">
        <v>5796</v>
      </c>
      <c r="G4854" s="399" t="s">
        <v>86</v>
      </c>
      <c r="H4854" s="400">
        <v>0.25</v>
      </c>
      <c r="I4854" s="380">
        <v>18.510000000000002</v>
      </c>
      <c r="J4854" s="380">
        <v>4.62</v>
      </c>
      <c r="K4854" s="379"/>
      <c r="L4854" s="489">
        <v>22.3</v>
      </c>
    </row>
    <row r="4855" spans="1:13" ht="12.75" thickTop="1" x14ac:dyDescent="0.2">
      <c r="A4855" s="359" t="s">
        <v>14699</v>
      </c>
      <c r="B4855" s="390" t="s">
        <v>5794</v>
      </c>
      <c r="C4855" s="391" t="s">
        <v>6602</v>
      </c>
      <c r="D4855" s="390" t="s">
        <v>5791</v>
      </c>
      <c r="E4855" s="390" t="s">
        <v>5394</v>
      </c>
      <c r="F4855" s="392" t="s">
        <v>5798</v>
      </c>
      <c r="G4855" s="393" t="s">
        <v>5385</v>
      </c>
      <c r="H4855" s="394">
        <v>0.28000000000000003</v>
      </c>
      <c r="I4855" s="395">
        <v>0.38</v>
      </c>
      <c r="J4855" s="395">
        <v>0.1</v>
      </c>
      <c r="K4855" s="379"/>
      <c r="L4855" s="491">
        <v>0.46</v>
      </c>
    </row>
    <row r="4856" spans="1:13" x14ac:dyDescent="0.2">
      <c r="A4856" s="359" t="s">
        <v>9392</v>
      </c>
      <c r="B4856" s="373" t="s">
        <v>5794</v>
      </c>
      <c r="C4856" s="374" t="s">
        <v>7783</v>
      </c>
      <c r="D4856" s="373" t="s">
        <v>5791</v>
      </c>
      <c r="E4856" s="373" t="s">
        <v>7784</v>
      </c>
      <c r="F4856" s="375" t="s">
        <v>5798</v>
      </c>
      <c r="G4856" s="376" t="s">
        <v>5305</v>
      </c>
      <c r="H4856" s="377">
        <v>1</v>
      </c>
      <c r="I4856" s="378">
        <v>3.03</v>
      </c>
      <c r="J4856" s="378">
        <v>3.03</v>
      </c>
      <c r="K4856" s="379"/>
      <c r="L4856" s="493">
        <v>3.62</v>
      </c>
    </row>
    <row r="4857" spans="1:13" x14ac:dyDescent="0.2">
      <c r="A4857" s="359" t="s">
        <v>9394</v>
      </c>
      <c r="B4857" s="360" t="s">
        <v>11669</v>
      </c>
      <c r="C4857" s="361" t="s">
        <v>5781</v>
      </c>
      <c r="D4857" s="360" t="s">
        <v>5782</v>
      </c>
      <c r="E4857" s="360" t="s">
        <v>5783</v>
      </c>
      <c r="F4857" s="362" t="s">
        <v>5784</v>
      </c>
      <c r="G4857" s="363" t="s">
        <v>5785</v>
      </c>
      <c r="H4857" s="361" t="s">
        <v>5786</v>
      </c>
      <c r="I4857" s="361" t="s">
        <v>5787</v>
      </c>
      <c r="J4857" s="361" t="s">
        <v>5788</v>
      </c>
      <c r="K4857" s="364"/>
      <c r="L4857" s="494"/>
    </row>
    <row r="4858" spans="1:13" ht="24" x14ac:dyDescent="0.2">
      <c r="A4858" s="359" t="s">
        <v>9395</v>
      </c>
      <c r="B4858" s="365" t="s">
        <v>5789</v>
      </c>
      <c r="C4858" s="366" t="s">
        <v>11671</v>
      </c>
      <c r="D4858" s="365" t="s">
        <v>217</v>
      </c>
      <c r="E4858" s="365" t="s">
        <v>1855</v>
      </c>
      <c r="F4858" s="367" t="s">
        <v>6651</v>
      </c>
      <c r="G4858" s="368" t="s">
        <v>160</v>
      </c>
      <c r="H4858" s="369">
        <v>1</v>
      </c>
      <c r="I4858" s="370">
        <v>56.1</v>
      </c>
      <c r="J4858" s="370">
        <v>56.1</v>
      </c>
      <c r="K4858" s="371"/>
      <c r="L4858" s="495">
        <v>67.599999999999994</v>
      </c>
      <c r="M4858" s="488">
        <v>67.599999999999994</v>
      </c>
    </row>
    <row r="4859" spans="1:13" ht="24" x14ac:dyDescent="0.2">
      <c r="A4859" s="359" t="s">
        <v>9396</v>
      </c>
      <c r="B4859" s="418" t="s">
        <v>5898</v>
      </c>
      <c r="C4859" s="419" t="s">
        <v>6656</v>
      </c>
      <c r="D4859" s="418" t="s">
        <v>217</v>
      </c>
      <c r="E4859" s="418" t="s">
        <v>1632</v>
      </c>
      <c r="F4859" s="420" t="s">
        <v>5908</v>
      </c>
      <c r="G4859" s="421" t="s">
        <v>185</v>
      </c>
      <c r="H4859" s="422">
        <v>0.17399999999999999</v>
      </c>
      <c r="I4859" s="423">
        <v>23.19</v>
      </c>
      <c r="J4859" s="423">
        <v>4.03</v>
      </c>
      <c r="K4859" s="379"/>
      <c r="L4859" s="493">
        <v>27.94</v>
      </c>
    </row>
    <row r="4860" spans="1:13" ht="24" x14ac:dyDescent="0.2">
      <c r="A4860" s="359" t="s">
        <v>9397</v>
      </c>
      <c r="B4860" s="418" t="s">
        <v>5898</v>
      </c>
      <c r="C4860" s="419" t="s">
        <v>5909</v>
      </c>
      <c r="D4860" s="418" t="s">
        <v>217</v>
      </c>
      <c r="E4860" s="418" t="s">
        <v>5455</v>
      </c>
      <c r="F4860" s="420" t="s">
        <v>5908</v>
      </c>
      <c r="G4860" s="421" t="s">
        <v>185</v>
      </c>
      <c r="H4860" s="422">
        <v>5.4800000000000001E-2</v>
      </c>
      <c r="I4860" s="423">
        <v>16.12</v>
      </c>
      <c r="J4860" s="423">
        <v>0.88</v>
      </c>
      <c r="K4860" s="379"/>
      <c r="L4860" s="493">
        <v>19.420000000000002</v>
      </c>
    </row>
    <row r="4861" spans="1:13" x14ac:dyDescent="0.2">
      <c r="A4861" s="359" t="s">
        <v>14700</v>
      </c>
      <c r="B4861" s="396" t="s">
        <v>5794</v>
      </c>
      <c r="C4861" s="397" t="s">
        <v>9539</v>
      </c>
      <c r="D4861" s="396" t="s">
        <v>217</v>
      </c>
      <c r="E4861" s="396" t="s">
        <v>5530</v>
      </c>
      <c r="F4861" s="398" t="s">
        <v>5798</v>
      </c>
      <c r="G4861" s="399" t="s">
        <v>160</v>
      </c>
      <c r="H4861" s="400">
        <v>4.8000000000000001E-2</v>
      </c>
      <c r="I4861" s="380">
        <v>3.32</v>
      </c>
      <c r="J4861" s="380">
        <v>0.15</v>
      </c>
      <c r="K4861" s="379"/>
      <c r="L4861" s="489">
        <v>4</v>
      </c>
    </row>
    <row r="4862" spans="1:13" ht="24.75" thickBot="1" x14ac:dyDescent="0.25">
      <c r="A4862" s="359" t="s">
        <v>14701</v>
      </c>
      <c r="B4862" s="396" t="s">
        <v>5794</v>
      </c>
      <c r="C4862" s="397" t="s">
        <v>11676</v>
      </c>
      <c r="D4862" s="396" t="s">
        <v>217</v>
      </c>
      <c r="E4862" s="396" t="s">
        <v>11677</v>
      </c>
      <c r="F4862" s="398" t="s">
        <v>5798</v>
      </c>
      <c r="G4862" s="399" t="s">
        <v>160</v>
      </c>
      <c r="H4862" s="400">
        <v>1</v>
      </c>
      <c r="I4862" s="380">
        <v>51.04</v>
      </c>
      <c r="J4862" s="380">
        <v>51.04</v>
      </c>
      <c r="K4862" s="379"/>
      <c r="L4862" s="489">
        <v>61.49</v>
      </c>
    </row>
    <row r="4863" spans="1:13" ht="12.75" thickTop="1" x14ac:dyDescent="0.2">
      <c r="A4863" s="359" t="s">
        <v>14702</v>
      </c>
      <c r="B4863" s="407" t="s">
        <v>11679</v>
      </c>
      <c r="C4863" s="408" t="s">
        <v>5781</v>
      </c>
      <c r="D4863" s="407" t="s">
        <v>5782</v>
      </c>
      <c r="E4863" s="407" t="s">
        <v>5783</v>
      </c>
      <c r="F4863" s="409" t="s">
        <v>5784</v>
      </c>
      <c r="G4863" s="410" t="s">
        <v>5785</v>
      </c>
      <c r="H4863" s="408" t="s">
        <v>5786</v>
      </c>
      <c r="I4863" s="408" t="s">
        <v>5787</v>
      </c>
      <c r="J4863" s="408" t="s">
        <v>5788</v>
      </c>
      <c r="K4863" s="364"/>
      <c r="L4863" s="492"/>
    </row>
    <row r="4864" spans="1:13" x14ac:dyDescent="0.2">
      <c r="A4864" s="359" t="s">
        <v>9398</v>
      </c>
      <c r="B4864" s="365" t="s">
        <v>5789</v>
      </c>
      <c r="C4864" s="366" t="s">
        <v>9520</v>
      </c>
      <c r="D4864" s="365" t="s">
        <v>5791</v>
      </c>
      <c r="E4864" s="365" t="s">
        <v>1367</v>
      </c>
      <c r="F4864" s="367">
        <v>8</v>
      </c>
      <c r="G4864" s="368" t="s">
        <v>1368</v>
      </c>
      <c r="H4864" s="369">
        <v>1</v>
      </c>
      <c r="I4864" s="370">
        <v>8.6300000000000008</v>
      </c>
      <c r="J4864" s="370">
        <v>8.6300000000000008</v>
      </c>
      <c r="K4864" s="371"/>
      <c r="L4864" s="495">
        <v>10.39</v>
      </c>
      <c r="M4864" s="488">
        <v>10.39</v>
      </c>
    </row>
    <row r="4865" spans="1:13" x14ac:dyDescent="0.2">
      <c r="A4865" s="359" t="s">
        <v>9400</v>
      </c>
      <c r="B4865" s="373" t="s">
        <v>5794</v>
      </c>
      <c r="C4865" s="374" t="s">
        <v>5795</v>
      </c>
      <c r="D4865" s="373" t="s">
        <v>5791</v>
      </c>
      <c r="E4865" s="373" t="s">
        <v>5302</v>
      </c>
      <c r="F4865" s="375" t="s">
        <v>5796</v>
      </c>
      <c r="G4865" s="376" t="s">
        <v>86</v>
      </c>
      <c r="H4865" s="377">
        <v>0.15</v>
      </c>
      <c r="I4865" s="378">
        <v>12.5</v>
      </c>
      <c r="J4865" s="378">
        <v>1.87</v>
      </c>
      <c r="K4865" s="379"/>
      <c r="L4865" s="493">
        <v>15.06</v>
      </c>
    </row>
    <row r="4866" spans="1:13" x14ac:dyDescent="0.2">
      <c r="A4866" s="359" t="s">
        <v>9402</v>
      </c>
      <c r="B4866" s="373" t="s">
        <v>5794</v>
      </c>
      <c r="C4866" s="374" t="s">
        <v>5916</v>
      </c>
      <c r="D4866" s="373" t="s">
        <v>5791</v>
      </c>
      <c r="E4866" s="373" t="s">
        <v>5350</v>
      </c>
      <c r="F4866" s="375" t="s">
        <v>5796</v>
      </c>
      <c r="G4866" s="376" t="s">
        <v>86</v>
      </c>
      <c r="H4866" s="377">
        <v>0.15</v>
      </c>
      <c r="I4866" s="378">
        <v>18.510000000000002</v>
      </c>
      <c r="J4866" s="378">
        <v>2.77</v>
      </c>
      <c r="K4866" s="379"/>
      <c r="L4866" s="493">
        <v>22.3</v>
      </c>
    </row>
    <row r="4867" spans="1:13" x14ac:dyDescent="0.2">
      <c r="A4867" s="359" t="s">
        <v>9403</v>
      </c>
      <c r="B4867" s="373" t="s">
        <v>5794</v>
      </c>
      <c r="C4867" s="374" t="s">
        <v>7790</v>
      </c>
      <c r="D4867" s="373" t="s">
        <v>5791</v>
      </c>
      <c r="E4867" s="373" t="s">
        <v>7791</v>
      </c>
      <c r="F4867" s="375" t="s">
        <v>5798</v>
      </c>
      <c r="G4867" s="376" t="s">
        <v>370</v>
      </c>
      <c r="H4867" s="377">
        <v>1</v>
      </c>
      <c r="I4867" s="378">
        <v>3.9932666666666665</v>
      </c>
      <c r="J4867" s="378">
        <v>3.99</v>
      </c>
      <c r="K4867" s="379"/>
      <c r="L4867" s="493">
        <v>4.8</v>
      </c>
    </row>
    <row r="4868" spans="1:13" x14ac:dyDescent="0.2">
      <c r="A4868" s="359" t="s">
        <v>9404</v>
      </c>
      <c r="B4868" s="360" t="s">
        <v>11685</v>
      </c>
      <c r="C4868" s="361" t="s">
        <v>5781</v>
      </c>
      <c r="D4868" s="360" t="s">
        <v>5782</v>
      </c>
      <c r="E4868" s="360" t="s">
        <v>5783</v>
      </c>
      <c r="F4868" s="362" t="s">
        <v>5784</v>
      </c>
      <c r="G4868" s="363" t="s">
        <v>5785</v>
      </c>
      <c r="H4868" s="361" t="s">
        <v>5786</v>
      </c>
      <c r="I4868" s="361" t="s">
        <v>5787</v>
      </c>
      <c r="J4868" s="361" t="s">
        <v>5788</v>
      </c>
      <c r="K4868" s="364"/>
      <c r="L4868" s="494"/>
    </row>
    <row r="4869" spans="1:13" x14ac:dyDescent="0.2">
      <c r="A4869" s="359" t="s">
        <v>14703</v>
      </c>
      <c r="B4869" s="385" t="s">
        <v>5789</v>
      </c>
      <c r="C4869" s="386" t="s">
        <v>11687</v>
      </c>
      <c r="D4869" s="385" t="s">
        <v>5791</v>
      </c>
      <c r="E4869" s="385" t="s">
        <v>1860</v>
      </c>
      <c r="F4869" s="387">
        <v>8</v>
      </c>
      <c r="G4869" s="388" t="s">
        <v>5607</v>
      </c>
      <c r="H4869" s="389">
        <v>1</v>
      </c>
      <c r="I4869" s="372">
        <v>259.77999999999997</v>
      </c>
      <c r="J4869" s="372">
        <v>259.77999999999997</v>
      </c>
      <c r="K4869" s="371"/>
      <c r="L4869" s="488">
        <v>312.95</v>
      </c>
      <c r="M4869" s="488">
        <v>312.95</v>
      </c>
    </row>
    <row r="4870" spans="1:13" ht="12.75" thickBot="1" x14ac:dyDescent="0.25">
      <c r="A4870" s="359" t="s">
        <v>14704</v>
      </c>
      <c r="B4870" s="396" t="s">
        <v>5794</v>
      </c>
      <c r="C4870" s="397" t="s">
        <v>5795</v>
      </c>
      <c r="D4870" s="396" t="s">
        <v>5791</v>
      </c>
      <c r="E4870" s="396" t="s">
        <v>5302</v>
      </c>
      <c r="F4870" s="398" t="s">
        <v>5796</v>
      </c>
      <c r="G4870" s="399" t="s">
        <v>86</v>
      </c>
      <c r="H4870" s="400">
        <v>1.89</v>
      </c>
      <c r="I4870" s="380">
        <v>12.5</v>
      </c>
      <c r="J4870" s="380">
        <v>23.62</v>
      </c>
      <c r="K4870" s="379"/>
      <c r="L4870" s="489">
        <v>15.06</v>
      </c>
    </row>
    <row r="4871" spans="1:13" ht="12.75" thickTop="1" x14ac:dyDescent="0.2">
      <c r="A4871" s="359" t="s">
        <v>14705</v>
      </c>
      <c r="B4871" s="390" t="s">
        <v>5794</v>
      </c>
      <c r="C4871" s="391" t="s">
        <v>5916</v>
      </c>
      <c r="D4871" s="390" t="s">
        <v>5791</v>
      </c>
      <c r="E4871" s="390" t="s">
        <v>5350</v>
      </c>
      <c r="F4871" s="392" t="s">
        <v>5796</v>
      </c>
      <c r="G4871" s="393" t="s">
        <v>86</v>
      </c>
      <c r="H4871" s="394">
        <v>1.89</v>
      </c>
      <c r="I4871" s="395">
        <v>18.510000000000002</v>
      </c>
      <c r="J4871" s="395">
        <v>34.979999999999997</v>
      </c>
      <c r="K4871" s="379"/>
      <c r="L4871" s="491">
        <v>22.3</v>
      </c>
    </row>
    <row r="4872" spans="1:13" x14ac:dyDescent="0.2">
      <c r="A4872" s="359" t="s">
        <v>9406</v>
      </c>
      <c r="B4872" s="373" t="s">
        <v>5794</v>
      </c>
      <c r="C4872" s="374" t="s">
        <v>7775</v>
      </c>
      <c r="D4872" s="373" t="s">
        <v>5791</v>
      </c>
      <c r="E4872" s="373" t="s">
        <v>7776</v>
      </c>
      <c r="F4872" s="375" t="s">
        <v>5798</v>
      </c>
      <c r="G4872" s="376" t="s">
        <v>5305</v>
      </c>
      <c r="H4872" s="377">
        <v>1</v>
      </c>
      <c r="I4872" s="378">
        <v>201.18000845771141</v>
      </c>
      <c r="J4872" s="378">
        <v>201.18</v>
      </c>
      <c r="K4872" s="379"/>
      <c r="L4872" s="493">
        <v>242.35</v>
      </c>
    </row>
    <row r="4873" spans="1:13" x14ac:dyDescent="0.2">
      <c r="A4873" s="359" t="s">
        <v>9408</v>
      </c>
      <c r="B4873" s="360" t="s">
        <v>11692</v>
      </c>
      <c r="C4873" s="361" t="s">
        <v>5781</v>
      </c>
      <c r="D4873" s="360" t="s">
        <v>5782</v>
      </c>
      <c r="E4873" s="360" t="s">
        <v>5783</v>
      </c>
      <c r="F4873" s="362" t="s">
        <v>5784</v>
      </c>
      <c r="G4873" s="363" t="s">
        <v>5785</v>
      </c>
      <c r="H4873" s="361" t="s">
        <v>5786</v>
      </c>
      <c r="I4873" s="361" t="s">
        <v>5787</v>
      </c>
      <c r="J4873" s="361" t="s">
        <v>5788</v>
      </c>
      <c r="K4873" s="364"/>
      <c r="L4873" s="494"/>
    </row>
    <row r="4874" spans="1:13" ht="24" x14ac:dyDescent="0.2">
      <c r="A4874" s="359" t="s">
        <v>9409</v>
      </c>
      <c r="B4874" s="365" t="s">
        <v>5789</v>
      </c>
      <c r="C4874" s="366" t="s">
        <v>11694</v>
      </c>
      <c r="D4874" s="365" t="s">
        <v>217</v>
      </c>
      <c r="E4874" s="365" t="s">
        <v>1862</v>
      </c>
      <c r="F4874" s="367" t="s">
        <v>6651</v>
      </c>
      <c r="G4874" s="368" t="s">
        <v>160</v>
      </c>
      <c r="H4874" s="369">
        <v>1</v>
      </c>
      <c r="I4874" s="370">
        <v>629.65</v>
      </c>
      <c r="J4874" s="370">
        <v>629.65000000000009</v>
      </c>
      <c r="K4874" s="371"/>
      <c r="L4874" s="495">
        <v>758.53</v>
      </c>
      <c r="M4874" s="488">
        <v>758.53</v>
      </c>
    </row>
    <row r="4875" spans="1:13" ht="24" x14ac:dyDescent="0.2">
      <c r="A4875" s="359" t="s">
        <v>9410</v>
      </c>
      <c r="B4875" s="418" t="s">
        <v>5898</v>
      </c>
      <c r="C4875" s="419" t="s">
        <v>6656</v>
      </c>
      <c r="D4875" s="418" t="s">
        <v>217</v>
      </c>
      <c r="E4875" s="418" t="s">
        <v>1632</v>
      </c>
      <c r="F4875" s="420" t="s">
        <v>5908</v>
      </c>
      <c r="G4875" s="421" t="s">
        <v>185</v>
      </c>
      <c r="H4875" s="422">
        <v>1.1539999999999999</v>
      </c>
      <c r="I4875" s="423">
        <v>23.19</v>
      </c>
      <c r="J4875" s="423">
        <v>26.76</v>
      </c>
      <c r="K4875" s="379"/>
      <c r="L4875" s="493">
        <v>27.94</v>
      </c>
    </row>
    <row r="4876" spans="1:13" ht="24" x14ac:dyDescent="0.2">
      <c r="A4876" s="359" t="s">
        <v>9411</v>
      </c>
      <c r="B4876" s="418" t="s">
        <v>5898</v>
      </c>
      <c r="C4876" s="419" t="s">
        <v>5909</v>
      </c>
      <c r="D4876" s="418" t="s">
        <v>217</v>
      </c>
      <c r="E4876" s="418" t="s">
        <v>5455</v>
      </c>
      <c r="F4876" s="420" t="s">
        <v>5908</v>
      </c>
      <c r="G4876" s="421" t="s">
        <v>185</v>
      </c>
      <c r="H4876" s="422">
        <v>0.55649999999999999</v>
      </c>
      <c r="I4876" s="423">
        <v>16.12</v>
      </c>
      <c r="J4876" s="423">
        <v>8.9700000000000006</v>
      </c>
      <c r="K4876" s="379"/>
      <c r="L4876" s="493">
        <v>19.420000000000002</v>
      </c>
    </row>
    <row r="4877" spans="1:13" ht="24" x14ac:dyDescent="0.2">
      <c r="A4877" s="359" t="s">
        <v>14706</v>
      </c>
      <c r="B4877" s="396" t="s">
        <v>5794</v>
      </c>
      <c r="C4877" s="397" t="s">
        <v>9455</v>
      </c>
      <c r="D4877" s="396" t="s">
        <v>217</v>
      </c>
      <c r="E4877" s="396" t="s">
        <v>9456</v>
      </c>
      <c r="F4877" s="398" t="s">
        <v>5798</v>
      </c>
      <c r="G4877" s="399" t="s">
        <v>160</v>
      </c>
      <c r="H4877" s="400">
        <v>2</v>
      </c>
      <c r="I4877" s="380">
        <v>21.55</v>
      </c>
      <c r="J4877" s="380">
        <v>43.1</v>
      </c>
      <c r="K4877" s="379"/>
      <c r="L4877" s="489">
        <v>25.97</v>
      </c>
    </row>
    <row r="4878" spans="1:13" ht="12.75" thickBot="1" x14ac:dyDescent="0.25">
      <c r="A4878" s="359" t="s">
        <v>14707</v>
      </c>
      <c r="B4878" s="396" t="s">
        <v>5794</v>
      </c>
      <c r="C4878" s="397" t="s">
        <v>9458</v>
      </c>
      <c r="D4878" s="396" t="s">
        <v>217</v>
      </c>
      <c r="E4878" s="396" t="s">
        <v>9459</v>
      </c>
      <c r="F4878" s="398" t="s">
        <v>5798</v>
      </c>
      <c r="G4878" s="399" t="s">
        <v>160</v>
      </c>
      <c r="H4878" s="400">
        <v>1</v>
      </c>
      <c r="I4878" s="380">
        <v>8.5</v>
      </c>
      <c r="J4878" s="380">
        <v>8.5</v>
      </c>
      <c r="K4878" s="379"/>
      <c r="L4878" s="489">
        <v>10.24</v>
      </c>
    </row>
    <row r="4879" spans="1:13" ht="24.75" thickTop="1" x14ac:dyDescent="0.2">
      <c r="A4879" s="359" t="s">
        <v>14708</v>
      </c>
      <c r="B4879" s="390" t="s">
        <v>5794</v>
      </c>
      <c r="C4879" s="391" t="s">
        <v>11700</v>
      </c>
      <c r="D4879" s="390" t="s">
        <v>217</v>
      </c>
      <c r="E4879" s="390" t="s">
        <v>11701</v>
      </c>
      <c r="F4879" s="392" t="s">
        <v>5798</v>
      </c>
      <c r="G4879" s="393" t="s">
        <v>160</v>
      </c>
      <c r="H4879" s="394">
        <v>1</v>
      </c>
      <c r="I4879" s="395">
        <v>535.360006542056</v>
      </c>
      <c r="J4879" s="395">
        <v>535.36</v>
      </c>
      <c r="K4879" s="379"/>
      <c r="L4879" s="491">
        <v>644.92999999999995</v>
      </c>
    </row>
    <row r="4880" spans="1:13" x14ac:dyDescent="0.2">
      <c r="A4880" s="359" t="s">
        <v>9412</v>
      </c>
      <c r="B4880" s="373" t="s">
        <v>5794</v>
      </c>
      <c r="C4880" s="374" t="s">
        <v>9464</v>
      </c>
      <c r="D4880" s="373" t="s">
        <v>217</v>
      </c>
      <c r="E4880" s="373" t="s">
        <v>9465</v>
      </c>
      <c r="F4880" s="375" t="s">
        <v>5798</v>
      </c>
      <c r="G4880" s="376" t="s">
        <v>280</v>
      </c>
      <c r="H4880" s="377">
        <v>8.8099999999999998E-2</v>
      </c>
      <c r="I4880" s="378">
        <v>79.040000000000006</v>
      </c>
      <c r="J4880" s="378">
        <v>6.96</v>
      </c>
      <c r="K4880" s="379"/>
      <c r="L4880" s="493">
        <v>95.22</v>
      </c>
    </row>
    <row r="4881" spans="1:13" x14ac:dyDescent="0.2">
      <c r="A4881" s="359" t="s">
        <v>9414</v>
      </c>
      <c r="B4881" s="360" t="s">
        <v>11704</v>
      </c>
      <c r="C4881" s="361" t="s">
        <v>5781</v>
      </c>
      <c r="D4881" s="360" t="s">
        <v>5782</v>
      </c>
      <c r="E4881" s="360" t="s">
        <v>5783</v>
      </c>
      <c r="F4881" s="362" t="s">
        <v>5784</v>
      </c>
      <c r="G4881" s="363" t="s">
        <v>5785</v>
      </c>
      <c r="H4881" s="361" t="s">
        <v>5786</v>
      </c>
      <c r="I4881" s="361" t="s">
        <v>5787</v>
      </c>
      <c r="J4881" s="361" t="s">
        <v>5788</v>
      </c>
      <c r="K4881" s="364"/>
      <c r="L4881" s="494"/>
    </row>
    <row r="4882" spans="1:13" ht="24" x14ac:dyDescent="0.2">
      <c r="A4882" s="359" t="s">
        <v>9415</v>
      </c>
      <c r="B4882" s="365" t="s">
        <v>5789</v>
      </c>
      <c r="C4882" s="366" t="s">
        <v>9469</v>
      </c>
      <c r="D4882" s="365" t="s">
        <v>5791</v>
      </c>
      <c r="E4882" s="365" t="s">
        <v>1864</v>
      </c>
      <c r="F4882" s="367">
        <v>8</v>
      </c>
      <c r="G4882" s="368" t="s">
        <v>5607</v>
      </c>
      <c r="H4882" s="369">
        <v>1</v>
      </c>
      <c r="I4882" s="370">
        <v>299.75</v>
      </c>
      <c r="J4882" s="370">
        <v>299.75</v>
      </c>
      <c r="K4882" s="371"/>
      <c r="L4882" s="495">
        <v>361.11</v>
      </c>
      <c r="M4882" s="488">
        <v>361.11</v>
      </c>
    </row>
    <row r="4883" spans="1:13" x14ac:dyDescent="0.2">
      <c r="A4883" s="359" t="s">
        <v>9416</v>
      </c>
      <c r="B4883" s="373" t="s">
        <v>5794</v>
      </c>
      <c r="C4883" s="374" t="s">
        <v>5795</v>
      </c>
      <c r="D4883" s="373" t="s">
        <v>5791</v>
      </c>
      <c r="E4883" s="373" t="s">
        <v>5302</v>
      </c>
      <c r="F4883" s="375" t="s">
        <v>5796</v>
      </c>
      <c r="G4883" s="376" t="s">
        <v>86</v>
      </c>
      <c r="H4883" s="377">
        <v>1.6279999999999999</v>
      </c>
      <c r="I4883" s="378">
        <v>12.5</v>
      </c>
      <c r="J4883" s="378">
        <v>20.350000000000001</v>
      </c>
      <c r="K4883" s="379"/>
      <c r="L4883" s="493">
        <v>15.06</v>
      </c>
    </row>
    <row r="4884" spans="1:13" x14ac:dyDescent="0.2">
      <c r="A4884" s="359" t="s">
        <v>14709</v>
      </c>
      <c r="B4884" s="396" t="s">
        <v>5794</v>
      </c>
      <c r="C4884" s="397" t="s">
        <v>5916</v>
      </c>
      <c r="D4884" s="396" t="s">
        <v>5791</v>
      </c>
      <c r="E4884" s="396" t="s">
        <v>5350</v>
      </c>
      <c r="F4884" s="398" t="s">
        <v>5796</v>
      </c>
      <c r="G4884" s="399" t="s">
        <v>86</v>
      </c>
      <c r="H4884" s="400">
        <v>1.6279999999999999</v>
      </c>
      <c r="I4884" s="380">
        <v>18.510000000000002</v>
      </c>
      <c r="J4884" s="380">
        <v>30.13</v>
      </c>
      <c r="K4884" s="379"/>
      <c r="L4884" s="489">
        <v>22.3</v>
      </c>
    </row>
    <row r="4885" spans="1:13" ht="12.75" thickBot="1" x14ac:dyDescent="0.25">
      <c r="A4885" s="359" t="s">
        <v>14710</v>
      </c>
      <c r="B4885" s="396" t="s">
        <v>5794</v>
      </c>
      <c r="C4885" s="397" t="s">
        <v>6602</v>
      </c>
      <c r="D4885" s="396" t="s">
        <v>5791</v>
      </c>
      <c r="E4885" s="396" t="s">
        <v>5394</v>
      </c>
      <c r="F4885" s="398" t="s">
        <v>5798</v>
      </c>
      <c r="G4885" s="399" t="s">
        <v>5385</v>
      </c>
      <c r="H4885" s="400">
        <v>1.88</v>
      </c>
      <c r="I4885" s="380">
        <v>0.38</v>
      </c>
      <c r="J4885" s="380">
        <v>0.71</v>
      </c>
      <c r="K4885" s="379"/>
      <c r="L4885" s="489">
        <v>0.46</v>
      </c>
    </row>
    <row r="4886" spans="1:13" ht="24.75" thickTop="1" x14ac:dyDescent="0.2">
      <c r="A4886" s="359" t="s">
        <v>14711</v>
      </c>
      <c r="B4886" s="390" t="s">
        <v>5794</v>
      </c>
      <c r="C4886" s="391" t="s">
        <v>9475</v>
      </c>
      <c r="D4886" s="390" t="s">
        <v>5791</v>
      </c>
      <c r="E4886" s="390" t="s">
        <v>9476</v>
      </c>
      <c r="F4886" s="392" t="s">
        <v>5798</v>
      </c>
      <c r="G4886" s="393" t="s">
        <v>5305</v>
      </c>
      <c r="H4886" s="394">
        <v>1</v>
      </c>
      <c r="I4886" s="395">
        <v>248.56</v>
      </c>
      <c r="J4886" s="395">
        <v>248.56</v>
      </c>
      <c r="K4886" s="379"/>
      <c r="L4886" s="491">
        <v>299.44</v>
      </c>
    </row>
    <row r="4887" spans="1:13" x14ac:dyDescent="0.2">
      <c r="A4887" s="359" t="s">
        <v>9417</v>
      </c>
      <c r="B4887" s="360" t="s">
        <v>11711</v>
      </c>
      <c r="C4887" s="361" t="s">
        <v>5781</v>
      </c>
      <c r="D4887" s="360" t="s">
        <v>5782</v>
      </c>
      <c r="E4887" s="360" t="s">
        <v>5783</v>
      </c>
      <c r="F4887" s="362" t="s">
        <v>5784</v>
      </c>
      <c r="G4887" s="363" t="s">
        <v>5785</v>
      </c>
      <c r="H4887" s="361" t="s">
        <v>5786</v>
      </c>
      <c r="I4887" s="361" t="s">
        <v>5787</v>
      </c>
      <c r="J4887" s="361" t="s">
        <v>5788</v>
      </c>
      <c r="K4887" s="364"/>
      <c r="L4887" s="494"/>
    </row>
    <row r="4888" spans="1:13" x14ac:dyDescent="0.2">
      <c r="A4888" s="359" t="s">
        <v>9419</v>
      </c>
      <c r="B4888" s="365" t="s">
        <v>5789</v>
      </c>
      <c r="C4888" s="366" t="s">
        <v>11713</v>
      </c>
      <c r="D4888" s="365" t="s">
        <v>5791</v>
      </c>
      <c r="E4888" s="365" t="s">
        <v>1866</v>
      </c>
      <c r="F4888" s="367">
        <v>8</v>
      </c>
      <c r="G4888" s="368" t="s">
        <v>5305</v>
      </c>
      <c r="H4888" s="369">
        <v>1</v>
      </c>
      <c r="I4888" s="370">
        <v>398.62</v>
      </c>
      <c r="J4888" s="370">
        <v>398.62</v>
      </c>
      <c r="K4888" s="371"/>
      <c r="L4888" s="495">
        <v>480.21</v>
      </c>
      <c r="M4888" s="488">
        <v>480.21</v>
      </c>
    </row>
    <row r="4889" spans="1:13" x14ac:dyDescent="0.2">
      <c r="A4889" s="359" t="s">
        <v>9420</v>
      </c>
      <c r="B4889" s="373" t="s">
        <v>5794</v>
      </c>
      <c r="C4889" s="374" t="s">
        <v>5795</v>
      </c>
      <c r="D4889" s="373" t="s">
        <v>5791</v>
      </c>
      <c r="E4889" s="373" t="s">
        <v>5302</v>
      </c>
      <c r="F4889" s="375" t="s">
        <v>5796</v>
      </c>
      <c r="G4889" s="376" t="s">
        <v>86</v>
      </c>
      <c r="H4889" s="377">
        <v>1.6279999999999999</v>
      </c>
      <c r="I4889" s="378">
        <v>12.5</v>
      </c>
      <c r="J4889" s="378">
        <v>20.350000000000001</v>
      </c>
      <c r="K4889" s="379"/>
      <c r="L4889" s="493">
        <v>15.06</v>
      </c>
    </row>
    <row r="4890" spans="1:13" x14ac:dyDescent="0.2">
      <c r="A4890" s="359" t="s">
        <v>9421</v>
      </c>
      <c r="B4890" s="373" t="s">
        <v>5794</v>
      </c>
      <c r="C4890" s="374" t="s">
        <v>5916</v>
      </c>
      <c r="D4890" s="373" t="s">
        <v>5791</v>
      </c>
      <c r="E4890" s="373" t="s">
        <v>5350</v>
      </c>
      <c r="F4890" s="375" t="s">
        <v>5796</v>
      </c>
      <c r="G4890" s="376" t="s">
        <v>86</v>
      </c>
      <c r="H4890" s="377">
        <v>1.6279999999999999</v>
      </c>
      <c r="I4890" s="378">
        <v>18.510000000000002</v>
      </c>
      <c r="J4890" s="378">
        <v>30.13</v>
      </c>
      <c r="K4890" s="379"/>
      <c r="L4890" s="493">
        <v>22.3</v>
      </c>
    </row>
    <row r="4891" spans="1:13" x14ac:dyDescent="0.2">
      <c r="A4891" s="359" t="s">
        <v>14712</v>
      </c>
      <c r="B4891" s="396" t="s">
        <v>5794</v>
      </c>
      <c r="C4891" s="397" t="s">
        <v>6602</v>
      </c>
      <c r="D4891" s="396" t="s">
        <v>5791</v>
      </c>
      <c r="E4891" s="396" t="s">
        <v>5394</v>
      </c>
      <c r="F4891" s="398" t="s">
        <v>5798</v>
      </c>
      <c r="G4891" s="399" t="s">
        <v>5385</v>
      </c>
      <c r="H4891" s="400">
        <v>1.88</v>
      </c>
      <c r="I4891" s="380">
        <v>0.38</v>
      </c>
      <c r="J4891" s="380">
        <v>0.71</v>
      </c>
      <c r="K4891" s="379"/>
      <c r="L4891" s="489">
        <v>0.46</v>
      </c>
    </row>
    <row r="4892" spans="1:13" ht="24.75" thickBot="1" x14ac:dyDescent="0.25">
      <c r="A4892" s="359" t="s">
        <v>14713</v>
      </c>
      <c r="B4892" s="396" t="s">
        <v>5794</v>
      </c>
      <c r="C4892" s="397" t="s">
        <v>11718</v>
      </c>
      <c r="D4892" s="396" t="s">
        <v>5791</v>
      </c>
      <c r="E4892" s="396" t="s">
        <v>11719</v>
      </c>
      <c r="F4892" s="398" t="s">
        <v>5798</v>
      </c>
      <c r="G4892" s="399" t="s">
        <v>5305</v>
      </c>
      <c r="H4892" s="400">
        <v>1</v>
      </c>
      <c r="I4892" s="380">
        <v>347.43</v>
      </c>
      <c r="J4892" s="380">
        <v>347.43</v>
      </c>
      <c r="K4892" s="379"/>
      <c r="L4892" s="489">
        <v>418.54</v>
      </c>
    </row>
    <row r="4893" spans="1:13" ht="12.75" thickTop="1" x14ac:dyDescent="0.2">
      <c r="A4893" s="359" t="s">
        <v>14714</v>
      </c>
      <c r="B4893" s="407" t="s">
        <v>11721</v>
      </c>
      <c r="C4893" s="408" t="s">
        <v>5781</v>
      </c>
      <c r="D4893" s="407" t="s">
        <v>5782</v>
      </c>
      <c r="E4893" s="407" t="s">
        <v>5783</v>
      </c>
      <c r="F4893" s="409" t="s">
        <v>5784</v>
      </c>
      <c r="G4893" s="410" t="s">
        <v>5785</v>
      </c>
      <c r="H4893" s="408" t="s">
        <v>5786</v>
      </c>
      <c r="I4893" s="408" t="s">
        <v>5787</v>
      </c>
      <c r="J4893" s="408" t="s">
        <v>5788</v>
      </c>
      <c r="K4893" s="364"/>
      <c r="L4893" s="492"/>
    </row>
    <row r="4894" spans="1:13" x14ac:dyDescent="0.2">
      <c r="A4894" s="359" t="s">
        <v>9422</v>
      </c>
      <c r="B4894" s="365" t="s">
        <v>5789</v>
      </c>
      <c r="C4894" s="366" t="s">
        <v>9486</v>
      </c>
      <c r="D4894" s="365" t="s">
        <v>5791</v>
      </c>
      <c r="E4894" s="365" t="s">
        <v>1357</v>
      </c>
      <c r="F4894" s="367">
        <v>8</v>
      </c>
      <c r="G4894" s="368" t="s">
        <v>5607</v>
      </c>
      <c r="H4894" s="369">
        <v>1</v>
      </c>
      <c r="I4894" s="370">
        <v>18.810000000000002</v>
      </c>
      <c r="J4894" s="370">
        <v>18.810000000000002</v>
      </c>
      <c r="K4894" s="371"/>
      <c r="L4894" s="495">
        <v>22.66</v>
      </c>
      <c r="M4894" s="488">
        <v>22.66</v>
      </c>
    </row>
    <row r="4895" spans="1:13" x14ac:dyDescent="0.2">
      <c r="A4895" s="359" t="s">
        <v>9424</v>
      </c>
      <c r="B4895" s="373" t="s">
        <v>5794</v>
      </c>
      <c r="C4895" s="374" t="s">
        <v>5795</v>
      </c>
      <c r="D4895" s="373" t="s">
        <v>5791</v>
      </c>
      <c r="E4895" s="373" t="s">
        <v>5302</v>
      </c>
      <c r="F4895" s="375" t="s">
        <v>5796</v>
      </c>
      <c r="G4895" s="376" t="s">
        <v>86</v>
      </c>
      <c r="H4895" s="377">
        <v>0.32</v>
      </c>
      <c r="I4895" s="378">
        <v>12.5</v>
      </c>
      <c r="J4895" s="378">
        <v>4</v>
      </c>
      <c r="K4895" s="379"/>
      <c r="L4895" s="493">
        <v>15.06</v>
      </c>
    </row>
    <row r="4896" spans="1:13" x14ac:dyDescent="0.2">
      <c r="A4896" s="359" t="s">
        <v>9425</v>
      </c>
      <c r="B4896" s="373" t="s">
        <v>5794</v>
      </c>
      <c r="C4896" s="374" t="s">
        <v>5916</v>
      </c>
      <c r="D4896" s="373" t="s">
        <v>5791</v>
      </c>
      <c r="E4896" s="373" t="s">
        <v>5350</v>
      </c>
      <c r="F4896" s="375" t="s">
        <v>5796</v>
      </c>
      <c r="G4896" s="376" t="s">
        <v>86</v>
      </c>
      <c r="H4896" s="377">
        <v>0.32</v>
      </c>
      <c r="I4896" s="378">
        <v>18.510000000000002</v>
      </c>
      <c r="J4896" s="378">
        <v>5.92</v>
      </c>
      <c r="K4896" s="379"/>
      <c r="L4896" s="493">
        <v>22.3</v>
      </c>
    </row>
    <row r="4897" spans="1:13" x14ac:dyDescent="0.2">
      <c r="A4897" s="359" t="s">
        <v>14715</v>
      </c>
      <c r="B4897" s="396" t="s">
        <v>5794</v>
      </c>
      <c r="C4897" s="397" t="s">
        <v>9490</v>
      </c>
      <c r="D4897" s="396" t="s">
        <v>5791</v>
      </c>
      <c r="E4897" s="396" t="s">
        <v>9491</v>
      </c>
      <c r="F4897" s="398" t="s">
        <v>5798</v>
      </c>
      <c r="G4897" s="399" t="s">
        <v>5305</v>
      </c>
      <c r="H4897" s="400">
        <v>1</v>
      </c>
      <c r="I4897" s="380">
        <v>8.89</v>
      </c>
      <c r="J4897" s="380">
        <v>8.89</v>
      </c>
      <c r="K4897" s="379"/>
      <c r="L4897" s="489">
        <v>10.72</v>
      </c>
    </row>
    <row r="4898" spans="1:13" ht="12.75" thickBot="1" x14ac:dyDescent="0.25">
      <c r="A4898" s="359" t="s">
        <v>14716</v>
      </c>
      <c r="B4898" s="381" t="s">
        <v>11727</v>
      </c>
      <c r="C4898" s="382" t="s">
        <v>5781</v>
      </c>
      <c r="D4898" s="381" t="s">
        <v>5782</v>
      </c>
      <c r="E4898" s="381" t="s">
        <v>5783</v>
      </c>
      <c r="F4898" s="383" t="s">
        <v>5784</v>
      </c>
      <c r="G4898" s="384" t="s">
        <v>5785</v>
      </c>
      <c r="H4898" s="382" t="s">
        <v>5786</v>
      </c>
      <c r="I4898" s="382" t="s">
        <v>5787</v>
      </c>
      <c r="J4898" s="382" t="s">
        <v>5788</v>
      </c>
      <c r="K4898" s="364"/>
    </row>
    <row r="4899" spans="1:13" ht="12.75" thickTop="1" x14ac:dyDescent="0.2">
      <c r="A4899" s="359" t="s">
        <v>14717</v>
      </c>
      <c r="B4899" s="401" t="s">
        <v>5789</v>
      </c>
      <c r="C4899" s="402" t="s">
        <v>9495</v>
      </c>
      <c r="D4899" s="401" t="s">
        <v>5791</v>
      </c>
      <c r="E4899" s="401" t="s">
        <v>1359</v>
      </c>
      <c r="F4899" s="403">
        <v>8</v>
      </c>
      <c r="G4899" s="404" t="s">
        <v>5607</v>
      </c>
      <c r="H4899" s="405">
        <v>1</v>
      </c>
      <c r="I4899" s="406">
        <v>39.019999999999996</v>
      </c>
      <c r="J4899" s="406">
        <v>39.020000000000003</v>
      </c>
      <c r="K4899" s="371"/>
      <c r="L4899" s="496">
        <v>47.01</v>
      </c>
      <c r="M4899" s="488">
        <v>47.01</v>
      </c>
    </row>
    <row r="4900" spans="1:13" x14ac:dyDescent="0.2">
      <c r="A4900" s="359" t="s">
        <v>9426</v>
      </c>
      <c r="B4900" s="373" t="s">
        <v>5794</v>
      </c>
      <c r="C4900" s="374" t="s">
        <v>5795</v>
      </c>
      <c r="D4900" s="373" t="s">
        <v>5791</v>
      </c>
      <c r="E4900" s="373" t="s">
        <v>5302</v>
      </c>
      <c r="F4900" s="375" t="s">
        <v>5796</v>
      </c>
      <c r="G4900" s="376" t="s">
        <v>86</v>
      </c>
      <c r="H4900" s="377">
        <v>0.14000000000000001</v>
      </c>
      <c r="I4900" s="378">
        <v>12.5</v>
      </c>
      <c r="J4900" s="378">
        <v>1.75</v>
      </c>
      <c r="K4900" s="379"/>
      <c r="L4900" s="493">
        <v>15.06</v>
      </c>
    </row>
    <row r="4901" spans="1:13" x14ac:dyDescent="0.2">
      <c r="A4901" s="359" t="s">
        <v>9428</v>
      </c>
      <c r="B4901" s="373" t="s">
        <v>5794</v>
      </c>
      <c r="C4901" s="374" t="s">
        <v>5916</v>
      </c>
      <c r="D4901" s="373" t="s">
        <v>5791</v>
      </c>
      <c r="E4901" s="373" t="s">
        <v>5350</v>
      </c>
      <c r="F4901" s="375" t="s">
        <v>5796</v>
      </c>
      <c r="G4901" s="376" t="s">
        <v>86</v>
      </c>
      <c r="H4901" s="377">
        <v>0.14000000000000001</v>
      </c>
      <c r="I4901" s="378">
        <v>18.510000000000002</v>
      </c>
      <c r="J4901" s="378">
        <v>2.59</v>
      </c>
      <c r="K4901" s="379"/>
      <c r="L4901" s="493">
        <v>22.3</v>
      </c>
    </row>
    <row r="4902" spans="1:13" x14ac:dyDescent="0.2">
      <c r="A4902" s="359" t="s">
        <v>9429</v>
      </c>
      <c r="B4902" s="373" t="s">
        <v>5794</v>
      </c>
      <c r="C4902" s="374" t="s">
        <v>9499</v>
      </c>
      <c r="D4902" s="373" t="s">
        <v>5791</v>
      </c>
      <c r="E4902" s="373" t="s">
        <v>9500</v>
      </c>
      <c r="F4902" s="375" t="s">
        <v>5798</v>
      </c>
      <c r="G4902" s="376" t="s">
        <v>5305</v>
      </c>
      <c r="H4902" s="377">
        <v>1</v>
      </c>
      <c r="I4902" s="378">
        <v>8.51</v>
      </c>
      <c r="J4902" s="378">
        <v>8.51</v>
      </c>
      <c r="K4902" s="379"/>
      <c r="L4902" s="493">
        <v>10.26</v>
      </c>
    </row>
    <row r="4903" spans="1:13" x14ac:dyDescent="0.2">
      <c r="A4903" s="359" t="s">
        <v>14718</v>
      </c>
      <c r="B4903" s="396" t="s">
        <v>5794</v>
      </c>
      <c r="C4903" s="397" t="s">
        <v>7763</v>
      </c>
      <c r="D4903" s="396" t="s">
        <v>5791</v>
      </c>
      <c r="E4903" s="396" t="s">
        <v>7764</v>
      </c>
      <c r="F4903" s="398" t="s">
        <v>5798</v>
      </c>
      <c r="G4903" s="399" t="s">
        <v>5305</v>
      </c>
      <c r="H4903" s="400">
        <v>1</v>
      </c>
      <c r="I4903" s="380">
        <v>26.17</v>
      </c>
      <c r="J4903" s="380">
        <v>26.17</v>
      </c>
      <c r="K4903" s="379"/>
      <c r="L4903" s="489">
        <v>31.53</v>
      </c>
    </row>
    <row r="4904" spans="1:13" ht="12.75" thickBot="1" x14ac:dyDescent="0.25">
      <c r="A4904" s="359" t="s">
        <v>14719</v>
      </c>
      <c r="B4904" s="381" t="s">
        <v>11734</v>
      </c>
      <c r="C4904" s="382" t="s">
        <v>5781</v>
      </c>
      <c r="D4904" s="381" t="s">
        <v>5782</v>
      </c>
      <c r="E4904" s="381" t="s">
        <v>5783</v>
      </c>
      <c r="F4904" s="383" t="s">
        <v>5784</v>
      </c>
      <c r="G4904" s="384" t="s">
        <v>5785</v>
      </c>
      <c r="H4904" s="382" t="s">
        <v>5786</v>
      </c>
      <c r="I4904" s="382" t="s">
        <v>5787</v>
      </c>
      <c r="J4904" s="382" t="s">
        <v>5788</v>
      </c>
      <c r="K4904" s="364"/>
    </row>
    <row r="4905" spans="1:13" ht="12.75" thickTop="1" x14ac:dyDescent="0.2">
      <c r="A4905" s="359" t="s">
        <v>14720</v>
      </c>
      <c r="B4905" s="401" t="s">
        <v>5789</v>
      </c>
      <c r="C4905" s="402" t="s">
        <v>9505</v>
      </c>
      <c r="D4905" s="401" t="s">
        <v>5791</v>
      </c>
      <c r="E4905" s="401" t="s">
        <v>1361</v>
      </c>
      <c r="F4905" s="403">
        <v>8</v>
      </c>
      <c r="G4905" s="404" t="s">
        <v>5607</v>
      </c>
      <c r="H4905" s="405">
        <v>1</v>
      </c>
      <c r="I4905" s="406">
        <v>15.49</v>
      </c>
      <c r="J4905" s="406">
        <v>15.49</v>
      </c>
      <c r="K4905" s="371"/>
      <c r="L4905" s="496">
        <v>18.649999999999999</v>
      </c>
      <c r="M4905" s="488">
        <v>18.649999999999999</v>
      </c>
    </row>
    <row r="4906" spans="1:13" x14ac:dyDescent="0.2">
      <c r="A4906" s="359" t="s">
        <v>9430</v>
      </c>
      <c r="B4906" s="373" t="s">
        <v>5794</v>
      </c>
      <c r="C4906" s="374" t="s">
        <v>5795</v>
      </c>
      <c r="D4906" s="373" t="s">
        <v>5791</v>
      </c>
      <c r="E4906" s="373" t="s">
        <v>5302</v>
      </c>
      <c r="F4906" s="375" t="s">
        <v>5796</v>
      </c>
      <c r="G4906" s="376" t="s">
        <v>86</v>
      </c>
      <c r="H4906" s="377">
        <v>0.15</v>
      </c>
      <c r="I4906" s="378">
        <v>12.5</v>
      </c>
      <c r="J4906" s="378">
        <v>1.87</v>
      </c>
      <c r="K4906" s="379"/>
      <c r="L4906" s="493">
        <v>15.06</v>
      </c>
    </row>
    <row r="4907" spans="1:13" x14ac:dyDescent="0.2">
      <c r="A4907" s="359" t="s">
        <v>9432</v>
      </c>
      <c r="B4907" s="373" t="s">
        <v>5794</v>
      </c>
      <c r="C4907" s="374" t="s">
        <v>5916</v>
      </c>
      <c r="D4907" s="373" t="s">
        <v>5791</v>
      </c>
      <c r="E4907" s="373" t="s">
        <v>5350</v>
      </c>
      <c r="F4907" s="375" t="s">
        <v>5796</v>
      </c>
      <c r="G4907" s="376" t="s">
        <v>86</v>
      </c>
      <c r="H4907" s="377">
        <v>0.15</v>
      </c>
      <c r="I4907" s="378">
        <v>18.510000000000002</v>
      </c>
      <c r="J4907" s="378">
        <v>2.77</v>
      </c>
      <c r="K4907" s="379"/>
      <c r="L4907" s="493">
        <v>22.3</v>
      </c>
    </row>
    <row r="4908" spans="1:13" x14ac:dyDescent="0.2">
      <c r="A4908" s="359" t="s">
        <v>9434</v>
      </c>
      <c r="B4908" s="373" t="s">
        <v>5794</v>
      </c>
      <c r="C4908" s="374" t="s">
        <v>7676</v>
      </c>
      <c r="D4908" s="373" t="s">
        <v>5791</v>
      </c>
      <c r="E4908" s="373" t="s">
        <v>1361</v>
      </c>
      <c r="F4908" s="375" t="s">
        <v>5798</v>
      </c>
      <c r="G4908" s="376" t="s">
        <v>5305</v>
      </c>
      <c r="H4908" s="377">
        <v>1</v>
      </c>
      <c r="I4908" s="378">
        <v>10.85084</v>
      </c>
      <c r="J4908" s="378">
        <v>10.85</v>
      </c>
      <c r="K4908" s="379"/>
      <c r="L4908" s="493">
        <v>13.06</v>
      </c>
    </row>
    <row r="4909" spans="1:13" x14ac:dyDescent="0.2">
      <c r="A4909" s="359" t="s">
        <v>9435</v>
      </c>
      <c r="B4909" s="360" t="s">
        <v>11740</v>
      </c>
      <c r="C4909" s="361" t="s">
        <v>5781</v>
      </c>
      <c r="D4909" s="360" t="s">
        <v>5782</v>
      </c>
      <c r="E4909" s="360" t="s">
        <v>5783</v>
      </c>
      <c r="F4909" s="362" t="s">
        <v>5784</v>
      </c>
      <c r="G4909" s="363" t="s">
        <v>5785</v>
      </c>
      <c r="H4909" s="361" t="s">
        <v>5786</v>
      </c>
      <c r="I4909" s="361" t="s">
        <v>5787</v>
      </c>
      <c r="J4909" s="361" t="s">
        <v>5788</v>
      </c>
      <c r="K4909" s="364"/>
      <c r="L4909" s="494"/>
    </row>
    <row r="4910" spans="1:13" x14ac:dyDescent="0.2">
      <c r="A4910" s="359" t="s">
        <v>9436</v>
      </c>
      <c r="B4910" s="365" t="s">
        <v>5789</v>
      </c>
      <c r="C4910" s="366" t="s">
        <v>9433</v>
      </c>
      <c r="D4910" s="365" t="s">
        <v>5791</v>
      </c>
      <c r="E4910" s="365" t="s">
        <v>1349</v>
      </c>
      <c r="F4910" s="367">
        <v>8</v>
      </c>
      <c r="G4910" s="368" t="s">
        <v>890</v>
      </c>
      <c r="H4910" s="369">
        <v>1</v>
      </c>
      <c r="I4910" s="370">
        <v>11.120000000000001</v>
      </c>
      <c r="J4910" s="370">
        <v>11.120000000000001</v>
      </c>
      <c r="K4910" s="371"/>
      <c r="L4910" s="495">
        <v>13.4</v>
      </c>
      <c r="M4910" s="488">
        <v>13.4</v>
      </c>
    </row>
    <row r="4911" spans="1:13" x14ac:dyDescent="0.2">
      <c r="A4911" s="359" t="s">
        <v>14721</v>
      </c>
      <c r="B4911" s="396" t="s">
        <v>5794</v>
      </c>
      <c r="C4911" s="397" t="s">
        <v>5795</v>
      </c>
      <c r="D4911" s="396" t="s">
        <v>5791</v>
      </c>
      <c r="E4911" s="396" t="s">
        <v>5302</v>
      </c>
      <c r="F4911" s="398" t="s">
        <v>5796</v>
      </c>
      <c r="G4911" s="399" t="s">
        <v>86</v>
      </c>
      <c r="H4911" s="400">
        <v>0.2</v>
      </c>
      <c r="I4911" s="380">
        <v>12.5</v>
      </c>
      <c r="J4911" s="380">
        <v>2.5</v>
      </c>
      <c r="K4911" s="379"/>
      <c r="L4911" s="489">
        <v>15.06</v>
      </c>
    </row>
    <row r="4912" spans="1:13" ht="12.75" thickBot="1" x14ac:dyDescent="0.25">
      <c r="A4912" s="359" t="s">
        <v>14722</v>
      </c>
      <c r="B4912" s="396" t="s">
        <v>5794</v>
      </c>
      <c r="C4912" s="397" t="s">
        <v>5916</v>
      </c>
      <c r="D4912" s="396" t="s">
        <v>5791</v>
      </c>
      <c r="E4912" s="396" t="s">
        <v>5350</v>
      </c>
      <c r="F4912" s="398" t="s">
        <v>5796</v>
      </c>
      <c r="G4912" s="399" t="s">
        <v>86</v>
      </c>
      <c r="H4912" s="400">
        <v>0.2</v>
      </c>
      <c r="I4912" s="380">
        <v>18.510000000000002</v>
      </c>
      <c r="J4912" s="380">
        <v>3.7</v>
      </c>
      <c r="K4912" s="379"/>
      <c r="L4912" s="489">
        <v>22.3</v>
      </c>
    </row>
    <row r="4913" spans="1:13" ht="12.75" thickTop="1" x14ac:dyDescent="0.2">
      <c r="A4913" s="359" t="s">
        <v>14723</v>
      </c>
      <c r="B4913" s="390" t="s">
        <v>5794</v>
      </c>
      <c r="C4913" s="391" t="s">
        <v>9437</v>
      </c>
      <c r="D4913" s="390" t="s">
        <v>5791</v>
      </c>
      <c r="E4913" s="390" t="s">
        <v>9438</v>
      </c>
      <c r="F4913" s="392" t="s">
        <v>5798</v>
      </c>
      <c r="G4913" s="393" t="s">
        <v>5305</v>
      </c>
      <c r="H4913" s="394">
        <v>1</v>
      </c>
      <c r="I4913" s="395">
        <v>4.92</v>
      </c>
      <c r="J4913" s="395">
        <v>4.92</v>
      </c>
      <c r="K4913" s="379"/>
      <c r="L4913" s="491">
        <v>5.93</v>
      </c>
    </row>
    <row r="4914" spans="1:13" x14ac:dyDescent="0.2">
      <c r="A4914" s="359" t="s">
        <v>9439</v>
      </c>
      <c r="B4914" s="360" t="s">
        <v>11746</v>
      </c>
      <c r="C4914" s="361" t="s">
        <v>5781</v>
      </c>
      <c r="D4914" s="360" t="s">
        <v>5782</v>
      </c>
      <c r="E4914" s="360" t="s">
        <v>5783</v>
      </c>
      <c r="F4914" s="362" t="s">
        <v>5784</v>
      </c>
      <c r="G4914" s="363" t="s">
        <v>5785</v>
      </c>
      <c r="H4914" s="361" t="s">
        <v>5786</v>
      </c>
      <c r="I4914" s="361" t="s">
        <v>5787</v>
      </c>
      <c r="J4914" s="361" t="s">
        <v>5788</v>
      </c>
      <c r="K4914" s="364"/>
      <c r="L4914" s="494"/>
    </row>
    <row r="4915" spans="1:13" ht="24" x14ac:dyDescent="0.2">
      <c r="A4915" s="359" t="s">
        <v>9441</v>
      </c>
      <c r="B4915" s="365" t="s">
        <v>5789</v>
      </c>
      <c r="C4915" s="366" t="s">
        <v>9442</v>
      </c>
      <c r="D4915" s="365" t="s">
        <v>5791</v>
      </c>
      <c r="E4915" s="365" t="s">
        <v>11748</v>
      </c>
      <c r="F4915" s="367">
        <v>8</v>
      </c>
      <c r="G4915" s="368" t="s">
        <v>5607</v>
      </c>
      <c r="H4915" s="369">
        <v>1</v>
      </c>
      <c r="I4915" s="370">
        <v>138.18</v>
      </c>
      <c r="J4915" s="370">
        <v>138.18</v>
      </c>
      <c r="K4915" s="371"/>
      <c r="L4915" s="495">
        <v>166.46</v>
      </c>
      <c r="M4915" s="488">
        <v>166.46</v>
      </c>
    </row>
    <row r="4916" spans="1:13" x14ac:dyDescent="0.2">
      <c r="A4916" s="359" t="s">
        <v>9443</v>
      </c>
      <c r="B4916" s="373" t="s">
        <v>5794</v>
      </c>
      <c r="C4916" s="374" t="s">
        <v>5795</v>
      </c>
      <c r="D4916" s="373" t="s">
        <v>5791</v>
      </c>
      <c r="E4916" s="373" t="s">
        <v>5302</v>
      </c>
      <c r="F4916" s="375" t="s">
        <v>5796</v>
      </c>
      <c r="G4916" s="376" t="s">
        <v>86</v>
      </c>
      <c r="H4916" s="377">
        <v>0.15</v>
      </c>
      <c r="I4916" s="378">
        <v>12.5</v>
      </c>
      <c r="J4916" s="378">
        <v>1.87</v>
      </c>
      <c r="K4916" s="379"/>
      <c r="L4916" s="493">
        <v>15.06</v>
      </c>
    </row>
    <row r="4917" spans="1:13" x14ac:dyDescent="0.2">
      <c r="A4917" s="359" t="s">
        <v>9444</v>
      </c>
      <c r="B4917" s="373" t="s">
        <v>5794</v>
      </c>
      <c r="C4917" s="374" t="s">
        <v>5916</v>
      </c>
      <c r="D4917" s="373" t="s">
        <v>5791</v>
      </c>
      <c r="E4917" s="373" t="s">
        <v>5350</v>
      </c>
      <c r="F4917" s="375" t="s">
        <v>5796</v>
      </c>
      <c r="G4917" s="376" t="s">
        <v>86</v>
      </c>
      <c r="H4917" s="377">
        <v>0.15</v>
      </c>
      <c r="I4917" s="378">
        <v>18.510000000000002</v>
      </c>
      <c r="J4917" s="378">
        <v>2.77</v>
      </c>
      <c r="K4917" s="379"/>
      <c r="L4917" s="493">
        <v>22.3</v>
      </c>
    </row>
    <row r="4918" spans="1:13" ht="24" x14ac:dyDescent="0.2">
      <c r="A4918" s="359" t="s">
        <v>9445</v>
      </c>
      <c r="B4918" s="373" t="s">
        <v>5794</v>
      </c>
      <c r="C4918" s="374" t="s">
        <v>9446</v>
      </c>
      <c r="D4918" s="373" t="s">
        <v>5791</v>
      </c>
      <c r="E4918" s="373" t="s">
        <v>9447</v>
      </c>
      <c r="F4918" s="375" t="s">
        <v>5798</v>
      </c>
      <c r="G4918" s="376" t="s">
        <v>5305</v>
      </c>
      <c r="H4918" s="377">
        <v>1</v>
      </c>
      <c r="I4918" s="378">
        <v>133.54003984962407</v>
      </c>
      <c r="J4918" s="378">
        <v>133.54</v>
      </c>
      <c r="K4918" s="379"/>
      <c r="L4918" s="493">
        <v>160.87</v>
      </c>
    </row>
    <row r="4919" spans="1:13" x14ac:dyDescent="0.2">
      <c r="A4919" s="359" t="s">
        <v>14724</v>
      </c>
      <c r="B4919" s="381" t="s">
        <v>11753</v>
      </c>
      <c r="C4919" s="382" t="s">
        <v>5781</v>
      </c>
      <c r="D4919" s="381" t="s">
        <v>5782</v>
      </c>
      <c r="E4919" s="381" t="s">
        <v>5783</v>
      </c>
      <c r="F4919" s="383" t="s">
        <v>5784</v>
      </c>
      <c r="G4919" s="384" t="s">
        <v>5785</v>
      </c>
      <c r="H4919" s="382" t="s">
        <v>5786</v>
      </c>
      <c r="I4919" s="382" t="s">
        <v>5787</v>
      </c>
      <c r="J4919" s="382" t="s">
        <v>5788</v>
      </c>
      <c r="K4919" s="364"/>
    </row>
    <row r="4920" spans="1:13" ht="12.75" thickBot="1" x14ac:dyDescent="0.25">
      <c r="A4920" s="359" t="s">
        <v>14725</v>
      </c>
      <c r="B4920" s="385" t="s">
        <v>5789</v>
      </c>
      <c r="C4920" s="386" t="s">
        <v>9653</v>
      </c>
      <c r="D4920" s="385" t="s">
        <v>5791</v>
      </c>
      <c r="E4920" s="385" t="s">
        <v>1405</v>
      </c>
      <c r="F4920" s="387">
        <v>8</v>
      </c>
      <c r="G4920" s="388" t="s">
        <v>5607</v>
      </c>
      <c r="H4920" s="389">
        <v>1</v>
      </c>
      <c r="I4920" s="372">
        <v>94.38</v>
      </c>
      <c r="J4920" s="372">
        <v>94.38</v>
      </c>
      <c r="K4920" s="371"/>
      <c r="L4920" s="488">
        <v>113.7</v>
      </c>
      <c r="M4920" s="488">
        <v>113.7</v>
      </c>
    </row>
    <row r="4921" spans="1:13" ht="12.75" thickTop="1" x14ac:dyDescent="0.2">
      <c r="A4921" s="359" t="s">
        <v>14726</v>
      </c>
      <c r="B4921" s="390" t="s">
        <v>5794</v>
      </c>
      <c r="C4921" s="391" t="s">
        <v>5795</v>
      </c>
      <c r="D4921" s="390" t="s">
        <v>5791</v>
      </c>
      <c r="E4921" s="390" t="s">
        <v>5302</v>
      </c>
      <c r="F4921" s="392" t="s">
        <v>5796</v>
      </c>
      <c r="G4921" s="393" t="s">
        <v>86</v>
      </c>
      <c r="H4921" s="394">
        <v>0.5</v>
      </c>
      <c r="I4921" s="395">
        <v>12.5</v>
      </c>
      <c r="J4921" s="395">
        <v>6.25</v>
      </c>
      <c r="K4921" s="379"/>
      <c r="L4921" s="491">
        <v>15.06</v>
      </c>
    </row>
    <row r="4922" spans="1:13" x14ac:dyDescent="0.2">
      <c r="A4922" s="359" t="s">
        <v>9448</v>
      </c>
      <c r="B4922" s="373" t="s">
        <v>5794</v>
      </c>
      <c r="C4922" s="374" t="s">
        <v>6062</v>
      </c>
      <c r="D4922" s="373" t="s">
        <v>5791</v>
      </c>
      <c r="E4922" s="373" t="s">
        <v>5341</v>
      </c>
      <c r="F4922" s="375" t="s">
        <v>5796</v>
      </c>
      <c r="G4922" s="376" t="s">
        <v>86</v>
      </c>
      <c r="H4922" s="377">
        <v>0.5</v>
      </c>
      <c r="I4922" s="378">
        <v>18.510000000000002</v>
      </c>
      <c r="J4922" s="378">
        <v>9.25</v>
      </c>
      <c r="K4922" s="379"/>
      <c r="L4922" s="493">
        <v>22.3</v>
      </c>
    </row>
    <row r="4923" spans="1:13" x14ac:dyDescent="0.2">
      <c r="A4923" s="359" t="s">
        <v>9450</v>
      </c>
      <c r="B4923" s="373" t="s">
        <v>5794</v>
      </c>
      <c r="C4923" s="374" t="s">
        <v>7736</v>
      </c>
      <c r="D4923" s="373" t="s">
        <v>5791</v>
      </c>
      <c r="E4923" s="373" t="s">
        <v>7737</v>
      </c>
      <c r="F4923" s="375" t="s">
        <v>5798</v>
      </c>
      <c r="G4923" s="376" t="s">
        <v>5305</v>
      </c>
      <c r="H4923" s="377">
        <v>1</v>
      </c>
      <c r="I4923" s="378">
        <v>22.16</v>
      </c>
      <c r="J4923" s="378">
        <v>22.16</v>
      </c>
      <c r="K4923" s="379"/>
      <c r="L4923" s="493">
        <v>26.7</v>
      </c>
    </row>
    <row r="4924" spans="1:13" x14ac:dyDescent="0.2">
      <c r="A4924" s="359" t="s">
        <v>9452</v>
      </c>
      <c r="B4924" s="373" t="s">
        <v>5794</v>
      </c>
      <c r="C4924" s="374" t="s">
        <v>7681</v>
      </c>
      <c r="D4924" s="373" t="s">
        <v>5791</v>
      </c>
      <c r="E4924" s="373" t="s">
        <v>7682</v>
      </c>
      <c r="F4924" s="375" t="s">
        <v>5798</v>
      </c>
      <c r="G4924" s="376" t="s">
        <v>5305</v>
      </c>
      <c r="H4924" s="377">
        <v>1</v>
      </c>
      <c r="I4924" s="378">
        <v>56.620108928571433</v>
      </c>
      <c r="J4924" s="378">
        <v>56.62</v>
      </c>
      <c r="K4924" s="379"/>
      <c r="L4924" s="493">
        <v>68.2</v>
      </c>
    </row>
    <row r="4925" spans="1:13" x14ac:dyDescent="0.2">
      <c r="A4925" s="359" t="s">
        <v>9453</v>
      </c>
      <c r="B4925" s="373" t="s">
        <v>5794</v>
      </c>
      <c r="C4925" s="374" t="s">
        <v>6602</v>
      </c>
      <c r="D4925" s="373" t="s">
        <v>5791</v>
      </c>
      <c r="E4925" s="373" t="s">
        <v>5394</v>
      </c>
      <c r="F4925" s="375" t="s">
        <v>5798</v>
      </c>
      <c r="G4925" s="376" t="s">
        <v>5385</v>
      </c>
      <c r="H4925" s="377">
        <v>0.28000000000000003</v>
      </c>
      <c r="I4925" s="378">
        <v>0.38</v>
      </c>
      <c r="J4925" s="378">
        <v>0.1</v>
      </c>
      <c r="K4925" s="379"/>
      <c r="L4925" s="493">
        <v>0.46</v>
      </c>
    </row>
    <row r="4926" spans="1:13" x14ac:dyDescent="0.2">
      <c r="A4926" s="359" t="s">
        <v>9454</v>
      </c>
      <c r="B4926" s="360" t="s">
        <v>11761</v>
      </c>
      <c r="C4926" s="361" t="s">
        <v>5781</v>
      </c>
      <c r="D4926" s="360" t="s">
        <v>5782</v>
      </c>
      <c r="E4926" s="360" t="s">
        <v>5783</v>
      </c>
      <c r="F4926" s="362" t="s">
        <v>5784</v>
      </c>
      <c r="G4926" s="363" t="s">
        <v>5785</v>
      </c>
      <c r="H4926" s="361" t="s">
        <v>5786</v>
      </c>
      <c r="I4926" s="361" t="s">
        <v>5787</v>
      </c>
      <c r="J4926" s="361" t="s">
        <v>5788</v>
      </c>
      <c r="K4926" s="364"/>
      <c r="L4926" s="494"/>
    </row>
    <row r="4927" spans="1:13" ht="24" x14ac:dyDescent="0.2">
      <c r="A4927" s="359" t="s">
        <v>9457</v>
      </c>
      <c r="B4927" s="365" t="s">
        <v>5789</v>
      </c>
      <c r="C4927" s="366" t="s">
        <v>11763</v>
      </c>
      <c r="D4927" s="365" t="s">
        <v>217</v>
      </c>
      <c r="E4927" s="365" t="s">
        <v>11764</v>
      </c>
      <c r="F4927" s="367" t="s">
        <v>6651</v>
      </c>
      <c r="G4927" s="368" t="s">
        <v>160</v>
      </c>
      <c r="H4927" s="369">
        <v>1</v>
      </c>
      <c r="I4927" s="370">
        <v>38.31</v>
      </c>
      <c r="J4927" s="370">
        <v>38.31</v>
      </c>
      <c r="K4927" s="371"/>
      <c r="L4927" s="495">
        <v>46.16</v>
      </c>
      <c r="M4927" s="488">
        <v>46.16</v>
      </c>
    </row>
    <row r="4928" spans="1:13" ht="24" x14ac:dyDescent="0.2">
      <c r="A4928" s="359" t="s">
        <v>9460</v>
      </c>
      <c r="B4928" s="418" t="s">
        <v>5898</v>
      </c>
      <c r="C4928" s="419" t="s">
        <v>6656</v>
      </c>
      <c r="D4928" s="418" t="s">
        <v>217</v>
      </c>
      <c r="E4928" s="418" t="s">
        <v>1632</v>
      </c>
      <c r="F4928" s="420" t="s">
        <v>5908</v>
      </c>
      <c r="G4928" s="421" t="s">
        <v>185</v>
      </c>
      <c r="H4928" s="422">
        <v>0.63229999999999997</v>
      </c>
      <c r="I4928" s="423">
        <v>23.19</v>
      </c>
      <c r="J4928" s="423">
        <v>14.66</v>
      </c>
      <c r="K4928" s="379"/>
      <c r="L4928" s="493">
        <v>27.94</v>
      </c>
    </row>
    <row r="4929" spans="1:13" ht="24" x14ac:dyDescent="0.2">
      <c r="A4929" s="359" t="s">
        <v>9463</v>
      </c>
      <c r="B4929" s="418" t="s">
        <v>5898</v>
      </c>
      <c r="C4929" s="419" t="s">
        <v>5909</v>
      </c>
      <c r="D4929" s="418" t="s">
        <v>217</v>
      </c>
      <c r="E4929" s="418" t="s">
        <v>5455</v>
      </c>
      <c r="F4929" s="420" t="s">
        <v>5908</v>
      </c>
      <c r="G4929" s="421" t="s">
        <v>185</v>
      </c>
      <c r="H4929" s="422">
        <v>0.19919999999999999</v>
      </c>
      <c r="I4929" s="423">
        <v>16.12</v>
      </c>
      <c r="J4929" s="423">
        <v>3.21</v>
      </c>
      <c r="K4929" s="379"/>
      <c r="L4929" s="493">
        <v>19.420000000000002</v>
      </c>
    </row>
    <row r="4930" spans="1:13" x14ac:dyDescent="0.2">
      <c r="A4930" s="359" t="s">
        <v>14727</v>
      </c>
      <c r="B4930" s="396" t="s">
        <v>5794</v>
      </c>
      <c r="C4930" s="397" t="s">
        <v>11768</v>
      </c>
      <c r="D4930" s="396" t="s">
        <v>217</v>
      </c>
      <c r="E4930" s="396" t="s">
        <v>11769</v>
      </c>
      <c r="F4930" s="398" t="s">
        <v>5798</v>
      </c>
      <c r="G4930" s="399" t="s">
        <v>160</v>
      </c>
      <c r="H4930" s="400">
        <v>1</v>
      </c>
      <c r="I4930" s="380">
        <v>20.440261904761908</v>
      </c>
      <c r="J4930" s="380">
        <v>20.440000000000001</v>
      </c>
      <c r="K4930" s="379"/>
      <c r="L4930" s="489">
        <v>24.64</v>
      </c>
    </row>
    <row r="4931" spans="1:13" ht="12.75" thickBot="1" x14ac:dyDescent="0.25">
      <c r="A4931" s="359" t="s">
        <v>14728</v>
      </c>
      <c r="B4931" s="381" t="s">
        <v>11771</v>
      </c>
      <c r="C4931" s="382" t="s">
        <v>5781</v>
      </c>
      <c r="D4931" s="381" t="s">
        <v>5782</v>
      </c>
      <c r="E4931" s="381" t="s">
        <v>5783</v>
      </c>
      <c r="F4931" s="383" t="s">
        <v>5784</v>
      </c>
      <c r="G4931" s="384" t="s">
        <v>5785</v>
      </c>
      <c r="H4931" s="382" t="s">
        <v>5786</v>
      </c>
      <c r="I4931" s="382" t="s">
        <v>5787</v>
      </c>
      <c r="J4931" s="382" t="s">
        <v>5788</v>
      </c>
      <c r="K4931" s="364"/>
    </row>
    <row r="4932" spans="1:13" ht="24.75" thickTop="1" x14ac:dyDescent="0.2">
      <c r="A4932" s="359" t="s">
        <v>14729</v>
      </c>
      <c r="B4932" s="401" t="s">
        <v>5789</v>
      </c>
      <c r="C4932" s="402" t="s">
        <v>11773</v>
      </c>
      <c r="D4932" s="401" t="s">
        <v>217</v>
      </c>
      <c r="E4932" s="401" t="s">
        <v>1883</v>
      </c>
      <c r="F4932" s="403" t="s">
        <v>6651</v>
      </c>
      <c r="G4932" s="404" t="s">
        <v>160</v>
      </c>
      <c r="H4932" s="405">
        <v>1</v>
      </c>
      <c r="I4932" s="406">
        <v>25.68</v>
      </c>
      <c r="J4932" s="406">
        <v>25.68</v>
      </c>
      <c r="K4932" s="371"/>
      <c r="L4932" s="496">
        <v>30.95</v>
      </c>
      <c r="M4932" s="488">
        <v>30.95</v>
      </c>
    </row>
    <row r="4933" spans="1:13" ht="24" x14ac:dyDescent="0.2">
      <c r="A4933" s="359" t="s">
        <v>9466</v>
      </c>
      <c r="B4933" s="418" t="s">
        <v>5898</v>
      </c>
      <c r="C4933" s="419" t="s">
        <v>6656</v>
      </c>
      <c r="D4933" s="418" t="s">
        <v>217</v>
      </c>
      <c r="E4933" s="418" t="s">
        <v>1632</v>
      </c>
      <c r="F4933" s="420" t="s">
        <v>5908</v>
      </c>
      <c r="G4933" s="421" t="s">
        <v>185</v>
      </c>
      <c r="H4933" s="422">
        <v>0.31619999999999998</v>
      </c>
      <c r="I4933" s="423">
        <v>23.19</v>
      </c>
      <c r="J4933" s="423">
        <v>7.33</v>
      </c>
      <c r="K4933" s="379"/>
      <c r="L4933" s="493">
        <v>27.94</v>
      </c>
    </row>
    <row r="4934" spans="1:13" ht="24" x14ac:dyDescent="0.2">
      <c r="A4934" s="359" t="s">
        <v>9468</v>
      </c>
      <c r="B4934" s="418" t="s">
        <v>5898</v>
      </c>
      <c r="C4934" s="419" t="s">
        <v>5909</v>
      </c>
      <c r="D4934" s="418" t="s">
        <v>217</v>
      </c>
      <c r="E4934" s="418" t="s">
        <v>5455</v>
      </c>
      <c r="F4934" s="420" t="s">
        <v>5908</v>
      </c>
      <c r="G4934" s="421" t="s">
        <v>185</v>
      </c>
      <c r="H4934" s="422">
        <v>9.9599999999999994E-2</v>
      </c>
      <c r="I4934" s="423">
        <v>16.12</v>
      </c>
      <c r="J4934" s="423">
        <v>1.6</v>
      </c>
      <c r="K4934" s="379"/>
      <c r="L4934" s="493">
        <v>19.420000000000002</v>
      </c>
    </row>
    <row r="4935" spans="1:13" x14ac:dyDescent="0.2">
      <c r="A4935" s="359" t="s">
        <v>9471</v>
      </c>
      <c r="B4935" s="373" t="s">
        <v>5794</v>
      </c>
      <c r="C4935" s="374" t="s">
        <v>11777</v>
      </c>
      <c r="D4935" s="373" t="s">
        <v>217</v>
      </c>
      <c r="E4935" s="373" t="s">
        <v>11778</v>
      </c>
      <c r="F4935" s="375" t="s">
        <v>5798</v>
      </c>
      <c r="G4935" s="376" t="s">
        <v>160</v>
      </c>
      <c r="H4935" s="377">
        <v>1</v>
      </c>
      <c r="I4935" s="378">
        <v>16.75</v>
      </c>
      <c r="J4935" s="378">
        <v>16.75</v>
      </c>
      <c r="K4935" s="379"/>
      <c r="L4935" s="493">
        <v>20.190000000000001</v>
      </c>
    </row>
    <row r="4936" spans="1:13" x14ac:dyDescent="0.2">
      <c r="A4936" s="359" t="s">
        <v>9472</v>
      </c>
      <c r="B4936" s="360" t="s">
        <v>11780</v>
      </c>
      <c r="C4936" s="361" t="s">
        <v>5781</v>
      </c>
      <c r="D4936" s="360" t="s">
        <v>5782</v>
      </c>
      <c r="E4936" s="360" t="s">
        <v>5783</v>
      </c>
      <c r="F4936" s="362" t="s">
        <v>5784</v>
      </c>
      <c r="G4936" s="363" t="s">
        <v>5785</v>
      </c>
      <c r="H4936" s="361" t="s">
        <v>5786</v>
      </c>
      <c r="I4936" s="361" t="s">
        <v>5787</v>
      </c>
      <c r="J4936" s="361" t="s">
        <v>5788</v>
      </c>
      <c r="K4936" s="364"/>
      <c r="L4936" s="494"/>
    </row>
    <row r="4937" spans="1:13" ht="24" x14ac:dyDescent="0.2">
      <c r="A4937" s="359" t="s">
        <v>9473</v>
      </c>
      <c r="B4937" s="365" t="s">
        <v>5789</v>
      </c>
      <c r="C4937" s="366" t="s">
        <v>11782</v>
      </c>
      <c r="D4937" s="365" t="s">
        <v>217</v>
      </c>
      <c r="E4937" s="365" t="s">
        <v>1885</v>
      </c>
      <c r="F4937" s="367" t="s">
        <v>6651</v>
      </c>
      <c r="G4937" s="368" t="s">
        <v>160</v>
      </c>
      <c r="H4937" s="369">
        <v>1</v>
      </c>
      <c r="I4937" s="370">
        <v>954.46999999999991</v>
      </c>
      <c r="J4937" s="370">
        <v>954.47</v>
      </c>
      <c r="K4937" s="371"/>
      <c r="L4937" s="495">
        <v>1149.8399999999999</v>
      </c>
      <c r="M4937" s="488">
        <v>1149.8399999999999</v>
      </c>
    </row>
    <row r="4938" spans="1:13" ht="24" x14ac:dyDescent="0.2">
      <c r="A4938" s="359" t="s">
        <v>9474</v>
      </c>
      <c r="B4938" s="418" t="s">
        <v>5898</v>
      </c>
      <c r="C4938" s="419" t="s">
        <v>6656</v>
      </c>
      <c r="D4938" s="418" t="s">
        <v>217</v>
      </c>
      <c r="E4938" s="418" t="s">
        <v>1632</v>
      </c>
      <c r="F4938" s="420" t="s">
        <v>5908</v>
      </c>
      <c r="G4938" s="421" t="s">
        <v>185</v>
      </c>
      <c r="H4938" s="422">
        <v>1.2646999999999999</v>
      </c>
      <c r="I4938" s="423">
        <v>23.19</v>
      </c>
      <c r="J4938" s="423">
        <v>29.32</v>
      </c>
      <c r="K4938" s="379"/>
      <c r="L4938" s="493">
        <v>27.94</v>
      </c>
    </row>
    <row r="4939" spans="1:13" ht="24" x14ac:dyDescent="0.2">
      <c r="A4939" s="359" t="s">
        <v>14730</v>
      </c>
      <c r="B4939" s="424" t="s">
        <v>5898</v>
      </c>
      <c r="C4939" s="425" t="s">
        <v>5909</v>
      </c>
      <c r="D4939" s="424" t="s">
        <v>217</v>
      </c>
      <c r="E4939" s="424" t="s">
        <v>5455</v>
      </c>
      <c r="F4939" s="426" t="s">
        <v>5908</v>
      </c>
      <c r="G4939" s="427" t="s">
        <v>185</v>
      </c>
      <c r="H4939" s="428">
        <v>0.39850000000000002</v>
      </c>
      <c r="I4939" s="417">
        <v>16.12</v>
      </c>
      <c r="J4939" s="417">
        <v>6.42</v>
      </c>
      <c r="K4939" s="379"/>
      <c r="L4939" s="489">
        <v>19.420000000000002</v>
      </c>
    </row>
    <row r="4940" spans="1:13" ht="24.75" thickBot="1" x14ac:dyDescent="0.25">
      <c r="A4940" s="359" t="s">
        <v>14731</v>
      </c>
      <c r="B4940" s="396" t="s">
        <v>5794</v>
      </c>
      <c r="C4940" s="397" t="s">
        <v>11786</v>
      </c>
      <c r="D4940" s="396" t="s">
        <v>217</v>
      </c>
      <c r="E4940" s="396" t="s">
        <v>11787</v>
      </c>
      <c r="F4940" s="398" t="s">
        <v>5798</v>
      </c>
      <c r="G4940" s="399" t="s">
        <v>160</v>
      </c>
      <c r="H4940" s="400">
        <v>8</v>
      </c>
      <c r="I4940" s="380">
        <v>15.98</v>
      </c>
      <c r="J4940" s="380">
        <v>127.84</v>
      </c>
      <c r="K4940" s="379"/>
      <c r="L4940" s="489">
        <v>19.260000000000002</v>
      </c>
    </row>
    <row r="4941" spans="1:13" ht="12.75" thickTop="1" x14ac:dyDescent="0.2">
      <c r="A4941" s="359" t="s">
        <v>14732</v>
      </c>
      <c r="B4941" s="390" t="s">
        <v>5794</v>
      </c>
      <c r="C4941" s="391" t="s">
        <v>11789</v>
      </c>
      <c r="D4941" s="390" t="s">
        <v>217</v>
      </c>
      <c r="E4941" s="390" t="s">
        <v>11790</v>
      </c>
      <c r="F4941" s="392" t="s">
        <v>5798</v>
      </c>
      <c r="G4941" s="393" t="s">
        <v>160</v>
      </c>
      <c r="H4941" s="394">
        <v>1</v>
      </c>
      <c r="I4941" s="395">
        <v>790.89006303797464</v>
      </c>
      <c r="J4941" s="395">
        <v>790.89</v>
      </c>
      <c r="K4941" s="379"/>
      <c r="L4941" s="491">
        <v>952.7</v>
      </c>
    </row>
    <row r="4942" spans="1:13" x14ac:dyDescent="0.2">
      <c r="A4942" s="359" t="s">
        <v>9477</v>
      </c>
      <c r="B4942" s="360" t="s">
        <v>11792</v>
      </c>
      <c r="C4942" s="361" t="s">
        <v>5781</v>
      </c>
      <c r="D4942" s="360" t="s">
        <v>5782</v>
      </c>
      <c r="E4942" s="360" t="s">
        <v>5783</v>
      </c>
      <c r="F4942" s="362" t="s">
        <v>5784</v>
      </c>
      <c r="G4942" s="363" t="s">
        <v>5785</v>
      </c>
      <c r="H4942" s="361" t="s">
        <v>5786</v>
      </c>
      <c r="I4942" s="361" t="s">
        <v>5787</v>
      </c>
      <c r="J4942" s="361" t="s">
        <v>5788</v>
      </c>
      <c r="K4942" s="364"/>
      <c r="L4942" s="494"/>
    </row>
    <row r="4943" spans="1:13" x14ac:dyDescent="0.2">
      <c r="A4943" s="359" t="s">
        <v>9479</v>
      </c>
      <c r="B4943" s="365" t="s">
        <v>5789</v>
      </c>
      <c r="C4943" s="366" t="s">
        <v>9762</v>
      </c>
      <c r="D4943" s="365" t="s">
        <v>5791</v>
      </c>
      <c r="E4943" s="365" t="s">
        <v>1434</v>
      </c>
      <c r="F4943" s="367">
        <v>8</v>
      </c>
      <c r="G4943" s="368" t="s">
        <v>172</v>
      </c>
      <c r="H4943" s="369">
        <v>1</v>
      </c>
      <c r="I4943" s="370">
        <v>7.15</v>
      </c>
      <c r="J4943" s="370">
        <v>7.15</v>
      </c>
      <c r="K4943" s="371"/>
      <c r="L4943" s="495">
        <v>8.61</v>
      </c>
      <c r="M4943" s="488">
        <v>8.61</v>
      </c>
    </row>
    <row r="4944" spans="1:13" x14ac:dyDescent="0.2">
      <c r="A4944" s="359" t="s">
        <v>9480</v>
      </c>
      <c r="B4944" s="373" t="s">
        <v>5794</v>
      </c>
      <c r="C4944" s="374" t="s">
        <v>5795</v>
      </c>
      <c r="D4944" s="373" t="s">
        <v>5791</v>
      </c>
      <c r="E4944" s="373" t="s">
        <v>5302</v>
      </c>
      <c r="F4944" s="375" t="s">
        <v>5796</v>
      </c>
      <c r="G4944" s="376" t="s">
        <v>86</v>
      </c>
      <c r="H4944" s="377">
        <v>0.12</v>
      </c>
      <c r="I4944" s="378">
        <v>12.5</v>
      </c>
      <c r="J4944" s="378">
        <v>1.5</v>
      </c>
      <c r="K4944" s="379"/>
      <c r="L4944" s="493">
        <v>15.06</v>
      </c>
    </row>
    <row r="4945" spans="1:13" x14ac:dyDescent="0.2">
      <c r="A4945" s="359" t="s">
        <v>9481</v>
      </c>
      <c r="B4945" s="373" t="s">
        <v>5794</v>
      </c>
      <c r="C4945" s="374" t="s">
        <v>5916</v>
      </c>
      <c r="D4945" s="373" t="s">
        <v>5791</v>
      </c>
      <c r="E4945" s="373" t="s">
        <v>5350</v>
      </c>
      <c r="F4945" s="375" t="s">
        <v>5796</v>
      </c>
      <c r="G4945" s="376" t="s">
        <v>86</v>
      </c>
      <c r="H4945" s="377">
        <v>0.12</v>
      </c>
      <c r="I4945" s="378">
        <v>18.510000000000002</v>
      </c>
      <c r="J4945" s="378">
        <v>2.2200000000000002</v>
      </c>
      <c r="K4945" s="379"/>
      <c r="L4945" s="493">
        <v>22.3</v>
      </c>
    </row>
    <row r="4946" spans="1:13" x14ac:dyDescent="0.2">
      <c r="A4946" s="359" t="s">
        <v>9482</v>
      </c>
      <c r="B4946" s="373" t="s">
        <v>5794</v>
      </c>
      <c r="C4946" s="374" t="s">
        <v>7769</v>
      </c>
      <c r="D4946" s="373" t="s">
        <v>5791</v>
      </c>
      <c r="E4946" s="373" t="s">
        <v>1434</v>
      </c>
      <c r="F4946" s="375" t="s">
        <v>5798</v>
      </c>
      <c r="G4946" s="376" t="s">
        <v>5385</v>
      </c>
      <c r="H4946" s="377">
        <v>1.01</v>
      </c>
      <c r="I4946" s="378">
        <v>3.4</v>
      </c>
      <c r="J4946" s="378">
        <v>3.43</v>
      </c>
      <c r="K4946" s="379"/>
      <c r="L4946" s="493">
        <v>4.0999999999999996</v>
      </c>
    </row>
    <row r="4947" spans="1:13" x14ac:dyDescent="0.2">
      <c r="A4947" s="359" t="s">
        <v>14733</v>
      </c>
      <c r="B4947" s="381" t="s">
        <v>11798</v>
      </c>
      <c r="C4947" s="382" t="s">
        <v>5781</v>
      </c>
      <c r="D4947" s="381" t="s">
        <v>5782</v>
      </c>
      <c r="E4947" s="381" t="s">
        <v>5783</v>
      </c>
      <c r="F4947" s="383" t="s">
        <v>5784</v>
      </c>
      <c r="G4947" s="384" t="s">
        <v>5785</v>
      </c>
      <c r="H4947" s="382" t="s">
        <v>5786</v>
      </c>
      <c r="I4947" s="382" t="s">
        <v>5787</v>
      </c>
      <c r="J4947" s="382" t="s">
        <v>5788</v>
      </c>
      <c r="K4947" s="364"/>
    </row>
    <row r="4948" spans="1:13" ht="24.75" thickBot="1" x14ac:dyDescent="0.25">
      <c r="A4948" s="359" t="s">
        <v>14734</v>
      </c>
      <c r="B4948" s="385" t="s">
        <v>5789</v>
      </c>
      <c r="C4948" s="386" t="s">
        <v>9788</v>
      </c>
      <c r="D4948" s="385" t="s">
        <v>217</v>
      </c>
      <c r="E4948" s="385" t="s">
        <v>1439</v>
      </c>
      <c r="F4948" s="387" t="s">
        <v>6651</v>
      </c>
      <c r="G4948" s="388" t="s">
        <v>172</v>
      </c>
      <c r="H4948" s="389">
        <v>1</v>
      </c>
      <c r="I4948" s="372">
        <v>18.34</v>
      </c>
      <c r="J4948" s="372">
        <v>18.340000000000003</v>
      </c>
      <c r="K4948" s="371"/>
      <c r="L4948" s="488">
        <v>22.11</v>
      </c>
      <c r="M4948" s="488">
        <v>22.11</v>
      </c>
    </row>
    <row r="4949" spans="1:13" ht="24.75" thickTop="1" x14ac:dyDescent="0.2">
      <c r="A4949" s="359" t="s">
        <v>14735</v>
      </c>
      <c r="B4949" s="411" t="s">
        <v>5898</v>
      </c>
      <c r="C4949" s="412" t="s">
        <v>6653</v>
      </c>
      <c r="D4949" s="411" t="s">
        <v>217</v>
      </c>
      <c r="E4949" s="411" t="s">
        <v>6654</v>
      </c>
      <c r="F4949" s="413" t="s">
        <v>5908</v>
      </c>
      <c r="G4949" s="414" t="s">
        <v>185</v>
      </c>
      <c r="H4949" s="415">
        <v>3.4099999999999998E-2</v>
      </c>
      <c r="I4949" s="416">
        <v>16.63</v>
      </c>
      <c r="J4949" s="416">
        <v>0.56000000000000005</v>
      </c>
      <c r="K4949" s="379"/>
      <c r="L4949" s="491">
        <v>20.04</v>
      </c>
    </row>
    <row r="4950" spans="1:13" ht="24" x14ac:dyDescent="0.2">
      <c r="A4950" s="359" t="s">
        <v>9483</v>
      </c>
      <c r="B4950" s="418" t="s">
        <v>5898</v>
      </c>
      <c r="C4950" s="419" t="s">
        <v>6656</v>
      </c>
      <c r="D4950" s="418" t="s">
        <v>217</v>
      </c>
      <c r="E4950" s="418" t="s">
        <v>1632</v>
      </c>
      <c r="F4950" s="420" t="s">
        <v>5908</v>
      </c>
      <c r="G4950" s="421" t="s">
        <v>185</v>
      </c>
      <c r="H4950" s="422">
        <v>3.4099999999999998E-2</v>
      </c>
      <c r="I4950" s="423">
        <v>23.19</v>
      </c>
      <c r="J4950" s="423">
        <v>0.79</v>
      </c>
      <c r="K4950" s="379"/>
      <c r="L4950" s="493">
        <v>27.94</v>
      </c>
    </row>
    <row r="4951" spans="1:13" x14ac:dyDescent="0.2">
      <c r="A4951" s="359" t="s">
        <v>9485</v>
      </c>
      <c r="B4951" s="373" t="s">
        <v>5794</v>
      </c>
      <c r="C4951" s="374" t="s">
        <v>9792</v>
      </c>
      <c r="D4951" s="373" t="s">
        <v>217</v>
      </c>
      <c r="E4951" s="373" t="s">
        <v>9793</v>
      </c>
      <c r="F4951" s="375" t="s">
        <v>5798</v>
      </c>
      <c r="G4951" s="376" t="s">
        <v>172</v>
      </c>
      <c r="H4951" s="377">
        <v>1.0492999999999999</v>
      </c>
      <c r="I4951" s="378">
        <v>16.190000000000001</v>
      </c>
      <c r="J4951" s="378">
        <v>16.98</v>
      </c>
      <c r="K4951" s="379"/>
      <c r="L4951" s="493">
        <v>19.510000000000002</v>
      </c>
    </row>
    <row r="4952" spans="1:13" x14ac:dyDescent="0.2">
      <c r="A4952" s="359" t="s">
        <v>9487</v>
      </c>
      <c r="B4952" s="373" t="s">
        <v>5794</v>
      </c>
      <c r="C4952" s="374" t="s">
        <v>6667</v>
      </c>
      <c r="D4952" s="373" t="s">
        <v>217</v>
      </c>
      <c r="E4952" s="373" t="s">
        <v>6668</v>
      </c>
      <c r="F4952" s="375" t="s">
        <v>5798</v>
      </c>
      <c r="G4952" s="376" t="s">
        <v>160</v>
      </c>
      <c r="H4952" s="377">
        <v>8.0000000000000002E-3</v>
      </c>
      <c r="I4952" s="378">
        <v>1.55</v>
      </c>
      <c r="J4952" s="378">
        <v>0.01</v>
      </c>
      <c r="K4952" s="379"/>
      <c r="L4952" s="493">
        <v>1.87</v>
      </c>
    </row>
    <row r="4953" spans="1:13" x14ac:dyDescent="0.2">
      <c r="A4953" s="359" t="s">
        <v>9488</v>
      </c>
      <c r="B4953" s="360" t="s">
        <v>11805</v>
      </c>
      <c r="C4953" s="361" t="s">
        <v>5781</v>
      </c>
      <c r="D4953" s="360" t="s">
        <v>5782</v>
      </c>
      <c r="E4953" s="360" t="s">
        <v>5783</v>
      </c>
      <c r="F4953" s="362" t="s">
        <v>5784</v>
      </c>
      <c r="G4953" s="363" t="s">
        <v>5785</v>
      </c>
      <c r="H4953" s="361" t="s">
        <v>5786</v>
      </c>
      <c r="I4953" s="361" t="s">
        <v>5787</v>
      </c>
      <c r="J4953" s="361" t="s">
        <v>5788</v>
      </c>
      <c r="K4953" s="364"/>
      <c r="L4953" s="494"/>
    </row>
    <row r="4954" spans="1:13" x14ac:dyDescent="0.2">
      <c r="A4954" s="359" t="s">
        <v>9489</v>
      </c>
      <c r="B4954" s="365" t="s">
        <v>5789</v>
      </c>
      <c r="C4954" s="366" t="s">
        <v>9780</v>
      </c>
      <c r="D4954" s="365" t="s">
        <v>5791</v>
      </c>
      <c r="E4954" s="365" t="s">
        <v>1437</v>
      </c>
      <c r="F4954" s="367">
        <v>8</v>
      </c>
      <c r="G4954" s="368" t="s">
        <v>5385</v>
      </c>
      <c r="H4954" s="369">
        <v>1</v>
      </c>
      <c r="I4954" s="370">
        <v>29.62</v>
      </c>
      <c r="J4954" s="370">
        <v>29.62</v>
      </c>
      <c r="K4954" s="371"/>
      <c r="L4954" s="495">
        <v>35.700000000000003</v>
      </c>
      <c r="M4954" s="488">
        <v>35.700000000000003</v>
      </c>
    </row>
    <row r="4955" spans="1:13" x14ac:dyDescent="0.2">
      <c r="A4955" s="359" t="s">
        <v>14736</v>
      </c>
      <c r="B4955" s="396" t="s">
        <v>5794</v>
      </c>
      <c r="C4955" s="397" t="s">
        <v>5795</v>
      </c>
      <c r="D4955" s="396" t="s">
        <v>5791</v>
      </c>
      <c r="E4955" s="396" t="s">
        <v>5302</v>
      </c>
      <c r="F4955" s="398" t="s">
        <v>5796</v>
      </c>
      <c r="G4955" s="399" t="s">
        <v>86</v>
      </c>
      <c r="H4955" s="400">
        <v>0.29699999999999999</v>
      </c>
      <c r="I4955" s="380">
        <v>12.5</v>
      </c>
      <c r="J4955" s="380">
        <v>3.71</v>
      </c>
      <c r="K4955" s="379"/>
      <c r="L4955" s="489">
        <v>15.06</v>
      </c>
    </row>
    <row r="4956" spans="1:13" ht="12.75" thickBot="1" x14ac:dyDescent="0.25">
      <c r="A4956" s="359" t="s">
        <v>14737</v>
      </c>
      <c r="B4956" s="396" t="s">
        <v>5794</v>
      </c>
      <c r="C4956" s="397" t="s">
        <v>5916</v>
      </c>
      <c r="D4956" s="396" t="s">
        <v>5791</v>
      </c>
      <c r="E4956" s="396" t="s">
        <v>5350</v>
      </c>
      <c r="F4956" s="398" t="s">
        <v>5796</v>
      </c>
      <c r="G4956" s="399" t="s">
        <v>86</v>
      </c>
      <c r="H4956" s="400">
        <v>0.29699999999999999</v>
      </c>
      <c r="I4956" s="380">
        <v>18.510000000000002</v>
      </c>
      <c r="J4956" s="380">
        <v>5.49</v>
      </c>
      <c r="K4956" s="379"/>
      <c r="L4956" s="489">
        <v>22.3</v>
      </c>
    </row>
    <row r="4957" spans="1:13" ht="12.75" thickTop="1" x14ac:dyDescent="0.2">
      <c r="A4957" s="359" t="s">
        <v>14738</v>
      </c>
      <c r="B4957" s="390" t="s">
        <v>5794</v>
      </c>
      <c r="C4957" s="391" t="s">
        <v>9784</v>
      </c>
      <c r="D4957" s="390" t="s">
        <v>5791</v>
      </c>
      <c r="E4957" s="390" t="s">
        <v>1437</v>
      </c>
      <c r="F4957" s="392" t="s">
        <v>5798</v>
      </c>
      <c r="G4957" s="393" t="s">
        <v>5385</v>
      </c>
      <c r="H4957" s="394">
        <v>1.01</v>
      </c>
      <c r="I4957" s="395">
        <v>20.22</v>
      </c>
      <c r="J4957" s="395">
        <v>20.420000000000002</v>
      </c>
      <c r="K4957" s="379"/>
      <c r="L4957" s="491">
        <v>24.37</v>
      </c>
    </row>
    <row r="4958" spans="1:13" x14ac:dyDescent="0.2">
      <c r="A4958" s="359" t="s">
        <v>9492</v>
      </c>
      <c r="B4958" s="360" t="s">
        <v>11811</v>
      </c>
      <c r="C4958" s="361" t="s">
        <v>5781</v>
      </c>
      <c r="D4958" s="360" t="s">
        <v>5782</v>
      </c>
      <c r="E4958" s="360" t="s">
        <v>5783</v>
      </c>
      <c r="F4958" s="362" t="s">
        <v>5784</v>
      </c>
      <c r="G4958" s="363" t="s">
        <v>5785</v>
      </c>
      <c r="H4958" s="361" t="s">
        <v>5786</v>
      </c>
      <c r="I4958" s="361" t="s">
        <v>5787</v>
      </c>
      <c r="J4958" s="361" t="s">
        <v>5788</v>
      </c>
      <c r="K4958" s="364"/>
      <c r="L4958" s="494"/>
    </row>
    <row r="4959" spans="1:13" ht="36" x14ac:dyDescent="0.2">
      <c r="A4959" s="359" t="s">
        <v>9494</v>
      </c>
      <c r="B4959" s="365" t="s">
        <v>5789</v>
      </c>
      <c r="C4959" s="366" t="s">
        <v>9769</v>
      </c>
      <c r="D4959" s="365" t="s">
        <v>217</v>
      </c>
      <c r="E4959" s="365" t="s">
        <v>9770</v>
      </c>
      <c r="F4959" s="367" t="s">
        <v>6651</v>
      </c>
      <c r="G4959" s="368" t="s">
        <v>172</v>
      </c>
      <c r="H4959" s="369">
        <v>1</v>
      </c>
      <c r="I4959" s="370">
        <v>10.79</v>
      </c>
      <c r="J4959" s="370">
        <v>10.79</v>
      </c>
      <c r="K4959" s="371"/>
      <c r="L4959" s="495">
        <v>13.01</v>
      </c>
      <c r="M4959" s="488">
        <v>13.01</v>
      </c>
    </row>
    <row r="4960" spans="1:13" ht="24" x14ac:dyDescent="0.2">
      <c r="A4960" s="359" t="s">
        <v>9496</v>
      </c>
      <c r="B4960" s="418" t="s">
        <v>5898</v>
      </c>
      <c r="C4960" s="419" t="s">
        <v>6653</v>
      </c>
      <c r="D4960" s="418" t="s">
        <v>217</v>
      </c>
      <c r="E4960" s="418" t="s">
        <v>6654</v>
      </c>
      <c r="F4960" s="420" t="s">
        <v>5908</v>
      </c>
      <c r="G4960" s="421" t="s">
        <v>185</v>
      </c>
      <c r="H4960" s="422">
        <v>2.35E-2</v>
      </c>
      <c r="I4960" s="423">
        <v>16.63</v>
      </c>
      <c r="J4960" s="423">
        <v>0.39</v>
      </c>
      <c r="K4960" s="379"/>
      <c r="L4960" s="493">
        <v>20.04</v>
      </c>
    </row>
    <row r="4961" spans="1:13" ht="24" x14ac:dyDescent="0.2">
      <c r="A4961" s="359" t="s">
        <v>9497</v>
      </c>
      <c r="B4961" s="418" t="s">
        <v>5898</v>
      </c>
      <c r="C4961" s="419" t="s">
        <v>6656</v>
      </c>
      <c r="D4961" s="418" t="s">
        <v>217</v>
      </c>
      <c r="E4961" s="418" t="s">
        <v>1632</v>
      </c>
      <c r="F4961" s="420" t="s">
        <v>5908</v>
      </c>
      <c r="G4961" s="421" t="s">
        <v>185</v>
      </c>
      <c r="H4961" s="422">
        <v>2.35E-2</v>
      </c>
      <c r="I4961" s="423">
        <v>23.19</v>
      </c>
      <c r="J4961" s="423">
        <v>0.54</v>
      </c>
      <c r="K4961" s="379"/>
      <c r="L4961" s="493">
        <v>27.94</v>
      </c>
    </row>
    <row r="4962" spans="1:13" x14ac:dyDescent="0.2">
      <c r="A4962" s="359" t="s">
        <v>9498</v>
      </c>
      <c r="B4962" s="373" t="s">
        <v>5794</v>
      </c>
      <c r="C4962" s="374" t="s">
        <v>9774</v>
      </c>
      <c r="D4962" s="373" t="s">
        <v>217</v>
      </c>
      <c r="E4962" s="373" t="s">
        <v>9775</v>
      </c>
      <c r="F4962" s="375" t="s">
        <v>5798</v>
      </c>
      <c r="G4962" s="376" t="s">
        <v>172</v>
      </c>
      <c r="H4962" s="377">
        <v>1.0492999999999999</v>
      </c>
      <c r="I4962" s="378">
        <v>9.4</v>
      </c>
      <c r="J4962" s="378">
        <v>9.86</v>
      </c>
      <c r="K4962" s="379"/>
      <c r="L4962" s="493">
        <v>11.33</v>
      </c>
    </row>
    <row r="4963" spans="1:13" x14ac:dyDescent="0.2">
      <c r="A4963" s="359" t="s">
        <v>9501</v>
      </c>
      <c r="B4963" s="373" t="s">
        <v>5794</v>
      </c>
      <c r="C4963" s="374" t="s">
        <v>6667</v>
      </c>
      <c r="D4963" s="373" t="s">
        <v>217</v>
      </c>
      <c r="E4963" s="373" t="s">
        <v>6668</v>
      </c>
      <c r="F4963" s="375" t="s">
        <v>5798</v>
      </c>
      <c r="G4963" s="376" t="s">
        <v>160</v>
      </c>
      <c r="H4963" s="377">
        <v>5.4999999999999997E-3</v>
      </c>
      <c r="I4963" s="378">
        <v>1.55</v>
      </c>
      <c r="J4963" s="378">
        <v>0</v>
      </c>
      <c r="K4963" s="379"/>
      <c r="L4963" s="493">
        <v>1.87</v>
      </c>
    </row>
    <row r="4964" spans="1:13" x14ac:dyDescent="0.2">
      <c r="A4964" s="359" t="s">
        <v>14739</v>
      </c>
      <c r="B4964" s="381" t="s">
        <v>11818</v>
      </c>
      <c r="C4964" s="382" t="s">
        <v>5781</v>
      </c>
      <c r="D4964" s="381" t="s">
        <v>5782</v>
      </c>
      <c r="E4964" s="381" t="s">
        <v>5783</v>
      </c>
      <c r="F4964" s="383" t="s">
        <v>5784</v>
      </c>
      <c r="G4964" s="384" t="s">
        <v>5785</v>
      </c>
      <c r="H4964" s="382" t="s">
        <v>5786</v>
      </c>
      <c r="I4964" s="382" t="s">
        <v>5787</v>
      </c>
      <c r="J4964" s="382" t="s">
        <v>5788</v>
      </c>
      <c r="K4964" s="364"/>
    </row>
    <row r="4965" spans="1:13" ht="12.75" thickBot="1" x14ac:dyDescent="0.25">
      <c r="A4965" s="359" t="s">
        <v>14740</v>
      </c>
      <c r="B4965" s="385" t="s">
        <v>5789</v>
      </c>
      <c r="C4965" s="386" t="s">
        <v>9798</v>
      </c>
      <c r="D4965" s="385" t="s">
        <v>5791</v>
      </c>
      <c r="E4965" s="385" t="s">
        <v>1441</v>
      </c>
      <c r="F4965" s="387">
        <v>8</v>
      </c>
      <c r="G4965" s="388" t="s">
        <v>5385</v>
      </c>
      <c r="H4965" s="389">
        <v>1</v>
      </c>
      <c r="I4965" s="372">
        <v>47.96</v>
      </c>
      <c r="J4965" s="372">
        <v>47.96</v>
      </c>
      <c r="K4965" s="371"/>
      <c r="L4965" s="488">
        <v>57.79</v>
      </c>
      <c r="M4965" s="488">
        <v>57.79</v>
      </c>
    </row>
    <row r="4966" spans="1:13" ht="12.75" thickTop="1" x14ac:dyDescent="0.2">
      <c r="A4966" s="359" t="s">
        <v>14741</v>
      </c>
      <c r="B4966" s="390" t="s">
        <v>5794</v>
      </c>
      <c r="C4966" s="391" t="s">
        <v>5795</v>
      </c>
      <c r="D4966" s="390" t="s">
        <v>5791</v>
      </c>
      <c r="E4966" s="390" t="s">
        <v>5302</v>
      </c>
      <c r="F4966" s="392" t="s">
        <v>5796</v>
      </c>
      <c r="G4966" s="393" t="s">
        <v>86</v>
      </c>
      <c r="H4966" s="394">
        <v>0.40600000000000003</v>
      </c>
      <c r="I4966" s="395">
        <v>12.5</v>
      </c>
      <c r="J4966" s="395">
        <v>5.07</v>
      </c>
      <c r="K4966" s="379"/>
      <c r="L4966" s="491">
        <v>15.06</v>
      </c>
    </row>
    <row r="4967" spans="1:13" x14ac:dyDescent="0.2">
      <c r="A4967" s="359" t="s">
        <v>9502</v>
      </c>
      <c r="B4967" s="373" t="s">
        <v>5794</v>
      </c>
      <c r="C4967" s="374" t="s">
        <v>5916</v>
      </c>
      <c r="D4967" s="373" t="s">
        <v>5791</v>
      </c>
      <c r="E4967" s="373" t="s">
        <v>5350</v>
      </c>
      <c r="F4967" s="375" t="s">
        <v>5796</v>
      </c>
      <c r="G4967" s="376" t="s">
        <v>86</v>
      </c>
      <c r="H4967" s="377">
        <v>0.40600000000000003</v>
      </c>
      <c r="I4967" s="378">
        <v>18.510000000000002</v>
      </c>
      <c r="J4967" s="378">
        <v>7.51</v>
      </c>
      <c r="K4967" s="379"/>
      <c r="L4967" s="493">
        <v>22.3</v>
      </c>
    </row>
    <row r="4968" spans="1:13" x14ac:dyDescent="0.2">
      <c r="A4968" s="359" t="s">
        <v>9504</v>
      </c>
      <c r="B4968" s="373" t="s">
        <v>5794</v>
      </c>
      <c r="C4968" s="374" t="s">
        <v>9802</v>
      </c>
      <c r="D4968" s="373" t="s">
        <v>5791</v>
      </c>
      <c r="E4968" s="373" t="s">
        <v>1441</v>
      </c>
      <c r="F4968" s="375" t="s">
        <v>5798</v>
      </c>
      <c r="G4968" s="376" t="s">
        <v>5385</v>
      </c>
      <c r="H4968" s="377">
        <v>1.01</v>
      </c>
      <c r="I4968" s="378">
        <v>35.03</v>
      </c>
      <c r="J4968" s="378">
        <v>35.380000000000003</v>
      </c>
      <c r="K4968" s="379"/>
      <c r="L4968" s="493">
        <v>42.21</v>
      </c>
    </row>
    <row r="4969" spans="1:13" x14ac:dyDescent="0.2">
      <c r="A4969" s="359" t="s">
        <v>9506</v>
      </c>
      <c r="B4969" s="360" t="s">
        <v>11824</v>
      </c>
      <c r="C4969" s="361" t="s">
        <v>5781</v>
      </c>
      <c r="D4969" s="360" t="s">
        <v>5782</v>
      </c>
      <c r="E4969" s="360" t="s">
        <v>5783</v>
      </c>
      <c r="F4969" s="362" t="s">
        <v>5784</v>
      </c>
      <c r="G4969" s="363" t="s">
        <v>5785</v>
      </c>
      <c r="H4969" s="361" t="s">
        <v>5786</v>
      </c>
      <c r="I4969" s="361" t="s">
        <v>5787</v>
      </c>
      <c r="J4969" s="361" t="s">
        <v>5788</v>
      </c>
      <c r="K4969" s="364"/>
      <c r="L4969" s="494"/>
    </row>
    <row r="4970" spans="1:13" x14ac:dyDescent="0.2">
      <c r="A4970" s="359" t="s">
        <v>9507</v>
      </c>
      <c r="B4970" s="365" t="s">
        <v>5789</v>
      </c>
      <c r="C4970" s="366" t="s">
        <v>6642</v>
      </c>
      <c r="D4970" s="365" t="s">
        <v>5791</v>
      </c>
      <c r="E4970" s="365" t="s">
        <v>726</v>
      </c>
      <c r="F4970" s="367">
        <v>8</v>
      </c>
      <c r="G4970" s="368" t="s">
        <v>5385</v>
      </c>
      <c r="H4970" s="369">
        <v>1</v>
      </c>
      <c r="I4970" s="370">
        <v>58.81</v>
      </c>
      <c r="J4970" s="370">
        <v>58.81</v>
      </c>
      <c r="K4970" s="371"/>
      <c r="L4970" s="495">
        <v>70.849999999999994</v>
      </c>
      <c r="M4970" s="488">
        <v>70.849999999999994</v>
      </c>
    </row>
    <row r="4971" spans="1:13" x14ac:dyDescent="0.2">
      <c r="A4971" s="359" t="s">
        <v>9508</v>
      </c>
      <c r="B4971" s="373" t="s">
        <v>5794</v>
      </c>
      <c r="C4971" s="374" t="s">
        <v>5795</v>
      </c>
      <c r="D4971" s="373" t="s">
        <v>5791</v>
      </c>
      <c r="E4971" s="373" t="s">
        <v>5302</v>
      </c>
      <c r="F4971" s="375" t="s">
        <v>5796</v>
      </c>
      <c r="G4971" s="376" t="s">
        <v>86</v>
      </c>
      <c r="H4971" s="377">
        <v>0.47499999999999998</v>
      </c>
      <c r="I4971" s="378">
        <v>12.5</v>
      </c>
      <c r="J4971" s="378">
        <v>5.93</v>
      </c>
      <c r="K4971" s="379"/>
      <c r="L4971" s="493">
        <v>15.06</v>
      </c>
    </row>
    <row r="4972" spans="1:13" x14ac:dyDescent="0.2">
      <c r="A4972" s="359" t="s">
        <v>14742</v>
      </c>
      <c r="B4972" s="396" t="s">
        <v>5794</v>
      </c>
      <c r="C4972" s="397" t="s">
        <v>5916</v>
      </c>
      <c r="D4972" s="396" t="s">
        <v>5791</v>
      </c>
      <c r="E4972" s="396" t="s">
        <v>5350</v>
      </c>
      <c r="F4972" s="398" t="s">
        <v>5796</v>
      </c>
      <c r="G4972" s="399" t="s">
        <v>86</v>
      </c>
      <c r="H4972" s="400">
        <v>0.47499999999999998</v>
      </c>
      <c r="I4972" s="380">
        <v>18.510000000000002</v>
      </c>
      <c r="J4972" s="380">
        <v>8.7899999999999991</v>
      </c>
      <c r="K4972" s="379"/>
      <c r="L4972" s="489">
        <v>22.3</v>
      </c>
    </row>
    <row r="4973" spans="1:13" ht="12.75" thickBot="1" x14ac:dyDescent="0.25">
      <c r="A4973" s="359" t="s">
        <v>14743</v>
      </c>
      <c r="B4973" s="396" t="s">
        <v>5794</v>
      </c>
      <c r="C4973" s="397" t="s">
        <v>6646</v>
      </c>
      <c r="D4973" s="396" t="s">
        <v>5791</v>
      </c>
      <c r="E4973" s="396" t="s">
        <v>726</v>
      </c>
      <c r="F4973" s="398" t="s">
        <v>5798</v>
      </c>
      <c r="G4973" s="399" t="s">
        <v>5385</v>
      </c>
      <c r="H4973" s="400">
        <v>1.01</v>
      </c>
      <c r="I4973" s="380">
        <v>43.659920454545457</v>
      </c>
      <c r="J4973" s="380">
        <v>44.09</v>
      </c>
      <c r="K4973" s="379"/>
      <c r="L4973" s="489">
        <v>52.59</v>
      </c>
    </row>
    <row r="4974" spans="1:13" ht="12.75" thickTop="1" x14ac:dyDescent="0.2">
      <c r="A4974" s="359" t="s">
        <v>14744</v>
      </c>
      <c r="B4974" s="407" t="s">
        <v>11830</v>
      </c>
      <c r="C4974" s="408" t="s">
        <v>5781</v>
      </c>
      <c r="D4974" s="407" t="s">
        <v>5782</v>
      </c>
      <c r="E4974" s="407" t="s">
        <v>5783</v>
      </c>
      <c r="F4974" s="409" t="s">
        <v>5784</v>
      </c>
      <c r="G4974" s="410" t="s">
        <v>5785</v>
      </c>
      <c r="H4974" s="408" t="s">
        <v>5786</v>
      </c>
      <c r="I4974" s="408" t="s">
        <v>5787</v>
      </c>
      <c r="J4974" s="408" t="s">
        <v>5788</v>
      </c>
      <c r="K4974" s="364"/>
      <c r="L4974" s="492"/>
    </row>
    <row r="4975" spans="1:13" x14ac:dyDescent="0.2">
      <c r="A4975" s="359" t="s">
        <v>9509</v>
      </c>
      <c r="B4975" s="365" t="s">
        <v>5789</v>
      </c>
      <c r="C4975" s="366" t="s">
        <v>11832</v>
      </c>
      <c r="D4975" s="365" t="s">
        <v>5791</v>
      </c>
      <c r="E4975" s="365" t="s">
        <v>1906</v>
      </c>
      <c r="F4975" s="367">
        <v>8</v>
      </c>
      <c r="G4975" s="368" t="s">
        <v>5607</v>
      </c>
      <c r="H4975" s="369">
        <v>1</v>
      </c>
      <c r="I4975" s="370">
        <v>3.62</v>
      </c>
      <c r="J4975" s="370">
        <v>3.62</v>
      </c>
      <c r="K4975" s="371"/>
      <c r="L4975" s="495">
        <v>4.3600000000000003</v>
      </c>
      <c r="M4975" s="488">
        <v>4.3600000000000003</v>
      </c>
    </row>
    <row r="4976" spans="1:13" x14ac:dyDescent="0.2">
      <c r="A4976" s="359" t="s">
        <v>9511</v>
      </c>
      <c r="B4976" s="373" t="s">
        <v>5794</v>
      </c>
      <c r="C4976" s="374" t="s">
        <v>5795</v>
      </c>
      <c r="D4976" s="373" t="s">
        <v>5791</v>
      </c>
      <c r="E4976" s="373" t="s">
        <v>5302</v>
      </c>
      <c r="F4976" s="375" t="s">
        <v>5796</v>
      </c>
      <c r="G4976" s="376" t="s">
        <v>86</v>
      </c>
      <c r="H4976" s="377">
        <v>0.09</v>
      </c>
      <c r="I4976" s="378">
        <v>12.5</v>
      </c>
      <c r="J4976" s="378">
        <v>1.1200000000000001</v>
      </c>
      <c r="K4976" s="379"/>
      <c r="L4976" s="493">
        <v>15.06</v>
      </c>
    </row>
    <row r="4977" spans="1:13" x14ac:dyDescent="0.2">
      <c r="A4977" s="359" t="s">
        <v>9513</v>
      </c>
      <c r="B4977" s="373" t="s">
        <v>5794</v>
      </c>
      <c r="C4977" s="374" t="s">
        <v>5916</v>
      </c>
      <c r="D4977" s="373" t="s">
        <v>5791</v>
      </c>
      <c r="E4977" s="373" t="s">
        <v>5350</v>
      </c>
      <c r="F4977" s="375" t="s">
        <v>5796</v>
      </c>
      <c r="G4977" s="376" t="s">
        <v>86</v>
      </c>
      <c r="H4977" s="377">
        <v>0.09</v>
      </c>
      <c r="I4977" s="378">
        <v>18.510000000000002</v>
      </c>
      <c r="J4977" s="378">
        <v>1.66</v>
      </c>
      <c r="K4977" s="379"/>
      <c r="L4977" s="493">
        <v>22.3</v>
      </c>
    </row>
    <row r="4978" spans="1:13" x14ac:dyDescent="0.2">
      <c r="A4978" s="359" t="s">
        <v>9514</v>
      </c>
      <c r="B4978" s="373" t="s">
        <v>5794</v>
      </c>
      <c r="C4978" s="374" t="s">
        <v>7678</v>
      </c>
      <c r="D4978" s="373" t="s">
        <v>5791</v>
      </c>
      <c r="E4978" s="373" t="s">
        <v>7679</v>
      </c>
      <c r="F4978" s="375" t="s">
        <v>5798</v>
      </c>
      <c r="G4978" s="376" t="s">
        <v>5305</v>
      </c>
      <c r="H4978" s="377">
        <v>1</v>
      </c>
      <c r="I4978" s="378">
        <v>0.84659999999999991</v>
      </c>
      <c r="J4978" s="378">
        <v>0.84</v>
      </c>
      <c r="K4978" s="379"/>
      <c r="L4978" s="493">
        <v>1.01</v>
      </c>
    </row>
    <row r="4979" spans="1:13" x14ac:dyDescent="0.2">
      <c r="A4979" s="359" t="s">
        <v>9515</v>
      </c>
      <c r="B4979" s="360" t="s">
        <v>11837</v>
      </c>
      <c r="C4979" s="361" t="s">
        <v>5781</v>
      </c>
      <c r="D4979" s="360" t="s">
        <v>5782</v>
      </c>
      <c r="E4979" s="360" t="s">
        <v>5783</v>
      </c>
      <c r="F4979" s="362" t="s">
        <v>5784</v>
      </c>
      <c r="G4979" s="363" t="s">
        <v>5785</v>
      </c>
      <c r="H4979" s="361" t="s">
        <v>5786</v>
      </c>
      <c r="I4979" s="361" t="s">
        <v>5787</v>
      </c>
      <c r="J4979" s="361" t="s">
        <v>5788</v>
      </c>
      <c r="K4979" s="364"/>
      <c r="L4979" s="494"/>
    </row>
    <row r="4980" spans="1:13" x14ac:dyDescent="0.2">
      <c r="A4980" s="359" t="s">
        <v>14745</v>
      </c>
      <c r="B4980" s="385" t="s">
        <v>5789</v>
      </c>
      <c r="C4980" s="386" t="s">
        <v>11839</v>
      </c>
      <c r="D4980" s="385" t="s">
        <v>5791</v>
      </c>
      <c r="E4980" s="385" t="s">
        <v>1908</v>
      </c>
      <c r="F4980" s="387">
        <v>8</v>
      </c>
      <c r="G4980" s="388" t="s">
        <v>5607</v>
      </c>
      <c r="H4980" s="389">
        <v>1</v>
      </c>
      <c r="I4980" s="372">
        <v>10.77</v>
      </c>
      <c r="J4980" s="372">
        <v>10.77</v>
      </c>
      <c r="K4980" s="371"/>
      <c r="L4980" s="488">
        <v>12.99</v>
      </c>
      <c r="M4980" s="488">
        <v>12.99</v>
      </c>
    </row>
    <row r="4981" spans="1:13" ht="12.75" thickBot="1" x14ac:dyDescent="0.25">
      <c r="A4981" s="359" t="s">
        <v>14746</v>
      </c>
      <c r="B4981" s="396" t="s">
        <v>5794</v>
      </c>
      <c r="C4981" s="397" t="s">
        <v>5795</v>
      </c>
      <c r="D4981" s="396" t="s">
        <v>5791</v>
      </c>
      <c r="E4981" s="396" t="s">
        <v>5302</v>
      </c>
      <c r="F4981" s="398" t="s">
        <v>5796</v>
      </c>
      <c r="G4981" s="399" t="s">
        <v>86</v>
      </c>
      <c r="H4981" s="400">
        <v>0.18</v>
      </c>
      <c r="I4981" s="380">
        <v>12.5</v>
      </c>
      <c r="J4981" s="380">
        <v>2.25</v>
      </c>
      <c r="K4981" s="379"/>
      <c r="L4981" s="489">
        <v>15.06</v>
      </c>
    </row>
    <row r="4982" spans="1:13" ht="12.75" thickTop="1" x14ac:dyDescent="0.2">
      <c r="A4982" s="359" t="s">
        <v>14747</v>
      </c>
      <c r="B4982" s="390" t="s">
        <v>5794</v>
      </c>
      <c r="C4982" s="391" t="s">
        <v>5916</v>
      </c>
      <c r="D4982" s="390" t="s">
        <v>5791</v>
      </c>
      <c r="E4982" s="390" t="s">
        <v>5350</v>
      </c>
      <c r="F4982" s="392" t="s">
        <v>5796</v>
      </c>
      <c r="G4982" s="393" t="s">
        <v>86</v>
      </c>
      <c r="H4982" s="394">
        <v>0.18</v>
      </c>
      <c r="I4982" s="395">
        <v>18.510000000000002</v>
      </c>
      <c r="J4982" s="395">
        <v>3.33</v>
      </c>
      <c r="K4982" s="379"/>
      <c r="L4982" s="491">
        <v>22.3</v>
      </c>
    </row>
    <row r="4983" spans="1:13" x14ac:dyDescent="0.2">
      <c r="A4983" s="359" t="s">
        <v>9517</v>
      </c>
      <c r="B4983" s="373" t="s">
        <v>5794</v>
      </c>
      <c r="C4983" s="374" t="s">
        <v>11843</v>
      </c>
      <c r="D4983" s="373" t="s">
        <v>5791</v>
      </c>
      <c r="E4983" s="373" t="s">
        <v>11844</v>
      </c>
      <c r="F4983" s="375" t="s">
        <v>5798</v>
      </c>
      <c r="G4983" s="376" t="s">
        <v>5305</v>
      </c>
      <c r="H4983" s="377">
        <v>1</v>
      </c>
      <c r="I4983" s="378">
        <v>5.1913333333333327</v>
      </c>
      <c r="J4983" s="378">
        <v>5.19</v>
      </c>
      <c r="K4983" s="379"/>
      <c r="L4983" s="493">
        <v>6.27</v>
      </c>
    </row>
    <row r="4984" spans="1:13" x14ac:dyDescent="0.2">
      <c r="A4984" s="359" t="s">
        <v>9519</v>
      </c>
      <c r="B4984" s="360" t="s">
        <v>11846</v>
      </c>
      <c r="C4984" s="361" t="s">
        <v>5781</v>
      </c>
      <c r="D4984" s="360" t="s">
        <v>5782</v>
      </c>
      <c r="E4984" s="360" t="s">
        <v>5783</v>
      </c>
      <c r="F4984" s="362" t="s">
        <v>5784</v>
      </c>
      <c r="G4984" s="363" t="s">
        <v>5785</v>
      </c>
      <c r="H4984" s="361" t="s">
        <v>5786</v>
      </c>
      <c r="I4984" s="361" t="s">
        <v>5787</v>
      </c>
      <c r="J4984" s="361" t="s">
        <v>5788</v>
      </c>
      <c r="K4984" s="364"/>
      <c r="L4984" s="494"/>
    </row>
    <row r="4985" spans="1:13" x14ac:dyDescent="0.2">
      <c r="A4985" s="359" t="s">
        <v>9521</v>
      </c>
      <c r="B4985" s="365" t="s">
        <v>5789</v>
      </c>
      <c r="C4985" s="366" t="s">
        <v>11848</v>
      </c>
      <c r="D4985" s="365" t="s">
        <v>5791</v>
      </c>
      <c r="E4985" s="365" t="s">
        <v>1910</v>
      </c>
      <c r="F4985" s="367">
        <v>8</v>
      </c>
      <c r="G4985" s="368" t="s">
        <v>5607</v>
      </c>
      <c r="H4985" s="369">
        <v>1</v>
      </c>
      <c r="I4985" s="370">
        <v>19.22</v>
      </c>
      <c r="J4985" s="370">
        <v>19.22</v>
      </c>
      <c r="K4985" s="371"/>
      <c r="L4985" s="495">
        <v>23.14</v>
      </c>
      <c r="M4985" s="488">
        <v>23.14</v>
      </c>
    </row>
    <row r="4986" spans="1:13" x14ac:dyDescent="0.2">
      <c r="A4986" s="359" t="s">
        <v>9522</v>
      </c>
      <c r="B4986" s="373" t="s">
        <v>5794</v>
      </c>
      <c r="C4986" s="374" t="s">
        <v>5795</v>
      </c>
      <c r="D4986" s="373" t="s">
        <v>5791</v>
      </c>
      <c r="E4986" s="373" t="s">
        <v>5302</v>
      </c>
      <c r="F4986" s="375" t="s">
        <v>5796</v>
      </c>
      <c r="G4986" s="376" t="s">
        <v>86</v>
      </c>
      <c r="H4986" s="377">
        <v>0.185</v>
      </c>
      <c r="I4986" s="378">
        <v>12.5</v>
      </c>
      <c r="J4986" s="378">
        <v>2.31</v>
      </c>
      <c r="K4986" s="379"/>
      <c r="L4986" s="493">
        <v>15.06</v>
      </c>
    </row>
    <row r="4987" spans="1:13" x14ac:dyDescent="0.2">
      <c r="A4987" s="359" t="s">
        <v>9523</v>
      </c>
      <c r="B4987" s="373" t="s">
        <v>5794</v>
      </c>
      <c r="C4987" s="374" t="s">
        <v>5916</v>
      </c>
      <c r="D4987" s="373" t="s">
        <v>5791</v>
      </c>
      <c r="E4987" s="373" t="s">
        <v>5350</v>
      </c>
      <c r="F4987" s="375" t="s">
        <v>5796</v>
      </c>
      <c r="G4987" s="376" t="s">
        <v>86</v>
      </c>
      <c r="H4987" s="377">
        <v>0.185</v>
      </c>
      <c r="I4987" s="378">
        <v>18.510000000000002</v>
      </c>
      <c r="J4987" s="378">
        <v>3.42</v>
      </c>
      <c r="K4987" s="379"/>
      <c r="L4987" s="493">
        <v>22.3</v>
      </c>
    </row>
    <row r="4988" spans="1:13" x14ac:dyDescent="0.2">
      <c r="A4988" s="359" t="s">
        <v>14748</v>
      </c>
      <c r="B4988" s="396" t="s">
        <v>5794</v>
      </c>
      <c r="C4988" s="397" t="s">
        <v>11852</v>
      </c>
      <c r="D4988" s="396" t="s">
        <v>5791</v>
      </c>
      <c r="E4988" s="396" t="s">
        <v>5352</v>
      </c>
      <c r="F4988" s="398" t="s">
        <v>5798</v>
      </c>
      <c r="G4988" s="399" t="s">
        <v>5305</v>
      </c>
      <c r="H4988" s="400">
        <v>1</v>
      </c>
      <c r="I4988" s="380">
        <v>13.490369230769229</v>
      </c>
      <c r="J4988" s="380">
        <v>13.49</v>
      </c>
      <c r="K4988" s="379"/>
      <c r="L4988" s="489">
        <v>16.239999999999998</v>
      </c>
    </row>
    <row r="4989" spans="1:13" ht="12.75" thickBot="1" x14ac:dyDescent="0.25">
      <c r="A4989" s="359" t="s">
        <v>14749</v>
      </c>
      <c r="B4989" s="381" t="s">
        <v>11854</v>
      </c>
      <c r="C4989" s="382" t="s">
        <v>5781</v>
      </c>
      <c r="D4989" s="381" t="s">
        <v>5782</v>
      </c>
      <c r="E4989" s="381" t="s">
        <v>5783</v>
      </c>
      <c r="F4989" s="383" t="s">
        <v>5784</v>
      </c>
      <c r="G4989" s="384" t="s">
        <v>5785</v>
      </c>
      <c r="H4989" s="382" t="s">
        <v>5786</v>
      </c>
      <c r="I4989" s="382" t="s">
        <v>5787</v>
      </c>
      <c r="J4989" s="382" t="s">
        <v>5788</v>
      </c>
      <c r="K4989" s="364"/>
    </row>
    <row r="4990" spans="1:13" ht="12.75" thickTop="1" x14ac:dyDescent="0.2">
      <c r="A4990" s="359" t="s">
        <v>14750</v>
      </c>
      <c r="B4990" s="401" t="s">
        <v>5789</v>
      </c>
      <c r="C4990" s="402" t="s">
        <v>9912</v>
      </c>
      <c r="D4990" s="401" t="s">
        <v>5791</v>
      </c>
      <c r="E4990" s="401" t="s">
        <v>1470</v>
      </c>
      <c r="F4990" s="403">
        <v>8</v>
      </c>
      <c r="G4990" s="404" t="s">
        <v>5607</v>
      </c>
      <c r="H4990" s="405">
        <v>1</v>
      </c>
      <c r="I4990" s="406">
        <v>19.43</v>
      </c>
      <c r="J4990" s="406">
        <v>19.43</v>
      </c>
      <c r="K4990" s="371"/>
      <c r="L4990" s="496">
        <v>23.4</v>
      </c>
      <c r="M4990" s="488">
        <v>23.4</v>
      </c>
    </row>
    <row r="4991" spans="1:13" x14ac:dyDescent="0.2">
      <c r="A4991" s="359" t="s">
        <v>9524</v>
      </c>
      <c r="B4991" s="373" t="s">
        <v>5794</v>
      </c>
      <c r="C4991" s="374" t="s">
        <v>5795</v>
      </c>
      <c r="D4991" s="373" t="s">
        <v>5791</v>
      </c>
      <c r="E4991" s="373" t="s">
        <v>5302</v>
      </c>
      <c r="F4991" s="375" t="s">
        <v>5796</v>
      </c>
      <c r="G4991" s="376" t="s">
        <v>86</v>
      </c>
      <c r="H4991" s="377">
        <v>0.185</v>
      </c>
      <c r="I4991" s="378">
        <v>12.5</v>
      </c>
      <c r="J4991" s="378">
        <v>2.31</v>
      </c>
      <c r="K4991" s="379"/>
      <c r="L4991" s="493">
        <v>15.06</v>
      </c>
    </row>
    <row r="4992" spans="1:13" x14ac:dyDescent="0.2">
      <c r="A4992" s="359" t="s">
        <v>9526</v>
      </c>
      <c r="B4992" s="373" t="s">
        <v>5794</v>
      </c>
      <c r="C4992" s="374" t="s">
        <v>5916</v>
      </c>
      <c r="D4992" s="373" t="s">
        <v>5791</v>
      </c>
      <c r="E4992" s="373" t="s">
        <v>5350</v>
      </c>
      <c r="F4992" s="375" t="s">
        <v>5796</v>
      </c>
      <c r="G4992" s="376" t="s">
        <v>86</v>
      </c>
      <c r="H4992" s="377">
        <v>0.185</v>
      </c>
      <c r="I4992" s="378">
        <v>18.510000000000002</v>
      </c>
      <c r="J4992" s="378">
        <v>3.42</v>
      </c>
      <c r="K4992" s="379"/>
      <c r="L4992" s="493">
        <v>22.3</v>
      </c>
    </row>
    <row r="4993" spans="1:13" x14ac:dyDescent="0.2">
      <c r="A4993" s="359" t="s">
        <v>9528</v>
      </c>
      <c r="B4993" s="373" t="s">
        <v>5794</v>
      </c>
      <c r="C4993" s="374" t="s">
        <v>9916</v>
      </c>
      <c r="D4993" s="373" t="s">
        <v>5791</v>
      </c>
      <c r="E4993" s="373" t="s">
        <v>5354</v>
      </c>
      <c r="F4993" s="375" t="s">
        <v>5798</v>
      </c>
      <c r="G4993" s="376" t="s">
        <v>5305</v>
      </c>
      <c r="H4993" s="377">
        <v>1</v>
      </c>
      <c r="I4993" s="378">
        <v>13.700530769230767</v>
      </c>
      <c r="J4993" s="378">
        <v>13.7</v>
      </c>
      <c r="K4993" s="379"/>
      <c r="L4993" s="493">
        <v>16.5</v>
      </c>
    </row>
    <row r="4994" spans="1:13" x14ac:dyDescent="0.2">
      <c r="A4994" s="359" t="s">
        <v>9529</v>
      </c>
      <c r="B4994" s="360" t="s">
        <v>11860</v>
      </c>
      <c r="C4994" s="361" t="s">
        <v>5781</v>
      </c>
      <c r="D4994" s="360" t="s">
        <v>5782</v>
      </c>
      <c r="E4994" s="360" t="s">
        <v>5783</v>
      </c>
      <c r="F4994" s="362" t="s">
        <v>5784</v>
      </c>
      <c r="G4994" s="363" t="s">
        <v>5785</v>
      </c>
      <c r="H4994" s="361" t="s">
        <v>5786</v>
      </c>
      <c r="I4994" s="361" t="s">
        <v>5787</v>
      </c>
      <c r="J4994" s="361" t="s">
        <v>5788</v>
      </c>
      <c r="K4994" s="364"/>
      <c r="L4994" s="494"/>
    </row>
    <row r="4995" spans="1:13" x14ac:dyDescent="0.2">
      <c r="A4995" s="359" t="s">
        <v>9530</v>
      </c>
      <c r="B4995" s="365" t="s">
        <v>5789</v>
      </c>
      <c r="C4995" s="366" t="s">
        <v>11862</v>
      </c>
      <c r="D4995" s="365" t="s">
        <v>5791</v>
      </c>
      <c r="E4995" s="365" t="s">
        <v>1913</v>
      </c>
      <c r="F4995" s="367">
        <v>8</v>
      </c>
      <c r="G4995" s="368" t="s">
        <v>5607</v>
      </c>
      <c r="H4995" s="369">
        <v>1</v>
      </c>
      <c r="I4995" s="370">
        <v>8.06</v>
      </c>
      <c r="J4995" s="370">
        <v>8.06</v>
      </c>
      <c r="K4995" s="371"/>
      <c r="L4995" s="495">
        <v>9.7100000000000009</v>
      </c>
      <c r="M4995" s="488">
        <v>9.7100000000000009</v>
      </c>
    </row>
    <row r="4996" spans="1:13" x14ac:dyDescent="0.2">
      <c r="A4996" s="359" t="s">
        <v>9531</v>
      </c>
      <c r="B4996" s="373" t="s">
        <v>5794</v>
      </c>
      <c r="C4996" s="374" t="s">
        <v>5795</v>
      </c>
      <c r="D4996" s="373" t="s">
        <v>5791</v>
      </c>
      <c r="E4996" s="373" t="s">
        <v>5302</v>
      </c>
      <c r="F4996" s="375" t="s">
        <v>5796</v>
      </c>
      <c r="G4996" s="376" t="s">
        <v>86</v>
      </c>
      <c r="H4996" s="377">
        <v>0.14000000000000001</v>
      </c>
      <c r="I4996" s="378">
        <v>12.5</v>
      </c>
      <c r="J4996" s="378">
        <v>1.75</v>
      </c>
      <c r="K4996" s="379"/>
      <c r="L4996" s="493">
        <v>15.06</v>
      </c>
    </row>
    <row r="4997" spans="1:13" x14ac:dyDescent="0.2">
      <c r="A4997" s="359" t="s">
        <v>14751</v>
      </c>
      <c r="B4997" s="396" t="s">
        <v>5794</v>
      </c>
      <c r="C4997" s="397" t="s">
        <v>5916</v>
      </c>
      <c r="D4997" s="396" t="s">
        <v>5791</v>
      </c>
      <c r="E4997" s="396" t="s">
        <v>5350</v>
      </c>
      <c r="F4997" s="398" t="s">
        <v>5796</v>
      </c>
      <c r="G4997" s="399" t="s">
        <v>86</v>
      </c>
      <c r="H4997" s="400">
        <v>0.14000000000000001</v>
      </c>
      <c r="I4997" s="380">
        <v>18.510000000000002</v>
      </c>
      <c r="J4997" s="380">
        <v>2.59</v>
      </c>
      <c r="K4997" s="379"/>
      <c r="L4997" s="489">
        <v>22.3</v>
      </c>
    </row>
    <row r="4998" spans="1:13" ht="12.75" thickBot="1" x14ac:dyDescent="0.25">
      <c r="A4998" s="359" t="s">
        <v>14752</v>
      </c>
      <c r="B4998" s="396" t="s">
        <v>5794</v>
      </c>
      <c r="C4998" s="397" t="s">
        <v>11866</v>
      </c>
      <c r="D4998" s="396" t="s">
        <v>5791</v>
      </c>
      <c r="E4998" s="396" t="s">
        <v>11867</v>
      </c>
      <c r="F4998" s="398" t="s">
        <v>5798</v>
      </c>
      <c r="G4998" s="399" t="s">
        <v>5305</v>
      </c>
      <c r="H4998" s="400">
        <v>1</v>
      </c>
      <c r="I4998" s="380">
        <v>3.72</v>
      </c>
      <c r="J4998" s="380">
        <v>3.72</v>
      </c>
      <c r="K4998" s="379"/>
      <c r="L4998" s="489">
        <v>4.49</v>
      </c>
    </row>
    <row r="4999" spans="1:13" ht="12.75" thickTop="1" x14ac:dyDescent="0.2">
      <c r="A4999" s="359" t="s">
        <v>14753</v>
      </c>
      <c r="B4999" s="407" t="s">
        <v>11869</v>
      </c>
      <c r="C4999" s="408" t="s">
        <v>5781</v>
      </c>
      <c r="D4999" s="407" t="s">
        <v>5782</v>
      </c>
      <c r="E4999" s="407" t="s">
        <v>5783</v>
      </c>
      <c r="F4999" s="409" t="s">
        <v>5784</v>
      </c>
      <c r="G4999" s="410" t="s">
        <v>5785</v>
      </c>
      <c r="H4999" s="408" t="s">
        <v>5786</v>
      </c>
      <c r="I4999" s="408" t="s">
        <v>5787</v>
      </c>
      <c r="J4999" s="408" t="s">
        <v>5788</v>
      </c>
      <c r="K4999" s="364"/>
      <c r="L4999" s="492"/>
    </row>
    <row r="5000" spans="1:13" x14ac:dyDescent="0.2">
      <c r="A5000" s="359" t="s">
        <v>9532</v>
      </c>
      <c r="B5000" s="365" t="s">
        <v>5789</v>
      </c>
      <c r="C5000" s="366" t="s">
        <v>9853</v>
      </c>
      <c r="D5000" s="365" t="s">
        <v>5791</v>
      </c>
      <c r="E5000" s="365" t="s">
        <v>1455</v>
      </c>
      <c r="F5000" s="367">
        <v>8</v>
      </c>
      <c r="G5000" s="368" t="s">
        <v>5607</v>
      </c>
      <c r="H5000" s="369">
        <v>1</v>
      </c>
      <c r="I5000" s="370">
        <v>12.91</v>
      </c>
      <c r="J5000" s="370">
        <v>12.91</v>
      </c>
      <c r="K5000" s="371"/>
      <c r="L5000" s="495">
        <v>15.55</v>
      </c>
      <c r="M5000" s="488">
        <v>15.55</v>
      </c>
    </row>
    <row r="5001" spans="1:13" x14ac:dyDescent="0.2">
      <c r="A5001" s="359" t="s">
        <v>9534</v>
      </c>
      <c r="B5001" s="373" t="s">
        <v>5794</v>
      </c>
      <c r="C5001" s="374" t="s">
        <v>5795</v>
      </c>
      <c r="D5001" s="373" t="s">
        <v>5791</v>
      </c>
      <c r="E5001" s="373" t="s">
        <v>5302</v>
      </c>
      <c r="F5001" s="375" t="s">
        <v>5796</v>
      </c>
      <c r="G5001" s="376" t="s">
        <v>86</v>
      </c>
      <c r="H5001" s="377">
        <v>0.14000000000000001</v>
      </c>
      <c r="I5001" s="378">
        <v>12.5</v>
      </c>
      <c r="J5001" s="378">
        <v>1.75</v>
      </c>
      <c r="K5001" s="379"/>
      <c r="L5001" s="493">
        <v>15.06</v>
      </c>
    </row>
    <row r="5002" spans="1:13" x14ac:dyDescent="0.2">
      <c r="A5002" s="359" t="s">
        <v>9536</v>
      </c>
      <c r="B5002" s="373" t="s">
        <v>5794</v>
      </c>
      <c r="C5002" s="374" t="s">
        <v>5916</v>
      </c>
      <c r="D5002" s="373" t="s">
        <v>5791</v>
      </c>
      <c r="E5002" s="373" t="s">
        <v>5350</v>
      </c>
      <c r="F5002" s="375" t="s">
        <v>5796</v>
      </c>
      <c r="G5002" s="376" t="s">
        <v>86</v>
      </c>
      <c r="H5002" s="377">
        <v>0.14000000000000001</v>
      </c>
      <c r="I5002" s="378">
        <v>18.510000000000002</v>
      </c>
      <c r="J5002" s="378">
        <v>2.59</v>
      </c>
      <c r="K5002" s="379"/>
      <c r="L5002" s="493">
        <v>22.3</v>
      </c>
    </row>
    <row r="5003" spans="1:13" x14ac:dyDescent="0.2">
      <c r="A5003" s="359" t="s">
        <v>9537</v>
      </c>
      <c r="B5003" s="373" t="s">
        <v>5794</v>
      </c>
      <c r="C5003" s="374" t="s">
        <v>9857</v>
      </c>
      <c r="D5003" s="373" t="s">
        <v>5791</v>
      </c>
      <c r="E5003" s="373" t="s">
        <v>9858</v>
      </c>
      <c r="F5003" s="375" t="s">
        <v>5798</v>
      </c>
      <c r="G5003" s="376" t="s">
        <v>5305</v>
      </c>
      <c r="H5003" s="377">
        <v>1</v>
      </c>
      <c r="I5003" s="378">
        <v>8.57</v>
      </c>
      <c r="J5003" s="378">
        <v>8.57</v>
      </c>
      <c r="K5003" s="379"/>
      <c r="L5003" s="493">
        <v>10.33</v>
      </c>
    </row>
    <row r="5004" spans="1:13" x14ac:dyDescent="0.2">
      <c r="A5004" s="359" t="s">
        <v>9538</v>
      </c>
      <c r="B5004" s="360" t="s">
        <v>11875</v>
      </c>
      <c r="C5004" s="361" t="s">
        <v>5781</v>
      </c>
      <c r="D5004" s="360" t="s">
        <v>5782</v>
      </c>
      <c r="E5004" s="360" t="s">
        <v>5783</v>
      </c>
      <c r="F5004" s="362" t="s">
        <v>5784</v>
      </c>
      <c r="G5004" s="363" t="s">
        <v>5785</v>
      </c>
      <c r="H5004" s="361" t="s">
        <v>5786</v>
      </c>
      <c r="I5004" s="361" t="s">
        <v>5787</v>
      </c>
      <c r="J5004" s="361" t="s">
        <v>5788</v>
      </c>
      <c r="K5004" s="364"/>
      <c r="L5004" s="494"/>
    </row>
    <row r="5005" spans="1:13" ht="24" x14ac:dyDescent="0.2">
      <c r="A5005" s="359" t="s">
        <v>9540</v>
      </c>
      <c r="B5005" s="365" t="s">
        <v>5789</v>
      </c>
      <c r="C5005" s="366" t="s">
        <v>9920</v>
      </c>
      <c r="D5005" s="365" t="s">
        <v>217</v>
      </c>
      <c r="E5005" s="365" t="s">
        <v>1474</v>
      </c>
      <c r="F5005" s="367" t="s">
        <v>6651</v>
      </c>
      <c r="G5005" s="368" t="s">
        <v>160</v>
      </c>
      <c r="H5005" s="369">
        <v>1</v>
      </c>
      <c r="I5005" s="370">
        <v>4.4499999999999993</v>
      </c>
      <c r="J5005" s="370">
        <v>4.4499999999999993</v>
      </c>
      <c r="K5005" s="371"/>
      <c r="L5005" s="495">
        <v>5.37</v>
      </c>
      <c r="M5005" s="488">
        <v>5.37</v>
      </c>
    </row>
    <row r="5006" spans="1:13" ht="24" x14ac:dyDescent="0.2">
      <c r="A5006" s="359" t="s">
        <v>14754</v>
      </c>
      <c r="B5006" s="424" t="s">
        <v>5898</v>
      </c>
      <c r="C5006" s="425" t="s">
        <v>6653</v>
      </c>
      <c r="D5006" s="424" t="s">
        <v>217</v>
      </c>
      <c r="E5006" s="424" t="s">
        <v>6654</v>
      </c>
      <c r="F5006" s="426" t="s">
        <v>5908</v>
      </c>
      <c r="G5006" s="427" t="s">
        <v>185</v>
      </c>
      <c r="H5006" s="428">
        <v>7.0599999999999996E-2</v>
      </c>
      <c r="I5006" s="429">
        <v>16.63</v>
      </c>
      <c r="J5006" s="417">
        <v>1.17</v>
      </c>
      <c r="K5006" s="379"/>
      <c r="L5006" s="489">
        <v>20.04</v>
      </c>
    </row>
    <row r="5007" spans="1:13" ht="24.75" thickBot="1" x14ac:dyDescent="0.25">
      <c r="A5007" s="359" t="s">
        <v>14755</v>
      </c>
      <c r="B5007" s="424" t="s">
        <v>5898</v>
      </c>
      <c r="C5007" s="425" t="s">
        <v>6656</v>
      </c>
      <c r="D5007" s="424" t="s">
        <v>217</v>
      </c>
      <c r="E5007" s="424" t="s">
        <v>1632</v>
      </c>
      <c r="F5007" s="426" t="s">
        <v>5908</v>
      </c>
      <c r="G5007" s="427" t="s">
        <v>185</v>
      </c>
      <c r="H5007" s="428">
        <v>7.0599999999999996E-2</v>
      </c>
      <c r="I5007" s="429">
        <v>23.19</v>
      </c>
      <c r="J5007" s="417">
        <v>1.63</v>
      </c>
      <c r="K5007" s="379"/>
      <c r="L5007" s="489">
        <v>27.94</v>
      </c>
    </row>
    <row r="5008" spans="1:13" ht="12.75" thickTop="1" x14ac:dyDescent="0.2">
      <c r="A5008" s="359" t="s">
        <v>14756</v>
      </c>
      <c r="B5008" s="390" t="s">
        <v>5794</v>
      </c>
      <c r="C5008" s="391" t="s">
        <v>9893</v>
      </c>
      <c r="D5008" s="390" t="s">
        <v>217</v>
      </c>
      <c r="E5008" s="390" t="s">
        <v>9894</v>
      </c>
      <c r="F5008" s="392" t="s">
        <v>5798</v>
      </c>
      <c r="G5008" s="393" t="s">
        <v>160</v>
      </c>
      <c r="H5008" s="394">
        <v>7.1000000000000004E-3</v>
      </c>
      <c r="I5008" s="395">
        <v>54.28</v>
      </c>
      <c r="J5008" s="395">
        <v>0.38</v>
      </c>
      <c r="K5008" s="379"/>
      <c r="L5008" s="491">
        <v>65.400000000000006</v>
      </c>
    </row>
    <row r="5009" spans="1:13" x14ac:dyDescent="0.2">
      <c r="A5009" s="359" t="s">
        <v>9543</v>
      </c>
      <c r="B5009" s="373" t="s">
        <v>5794</v>
      </c>
      <c r="C5009" s="374" t="s">
        <v>9925</v>
      </c>
      <c r="D5009" s="373" t="s">
        <v>217</v>
      </c>
      <c r="E5009" s="373" t="s">
        <v>9926</v>
      </c>
      <c r="F5009" s="375" t="s">
        <v>5798</v>
      </c>
      <c r="G5009" s="376" t="s">
        <v>160</v>
      </c>
      <c r="H5009" s="377">
        <v>1</v>
      </c>
      <c r="I5009" s="378">
        <v>0.7752</v>
      </c>
      <c r="J5009" s="378">
        <v>0.77</v>
      </c>
      <c r="K5009" s="379"/>
      <c r="L5009" s="493">
        <v>0.92</v>
      </c>
    </row>
    <row r="5010" spans="1:13" x14ac:dyDescent="0.2">
      <c r="A5010" s="359" t="s">
        <v>9545</v>
      </c>
      <c r="B5010" s="373" t="s">
        <v>5794</v>
      </c>
      <c r="C5010" s="374" t="s">
        <v>6664</v>
      </c>
      <c r="D5010" s="373" t="s">
        <v>217</v>
      </c>
      <c r="E5010" s="373" t="s">
        <v>6665</v>
      </c>
      <c r="F5010" s="375" t="s">
        <v>5798</v>
      </c>
      <c r="G5010" s="376" t="s">
        <v>160</v>
      </c>
      <c r="H5010" s="377">
        <v>8.0000000000000002E-3</v>
      </c>
      <c r="I5010" s="378">
        <v>61.5</v>
      </c>
      <c r="J5010" s="378">
        <v>0.49</v>
      </c>
      <c r="K5010" s="379"/>
      <c r="L5010" s="493">
        <v>74.09</v>
      </c>
    </row>
    <row r="5011" spans="1:13" x14ac:dyDescent="0.2">
      <c r="A5011" s="359" t="s">
        <v>9547</v>
      </c>
      <c r="B5011" s="373" t="s">
        <v>5794</v>
      </c>
      <c r="C5011" s="374" t="s">
        <v>6667</v>
      </c>
      <c r="D5011" s="373" t="s">
        <v>217</v>
      </c>
      <c r="E5011" s="373" t="s">
        <v>6668</v>
      </c>
      <c r="F5011" s="375" t="s">
        <v>5798</v>
      </c>
      <c r="G5011" s="376" t="s">
        <v>160</v>
      </c>
      <c r="H5011" s="377">
        <v>1.0800000000000001E-2</v>
      </c>
      <c r="I5011" s="378">
        <v>1.55</v>
      </c>
      <c r="J5011" s="378">
        <v>0.01</v>
      </c>
      <c r="K5011" s="379"/>
      <c r="L5011" s="493">
        <v>1.87</v>
      </c>
    </row>
    <row r="5012" spans="1:13" x14ac:dyDescent="0.2">
      <c r="A5012" s="359" t="s">
        <v>9548</v>
      </c>
      <c r="B5012" s="360" t="s">
        <v>11884</v>
      </c>
      <c r="C5012" s="361" t="s">
        <v>5781</v>
      </c>
      <c r="D5012" s="360" t="s">
        <v>5782</v>
      </c>
      <c r="E5012" s="360" t="s">
        <v>5783</v>
      </c>
      <c r="F5012" s="362" t="s">
        <v>5784</v>
      </c>
      <c r="G5012" s="363" t="s">
        <v>5785</v>
      </c>
      <c r="H5012" s="361" t="s">
        <v>5786</v>
      </c>
      <c r="I5012" s="361" t="s">
        <v>5787</v>
      </c>
      <c r="J5012" s="361" t="s">
        <v>5788</v>
      </c>
      <c r="K5012" s="364"/>
      <c r="L5012" s="494"/>
    </row>
    <row r="5013" spans="1:13" ht="24" x14ac:dyDescent="0.2">
      <c r="A5013" s="359" t="s">
        <v>9549</v>
      </c>
      <c r="B5013" s="365" t="s">
        <v>5789</v>
      </c>
      <c r="C5013" s="366" t="s">
        <v>9938</v>
      </c>
      <c r="D5013" s="365" t="s">
        <v>217</v>
      </c>
      <c r="E5013" s="365" t="s">
        <v>1477</v>
      </c>
      <c r="F5013" s="367" t="s">
        <v>6651</v>
      </c>
      <c r="G5013" s="368" t="s">
        <v>160</v>
      </c>
      <c r="H5013" s="369">
        <v>1</v>
      </c>
      <c r="I5013" s="370">
        <v>12.54</v>
      </c>
      <c r="J5013" s="370">
        <v>12.54</v>
      </c>
      <c r="K5013" s="371"/>
      <c r="L5013" s="495">
        <v>15.12</v>
      </c>
      <c r="M5013" s="488">
        <v>15.12</v>
      </c>
    </row>
    <row r="5014" spans="1:13" ht="24" x14ac:dyDescent="0.2">
      <c r="A5014" s="359" t="s">
        <v>14757</v>
      </c>
      <c r="B5014" s="424" t="s">
        <v>5898</v>
      </c>
      <c r="C5014" s="425" t="s">
        <v>6653</v>
      </c>
      <c r="D5014" s="424" t="s">
        <v>217</v>
      </c>
      <c r="E5014" s="424" t="s">
        <v>6654</v>
      </c>
      <c r="F5014" s="426" t="s">
        <v>5908</v>
      </c>
      <c r="G5014" s="427" t="s">
        <v>185</v>
      </c>
      <c r="H5014" s="428">
        <v>0.12709999999999999</v>
      </c>
      <c r="I5014" s="429">
        <v>16.63</v>
      </c>
      <c r="J5014" s="417">
        <v>2.11</v>
      </c>
      <c r="K5014" s="379"/>
      <c r="L5014" s="489">
        <v>20.04</v>
      </c>
    </row>
    <row r="5015" spans="1:13" ht="24.75" thickBot="1" x14ac:dyDescent="0.25">
      <c r="A5015" s="359" t="s">
        <v>14758</v>
      </c>
      <c r="B5015" s="424" t="s">
        <v>5898</v>
      </c>
      <c r="C5015" s="425" t="s">
        <v>6656</v>
      </c>
      <c r="D5015" s="424" t="s">
        <v>217</v>
      </c>
      <c r="E5015" s="424" t="s">
        <v>1632</v>
      </c>
      <c r="F5015" s="426" t="s">
        <v>5908</v>
      </c>
      <c r="G5015" s="427" t="s">
        <v>185</v>
      </c>
      <c r="H5015" s="428">
        <v>0.12709999999999999</v>
      </c>
      <c r="I5015" s="429">
        <v>23.19</v>
      </c>
      <c r="J5015" s="417">
        <v>2.94</v>
      </c>
      <c r="K5015" s="379"/>
      <c r="L5015" s="489">
        <v>27.94</v>
      </c>
    </row>
    <row r="5016" spans="1:13" ht="12.75" thickTop="1" x14ac:dyDescent="0.2">
      <c r="A5016" s="359" t="s">
        <v>14759</v>
      </c>
      <c r="B5016" s="390" t="s">
        <v>5794</v>
      </c>
      <c r="C5016" s="391" t="s">
        <v>9893</v>
      </c>
      <c r="D5016" s="390" t="s">
        <v>217</v>
      </c>
      <c r="E5016" s="390" t="s">
        <v>9894</v>
      </c>
      <c r="F5016" s="392" t="s">
        <v>5798</v>
      </c>
      <c r="G5016" s="393" t="s">
        <v>160</v>
      </c>
      <c r="H5016" s="394">
        <v>1.6500000000000001E-2</v>
      </c>
      <c r="I5016" s="395">
        <v>54.28</v>
      </c>
      <c r="J5016" s="395">
        <v>0.89</v>
      </c>
      <c r="K5016" s="379"/>
      <c r="L5016" s="491">
        <v>65.400000000000006</v>
      </c>
    </row>
    <row r="5017" spans="1:13" x14ac:dyDescent="0.2">
      <c r="A5017" s="359" t="s">
        <v>9551</v>
      </c>
      <c r="B5017" s="373" t="s">
        <v>5794</v>
      </c>
      <c r="C5017" s="374" t="s">
        <v>9943</v>
      </c>
      <c r="D5017" s="373" t="s">
        <v>217</v>
      </c>
      <c r="E5017" s="373" t="s">
        <v>9944</v>
      </c>
      <c r="F5017" s="375" t="s">
        <v>5798</v>
      </c>
      <c r="G5017" s="376" t="s">
        <v>160</v>
      </c>
      <c r="H5017" s="377">
        <v>1</v>
      </c>
      <c r="I5017" s="378">
        <v>5.23</v>
      </c>
      <c r="J5017" s="378">
        <v>5.23</v>
      </c>
      <c r="K5017" s="379"/>
      <c r="L5017" s="493">
        <v>6.31</v>
      </c>
    </row>
    <row r="5018" spans="1:13" x14ac:dyDescent="0.2">
      <c r="A5018" s="359" t="s">
        <v>9553</v>
      </c>
      <c r="B5018" s="373" t="s">
        <v>5794</v>
      </c>
      <c r="C5018" s="374" t="s">
        <v>6664</v>
      </c>
      <c r="D5018" s="373" t="s">
        <v>217</v>
      </c>
      <c r="E5018" s="373" t="s">
        <v>6665</v>
      </c>
      <c r="F5018" s="375" t="s">
        <v>5798</v>
      </c>
      <c r="G5018" s="376" t="s">
        <v>160</v>
      </c>
      <c r="H5018" s="377">
        <v>2.1999999999999999E-2</v>
      </c>
      <c r="I5018" s="378">
        <v>61.5</v>
      </c>
      <c r="J5018" s="378">
        <v>1.35</v>
      </c>
      <c r="K5018" s="379"/>
      <c r="L5018" s="493">
        <v>74.09</v>
      </c>
    </row>
    <row r="5019" spans="1:13" x14ac:dyDescent="0.2">
      <c r="A5019" s="359" t="s">
        <v>9555</v>
      </c>
      <c r="B5019" s="373" t="s">
        <v>5794</v>
      </c>
      <c r="C5019" s="374" t="s">
        <v>6667</v>
      </c>
      <c r="D5019" s="373" t="s">
        <v>217</v>
      </c>
      <c r="E5019" s="373" t="s">
        <v>6668</v>
      </c>
      <c r="F5019" s="375" t="s">
        <v>5798</v>
      </c>
      <c r="G5019" s="376" t="s">
        <v>160</v>
      </c>
      <c r="H5019" s="377">
        <v>1.9E-2</v>
      </c>
      <c r="I5019" s="378">
        <v>1.55</v>
      </c>
      <c r="J5019" s="378">
        <v>0.02</v>
      </c>
      <c r="K5019" s="379"/>
      <c r="L5019" s="493">
        <v>1.87</v>
      </c>
    </row>
    <row r="5020" spans="1:13" x14ac:dyDescent="0.2">
      <c r="A5020" s="359" t="s">
        <v>9556</v>
      </c>
      <c r="B5020" s="360" t="s">
        <v>11893</v>
      </c>
      <c r="C5020" s="361" t="s">
        <v>5781</v>
      </c>
      <c r="D5020" s="360" t="s">
        <v>5782</v>
      </c>
      <c r="E5020" s="360" t="s">
        <v>5783</v>
      </c>
      <c r="F5020" s="362" t="s">
        <v>5784</v>
      </c>
      <c r="G5020" s="363" t="s">
        <v>5785</v>
      </c>
      <c r="H5020" s="361" t="s">
        <v>5786</v>
      </c>
      <c r="I5020" s="361" t="s">
        <v>5787</v>
      </c>
      <c r="J5020" s="361" t="s">
        <v>5788</v>
      </c>
      <c r="K5020" s="364"/>
      <c r="L5020" s="494"/>
    </row>
    <row r="5021" spans="1:13" x14ac:dyDescent="0.2">
      <c r="A5021" s="359" t="s">
        <v>9557</v>
      </c>
      <c r="B5021" s="365" t="s">
        <v>5789</v>
      </c>
      <c r="C5021" s="366" t="s">
        <v>6759</v>
      </c>
      <c r="D5021" s="365" t="s">
        <v>5791</v>
      </c>
      <c r="E5021" s="365" t="s">
        <v>748</v>
      </c>
      <c r="F5021" s="367">
        <v>8</v>
      </c>
      <c r="G5021" s="368" t="s">
        <v>5607</v>
      </c>
      <c r="H5021" s="369">
        <v>1</v>
      </c>
      <c r="I5021" s="370">
        <v>7.4700000000000006</v>
      </c>
      <c r="J5021" s="370">
        <v>7.47</v>
      </c>
      <c r="K5021" s="371"/>
      <c r="L5021" s="495">
        <v>9.01</v>
      </c>
      <c r="M5021" s="488">
        <v>9.01</v>
      </c>
    </row>
    <row r="5022" spans="1:13" x14ac:dyDescent="0.2">
      <c r="A5022" s="359" t="s">
        <v>14760</v>
      </c>
      <c r="B5022" s="396" t="s">
        <v>5794</v>
      </c>
      <c r="C5022" s="397" t="s">
        <v>5795</v>
      </c>
      <c r="D5022" s="396" t="s">
        <v>5791</v>
      </c>
      <c r="E5022" s="396" t="s">
        <v>5302</v>
      </c>
      <c r="F5022" s="398" t="s">
        <v>5796</v>
      </c>
      <c r="G5022" s="399" t="s">
        <v>86</v>
      </c>
      <c r="H5022" s="400">
        <v>0.18</v>
      </c>
      <c r="I5022" s="430">
        <v>12.5</v>
      </c>
      <c r="J5022" s="380">
        <v>2.25</v>
      </c>
      <c r="K5022" s="379"/>
      <c r="L5022" s="489">
        <v>15.06</v>
      </c>
    </row>
    <row r="5023" spans="1:13" ht="12.75" thickBot="1" x14ac:dyDescent="0.25">
      <c r="A5023" s="359" t="s">
        <v>14761</v>
      </c>
      <c r="B5023" s="396" t="s">
        <v>5794</v>
      </c>
      <c r="C5023" s="397" t="s">
        <v>5916</v>
      </c>
      <c r="D5023" s="396" t="s">
        <v>5791</v>
      </c>
      <c r="E5023" s="396" t="s">
        <v>5350</v>
      </c>
      <c r="F5023" s="398" t="s">
        <v>5796</v>
      </c>
      <c r="G5023" s="399" t="s">
        <v>86</v>
      </c>
      <c r="H5023" s="400">
        <v>0.18</v>
      </c>
      <c r="I5023" s="430">
        <v>18.510000000000002</v>
      </c>
      <c r="J5023" s="380">
        <v>3.33</v>
      </c>
      <c r="K5023" s="379"/>
      <c r="L5023" s="489">
        <v>22.3</v>
      </c>
    </row>
    <row r="5024" spans="1:13" ht="12.75" thickTop="1" x14ac:dyDescent="0.2">
      <c r="A5024" s="359" t="s">
        <v>14762</v>
      </c>
      <c r="B5024" s="390" t="s">
        <v>5794</v>
      </c>
      <c r="C5024" s="391" t="s">
        <v>6763</v>
      </c>
      <c r="D5024" s="390" t="s">
        <v>5791</v>
      </c>
      <c r="E5024" s="390" t="s">
        <v>6764</v>
      </c>
      <c r="F5024" s="392" t="s">
        <v>5798</v>
      </c>
      <c r="G5024" s="393" t="s">
        <v>5305</v>
      </c>
      <c r="H5024" s="394">
        <v>1</v>
      </c>
      <c r="I5024" s="395">
        <v>1.8904999999999996</v>
      </c>
      <c r="J5024" s="395">
        <v>1.89</v>
      </c>
      <c r="K5024" s="379"/>
      <c r="L5024" s="491">
        <v>2.29</v>
      </c>
    </row>
    <row r="5025" spans="1:13" x14ac:dyDescent="0.2">
      <c r="A5025" s="359" t="s">
        <v>9559</v>
      </c>
      <c r="B5025" s="360" t="s">
        <v>11899</v>
      </c>
      <c r="C5025" s="361" t="s">
        <v>5781</v>
      </c>
      <c r="D5025" s="360" t="s">
        <v>5782</v>
      </c>
      <c r="E5025" s="360" t="s">
        <v>5783</v>
      </c>
      <c r="F5025" s="362" t="s">
        <v>5784</v>
      </c>
      <c r="G5025" s="363" t="s">
        <v>5785</v>
      </c>
      <c r="H5025" s="361" t="s">
        <v>5786</v>
      </c>
      <c r="I5025" s="361" t="s">
        <v>5787</v>
      </c>
      <c r="J5025" s="361" t="s">
        <v>5788</v>
      </c>
      <c r="K5025" s="364"/>
      <c r="L5025" s="494"/>
    </row>
    <row r="5026" spans="1:13" x14ac:dyDescent="0.2">
      <c r="A5026" s="359" t="s">
        <v>9561</v>
      </c>
      <c r="B5026" s="365" t="s">
        <v>5789</v>
      </c>
      <c r="C5026" s="366" t="s">
        <v>11901</v>
      </c>
      <c r="D5026" s="365" t="s">
        <v>5791</v>
      </c>
      <c r="E5026" s="365" t="s">
        <v>1921</v>
      </c>
      <c r="F5026" s="367">
        <v>8</v>
      </c>
      <c r="G5026" s="368" t="s">
        <v>5607</v>
      </c>
      <c r="H5026" s="369">
        <v>1</v>
      </c>
      <c r="I5026" s="370">
        <v>30.419999999999998</v>
      </c>
      <c r="J5026" s="370">
        <v>30.419999999999998</v>
      </c>
      <c r="K5026" s="371"/>
      <c r="L5026" s="495">
        <v>36.64</v>
      </c>
      <c r="M5026" s="488">
        <v>36.64</v>
      </c>
    </row>
    <row r="5027" spans="1:13" x14ac:dyDescent="0.2">
      <c r="A5027" s="359" t="s">
        <v>9563</v>
      </c>
      <c r="B5027" s="373" t="s">
        <v>5794</v>
      </c>
      <c r="C5027" s="374" t="s">
        <v>5795</v>
      </c>
      <c r="D5027" s="373" t="s">
        <v>5791</v>
      </c>
      <c r="E5027" s="373" t="s">
        <v>5302</v>
      </c>
      <c r="F5027" s="375" t="s">
        <v>5796</v>
      </c>
      <c r="G5027" s="376" t="s">
        <v>86</v>
      </c>
      <c r="H5027" s="377">
        <v>0.28000000000000003</v>
      </c>
      <c r="I5027" s="378">
        <v>12.5</v>
      </c>
      <c r="J5027" s="378">
        <v>3.5</v>
      </c>
      <c r="K5027" s="379"/>
      <c r="L5027" s="493">
        <v>15.06</v>
      </c>
    </row>
    <row r="5028" spans="1:13" x14ac:dyDescent="0.2">
      <c r="A5028" s="359" t="s">
        <v>9564</v>
      </c>
      <c r="B5028" s="373" t="s">
        <v>5794</v>
      </c>
      <c r="C5028" s="374" t="s">
        <v>5916</v>
      </c>
      <c r="D5028" s="373" t="s">
        <v>5791</v>
      </c>
      <c r="E5028" s="373" t="s">
        <v>5350</v>
      </c>
      <c r="F5028" s="375" t="s">
        <v>5796</v>
      </c>
      <c r="G5028" s="376" t="s">
        <v>86</v>
      </c>
      <c r="H5028" s="377">
        <v>0.28000000000000003</v>
      </c>
      <c r="I5028" s="378">
        <v>18.510000000000002</v>
      </c>
      <c r="J5028" s="378">
        <v>5.18</v>
      </c>
      <c r="K5028" s="379"/>
      <c r="L5028" s="493">
        <v>22.3</v>
      </c>
    </row>
    <row r="5029" spans="1:13" x14ac:dyDescent="0.2">
      <c r="A5029" s="359" t="s">
        <v>9565</v>
      </c>
      <c r="B5029" s="373" t="s">
        <v>5794</v>
      </c>
      <c r="C5029" s="374" t="s">
        <v>11905</v>
      </c>
      <c r="D5029" s="373" t="s">
        <v>5791</v>
      </c>
      <c r="E5029" s="373" t="s">
        <v>11906</v>
      </c>
      <c r="F5029" s="375" t="s">
        <v>5798</v>
      </c>
      <c r="G5029" s="376" t="s">
        <v>5305</v>
      </c>
      <c r="H5029" s="377">
        <v>1</v>
      </c>
      <c r="I5029" s="378">
        <v>21.74</v>
      </c>
      <c r="J5029" s="378">
        <v>21.74</v>
      </c>
      <c r="K5029" s="379"/>
      <c r="L5029" s="493">
        <v>26.19</v>
      </c>
    </row>
    <row r="5030" spans="1:13" x14ac:dyDescent="0.2">
      <c r="A5030" s="359" t="s">
        <v>14763</v>
      </c>
      <c r="B5030" s="381" t="s">
        <v>11908</v>
      </c>
      <c r="C5030" s="382" t="s">
        <v>5781</v>
      </c>
      <c r="D5030" s="381" t="s">
        <v>5782</v>
      </c>
      <c r="E5030" s="381" t="s">
        <v>5783</v>
      </c>
      <c r="F5030" s="383" t="s">
        <v>5784</v>
      </c>
      <c r="G5030" s="384" t="s">
        <v>5785</v>
      </c>
      <c r="H5030" s="382" t="s">
        <v>5786</v>
      </c>
      <c r="I5030" s="431" t="s">
        <v>5787</v>
      </c>
      <c r="J5030" s="382" t="s">
        <v>5788</v>
      </c>
      <c r="K5030" s="364"/>
    </row>
    <row r="5031" spans="1:13" ht="12.75" thickBot="1" x14ac:dyDescent="0.25">
      <c r="A5031" s="359" t="s">
        <v>14764</v>
      </c>
      <c r="B5031" s="385" t="s">
        <v>5789</v>
      </c>
      <c r="C5031" s="386" t="s">
        <v>6777</v>
      </c>
      <c r="D5031" s="385" t="s">
        <v>5791</v>
      </c>
      <c r="E5031" s="385" t="s">
        <v>752</v>
      </c>
      <c r="F5031" s="387">
        <v>8</v>
      </c>
      <c r="G5031" s="388" t="s">
        <v>5607</v>
      </c>
      <c r="H5031" s="389">
        <v>1</v>
      </c>
      <c r="I5031" s="432">
        <v>119.2</v>
      </c>
      <c r="J5031" s="372">
        <v>119.19999999999999</v>
      </c>
      <c r="K5031" s="371"/>
      <c r="L5031" s="488">
        <v>143.6</v>
      </c>
      <c r="M5031" s="488">
        <v>143.6</v>
      </c>
    </row>
    <row r="5032" spans="1:13" ht="12.75" thickTop="1" x14ac:dyDescent="0.2">
      <c r="A5032" s="359" t="s">
        <v>14765</v>
      </c>
      <c r="B5032" s="390" t="s">
        <v>5794</v>
      </c>
      <c r="C5032" s="391" t="s">
        <v>5795</v>
      </c>
      <c r="D5032" s="390" t="s">
        <v>5791</v>
      </c>
      <c r="E5032" s="390" t="s">
        <v>5302</v>
      </c>
      <c r="F5032" s="392" t="s">
        <v>5796</v>
      </c>
      <c r="G5032" s="393" t="s">
        <v>86</v>
      </c>
      <c r="H5032" s="394">
        <v>0.37</v>
      </c>
      <c r="I5032" s="395">
        <v>12.5</v>
      </c>
      <c r="J5032" s="395">
        <v>4.62</v>
      </c>
      <c r="K5032" s="379"/>
      <c r="L5032" s="491">
        <v>15.06</v>
      </c>
    </row>
    <row r="5033" spans="1:13" x14ac:dyDescent="0.2">
      <c r="A5033" s="359" t="s">
        <v>9568</v>
      </c>
      <c r="B5033" s="373" t="s">
        <v>5794</v>
      </c>
      <c r="C5033" s="374" t="s">
        <v>5916</v>
      </c>
      <c r="D5033" s="373" t="s">
        <v>5791</v>
      </c>
      <c r="E5033" s="373" t="s">
        <v>5350</v>
      </c>
      <c r="F5033" s="375" t="s">
        <v>5796</v>
      </c>
      <c r="G5033" s="376" t="s">
        <v>86</v>
      </c>
      <c r="H5033" s="377">
        <v>0.37</v>
      </c>
      <c r="I5033" s="378">
        <v>18.510000000000002</v>
      </c>
      <c r="J5033" s="378">
        <v>6.84</v>
      </c>
      <c r="K5033" s="379"/>
      <c r="L5033" s="493">
        <v>22.3</v>
      </c>
    </row>
    <row r="5034" spans="1:13" x14ac:dyDescent="0.2">
      <c r="A5034" s="359" t="s">
        <v>9570</v>
      </c>
      <c r="B5034" s="373" t="s">
        <v>5794</v>
      </c>
      <c r="C5034" s="374" t="s">
        <v>6781</v>
      </c>
      <c r="D5034" s="373" t="s">
        <v>5791</v>
      </c>
      <c r="E5034" s="373" t="s">
        <v>6782</v>
      </c>
      <c r="F5034" s="375" t="s">
        <v>5798</v>
      </c>
      <c r="G5034" s="376" t="s">
        <v>5305</v>
      </c>
      <c r="H5034" s="377">
        <v>1</v>
      </c>
      <c r="I5034" s="378">
        <v>107.74006822429908</v>
      </c>
      <c r="J5034" s="378">
        <v>107.74</v>
      </c>
      <c r="K5034" s="379"/>
      <c r="L5034" s="493">
        <v>129.78</v>
      </c>
    </row>
    <row r="5035" spans="1:13" x14ac:dyDescent="0.2">
      <c r="A5035" s="359" t="s">
        <v>9572</v>
      </c>
      <c r="B5035" s="360" t="s">
        <v>11914</v>
      </c>
      <c r="C5035" s="361" t="s">
        <v>5781</v>
      </c>
      <c r="D5035" s="360" t="s">
        <v>5782</v>
      </c>
      <c r="E5035" s="360" t="s">
        <v>5783</v>
      </c>
      <c r="F5035" s="362" t="s">
        <v>5784</v>
      </c>
      <c r="G5035" s="363" t="s">
        <v>5785</v>
      </c>
      <c r="H5035" s="361" t="s">
        <v>5786</v>
      </c>
      <c r="I5035" s="361" t="s">
        <v>5787</v>
      </c>
      <c r="J5035" s="361" t="s">
        <v>5788</v>
      </c>
      <c r="K5035" s="364"/>
      <c r="L5035" s="494"/>
    </row>
    <row r="5036" spans="1:13" x14ac:dyDescent="0.2">
      <c r="A5036" s="359" t="s">
        <v>9573</v>
      </c>
      <c r="B5036" s="365" t="s">
        <v>5789</v>
      </c>
      <c r="C5036" s="366" t="s">
        <v>9983</v>
      </c>
      <c r="D5036" s="365" t="s">
        <v>5791</v>
      </c>
      <c r="E5036" s="365" t="s">
        <v>1485</v>
      </c>
      <c r="F5036" s="367">
        <v>8</v>
      </c>
      <c r="G5036" s="368" t="s">
        <v>5607</v>
      </c>
      <c r="H5036" s="369">
        <v>1</v>
      </c>
      <c r="I5036" s="370">
        <v>9.58</v>
      </c>
      <c r="J5036" s="370">
        <v>9.58</v>
      </c>
      <c r="K5036" s="371"/>
      <c r="L5036" s="495">
        <v>11.55</v>
      </c>
      <c r="M5036" s="488">
        <v>11.55</v>
      </c>
    </row>
    <row r="5037" spans="1:13" x14ac:dyDescent="0.2">
      <c r="A5037" s="359" t="s">
        <v>9574</v>
      </c>
      <c r="B5037" s="373" t="s">
        <v>5794</v>
      </c>
      <c r="C5037" s="374" t="s">
        <v>5795</v>
      </c>
      <c r="D5037" s="373" t="s">
        <v>5791</v>
      </c>
      <c r="E5037" s="373" t="s">
        <v>5302</v>
      </c>
      <c r="F5037" s="375" t="s">
        <v>5796</v>
      </c>
      <c r="G5037" s="376" t="s">
        <v>86</v>
      </c>
      <c r="H5037" s="377">
        <v>0.114</v>
      </c>
      <c r="I5037" s="378">
        <v>12.5</v>
      </c>
      <c r="J5037" s="378">
        <v>1.42</v>
      </c>
      <c r="K5037" s="379"/>
      <c r="L5037" s="493">
        <v>15.06</v>
      </c>
    </row>
    <row r="5038" spans="1:13" x14ac:dyDescent="0.2">
      <c r="A5038" s="359" t="s">
        <v>9575</v>
      </c>
      <c r="B5038" s="373" t="s">
        <v>5794</v>
      </c>
      <c r="C5038" s="374" t="s">
        <v>5916</v>
      </c>
      <c r="D5038" s="373" t="s">
        <v>5791</v>
      </c>
      <c r="E5038" s="373" t="s">
        <v>5350</v>
      </c>
      <c r="F5038" s="375" t="s">
        <v>5796</v>
      </c>
      <c r="G5038" s="376" t="s">
        <v>86</v>
      </c>
      <c r="H5038" s="377">
        <v>0.114</v>
      </c>
      <c r="I5038" s="378">
        <v>18.510000000000002</v>
      </c>
      <c r="J5038" s="378">
        <v>2.11</v>
      </c>
      <c r="K5038" s="379"/>
      <c r="L5038" s="493">
        <v>22.3</v>
      </c>
    </row>
    <row r="5039" spans="1:13" x14ac:dyDescent="0.2">
      <c r="A5039" s="359" t="s">
        <v>14766</v>
      </c>
      <c r="B5039" s="396" t="s">
        <v>5794</v>
      </c>
      <c r="C5039" s="397" t="s">
        <v>6602</v>
      </c>
      <c r="D5039" s="396" t="s">
        <v>5791</v>
      </c>
      <c r="E5039" s="396" t="s">
        <v>5394</v>
      </c>
      <c r="F5039" s="398" t="s">
        <v>5798</v>
      </c>
      <c r="G5039" s="399" t="s">
        <v>5385</v>
      </c>
      <c r="H5039" s="400">
        <v>0.31</v>
      </c>
      <c r="I5039" s="430">
        <v>0.38</v>
      </c>
      <c r="J5039" s="380">
        <v>0.11</v>
      </c>
      <c r="K5039" s="379"/>
      <c r="L5039" s="489">
        <v>0.46</v>
      </c>
    </row>
    <row r="5040" spans="1:13" ht="12.75" thickBot="1" x14ac:dyDescent="0.25">
      <c r="A5040" s="359" t="s">
        <v>14767</v>
      </c>
      <c r="B5040" s="396" t="s">
        <v>5794</v>
      </c>
      <c r="C5040" s="397" t="s">
        <v>9988</v>
      </c>
      <c r="D5040" s="396" t="s">
        <v>5791</v>
      </c>
      <c r="E5040" s="396" t="s">
        <v>1485</v>
      </c>
      <c r="F5040" s="398" t="s">
        <v>5798</v>
      </c>
      <c r="G5040" s="399" t="s">
        <v>5305</v>
      </c>
      <c r="H5040" s="400">
        <v>1</v>
      </c>
      <c r="I5040" s="430">
        <v>5.94</v>
      </c>
      <c r="J5040" s="380">
        <v>5.94</v>
      </c>
      <c r="K5040" s="379"/>
      <c r="L5040" s="489">
        <v>7.16</v>
      </c>
    </row>
    <row r="5041" spans="1:13" ht="12.75" thickTop="1" x14ac:dyDescent="0.2">
      <c r="A5041" s="359" t="s">
        <v>14768</v>
      </c>
      <c r="B5041" s="407" t="s">
        <v>11921</v>
      </c>
      <c r="C5041" s="408" t="s">
        <v>5781</v>
      </c>
      <c r="D5041" s="407" t="s">
        <v>5782</v>
      </c>
      <c r="E5041" s="407" t="s">
        <v>5783</v>
      </c>
      <c r="F5041" s="409" t="s">
        <v>5784</v>
      </c>
      <c r="G5041" s="410" t="s">
        <v>5785</v>
      </c>
      <c r="H5041" s="408" t="s">
        <v>5786</v>
      </c>
      <c r="I5041" s="408" t="s">
        <v>5787</v>
      </c>
      <c r="J5041" s="408" t="s">
        <v>5788</v>
      </c>
      <c r="K5041" s="364"/>
      <c r="L5041" s="492"/>
    </row>
    <row r="5042" spans="1:13" ht="36" x14ac:dyDescent="0.2">
      <c r="A5042" s="359" t="s">
        <v>9578</v>
      </c>
      <c r="B5042" s="365" t="s">
        <v>5789</v>
      </c>
      <c r="C5042" s="366" t="s">
        <v>11923</v>
      </c>
      <c r="D5042" s="365" t="s">
        <v>217</v>
      </c>
      <c r="E5042" s="365" t="s">
        <v>1925</v>
      </c>
      <c r="F5042" s="367" t="s">
        <v>6651</v>
      </c>
      <c r="G5042" s="368" t="s">
        <v>160</v>
      </c>
      <c r="H5042" s="369">
        <v>1</v>
      </c>
      <c r="I5042" s="370">
        <v>8.64</v>
      </c>
      <c r="J5042" s="370">
        <v>8.6399999999999988</v>
      </c>
      <c r="K5042" s="371"/>
      <c r="L5042" s="495">
        <v>10.43</v>
      </c>
      <c r="M5042" s="488">
        <v>10.43</v>
      </c>
    </row>
    <row r="5043" spans="1:13" ht="24" x14ac:dyDescent="0.2">
      <c r="A5043" s="359" t="s">
        <v>9580</v>
      </c>
      <c r="B5043" s="418" t="s">
        <v>5898</v>
      </c>
      <c r="C5043" s="419" t="s">
        <v>6653</v>
      </c>
      <c r="D5043" s="418" t="s">
        <v>217</v>
      </c>
      <c r="E5043" s="418" t="s">
        <v>6654</v>
      </c>
      <c r="F5043" s="420" t="s">
        <v>5908</v>
      </c>
      <c r="G5043" s="421" t="s">
        <v>185</v>
      </c>
      <c r="H5043" s="422">
        <v>0.12</v>
      </c>
      <c r="I5043" s="423">
        <v>16.63</v>
      </c>
      <c r="J5043" s="423">
        <v>1.99</v>
      </c>
      <c r="K5043" s="379"/>
      <c r="L5043" s="493">
        <v>20.04</v>
      </c>
    </row>
    <row r="5044" spans="1:13" ht="24" x14ac:dyDescent="0.2">
      <c r="A5044" s="359" t="s">
        <v>9582</v>
      </c>
      <c r="B5044" s="418" t="s">
        <v>5898</v>
      </c>
      <c r="C5044" s="419" t="s">
        <v>6656</v>
      </c>
      <c r="D5044" s="418" t="s">
        <v>217</v>
      </c>
      <c r="E5044" s="418" t="s">
        <v>1632</v>
      </c>
      <c r="F5044" s="420" t="s">
        <v>5908</v>
      </c>
      <c r="G5044" s="421" t="s">
        <v>185</v>
      </c>
      <c r="H5044" s="422">
        <v>0.12</v>
      </c>
      <c r="I5044" s="423">
        <v>23.19</v>
      </c>
      <c r="J5044" s="423">
        <v>2.78</v>
      </c>
      <c r="K5044" s="379"/>
      <c r="L5044" s="493">
        <v>27.94</v>
      </c>
    </row>
    <row r="5045" spans="1:13" ht="24" x14ac:dyDescent="0.2">
      <c r="A5045" s="359" t="s">
        <v>9583</v>
      </c>
      <c r="B5045" s="373" t="s">
        <v>5794</v>
      </c>
      <c r="C5045" s="374" t="s">
        <v>11927</v>
      </c>
      <c r="D5045" s="373" t="s">
        <v>217</v>
      </c>
      <c r="E5045" s="373" t="s">
        <v>11928</v>
      </c>
      <c r="F5045" s="375" t="s">
        <v>5798</v>
      </c>
      <c r="G5045" s="376" t="s">
        <v>160</v>
      </c>
      <c r="H5045" s="377">
        <v>1</v>
      </c>
      <c r="I5045" s="378">
        <v>2.5527000000000024</v>
      </c>
      <c r="J5045" s="378">
        <v>2.5499999999999998</v>
      </c>
      <c r="K5045" s="379"/>
      <c r="L5045" s="493">
        <v>3.07</v>
      </c>
    </row>
    <row r="5046" spans="1:13" x14ac:dyDescent="0.2">
      <c r="A5046" s="359" t="s">
        <v>9584</v>
      </c>
      <c r="B5046" s="373" t="s">
        <v>5794</v>
      </c>
      <c r="C5046" s="374" t="s">
        <v>6661</v>
      </c>
      <c r="D5046" s="373" t="s">
        <v>217</v>
      </c>
      <c r="E5046" s="373" t="s">
        <v>6662</v>
      </c>
      <c r="F5046" s="375" t="s">
        <v>5798</v>
      </c>
      <c r="G5046" s="376" t="s">
        <v>160</v>
      </c>
      <c r="H5046" s="377">
        <v>0.04</v>
      </c>
      <c r="I5046" s="378">
        <v>17.71</v>
      </c>
      <c r="J5046" s="378">
        <v>0.7</v>
      </c>
      <c r="K5046" s="379"/>
      <c r="L5046" s="493">
        <v>21.34</v>
      </c>
    </row>
    <row r="5047" spans="1:13" x14ac:dyDescent="0.2">
      <c r="A5047" s="359" t="s">
        <v>9585</v>
      </c>
      <c r="B5047" s="373" t="s">
        <v>5794</v>
      </c>
      <c r="C5047" s="374" t="s">
        <v>6664</v>
      </c>
      <c r="D5047" s="373" t="s">
        <v>217</v>
      </c>
      <c r="E5047" s="373" t="s">
        <v>6665</v>
      </c>
      <c r="F5047" s="375" t="s">
        <v>5798</v>
      </c>
      <c r="G5047" s="376" t="s">
        <v>160</v>
      </c>
      <c r="H5047" s="377">
        <v>0.01</v>
      </c>
      <c r="I5047" s="378">
        <v>61.5</v>
      </c>
      <c r="J5047" s="378">
        <v>0.61</v>
      </c>
      <c r="K5047" s="379"/>
      <c r="L5047" s="493">
        <v>74.09</v>
      </c>
    </row>
    <row r="5048" spans="1:13" x14ac:dyDescent="0.2">
      <c r="A5048" s="359" t="s">
        <v>9586</v>
      </c>
      <c r="B5048" s="373" t="s">
        <v>5794</v>
      </c>
      <c r="C5048" s="374" t="s">
        <v>6667</v>
      </c>
      <c r="D5048" s="373" t="s">
        <v>217</v>
      </c>
      <c r="E5048" s="373" t="s">
        <v>6668</v>
      </c>
      <c r="F5048" s="375" t="s">
        <v>5798</v>
      </c>
      <c r="G5048" s="376" t="s">
        <v>160</v>
      </c>
      <c r="H5048" s="377">
        <v>1.2E-2</v>
      </c>
      <c r="I5048" s="378">
        <v>1.55</v>
      </c>
      <c r="J5048" s="378">
        <v>0.01</v>
      </c>
      <c r="K5048" s="379"/>
      <c r="L5048" s="493">
        <v>1.87</v>
      </c>
    </row>
    <row r="5049" spans="1:13" x14ac:dyDescent="0.2">
      <c r="A5049" s="359" t="s">
        <v>9587</v>
      </c>
      <c r="B5049" s="360" t="s">
        <v>11933</v>
      </c>
      <c r="C5049" s="361" t="s">
        <v>5781</v>
      </c>
      <c r="D5049" s="360" t="s">
        <v>5782</v>
      </c>
      <c r="E5049" s="360" t="s">
        <v>5783</v>
      </c>
      <c r="F5049" s="362" t="s">
        <v>5784</v>
      </c>
      <c r="G5049" s="363" t="s">
        <v>5785</v>
      </c>
      <c r="H5049" s="361" t="s">
        <v>5786</v>
      </c>
      <c r="I5049" s="361" t="s">
        <v>5787</v>
      </c>
      <c r="J5049" s="361" t="s">
        <v>5788</v>
      </c>
      <c r="K5049" s="364"/>
      <c r="L5049" s="494"/>
    </row>
    <row r="5050" spans="1:13" ht="24" x14ac:dyDescent="0.2">
      <c r="A5050" s="359" t="s">
        <v>9588</v>
      </c>
      <c r="B5050" s="365" t="s">
        <v>5789</v>
      </c>
      <c r="C5050" s="366" t="s">
        <v>9992</v>
      </c>
      <c r="D5050" s="365" t="s">
        <v>217</v>
      </c>
      <c r="E5050" s="365" t="s">
        <v>1489</v>
      </c>
      <c r="F5050" s="367" t="s">
        <v>6651</v>
      </c>
      <c r="G5050" s="368" t="s">
        <v>160</v>
      </c>
      <c r="H5050" s="369">
        <v>1</v>
      </c>
      <c r="I5050" s="370">
        <v>6.32</v>
      </c>
      <c r="J5050" s="370">
        <v>6.32</v>
      </c>
      <c r="K5050" s="371"/>
      <c r="L5050" s="495">
        <v>7.62</v>
      </c>
      <c r="M5050" s="488">
        <v>7.62</v>
      </c>
    </row>
    <row r="5051" spans="1:13" ht="24" x14ac:dyDescent="0.2">
      <c r="A5051" s="359" t="s">
        <v>9589</v>
      </c>
      <c r="B5051" s="418" t="s">
        <v>5898</v>
      </c>
      <c r="C5051" s="419" t="s">
        <v>6653</v>
      </c>
      <c r="D5051" s="418" t="s">
        <v>217</v>
      </c>
      <c r="E5051" s="418" t="s">
        <v>6654</v>
      </c>
      <c r="F5051" s="420" t="s">
        <v>5908</v>
      </c>
      <c r="G5051" s="421" t="s">
        <v>185</v>
      </c>
      <c r="H5051" s="422">
        <v>9.4100000000000003E-2</v>
      </c>
      <c r="I5051" s="423">
        <v>16.63</v>
      </c>
      <c r="J5051" s="423">
        <v>1.56</v>
      </c>
      <c r="K5051" s="379"/>
      <c r="L5051" s="493">
        <v>20.04</v>
      </c>
    </row>
    <row r="5052" spans="1:13" ht="24" x14ac:dyDescent="0.2">
      <c r="A5052" s="359" t="s">
        <v>9590</v>
      </c>
      <c r="B5052" s="418" t="s">
        <v>5898</v>
      </c>
      <c r="C5052" s="419" t="s">
        <v>6656</v>
      </c>
      <c r="D5052" s="418" t="s">
        <v>217</v>
      </c>
      <c r="E5052" s="418" t="s">
        <v>1632</v>
      </c>
      <c r="F5052" s="420" t="s">
        <v>5908</v>
      </c>
      <c r="G5052" s="421" t="s">
        <v>185</v>
      </c>
      <c r="H5052" s="422">
        <v>9.4100000000000003E-2</v>
      </c>
      <c r="I5052" s="423">
        <v>23.19</v>
      </c>
      <c r="J5052" s="423">
        <v>2.1800000000000002</v>
      </c>
      <c r="K5052" s="379"/>
      <c r="L5052" s="493">
        <v>27.94</v>
      </c>
    </row>
    <row r="5053" spans="1:13" x14ac:dyDescent="0.2">
      <c r="A5053" s="359" t="s">
        <v>14769</v>
      </c>
      <c r="B5053" s="396" t="s">
        <v>5794</v>
      </c>
      <c r="C5053" s="397" t="s">
        <v>9893</v>
      </c>
      <c r="D5053" s="396" t="s">
        <v>217</v>
      </c>
      <c r="E5053" s="396" t="s">
        <v>9894</v>
      </c>
      <c r="F5053" s="398" t="s">
        <v>5798</v>
      </c>
      <c r="G5053" s="399" t="s">
        <v>160</v>
      </c>
      <c r="H5053" s="400">
        <v>1.06E-2</v>
      </c>
      <c r="I5053" s="430">
        <v>54.28</v>
      </c>
      <c r="J5053" s="380">
        <v>0.56999999999999995</v>
      </c>
      <c r="K5053" s="379"/>
      <c r="L5053" s="489">
        <v>65.400000000000006</v>
      </c>
    </row>
    <row r="5054" spans="1:13" ht="12.75" thickBot="1" x14ac:dyDescent="0.25">
      <c r="A5054" s="359" t="s">
        <v>14770</v>
      </c>
      <c r="B5054" s="396" t="s">
        <v>5794</v>
      </c>
      <c r="C5054" s="397" t="s">
        <v>9997</v>
      </c>
      <c r="D5054" s="396" t="s">
        <v>217</v>
      </c>
      <c r="E5054" s="396" t="s">
        <v>9998</v>
      </c>
      <c r="F5054" s="398" t="s">
        <v>5798</v>
      </c>
      <c r="G5054" s="399" t="s">
        <v>160</v>
      </c>
      <c r="H5054" s="400">
        <v>1</v>
      </c>
      <c r="I5054" s="430">
        <v>1.26</v>
      </c>
      <c r="J5054" s="380">
        <v>1.26</v>
      </c>
      <c r="K5054" s="379"/>
      <c r="L5054" s="489">
        <v>1.52</v>
      </c>
    </row>
    <row r="5055" spans="1:13" ht="12.75" thickTop="1" x14ac:dyDescent="0.2">
      <c r="A5055" s="359" t="s">
        <v>14771</v>
      </c>
      <c r="B5055" s="390" t="s">
        <v>5794</v>
      </c>
      <c r="C5055" s="391" t="s">
        <v>6664</v>
      </c>
      <c r="D5055" s="390" t="s">
        <v>217</v>
      </c>
      <c r="E5055" s="390" t="s">
        <v>6665</v>
      </c>
      <c r="F5055" s="392" t="s">
        <v>5798</v>
      </c>
      <c r="G5055" s="393" t="s">
        <v>160</v>
      </c>
      <c r="H5055" s="394">
        <v>1.2E-2</v>
      </c>
      <c r="I5055" s="395">
        <v>61.5</v>
      </c>
      <c r="J5055" s="395">
        <v>0.73</v>
      </c>
      <c r="K5055" s="379"/>
      <c r="L5055" s="491">
        <v>74.09</v>
      </c>
    </row>
    <row r="5056" spans="1:13" x14ac:dyDescent="0.2">
      <c r="A5056" s="359" t="s">
        <v>9591</v>
      </c>
      <c r="B5056" s="373" t="s">
        <v>5794</v>
      </c>
      <c r="C5056" s="374" t="s">
        <v>6667</v>
      </c>
      <c r="D5056" s="373" t="s">
        <v>217</v>
      </c>
      <c r="E5056" s="373" t="s">
        <v>6668</v>
      </c>
      <c r="F5056" s="375" t="s">
        <v>5798</v>
      </c>
      <c r="G5056" s="376" t="s">
        <v>160</v>
      </c>
      <c r="H5056" s="377">
        <v>1.6199999999999999E-2</v>
      </c>
      <c r="I5056" s="378">
        <v>1.55</v>
      </c>
      <c r="J5056" s="378">
        <v>0.02</v>
      </c>
      <c r="K5056" s="379"/>
      <c r="L5056" s="493">
        <v>1.87</v>
      </c>
    </row>
    <row r="5057" spans="1:13" x14ac:dyDescent="0.2">
      <c r="A5057" s="359" t="s">
        <v>9593</v>
      </c>
      <c r="B5057" s="360" t="s">
        <v>11942</v>
      </c>
      <c r="C5057" s="361" t="s">
        <v>5781</v>
      </c>
      <c r="D5057" s="360" t="s">
        <v>5782</v>
      </c>
      <c r="E5057" s="360" t="s">
        <v>5783</v>
      </c>
      <c r="F5057" s="362" t="s">
        <v>5784</v>
      </c>
      <c r="G5057" s="363" t="s">
        <v>5785</v>
      </c>
      <c r="H5057" s="361" t="s">
        <v>5786</v>
      </c>
      <c r="I5057" s="361" t="s">
        <v>5787</v>
      </c>
      <c r="J5057" s="361" t="s">
        <v>5788</v>
      </c>
      <c r="K5057" s="364"/>
      <c r="L5057" s="494"/>
    </row>
    <row r="5058" spans="1:13" x14ac:dyDescent="0.2">
      <c r="A5058" s="359" t="s">
        <v>9595</v>
      </c>
      <c r="B5058" s="365" t="s">
        <v>5789</v>
      </c>
      <c r="C5058" s="366" t="s">
        <v>10010</v>
      </c>
      <c r="D5058" s="365" t="s">
        <v>5791</v>
      </c>
      <c r="E5058" s="365" t="s">
        <v>1492</v>
      </c>
      <c r="F5058" s="367">
        <v>8</v>
      </c>
      <c r="G5058" s="368" t="s">
        <v>5607</v>
      </c>
      <c r="H5058" s="369">
        <v>1</v>
      </c>
      <c r="I5058" s="370">
        <v>18.96</v>
      </c>
      <c r="J5058" s="370">
        <v>18.96</v>
      </c>
      <c r="K5058" s="371"/>
      <c r="L5058" s="495">
        <v>22.84</v>
      </c>
      <c r="M5058" s="488">
        <v>22.84</v>
      </c>
    </row>
    <row r="5059" spans="1:13" x14ac:dyDescent="0.2">
      <c r="A5059" s="359" t="s">
        <v>9596</v>
      </c>
      <c r="B5059" s="373" t="s">
        <v>5794</v>
      </c>
      <c r="C5059" s="374" t="s">
        <v>5795</v>
      </c>
      <c r="D5059" s="373" t="s">
        <v>5791</v>
      </c>
      <c r="E5059" s="373" t="s">
        <v>5302</v>
      </c>
      <c r="F5059" s="375" t="s">
        <v>5796</v>
      </c>
      <c r="G5059" s="376" t="s">
        <v>86</v>
      </c>
      <c r="H5059" s="377">
        <v>0.3</v>
      </c>
      <c r="I5059" s="378">
        <v>12.5</v>
      </c>
      <c r="J5059" s="378">
        <v>3.75</v>
      </c>
      <c r="K5059" s="379"/>
      <c r="L5059" s="493">
        <v>15.06</v>
      </c>
    </row>
    <row r="5060" spans="1:13" x14ac:dyDescent="0.2">
      <c r="A5060" s="359" t="s">
        <v>9597</v>
      </c>
      <c r="B5060" s="373" t="s">
        <v>5794</v>
      </c>
      <c r="C5060" s="374" t="s">
        <v>5916</v>
      </c>
      <c r="D5060" s="373" t="s">
        <v>5791</v>
      </c>
      <c r="E5060" s="373" t="s">
        <v>5350</v>
      </c>
      <c r="F5060" s="375" t="s">
        <v>5796</v>
      </c>
      <c r="G5060" s="376" t="s">
        <v>86</v>
      </c>
      <c r="H5060" s="377">
        <v>0.3</v>
      </c>
      <c r="I5060" s="378">
        <v>18.510000000000002</v>
      </c>
      <c r="J5060" s="378">
        <v>5.55</v>
      </c>
      <c r="K5060" s="379"/>
      <c r="L5060" s="493">
        <v>22.3</v>
      </c>
    </row>
    <row r="5061" spans="1:13" x14ac:dyDescent="0.2">
      <c r="A5061" s="359" t="s">
        <v>14772</v>
      </c>
      <c r="B5061" s="396" t="s">
        <v>5794</v>
      </c>
      <c r="C5061" s="397" t="s">
        <v>10014</v>
      </c>
      <c r="D5061" s="396" t="s">
        <v>5791</v>
      </c>
      <c r="E5061" s="396" t="s">
        <v>1492</v>
      </c>
      <c r="F5061" s="398" t="s">
        <v>5798</v>
      </c>
      <c r="G5061" s="399" t="s">
        <v>5305</v>
      </c>
      <c r="H5061" s="400">
        <v>1</v>
      </c>
      <c r="I5061" s="430">
        <v>9.66</v>
      </c>
      <c r="J5061" s="380">
        <v>9.66</v>
      </c>
      <c r="K5061" s="379"/>
      <c r="L5061" s="489">
        <v>11.64</v>
      </c>
    </row>
    <row r="5062" spans="1:13" ht="12.75" thickBot="1" x14ac:dyDescent="0.25">
      <c r="A5062" s="359" t="s">
        <v>14773</v>
      </c>
      <c r="B5062" s="381" t="s">
        <v>11948</v>
      </c>
      <c r="C5062" s="382" t="s">
        <v>5781</v>
      </c>
      <c r="D5062" s="381" t="s">
        <v>5782</v>
      </c>
      <c r="E5062" s="381" t="s">
        <v>5783</v>
      </c>
      <c r="F5062" s="383" t="s">
        <v>5784</v>
      </c>
      <c r="G5062" s="384" t="s">
        <v>5785</v>
      </c>
      <c r="H5062" s="382" t="s">
        <v>5786</v>
      </c>
      <c r="I5062" s="431" t="s">
        <v>5787</v>
      </c>
      <c r="J5062" s="382" t="s">
        <v>5788</v>
      </c>
      <c r="K5062" s="364"/>
    </row>
    <row r="5063" spans="1:13" ht="12.75" thickTop="1" x14ac:dyDescent="0.2">
      <c r="A5063" s="359" t="s">
        <v>14774</v>
      </c>
      <c r="B5063" s="401" t="s">
        <v>5789</v>
      </c>
      <c r="C5063" s="402" t="s">
        <v>11950</v>
      </c>
      <c r="D5063" s="401" t="s">
        <v>5791</v>
      </c>
      <c r="E5063" s="401" t="s">
        <v>1930</v>
      </c>
      <c r="F5063" s="403">
        <v>8</v>
      </c>
      <c r="G5063" s="404" t="s">
        <v>5607</v>
      </c>
      <c r="H5063" s="405">
        <v>1</v>
      </c>
      <c r="I5063" s="406">
        <v>34.159999999999997</v>
      </c>
      <c r="J5063" s="406">
        <v>34.159999999999997</v>
      </c>
      <c r="K5063" s="371"/>
      <c r="L5063" s="496">
        <v>41.15</v>
      </c>
      <c r="M5063" s="488">
        <v>41.15</v>
      </c>
    </row>
    <row r="5064" spans="1:13" x14ac:dyDescent="0.2">
      <c r="A5064" s="359" t="s">
        <v>9599</v>
      </c>
      <c r="B5064" s="373" t="s">
        <v>5794</v>
      </c>
      <c r="C5064" s="374" t="s">
        <v>5795</v>
      </c>
      <c r="D5064" s="373" t="s">
        <v>5791</v>
      </c>
      <c r="E5064" s="373" t="s">
        <v>5302</v>
      </c>
      <c r="F5064" s="375" t="s">
        <v>5796</v>
      </c>
      <c r="G5064" s="376" t="s">
        <v>86</v>
      </c>
      <c r="H5064" s="377">
        <v>0.3</v>
      </c>
      <c r="I5064" s="378">
        <v>12.5</v>
      </c>
      <c r="J5064" s="378">
        <v>3.75</v>
      </c>
      <c r="K5064" s="379"/>
      <c r="L5064" s="493">
        <v>15.06</v>
      </c>
    </row>
    <row r="5065" spans="1:13" x14ac:dyDescent="0.2">
      <c r="A5065" s="359" t="s">
        <v>9601</v>
      </c>
      <c r="B5065" s="373" t="s">
        <v>5794</v>
      </c>
      <c r="C5065" s="374" t="s">
        <v>5916</v>
      </c>
      <c r="D5065" s="373" t="s">
        <v>5791</v>
      </c>
      <c r="E5065" s="373" t="s">
        <v>5350</v>
      </c>
      <c r="F5065" s="375" t="s">
        <v>5796</v>
      </c>
      <c r="G5065" s="376" t="s">
        <v>86</v>
      </c>
      <c r="H5065" s="377">
        <v>0.3</v>
      </c>
      <c r="I5065" s="378">
        <v>18.510000000000002</v>
      </c>
      <c r="J5065" s="378">
        <v>5.55</v>
      </c>
      <c r="K5065" s="379"/>
      <c r="L5065" s="493">
        <v>22.3</v>
      </c>
    </row>
    <row r="5066" spans="1:13" x14ac:dyDescent="0.2">
      <c r="A5066" s="359" t="s">
        <v>9603</v>
      </c>
      <c r="B5066" s="373" t="s">
        <v>5794</v>
      </c>
      <c r="C5066" s="374" t="s">
        <v>11954</v>
      </c>
      <c r="D5066" s="373" t="s">
        <v>5791</v>
      </c>
      <c r="E5066" s="373" t="s">
        <v>11955</v>
      </c>
      <c r="F5066" s="375" t="s">
        <v>5798</v>
      </c>
      <c r="G5066" s="376" t="s">
        <v>5305</v>
      </c>
      <c r="H5066" s="377">
        <v>1</v>
      </c>
      <c r="I5066" s="378">
        <v>24.86</v>
      </c>
      <c r="J5066" s="378">
        <v>24.86</v>
      </c>
      <c r="K5066" s="379"/>
      <c r="L5066" s="493">
        <v>29.95</v>
      </c>
    </row>
    <row r="5067" spans="1:13" x14ac:dyDescent="0.2">
      <c r="A5067" s="359" t="s">
        <v>9604</v>
      </c>
      <c r="B5067" s="360" t="s">
        <v>11957</v>
      </c>
      <c r="C5067" s="361" t="s">
        <v>5781</v>
      </c>
      <c r="D5067" s="360" t="s">
        <v>5782</v>
      </c>
      <c r="E5067" s="360" t="s">
        <v>5783</v>
      </c>
      <c r="F5067" s="362" t="s">
        <v>5784</v>
      </c>
      <c r="G5067" s="363" t="s">
        <v>5785</v>
      </c>
      <c r="H5067" s="361" t="s">
        <v>5786</v>
      </c>
      <c r="I5067" s="361" t="s">
        <v>5787</v>
      </c>
      <c r="J5067" s="361" t="s">
        <v>5788</v>
      </c>
      <c r="K5067" s="364"/>
      <c r="L5067" s="494"/>
    </row>
    <row r="5068" spans="1:13" x14ac:dyDescent="0.2">
      <c r="A5068" s="359" t="s">
        <v>9605</v>
      </c>
      <c r="B5068" s="365" t="s">
        <v>5789</v>
      </c>
      <c r="C5068" s="366" t="s">
        <v>6794</v>
      </c>
      <c r="D5068" s="365" t="s">
        <v>5791</v>
      </c>
      <c r="E5068" s="365" t="s">
        <v>756</v>
      </c>
      <c r="F5068" s="367">
        <v>8</v>
      </c>
      <c r="G5068" s="368" t="s">
        <v>5607</v>
      </c>
      <c r="H5068" s="369">
        <v>1</v>
      </c>
      <c r="I5068" s="370">
        <v>88.890000000000015</v>
      </c>
      <c r="J5068" s="370">
        <v>88.89</v>
      </c>
      <c r="K5068" s="371"/>
      <c r="L5068" s="495">
        <v>107.07</v>
      </c>
      <c r="M5068" s="488">
        <v>107.07</v>
      </c>
    </row>
    <row r="5069" spans="1:13" x14ac:dyDescent="0.2">
      <c r="A5069" s="359" t="s">
        <v>14775</v>
      </c>
      <c r="B5069" s="396" t="s">
        <v>5794</v>
      </c>
      <c r="C5069" s="397" t="s">
        <v>5795</v>
      </c>
      <c r="D5069" s="396" t="s">
        <v>5791</v>
      </c>
      <c r="E5069" s="396" t="s">
        <v>5302</v>
      </c>
      <c r="F5069" s="398" t="s">
        <v>5796</v>
      </c>
      <c r="G5069" s="399" t="s">
        <v>86</v>
      </c>
      <c r="H5069" s="400">
        <v>0.45</v>
      </c>
      <c r="I5069" s="430">
        <v>12.5</v>
      </c>
      <c r="J5069" s="380">
        <v>5.62</v>
      </c>
      <c r="K5069" s="379"/>
      <c r="L5069" s="489">
        <v>15.06</v>
      </c>
    </row>
    <row r="5070" spans="1:13" ht="12.75" thickBot="1" x14ac:dyDescent="0.25">
      <c r="A5070" s="359" t="s">
        <v>14776</v>
      </c>
      <c r="B5070" s="396" t="s">
        <v>5794</v>
      </c>
      <c r="C5070" s="397" t="s">
        <v>5916</v>
      </c>
      <c r="D5070" s="396" t="s">
        <v>5791</v>
      </c>
      <c r="E5070" s="396" t="s">
        <v>5350</v>
      </c>
      <c r="F5070" s="398" t="s">
        <v>5796</v>
      </c>
      <c r="G5070" s="399" t="s">
        <v>86</v>
      </c>
      <c r="H5070" s="400">
        <v>0.45</v>
      </c>
      <c r="I5070" s="430">
        <v>18.510000000000002</v>
      </c>
      <c r="J5070" s="380">
        <v>8.32</v>
      </c>
      <c r="K5070" s="379"/>
      <c r="L5070" s="489">
        <v>22.3</v>
      </c>
    </row>
    <row r="5071" spans="1:13" ht="12.75" thickTop="1" x14ac:dyDescent="0.2">
      <c r="A5071" s="359" t="s">
        <v>14777</v>
      </c>
      <c r="B5071" s="390" t="s">
        <v>5794</v>
      </c>
      <c r="C5071" s="391" t="s">
        <v>6798</v>
      </c>
      <c r="D5071" s="390" t="s">
        <v>5791</v>
      </c>
      <c r="E5071" s="390" t="s">
        <v>756</v>
      </c>
      <c r="F5071" s="392" t="s">
        <v>5798</v>
      </c>
      <c r="G5071" s="393" t="s">
        <v>5305</v>
      </c>
      <c r="H5071" s="394">
        <v>1</v>
      </c>
      <c r="I5071" s="395">
        <v>74.950251351351355</v>
      </c>
      <c r="J5071" s="395">
        <v>74.95</v>
      </c>
      <c r="K5071" s="379"/>
      <c r="L5071" s="491">
        <v>90.27</v>
      </c>
    </row>
    <row r="5072" spans="1:13" x14ac:dyDescent="0.2">
      <c r="A5072" s="359" t="s">
        <v>9608</v>
      </c>
      <c r="B5072" s="360" t="s">
        <v>11963</v>
      </c>
      <c r="C5072" s="361" t="s">
        <v>5781</v>
      </c>
      <c r="D5072" s="360" t="s">
        <v>5782</v>
      </c>
      <c r="E5072" s="360" t="s">
        <v>5783</v>
      </c>
      <c r="F5072" s="362" t="s">
        <v>5784</v>
      </c>
      <c r="G5072" s="363" t="s">
        <v>5785</v>
      </c>
      <c r="H5072" s="361" t="s">
        <v>5786</v>
      </c>
      <c r="I5072" s="361" t="s">
        <v>5787</v>
      </c>
      <c r="J5072" s="361" t="s">
        <v>5788</v>
      </c>
      <c r="K5072" s="364"/>
      <c r="L5072" s="494"/>
    </row>
    <row r="5073" spans="1:13" x14ac:dyDescent="0.2">
      <c r="A5073" s="359" t="s">
        <v>9610</v>
      </c>
      <c r="B5073" s="365" t="s">
        <v>5789</v>
      </c>
      <c r="C5073" s="366" t="s">
        <v>11965</v>
      </c>
      <c r="D5073" s="365" t="s">
        <v>5791</v>
      </c>
      <c r="E5073" s="365" t="s">
        <v>1933</v>
      </c>
      <c r="F5073" s="367">
        <v>8</v>
      </c>
      <c r="G5073" s="368" t="s">
        <v>5607</v>
      </c>
      <c r="H5073" s="369">
        <v>1</v>
      </c>
      <c r="I5073" s="370">
        <v>12.91</v>
      </c>
      <c r="J5073" s="370">
        <v>12.91</v>
      </c>
      <c r="K5073" s="371"/>
      <c r="L5073" s="495">
        <v>15.55</v>
      </c>
      <c r="M5073" s="488">
        <v>15.55</v>
      </c>
    </row>
    <row r="5074" spans="1:13" x14ac:dyDescent="0.2">
      <c r="A5074" s="359" t="s">
        <v>9612</v>
      </c>
      <c r="B5074" s="373" t="s">
        <v>5794</v>
      </c>
      <c r="C5074" s="374" t="s">
        <v>5795</v>
      </c>
      <c r="D5074" s="373" t="s">
        <v>5791</v>
      </c>
      <c r="E5074" s="373" t="s">
        <v>5302</v>
      </c>
      <c r="F5074" s="375" t="s">
        <v>5796</v>
      </c>
      <c r="G5074" s="376" t="s">
        <v>86</v>
      </c>
      <c r="H5074" s="377">
        <v>0.19</v>
      </c>
      <c r="I5074" s="378">
        <v>12.5</v>
      </c>
      <c r="J5074" s="378">
        <v>2.37</v>
      </c>
      <c r="K5074" s="379"/>
      <c r="L5074" s="493">
        <v>15.06</v>
      </c>
    </row>
    <row r="5075" spans="1:13" x14ac:dyDescent="0.2">
      <c r="A5075" s="359" t="s">
        <v>9613</v>
      </c>
      <c r="B5075" s="373" t="s">
        <v>5794</v>
      </c>
      <c r="C5075" s="374" t="s">
        <v>5916</v>
      </c>
      <c r="D5075" s="373" t="s">
        <v>5791</v>
      </c>
      <c r="E5075" s="373" t="s">
        <v>5350</v>
      </c>
      <c r="F5075" s="375" t="s">
        <v>5796</v>
      </c>
      <c r="G5075" s="376" t="s">
        <v>86</v>
      </c>
      <c r="H5075" s="377">
        <v>0.19</v>
      </c>
      <c r="I5075" s="378">
        <v>18.510000000000002</v>
      </c>
      <c r="J5075" s="378">
        <v>3.51</v>
      </c>
      <c r="K5075" s="379"/>
      <c r="L5075" s="493">
        <v>22.3</v>
      </c>
    </row>
    <row r="5076" spans="1:13" x14ac:dyDescent="0.2">
      <c r="A5076" s="359" t="s">
        <v>9614</v>
      </c>
      <c r="B5076" s="373" t="s">
        <v>5794</v>
      </c>
      <c r="C5076" s="374" t="s">
        <v>11969</v>
      </c>
      <c r="D5076" s="373" t="s">
        <v>5791</v>
      </c>
      <c r="E5076" s="373" t="s">
        <v>11970</v>
      </c>
      <c r="F5076" s="375" t="s">
        <v>5798</v>
      </c>
      <c r="G5076" s="376" t="s">
        <v>5305</v>
      </c>
      <c r="H5076" s="377">
        <v>1</v>
      </c>
      <c r="I5076" s="378">
        <v>7.0300285714285726</v>
      </c>
      <c r="J5076" s="378">
        <v>7.03</v>
      </c>
      <c r="K5076" s="379"/>
      <c r="L5076" s="493">
        <v>8.4600000000000009</v>
      </c>
    </row>
    <row r="5077" spans="1:13" x14ac:dyDescent="0.2">
      <c r="A5077" s="359" t="s">
        <v>9615</v>
      </c>
      <c r="B5077" s="360" t="s">
        <v>11972</v>
      </c>
      <c r="C5077" s="361" t="s">
        <v>5781</v>
      </c>
      <c r="D5077" s="360" t="s">
        <v>5782</v>
      </c>
      <c r="E5077" s="360" t="s">
        <v>5783</v>
      </c>
      <c r="F5077" s="362" t="s">
        <v>5784</v>
      </c>
      <c r="G5077" s="363" t="s">
        <v>5785</v>
      </c>
      <c r="H5077" s="361" t="s">
        <v>5786</v>
      </c>
      <c r="I5077" s="361" t="s">
        <v>5787</v>
      </c>
      <c r="J5077" s="361" t="s">
        <v>5788</v>
      </c>
      <c r="K5077" s="364"/>
      <c r="L5077" s="494"/>
    </row>
    <row r="5078" spans="1:13" x14ac:dyDescent="0.2">
      <c r="A5078" s="359" t="s">
        <v>14778</v>
      </c>
      <c r="B5078" s="385" t="s">
        <v>5789</v>
      </c>
      <c r="C5078" s="386" t="s">
        <v>11974</v>
      </c>
      <c r="D5078" s="385" t="s">
        <v>5791</v>
      </c>
      <c r="E5078" s="385" t="s">
        <v>1935</v>
      </c>
      <c r="F5078" s="387">
        <v>8</v>
      </c>
      <c r="G5078" s="388" t="s">
        <v>5607</v>
      </c>
      <c r="H5078" s="389">
        <v>1</v>
      </c>
      <c r="I5078" s="432">
        <v>17.5</v>
      </c>
      <c r="J5078" s="372">
        <v>17.5</v>
      </c>
      <c r="K5078" s="371"/>
      <c r="L5078" s="488">
        <v>21.08</v>
      </c>
      <c r="M5078" s="488">
        <v>21.08</v>
      </c>
    </row>
    <row r="5079" spans="1:13" ht="12.75" thickBot="1" x14ac:dyDescent="0.25">
      <c r="A5079" s="359" t="s">
        <v>14779</v>
      </c>
      <c r="B5079" s="396" t="s">
        <v>5794</v>
      </c>
      <c r="C5079" s="397" t="s">
        <v>5795</v>
      </c>
      <c r="D5079" s="396" t="s">
        <v>5791</v>
      </c>
      <c r="E5079" s="396" t="s">
        <v>5302</v>
      </c>
      <c r="F5079" s="398" t="s">
        <v>5796</v>
      </c>
      <c r="G5079" s="399" t="s">
        <v>86</v>
      </c>
      <c r="H5079" s="400">
        <v>0.3</v>
      </c>
      <c r="I5079" s="430">
        <v>12.5</v>
      </c>
      <c r="J5079" s="380">
        <v>3.75</v>
      </c>
      <c r="K5079" s="379"/>
      <c r="L5079" s="489">
        <v>15.06</v>
      </c>
    </row>
    <row r="5080" spans="1:13" ht="12.75" thickTop="1" x14ac:dyDescent="0.2">
      <c r="A5080" s="359" t="s">
        <v>14780</v>
      </c>
      <c r="B5080" s="390" t="s">
        <v>5794</v>
      </c>
      <c r="C5080" s="391" t="s">
        <v>5916</v>
      </c>
      <c r="D5080" s="390" t="s">
        <v>5791</v>
      </c>
      <c r="E5080" s="390" t="s">
        <v>5350</v>
      </c>
      <c r="F5080" s="392" t="s">
        <v>5796</v>
      </c>
      <c r="G5080" s="393" t="s">
        <v>86</v>
      </c>
      <c r="H5080" s="394">
        <v>0.3</v>
      </c>
      <c r="I5080" s="395">
        <v>18.510000000000002</v>
      </c>
      <c r="J5080" s="395">
        <v>5.55</v>
      </c>
      <c r="K5080" s="379"/>
      <c r="L5080" s="491">
        <v>22.3</v>
      </c>
    </row>
    <row r="5081" spans="1:13" x14ac:dyDescent="0.2">
      <c r="A5081" s="359" t="s">
        <v>9618</v>
      </c>
      <c r="B5081" s="373" t="s">
        <v>5794</v>
      </c>
      <c r="C5081" s="374" t="s">
        <v>11978</v>
      </c>
      <c r="D5081" s="373" t="s">
        <v>5791</v>
      </c>
      <c r="E5081" s="373" t="s">
        <v>11979</v>
      </c>
      <c r="F5081" s="375" t="s">
        <v>5798</v>
      </c>
      <c r="G5081" s="376" t="s">
        <v>5305</v>
      </c>
      <c r="H5081" s="377">
        <v>1</v>
      </c>
      <c r="I5081" s="378">
        <v>8.1999999999999993</v>
      </c>
      <c r="J5081" s="378">
        <v>8.1999999999999993</v>
      </c>
      <c r="K5081" s="379"/>
      <c r="L5081" s="493">
        <v>9.8800000000000008</v>
      </c>
    </row>
    <row r="5082" spans="1:13" x14ac:dyDescent="0.2">
      <c r="A5082" s="359" t="s">
        <v>9620</v>
      </c>
      <c r="B5082" s="360" t="s">
        <v>11981</v>
      </c>
      <c r="C5082" s="361" t="s">
        <v>5781</v>
      </c>
      <c r="D5082" s="360" t="s">
        <v>5782</v>
      </c>
      <c r="E5082" s="360" t="s">
        <v>5783</v>
      </c>
      <c r="F5082" s="362" t="s">
        <v>5784</v>
      </c>
      <c r="G5082" s="363" t="s">
        <v>5785</v>
      </c>
      <c r="H5082" s="361" t="s">
        <v>5786</v>
      </c>
      <c r="I5082" s="361" t="s">
        <v>5787</v>
      </c>
      <c r="J5082" s="361" t="s">
        <v>5788</v>
      </c>
      <c r="K5082" s="364"/>
      <c r="L5082" s="494"/>
    </row>
    <row r="5083" spans="1:13" ht="24" x14ac:dyDescent="0.2">
      <c r="A5083" s="359" t="s">
        <v>9622</v>
      </c>
      <c r="B5083" s="365" t="s">
        <v>5789</v>
      </c>
      <c r="C5083" s="366" t="s">
        <v>11983</v>
      </c>
      <c r="D5083" s="365" t="s">
        <v>217</v>
      </c>
      <c r="E5083" s="365" t="s">
        <v>11984</v>
      </c>
      <c r="F5083" s="367" t="s">
        <v>6651</v>
      </c>
      <c r="G5083" s="368" t="s">
        <v>160</v>
      </c>
      <c r="H5083" s="369">
        <v>1</v>
      </c>
      <c r="I5083" s="370">
        <v>58.040000000000006</v>
      </c>
      <c r="J5083" s="370">
        <v>58.04</v>
      </c>
      <c r="K5083" s="371"/>
      <c r="L5083" s="495">
        <v>69.930000000000007</v>
      </c>
      <c r="M5083" s="488">
        <v>69.930000000000007</v>
      </c>
    </row>
    <row r="5084" spans="1:13" ht="24" x14ac:dyDescent="0.2">
      <c r="A5084" s="359" t="s">
        <v>9623</v>
      </c>
      <c r="B5084" s="418" t="s">
        <v>5898</v>
      </c>
      <c r="C5084" s="419" t="s">
        <v>6653</v>
      </c>
      <c r="D5084" s="418" t="s">
        <v>217</v>
      </c>
      <c r="E5084" s="418" t="s">
        <v>6654</v>
      </c>
      <c r="F5084" s="420" t="s">
        <v>5908</v>
      </c>
      <c r="G5084" s="421" t="s">
        <v>185</v>
      </c>
      <c r="H5084" s="422">
        <v>0.2077</v>
      </c>
      <c r="I5084" s="423">
        <v>16.63</v>
      </c>
      <c r="J5084" s="423">
        <v>3.45</v>
      </c>
      <c r="K5084" s="379"/>
      <c r="L5084" s="493">
        <v>20.04</v>
      </c>
    </row>
    <row r="5085" spans="1:13" ht="24" x14ac:dyDescent="0.2">
      <c r="A5085" s="359" t="s">
        <v>9624</v>
      </c>
      <c r="B5085" s="418" t="s">
        <v>5898</v>
      </c>
      <c r="C5085" s="419" t="s">
        <v>6656</v>
      </c>
      <c r="D5085" s="418" t="s">
        <v>217</v>
      </c>
      <c r="E5085" s="418" t="s">
        <v>1632</v>
      </c>
      <c r="F5085" s="420" t="s">
        <v>5908</v>
      </c>
      <c r="G5085" s="421" t="s">
        <v>185</v>
      </c>
      <c r="H5085" s="422">
        <v>0.2077</v>
      </c>
      <c r="I5085" s="423">
        <v>23.19</v>
      </c>
      <c r="J5085" s="423">
        <v>4.8099999999999996</v>
      </c>
      <c r="K5085" s="379"/>
      <c r="L5085" s="493">
        <v>27.94</v>
      </c>
    </row>
    <row r="5086" spans="1:13" x14ac:dyDescent="0.2">
      <c r="A5086" s="359" t="s">
        <v>14781</v>
      </c>
      <c r="B5086" s="396" t="s">
        <v>5794</v>
      </c>
      <c r="C5086" s="397" t="s">
        <v>9893</v>
      </c>
      <c r="D5086" s="396" t="s">
        <v>217</v>
      </c>
      <c r="E5086" s="396" t="s">
        <v>9894</v>
      </c>
      <c r="F5086" s="398" t="s">
        <v>5798</v>
      </c>
      <c r="G5086" s="399" t="s">
        <v>160</v>
      </c>
      <c r="H5086" s="400">
        <v>3.1800000000000002E-2</v>
      </c>
      <c r="I5086" s="430">
        <v>54.28</v>
      </c>
      <c r="J5086" s="380">
        <v>1.72</v>
      </c>
      <c r="K5086" s="379"/>
      <c r="L5086" s="489">
        <v>65.400000000000006</v>
      </c>
    </row>
    <row r="5087" spans="1:13" ht="12.75" thickBot="1" x14ac:dyDescent="0.25">
      <c r="A5087" s="359" t="s">
        <v>14782</v>
      </c>
      <c r="B5087" s="396" t="s">
        <v>5794</v>
      </c>
      <c r="C5087" s="397" t="s">
        <v>11989</v>
      </c>
      <c r="D5087" s="396" t="s">
        <v>217</v>
      </c>
      <c r="E5087" s="396" t="s">
        <v>11990</v>
      </c>
      <c r="F5087" s="398" t="s">
        <v>5798</v>
      </c>
      <c r="G5087" s="399" t="s">
        <v>160</v>
      </c>
      <c r="H5087" s="400">
        <v>1</v>
      </c>
      <c r="I5087" s="430">
        <v>44.69</v>
      </c>
      <c r="J5087" s="380">
        <v>44.69</v>
      </c>
      <c r="K5087" s="379"/>
      <c r="L5087" s="489">
        <v>53.84</v>
      </c>
    </row>
    <row r="5088" spans="1:13" ht="12.75" thickTop="1" x14ac:dyDescent="0.2">
      <c r="A5088" s="359" t="s">
        <v>14783</v>
      </c>
      <c r="B5088" s="390" t="s">
        <v>5794</v>
      </c>
      <c r="C5088" s="391" t="s">
        <v>6664</v>
      </c>
      <c r="D5088" s="390" t="s">
        <v>217</v>
      </c>
      <c r="E5088" s="390" t="s">
        <v>6665</v>
      </c>
      <c r="F5088" s="392" t="s">
        <v>5798</v>
      </c>
      <c r="G5088" s="393" t="s">
        <v>160</v>
      </c>
      <c r="H5088" s="394">
        <v>5.3999999999999999E-2</v>
      </c>
      <c r="I5088" s="395">
        <v>61.5</v>
      </c>
      <c r="J5088" s="395">
        <v>3.32</v>
      </c>
      <c r="K5088" s="379"/>
      <c r="L5088" s="491">
        <v>74.09</v>
      </c>
    </row>
    <row r="5089" spans="1:13" x14ac:dyDescent="0.2">
      <c r="A5089" s="359" t="s">
        <v>9626</v>
      </c>
      <c r="B5089" s="373" t="s">
        <v>5794</v>
      </c>
      <c r="C5089" s="374" t="s">
        <v>6667</v>
      </c>
      <c r="D5089" s="373" t="s">
        <v>217</v>
      </c>
      <c r="E5089" s="373" t="s">
        <v>6668</v>
      </c>
      <c r="F5089" s="375" t="s">
        <v>5798</v>
      </c>
      <c r="G5089" s="376" t="s">
        <v>160</v>
      </c>
      <c r="H5089" s="377">
        <v>3.6999999999999998E-2</v>
      </c>
      <c r="I5089" s="378">
        <v>1.55</v>
      </c>
      <c r="J5089" s="378">
        <v>0.05</v>
      </c>
      <c r="K5089" s="379"/>
      <c r="L5089" s="493">
        <v>1.87</v>
      </c>
    </row>
    <row r="5090" spans="1:13" x14ac:dyDescent="0.2">
      <c r="A5090" s="359" t="s">
        <v>9628</v>
      </c>
      <c r="B5090" s="360" t="s">
        <v>11994</v>
      </c>
      <c r="C5090" s="361" t="s">
        <v>5781</v>
      </c>
      <c r="D5090" s="360" t="s">
        <v>5782</v>
      </c>
      <c r="E5090" s="360" t="s">
        <v>5783</v>
      </c>
      <c r="F5090" s="362" t="s">
        <v>5784</v>
      </c>
      <c r="G5090" s="363" t="s">
        <v>5785</v>
      </c>
      <c r="H5090" s="361" t="s">
        <v>5786</v>
      </c>
      <c r="I5090" s="361" t="s">
        <v>5787</v>
      </c>
      <c r="J5090" s="361" t="s">
        <v>5788</v>
      </c>
      <c r="K5090" s="364"/>
      <c r="L5090" s="494"/>
    </row>
    <row r="5091" spans="1:13" x14ac:dyDescent="0.2">
      <c r="A5091" s="359" t="s">
        <v>9630</v>
      </c>
      <c r="B5091" s="365" t="s">
        <v>5789</v>
      </c>
      <c r="C5091" s="366" t="s">
        <v>10024</v>
      </c>
      <c r="D5091" s="365" t="s">
        <v>5791</v>
      </c>
      <c r="E5091" s="365" t="s">
        <v>1495</v>
      </c>
      <c r="F5091" s="367">
        <v>8</v>
      </c>
      <c r="G5091" s="368" t="s">
        <v>5607</v>
      </c>
      <c r="H5091" s="369">
        <v>1</v>
      </c>
      <c r="I5091" s="370">
        <v>79.169999999999987</v>
      </c>
      <c r="J5091" s="370">
        <v>79.17</v>
      </c>
      <c r="K5091" s="371"/>
      <c r="L5091" s="495">
        <v>95.36</v>
      </c>
      <c r="M5091" s="488">
        <v>95.36</v>
      </c>
    </row>
    <row r="5092" spans="1:13" x14ac:dyDescent="0.2">
      <c r="A5092" s="359" t="s">
        <v>9631</v>
      </c>
      <c r="B5092" s="373" t="s">
        <v>5794</v>
      </c>
      <c r="C5092" s="374" t="s">
        <v>5795</v>
      </c>
      <c r="D5092" s="373" t="s">
        <v>5791</v>
      </c>
      <c r="E5092" s="373" t="s">
        <v>5302</v>
      </c>
      <c r="F5092" s="375" t="s">
        <v>5796</v>
      </c>
      <c r="G5092" s="376" t="s">
        <v>86</v>
      </c>
      <c r="H5092" s="377">
        <v>0.45</v>
      </c>
      <c r="I5092" s="378">
        <v>12.5</v>
      </c>
      <c r="J5092" s="378">
        <v>5.62</v>
      </c>
      <c r="K5092" s="379"/>
      <c r="L5092" s="493">
        <v>15.06</v>
      </c>
    </row>
    <row r="5093" spans="1:13" x14ac:dyDescent="0.2">
      <c r="A5093" s="359" t="s">
        <v>9632</v>
      </c>
      <c r="B5093" s="373" t="s">
        <v>5794</v>
      </c>
      <c r="C5093" s="374" t="s">
        <v>5916</v>
      </c>
      <c r="D5093" s="373" t="s">
        <v>5791</v>
      </c>
      <c r="E5093" s="373" t="s">
        <v>5350</v>
      </c>
      <c r="F5093" s="375" t="s">
        <v>5796</v>
      </c>
      <c r="G5093" s="376" t="s">
        <v>86</v>
      </c>
      <c r="H5093" s="377">
        <v>0.45</v>
      </c>
      <c r="I5093" s="378">
        <v>18.510000000000002</v>
      </c>
      <c r="J5093" s="378">
        <v>8.32</v>
      </c>
      <c r="K5093" s="379"/>
      <c r="L5093" s="493">
        <v>22.3</v>
      </c>
    </row>
    <row r="5094" spans="1:13" x14ac:dyDescent="0.2">
      <c r="A5094" s="359" t="s">
        <v>9633</v>
      </c>
      <c r="B5094" s="373" t="s">
        <v>5794</v>
      </c>
      <c r="C5094" s="374" t="s">
        <v>10028</v>
      </c>
      <c r="D5094" s="373" t="s">
        <v>5791</v>
      </c>
      <c r="E5094" s="373" t="s">
        <v>10029</v>
      </c>
      <c r="F5094" s="375" t="s">
        <v>5798</v>
      </c>
      <c r="G5094" s="376" t="s">
        <v>5305</v>
      </c>
      <c r="H5094" s="377">
        <v>1</v>
      </c>
      <c r="I5094" s="378">
        <v>65.23006461538462</v>
      </c>
      <c r="J5094" s="378">
        <v>65.23</v>
      </c>
      <c r="K5094" s="379"/>
      <c r="L5094" s="493">
        <v>78.56</v>
      </c>
    </row>
    <row r="5095" spans="1:13" x14ac:dyDescent="0.2">
      <c r="A5095" s="359" t="s">
        <v>14784</v>
      </c>
      <c r="B5095" s="381" t="s">
        <v>12000</v>
      </c>
      <c r="C5095" s="382" t="s">
        <v>5781</v>
      </c>
      <c r="D5095" s="381" t="s">
        <v>5782</v>
      </c>
      <c r="E5095" s="381" t="s">
        <v>5783</v>
      </c>
      <c r="F5095" s="383" t="s">
        <v>5784</v>
      </c>
      <c r="G5095" s="384" t="s">
        <v>5785</v>
      </c>
      <c r="H5095" s="382" t="s">
        <v>5786</v>
      </c>
      <c r="I5095" s="431" t="s">
        <v>5787</v>
      </c>
      <c r="J5095" s="382" t="s">
        <v>5788</v>
      </c>
      <c r="K5095" s="364"/>
    </row>
    <row r="5096" spans="1:13" ht="12.75" thickBot="1" x14ac:dyDescent="0.25">
      <c r="A5096" s="359" t="s">
        <v>14785</v>
      </c>
      <c r="B5096" s="385" t="s">
        <v>5789</v>
      </c>
      <c r="C5096" s="386" t="s">
        <v>10051</v>
      </c>
      <c r="D5096" s="385" t="s">
        <v>5791</v>
      </c>
      <c r="E5096" s="385" t="s">
        <v>1501</v>
      </c>
      <c r="F5096" s="387">
        <v>8</v>
      </c>
      <c r="G5096" s="388" t="s">
        <v>5607</v>
      </c>
      <c r="H5096" s="389">
        <v>1</v>
      </c>
      <c r="I5096" s="432">
        <v>14.919999999999998</v>
      </c>
      <c r="J5096" s="372">
        <v>14.92</v>
      </c>
      <c r="K5096" s="371"/>
      <c r="L5096" s="488">
        <v>17.97</v>
      </c>
      <c r="M5096" s="488">
        <v>17.97</v>
      </c>
    </row>
    <row r="5097" spans="1:13" ht="12.75" thickTop="1" x14ac:dyDescent="0.2">
      <c r="A5097" s="359" t="s">
        <v>14786</v>
      </c>
      <c r="B5097" s="390" t="s">
        <v>5794</v>
      </c>
      <c r="C5097" s="391" t="s">
        <v>5795</v>
      </c>
      <c r="D5097" s="390" t="s">
        <v>5791</v>
      </c>
      <c r="E5097" s="390" t="s">
        <v>5302</v>
      </c>
      <c r="F5097" s="392" t="s">
        <v>5796</v>
      </c>
      <c r="G5097" s="393" t="s">
        <v>86</v>
      </c>
      <c r="H5097" s="394">
        <v>0.19</v>
      </c>
      <c r="I5097" s="395">
        <v>12.5</v>
      </c>
      <c r="J5097" s="395">
        <v>2.37</v>
      </c>
      <c r="K5097" s="379"/>
      <c r="L5097" s="491">
        <v>15.06</v>
      </c>
    </row>
    <row r="5098" spans="1:13" x14ac:dyDescent="0.2">
      <c r="A5098" s="359" t="s">
        <v>9634</v>
      </c>
      <c r="B5098" s="373" t="s">
        <v>5794</v>
      </c>
      <c r="C5098" s="374" t="s">
        <v>5916</v>
      </c>
      <c r="D5098" s="373" t="s">
        <v>5791</v>
      </c>
      <c r="E5098" s="373" t="s">
        <v>5350</v>
      </c>
      <c r="F5098" s="375" t="s">
        <v>5796</v>
      </c>
      <c r="G5098" s="376" t="s">
        <v>86</v>
      </c>
      <c r="H5098" s="377">
        <v>0.19</v>
      </c>
      <c r="I5098" s="378">
        <v>18.510000000000002</v>
      </c>
      <c r="J5098" s="378">
        <v>3.51</v>
      </c>
      <c r="K5098" s="379"/>
      <c r="L5098" s="493">
        <v>22.3</v>
      </c>
    </row>
    <row r="5099" spans="1:13" x14ac:dyDescent="0.2">
      <c r="A5099" s="359" t="s">
        <v>9636</v>
      </c>
      <c r="B5099" s="373" t="s">
        <v>5794</v>
      </c>
      <c r="C5099" s="374" t="s">
        <v>6602</v>
      </c>
      <c r="D5099" s="373" t="s">
        <v>5791</v>
      </c>
      <c r="E5099" s="373" t="s">
        <v>5394</v>
      </c>
      <c r="F5099" s="375" t="s">
        <v>5798</v>
      </c>
      <c r="G5099" s="376" t="s">
        <v>5385</v>
      </c>
      <c r="H5099" s="377">
        <v>0.31</v>
      </c>
      <c r="I5099" s="378">
        <v>0.38</v>
      </c>
      <c r="J5099" s="378">
        <v>0.11</v>
      </c>
      <c r="K5099" s="379"/>
      <c r="L5099" s="493">
        <v>0.46</v>
      </c>
    </row>
    <row r="5100" spans="1:13" x14ac:dyDescent="0.2">
      <c r="A5100" s="359" t="s">
        <v>9638</v>
      </c>
      <c r="B5100" s="373" t="s">
        <v>5794</v>
      </c>
      <c r="C5100" s="374" t="s">
        <v>10056</v>
      </c>
      <c r="D5100" s="373" t="s">
        <v>5791</v>
      </c>
      <c r="E5100" s="373" t="s">
        <v>1501</v>
      </c>
      <c r="F5100" s="375" t="s">
        <v>5798</v>
      </c>
      <c r="G5100" s="376" t="s">
        <v>5305</v>
      </c>
      <c r="H5100" s="377">
        <v>1</v>
      </c>
      <c r="I5100" s="378">
        <v>8.9322749999999989</v>
      </c>
      <c r="J5100" s="378">
        <v>8.93</v>
      </c>
      <c r="K5100" s="379"/>
      <c r="L5100" s="493">
        <v>10.74</v>
      </c>
    </row>
    <row r="5101" spans="1:13" x14ac:dyDescent="0.2">
      <c r="A5101" s="359" t="s">
        <v>9639</v>
      </c>
      <c r="B5101" s="360" t="s">
        <v>12007</v>
      </c>
      <c r="C5101" s="361" t="s">
        <v>5781</v>
      </c>
      <c r="D5101" s="360" t="s">
        <v>5782</v>
      </c>
      <c r="E5101" s="360" t="s">
        <v>5783</v>
      </c>
      <c r="F5101" s="362" t="s">
        <v>5784</v>
      </c>
      <c r="G5101" s="363" t="s">
        <v>5785</v>
      </c>
      <c r="H5101" s="361" t="s">
        <v>5786</v>
      </c>
      <c r="I5101" s="361" t="s">
        <v>5787</v>
      </c>
      <c r="J5101" s="361" t="s">
        <v>5788</v>
      </c>
      <c r="K5101" s="364"/>
      <c r="L5101" s="494"/>
    </row>
    <row r="5102" spans="1:13" x14ac:dyDescent="0.2">
      <c r="A5102" s="359" t="s">
        <v>9640</v>
      </c>
      <c r="B5102" s="365" t="s">
        <v>5789</v>
      </c>
      <c r="C5102" s="366" t="s">
        <v>9822</v>
      </c>
      <c r="D5102" s="365" t="s">
        <v>5791</v>
      </c>
      <c r="E5102" s="365" t="s">
        <v>1448</v>
      </c>
      <c r="F5102" s="367">
        <v>8</v>
      </c>
      <c r="G5102" s="368" t="s">
        <v>5607</v>
      </c>
      <c r="H5102" s="369">
        <v>1</v>
      </c>
      <c r="I5102" s="370">
        <v>3.65</v>
      </c>
      <c r="J5102" s="370">
        <v>3.6500000000000004</v>
      </c>
      <c r="K5102" s="371"/>
      <c r="L5102" s="495">
        <v>4.38</v>
      </c>
      <c r="M5102" s="488">
        <v>4.38</v>
      </c>
    </row>
    <row r="5103" spans="1:13" x14ac:dyDescent="0.2">
      <c r="A5103" s="359" t="s">
        <v>9641</v>
      </c>
      <c r="B5103" s="373" t="s">
        <v>5794</v>
      </c>
      <c r="C5103" s="374" t="s">
        <v>5795</v>
      </c>
      <c r="D5103" s="373" t="s">
        <v>5791</v>
      </c>
      <c r="E5103" s="373" t="s">
        <v>5302</v>
      </c>
      <c r="F5103" s="375" t="s">
        <v>5796</v>
      </c>
      <c r="G5103" s="376" t="s">
        <v>86</v>
      </c>
      <c r="H5103" s="377">
        <v>0.09</v>
      </c>
      <c r="I5103" s="378">
        <v>12.5</v>
      </c>
      <c r="J5103" s="378">
        <v>1.1200000000000001</v>
      </c>
      <c r="K5103" s="379"/>
      <c r="L5103" s="493">
        <v>15.06</v>
      </c>
    </row>
    <row r="5104" spans="1:13" x14ac:dyDescent="0.2">
      <c r="A5104" s="359" t="s">
        <v>14787</v>
      </c>
      <c r="B5104" s="396" t="s">
        <v>5794</v>
      </c>
      <c r="C5104" s="397" t="s">
        <v>5916</v>
      </c>
      <c r="D5104" s="396" t="s">
        <v>5791</v>
      </c>
      <c r="E5104" s="396" t="s">
        <v>5350</v>
      </c>
      <c r="F5104" s="398" t="s">
        <v>5796</v>
      </c>
      <c r="G5104" s="399" t="s">
        <v>86</v>
      </c>
      <c r="H5104" s="400">
        <v>0.09</v>
      </c>
      <c r="I5104" s="430">
        <v>18.510000000000002</v>
      </c>
      <c r="J5104" s="380">
        <v>1.66</v>
      </c>
      <c r="K5104" s="379"/>
      <c r="L5104" s="489">
        <v>22.3</v>
      </c>
    </row>
    <row r="5105" spans="1:13" ht="12.75" thickBot="1" x14ac:dyDescent="0.25">
      <c r="A5105" s="359" t="s">
        <v>14788</v>
      </c>
      <c r="B5105" s="396" t="s">
        <v>5794</v>
      </c>
      <c r="C5105" s="397" t="s">
        <v>6602</v>
      </c>
      <c r="D5105" s="396" t="s">
        <v>5791</v>
      </c>
      <c r="E5105" s="396" t="s">
        <v>5394</v>
      </c>
      <c r="F5105" s="398" t="s">
        <v>5798</v>
      </c>
      <c r="G5105" s="399" t="s">
        <v>5385</v>
      </c>
      <c r="H5105" s="400">
        <v>0.39</v>
      </c>
      <c r="I5105" s="430">
        <v>0.38</v>
      </c>
      <c r="J5105" s="380">
        <v>0.14000000000000001</v>
      </c>
      <c r="K5105" s="379"/>
      <c r="L5105" s="489">
        <v>0.46</v>
      </c>
    </row>
    <row r="5106" spans="1:13" ht="12.75" thickTop="1" x14ac:dyDescent="0.2">
      <c r="A5106" s="359" t="s">
        <v>14789</v>
      </c>
      <c r="B5106" s="390" t="s">
        <v>5794</v>
      </c>
      <c r="C5106" s="391" t="s">
        <v>9827</v>
      </c>
      <c r="D5106" s="390" t="s">
        <v>5791</v>
      </c>
      <c r="E5106" s="390" t="s">
        <v>9828</v>
      </c>
      <c r="F5106" s="392" t="s">
        <v>5798</v>
      </c>
      <c r="G5106" s="393" t="s">
        <v>5305</v>
      </c>
      <c r="H5106" s="394">
        <v>1</v>
      </c>
      <c r="I5106" s="395">
        <v>0.73839999999999872</v>
      </c>
      <c r="J5106" s="395">
        <v>0.73</v>
      </c>
      <c r="K5106" s="379"/>
      <c r="L5106" s="491">
        <v>0.86</v>
      </c>
    </row>
    <row r="5107" spans="1:13" x14ac:dyDescent="0.2">
      <c r="A5107" s="359" t="s">
        <v>9642</v>
      </c>
      <c r="B5107" s="360" t="s">
        <v>12014</v>
      </c>
      <c r="C5107" s="361" t="s">
        <v>5781</v>
      </c>
      <c r="D5107" s="360" t="s">
        <v>5782</v>
      </c>
      <c r="E5107" s="360" t="s">
        <v>5783</v>
      </c>
      <c r="F5107" s="362" t="s">
        <v>5784</v>
      </c>
      <c r="G5107" s="363" t="s">
        <v>5785</v>
      </c>
      <c r="H5107" s="361" t="s">
        <v>5786</v>
      </c>
      <c r="I5107" s="361" t="s">
        <v>5787</v>
      </c>
      <c r="J5107" s="361" t="s">
        <v>5788</v>
      </c>
      <c r="K5107" s="364"/>
      <c r="L5107" s="494"/>
    </row>
    <row r="5108" spans="1:13" x14ac:dyDescent="0.2">
      <c r="A5108" s="359" t="s">
        <v>9644</v>
      </c>
      <c r="B5108" s="365" t="s">
        <v>5789</v>
      </c>
      <c r="C5108" s="366" t="s">
        <v>6681</v>
      </c>
      <c r="D5108" s="365" t="s">
        <v>5791</v>
      </c>
      <c r="E5108" s="365" t="s">
        <v>732</v>
      </c>
      <c r="F5108" s="367">
        <v>8</v>
      </c>
      <c r="G5108" s="368" t="s">
        <v>5607</v>
      </c>
      <c r="H5108" s="369">
        <v>1</v>
      </c>
      <c r="I5108" s="370">
        <v>4.6899999999999995</v>
      </c>
      <c r="J5108" s="370">
        <v>4.6900000000000004</v>
      </c>
      <c r="K5108" s="371"/>
      <c r="L5108" s="495">
        <v>5.65</v>
      </c>
      <c r="M5108" s="488">
        <v>5.65</v>
      </c>
    </row>
    <row r="5109" spans="1:13" x14ac:dyDescent="0.2">
      <c r="A5109" s="359" t="s">
        <v>9646</v>
      </c>
      <c r="B5109" s="373" t="s">
        <v>5794</v>
      </c>
      <c r="C5109" s="374" t="s">
        <v>5795</v>
      </c>
      <c r="D5109" s="373" t="s">
        <v>5791</v>
      </c>
      <c r="E5109" s="373" t="s">
        <v>5302</v>
      </c>
      <c r="F5109" s="375" t="s">
        <v>5796</v>
      </c>
      <c r="G5109" s="376" t="s">
        <v>86</v>
      </c>
      <c r="H5109" s="377">
        <v>0.09</v>
      </c>
      <c r="I5109" s="378">
        <v>12.5</v>
      </c>
      <c r="J5109" s="378">
        <v>1.1200000000000001</v>
      </c>
      <c r="K5109" s="379"/>
      <c r="L5109" s="493">
        <v>15.06</v>
      </c>
    </row>
    <row r="5110" spans="1:13" x14ac:dyDescent="0.2">
      <c r="A5110" s="359" t="s">
        <v>9647</v>
      </c>
      <c r="B5110" s="373" t="s">
        <v>5794</v>
      </c>
      <c r="C5110" s="374" t="s">
        <v>5916</v>
      </c>
      <c r="D5110" s="373" t="s">
        <v>5791</v>
      </c>
      <c r="E5110" s="373" t="s">
        <v>5350</v>
      </c>
      <c r="F5110" s="375" t="s">
        <v>5796</v>
      </c>
      <c r="G5110" s="376" t="s">
        <v>86</v>
      </c>
      <c r="H5110" s="377">
        <v>0.09</v>
      </c>
      <c r="I5110" s="378">
        <v>18.510000000000002</v>
      </c>
      <c r="J5110" s="378">
        <v>1.66</v>
      </c>
      <c r="K5110" s="379"/>
      <c r="L5110" s="493">
        <v>22.3</v>
      </c>
    </row>
    <row r="5111" spans="1:13" x14ac:dyDescent="0.2">
      <c r="A5111" s="359" t="s">
        <v>9648</v>
      </c>
      <c r="B5111" s="373" t="s">
        <v>5794</v>
      </c>
      <c r="C5111" s="374" t="s">
        <v>6685</v>
      </c>
      <c r="D5111" s="373" t="s">
        <v>5791</v>
      </c>
      <c r="E5111" s="373" t="s">
        <v>6686</v>
      </c>
      <c r="F5111" s="375" t="s">
        <v>5798</v>
      </c>
      <c r="G5111" s="376" t="s">
        <v>5305</v>
      </c>
      <c r="H5111" s="377">
        <v>1</v>
      </c>
      <c r="I5111" s="378">
        <v>1.7270999999999999</v>
      </c>
      <c r="J5111" s="378">
        <v>1.72</v>
      </c>
      <c r="K5111" s="379"/>
      <c r="L5111" s="493">
        <v>2.0699999999999998</v>
      </c>
    </row>
    <row r="5112" spans="1:13" x14ac:dyDescent="0.2">
      <c r="A5112" s="359" t="s">
        <v>9649</v>
      </c>
      <c r="B5112" s="373" t="s">
        <v>5794</v>
      </c>
      <c r="C5112" s="374" t="s">
        <v>6602</v>
      </c>
      <c r="D5112" s="373" t="s">
        <v>5791</v>
      </c>
      <c r="E5112" s="373" t="s">
        <v>5394</v>
      </c>
      <c r="F5112" s="375" t="s">
        <v>5798</v>
      </c>
      <c r="G5112" s="376" t="s">
        <v>5385</v>
      </c>
      <c r="H5112" s="377">
        <v>0.5</v>
      </c>
      <c r="I5112" s="378">
        <v>0.38</v>
      </c>
      <c r="J5112" s="378">
        <v>0.19</v>
      </c>
      <c r="K5112" s="379"/>
      <c r="L5112" s="493">
        <v>0.46</v>
      </c>
    </row>
    <row r="5113" spans="1:13" x14ac:dyDescent="0.2">
      <c r="A5113" s="359" t="s">
        <v>14790</v>
      </c>
      <c r="B5113" s="381" t="s">
        <v>12021</v>
      </c>
      <c r="C5113" s="382" t="s">
        <v>5781</v>
      </c>
      <c r="D5113" s="381" t="s">
        <v>5782</v>
      </c>
      <c r="E5113" s="381" t="s">
        <v>5783</v>
      </c>
      <c r="F5113" s="383" t="s">
        <v>5784</v>
      </c>
      <c r="G5113" s="384" t="s">
        <v>5785</v>
      </c>
      <c r="H5113" s="382" t="s">
        <v>5786</v>
      </c>
      <c r="I5113" s="431" t="s">
        <v>5787</v>
      </c>
      <c r="J5113" s="382" t="s">
        <v>5788</v>
      </c>
      <c r="K5113" s="364"/>
    </row>
    <row r="5114" spans="1:13" ht="12.75" thickBot="1" x14ac:dyDescent="0.25">
      <c r="A5114" s="359" t="s">
        <v>14791</v>
      </c>
      <c r="B5114" s="385" t="s">
        <v>5789</v>
      </c>
      <c r="C5114" s="386" t="s">
        <v>6691</v>
      </c>
      <c r="D5114" s="385" t="s">
        <v>5791</v>
      </c>
      <c r="E5114" s="385" t="s">
        <v>734</v>
      </c>
      <c r="F5114" s="387">
        <v>8</v>
      </c>
      <c r="G5114" s="388" t="s">
        <v>5607</v>
      </c>
      <c r="H5114" s="389">
        <v>1</v>
      </c>
      <c r="I5114" s="432">
        <v>9.02</v>
      </c>
      <c r="J5114" s="372">
        <v>9.02</v>
      </c>
      <c r="K5114" s="371"/>
      <c r="L5114" s="488">
        <v>10.86</v>
      </c>
      <c r="M5114" s="488">
        <v>10.86</v>
      </c>
    </row>
    <row r="5115" spans="1:13" ht="12.75" thickTop="1" x14ac:dyDescent="0.2">
      <c r="A5115" s="359" t="s">
        <v>14792</v>
      </c>
      <c r="B5115" s="390" t="s">
        <v>5794</v>
      </c>
      <c r="C5115" s="391" t="s">
        <v>5795</v>
      </c>
      <c r="D5115" s="390" t="s">
        <v>5791</v>
      </c>
      <c r="E5115" s="390" t="s">
        <v>5302</v>
      </c>
      <c r="F5115" s="392" t="s">
        <v>5796</v>
      </c>
      <c r="G5115" s="393" t="s">
        <v>86</v>
      </c>
      <c r="H5115" s="394">
        <v>0.14000000000000001</v>
      </c>
      <c r="I5115" s="395">
        <v>12.5</v>
      </c>
      <c r="J5115" s="395">
        <v>1.75</v>
      </c>
      <c r="K5115" s="379"/>
      <c r="L5115" s="491">
        <v>15.06</v>
      </c>
    </row>
    <row r="5116" spans="1:13" x14ac:dyDescent="0.2">
      <c r="A5116" s="359" t="s">
        <v>9650</v>
      </c>
      <c r="B5116" s="373" t="s">
        <v>5794</v>
      </c>
      <c r="C5116" s="374" t="s">
        <v>5916</v>
      </c>
      <c r="D5116" s="373" t="s">
        <v>5791</v>
      </c>
      <c r="E5116" s="373" t="s">
        <v>5350</v>
      </c>
      <c r="F5116" s="375" t="s">
        <v>5796</v>
      </c>
      <c r="G5116" s="376" t="s">
        <v>86</v>
      </c>
      <c r="H5116" s="377">
        <v>0.14000000000000001</v>
      </c>
      <c r="I5116" s="378">
        <v>18.510000000000002</v>
      </c>
      <c r="J5116" s="378">
        <v>2.59</v>
      </c>
      <c r="K5116" s="379"/>
      <c r="L5116" s="493">
        <v>22.3</v>
      </c>
    </row>
    <row r="5117" spans="1:13" x14ac:dyDescent="0.2">
      <c r="A5117" s="359" t="s">
        <v>9652</v>
      </c>
      <c r="B5117" s="373" t="s">
        <v>5794</v>
      </c>
      <c r="C5117" s="374" t="s">
        <v>6602</v>
      </c>
      <c r="D5117" s="373" t="s">
        <v>5791</v>
      </c>
      <c r="E5117" s="373" t="s">
        <v>5394</v>
      </c>
      <c r="F5117" s="375" t="s">
        <v>5798</v>
      </c>
      <c r="G5117" s="376" t="s">
        <v>5385</v>
      </c>
      <c r="H5117" s="377">
        <v>0.79</v>
      </c>
      <c r="I5117" s="378">
        <v>0.38</v>
      </c>
      <c r="J5117" s="378">
        <v>0.3</v>
      </c>
      <c r="K5117" s="379"/>
      <c r="L5117" s="493">
        <v>0.46</v>
      </c>
    </row>
    <row r="5118" spans="1:13" x14ac:dyDescent="0.2">
      <c r="A5118" s="359" t="s">
        <v>9654</v>
      </c>
      <c r="B5118" s="373" t="s">
        <v>5794</v>
      </c>
      <c r="C5118" s="374" t="s">
        <v>6696</v>
      </c>
      <c r="D5118" s="373" t="s">
        <v>5791</v>
      </c>
      <c r="E5118" s="373" t="s">
        <v>734</v>
      </c>
      <c r="F5118" s="375" t="s">
        <v>5798</v>
      </c>
      <c r="G5118" s="376" t="s">
        <v>5305</v>
      </c>
      <c r="H5118" s="377">
        <v>1</v>
      </c>
      <c r="I5118" s="378">
        <v>4.38</v>
      </c>
      <c r="J5118" s="378">
        <v>4.38</v>
      </c>
      <c r="K5118" s="379"/>
      <c r="L5118" s="493">
        <v>5.28</v>
      </c>
    </row>
    <row r="5119" spans="1:13" x14ac:dyDescent="0.2">
      <c r="A5119" s="359" t="s">
        <v>9655</v>
      </c>
      <c r="B5119" s="360" t="s">
        <v>12028</v>
      </c>
      <c r="C5119" s="361" t="s">
        <v>5781</v>
      </c>
      <c r="D5119" s="360" t="s">
        <v>5782</v>
      </c>
      <c r="E5119" s="360" t="s">
        <v>5783</v>
      </c>
      <c r="F5119" s="362" t="s">
        <v>5784</v>
      </c>
      <c r="G5119" s="363" t="s">
        <v>5785</v>
      </c>
      <c r="H5119" s="361" t="s">
        <v>5786</v>
      </c>
      <c r="I5119" s="361" t="s">
        <v>5787</v>
      </c>
      <c r="J5119" s="361" t="s">
        <v>5788</v>
      </c>
      <c r="K5119" s="364"/>
      <c r="L5119" s="494"/>
    </row>
    <row r="5120" spans="1:13" x14ac:dyDescent="0.2">
      <c r="A5120" s="359" t="s">
        <v>9656</v>
      </c>
      <c r="B5120" s="365" t="s">
        <v>5789</v>
      </c>
      <c r="C5120" s="366" t="s">
        <v>12030</v>
      </c>
      <c r="D5120" s="365" t="s">
        <v>5791</v>
      </c>
      <c r="E5120" s="365" t="s">
        <v>1944</v>
      </c>
      <c r="F5120" s="367">
        <v>8</v>
      </c>
      <c r="G5120" s="368" t="s">
        <v>5607</v>
      </c>
      <c r="H5120" s="369">
        <v>1</v>
      </c>
      <c r="I5120" s="370">
        <v>15.02</v>
      </c>
      <c r="J5120" s="370">
        <v>15.02</v>
      </c>
      <c r="K5120" s="371"/>
      <c r="L5120" s="495">
        <v>18.09</v>
      </c>
      <c r="M5120" s="488">
        <v>18.09</v>
      </c>
    </row>
    <row r="5121" spans="1:13" x14ac:dyDescent="0.2">
      <c r="A5121" s="359" t="s">
        <v>9657</v>
      </c>
      <c r="B5121" s="373" t="s">
        <v>5794</v>
      </c>
      <c r="C5121" s="374" t="s">
        <v>5795</v>
      </c>
      <c r="D5121" s="373" t="s">
        <v>5791</v>
      </c>
      <c r="E5121" s="373" t="s">
        <v>5302</v>
      </c>
      <c r="F5121" s="375" t="s">
        <v>5796</v>
      </c>
      <c r="G5121" s="376" t="s">
        <v>86</v>
      </c>
      <c r="H5121" s="377">
        <v>0.14000000000000001</v>
      </c>
      <c r="I5121" s="378">
        <v>12.5</v>
      </c>
      <c r="J5121" s="378">
        <v>1.75</v>
      </c>
      <c r="K5121" s="379"/>
      <c r="L5121" s="493">
        <v>15.06</v>
      </c>
    </row>
    <row r="5122" spans="1:13" x14ac:dyDescent="0.2">
      <c r="A5122" s="359" t="s">
        <v>9658</v>
      </c>
      <c r="B5122" s="373" t="s">
        <v>5794</v>
      </c>
      <c r="C5122" s="374" t="s">
        <v>5916</v>
      </c>
      <c r="D5122" s="373" t="s">
        <v>5791</v>
      </c>
      <c r="E5122" s="373" t="s">
        <v>5350</v>
      </c>
      <c r="F5122" s="375" t="s">
        <v>5796</v>
      </c>
      <c r="G5122" s="376" t="s">
        <v>86</v>
      </c>
      <c r="H5122" s="377">
        <v>0.14000000000000001</v>
      </c>
      <c r="I5122" s="378">
        <v>18.510000000000002</v>
      </c>
      <c r="J5122" s="378">
        <v>2.59</v>
      </c>
      <c r="K5122" s="379"/>
      <c r="L5122" s="493">
        <v>22.3</v>
      </c>
    </row>
    <row r="5123" spans="1:13" x14ac:dyDescent="0.2">
      <c r="A5123" s="359" t="s">
        <v>14793</v>
      </c>
      <c r="B5123" s="396" t="s">
        <v>5794</v>
      </c>
      <c r="C5123" s="397" t="s">
        <v>12034</v>
      </c>
      <c r="D5123" s="396" t="s">
        <v>5791</v>
      </c>
      <c r="E5123" s="396" t="s">
        <v>12035</v>
      </c>
      <c r="F5123" s="398" t="s">
        <v>5798</v>
      </c>
      <c r="G5123" s="399" t="s">
        <v>5305</v>
      </c>
      <c r="H5123" s="400">
        <v>1</v>
      </c>
      <c r="I5123" s="430">
        <v>10.34033</v>
      </c>
      <c r="J5123" s="380">
        <v>10.34</v>
      </c>
      <c r="K5123" s="379"/>
      <c r="L5123" s="489">
        <v>12.45</v>
      </c>
    </row>
    <row r="5124" spans="1:13" ht="12.75" thickBot="1" x14ac:dyDescent="0.25">
      <c r="A5124" s="359" t="s">
        <v>14794</v>
      </c>
      <c r="B5124" s="396" t="s">
        <v>5794</v>
      </c>
      <c r="C5124" s="397" t="s">
        <v>6602</v>
      </c>
      <c r="D5124" s="396" t="s">
        <v>5791</v>
      </c>
      <c r="E5124" s="396" t="s">
        <v>5394</v>
      </c>
      <c r="F5124" s="398" t="s">
        <v>5798</v>
      </c>
      <c r="G5124" s="399" t="s">
        <v>5385</v>
      </c>
      <c r="H5124" s="400">
        <v>0.92</v>
      </c>
      <c r="I5124" s="430">
        <v>0.38</v>
      </c>
      <c r="J5124" s="380">
        <v>0.34</v>
      </c>
      <c r="K5124" s="379"/>
      <c r="L5124" s="489">
        <v>0.46</v>
      </c>
    </row>
    <row r="5125" spans="1:13" ht="12.75" thickTop="1" x14ac:dyDescent="0.2">
      <c r="A5125" s="359" t="s">
        <v>14795</v>
      </c>
      <c r="B5125" s="407" t="s">
        <v>12038</v>
      </c>
      <c r="C5125" s="408" t="s">
        <v>5781</v>
      </c>
      <c r="D5125" s="407" t="s">
        <v>5782</v>
      </c>
      <c r="E5125" s="407" t="s">
        <v>5783</v>
      </c>
      <c r="F5125" s="409" t="s">
        <v>5784</v>
      </c>
      <c r="G5125" s="410" t="s">
        <v>5785</v>
      </c>
      <c r="H5125" s="408" t="s">
        <v>5786</v>
      </c>
      <c r="I5125" s="408" t="s">
        <v>5787</v>
      </c>
      <c r="J5125" s="408" t="s">
        <v>5788</v>
      </c>
      <c r="K5125" s="364"/>
      <c r="L5125" s="492"/>
    </row>
    <row r="5126" spans="1:13" x14ac:dyDescent="0.2">
      <c r="A5126" s="359" t="s">
        <v>9659</v>
      </c>
      <c r="B5126" s="365" t="s">
        <v>5789</v>
      </c>
      <c r="C5126" s="366" t="s">
        <v>10060</v>
      </c>
      <c r="D5126" s="365" t="s">
        <v>5791</v>
      </c>
      <c r="E5126" s="365" t="s">
        <v>1505</v>
      </c>
      <c r="F5126" s="367">
        <v>8</v>
      </c>
      <c r="G5126" s="368" t="s">
        <v>5607</v>
      </c>
      <c r="H5126" s="369">
        <v>1</v>
      </c>
      <c r="I5126" s="370">
        <v>53.3</v>
      </c>
      <c r="J5126" s="370">
        <v>53.3</v>
      </c>
      <c r="K5126" s="371"/>
      <c r="L5126" s="495">
        <v>64.22</v>
      </c>
      <c r="M5126" s="488">
        <v>64.22</v>
      </c>
    </row>
    <row r="5127" spans="1:13" x14ac:dyDescent="0.2">
      <c r="A5127" s="359" t="s">
        <v>9661</v>
      </c>
      <c r="B5127" s="373" t="s">
        <v>5794</v>
      </c>
      <c r="C5127" s="374" t="s">
        <v>10062</v>
      </c>
      <c r="D5127" s="373" t="s">
        <v>5791</v>
      </c>
      <c r="E5127" s="373" t="s">
        <v>1505</v>
      </c>
      <c r="F5127" s="375" t="s">
        <v>5798</v>
      </c>
      <c r="G5127" s="376" t="s">
        <v>5305</v>
      </c>
      <c r="H5127" s="377">
        <v>1</v>
      </c>
      <c r="I5127" s="378">
        <v>53.3</v>
      </c>
      <c r="J5127" s="378">
        <v>53.3</v>
      </c>
      <c r="K5127" s="379"/>
      <c r="L5127" s="493">
        <v>64.22</v>
      </c>
    </row>
    <row r="5128" spans="1:13" x14ac:dyDescent="0.2">
      <c r="A5128" s="359" t="s">
        <v>9663</v>
      </c>
      <c r="B5128" s="360" t="s">
        <v>12042</v>
      </c>
      <c r="C5128" s="361" t="s">
        <v>5781</v>
      </c>
      <c r="D5128" s="360" t="s">
        <v>5782</v>
      </c>
      <c r="E5128" s="360" t="s">
        <v>5783</v>
      </c>
      <c r="F5128" s="362" t="s">
        <v>5784</v>
      </c>
      <c r="G5128" s="363" t="s">
        <v>5785</v>
      </c>
      <c r="H5128" s="361" t="s">
        <v>5786</v>
      </c>
      <c r="I5128" s="361" t="s">
        <v>5787</v>
      </c>
      <c r="J5128" s="361" t="s">
        <v>5788</v>
      </c>
      <c r="K5128" s="364"/>
      <c r="L5128" s="494"/>
    </row>
    <row r="5129" spans="1:13" x14ac:dyDescent="0.2">
      <c r="A5129" s="359" t="s">
        <v>9664</v>
      </c>
      <c r="B5129" s="365" t="s">
        <v>5789</v>
      </c>
      <c r="C5129" s="366" t="s">
        <v>10066</v>
      </c>
      <c r="D5129" s="365" t="s">
        <v>5791</v>
      </c>
      <c r="E5129" s="365" t="s">
        <v>1507</v>
      </c>
      <c r="F5129" s="367">
        <v>8</v>
      </c>
      <c r="G5129" s="368" t="s">
        <v>5607</v>
      </c>
      <c r="H5129" s="369">
        <v>1</v>
      </c>
      <c r="I5129" s="370">
        <v>56.4</v>
      </c>
      <c r="J5129" s="370">
        <v>56.4</v>
      </c>
      <c r="K5129" s="371"/>
      <c r="L5129" s="495">
        <v>67.95</v>
      </c>
      <c r="M5129" s="488">
        <v>67.95</v>
      </c>
    </row>
    <row r="5130" spans="1:13" x14ac:dyDescent="0.2">
      <c r="A5130" s="359" t="s">
        <v>9665</v>
      </c>
      <c r="B5130" s="373" t="s">
        <v>5794</v>
      </c>
      <c r="C5130" s="374" t="s">
        <v>10068</v>
      </c>
      <c r="D5130" s="373" t="s">
        <v>5791</v>
      </c>
      <c r="E5130" s="373" t="s">
        <v>10069</v>
      </c>
      <c r="F5130" s="375" t="s">
        <v>5798</v>
      </c>
      <c r="G5130" s="376" t="s">
        <v>5305</v>
      </c>
      <c r="H5130" s="377">
        <v>1</v>
      </c>
      <c r="I5130" s="378">
        <v>56.4</v>
      </c>
      <c r="J5130" s="378">
        <v>56.4</v>
      </c>
      <c r="K5130" s="379"/>
      <c r="L5130" s="493">
        <v>67.95</v>
      </c>
    </row>
    <row r="5131" spans="1:13" x14ac:dyDescent="0.2">
      <c r="A5131" s="359" t="s">
        <v>14796</v>
      </c>
      <c r="B5131" s="381" t="s">
        <v>12046</v>
      </c>
      <c r="C5131" s="382" t="s">
        <v>5781</v>
      </c>
      <c r="D5131" s="381" t="s">
        <v>5782</v>
      </c>
      <c r="E5131" s="381" t="s">
        <v>5783</v>
      </c>
      <c r="F5131" s="383" t="s">
        <v>5784</v>
      </c>
      <c r="G5131" s="384" t="s">
        <v>5785</v>
      </c>
      <c r="H5131" s="382" t="s">
        <v>5786</v>
      </c>
      <c r="I5131" s="431" t="s">
        <v>5787</v>
      </c>
      <c r="J5131" s="382" t="s">
        <v>5788</v>
      </c>
      <c r="K5131" s="364"/>
    </row>
    <row r="5132" spans="1:13" ht="12.75" thickBot="1" x14ac:dyDescent="0.25">
      <c r="A5132" s="359" t="s">
        <v>14797</v>
      </c>
      <c r="B5132" s="385" t="s">
        <v>5789</v>
      </c>
      <c r="C5132" s="386" t="s">
        <v>12048</v>
      </c>
      <c r="D5132" s="385" t="s">
        <v>5791</v>
      </c>
      <c r="E5132" s="385" t="s">
        <v>1951</v>
      </c>
      <c r="F5132" s="387">
        <v>8</v>
      </c>
      <c r="G5132" s="388" t="s">
        <v>5607</v>
      </c>
      <c r="H5132" s="389">
        <v>1</v>
      </c>
      <c r="I5132" s="432">
        <v>3.61</v>
      </c>
      <c r="J5132" s="372">
        <v>3.6100000000000003</v>
      </c>
      <c r="K5132" s="371"/>
      <c r="L5132" s="488">
        <v>4.34</v>
      </c>
      <c r="M5132" s="488">
        <v>4.34</v>
      </c>
    </row>
    <row r="5133" spans="1:13" ht="12.75" thickTop="1" x14ac:dyDescent="0.2">
      <c r="A5133" s="359" t="s">
        <v>14798</v>
      </c>
      <c r="B5133" s="390" t="s">
        <v>5794</v>
      </c>
      <c r="C5133" s="391" t="s">
        <v>5795</v>
      </c>
      <c r="D5133" s="390" t="s">
        <v>5791</v>
      </c>
      <c r="E5133" s="390" t="s">
        <v>5302</v>
      </c>
      <c r="F5133" s="392" t="s">
        <v>5796</v>
      </c>
      <c r="G5133" s="393" t="s">
        <v>86</v>
      </c>
      <c r="H5133" s="394">
        <v>0.09</v>
      </c>
      <c r="I5133" s="395">
        <v>12.5</v>
      </c>
      <c r="J5133" s="395">
        <v>1.1200000000000001</v>
      </c>
      <c r="K5133" s="379"/>
      <c r="L5133" s="491">
        <v>15.06</v>
      </c>
    </row>
    <row r="5134" spans="1:13" x14ac:dyDescent="0.2">
      <c r="A5134" s="359" t="s">
        <v>9668</v>
      </c>
      <c r="B5134" s="373" t="s">
        <v>5794</v>
      </c>
      <c r="C5134" s="374" t="s">
        <v>5916</v>
      </c>
      <c r="D5134" s="373" t="s">
        <v>5791</v>
      </c>
      <c r="E5134" s="373" t="s">
        <v>5350</v>
      </c>
      <c r="F5134" s="375" t="s">
        <v>5796</v>
      </c>
      <c r="G5134" s="376" t="s">
        <v>86</v>
      </c>
      <c r="H5134" s="377">
        <v>0.09</v>
      </c>
      <c r="I5134" s="378">
        <v>18.510000000000002</v>
      </c>
      <c r="J5134" s="378">
        <v>1.66</v>
      </c>
      <c r="K5134" s="379"/>
      <c r="L5134" s="493">
        <v>22.3</v>
      </c>
    </row>
    <row r="5135" spans="1:13" x14ac:dyDescent="0.2">
      <c r="A5135" s="359" t="s">
        <v>9670</v>
      </c>
      <c r="B5135" s="373" t="s">
        <v>5794</v>
      </c>
      <c r="C5135" s="374" t="s">
        <v>12052</v>
      </c>
      <c r="D5135" s="373" t="s">
        <v>5791</v>
      </c>
      <c r="E5135" s="373" t="s">
        <v>12053</v>
      </c>
      <c r="F5135" s="375" t="s">
        <v>5798</v>
      </c>
      <c r="G5135" s="376" t="s">
        <v>5305</v>
      </c>
      <c r="H5135" s="377">
        <v>1</v>
      </c>
      <c r="I5135" s="378">
        <v>0.83639999999999992</v>
      </c>
      <c r="J5135" s="378">
        <v>0.83</v>
      </c>
      <c r="K5135" s="379"/>
      <c r="L5135" s="493">
        <v>0.99</v>
      </c>
    </row>
    <row r="5136" spans="1:13" x14ac:dyDescent="0.2">
      <c r="A5136" s="359" t="s">
        <v>9672</v>
      </c>
      <c r="B5136" s="360" t="s">
        <v>12055</v>
      </c>
      <c r="C5136" s="361" t="s">
        <v>5781</v>
      </c>
      <c r="D5136" s="360" t="s">
        <v>5782</v>
      </c>
      <c r="E5136" s="360" t="s">
        <v>5783</v>
      </c>
      <c r="F5136" s="362" t="s">
        <v>5784</v>
      </c>
      <c r="G5136" s="363" t="s">
        <v>5785</v>
      </c>
      <c r="H5136" s="361" t="s">
        <v>5786</v>
      </c>
      <c r="I5136" s="361" t="s">
        <v>5787</v>
      </c>
      <c r="J5136" s="361" t="s">
        <v>5788</v>
      </c>
      <c r="K5136" s="364"/>
      <c r="L5136" s="494"/>
    </row>
    <row r="5137" spans="1:13" ht="24" x14ac:dyDescent="0.2">
      <c r="A5137" s="359" t="s">
        <v>9673</v>
      </c>
      <c r="B5137" s="365" t="s">
        <v>5789</v>
      </c>
      <c r="C5137" s="366" t="s">
        <v>12057</v>
      </c>
      <c r="D5137" s="365" t="s">
        <v>217</v>
      </c>
      <c r="E5137" s="365" t="s">
        <v>12058</v>
      </c>
      <c r="F5137" s="367" t="s">
        <v>6651</v>
      </c>
      <c r="G5137" s="368" t="s">
        <v>160</v>
      </c>
      <c r="H5137" s="369">
        <v>1</v>
      </c>
      <c r="I5137" s="370">
        <v>26.470000000000002</v>
      </c>
      <c r="J5137" s="370">
        <v>26.47</v>
      </c>
      <c r="K5137" s="371"/>
      <c r="L5137" s="495">
        <v>31.9</v>
      </c>
      <c r="M5137" s="488">
        <v>31.9</v>
      </c>
    </row>
    <row r="5138" spans="1:13" ht="24" x14ac:dyDescent="0.2">
      <c r="A5138" s="359" t="s">
        <v>9674</v>
      </c>
      <c r="B5138" s="418" t="s">
        <v>5898</v>
      </c>
      <c r="C5138" s="419" t="s">
        <v>6653</v>
      </c>
      <c r="D5138" s="418" t="s">
        <v>217</v>
      </c>
      <c r="E5138" s="418" t="s">
        <v>6654</v>
      </c>
      <c r="F5138" s="420" t="s">
        <v>5908</v>
      </c>
      <c r="G5138" s="421" t="s">
        <v>185</v>
      </c>
      <c r="H5138" s="422">
        <v>5.7700000000000001E-2</v>
      </c>
      <c r="I5138" s="423">
        <v>16.63</v>
      </c>
      <c r="J5138" s="423">
        <v>0.95</v>
      </c>
      <c r="K5138" s="379"/>
      <c r="L5138" s="493">
        <v>20.04</v>
      </c>
    </row>
    <row r="5139" spans="1:13" ht="24" x14ac:dyDescent="0.2">
      <c r="A5139" s="359" t="s">
        <v>14799</v>
      </c>
      <c r="B5139" s="424" t="s">
        <v>5898</v>
      </c>
      <c r="C5139" s="425" t="s">
        <v>6656</v>
      </c>
      <c r="D5139" s="424" t="s">
        <v>217</v>
      </c>
      <c r="E5139" s="424" t="s">
        <v>1632</v>
      </c>
      <c r="F5139" s="426" t="s">
        <v>5908</v>
      </c>
      <c r="G5139" s="427" t="s">
        <v>185</v>
      </c>
      <c r="H5139" s="428">
        <v>5.7700000000000001E-2</v>
      </c>
      <c r="I5139" s="429">
        <v>23.19</v>
      </c>
      <c r="J5139" s="417">
        <v>1.33</v>
      </c>
      <c r="K5139" s="379"/>
      <c r="L5139" s="489">
        <v>27.94</v>
      </c>
    </row>
    <row r="5140" spans="1:13" ht="12.75" thickBot="1" x14ac:dyDescent="0.25">
      <c r="A5140" s="359" t="s">
        <v>14800</v>
      </c>
      <c r="B5140" s="396" t="s">
        <v>5794</v>
      </c>
      <c r="C5140" s="397" t="s">
        <v>9893</v>
      </c>
      <c r="D5140" s="396" t="s">
        <v>217</v>
      </c>
      <c r="E5140" s="396" t="s">
        <v>9894</v>
      </c>
      <c r="F5140" s="398" t="s">
        <v>5798</v>
      </c>
      <c r="G5140" s="399" t="s">
        <v>160</v>
      </c>
      <c r="H5140" s="400">
        <v>9.4000000000000004E-3</v>
      </c>
      <c r="I5140" s="430">
        <v>54.28</v>
      </c>
      <c r="J5140" s="380">
        <v>0.51</v>
      </c>
      <c r="K5140" s="379"/>
      <c r="L5140" s="489">
        <v>65.400000000000006</v>
      </c>
    </row>
    <row r="5141" spans="1:13" ht="12.75" thickTop="1" x14ac:dyDescent="0.2">
      <c r="A5141" s="359" t="s">
        <v>14801</v>
      </c>
      <c r="B5141" s="390" t="s">
        <v>5794</v>
      </c>
      <c r="C5141" s="391" t="s">
        <v>6664</v>
      </c>
      <c r="D5141" s="390" t="s">
        <v>217</v>
      </c>
      <c r="E5141" s="390" t="s">
        <v>6665</v>
      </c>
      <c r="F5141" s="392" t="s">
        <v>5798</v>
      </c>
      <c r="G5141" s="393" t="s">
        <v>160</v>
      </c>
      <c r="H5141" s="394">
        <v>1.0999999999999999E-2</v>
      </c>
      <c r="I5141" s="395">
        <v>61.5</v>
      </c>
      <c r="J5141" s="395">
        <v>0.67</v>
      </c>
      <c r="K5141" s="379"/>
      <c r="L5141" s="491">
        <v>74.09</v>
      </c>
    </row>
    <row r="5142" spans="1:13" x14ac:dyDescent="0.2">
      <c r="A5142" s="359" t="s">
        <v>9677</v>
      </c>
      <c r="B5142" s="373" t="s">
        <v>5794</v>
      </c>
      <c r="C5142" s="374" t="s">
        <v>12064</v>
      </c>
      <c r="D5142" s="373" t="s">
        <v>217</v>
      </c>
      <c r="E5142" s="373" t="s">
        <v>12065</v>
      </c>
      <c r="F5142" s="375" t="s">
        <v>5798</v>
      </c>
      <c r="G5142" s="376" t="s">
        <v>160</v>
      </c>
      <c r="H5142" s="377">
        <v>1</v>
      </c>
      <c r="I5142" s="378">
        <v>22.99</v>
      </c>
      <c r="J5142" s="378">
        <v>22.99</v>
      </c>
      <c r="K5142" s="379"/>
      <c r="L5142" s="493">
        <v>27.7</v>
      </c>
    </row>
    <row r="5143" spans="1:13" x14ac:dyDescent="0.2">
      <c r="A5143" s="359" t="s">
        <v>9679</v>
      </c>
      <c r="B5143" s="373" t="s">
        <v>5794</v>
      </c>
      <c r="C5143" s="374" t="s">
        <v>6667</v>
      </c>
      <c r="D5143" s="373" t="s">
        <v>217</v>
      </c>
      <c r="E5143" s="373" t="s">
        <v>6668</v>
      </c>
      <c r="F5143" s="375" t="s">
        <v>5798</v>
      </c>
      <c r="G5143" s="376" t="s">
        <v>160</v>
      </c>
      <c r="H5143" s="377">
        <v>1.3100000000000001E-2</v>
      </c>
      <c r="I5143" s="378">
        <v>1.55</v>
      </c>
      <c r="J5143" s="378">
        <v>0.02</v>
      </c>
      <c r="K5143" s="379"/>
      <c r="L5143" s="493">
        <v>1.87</v>
      </c>
    </row>
    <row r="5144" spans="1:13" x14ac:dyDescent="0.2">
      <c r="A5144" s="359" t="s">
        <v>9681</v>
      </c>
      <c r="B5144" s="360" t="s">
        <v>12068</v>
      </c>
      <c r="C5144" s="361" t="s">
        <v>5781</v>
      </c>
      <c r="D5144" s="360" t="s">
        <v>5782</v>
      </c>
      <c r="E5144" s="360" t="s">
        <v>5783</v>
      </c>
      <c r="F5144" s="362" t="s">
        <v>5784</v>
      </c>
      <c r="G5144" s="363" t="s">
        <v>5785</v>
      </c>
      <c r="H5144" s="361" t="s">
        <v>5786</v>
      </c>
      <c r="I5144" s="361" t="s">
        <v>5787</v>
      </c>
      <c r="J5144" s="361" t="s">
        <v>5788</v>
      </c>
      <c r="K5144" s="364"/>
      <c r="L5144" s="494"/>
    </row>
    <row r="5145" spans="1:13" x14ac:dyDescent="0.2">
      <c r="A5145" s="359" t="s">
        <v>9682</v>
      </c>
      <c r="B5145" s="365" t="s">
        <v>5789</v>
      </c>
      <c r="C5145" s="366" t="s">
        <v>6731</v>
      </c>
      <c r="D5145" s="365" t="s">
        <v>5791</v>
      </c>
      <c r="E5145" s="365" t="s">
        <v>742</v>
      </c>
      <c r="F5145" s="367">
        <v>8</v>
      </c>
      <c r="G5145" s="368" t="s">
        <v>5607</v>
      </c>
      <c r="H5145" s="369">
        <v>1</v>
      </c>
      <c r="I5145" s="370">
        <v>9.3999999999999986</v>
      </c>
      <c r="J5145" s="370">
        <v>9.3999999999999986</v>
      </c>
      <c r="K5145" s="371"/>
      <c r="L5145" s="495">
        <v>11.32</v>
      </c>
      <c r="M5145" s="488">
        <v>11.32</v>
      </c>
    </row>
    <row r="5146" spans="1:13" x14ac:dyDescent="0.2">
      <c r="A5146" s="359" t="s">
        <v>14802</v>
      </c>
      <c r="B5146" s="396" t="s">
        <v>5794</v>
      </c>
      <c r="C5146" s="397" t="s">
        <v>5795</v>
      </c>
      <c r="D5146" s="396" t="s">
        <v>5791</v>
      </c>
      <c r="E5146" s="396" t="s">
        <v>5302</v>
      </c>
      <c r="F5146" s="398" t="s">
        <v>5796</v>
      </c>
      <c r="G5146" s="399" t="s">
        <v>86</v>
      </c>
      <c r="H5146" s="400">
        <v>0.14000000000000001</v>
      </c>
      <c r="I5146" s="430">
        <v>12.5</v>
      </c>
      <c r="J5146" s="380">
        <v>1.75</v>
      </c>
      <c r="K5146" s="379"/>
      <c r="L5146" s="489">
        <v>15.06</v>
      </c>
    </row>
    <row r="5147" spans="1:13" ht="12.75" thickBot="1" x14ac:dyDescent="0.25">
      <c r="A5147" s="359" t="s">
        <v>14803</v>
      </c>
      <c r="B5147" s="396" t="s">
        <v>5794</v>
      </c>
      <c r="C5147" s="397" t="s">
        <v>5916</v>
      </c>
      <c r="D5147" s="396" t="s">
        <v>5791</v>
      </c>
      <c r="E5147" s="396" t="s">
        <v>5350</v>
      </c>
      <c r="F5147" s="398" t="s">
        <v>5796</v>
      </c>
      <c r="G5147" s="399" t="s">
        <v>86</v>
      </c>
      <c r="H5147" s="400">
        <v>0.14000000000000001</v>
      </c>
      <c r="I5147" s="430">
        <v>18.510000000000002</v>
      </c>
      <c r="J5147" s="380">
        <v>2.59</v>
      </c>
      <c r="K5147" s="379"/>
      <c r="L5147" s="489">
        <v>22.3</v>
      </c>
    </row>
    <row r="5148" spans="1:13" ht="12.75" thickTop="1" x14ac:dyDescent="0.2">
      <c r="A5148" s="359" t="s">
        <v>14804</v>
      </c>
      <c r="B5148" s="390" t="s">
        <v>5794</v>
      </c>
      <c r="C5148" s="391" t="s">
        <v>6735</v>
      </c>
      <c r="D5148" s="390" t="s">
        <v>5791</v>
      </c>
      <c r="E5148" s="390" t="s">
        <v>6736</v>
      </c>
      <c r="F5148" s="392" t="s">
        <v>5798</v>
      </c>
      <c r="G5148" s="393" t="s">
        <v>5305</v>
      </c>
      <c r="H5148" s="394">
        <v>1</v>
      </c>
      <c r="I5148" s="395">
        <v>5.0599999999999996</v>
      </c>
      <c r="J5148" s="395">
        <v>5.0599999999999996</v>
      </c>
      <c r="K5148" s="379"/>
      <c r="L5148" s="491">
        <v>6.1</v>
      </c>
    </row>
    <row r="5149" spans="1:13" x14ac:dyDescent="0.2">
      <c r="A5149" s="359" t="s">
        <v>9685</v>
      </c>
      <c r="B5149" s="360" t="s">
        <v>12074</v>
      </c>
      <c r="C5149" s="361" t="s">
        <v>5781</v>
      </c>
      <c r="D5149" s="360" t="s">
        <v>5782</v>
      </c>
      <c r="E5149" s="360" t="s">
        <v>5783</v>
      </c>
      <c r="F5149" s="362" t="s">
        <v>5784</v>
      </c>
      <c r="G5149" s="363" t="s">
        <v>5785</v>
      </c>
      <c r="H5149" s="361" t="s">
        <v>5786</v>
      </c>
      <c r="I5149" s="361" t="s">
        <v>5787</v>
      </c>
      <c r="J5149" s="361" t="s">
        <v>5788</v>
      </c>
      <c r="K5149" s="364"/>
      <c r="L5149" s="494"/>
    </row>
    <row r="5150" spans="1:13" x14ac:dyDescent="0.2">
      <c r="A5150" s="359" t="s">
        <v>9687</v>
      </c>
      <c r="B5150" s="365" t="s">
        <v>5789</v>
      </c>
      <c r="C5150" s="366" t="s">
        <v>12076</v>
      </c>
      <c r="D5150" s="365" t="s">
        <v>5791</v>
      </c>
      <c r="E5150" s="365" t="s">
        <v>1955</v>
      </c>
      <c r="F5150" s="367">
        <v>8</v>
      </c>
      <c r="G5150" s="368" t="s">
        <v>5607</v>
      </c>
      <c r="H5150" s="369">
        <v>1</v>
      </c>
      <c r="I5150" s="370">
        <v>15.98</v>
      </c>
      <c r="J5150" s="370">
        <v>15.98</v>
      </c>
      <c r="K5150" s="371"/>
      <c r="L5150" s="495">
        <v>19.25</v>
      </c>
      <c r="M5150" s="488">
        <v>19.25</v>
      </c>
    </row>
    <row r="5151" spans="1:13" x14ac:dyDescent="0.2">
      <c r="A5151" s="359" t="s">
        <v>9689</v>
      </c>
      <c r="B5151" s="373" t="s">
        <v>5794</v>
      </c>
      <c r="C5151" s="374" t="s">
        <v>5795</v>
      </c>
      <c r="D5151" s="373" t="s">
        <v>5791</v>
      </c>
      <c r="E5151" s="373" t="s">
        <v>5302</v>
      </c>
      <c r="F5151" s="375" t="s">
        <v>5796</v>
      </c>
      <c r="G5151" s="376" t="s">
        <v>86</v>
      </c>
      <c r="H5151" s="377">
        <v>0.14000000000000001</v>
      </c>
      <c r="I5151" s="378">
        <v>12.5</v>
      </c>
      <c r="J5151" s="378">
        <v>1.75</v>
      </c>
      <c r="K5151" s="379"/>
      <c r="L5151" s="493">
        <v>15.06</v>
      </c>
    </row>
    <row r="5152" spans="1:13" x14ac:dyDescent="0.2">
      <c r="A5152" s="359" t="s">
        <v>9690</v>
      </c>
      <c r="B5152" s="373" t="s">
        <v>5794</v>
      </c>
      <c r="C5152" s="374" t="s">
        <v>5916</v>
      </c>
      <c r="D5152" s="373" t="s">
        <v>5791</v>
      </c>
      <c r="E5152" s="373" t="s">
        <v>5350</v>
      </c>
      <c r="F5152" s="375" t="s">
        <v>5796</v>
      </c>
      <c r="G5152" s="376" t="s">
        <v>86</v>
      </c>
      <c r="H5152" s="377">
        <v>0.14000000000000001</v>
      </c>
      <c r="I5152" s="378">
        <v>18.510000000000002</v>
      </c>
      <c r="J5152" s="378">
        <v>2.59</v>
      </c>
      <c r="K5152" s="379"/>
      <c r="L5152" s="493">
        <v>22.3</v>
      </c>
    </row>
    <row r="5153" spans="1:13" x14ac:dyDescent="0.2">
      <c r="A5153" s="359" t="s">
        <v>9691</v>
      </c>
      <c r="B5153" s="373" t="s">
        <v>5794</v>
      </c>
      <c r="C5153" s="374" t="s">
        <v>12080</v>
      </c>
      <c r="D5153" s="373" t="s">
        <v>5791</v>
      </c>
      <c r="E5153" s="373" t="s">
        <v>12081</v>
      </c>
      <c r="F5153" s="375" t="s">
        <v>5798</v>
      </c>
      <c r="G5153" s="376" t="s">
        <v>5305</v>
      </c>
      <c r="H5153" s="377">
        <v>1</v>
      </c>
      <c r="I5153" s="378">
        <v>11.64</v>
      </c>
      <c r="J5153" s="378">
        <v>11.64</v>
      </c>
      <c r="K5153" s="379"/>
      <c r="L5153" s="493">
        <v>14.03</v>
      </c>
    </row>
    <row r="5154" spans="1:13" x14ac:dyDescent="0.2">
      <c r="A5154" s="359" t="s">
        <v>9692</v>
      </c>
      <c r="B5154" s="360" t="s">
        <v>12083</v>
      </c>
      <c r="C5154" s="361" t="s">
        <v>5781</v>
      </c>
      <c r="D5154" s="360" t="s">
        <v>5782</v>
      </c>
      <c r="E5154" s="360" t="s">
        <v>5783</v>
      </c>
      <c r="F5154" s="362" t="s">
        <v>5784</v>
      </c>
      <c r="G5154" s="363" t="s">
        <v>5785</v>
      </c>
      <c r="H5154" s="361" t="s">
        <v>5786</v>
      </c>
      <c r="I5154" s="361" t="s">
        <v>5787</v>
      </c>
      <c r="J5154" s="361" t="s">
        <v>5788</v>
      </c>
      <c r="K5154" s="364"/>
      <c r="L5154" s="494"/>
    </row>
    <row r="5155" spans="1:13" x14ac:dyDescent="0.2">
      <c r="A5155" s="359" t="s">
        <v>14805</v>
      </c>
      <c r="B5155" s="385" t="s">
        <v>5789</v>
      </c>
      <c r="C5155" s="386" t="s">
        <v>6740</v>
      </c>
      <c r="D5155" s="385" t="s">
        <v>5791</v>
      </c>
      <c r="E5155" s="385" t="s">
        <v>744</v>
      </c>
      <c r="F5155" s="387">
        <v>8</v>
      </c>
      <c r="G5155" s="388" t="s">
        <v>5607</v>
      </c>
      <c r="H5155" s="389">
        <v>1</v>
      </c>
      <c r="I5155" s="432">
        <v>38.130000000000003</v>
      </c>
      <c r="J5155" s="372">
        <v>38.129999999999995</v>
      </c>
      <c r="K5155" s="371"/>
      <c r="L5155" s="488">
        <v>45.92</v>
      </c>
      <c r="M5155" s="488">
        <v>45.92</v>
      </c>
    </row>
    <row r="5156" spans="1:13" ht="12.75" thickBot="1" x14ac:dyDescent="0.25">
      <c r="A5156" s="359" t="s">
        <v>14806</v>
      </c>
      <c r="B5156" s="396" t="s">
        <v>5794</v>
      </c>
      <c r="C5156" s="397" t="s">
        <v>5795</v>
      </c>
      <c r="D5156" s="396" t="s">
        <v>5791</v>
      </c>
      <c r="E5156" s="396" t="s">
        <v>5302</v>
      </c>
      <c r="F5156" s="398" t="s">
        <v>5796</v>
      </c>
      <c r="G5156" s="399" t="s">
        <v>86</v>
      </c>
      <c r="H5156" s="400">
        <v>0.185</v>
      </c>
      <c r="I5156" s="430">
        <v>12.5</v>
      </c>
      <c r="J5156" s="380">
        <v>2.31</v>
      </c>
      <c r="K5156" s="379"/>
      <c r="L5156" s="489">
        <v>15.06</v>
      </c>
    </row>
    <row r="5157" spans="1:13" ht="12.75" thickTop="1" x14ac:dyDescent="0.2">
      <c r="A5157" s="359" t="s">
        <v>14807</v>
      </c>
      <c r="B5157" s="390" t="s">
        <v>5794</v>
      </c>
      <c r="C5157" s="391" t="s">
        <v>5916</v>
      </c>
      <c r="D5157" s="390" t="s">
        <v>5791</v>
      </c>
      <c r="E5157" s="390" t="s">
        <v>5350</v>
      </c>
      <c r="F5157" s="392" t="s">
        <v>5796</v>
      </c>
      <c r="G5157" s="393" t="s">
        <v>86</v>
      </c>
      <c r="H5157" s="394">
        <v>0.185</v>
      </c>
      <c r="I5157" s="395">
        <v>18.510000000000002</v>
      </c>
      <c r="J5157" s="395">
        <v>3.42</v>
      </c>
      <c r="K5157" s="379"/>
      <c r="L5157" s="491">
        <v>22.3</v>
      </c>
    </row>
    <row r="5158" spans="1:13" x14ac:dyDescent="0.2">
      <c r="A5158" s="359" t="s">
        <v>9694</v>
      </c>
      <c r="B5158" s="373" t="s">
        <v>5794</v>
      </c>
      <c r="C5158" s="374" t="s">
        <v>6744</v>
      </c>
      <c r="D5158" s="373" t="s">
        <v>5791</v>
      </c>
      <c r="E5158" s="373" t="s">
        <v>6745</v>
      </c>
      <c r="F5158" s="375" t="s">
        <v>5798</v>
      </c>
      <c r="G5158" s="376" t="s">
        <v>5305</v>
      </c>
      <c r="H5158" s="377">
        <v>1</v>
      </c>
      <c r="I5158" s="378">
        <v>32.400121874999996</v>
      </c>
      <c r="J5158" s="378">
        <v>32.4</v>
      </c>
      <c r="K5158" s="379"/>
      <c r="L5158" s="493">
        <v>39.020000000000003</v>
      </c>
    </row>
    <row r="5159" spans="1:13" x14ac:dyDescent="0.2">
      <c r="A5159" s="359" t="s">
        <v>9696</v>
      </c>
      <c r="B5159" s="360" t="s">
        <v>12089</v>
      </c>
      <c r="C5159" s="361" t="s">
        <v>5781</v>
      </c>
      <c r="D5159" s="360" t="s">
        <v>5782</v>
      </c>
      <c r="E5159" s="360" t="s">
        <v>5783</v>
      </c>
      <c r="F5159" s="362" t="s">
        <v>5784</v>
      </c>
      <c r="G5159" s="363" t="s">
        <v>5785</v>
      </c>
      <c r="H5159" s="361" t="s">
        <v>5786</v>
      </c>
      <c r="I5159" s="361" t="s">
        <v>5787</v>
      </c>
      <c r="J5159" s="361" t="s">
        <v>5788</v>
      </c>
      <c r="K5159" s="364"/>
      <c r="L5159" s="494"/>
    </row>
    <row r="5160" spans="1:13" ht="36" x14ac:dyDescent="0.2">
      <c r="A5160" s="359" t="s">
        <v>9697</v>
      </c>
      <c r="B5160" s="365" t="s">
        <v>5789</v>
      </c>
      <c r="C5160" s="366" t="s">
        <v>10116</v>
      </c>
      <c r="D5160" s="365" t="s">
        <v>217</v>
      </c>
      <c r="E5160" s="365" t="s">
        <v>10117</v>
      </c>
      <c r="F5160" s="367" t="s">
        <v>6651</v>
      </c>
      <c r="G5160" s="368" t="s">
        <v>160</v>
      </c>
      <c r="H5160" s="369">
        <v>1</v>
      </c>
      <c r="I5160" s="370">
        <v>8.57</v>
      </c>
      <c r="J5160" s="370">
        <v>8.57</v>
      </c>
      <c r="K5160" s="371"/>
      <c r="L5160" s="495">
        <v>10.33</v>
      </c>
      <c r="M5160" s="488">
        <v>10.33</v>
      </c>
    </row>
    <row r="5161" spans="1:13" ht="24" x14ac:dyDescent="0.2">
      <c r="A5161" s="359" t="s">
        <v>9698</v>
      </c>
      <c r="B5161" s="418" t="s">
        <v>5898</v>
      </c>
      <c r="C5161" s="419" t="s">
        <v>6653</v>
      </c>
      <c r="D5161" s="418" t="s">
        <v>217</v>
      </c>
      <c r="E5161" s="418" t="s">
        <v>6654</v>
      </c>
      <c r="F5161" s="420" t="s">
        <v>5908</v>
      </c>
      <c r="G5161" s="421" t="s">
        <v>185</v>
      </c>
      <c r="H5161" s="422">
        <v>0.127</v>
      </c>
      <c r="I5161" s="423">
        <v>16.63</v>
      </c>
      <c r="J5161" s="423">
        <v>2.11</v>
      </c>
      <c r="K5161" s="379"/>
      <c r="L5161" s="493">
        <v>20.04</v>
      </c>
    </row>
    <row r="5162" spans="1:13" ht="24" x14ac:dyDescent="0.2">
      <c r="A5162" s="359" t="s">
        <v>9699</v>
      </c>
      <c r="B5162" s="418" t="s">
        <v>5898</v>
      </c>
      <c r="C5162" s="419" t="s">
        <v>6656</v>
      </c>
      <c r="D5162" s="418" t="s">
        <v>217</v>
      </c>
      <c r="E5162" s="418" t="s">
        <v>1632</v>
      </c>
      <c r="F5162" s="420" t="s">
        <v>5908</v>
      </c>
      <c r="G5162" s="421" t="s">
        <v>185</v>
      </c>
      <c r="H5162" s="422">
        <v>0.127</v>
      </c>
      <c r="I5162" s="423">
        <v>23.19</v>
      </c>
      <c r="J5162" s="423">
        <v>2.94</v>
      </c>
      <c r="K5162" s="379"/>
      <c r="L5162" s="493">
        <v>27.94</v>
      </c>
    </row>
    <row r="5163" spans="1:13" x14ac:dyDescent="0.2">
      <c r="A5163" s="359" t="s">
        <v>9700</v>
      </c>
      <c r="B5163" s="373" t="s">
        <v>5794</v>
      </c>
      <c r="C5163" s="374" t="s">
        <v>9893</v>
      </c>
      <c r="D5163" s="373" t="s">
        <v>217</v>
      </c>
      <c r="E5163" s="373" t="s">
        <v>9894</v>
      </c>
      <c r="F5163" s="375" t="s">
        <v>5798</v>
      </c>
      <c r="G5163" s="376" t="s">
        <v>160</v>
      </c>
      <c r="H5163" s="377">
        <v>9.9000000000000008E-3</v>
      </c>
      <c r="I5163" s="378">
        <v>54.28</v>
      </c>
      <c r="J5163" s="378">
        <v>0.53</v>
      </c>
      <c r="K5163" s="379"/>
      <c r="L5163" s="493">
        <v>65.400000000000006</v>
      </c>
    </row>
    <row r="5164" spans="1:13" x14ac:dyDescent="0.2">
      <c r="A5164" s="359" t="s">
        <v>14808</v>
      </c>
      <c r="B5164" s="396" t="s">
        <v>5794</v>
      </c>
      <c r="C5164" s="397" t="s">
        <v>10122</v>
      </c>
      <c r="D5164" s="396" t="s">
        <v>217</v>
      </c>
      <c r="E5164" s="396" t="s">
        <v>10123</v>
      </c>
      <c r="F5164" s="398" t="s">
        <v>5798</v>
      </c>
      <c r="G5164" s="399" t="s">
        <v>160</v>
      </c>
      <c r="H5164" s="400">
        <v>1</v>
      </c>
      <c r="I5164" s="430">
        <v>2.06</v>
      </c>
      <c r="J5164" s="380">
        <v>2.06</v>
      </c>
      <c r="K5164" s="379"/>
      <c r="L5164" s="489">
        <v>2.4900000000000002</v>
      </c>
    </row>
    <row r="5165" spans="1:13" ht="12.75" thickBot="1" x14ac:dyDescent="0.25">
      <c r="A5165" s="359" t="s">
        <v>14809</v>
      </c>
      <c r="B5165" s="396" t="s">
        <v>5794</v>
      </c>
      <c r="C5165" s="397" t="s">
        <v>6664</v>
      </c>
      <c r="D5165" s="396" t="s">
        <v>217</v>
      </c>
      <c r="E5165" s="396" t="s">
        <v>6665</v>
      </c>
      <c r="F5165" s="398" t="s">
        <v>5798</v>
      </c>
      <c r="G5165" s="399" t="s">
        <v>160</v>
      </c>
      <c r="H5165" s="400">
        <v>1.4999999999999999E-2</v>
      </c>
      <c r="I5165" s="430">
        <v>61.5</v>
      </c>
      <c r="J5165" s="380">
        <v>0.92</v>
      </c>
      <c r="K5165" s="379"/>
      <c r="L5165" s="489">
        <v>74.09</v>
      </c>
    </row>
    <row r="5166" spans="1:13" ht="12.75" thickTop="1" x14ac:dyDescent="0.2">
      <c r="A5166" s="359" t="s">
        <v>14810</v>
      </c>
      <c r="B5166" s="390" t="s">
        <v>5794</v>
      </c>
      <c r="C5166" s="391" t="s">
        <v>6667</v>
      </c>
      <c r="D5166" s="390" t="s">
        <v>217</v>
      </c>
      <c r="E5166" s="390" t="s">
        <v>6668</v>
      </c>
      <c r="F5166" s="392" t="s">
        <v>5798</v>
      </c>
      <c r="G5166" s="393" t="s">
        <v>160</v>
      </c>
      <c r="H5166" s="394">
        <v>7.1000000000000004E-3</v>
      </c>
      <c r="I5166" s="395">
        <v>1.55</v>
      </c>
      <c r="J5166" s="395">
        <v>0.01</v>
      </c>
      <c r="K5166" s="379"/>
      <c r="L5166" s="491">
        <v>1.87</v>
      </c>
    </row>
    <row r="5167" spans="1:13" x14ac:dyDescent="0.2">
      <c r="A5167" s="359" t="s">
        <v>9701</v>
      </c>
      <c r="B5167" s="360" t="s">
        <v>12098</v>
      </c>
      <c r="C5167" s="361" t="s">
        <v>5781</v>
      </c>
      <c r="D5167" s="360" t="s">
        <v>5782</v>
      </c>
      <c r="E5167" s="360" t="s">
        <v>5783</v>
      </c>
      <c r="F5167" s="362" t="s">
        <v>5784</v>
      </c>
      <c r="G5167" s="363" t="s">
        <v>5785</v>
      </c>
      <c r="H5167" s="361" t="s">
        <v>5786</v>
      </c>
      <c r="I5167" s="361" t="s">
        <v>5787</v>
      </c>
      <c r="J5167" s="361" t="s">
        <v>5788</v>
      </c>
      <c r="K5167" s="364"/>
      <c r="L5167" s="494"/>
    </row>
    <row r="5168" spans="1:13" ht="36" x14ac:dyDescent="0.2">
      <c r="A5168" s="359" t="s">
        <v>9703</v>
      </c>
      <c r="B5168" s="365" t="s">
        <v>5789</v>
      </c>
      <c r="C5168" s="366" t="s">
        <v>10129</v>
      </c>
      <c r="D5168" s="365" t="s">
        <v>217</v>
      </c>
      <c r="E5168" s="365" t="s">
        <v>12100</v>
      </c>
      <c r="F5168" s="367" t="s">
        <v>6651</v>
      </c>
      <c r="G5168" s="368" t="s">
        <v>160</v>
      </c>
      <c r="H5168" s="369">
        <v>1</v>
      </c>
      <c r="I5168" s="370">
        <v>8.9699999999999989</v>
      </c>
      <c r="J5168" s="370">
        <v>8.9699999999999989</v>
      </c>
      <c r="K5168" s="371"/>
      <c r="L5168" s="495">
        <v>10.82</v>
      </c>
      <c r="M5168" s="488">
        <v>10.82</v>
      </c>
    </row>
    <row r="5169" spans="1:13" ht="24" x14ac:dyDescent="0.2">
      <c r="A5169" s="359" t="s">
        <v>9704</v>
      </c>
      <c r="B5169" s="418" t="s">
        <v>5898</v>
      </c>
      <c r="C5169" s="419" t="s">
        <v>6653</v>
      </c>
      <c r="D5169" s="418" t="s">
        <v>217</v>
      </c>
      <c r="E5169" s="418" t="s">
        <v>6654</v>
      </c>
      <c r="F5169" s="420" t="s">
        <v>5908</v>
      </c>
      <c r="G5169" s="421" t="s">
        <v>185</v>
      </c>
      <c r="H5169" s="422">
        <v>3.4299999999999997E-2</v>
      </c>
      <c r="I5169" s="423">
        <v>16.63</v>
      </c>
      <c r="J5169" s="423">
        <v>0.56999999999999995</v>
      </c>
      <c r="K5169" s="379"/>
      <c r="L5169" s="493">
        <v>20.04</v>
      </c>
    </row>
    <row r="5170" spans="1:13" ht="24" x14ac:dyDescent="0.2">
      <c r="A5170" s="359" t="s">
        <v>9705</v>
      </c>
      <c r="B5170" s="418" t="s">
        <v>5898</v>
      </c>
      <c r="C5170" s="419" t="s">
        <v>6656</v>
      </c>
      <c r="D5170" s="418" t="s">
        <v>217</v>
      </c>
      <c r="E5170" s="418" t="s">
        <v>1632</v>
      </c>
      <c r="F5170" s="420" t="s">
        <v>5908</v>
      </c>
      <c r="G5170" s="421" t="s">
        <v>185</v>
      </c>
      <c r="H5170" s="422">
        <v>3.4299999999999997E-2</v>
      </c>
      <c r="I5170" s="423">
        <v>23.19</v>
      </c>
      <c r="J5170" s="423">
        <v>0.79</v>
      </c>
      <c r="K5170" s="379"/>
      <c r="L5170" s="493">
        <v>27.94</v>
      </c>
    </row>
    <row r="5171" spans="1:13" x14ac:dyDescent="0.2">
      <c r="A5171" s="359" t="s">
        <v>9706</v>
      </c>
      <c r="B5171" s="373" t="s">
        <v>5794</v>
      </c>
      <c r="C5171" s="374" t="s">
        <v>10134</v>
      </c>
      <c r="D5171" s="373" t="s">
        <v>217</v>
      </c>
      <c r="E5171" s="373" t="s">
        <v>10135</v>
      </c>
      <c r="F5171" s="375" t="s">
        <v>5798</v>
      </c>
      <c r="G5171" s="376" t="s">
        <v>160</v>
      </c>
      <c r="H5171" s="377">
        <v>2</v>
      </c>
      <c r="I5171" s="378">
        <v>1.58</v>
      </c>
      <c r="J5171" s="378">
        <v>3.16</v>
      </c>
      <c r="K5171" s="379"/>
      <c r="L5171" s="493">
        <v>1.91</v>
      </c>
    </row>
    <row r="5172" spans="1:13" x14ac:dyDescent="0.2">
      <c r="A5172" s="359" t="s">
        <v>9707</v>
      </c>
      <c r="B5172" s="373" t="s">
        <v>5794</v>
      </c>
      <c r="C5172" s="374" t="s">
        <v>10137</v>
      </c>
      <c r="D5172" s="373" t="s">
        <v>217</v>
      </c>
      <c r="E5172" s="373" t="s">
        <v>10138</v>
      </c>
      <c r="F5172" s="375" t="s">
        <v>5798</v>
      </c>
      <c r="G5172" s="376" t="s">
        <v>160</v>
      </c>
      <c r="H5172" s="377">
        <v>1</v>
      </c>
      <c r="I5172" s="378">
        <v>3.3316500000000002</v>
      </c>
      <c r="J5172" s="378">
        <v>3.33</v>
      </c>
      <c r="K5172" s="379"/>
      <c r="L5172" s="493">
        <v>4.03</v>
      </c>
    </row>
    <row r="5173" spans="1:13" ht="24" x14ac:dyDescent="0.2">
      <c r="A5173" s="359" t="s">
        <v>14811</v>
      </c>
      <c r="B5173" s="396" t="s">
        <v>5794</v>
      </c>
      <c r="C5173" s="397" t="s">
        <v>10140</v>
      </c>
      <c r="D5173" s="396" t="s">
        <v>217</v>
      </c>
      <c r="E5173" s="396" t="s">
        <v>10141</v>
      </c>
      <c r="F5173" s="398" t="s">
        <v>5798</v>
      </c>
      <c r="G5173" s="399" t="s">
        <v>160</v>
      </c>
      <c r="H5173" s="400">
        <v>0.05</v>
      </c>
      <c r="I5173" s="430">
        <v>22.4</v>
      </c>
      <c r="J5173" s="380">
        <v>1.1200000000000001</v>
      </c>
      <c r="K5173" s="379"/>
      <c r="L5173" s="489">
        <v>26.99</v>
      </c>
    </row>
    <row r="5174" spans="1:13" ht="12.75" thickBot="1" x14ac:dyDescent="0.25">
      <c r="A5174" s="359" t="s">
        <v>14812</v>
      </c>
      <c r="B5174" s="381" t="s">
        <v>12107</v>
      </c>
      <c r="C5174" s="382" t="s">
        <v>5781</v>
      </c>
      <c r="D5174" s="381" t="s">
        <v>5782</v>
      </c>
      <c r="E5174" s="381" t="s">
        <v>5783</v>
      </c>
      <c r="F5174" s="383" t="s">
        <v>5784</v>
      </c>
      <c r="G5174" s="384" t="s">
        <v>5785</v>
      </c>
      <c r="H5174" s="382" t="s">
        <v>5786</v>
      </c>
      <c r="I5174" s="431" t="s">
        <v>5787</v>
      </c>
      <c r="J5174" s="382" t="s">
        <v>5788</v>
      </c>
      <c r="K5174" s="364"/>
    </row>
    <row r="5175" spans="1:13" ht="12.75" thickTop="1" x14ac:dyDescent="0.2">
      <c r="A5175" s="359" t="s">
        <v>14813</v>
      </c>
      <c r="B5175" s="401" t="s">
        <v>5789</v>
      </c>
      <c r="C5175" s="402" t="s">
        <v>10145</v>
      </c>
      <c r="D5175" s="401" t="s">
        <v>5791</v>
      </c>
      <c r="E5175" s="401" t="s">
        <v>1531</v>
      </c>
      <c r="F5175" s="403">
        <v>8</v>
      </c>
      <c r="G5175" s="404" t="s">
        <v>5607</v>
      </c>
      <c r="H5175" s="405">
        <v>1</v>
      </c>
      <c r="I5175" s="406">
        <v>18.91</v>
      </c>
      <c r="J5175" s="406">
        <v>18.91</v>
      </c>
      <c r="K5175" s="371"/>
      <c r="L5175" s="496">
        <v>22.78</v>
      </c>
      <c r="M5175" s="488">
        <v>22.78</v>
      </c>
    </row>
    <row r="5176" spans="1:13" x14ac:dyDescent="0.2">
      <c r="A5176" s="359" t="s">
        <v>9708</v>
      </c>
      <c r="B5176" s="373" t="s">
        <v>5794</v>
      </c>
      <c r="C5176" s="374" t="s">
        <v>5795</v>
      </c>
      <c r="D5176" s="373" t="s">
        <v>5791</v>
      </c>
      <c r="E5176" s="373" t="s">
        <v>5302</v>
      </c>
      <c r="F5176" s="375" t="s">
        <v>5796</v>
      </c>
      <c r="G5176" s="376" t="s">
        <v>86</v>
      </c>
      <c r="H5176" s="377">
        <v>0.36</v>
      </c>
      <c r="I5176" s="378">
        <v>12.5</v>
      </c>
      <c r="J5176" s="378">
        <v>4.5</v>
      </c>
      <c r="K5176" s="379"/>
      <c r="L5176" s="493">
        <v>15.06</v>
      </c>
    </row>
    <row r="5177" spans="1:13" x14ac:dyDescent="0.2">
      <c r="A5177" s="359" t="s">
        <v>9710</v>
      </c>
      <c r="B5177" s="373" t="s">
        <v>5794</v>
      </c>
      <c r="C5177" s="374" t="s">
        <v>5916</v>
      </c>
      <c r="D5177" s="373" t="s">
        <v>5791</v>
      </c>
      <c r="E5177" s="373" t="s">
        <v>5350</v>
      </c>
      <c r="F5177" s="375" t="s">
        <v>5796</v>
      </c>
      <c r="G5177" s="376" t="s">
        <v>86</v>
      </c>
      <c r="H5177" s="377">
        <v>0.36</v>
      </c>
      <c r="I5177" s="378">
        <v>18.510000000000002</v>
      </c>
      <c r="J5177" s="378">
        <v>6.66</v>
      </c>
      <c r="K5177" s="379"/>
      <c r="L5177" s="493">
        <v>22.3</v>
      </c>
    </row>
    <row r="5178" spans="1:13" x14ac:dyDescent="0.2">
      <c r="A5178" s="359" t="s">
        <v>9712</v>
      </c>
      <c r="B5178" s="373" t="s">
        <v>5794</v>
      </c>
      <c r="C5178" s="374" t="s">
        <v>10149</v>
      </c>
      <c r="D5178" s="373" t="s">
        <v>5791</v>
      </c>
      <c r="E5178" s="373" t="s">
        <v>10150</v>
      </c>
      <c r="F5178" s="375" t="s">
        <v>5798</v>
      </c>
      <c r="G5178" s="376" t="s">
        <v>5305</v>
      </c>
      <c r="H5178" s="377">
        <v>1</v>
      </c>
      <c r="I5178" s="378">
        <v>7.75</v>
      </c>
      <c r="J5178" s="378">
        <v>7.75</v>
      </c>
      <c r="K5178" s="379"/>
      <c r="L5178" s="493">
        <v>9.34</v>
      </c>
    </row>
    <row r="5179" spans="1:13" x14ac:dyDescent="0.2">
      <c r="A5179" s="359" t="s">
        <v>9713</v>
      </c>
      <c r="B5179" s="360" t="s">
        <v>12113</v>
      </c>
      <c r="C5179" s="361" t="s">
        <v>5781</v>
      </c>
      <c r="D5179" s="360" t="s">
        <v>5782</v>
      </c>
      <c r="E5179" s="360" t="s">
        <v>5783</v>
      </c>
      <c r="F5179" s="362" t="s">
        <v>5784</v>
      </c>
      <c r="G5179" s="363" t="s">
        <v>5785</v>
      </c>
      <c r="H5179" s="361" t="s">
        <v>5786</v>
      </c>
      <c r="I5179" s="361" t="s">
        <v>5787</v>
      </c>
      <c r="J5179" s="361" t="s">
        <v>5788</v>
      </c>
      <c r="K5179" s="364"/>
      <c r="L5179" s="494"/>
    </row>
    <row r="5180" spans="1:13" x14ac:dyDescent="0.2">
      <c r="A5180" s="359" t="s">
        <v>9714</v>
      </c>
      <c r="B5180" s="365" t="s">
        <v>5789</v>
      </c>
      <c r="C5180" s="366" t="s">
        <v>10154</v>
      </c>
      <c r="D5180" s="365" t="s">
        <v>5791</v>
      </c>
      <c r="E5180" s="365" t="s">
        <v>1533</v>
      </c>
      <c r="F5180" s="367">
        <v>8</v>
      </c>
      <c r="G5180" s="368" t="s">
        <v>5607</v>
      </c>
      <c r="H5180" s="369">
        <v>1</v>
      </c>
      <c r="I5180" s="370">
        <v>22.380000000000003</v>
      </c>
      <c r="J5180" s="370">
        <v>22.380000000000003</v>
      </c>
      <c r="K5180" s="371"/>
      <c r="L5180" s="495">
        <v>26.95</v>
      </c>
      <c r="M5180" s="488">
        <v>26.95</v>
      </c>
    </row>
    <row r="5181" spans="1:13" x14ac:dyDescent="0.2">
      <c r="A5181" s="359" t="s">
        <v>9715</v>
      </c>
      <c r="B5181" s="373" t="s">
        <v>5794</v>
      </c>
      <c r="C5181" s="374" t="s">
        <v>5795</v>
      </c>
      <c r="D5181" s="373" t="s">
        <v>5791</v>
      </c>
      <c r="E5181" s="373" t="s">
        <v>5302</v>
      </c>
      <c r="F5181" s="375" t="s">
        <v>5796</v>
      </c>
      <c r="G5181" s="376" t="s">
        <v>86</v>
      </c>
      <c r="H5181" s="377">
        <v>0.45</v>
      </c>
      <c r="I5181" s="378">
        <v>12.5</v>
      </c>
      <c r="J5181" s="378">
        <v>5.62</v>
      </c>
      <c r="K5181" s="379"/>
      <c r="L5181" s="493">
        <v>15.06</v>
      </c>
    </row>
    <row r="5182" spans="1:13" x14ac:dyDescent="0.2">
      <c r="A5182" s="359" t="s">
        <v>14814</v>
      </c>
      <c r="B5182" s="396" t="s">
        <v>5794</v>
      </c>
      <c r="C5182" s="397" t="s">
        <v>5916</v>
      </c>
      <c r="D5182" s="396" t="s">
        <v>5791</v>
      </c>
      <c r="E5182" s="396" t="s">
        <v>5350</v>
      </c>
      <c r="F5182" s="398" t="s">
        <v>5796</v>
      </c>
      <c r="G5182" s="399" t="s">
        <v>86</v>
      </c>
      <c r="H5182" s="400">
        <v>0.45</v>
      </c>
      <c r="I5182" s="430">
        <v>18.510000000000002</v>
      </c>
      <c r="J5182" s="380">
        <v>8.32</v>
      </c>
      <c r="K5182" s="379"/>
      <c r="L5182" s="489">
        <v>22.3</v>
      </c>
    </row>
    <row r="5183" spans="1:13" ht="12.75" thickBot="1" x14ac:dyDescent="0.25">
      <c r="A5183" s="359" t="s">
        <v>14815</v>
      </c>
      <c r="B5183" s="396" t="s">
        <v>5794</v>
      </c>
      <c r="C5183" s="397" t="s">
        <v>10158</v>
      </c>
      <c r="D5183" s="396" t="s">
        <v>5791</v>
      </c>
      <c r="E5183" s="396" t="s">
        <v>10159</v>
      </c>
      <c r="F5183" s="398" t="s">
        <v>5798</v>
      </c>
      <c r="G5183" s="399" t="s">
        <v>5305</v>
      </c>
      <c r="H5183" s="400">
        <v>1</v>
      </c>
      <c r="I5183" s="430">
        <v>8.4410499999999988</v>
      </c>
      <c r="J5183" s="380">
        <v>8.44</v>
      </c>
      <c r="K5183" s="379"/>
      <c r="L5183" s="489">
        <v>10.15</v>
      </c>
    </row>
    <row r="5184" spans="1:13" ht="12.75" thickTop="1" x14ac:dyDescent="0.2">
      <c r="A5184" s="359" t="s">
        <v>14816</v>
      </c>
      <c r="B5184" s="407" t="s">
        <v>12119</v>
      </c>
      <c r="C5184" s="408" t="s">
        <v>5781</v>
      </c>
      <c r="D5184" s="407" t="s">
        <v>5782</v>
      </c>
      <c r="E5184" s="407" t="s">
        <v>5783</v>
      </c>
      <c r="F5184" s="409" t="s">
        <v>5784</v>
      </c>
      <c r="G5184" s="410" t="s">
        <v>5785</v>
      </c>
      <c r="H5184" s="408" t="s">
        <v>5786</v>
      </c>
      <c r="I5184" s="408" t="s">
        <v>5787</v>
      </c>
      <c r="J5184" s="408" t="s">
        <v>5788</v>
      </c>
      <c r="K5184" s="364"/>
      <c r="L5184" s="492"/>
    </row>
    <row r="5185" spans="1:13" x14ac:dyDescent="0.2">
      <c r="A5185" s="359" t="s">
        <v>9718</v>
      </c>
      <c r="B5185" s="365" t="s">
        <v>5789</v>
      </c>
      <c r="C5185" s="366" t="s">
        <v>10185</v>
      </c>
      <c r="D5185" s="365" t="s">
        <v>5791</v>
      </c>
      <c r="E5185" s="365" t="s">
        <v>1539</v>
      </c>
      <c r="F5185" s="367">
        <v>8</v>
      </c>
      <c r="G5185" s="368" t="s">
        <v>5607</v>
      </c>
      <c r="H5185" s="369">
        <v>1</v>
      </c>
      <c r="I5185" s="370">
        <v>11.35</v>
      </c>
      <c r="J5185" s="370">
        <v>11.35</v>
      </c>
      <c r="K5185" s="371"/>
      <c r="L5185" s="495">
        <v>13.67</v>
      </c>
      <c r="M5185" s="488">
        <v>13.67</v>
      </c>
    </row>
    <row r="5186" spans="1:13" x14ac:dyDescent="0.2">
      <c r="A5186" s="359" t="s">
        <v>9720</v>
      </c>
      <c r="B5186" s="373" t="s">
        <v>5794</v>
      </c>
      <c r="C5186" s="374" t="s">
        <v>5795</v>
      </c>
      <c r="D5186" s="373" t="s">
        <v>5791</v>
      </c>
      <c r="E5186" s="373" t="s">
        <v>5302</v>
      </c>
      <c r="F5186" s="375" t="s">
        <v>5796</v>
      </c>
      <c r="G5186" s="376" t="s">
        <v>86</v>
      </c>
      <c r="H5186" s="377">
        <v>0.28000000000000003</v>
      </c>
      <c r="I5186" s="378">
        <v>12.5</v>
      </c>
      <c r="J5186" s="378">
        <v>3.5</v>
      </c>
      <c r="K5186" s="379"/>
      <c r="L5186" s="493">
        <v>15.06</v>
      </c>
    </row>
    <row r="5187" spans="1:13" x14ac:dyDescent="0.2">
      <c r="A5187" s="359" t="s">
        <v>9722</v>
      </c>
      <c r="B5187" s="373" t="s">
        <v>5794</v>
      </c>
      <c r="C5187" s="374" t="s">
        <v>5916</v>
      </c>
      <c r="D5187" s="373" t="s">
        <v>5791</v>
      </c>
      <c r="E5187" s="373" t="s">
        <v>5350</v>
      </c>
      <c r="F5187" s="375" t="s">
        <v>5796</v>
      </c>
      <c r="G5187" s="376" t="s">
        <v>86</v>
      </c>
      <c r="H5187" s="377">
        <v>0.28000000000000003</v>
      </c>
      <c r="I5187" s="378">
        <v>18.510000000000002</v>
      </c>
      <c r="J5187" s="378">
        <v>5.18</v>
      </c>
      <c r="K5187" s="379"/>
      <c r="L5187" s="493">
        <v>22.3</v>
      </c>
    </row>
    <row r="5188" spans="1:13" x14ac:dyDescent="0.2">
      <c r="A5188" s="359" t="s">
        <v>9723</v>
      </c>
      <c r="B5188" s="373" t="s">
        <v>5794</v>
      </c>
      <c r="C5188" s="374" t="s">
        <v>10189</v>
      </c>
      <c r="D5188" s="373" t="s">
        <v>5791</v>
      </c>
      <c r="E5188" s="373" t="s">
        <v>10190</v>
      </c>
      <c r="F5188" s="375" t="s">
        <v>5798</v>
      </c>
      <c r="G5188" s="376" t="s">
        <v>5305</v>
      </c>
      <c r="H5188" s="377">
        <v>1</v>
      </c>
      <c r="I5188" s="378">
        <v>2.67</v>
      </c>
      <c r="J5188" s="378">
        <v>2.67</v>
      </c>
      <c r="K5188" s="379"/>
      <c r="L5188" s="493">
        <v>3.22</v>
      </c>
    </row>
    <row r="5189" spans="1:13" x14ac:dyDescent="0.2">
      <c r="A5189" s="359" t="s">
        <v>9724</v>
      </c>
      <c r="B5189" s="360" t="s">
        <v>12125</v>
      </c>
      <c r="C5189" s="361" t="s">
        <v>5781</v>
      </c>
      <c r="D5189" s="360" t="s">
        <v>5782</v>
      </c>
      <c r="E5189" s="360" t="s">
        <v>5783</v>
      </c>
      <c r="F5189" s="362" t="s">
        <v>5784</v>
      </c>
      <c r="G5189" s="363" t="s">
        <v>5785</v>
      </c>
      <c r="H5189" s="361" t="s">
        <v>5786</v>
      </c>
      <c r="I5189" s="361" t="s">
        <v>5787</v>
      </c>
      <c r="J5189" s="361" t="s">
        <v>5788</v>
      </c>
      <c r="K5189" s="364"/>
      <c r="L5189" s="494"/>
    </row>
    <row r="5190" spans="1:13" x14ac:dyDescent="0.2">
      <c r="A5190" s="359" t="s">
        <v>9725</v>
      </c>
      <c r="B5190" s="365" t="s">
        <v>5789</v>
      </c>
      <c r="C5190" s="366" t="s">
        <v>10176</v>
      </c>
      <c r="D5190" s="365" t="s">
        <v>5791</v>
      </c>
      <c r="E5190" s="365" t="s">
        <v>1537</v>
      </c>
      <c r="F5190" s="367">
        <v>8</v>
      </c>
      <c r="G5190" s="368" t="s">
        <v>5607</v>
      </c>
      <c r="H5190" s="369">
        <v>1</v>
      </c>
      <c r="I5190" s="370">
        <v>22.05</v>
      </c>
      <c r="J5190" s="370">
        <v>22.05</v>
      </c>
      <c r="K5190" s="371"/>
      <c r="L5190" s="495">
        <v>26.55</v>
      </c>
      <c r="M5190" s="488">
        <v>26.55</v>
      </c>
    </row>
    <row r="5191" spans="1:13" x14ac:dyDescent="0.2">
      <c r="A5191" s="359" t="s">
        <v>14817</v>
      </c>
      <c r="B5191" s="396" t="s">
        <v>5794</v>
      </c>
      <c r="C5191" s="397" t="s">
        <v>5795</v>
      </c>
      <c r="D5191" s="396" t="s">
        <v>5791</v>
      </c>
      <c r="E5191" s="396" t="s">
        <v>5302</v>
      </c>
      <c r="F5191" s="398" t="s">
        <v>5796</v>
      </c>
      <c r="G5191" s="399" t="s">
        <v>86</v>
      </c>
      <c r="H5191" s="400">
        <v>0.45</v>
      </c>
      <c r="I5191" s="430">
        <v>12.5</v>
      </c>
      <c r="J5191" s="380">
        <v>5.62</v>
      </c>
      <c r="K5191" s="379"/>
      <c r="L5191" s="489">
        <v>15.06</v>
      </c>
    </row>
    <row r="5192" spans="1:13" ht="12.75" thickBot="1" x14ac:dyDescent="0.25">
      <c r="A5192" s="359" t="s">
        <v>14818</v>
      </c>
      <c r="B5192" s="396" t="s">
        <v>5794</v>
      </c>
      <c r="C5192" s="397" t="s">
        <v>5916</v>
      </c>
      <c r="D5192" s="396" t="s">
        <v>5791</v>
      </c>
      <c r="E5192" s="396" t="s">
        <v>5350</v>
      </c>
      <c r="F5192" s="398" t="s">
        <v>5796</v>
      </c>
      <c r="G5192" s="399" t="s">
        <v>86</v>
      </c>
      <c r="H5192" s="400">
        <v>0.45</v>
      </c>
      <c r="I5192" s="430">
        <v>18.510000000000002</v>
      </c>
      <c r="J5192" s="380">
        <v>8.32</v>
      </c>
      <c r="K5192" s="379"/>
      <c r="L5192" s="489">
        <v>22.3</v>
      </c>
    </row>
    <row r="5193" spans="1:13" ht="12.75" thickTop="1" x14ac:dyDescent="0.2">
      <c r="A5193" s="359" t="s">
        <v>14819</v>
      </c>
      <c r="B5193" s="390" t="s">
        <v>5794</v>
      </c>
      <c r="C5193" s="391" t="s">
        <v>10180</v>
      </c>
      <c r="D5193" s="390" t="s">
        <v>5791</v>
      </c>
      <c r="E5193" s="390" t="s">
        <v>10181</v>
      </c>
      <c r="F5193" s="392" t="s">
        <v>5798</v>
      </c>
      <c r="G5193" s="393" t="s">
        <v>5305</v>
      </c>
      <c r="H5193" s="394">
        <v>1</v>
      </c>
      <c r="I5193" s="395">
        <v>8.1102249999999998</v>
      </c>
      <c r="J5193" s="395">
        <v>8.11</v>
      </c>
      <c r="K5193" s="379"/>
      <c r="L5193" s="491">
        <v>9.75</v>
      </c>
    </row>
    <row r="5194" spans="1:13" x14ac:dyDescent="0.2">
      <c r="A5194" s="359" t="s">
        <v>9728</v>
      </c>
      <c r="B5194" s="360" t="s">
        <v>12131</v>
      </c>
      <c r="C5194" s="361" t="s">
        <v>5781</v>
      </c>
      <c r="D5194" s="360" t="s">
        <v>5782</v>
      </c>
      <c r="E5194" s="360" t="s">
        <v>5783</v>
      </c>
      <c r="F5194" s="362" t="s">
        <v>5784</v>
      </c>
      <c r="G5194" s="363" t="s">
        <v>5785</v>
      </c>
      <c r="H5194" s="361" t="s">
        <v>5786</v>
      </c>
      <c r="I5194" s="361" t="s">
        <v>5787</v>
      </c>
      <c r="J5194" s="361" t="s">
        <v>5788</v>
      </c>
      <c r="K5194" s="364"/>
      <c r="L5194" s="494"/>
    </row>
    <row r="5195" spans="1:13" x14ac:dyDescent="0.2">
      <c r="A5195" s="359" t="s">
        <v>9730</v>
      </c>
      <c r="B5195" s="365" t="s">
        <v>5789</v>
      </c>
      <c r="C5195" s="366" t="s">
        <v>10203</v>
      </c>
      <c r="D5195" s="365" t="s">
        <v>5791</v>
      </c>
      <c r="E5195" s="365" t="s">
        <v>1543</v>
      </c>
      <c r="F5195" s="367">
        <v>8</v>
      </c>
      <c r="G5195" s="368" t="s">
        <v>5607</v>
      </c>
      <c r="H5195" s="369">
        <v>1</v>
      </c>
      <c r="I5195" s="370">
        <v>11.34</v>
      </c>
      <c r="J5195" s="370">
        <v>11.34</v>
      </c>
      <c r="K5195" s="371"/>
      <c r="L5195" s="495">
        <v>13.66</v>
      </c>
      <c r="M5195" s="488">
        <v>13.66</v>
      </c>
    </row>
    <row r="5196" spans="1:13" x14ac:dyDescent="0.2">
      <c r="A5196" s="359" t="s">
        <v>9732</v>
      </c>
      <c r="B5196" s="373" t="s">
        <v>5794</v>
      </c>
      <c r="C5196" s="374" t="s">
        <v>5795</v>
      </c>
      <c r="D5196" s="373" t="s">
        <v>5791</v>
      </c>
      <c r="E5196" s="373" t="s">
        <v>5302</v>
      </c>
      <c r="F5196" s="375" t="s">
        <v>5796</v>
      </c>
      <c r="G5196" s="376" t="s">
        <v>86</v>
      </c>
      <c r="H5196" s="377">
        <v>0.28000000000000003</v>
      </c>
      <c r="I5196" s="378">
        <v>12.5</v>
      </c>
      <c r="J5196" s="378">
        <v>3.5</v>
      </c>
      <c r="K5196" s="379"/>
      <c r="L5196" s="493">
        <v>15.06</v>
      </c>
    </row>
    <row r="5197" spans="1:13" x14ac:dyDescent="0.2">
      <c r="A5197" s="359" t="s">
        <v>9733</v>
      </c>
      <c r="B5197" s="373" t="s">
        <v>5794</v>
      </c>
      <c r="C5197" s="374" t="s">
        <v>5916</v>
      </c>
      <c r="D5197" s="373" t="s">
        <v>5791</v>
      </c>
      <c r="E5197" s="373" t="s">
        <v>5350</v>
      </c>
      <c r="F5197" s="375" t="s">
        <v>5796</v>
      </c>
      <c r="G5197" s="376" t="s">
        <v>86</v>
      </c>
      <c r="H5197" s="377">
        <v>0.28000000000000003</v>
      </c>
      <c r="I5197" s="378">
        <v>18.510000000000002</v>
      </c>
      <c r="J5197" s="378">
        <v>5.18</v>
      </c>
      <c r="K5197" s="379"/>
      <c r="L5197" s="493">
        <v>22.3</v>
      </c>
    </row>
    <row r="5198" spans="1:13" x14ac:dyDescent="0.2">
      <c r="A5198" s="359" t="s">
        <v>9734</v>
      </c>
      <c r="B5198" s="373" t="s">
        <v>5794</v>
      </c>
      <c r="C5198" s="374" t="s">
        <v>10207</v>
      </c>
      <c r="D5198" s="373" t="s">
        <v>5791</v>
      </c>
      <c r="E5198" s="373" t="s">
        <v>1543</v>
      </c>
      <c r="F5198" s="375" t="s">
        <v>5798</v>
      </c>
      <c r="G5198" s="376" t="s">
        <v>5305</v>
      </c>
      <c r="H5198" s="377">
        <v>1</v>
      </c>
      <c r="I5198" s="378">
        <v>2.66</v>
      </c>
      <c r="J5198" s="378">
        <v>2.66</v>
      </c>
      <c r="K5198" s="379"/>
      <c r="L5198" s="493">
        <v>3.21</v>
      </c>
    </row>
    <row r="5199" spans="1:13" x14ac:dyDescent="0.2">
      <c r="A5199" s="359" t="s">
        <v>9735</v>
      </c>
      <c r="B5199" s="360" t="s">
        <v>12137</v>
      </c>
      <c r="C5199" s="361" t="s">
        <v>5781</v>
      </c>
      <c r="D5199" s="360" t="s">
        <v>5782</v>
      </c>
      <c r="E5199" s="360" t="s">
        <v>5783</v>
      </c>
      <c r="F5199" s="362" t="s">
        <v>5784</v>
      </c>
      <c r="G5199" s="363" t="s">
        <v>5785</v>
      </c>
      <c r="H5199" s="361" t="s">
        <v>5786</v>
      </c>
      <c r="I5199" s="361" t="s">
        <v>5787</v>
      </c>
      <c r="J5199" s="361" t="s">
        <v>5788</v>
      </c>
      <c r="K5199" s="364"/>
      <c r="L5199" s="494"/>
    </row>
    <row r="5200" spans="1:13" x14ac:dyDescent="0.2">
      <c r="A5200" s="359" t="s">
        <v>14820</v>
      </c>
      <c r="B5200" s="385" t="s">
        <v>5789</v>
      </c>
      <c r="C5200" s="386" t="s">
        <v>10107</v>
      </c>
      <c r="D5200" s="385" t="s">
        <v>5791</v>
      </c>
      <c r="E5200" s="385" t="s">
        <v>1525</v>
      </c>
      <c r="F5200" s="387">
        <v>8</v>
      </c>
      <c r="G5200" s="388" t="s">
        <v>5607</v>
      </c>
      <c r="H5200" s="389">
        <v>1</v>
      </c>
      <c r="I5200" s="432">
        <v>13.5</v>
      </c>
      <c r="J5200" s="372">
        <v>13.5</v>
      </c>
      <c r="K5200" s="371"/>
      <c r="L5200" s="488">
        <v>16.260000000000002</v>
      </c>
      <c r="M5200" s="488">
        <v>16.260000000000002</v>
      </c>
    </row>
    <row r="5201" spans="1:13" ht="12.75" thickBot="1" x14ac:dyDescent="0.25">
      <c r="A5201" s="359" t="s">
        <v>14821</v>
      </c>
      <c r="B5201" s="396" t="s">
        <v>5794</v>
      </c>
      <c r="C5201" s="397" t="s">
        <v>5795</v>
      </c>
      <c r="D5201" s="396" t="s">
        <v>5791</v>
      </c>
      <c r="E5201" s="396" t="s">
        <v>5302</v>
      </c>
      <c r="F5201" s="398" t="s">
        <v>5796</v>
      </c>
      <c r="G5201" s="399" t="s">
        <v>86</v>
      </c>
      <c r="H5201" s="400">
        <v>0.28000000000000003</v>
      </c>
      <c r="I5201" s="430">
        <v>12.5</v>
      </c>
      <c r="J5201" s="380">
        <v>3.5</v>
      </c>
      <c r="K5201" s="379"/>
      <c r="L5201" s="489">
        <v>15.06</v>
      </c>
    </row>
    <row r="5202" spans="1:13" ht="12.75" thickTop="1" x14ac:dyDescent="0.2">
      <c r="A5202" s="359" t="s">
        <v>14822</v>
      </c>
      <c r="B5202" s="390" t="s">
        <v>5794</v>
      </c>
      <c r="C5202" s="391" t="s">
        <v>5916</v>
      </c>
      <c r="D5202" s="390" t="s">
        <v>5791</v>
      </c>
      <c r="E5202" s="390" t="s">
        <v>5350</v>
      </c>
      <c r="F5202" s="392" t="s">
        <v>5796</v>
      </c>
      <c r="G5202" s="393" t="s">
        <v>86</v>
      </c>
      <c r="H5202" s="394">
        <v>0.28000000000000003</v>
      </c>
      <c r="I5202" s="395">
        <v>18.510000000000002</v>
      </c>
      <c r="J5202" s="395">
        <v>5.18</v>
      </c>
      <c r="K5202" s="379"/>
      <c r="L5202" s="491">
        <v>22.3</v>
      </c>
    </row>
    <row r="5203" spans="1:13" x14ac:dyDescent="0.2">
      <c r="A5203" s="359" t="s">
        <v>9738</v>
      </c>
      <c r="B5203" s="373" t="s">
        <v>5794</v>
      </c>
      <c r="C5203" s="374" t="s">
        <v>10111</v>
      </c>
      <c r="D5203" s="373" t="s">
        <v>5791</v>
      </c>
      <c r="E5203" s="373" t="s">
        <v>10112</v>
      </c>
      <c r="F5203" s="375" t="s">
        <v>5798</v>
      </c>
      <c r="G5203" s="376" t="s">
        <v>5305</v>
      </c>
      <c r="H5203" s="377">
        <v>1</v>
      </c>
      <c r="I5203" s="378">
        <v>4.82</v>
      </c>
      <c r="J5203" s="378">
        <v>4.82</v>
      </c>
      <c r="K5203" s="379"/>
      <c r="L5203" s="493">
        <v>5.81</v>
      </c>
    </row>
    <row r="5204" spans="1:13" x14ac:dyDescent="0.2">
      <c r="A5204" s="359" t="s">
        <v>9740</v>
      </c>
      <c r="B5204" s="360" t="s">
        <v>12143</v>
      </c>
      <c r="C5204" s="361" t="s">
        <v>5781</v>
      </c>
      <c r="D5204" s="360" t="s">
        <v>5782</v>
      </c>
      <c r="E5204" s="360" t="s">
        <v>5783</v>
      </c>
      <c r="F5204" s="362" t="s">
        <v>5784</v>
      </c>
      <c r="G5204" s="363" t="s">
        <v>5785</v>
      </c>
      <c r="H5204" s="361" t="s">
        <v>5786</v>
      </c>
      <c r="I5204" s="361" t="s">
        <v>5787</v>
      </c>
      <c r="J5204" s="361" t="s">
        <v>5788</v>
      </c>
      <c r="K5204" s="364"/>
      <c r="L5204" s="494"/>
    </row>
    <row r="5205" spans="1:13" x14ac:dyDescent="0.2">
      <c r="A5205" s="359" t="s">
        <v>9742</v>
      </c>
      <c r="B5205" s="365" t="s">
        <v>5789</v>
      </c>
      <c r="C5205" s="366" t="s">
        <v>10228</v>
      </c>
      <c r="D5205" s="365" t="s">
        <v>5791</v>
      </c>
      <c r="E5205" s="365" t="s">
        <v>1551</v>
      </c>
      <c r="F5205" s="367">
        <v>8</v>
      </c>
      <c r="G5205" s="368" t="s">
        <v>5607</v>
      </c>
      <c r="H5205" s="369">
        <v>1</v>
      </c>
      <c r="I5205" s="370">
        <v>26.47</v>
      </c>
      <c r="J5205" s="370">
        <v>26.47</v>
      </c>
      <c r="K5205" s="371"/>
      <c r="L5205" s="495">
        <v>31.88</v>
      </c>
      <c r="M5205" s="488">
        <v>31.88</v>
      </c>
    </row>
    <row r="5206" spans="1:13" x14ac:dyDescent="0.2">
      <c r="A5206" s="359" t="s">
        <v>9743</v>
      </c>
      <c r="B5206" s="373" t="s">
        <v>5794</v>
      </c>
      <c r="C5206" s="374" t="s">
        <v>5795</v>
      </c>
      <c r="D5206" s="373" t="s">
        <v>5791</v>
      </c>
      <c r="E5206" s="373" t="s">
        <v>5302</v>
      </c>
      <c r="F5206" s="375" t="s">
        <v>5796</v>
      </c>
      <c r="G5206" s="376" t="s">
        <v>86</v>
      </c>
      <c r="H5206" s="377">
        <v>0.46</v>
      </c>
      <c r="I5206" s="378">
        <v>12.5</v>
      </c>
      <c r="J5206" s="378">
        <v>5.75</v>
      </c>
      <c r="K5206" s="379"/>
      <c r="L5206" s="493">
        <v>15.06</v>
      </c>
    </row>
    <row r="5207" spans="1:13" x14ac:dyDescent="0.2">
      <c r="A5207" s="359" t="s">
        <v>9744</v>
      </c>
      <c r="B5207" s="373" t="s">
        <v>5794</v>
      </c>
      <c r="C5207" s="374" t="s">
        <v>5916</v>
      </c>
      <c r="D5207" s="373" t="s">
        <v>5791</v>
      </c>
      <c r="E5207" s="373" t="s">
        <v>5350</v>
      </c>
      <c r="F5207" s="375" t="s">
        <v>5796</v>
      </c>
      <c r="G5207" s="376" t="s">
        <v>86</v>
      </c>
      <c r="H5207" s="377">
        <v>0.46</v>
      </c>
      <c r="I5207" s="378">
        <v>18.510000000000002</v>
      </c>
      <c r="J5207" s="378">
        <v>8.51</v>
      </c>
      <c r="K5207" s="379"/>
      <c r="L5207" s="493">
        <v>22.3</v>
      </c>
    </row>
    <row r="5208" spans="1:13" x14ac:dyDescent="0.2">
      <c r="A5208" s="359" t="s">
        <v>9745</v>
      </c>
      <c r="B5208" s="373" t="s">
        <v>5794</v>
      </c>
      <c r="C5208" s="374" t="s">
        <v>10232</v>
      </c>
      <c r="D5208" s="373" t="s">
        <v>5791</v>
      </c>
      <c r="E5208" s="373" t="s">
        <v>10233</v>
      </c>
      <c r="F5208" s="375" t="s">
        <v>5798</v>
      </c>
      <c r="G5208" s="376" t="s">
        <v>5305</v>
      </c>
      <c r="H5208" s="377">
        <v>1</v>
      </c>
      <c r="I5208" s="378">
        <v>12.21</v>
      </c>
      <c r="J5208" s="378">
        <v>12.21</v>
      </c>
      <c r="K5208" s="379"/>
      <c r="L5208" s="493">
        <v>14.71</v>
      </c>
    </row>
    <row r="5209" spans="1:13" x14ac:dyDescent="0.2">
      <c r="A5209" s="359" t="s">
        <v>14823</v>
      </c>
      <c r="B5209" s="381" t="s">
        <v>12149</v>
      </c>
      <c r="C5209" s="382" t="s">
        <v>5781</v>
      </c>
      <c r="D5209" s="381" t="s">
        <v>5782</v>
      </c>
      <c r="E5209" s="381" t="s">
        <v>5783</v>
      </c>
      <c r="F5209" s="383" t="s">
        <v>5784</v>
      </c>
      <c r="G5209" s="384" t="s">
        <v>5785</v>
      </c>
      <c r="H5209" s="382" t="s">
        <v>5786</v>
      </c>
      <c r="I5209" s="431" t="s">
        <v>5787</v>
      </c>
      <c r="J5209" s="382" t="s">
        <v>5788</v>
      </c>
      <c r="K5209" s="364"/>
    </row>
    <row r="5210" spans="1:13" ht="12.75" thickBot="1" x14ac:dyDescent="0.25">
      <c r="A5210" s="359" t="s">
        <v>14824</v>
      </c>
      <c r="B5210" s="385" t="s">
        <v>5789</v>
      </c>
      <c r="C5210" s="386" t="s">
        <v>10237</v>
      </c>
      <c r="D5210" s="385" t="s">
        <v>5791</v>
      </c>
      <c r="E5210" s="385" t="s">
        <v>1553</v>
      </c>
      <c r="F5210" s="387">
        <v>8</v>
      </c>
      <c r="G5210" s="388" t="s">
        <v>5607</v>
      </c>
      <c r="H5210" s="389">
        <v>1</v>
      </c>
      <c r="I5210" s="432">
        <v>36.450000000000003</v>
      </c>
      <c r="J5210" s="372">
        <v>36.450000000000003</v>
      </c>
      <c r="K5210" s="371"/>
      <c r="L5210" s="488">
        <v>43.91</v>
      </c>
      <c r="M5210" s="488">
        <v>43.91</v>
      </c>
    </row>
    <row r="5211" spans="1:13" ht="12.75" thickTop="1" x14ac:dyDescent="0.2">
      <c r="A5211" s="359" t="s">
        <v>14825</v>
      </c>
      <c r="B5211" s="390" t="s">
        <v>5794</v>
      </c>
      <c r="C5211" s="391" t="s">
        <v>5795</v>
      </c>
      <c r="D5211" s="390" t="s">
        <v>5791</v>
      </c>
      <c r="E5211" s="390" t="s">
        <v>5302</v>
      </c>
      <c r="F5211" s="392" t="s">
        <v>5796</v>
      </c>
      <c r="G5211" s="393" t="s">
        <v>86</v>
      </c>
      <c r="H5211" s="394">
        <v>0.46</v>
      </c>
      <c r="I5211" s="395">
        <v>12.5</v>
      </c>
      <c r="J5211" s="395">
        <v>5.75</v>
      </c>
      <c r="K5211" s="379"/>
      <c r="L5211" s="491">
        <v>15.06</v>
      </c>
    </row>
    <row r="5212" spans="1:13" x14ac:dyDescent="0.2">
      <c r="A5212" s="359" t="s">
        <v>9748</v>
      </c>
      <c r="B5212" s="373" t="s">
        <v>5794</v>
      </c>
      <c r="C5212" s="374" t="s">
        <v>5916</v>
      </c>
      <c r="D5212" s="373" t="s">
        <v>5791</v>
      </c>
      <c r="E5212" s="373" t="s">
        <v>5350</v>
      </c>
      <c r="F5212" s="375" t="s">
        <v>5796</v>
      </c>
      <c r="G5212" s="376" t="s">
        <v>86</v>
      </c>
      <c r="H5212" s="377">
        <v>0.46</v>
      </c>
      <c r="I5212" s="378">
        <v>18.510000000000002</v>
      </c>
      <c r="J5212" s="378">
        <v>8.51</v>
      </c>
      <c r="K5212" s="379"/>
      <c r="L5212" s="493">
        <v>22.3</v>
      </c>
    </row>
    <row r="5213" spans="1:13" x14ac:dyDescent="0.2">
      <c r="A5213" s="359" t="s">
        <v>9750</v>
      </c>
      <c r="B5213" s="373" t="s">
        <v>5794</v>
      </c>
      <c r="C5213" s="374" t="s">
        <v>10241</v>
      </c>
      <c r="D5213" s="373" t="s">
        <v>5791</v>
      </c>
      <c r="E5213" s="373" t="s">
        <v>10242</v>
      </c>
      <c r="F5213" s="375" t="s">
        <v>5798</v>
      </c>
      <c r="G5213" s="376" t="s">
        <v>5305</v>
      </c>
      <c r="H5213" s="377">
        <v>1</v>
      </c>
      <c r="I5213" s="378">
        <v>22.19</v>
      </c>
      <c r="J5213" s="378">
        <v>22.19</v>
      </c>
      <c r="K5213" s="379"/>
      <c r="L5213" s="493">
        <v>26.74</v>
      </c>
    </row>
    <row r="5214" spans="1:13" x14ac:dyDescent="0.2">
      <c r="A5214" s="359" t="s">
        <v>9753</v>
      </c>
      <c r="B5214" s="360" t="s">
        <v>12155</v>
      </c>
      <c r="C5214" s="361" t="s">
        <v>5781</v>
      </c>
      <c r="D5214" s="360" t="s">
        <v>5782</v>
      </c>
      <c r="E5214" s="360" t="s">
        <v>5783</v>
      </c>
      <c r="F5214" s="362" t="s">
        <v>5784</v>
      </c>
      <c r="G5214" s="363" t="s">
        <v>5785</v>
      </c>
      <c r="H5214" s="361" t="s">
        <v>5786</v>
      </c>
      <c r="I5214" s="361" t="s">
        <v>5787</v>
      </c>
      <c r="J5214" s="361" t="s">
        <v>5788</v>
      </c>
      <c r="K5214" s="364"/>
      <c r="L5214" s="494"/>
    </row>
    <row r="5215" spans="1:13" x14ac:dyDescent="0.2">
      <c r="A5215" s="359" t="s">
        <v>9754</v>
      </c>
      <c r="B5215" s="365" t="s">
        <v>5789</v>
      </c>
      <c r="C5215" s="366" t="s">
        <v>10265</v>
      </c>
      <c r="D5215" s="365" t="s">
        <v>5791</v>
      </c>
      <c r="E5215" s="365" t="s">
        <v>1561</v>
      </c>
      <c r="F5215" s="367">
        <v>8</v>
      </c>
      <c r="G5215" s="368" t="s">
        <v>5607</v>
      </c>
      <c r="H5215" s="369">
        <v>1</v>
      </c>
      <c r="I5215" s="370">
        <v>5.71</v>
      </c>
      <c r="J5215" s="370">
        <v>5.71</v>
      </c>
      <c r="K5215" s="371"/>
      <c r="L5215" s="495">
        <v>6.88</v>
      </c>
      <c r="M5215" s="488">
        <v>6.88</v>
      </c>
    </row>
    <row r="5216" spans="1:13" x14ac:dyDescent="0.2">
      <c r="A5216" s="359" t="s">
        <v>9755</v>
      </c>
      <c r="B5216" s="373" t="s">
        <v>5794</v>
      </c>
      <c r="C5216" s="374" t="s">
        <v>5795</v>
      </c>
      <c r="D5216" s="373" t="s">
        <v>5791</v>
      </c>
      <c r="E5216" s="373" t="s">
        <v>5302</v>
      </c>
      <c r="F5216" s="375" t="s">
        <v>5796</v>
      </c>
      <c r="G5216" s="376" t="s">
        <v>86</v>
      </c>
      <c r="H5216" s="377">
        <v>0.14000000000000001</v>
      </c>
      <c r="I5216" s="378">
        <v>12.5</v>
      </c>
      <c r="J5216" s="378">
        <v>1.75</v>
      </c>
      <c r="K5216" s="379"/>
      <c r="L5216" s="493">
        <v>15.06</v>
      </c>
    </row>
    <row r="5217" spans="1:13" x14ac:dyDescent="0.2">
      <c r="A5217" s="359" t="s">
        <v>9756</v>
      </c>
      <c r="B5217" s="373" t="s">
        <v>5794</v>
      </c>
      <c r="C5217" s="374" t="s">
        <v>5916</v>
      </c>
      <c r="D5217" s="373" t="s">
        <v>5791</v>
      </c>
      <c r="E5217" s="373" t="s">
        <v>5350</v>
      </c>
      <c r="F5217" s="375" t="s">
        <v>5796</v>
      </c>
      <c r="G5217" s="376" t="s">
        <v>86</v>
      </c>
      <c r="H5217" s="377">
        <v>0.14000000000000001</v>
      </c>
      <c r="I5217" s="378">
        <v>18.510000000000002</v>
      </c>
      <c r="J5217" s="378">
        <v>2.59</v>
      </c>
      <c r="K5217" s="379"/>
      <c r="L5217" s="493">
        <v>22.3</v>
      </c>
    </row>
    <row r="5218" spans="1:13" x14ac:dyDescent="0.2">
      <c r="A5218" s="359" t="s">
        <v>14826</v>
      </c>
      <c r="B5218" s="396" t="s">
        <v>5794</v>
      </c>
      <c r="C5218" s="397" t="s">
        <v>10269</v>
      </c>
      <c r="D5218" s="396" t="s">
        <v>5791</v>
      </c>
      <c r="E5218" s="396" t="s">
        <v>10270</v>
      </c>
      <c r="F5218" s="398" t="s">
        <v>5798</v>
      </c>
      <c r="G5218" s="399" t="s">
        <v>5305</v>
      </c>
      <c r="H5218" s="400">
        <v>1</v>
      </c>
      <c r="I5218" s="430">
        <v>1.37</v>
      </c>
      <c r="J5218" s="380">
        <v>1.37</v>
      </c>
      <c r="K5218" s="379"/>
      <c r="L5218" s="489">
        <v>1.66</v>
      </c>
    </row>
    <row r="5219" spans="1:13" ht="12.75" thickBot="1" x14ac:dyDescent="0.25">
      <c r="A5219" s="359" t="s">
        <v>14827</v>
      </c>
      <c r="B5219" s="381" t="s">
        <v>12161</v>
      </c>
      <c r="C5219" s="382" t="s">
        <v>5781</v>
      </c>
      <c r="D5219" s="381" t="s">
        <v>5782</v>
      </c>
      <c r="E5219" s="381" t="s">
        <v>5783</v>
      </c>
      <c r="F5219" s="383" t="s">
        <v>5784</v>
      </c>
      <c r="G5219" s="384" t="s">
        <v>5785</v>
      </c>
      <c r="H5219" s="382" t="s">
        <v>5786</v>
      </c>
      <c r="I5219" s="431" t="s">
        <v>5787</v>
      </c>
      <c r="J5219" s="382" t="s">
        <v>5788</v>
      </c>
      <c r="K5219" s="364"/>
    </row>
    <row r="5220" spans="1:13" ht="12.75" thickTop="1" x14ac:dyDescent="0.2">
      <c r="A5220" s="359" t="s">
        <v>14828</v>
      </c>
      <c r="B5220" s="401" t="s">
        <v>5789</v>
      </c>
      <c r="C5220" s="402" t="s">
        <v>10274</v>
      </c>
      <c r="D5220" s="401" t="s">
        <v>5791</v>
      </c>
      <c r="E5220" s="401" t="s">
        <v>1563</v>
      </c>
      <c r="F5220" s="403">
        <v>8</v>
      </c>
      <c r="G5220" s="404" t="s">
        <v>5607</v>
      </c>
      <c r="H5220" s="405">
        <v>1</v>
      </c>
      <c r="I5220" s="406">
        <v>6.63</v>
      </c>
      <c r="J5220" s="406">
        <v>6.63</v>
      </c>
      <c r="K5220" s="371"/>
      <c r="L5220" s="496">
        <v>7.98</v>
      </c>
      <c r="M5220" s="488">
        <v>7.98</v>
      </c>
    </row>
    <row r="5221" spans="1:13" x14ac:dyDescent="0.2">
      <c r="A5221" s="359" t="s">
        <v>9759</v>
      </c>
      <c r="B5221" s="373" t="s">
        <v>5794</v>
      </c>
      <c r="C5221" s="374" t="s">
        <v>5795</v>
      </c>
      <c r="D5221" s="373" t="s">
        <v>5791</v>
      </c>
      <c r="E5221" s="373" t="s">
        <v>5302</v>
      </c>
      <c r="F5221" s="375" t="s">
        <v>5796</v>
      </c>
      <c r="G5221" s="376" t="s">
        <v>86</v>
      </c>
      <c r="H5221" s="377">
        <v>0.14000000000000001</v>
      </c>
      <c r="I5221" s="378">
        <v>12.5</v>
      </c>
      <c r="J5221" s="378">
        <v>1.75</v>
      </c>
      <c r="K5221" s="379"/>
      <c r="L5221" s="493">
        <v>15.06</v>
      </c>
    </row>
    <row r="5222" spans="1:13" x14ac:dyDescent="0.2">
      <c r="A5222" s="359" t="s">
        <v>9761</v>
      </c>
      <c r="B5222" s="373" t="s">
        <v>5794</v>
      </c>
      <c r="C5222" s="374" t="s">
        <v>5916</v>
      </c>
      <c r="D5222" s="373" t="s">
        <v>5791</v>
      </c>
      <c r="E5222" s="373" t="s">
        <v>5350</v>
      </c>
      <c r="F5222" s="375" t="s">
        <v>5796</v>
      </c>
      <c r="G5222" s="376" t="s">
        <v>86</v>
      </c>
      <c r="H5222" s="377">
        <v>0.14000000000000001</v>
      </c>
      <c r="I5222" s="378">
        <v>18.510000000000002</v>
      </c>
      <c r="J5222" s="378">
        <v>2.59</v>
      </c>
      <c r="K5222" s="379"/>
      <c r="L5222" s="493">
        <v>22.3</v>
      </c>
    </row>
    <row r="5223" spans="1:13" x14ac:dyDescent="0.2">
      <c r="A5223" s="359" t="s">
        <v>9763</v>
      </c>
      <c r="B5223" s="373" t="s">
        <v>5794</v>
      </c>
      <c r="C5223" s="374" t="s">
        <v>10278</v>
      </c>
      <c r="D5223" s="373" t="s">
        <v>5791</v>
      </c>
      <c r="E5223" s="373" t="s">
        <v>10279</v>
      </c>
      <c r="F5223" s="375" t="s">
        <v>5798</v>
      </c>
      <c r="G5223" s="376" t="s">
        <v>5305</v>
      </c>
      <c r="H5223" s="377">
        <v>1</v>
      </c>
      <c r="I5223" s="378">
        <v>2.29</v>
      </c>
      <c r="J5223" s="378">
        <v>2.29</v>
      </c>
      <c r="K5223" s="379"/>
      <c r="L5223" s="493">
        <v>2.76</v>
      </c>
    </row>
    <row r="5224" spans="1:13" x14ac:dyDescent="0.2">
      <c r="A5224" s="359" t="s">
        <v>9764</v>
      </c>
      <c r="B5224" s="360" t="s">
        <v>12167</v>
      </c>
      <c r="C5224" s="361" t="s">
        <v>5781</v>
      </c>
      <c r="D5224" s="360" t="s">
        <v>5782</v>
      </c>
      <c r="E5224" s="360" t="s">
        <v>5783</v>
      </c>
      <c r="F5224" s="362" t="s">
        <v>5784</v>
      </c>
      <c r="G5224" s="363" t="s">
        <v>5785</v>
      </c>
      <c r="H5224" s="361" t="s">
        <v>5786</v>
      </c>
      <c r="I5224" s="361" t="s">
        <v>5787</v>
      </c>
      <c r="J5224" s="361" t="s">
        <v>5788</v>
      </c>
      <c r="K5224" s="364"/>
      <c r="L5224" s="494"/>
    </row>
    <row r="5225" spans="1:13" x14ac:dyDescent="0.2">
      <c r="A5225" s="359" t="s">
        <v>9765</v>
      </c>
      <c r="B5225" s="365" t="s">
        <v>5789</v>
      </c>
      <c r="C5225" s="366" t="s">
        <v>10283</v>
      </c>
      <c r="D5225" s="365" t="s">
        <v>5791</v>
      </c>
      <c r="E5225" s="365" t="s">
        <v>1565</v>
      </c>
      <c r="F5225" s="367">
        <v>8</v>
      </c>
      <c r="G5225" s="368" t="s">
        <v>5607</v>
      </c>
      <c r="H5225" s="369">
        <v>1</v>
      </c>
      <c r="I5225" s="370">
        <v>10.17</v>
      </c>
      <c r="J5225" s="370">
        <v>10.17</v>
      </c>
      <c r="K5225" s="371"/>
      <c r="L5225" s="495">
        <v>12.27</v>
      </c>
      <c r="M5225" s="488">
        <v>12.27</v>
      </c>
    </row>
    <row r="5226" spans="1:13" x14ac:dyDescent="0.2">
      <c r="A5226" s="359" t="s">
        <v>14829</v>
      </c>
      <c r="B5226" s="396" t="s">
        <v>5794</v>
      </c>
      <c r="C5226" s="397" t="s">
        <v>5795</v>
      </c>
      <c r="D5226" s="396" t="s">
        <v>5791</v>
      </c>
      <c r="E5226" s="396" t="s">
        <v>5302</v>
      </c>
      <c r="F5226" s="398" t="s">
        <v>5796</v>
      </c>
      <c r="G5226" s="399" t="s">
        <v>86</v>
      </c>
      <c r="H5226" s="400">
        <v>0.18</v>
      </c>
      <c r="I5226" s="430">
        <v>12.5</v>
      </c>
      <c r="J5226" s="380">
        <v>2.25</v>
      </c>
      <c r="K5226" s="379"/>
      <c r="L5226" s="489">
        <v>15.06</v>
      </c>
    </row>
    <row r="5227" spans="1:13" ht="12.75" thickBot="1" x14ac:dyDescent="0.25">
      <c r="A5227" s="359" t="s">
        <v>14830</v>
      </c>
      <c r="B5227" s="396" t="s">
        <v>5794</v>
      </c>
      <c r="C5227" s="397" t="s">
        <v>5916</v>
      </c>
      <c r="D5227" s="396" t="s">
        <v>5791</v>
      </c>
      <c r="E5227" s="396" t="s">
        <v>5350</v>
      </c>
      <c r="F5227" s="398" t="s">
        <v>5796</v>
      </c>
      <c r="G5227" s="399" t="s">
        <v>86</v>
      </c>
      <c r="H5227" s="400">
        <v>0.18</v>
      </c>
      <c r="I5227" s="430">
        <v>18.510000000000002</v>
      </c>
      <c r="J5227" s="380">
        <v>3.33</v>
      </c>
      <c r="K5227" s="379"/>
      <c r="L5227" s="489">
        <v>22.3</v>
      </c>
    </row>
    <row r="5228" spans="1:13" ht="12.75" thickTop="1" x14ac:dyDescent="0.2">
      <c r="A5228" s="359" t="s">
        <v>14831</v>
      </c>
      <c r="B5228" s="390" t="s">
        <v>5794</v>
      </c>
      <c r="C5228" s="391" t="s">
        <v>10287</v>
      </c>
      <c r="D5228" s="390" t="s">
        <v>5791</v>
      </c>
      <c r="E5228" s="390" t="s">
        <v>10288</v>
      </c>
      <c r="F5228" s="392" t="s">
        <v>5798</v>
      </c>
      <c r="G5228" s="393" t="s">
        <v>5305</v>
      </c>
      <c r="H5228" s="394">
        <v>1</v>
      </c>
      <c r="I5228" s="395">
        <v>4.5907999999999998</v>
      </c>
      <c r="J5228" s="395">
        <v>4.59</v>
      </c>
      <c r="K5228" s="379"/>
      <c r="L5228" s="491">
        <v>5.55</v>
      </c>
    </row>
    <row r="5229" spans="1:13" x14ac:dyDescent="0.2">
      <c r="A5229" s="359" t="s">
        <v>9766</v>
      </c>
      <c r="B5229" s="360" t="s">
        <v>12173</v>
      </c>
      <c r="C5229" s="361" t="s">
        <v>5781</v>
      </c>
      <c r="D5229" s="360" t="s">
        <v>5782</v>
      </c>
      <c r="E5229" s="360" t="s">
        <v>5783</v>
      </c>
      <c r="F5229" s="362" t="s">
        <v>5784</v>
      </c>
      <c r="G5229" s="363" t="s">
        <v>5785</v>
      </c>
      <c r="H5229" s="361" t="s">
        <v>5786</v>
      </c>
      <c r="I5229" s="361" t="s">
        <v>5787</v>
      </c>
      <c r="J5229" s="361" t="s">
        <v>5788</v>
      </c>
      <c r="K5229" s="364"/>
      <c r="L5229" s="494"/>
    </row>
    <row r="5230" spans="1:13" x14ac:dyDescent="0.2">
      <c r="A5230" s="359" t="s">
        <v>9768</v>
      </c>
      <c r="B5230" s="365" t="s">
        <v>5789</v>
      </c>
      <c r="C5230" s="366" t="s">
        <v>10292</v>
      </c>
      <c r="D5230" s="365" t="s">
        <v>5791</v>
      </c>
      <c r="E5230" s="365" t="s">
        <v>1567</v>
      </c>
      <c r="F5230" s="367">
        <v>8</v>
      </c>
      <c r="G5230" s="368" t="s">
        <v>5607</v>
      </c>
      <c r="H5230" s="369">
        <v>1</v>
      </c>
      <c r="I5230" s="370">
        <v>12.19</v>
      </c>
      <c r="J5230" s="370">
        <v>12.190000000000001</v>
      </c>
      <c r="K5230" s="371"/>
      <c r="L5230" s="495">
        <v>14.68</v>
      </c>
      <c r="M5230" s="488">
        <v>14.68</v>
      </c>
    </row>
    <row r="5231" spans="1:13" x14ac:dyDescent="0.2">
      <c r="A5231" s="359" t="s">
        <v>9771</v>
      </c>
      <c r="B5231" s="373" t="s">
        <v>5794</v>
      </c>
      <c r="C5231" s="374" t="s">
        <v>5795</v>
      </c>
      <c r="D5231" s="373" t="s">
        <v>5791</v>
      </c>
      <c r="E5231" s="373" t="s">
        <v>5302</v>
      </c>
      <c r="F5231" s="375" t="s">
        <v>5796</v>
      </c>
      <c r="G5231" s="376" t="s">
        <v>86</v>
      </c>
      <c r="H5231" s="377">
        <v>0.23</v>
      </c>
      <c r="I5231" s="378">
        <v>12.5</v>
      </c>
      <c r="J5231" s="378">
        <v>2.87</v>
      </c>
      <c r="K5231" s="379"/>
      <c r="L5231" s="493">
        <v>15.06</v>
      </c>
    </row>
    <row r="5232" spans="1:13" x14ac:dyDescent="0.2">
      <c r="A5232" s="359" t="s">
        <v>9772</v>
      </c>
      <c r="B5232" s="373" t="s">
        <v>5794</v>
      </c>
      <c r="C5232" s="374" t="s">
        <v>5916</v>
      </c>
      <c r="D5232" s="373" t="s">
        <v>5791</v>
      </c>
      <c r="E5232" s="373" t="s">
        <v>5350</v>
      </c>
      <c r="F5232" s="375" t="s">
        <v>5796</v>
      </c>
      <c r="G5232" s="376" t="s">
        <v>86</v>
      </c>
      <c r="H5232" s="377">
        <v>0.23</v>
      </c>
      <c r="I5232" s="378">
        <v>18.510000000000002</v>
      </c>
      <c r="J5232" s="378">
        <v>4.25</v>
      </c>
      <c r="K5232" s="379"/>
      <c r="L5232" s="493">
        <v>22.3</v>
      </c>
    </row>
    <row r="5233" spans="1:13" x14ac:dyDescent="0.2">
      <c r="A5233" s="359" t="s">
        <v>9773</v>
      </c>
      <c r="B5233" s="373" t="s">
        <v>5794</v>
      </c>
      <c r="C5233" s="374" t="s">
        <v>10296</v>
      </c>
      <c r="D5233" s="373" t="s">
        <v>5791</v>
      </c>
      <c r="E5233" s="373" t="s">
        <v>1567</v>
      </c>
      <c r="F5233" s="375" t="s">
        <v>5798</v>
      </c>
      <c r="G5233" s="376" t="s">
        <v>5305</v>
      </c>
      <c r="H5233" s="377">
        <v>1</v>
      </c>
      <c r="I5233" s="378">
        <v>5.0701199999999993</v>
      </c>
      <c r="J5233" s="378">
        <v>5.07</v>
      </c>
      <c r="K5233" s="379"/>
      <c r="L5233" s="493">
        <v>6.1</v>
      </c>
    </row>
    <row r="5234" spans="1:13" x14ac:dyDescent="0.2">
      <c r="A5234" s="359" t="s">
        <v>9776</v>
      </c>
      <c r="B5234" s="360" t="s">
        <v>12179</v>
      </c>
      <c r="C5234" s="361" t="s">
        <v>5781</v>
      </c>
      <c r="D5234" s="360" t="s">
        <v>5782</v>
      </c>
      <c r="E5234" s="360" t="s">
        <v>5783</v>
      </c>
      <c r="F5234" s="362" t="s">
        <v>5784</v>
      </c>
      <c r="G5234" s="363" t="s">
        <v>5785</v>
      </c>
      <c r="H5234" s="361" t="s">
        <v>5786</v>
      </c>
      <c r="I5234" s="361" t="s">
        <v>5787</v>
      </c>
      <c r="J5234" s="361" t="s">
        <v>5788</v>
      </c>
      <c r="K5234" s="364"/>
      <c r="L5234" s="494"/>
    </row>
    <row r="5235" spans="1:13" x14ac:dyDescent="0.2">
      <c r="A5235" s="359" t="s">
        <v>14832</v>
      </c>
      <c r="B5235" s="385" t="s">
        <v>5789</v>
      </c>
      <c r="C5235" s="386" t="s">
        <v>10314</v>
      </c>
      <c r="D5235" s="385" t="s">
        <v>5791</v>
      </c>
      <c r="E5235" s="385" t="s">
        <v>1574</v>
      </c>
      <c r="F5235" s="387">
        <v>8</v>
      </c>
      <c r="G5235" s="388" t="s">
        <v>5607</v>
      </c>
      <c r="H5235" s="389">
        <v>1</v>
      </c>
      <c r="I5235" s="432">
        <v>12.64</v>
      </c>
      <c r="J5235" s="372">
        <v>12.64</v>
      </c>
      <c r="K5235" s="371"/>
      <c r="L5235" s="488">
        <v>15.22</v>
      </c>
      <c r="M5235" s="488">
        <v>15.22</v>
      </c>
    </row>
    <row r="5236" spans="1:13" ht="12.75" thickBot="1" x14ac:dyDescent="0.25">
      <c r="A5236" s="359" t="s">
        <v>14833</v>
      </c>
      <c r="B5236" s="396" t="s">
        <v>5794</v>
      </c>
      <c r="C5236" s="397" t="s">
        <v>5795</v>
      </c>
      <c r="D5236" s="396" t="s">
        <v>5791</v>
      </c>
      <c r="E5236" s="396" t="s">
        <v>5302</v>
      </c>
      <c r="F5236" s="398" t="s">
        <v>5796</v>
      </c>
      <c r="G5236" s="399" t="s">
        <v>86</v>
      </c>
      <c r="H5236" s="400">
        <v>0.28999999999999998</v>
      </c>
      <c r="I5236" s="430">
        <v>12.5</v>
      </c>
      <c r="J5236" s="380">
        <v>3.62</v>
      </c>
      <c r="K5236" s="379"/>
      <c r="L5236" s="489">
        <v>15.06</v>
      </c>
    </row>
    <row r="5237" spans="1:13" ht="12.75" thickTop="1" x14ac:dyDescent="0.2">
      <c r="A5237" s="359" t="s">
        <v>14834</v>
      </c>
      <c r="B5237" s="390" t="s">
        <v>5794</v>
      </c>
      <c r="C5237" s="391" t="s">
        <v>5916</v>
      </c>
      <c r="D5237" s="390" t="s">
        <v>5791</v>
      </c>
      <c r="E5237" s="390" t="s">
        <v>5350</v>
      </c>
      <c r="F5237" s="392" t="s">
        <v>5796</v>
      </c>
      <c r="G5237" s="393" t="s">
        <v>86</v>
      </c>
      <c r="H5237" s="394">
        <v>0.28999999999999998</v>
      </c>
      <c r="I5237" s="395">
        <v>18.510000000000002</v>
      </c>
      <c r="J5237" s="395">
        <v>5.36</v>
      </c>
      <c r="K5237" s="379"/>
      <c r="L5237" s="491">
        <v>22.3</v>
      </c>
    </row>
    <row r="5238" spans="1:13" x14ac:dyDescent="0.2">
      <c r="A5238" s="359" t="s">
        <v>9777</v>
      </c>
      <c r="B5238" s="373" t="s">
        <v>5794</v>
      </c>
      <c r="C5238" s="374" t="s">
        <v>10318</v>
      </c>
      <c r="D5238" s="373" t="s">
        <v>5791</v>
      </c>
      <c r="E5238" s="373" t="s">
        <v>10319</v>
      </c>
      <c r="F5238" s="375" t="s">
        <v>5798</v>
      </c>
      <c r="G5238" s="376" t="s">
        <v>5305</v>
      </c>
      <c r="H5238" s="377">
        <v>1</v>
      </c>
      <c r="I5238" s="378">
        <v>3.6621666666666668</v>
      </c>
      <c r="J5238" s="378">
        <v>3.66</v>
      </c>
      <c r="K5238" s="379"/>
      <c r="L5238" s="493">
        <v>4.4000000000000004</v>
      </c>
    </row>
    <row r="5239" spans="1:13" x14ac:dyDescent="0.2">
      <c r="A5239" s="359" t="s">
        <v>9779</v>
      </c>
      <c r="B5239" s="360" t="s">
        <v>12185</v>
      </c>
      <c r="C5239" s="361" t="s">
        <v>5781</v>
      </c>
      <c r="D5239" s="360" t="s">
        <v>5782</v>
      </c>
      <c r="E5239" s="360" t="s">
        <v>5783</v>
      </c>
      <c r="F5239" s="362" t="s">
        <v>5784</v>
      </c>
      <c r="G5239" s="363" t="s">
        <v>5785</v>
      </c>
      <c r="H5239" s="361" t="s">
        <v>5786</v>
      </c>
      <c r="I5239" s="361" t="s">
        <v>5787</v>
      </c>
      <c r="J5239" s="361" t="s">
        <v>5788</v>
      </c>
      <c r="K5239" s="364"/>
      <c r="L5239" s="494"/>
    </row>
    <row r="5240" spans="1:13" x14ac:dyDescent="0.2">
      <c r="A5240" s="359" t="s">
        <v>9781</v>
      </c>
      <c r="B5240" s="365" t="s">
        <v>5789</v>
      </c>
      <c r="C5240" s="366" t="s">
        <v>12187</v>
      </c>
      <c r="D5240" s="365" t="s">
        <v>5791</v>
      </c>
      <c r="E5240" s="365" t="s">
        <v>1981</v>
      </c>
      <c r="F5240" s="367">
        <v>8</v>
      </c>
      <c r="G5240" s="368" t="s">
        <v>5607</v>
      </c>
      <c r="H5240" s="369">
        <v>1</v>
      </c>
      <c r="I5240" s="370">
        <v>18.399999999999999</v>
      </c>
      <c r="J5240" s="370">
        <v>18.400000000000002</v>
      </c>
      <c r="K5240" s="371"/>
      <c r="L5240" s="495">
        <v>22.17</v>
      </c>
      <c r="M5240" s="488">
        <v>22.17</v>
      </c>
    </row>
    <row r="5241" spans="1:13" x14ac:dyDescent="0.2">
      <c r="A5241" s="359" t="s">
        <v>9782</v>
      </c>
      <c r="B5241" s="373" t="s">
        <v>5794</v>
      </c>
      <c r="C5241" s="374" t="s">
        <v>5795</v>
      </c>
      <c r="D5241" s="373" t="s">
        <v>5791</v>
      </c>
      <c r="E5241" s="373" t="s">
        <v>5302</v>
      </c>
      <c r="F5241" s="375" t="s">
        <v>5796</v>
      </c>
      <c r="G5241" s="376" t="s">
        <v>86</v>
      </c>
      <c r="H5241" s="377">
        <v>0.37</v>
      </c>
      <c r="I5241" s="378">
        <v>12.5</v>
      </c>
      <c r="J5241" s="378">
        <v>4.62</v>
      </c>
      <c r="K5241" s="379"/>
      <c r="L5241" s="493">
        <v>15.06</v>
      </c>
    </row>
    <row r="5242" spans="1:13" x14ac:dyDescent="0.2">
      <c r="A5242" s="359" t="s">
        <v>9783</v>
      </c>
      <c r="B5242" s="373" t="s">
        <v>5794</v>
      </c>
      <c r="C5242" s="374" t="s">
        <v>5916</v>
      </c>
      <c r="D5242" s="373" t="s">
        <v>5791</v>
      </c>
      <c r="E5242" s="373" t="s">
        <v>5350</v>
      </c>
      <c r="F5242" s="375" t="s">
        <v>5796</v>
      </c>
      <c r="G5242" s="376" t="s">
        <v>86</v>
      </c>
      <c r="H5242" s="377">
        <v>0.37</v>
      </c>
      <c r="I5242" s="378">
        <v>18.510000000000002</v>
      </c>
      <c r="J5242" s="378">
        <v>6.84</v>
      </c>
      <c r="K5242" s="379"/>
      <c r="L5242" s="493">
        <v>22.3</v>
      </c>
    </row>
    <row r="5243" spans="1:13" x14ac:dyDescent="0.2">
      <c r="A5243" s="359" t="s">
        <v>14835</v>
      </c>
      <c r="B5243" s="396" t="s">
        <v>5794</v>
      </c>
      <c r="C5243" s="397" t="s">
        <v>12191</v>
      </c>
      <c r="D5243" s="396" t="s">
        <v>5791</v>
      </c>
      <c r="E5243" s="396" t="s">
        <v>12192</v>
      </c>
      <c r="F5243" s="398" t="s">
        <v>5798</v>
      </c>
      <c r="G5243" s="399" t="s">
        <v>5305</v>
      </c>
      <c r="H5243" s="400">
        <v>1</v>
      </c>
      <c r="I5243" s="430">
        <v>6.9415499999999968</v>
      </c>
      <c r="J5243" s="380">
        <v>6.94</v>
      </c>
      <c r="K5243" s="379"/>
      <c r="L5243" s="489">
        <v>8.35</v>
      </c>
    </row>
    <row r="5244" spans="1:13" ht="12.75" thickBot="1" x14ac:dyDescent="0.25">
      <c r="A5244" s="359" t="s">
        <v>14836</v>
      </c>
      <c r="B5244" s="381" t="s">
        <v>12194</v>
      </c>
      <c r="C5244" s="382" t="s">
        <v>5781</v>
      </c>
      <c r="D5244" s="381" t="s">
        <v>5782</v>
      </c>
      <c r="E5244" s="381" t="s">
        <v>5783</v>
      </c>
      <c r="F5244" s="383" t="s">
        <v>5784</v>
      </c>
      <c r="G5244" s="384" t="s">
        <v>5785</v>
      </c>
      <c r="H5244" s="382" t="s">
        <v>5786</v>
      </c>
      <c r="I5244" s="431" t="s">
        <v>5787</v>
      </c>
      <c r="J5244" s="382" t="s">
        <v>5788</v>
      </c>
      <c r="K5244" s="364"/>
    </row>
    <row r="5245" spans="1:13" ht="12.75" thickTop="1" x14ac:dyDescent="0.2">
      <c r="A5245" s="359" t="s">
        <v>14837</v>
      </c>
      <c r="B5245" s="401" t="s">
        <v>5789</v>
      </c>
      <c r="C5245" s="402" t="s">
        <v>10332</v>
      </c>
      <c r="D5245" s="401" t="s">
        <v>5791</v>
      </c>
      <c r="E5245" s="401" t="s">
        <v>1580</v>
      </c>
      <c r="F5245" s="403">
        <v>8</v>
      </c>
      <c r="G5245" s="404" t="s">
        <v>5385</v>
      </c>
      <c r="H5245" s="405">
        <v>1</v>
      </c>
      <c r="I5245" s="406">
        <v>13.09</v>
      </c>
      <c r="J5245" s="406">
        <v>13.09</v>
      </c>
      <c r="K5245" s="371"/>
      <c r="L5245" s="496">
        <v>15.77</v>
      </c>
      <c r="M5245" s="488">
        <v>15.77</v>
      </c>
    </row>
    <row r="5246" spans="1:13" x14ac:dyDescent="0.2">
      <c r="A5246" s="359" t="s">
        <v>9785</v>
      </c>
      <c r="B5246" s="373" t="s">
        <v>5794</v>
      </c>
      <c r="C5246" s="374" t="s">
        <v>5795</v>
      </c>
      <c r="D5246" s="373" t="s">
        <v>5791</v>
      </c>
      <c r="E5246" s="373" t="s">
        <v>5302</v>
      </c>
      <c r="F5246" s="375" t="s">
        <v>5796</v>
      </c>
      <c r="G5246" s="376" t="s">
        <v>86</v>
      </c>
      <c r="H5246" s="377">
        <v>0.24</v>
      </c>
      <c r="I5246" s="378">
        <v>12.5</v>
      </c>
      <c r="J5246" s="378">
        <v>3</v>
      </c>
      <c r="K5246" s="379"/>
      <c r="L5246" s="493">
        <v>15.06</v>
      </c>
    </row>
    <row r="5247" spans="1:13" x14ac:dyDescent="0.2">
      <c r="A5247" s="359" t="s">
        <v>9787</v>
      </c>
      <c r="B5247" s="373" t="s">
        <v>5794</v>
      </c>
      <c r="C5247" s="374" t="s">
        <v>5916</v>
      </c>
      <c r="D5247" s="373" t="s">
        <v>5791</v>
      </c>
      <c r="E5247" s="373" t="s">
        <v>5350</v>
      </c>
      <c r="F5247" s="375" t="s">
        <v>5796</v>
      </c>
      <c r="G5247" s="376" t="s">
        <v>86</v>
      </c>
      <c r="H5247" s="377">
        <v>0.24</v>
      </c>
      <c r="I5247" s="378">
        <v>18.510000000000002</v>
      </c>
      <c r="J5247" s="378">
        <v>4.4400000000000004</v>
      </c>
      <c r="K5247" s="379"/>
      <c r="L5247" s="493">
        <v>22.3</v>
      </c>
    </row>
    <row r="5248" spans="1:13" x14ac:dyDescent="0.2">
      <c r="A5248" s="359" t="s">
        <v>9789</v>
      </c>
      <c r="B5248" s="373" t="s">
        <v>5794</v>
      </c>
      <c r="C5248" s="374" t="s">
        <v>7805</v>
      </c>
      <c r="D5248" s="373" t="s">
        <v>5791</v>
      </c>
      <c r="E5248" s="373" t="s">
        <v>1580</v>
      </c>
      <c r="F5248" s="375" t="s">
        <v>5798</v>
      </c>
      <c r="G5248" s="376" t="s">
        <v>5385</v>
      </c>
      <c r="H5248" s="377">
        <v>1.01</v>
      </c>
      <c r="I5248" s="378">
        <v>5.6</v>
      </c>
      <c r="J5248" s="378">
        <v>5.65</v>
      </c>
      <c r="K5248" s="379"/>
      <c r="L5248" s="493">
        <v>6.75</v>
      </c>
    </row>
    <row r="5249" spans="1:13" x14ac:dyDescent="0.2">
      <c r="A5249" s="359" t="s">
        <v>9790</v>
      </c>
      <c r="B5249" s="360" t="s">
        <v>12200</v>
      </c>
      <c r="C5249" s="361" t="s">
        <v>5781</v>
      </c>
      <c r="D5249" s="360" t="s">
        <v>5782</v>
      </c>
      <c r="E5249" s="360" t="s">
        <v>5783</v>
      </c>
      <c r="F5249" s="362" t="s">
        <v>5784</v>
      </c>
      <c r="G5249" s="363" t="s">
        <v>5785</v>
      </c>
      <c r="H5249" s="361" t="s">
        <v>5786</v>
      </c>
      <c r="I5249" s="361" t="s">
        <v>5787</v>
      </c>
      <c r="J5249" s="361" t="s">
        <v>5788</v>
      </c>
      <c r="K5249" s="364"/>
      <c r="L5249" s="494"/>
    </row>
    <row r="5250" spans="1:13" ht="24" x14ac:dyDescent="0.2">
      <c r="A5250" s="359" t="s">
        <v>9791</v>
      </c>
      <c r="B5250" s="365" t="s">
        <v>5789</v>
      </c>
      <c r="C5250" s="366" t="s">
        <v>10339</v>
      </c>
      <c r="D5250" s="365" t="s">
        <v>217</v>
      </c>
      <c r="E5250" s="365" t="s">
        <v>1582</v>
      </c>
      <c r="F5250" s="367" t="s">
        <v>6651</v>
      </c>
      <c r="G5250" s="368" t="s">
        <v>172</v>
      </c>
      <c r="H5250" s="369">
        <v>1</v>
      </c>
      <c r="I5250" s="370">
        <v>11.67</v>
      </c>
      <c r="J5250" s="370">
        <v>11.67</v>
      </c>
      <c r="K5250" s="371"/>
      <c r="L5250" s="495">
        <v>14.07</v>
      </c>
      <c r="M5250" s="488">
        <v>14.07</v>
      </c>
    </row>
    <row r="5251" spans="1:13" ht="24" x14ac:dyDescent="0.2">
      <c r="A5251" s="359" t="s">
        <v>9794</v>
      </c>
      <c r="B5251" s="418" t="s">
        <v>5898</v>
      </c>
      <c r="C5251" s="419" t="s">
        <v>6653</v>
      </c>
      <c r="D5251" s="418" t="s">
        <v>217</v>
      </c>
      <c r="E5251" s="418" t="s">
        <v>6654</v>
      </c>
      <c r="F5251" s="420" t="s">
        <v>5908</v>
      </c>
      <c r="G5251" s="421" t="s">
        <v>185</v>
      </c>
      <c r="H5251" s="422">
        <v>4.1500000000000002E-2</v>
      </c>
      <c r="I5251" s="423">
        <v>16.63</v>
      </c>
      <c r="J5251" s="423">
        <v>0.69</v>
      </c>
      <c r="K5251" s="379"/>
      <c r="L5251" s="493">
        <v>20.04</v>
      </c>
    </row>
    <row r="5252" spans="1:13" ht="24" x14ac:dyDescent="0.2">
      <c r="A5252" s="359" t="s">
        <v>14838</v>
      </c>
      <c r="B5252" s="424" t="s">
        <v>5898</v>
      </c>
      <c r="C5252" s="425" t="s">
        <v>6656</v>
      </c>
      <c r="D5252" s="424" t="s">
        <v>217</v>
      </c>
      <c r="E5252" s="424" t="s">
        <v>1632</v>
      </c>
      <c r="F5252" s="426" t="s">
        <v>5908</v>
      </c>
      <c r="G5252" s="427" t="s">
        <v>185</v>
      </c>
      <c r="H5252" s="428">
        <v>4.1500000000000002E-2</v>
      </c>
      <c r="I5252" s="429">
        <v>23.19</v>
      </c>
      <c r="J5252" s="417">
        <v>0.96</v>
      </c>
      <c r="K5252" s="379"/>
      <c r="L5252" s="489">
        <v>27.94</v>
      </c>
    </row>
    <row r="5253" spans="1:13" ht="12.75" thickBot="1" x14ac:dyDescent="0.25">
      <c r="A5253" s="359" t="s">
        <v>14839</v>
      </c>
      <c r="B5253" s="396" t="s">
        <v>5794</v>
      </c>
      <c r="C5253" s="397" t="s">
        <v>10343</v>
      </c>
      <c r="D5253" s="396" t="s">
        <v>217</v>
      </c>
      <c r="E5253" s="396" t="s">
        <v>10344</v>
      </c>
      <c r="F5253" s="398" t="s">
        <v>5798</v>
      </c>
      <c r="G5253" s="399" t="s">
        <v>172</v>
      </c>
      <c r="H5253" s="400">
        <v>1.0548999999999999</v>
      </c>
      <c r="I5253" s="430">
        <v>9.4705200000000005</v>
      </c>
      <c r="J5253" s="380">
        <v>9.99</v>
      </c>
      <c r="K5253" s="379"/>
      <c r="L5253" s="489">
        <v>11.43</v>
      </c>
    </row>
    <row r="5254" spans="1:13" ht="12.75" thickTop="1" x14ac:dyDescent="0.2">
      <c r="A5254" s="359" t="s">
        <v>14840</v>
      </c>
      <c r="B5254" s="390" t="s">
        <v>5794</v>
      </c>
      <c r="C5254" s="391" t="s">
        <v>6667</v>
      </c>
      <c r="D5254" s="390" t="s">
        <v>217</v>
      </c>
      <c r="E5254" s="390" t="s">
        <v>6668</v>
      </c>
      <c r="F5254" s="392" t="s">
        <v>5798</v>
      </c>
      <c r="G5254" s="393" t="s">
        <v>160</v>
      </c>
      <c r="H5254" s="394">
        <v>2.3E-2</v>
      </c>
      <c r="I5254" s="395">
        <v>1.55</v>
      </c>
      <c r="J5254" s="395">
        <v>0.03</v>
      </c>
      <c r="K5254" s="379"/>
      <c r="L5254" s="491">
        <v>1.87</v>
      </c>
    </row>
    <row r="5255" spans="1:13" x14ac:dyDescent="0.2">
      <c r="A5255" s="359" t="s">
        <v>9795</v>
      </c>
      <c r="B5255" s="360" t="s">
        <v>12207</v>
      </c>
      <c r="C5255" s="361" t="s">
        <v>5781</v>
      </c>
      <c r="D5255" s="360" t="s">
        <v>5782</v>
      </c>
      <c r="E5255" s="360" t="s">
        <v>5783</v>
      </c>
      <c r="F5255" s="362" t="s">
        <v>5784</v>
      </c>
      <c r="G5255" s="363" t="s">
        <v>5785</v>
      </c>
      <c r="H5255" s="361" t="s">
        <v>5786</v>
      </c>
      <c r="I5255" s="361" t="s">
        <v>5787</v>
      </c>
      <c r="J5255" s="361" t="s">
        <v>5788</v>
      </c>
      <c r="K5255" s="364"/>
      <c r="L5255" s="494"/>
    </row>
    <row r="5256" spans="1:13" ht="24" x14ac:dyDescent="0.2">
      <c r="A5256" s="359" t="s">
        <v>9797</v>
      </c>
      <c r="B5256" s="365" t="s">
        <v>5789</v>
      </c>
      <c r="C5256" s="366" t="s">
        <v>10349</v>
      </c>
      <c r="D5256" s="365" t="s">
        <v>217</v>
      </c>
      <c r="E5256" s="365" t="s">
        <v>1986</v>
      </c>
      <c r="F5256" s="367" t="s">
        <v>6651</v>
      </c>
      <c r="G5256" s="368" t="s">
        <v>172</v>
      </c>
      <c r="H5256" s="369">
        <v>1</v>
      </c>
      <c r="I5256" s="370">
        <v>19.190000000000001</v>
      </c>
      <c r="J5256" s="370">
        <v>19.190000000000001</v>
      </c>
      <c r="K5256" s="371"/>
      <c r="L5256" s="495">
        <v>23.13</v>
      </c>
      <c r="M5256" s="488">
        <v>23.13</v>
      </c>
    </row>
    <row r="5257" spans="1:13" ht="24" x14ac:dyDescent="0.2">
      <c r="A5257" s="359" t="s">
        <v>9799</v>
      </c>
      <c r="B5257" s="418" t="s">
        <v>5898</v>
      </c>
      <c r="C5257" s="419" t="s">
        <v>6653</v>
      </c>
      <c r="D5257" s="418" t="s">
        <v>217</v>
      </c>
      <c r="E5257" s="418" t="s">
        <v>6654</v>
      </c>
      <c r="F5257" s="420" t="s">
        <v>5908</v>
      </c>
      <c r="G5257" s="421" t="s">
        <v>185</v>
      </c>
      <c r="H5257" s="422">
        <v>0.15240000000000001</v>
      </c>
      <c r="I5257" s="423">
        <v>16.63</v>
      </c>
      <c r="J5257" s="423">
        <v>2.5299999999999998</v>
      </c>
      <c r="K5257" s="379"/>
      <c r="L5257" s="493">
        <v>20.04</v>
      </c>
    </row>
    <row r="5258" spans="1:13" ht="24" x14ac:dyDescent="0.2">
      <c r="A5258" s="359" t="s">
        <v>9800</v>
      </c>
      <c r="B5258" s="418" t="s">
        <v>5898</v>
      </c>
      <c r="C5258" s="419" t="s">
        <v>6656</v>
      </c>
      <c r="D5258" s="418" t="s">
        <v>217</v>
      </c>
      <c r="E5258" s="418" t="s">
        <v>1632</v>
      </c>
      <c r="F5258" s="420" t="s">
        <v>5908</v>
      </c>
      <c r="G5258" s="421" t="s">
        <v>185</v>
      </c>
      <c r="H5258" s="422">
        <v>0.15240000000000001</v>
      </c>
      <c r="I5258" s="423">
        <v>23.19</v>
      </c>
      <c r="J5258" s="423">
        <v>3.53</v>
      </c>
      <c r="K5258" s="379"/>
      <c r="L5258" s="493">
        <v>27.94</v>
      </c>
    </row>
    <row r="5259" spans="1:13" x14ac:dyDescent="0.2">
      <c r="A5259" s="359" t="s">
        <v>9801</v>
      </c>
      <c r="B5259" s="373" t="s">
        <v>5794</v>
      </c>
      <c r="C5259" s="374" t="s">
        <v>10354</v>
      </c>
      <c r="D5259" s="373" t="s">
        <v>217</v>
      </c>
      <c r="E5259" s="373" t="s">
        <v>10355</v>
      </c>
      <c r="F5259" s="375" t="s">
        <v>5798</v>
      </c>
      <c r="G5259" s="376" t="s">
        <v>172</v>
      </c>
      <c r="H5259" s="377">
        <v>1.0548999999999999</v>
      </c>
      <c r="I5259" s="378">
        <v>12.440423076923075</v>
      </c>
      <c r="J5259" s="378">
        <v>13.12</v>
      </c>
      <c r="K5259" s="379"/>
      <c r="L5259" s="493">
        <v>15</v>
      </c>
    </row>
    <row r="5260" spans="1:13" x14ac:dyDescent="0.2">
      <c r="A5260" s="359" t="s">
        <v>14841</v>
      </c>
      <c r="B5260" s="396" t="s">
        <v>5794</v>
      </c>
      <c r="C5260" s="397" t="s">
        <v>6667</v>
      </c>
      <c r="D5260" s="396" t="s">
        <v>217</v>
      </c>
      <c r="E5260" s="396" t="s">
        <v>6668</v>
      </c>
      <c r="F5260" s="398" t="s">
        <v>5798</v>
      </c>
      <c r="G5260" s="399" t="s">
        <v>160</v>
      </c>
      <c r="H5260" s="400">
        <v>8.5000000000000006E-3</v>
      </c>
      <c r="I5260" s="430">
        <v>1.55</v>
      </c>
      <c r="J5260" s="380">
        <v>0.01</v>
      </c>
      <c r="K5260" s="379"/>
      <c r="L5260" s="489">
        <v>1.87</v>
      </c>
    </row>
    <row r="5261" spans="1:13" ht="12.75" thickBot="1" x14ac:dyDescent="0.25">
      <c r="A5261" s="359" t="s">
        <v>14842</v>
      </c>
      <c r="B5261" s="381" t="s">
        <v>12214</v>
      </c>
      <c r="C5261" s="382" t="s">
        <v>5781</v>
      </c>
      <c r="D5261" s="381" t="s">
        <v>5782</v>
      </c>
      <c r="E5261" s="381" t="s">
        <v>5783</v>
      </c>
      <c r="F5261" s="383" t="s">
        <v>5784</v>
      </c>
      <c r="G5261" s="384" t="s">
        <v>5785</v>
      </c>
      <c r="H5261" s="382" t="s">
        <v>5786</v>
      </c>
      <c r="I5261" s="431" t="s">
        <v>5787</v>
      </c>
      <c r="J5261" s="382" t="s">
        <v>5788</v>
      </c>
      <c r="K5261" s="364"/>
    </row>
    <row r="5262" spans="1:13" ht="24.75" thickTop="1" x14ac:dyDescent="0.2">
      <c r="A5262" s="359" t="s">
        <v>14843</v>
      </c>
      <c r="B5262" s="401" t="s">
        <v>5789</v>
      </c>
      <c r="C5262" s="402" t="s">
        <v>10360</v>
      </c>
      <c r="D5262" s="401" t="s">
        <v>217</v>
      </c>
      <c r="E5262" s="401" t="s">
        <v>10361</v>
      </c>
      <c r="F5262" s="403" t="s">
        <v>6651</v>
      </c>
      <c r="G5262" s="404" t="s">
        <v>172</v>
      </c>
      <c r="H5262" s="405">
        <v>1</v>
      </c>
      <c r="I5262" s="406">
        <v>24.35</v>
      </c>
      <c r="J5262" s="406">
        <v>24.349999999999998</v>
      </c>
      <c r="K5262" s="371"/>
      <c r="L5262" s="496">
        <v>29.34</v>
      </c>
      <c r="M5262" s="488">
        <v>29.34</v>
      </c>
    </row>
    <row r="5263" spans="1:13" ht="24" x14ac:dyDescent="0.2">
      <c r="A5263" s="359" t="s">
        <v>9803</v>
      </c>
      <c r="B5263" s="418" t="s">
        <v>5898</v>
      </c>
      <c r="C5263" s="419" t="s">
        <v>6653</v>
      </c>
      <c r="D5263" s="418" t="s">
        <v>217</v>
      </c>
      <c r="E5263" s="418" t="s">
        <v>6654</v>
      </c>
      <c r="F5263" s="420" t="s">
        <v>5908</v>
      </c>
      <c r="G5263" s="421" t="s">
        <v>185</v>
      </c>
      <c r="H5263" s="422">
        <v>0.26319999999999999</v>
      </c>
      <c r="I5263" s="423">
        <v>16.63</v>
      </c>
      <c r="J5263" s="423">
        <v>4.37</v>
      </c>
      <c r="K5263" s="379"/>
      <c r="L5263" s="493">
        <v>20.04</v>
      </c>
    </row>
    <row r="5264" spans="1:13" ht="24" x14ac:dyDescent="0.2">
      <c r="A5264" s="359" t="s">
        <v>9805</v>
      </c>
      <c r="B5264" s="418" t="s">
        <v>5898</v>
      </c>
      <c r="C5264" s="419" t="s">
        <v>6656</v>
      </c>
      <c r="D5264" s="418" t="s">
        <v>217</v>
      </c>
      <c r="E5264" s="418" t="s">
        <v>1632</v>
      </c>
      <c r="F5264" s="420" t="s">
        <v>5908</v>
      </c>
      <c r="G5264" s="421" t="s">
        <v>185</v>
      </c>
      <c r="H5264" s="422">
        <v>0.26319999999999999</v>
      </c>
      <c r="I5264" s="423">
        <v>23.19</v>
      </c>
      <c r="J5264" s="423">
        <v>6.1</v>
      </c>
      <c r="K5264" s="379"/>
      <c r="L5264" s="493">
        <v>27.94</v>
      </c>
    </row>
    <row r="5265" spans="1:13" x14ac:dyDescent="0.2">
      <c r="A5265" s="359" t="s">
        <v>9806</v>
      </c>
      <c r="B5265" s="373" t="s">
        <v>5794</v>
      </c>
      <c r="C5265" s="374" t="s">
        <v>10365</v>
      </c>
      <c r="D5265" s="373" t="s">
        <v>217</v>
      </c>
      <c r="E5265" s="373" t="s">
        <v>10366</v>
      </c>
      <c r="F5265" s="375" t="s">
        <v>5798</v>
      </c>
      <c r="G5265" s="376" t="s">
        <v>172</v>
      </c>
      <c r="H5265" s="377">
        <v>1.0548999999999999</v>
      </c>
      <c r="I5265" s="378">
        <v>13.14</v>
      </c>
      <c r="J5265" s="378">
        <v>13.86</v>
      </c>
      <c r="K5265" s="379"/>
      <c r="L5265" s="493">
        <v>15.84</v>
      </c>
    </row>
    <row r="5266" spans="1:13" x14ac:dyDescent="0.2">
      <c r="A5266" s="359" t="s">
        <v>9807</v>
      </c>
      <c r="B5266" s="373" t="s">
        <v>5794</v>
      </c>
      <c r="C5266" s="374" t="s">
        <v>6667</v>
      </c>
      <c r="D5266" s="373" t="s">
        <v>217</v>
      </c>
      <c r="E5266" s="373" t="s">
        <v>6668</v>
      </c>
      <c r="F5266" s="375" t="s">
        <v>5798</v>
      </c>
      <c r="G5266" s="376" t="s">
        <v>160</v>
      </c>
      <c r="H5266" s="377">
        <v>1.46E-2</v>
      </c>
      <c r="I5266" s="378">
        <v>1.55</v>
      </c>
      <c r="J5266" s="378">
        <v>0.02</v>
      </c>
      <c r="K5266" s="379"/>
      <c r="L5266" s="493">
        <v>1.87</v>
      </c>
    </row>
    <row r="5267" spans="1:13" x14ac:dyDescent="0.2">
      <c r="A5267" s="359" t="s">
        <v>9808</v>
      </c>
      <c r="B5267" s="360" t="s">
        <v>12221</v>
      </c>
      <c r="C5267" s="361" t="s">
        <v>5781</v>
      </c>
      <c r="D5267" s="360" t="s">
        <v>5782</v>
      </c>
      <c r="E5267" s="360" t="s">
        <v>5783</v>
      </c>
      <c r="F5267" s="362" t="s">
        <v>5784</v>
      </c>
      <c r="G5267" s="363" t="s">
        <v>5785</v>
      </c>
      <c r="H5267" s="361" t="s">
        <v>5786</v>
      </c>
      <c r="I5267" s="361" t="s">
        <v>5787</v>
      </c>
      <c r="J5267" s="361" t="s">
        <v>5788</v>
      </c>
      <c r="K5267" s="364"/>
      <c r="L5267" s="494"/>
    </row>
    <row r="5268" spans="1:13" x14ac:dyDescent="0.2">
      <c r="A5268" s="359" t="s">
        <v>14844</v>
      </c>
      <c r="B5268" s="385" t="s">
        <v>5789</v>
      </c>
      <c r="C5268" s="386" t="s">
        <v>12223</v>
      </c>
      <c r="D5268" s="385" t="s">
        <v>5791</v>
      </c>
      <c r="E5268" s="385" t="s">
        <v>1991</v>
      </c>
      <c r="F5268" s="387">
        <v>8</v>
      </c>
      <c r="G5268" s="388" t="s">
        <v>5607</v>
      </c>
      <c r="H5268" s="389">
        <v>1</v>
      </c>
      <c r="I5268" s="432">
        <v>16.57</v>
      </c>
      <c r="J5268" s="372">
        <v>16.57</v>
      </c>
      <c r="K5268" s="371"/>
      <c r="L5268" s="488">
        <v>19.96</v>
      </c>
      <c r="M5268" s="488">
        <v>19.96</v>
      </c>
    </row>
    <row r="5269" spans="1:13" ht="12.75" thickBot="1" x14ac:dyDescent="0.25">
      <c r="A5269" s="359" t="s">
        <v>14845</v>
      </c>
      <c r="B5269" s="396" t="s">
        <v>5794</v>
      </c>
      <c r="C5269" s="397" t="s">
        <v>5795</v>
      </c>
      <c r="D5269" s="396" t="s">
        <v>5791</v>
      </c>
      <c r="E5269" s="396" t="s">
        <v>5302</v>
      </c>
      <c r="F5269" s="398" t="s">
        <v>5796</v>
      </c>
      <c r="G5269" s="399" t="s">
        <v>86</v>
      </c>
      <c r="H5269" s="400">
        <v>0.22</v>
      </c>
      <c r="I5269" s="430">
        <v>12.5</v>
      </c>
      <c r="J5269" s="380">
        <v>2.75</v>
      </c>
      <c r="K5269" s="379"/>
      <c r="L5269" s="489">
        <v>15.06</v>
      </c>
    </row>
    <row r="5270" spans="1:13" ht="12.75" thickTop="1" x14ac:dyDescent="0.2">
      <c r="A5270" s="359" t="s">
        <v>14846</v>
      </c>
      <c r="B5270" s="390" t="s">
        <v>5794</v>
      </c>
      <c r="C5270" s="391" t="s">
        <v>5916</v>
      </c>
      <c r="D5270" s="390" t="s">
        <v>5791</v>
      </c>
      <c r="E5270" s="390" t="s">
        <v>5350</v>
      </c>
      <c r="F5270" s="392" t="s">
        <v>5796</v>
      </c>
      <c r="G5270" s="393" t="s">
        <v>86</v>
      </c>
      <c r="H5270" s="394">
        <v>0.22</v>
      </c>
      <c r="I5270" s="395">
        <v>18.510000000000002</v>
      </c>
      <c r="J5270" s="395">
        <v>4.07</v>
      </c>
      <c r="K5270" s="379"/>
      <c r="L5270" s="491">
        <v>22.3</v>
      </c>
    </row>
    <row r="5271" spans="1:13" x14ac:dyDescent="0.2">
      <c r="A5271" s="359" t="s">
        <v>9809</v>
      </c>
      <c r="B5271" s="373" t="s">
        <v>5794</v>
      </c>
      <c r="C5271" s="374" t="s">
        <v>12227</v>
      </c>
      <c r="D5271" s="373" t="s">
        <v>5791</v>
      </c>
      <c r="E5271" s="373" t="s">
        <v>12228</v>
      </c>
      <c r="F5271" s="375" t="s">
        <v>5798</v>
      </c>
      <c r="G5271" s="376" t="s">
        <v>5305</v>
      </c>
      <c r="H5271" s="377">
        <v>1</v>
      </c>
      <c r="I5271" s="378">
        <v>9.75</v>
      </c>
      <c r="J5271" s="378">
        <v>9.75</v>
      </c>
      <c r="K5271" s="379"/>
      <c r="L5271" s="493">
        <v>11.75</v>
      </c>
    </row>
    <row r="5272" spans="1:13" x14ac:dyDescent="0.2">
      <c r="A5272" s="359" t="s">
        <v>9811</v>
      </c>
      <c r="B5272" s="360" t="s">
        <v>12230</v>
      </c>
      <c r="C5272" s="361" t="s">
        <v>5781</v>
      </c>
      <c r="D5272" s="360" t="s">
        <v>5782</v>
      </c>
      <c r="E5272" s="360" t="s">
        <v>5783</v>
      </c>
      <c r="F5272" s="362" t="s">
        <v>5784</v>
      </c>
      <c r="G5272" s="363" t="s">
        <v>5785</v>
      </c>
      <c r="H5272" s="361" t="s">
        <v>5786</v>
      </c>
      <c r="I5272" s="361" t="s">
        <v>5787</v>
      </c>
      <c r="J5272" s="361" t="s">
        <v>5788</v>
      </c>
      <c r="K5272" s="364"/>
      <c r="L5272" s="494"/>
    </row>
    <row r="5273" spans="1:13" x14ac:dyDescent="0.2">
      <c r="A5273" s="359" t="s">
        <v>9813</v>
      </c>
      <c r="B5273" s="365" t="s">
        <v>5789</v>
      </c>
      <c r="C5273" s="366" t="s">
        <v>10082</v>
      </c>
      <c r="D5273" s="365" t="s">
        <v>5791</v>
      </c>
      <c r="E5273" s="365" t="s">
        <v>1517</v>
      </c>
      <c r="F5273" s="367">
        <v>8</v>
      </c>
      <c r="G5273" s="368" t="s">
        <v>5607</v>
      </c>
      <c r="H5273" s="369">
        <v>1</v>
      </c>
      <c r="I5273" s="370">
        <v>39.6</v>
      </c>
      <c r="J5273" s="370">
        <v>39.6</v>
      </c>
      <c r="K5273" s="371"/>
      <c r="L5273" s="495">
        <v>47.7</v>
      </c>
      <c r="M5273" s="488">
        <v>47.7</v>
      </c>
    </row>
    <row r="5274" spans="1:13" x14ac:dyDescent="0.2">
      <c r="A5274" s="359" t="s">
        <v>9814</v>
      </c>
      <c r="B5274" s="373" t="s">
        <v>5794</v>
      </c>
      <c r="C5274" s="374" t="s">
        <v>5795</v>
      </c>
      <c r="D5274" s="373" t="s">
        <v>5791</v>
      </c>
      <c r="E5274" s="373" t="s">
        <v>5302</v>
      </c>
      <c r="F5274" s="375" t="s">
        <v>5796</v>
      </c>
      <c r="G5274" s="376" t="s">
        <v>86</v>
      </c>
      <c r="H5274" s="377">
        <v>0.22</v>
      </c>
      <c r="I5274" s="378">
        <v>12.5</v>
      </c>
      <c r="J5274" s="378">
        <v>2.75</v>
      </c>
      <c r="K5274" s="379"/>
      <c r="L5274" s="493">
        <v>15.06</v>
      </c>
    </row>
    <row r="5275" spans="1:13" x14ac:dyDescent="0.2">
      <c r="A5275" s="359" t="s">
        <v>9815</v>
      </c>
      <c r="B5275" s="373" t="s">
        <v>5794</v>
      </c>
      <c r="C5275" s="374" t="s">
        <v>5916</v>
      </c>
      <c r="D5275" s="373" t="s">
        <v>5791</v>
      </c>
      <c r="E5275" s="373" t="s">
        <v>5350</v>
      </c>
      <c r="F5275" s="375" t="s">
        <v>5796</v>
      </c>
      <c r="G5275" s="376" t="s">
        <v>86</v>
      </c>
      <c r="H5275" s="377">
        <v>0.22</v>
      </c>
      <c r="I5275" s="378">
        <v>18.510000000000002</v>
      </c>
      <c r="J5275" s="378">
        <v>4.07</v>
      </c>
      <c r="K5275" s="379"/>
      <c r="L5275" s="493">
        <v>22.3</v>
      </c>
    </row>
    <row r="5276" spans="1:13" x14ac:dyDescent="0.2">
      <c r="A5276" s="359" t="s">
        <v>9816</v>
      </c>
      <c r="B5276" s="373" t="s">
        <v>5794</v>
      </c>
      <c r="C5276" s="374" t="s">
        <v>7684</v>
      </c>
      <c r="D5276" s="373" t="s">
        <v>5791</v>
      </c>
      <c r="E5276" s="373" t="s">
        <v>7685</v>
      </c>
      <c r="F5276" s="375" t="s">
        <v>5798</v>
      </c>
      <c r="G5276" s="376" t="s">
        <v>5305</v>
      </c>
      <c r="H5276" s="377">
        <v>1</v>
      </c>
      <c r="I5276" s="378">
        <v>32.78</v>
      </c>
      <c r="J5276" s="378">
        <v>32.78</v>
      </c>
      <c r="K5276" s="379"/>
      <c r="L5276" s="493">
        <v>39.49</v>
      </c>
    </row>
    <row r="5277" spans="1:13" x14ac:dyDescent="0.2">
      <c r="A5277" s="359" t="s">
        <v>14847</v>
      </c>
      <c r="B5277" s="381" t="s">
        <v>12236</v>
      </c>
      <c r="C5277" s="382" t="s">
        <v>5781</v>
      </c>
      <c r="D5277" s="381" t="s">
        <v>5782</v>
      </c>
      <c r="E5277" s="381" t="s">
        <v>5783</v>
      </c>
      <c r="F5277" s="383" t="s">
        <v>5784</v>
      </c>
      <c r="G5277" s="384" t="s">
        <v>5785</v>
      </c>
      <c r="H5277" s="382" t="s">
        <v>5786</v>
      </c>
      <c r="I5277" s="431" t="s">
        <v>5787</v>
      </c>
      <c r="J5277" s="382" t="s">
        <v>5788</v>
      </c>
      <c r="K5277" s="364"/>
    </row>
    <row r="5278" spans="1:13" ht="24.75" thickBot="1" x14ac:dyDescent="0.25">
      <c r="A5278" s="359" t="s">
        <v>14848</v>
      </c>
      <c r="B5278" s="385" t="s">
        <v>5789</v>
      </c>
      <c r="C5278" s="386" t="s">
        <v>12238</v>
      </c>
      <c r="D5278" s="385" t="s">
        <v>217</v>
      </c>
      <c r="E5278" s="385" t="s">
        <v>1994</v>
      </c>
      <c r="F5278" s="387" t="s">
        <v>6651</v>
      </c>
      <c r="G5278" s="388" t="s">
        <v>160</v>
      </c>
      <c r="H5278" s="389">
        <v>1</v>
      </c>
      <c r="I5278" s="432">
        <v>79.67</v>
      </c>
      <c r="J5278" s="372">
        <v>79.67</v>
      </c>
      <c r="K5278" s="371"/>
      <c r="L5278" s="488">
        <v>95.99</v>
      </c>
      <c r="M5278" s="488">
        <v>95.99</v>
      </c>
    </row>
    <row r="5279" spans="1:13" ht="24.75" thickTop="1" x14ac:dyDescent="0.2">
      <c r="A5279" s="359" t="s">
        <v>14849</v>
      </c>
      <c r="B5279" s="411" t="s">
        <v>5898</v>
      </c>
      <c r="C5279" s="412" t="s">
        <v>6653</v>
      </c>
      <c r="D5279" s="411" t="s">
        <v>217</v>
      </c>
      <c r="E5279" s="411" t="s">
        <v>6654</v>
      </c>
      <c r="F5279" s="413" t="s">
        <v>5908</v>
      </c>
      <c r="G5279" s="414" t="s">
        <v>185</v>
      </c>
      <c r="H5279" s="415">
        <v>0.47770000000000001</v>
      </c>
      <c r="I5279" s="416">
        <v>16.63</v>
      </c>
      <c r="J5279" s="416">
        <v>7.94</v>
      </c>
      <c r="K5279" s="379"/>
      <c r="L5279" s="491">
        <v>20.04</v>
      </c>
    </row>
    <row r="5280" spans="1:13" ht="24" x14ac:dyDescent="0.2">
      <c r="A5280" s="359" t="s">
        <v>9819</v>
      </c>
      <c r="B5280" s="418" t="s">
        <v>5898</v>
      </c>
      <c r="C5280" s="419" t="s">
        <v>6656</v>
      </c>
      <c r="D5280" s="418" t="s">
        <v>217</v>
      </c>
      <c r="E5280" s="418" t="s">
        <v>1632</v>
      </c>
      <c r="F5280" s="420" t="s">
        <v>5908</v>
      </c>
      <c r="G5280" s="421" t="s">
        <v>185</v>
      </c>
      <c r="H5280" s="422">
        <v>0.47770000000000001</v>
      </c>
      <c r="I5280" s="423">
        <v>23.19</v>
      </c>
      <c r="J5280" s="423">
        <v>11.07</v>
      </c>
      <c r="K5280" s="379"/>
      <c r="L5280" s="493">
        <v>27.94</v>
      </c>
    </row>
    <row r="5281" spans="1:13" x14ac:dyDescent="0.2">
      <c r="A5281" s="359" t="s">
        <v>9821</v>
      </c>
      <c r="B5281" s="373" t="s">
        <v>5794</v>
      </c>
      <c r="C5281" s="374" t="s">
        <v>9893</v>
      </c>
      <c r="D5281" s="373" t="s">
        <v>217</v>
      </c>
      <c r="E5281" s="373" t="s">
        <v>9894</v>
      </c>
      <c r="F5281" s="375" t="s">
        <v>5798</v>
      </c>
      <c r="G5281" s="376" t="s">
        <v>160</v>
      </c>
      <c r="H5281" s="377">
        <v>6.6799999999999998E-2</v>
      </c>
      <c r="I5281" s="378">
        <v>54.28</v>
      </c>
      <c r="J5281" s="378">
        <v>3.62</v>
      </c>
      <c r="K5281" s="379"/>
      <c r="L5281" s="493">
        <v>65.400000000000006</v>
      </c>
    </row>
    <row r="5282" spans="1:13" x14ac:dyDescent="0.2">
      <c r="A5282" s="359" t="s">
        <v>9823</v>
      </c>
      <c r="B5282" s="373" t="s">
        <v>5794</v>
      </c>
      <c r="C5282" s="374" t="s">
        <v>12243</v>
      </c>
      <c r="D5282" s="373" t="s">
        <v>217</v>
      </c>
      <c r="E5282" s="373" t="s">
        <v>12244</v>
      </c>
      <c r="F5282" s="375" t="s">
        <v>5798</v>
      </c>
      <c r="G5282" s="376" t="s">
        <v>160</v>
      </c>
      <c r="H5282" s="377">
        <v>1</v>
      </c>
      <c r="I5282" s="378">
        <v>50.630124000000002</v>
      </c>
      <c r="J5282" s="378">
        <v>50.63</v>
      </c>
      <c r="K5282" s="379"/>
      <c r="L5282" s="493">
        <v>60.99</v>
      </c>
    </row>
    <row r="5283" spans="1:13" x14ac:dyDescent="0.2">
      <c r="A5283" s="359" t="s">
        <v>9824</v>
      </c>
      <c r="B5283" s="373" t="s">
        <v>5794</v>
      </c>
      <c r="C5283" s="374" t="s">
        <v>6664</v>
      </c>
      <c r="D5283" s="373" t="s">
        <v>217</v>
      </c>
      <c r="E5283" s="373" t="s">
        <v>6665</v>
      </c>
      <c r="F5283" s="375" t="s">
        <v>5798</v>
      </c>
      <c r="G5283" s="376" t="s">
        <v>160</v>
      </c>
      <c r="H5283" s="377">
        <v>0.104</v>
      </c>
      <c r="I5283" s="378">
        <v>61.5</v>
      </c>
      <c r="J5283" s="378">
        <v>6.39</v>
      </c>
      <c r="K5283" s="379"/>
      <c r="L5283" s="493">
        <v>74.09</v>
      </c>
    </row>
    <row r="5284" spans="1:13" x14ac:dyDescent="0.2">
      <c r="A5284" s="359" t="s">
        <v>9825</v>
      </c>
      <c r="B5284" s="373" t="s">
        <v>5794</v>
      </c>
      <c r="C5284" s="374" t="s">
        <v>6667</v>
      </c>
      <c r="D5284" s="373" t="s">
        <v>217</v>
      </c>
      <c r="E5284" s="373" t="s">
        <v>6668</v>
      </c>
      <c r="F5284" s="375" t="s">
        <v>5798</v>
      </c>
      <c r="G5284" s="376" t="s">
        <v>160</v>
      </c>
      <c r="H5284" s="377">
        <v>1.84E-2</v>
      </c>
      <c r="I5284" s="378">
        <v>1.55</v>
      </c>
      <c r="J5284" s="378">
        <v>0.02</v>
      </c>
      <c r="K5284" s="379"/>
      <c r="L5284" s="493">
        <v>1.87</v>
      </c>
    </row>
    <row r="5285" spans="1:13" x14ac:dyDescent="0.2">
      <c r="A5285" s="359" t="s">
        <v>9826</v>
      </c>
      <c r="B5285" s="360" t="s">
        <v>12248</v>
      </c>
      <c r="C5285" s="361" t="s">
        <v>5781</v>
      </c>
      <c r="D5285" s="360" t="s">
        <v>5782</v>
      </c>
      <c r="E5285" s="360" t="s">
        <v>5783</v>
      </c>
      <c r="F5285" s="362" t="s">
        <v>5784</v>
      </c>
      <c r="G5285" s="363" t="s">
        <v>5785</v>
      </c>
      <c r="H5285" s="361" t="s">
        <v>5786</v>
      </c>
      <c r="I5285" s="361" t="s">
        <v>5787</v>
      </c>
      <c r="J5285" s="361" t="s">
        <v>5788</v>
      </c>
      <c r="K5285" s="364"/>
      <c r="L5285" s="494"/>
    </row>
    <row r="5286" spans="1:13" x14ac:dyDescent="0.2">
      <c r="A5286" s="359" t="s">
        <v>14850</v>
      </c>
      <c r="B5286" s="385" t="s">
        <v>5789</v>
      </c>
      <c r="C5286" s="386" t="s">
        <v>10433</v>
      </c>
      <c r="D5286" s="385" t="s">
        <v>5791</v>
      </c>
      <c r="E5286" s="385" t="s">
        <v>1596</v>
      </c>
      <c r="F5286" s="387">
        <v>8</v>
      </c>
      <c r="G5286" s="388" t="s">
        <v>5607</v>
      </c>
      <c r="H5286" s="389">
        <v>1</v>
      </c>
      <c r="I5286" s="432">
        <v>358.89</v>
      </c>
      <c r="J5286" s="372">
        <v>358.89000000000004</v>
      </c>
      <c r="K5286" s="371"/>
      <c r="L5286" s="488">
        <v>432.3</v>
      </c>
      <c r="M5286" s="488">
        <v>432.3</v>
      </c>
    </row>
    <row r="5287" spans="1:13" ht="12.75" thickBot="1" x14ac:dyDescent="0.25">
      <c r="A5287" s="359" t="s">
        <v>14851</v>
      </c>
      <c r="B5287" s="396" t="s">
        <v>5794</v>
      </c>
      <c r="C5287" s="397" t="s">
        <v>5840</v>
      </c>
      <c r="D5287" s="396" t="s">
        <v>5791</v>
      </c>
      <c r="E5287" s="396" t="s">
        <v>5288</v>
      </c>
      <c r="F5287" s="398" t="s">
        <v>5796</v>
      </c>
      <c r="G5287" s="399" t="s">
        <v>86</v>
      </c>
      <c r="H5287" s="400">
        <v>6.1721000000000004</v>
      </c>
      <c r="I5287" s="430">
        <v>18.510000000000002</v>
      </c>
      <c r="J5287" s="380">
        <v>114.24</v>
      </c>
      <c r="K5287" s="379"/>
      <c r="L5287" s="489">
        <v>22.3</v>
      </c>
    </row>
    <row r="5288" spans="1:13" ht="24.75" thickTop="1" x14ac:dyDescent="0.2">
      <c r="A5288" s="359" t="s">
        <v>14852</v>
      </c>
      <c r="B5288" s="390" t="s">
        <v>5794</v>
      </c>
      <c r="C5288" s="391" t="s">
        <v>6207</v>
      </c>
      <c r="D5288" s="390" t="s">
        <v>5791</v>
      </c>
      <c r="E5288" s="390" t="s">
        <v>6208</v>
      </c>
      <c r="F5288" s="392" t="s">
        <v>5798</v>
      </c>
      <c r="G5288" s="393" t="s">
        <v>5298</v>
      </c>
      <c r="H5288" s="394">
        <v>0.86380000000000001</v>
      </c>
      <c r="I5288" s="395">
        <v>6.38</v>
      </c>
      <c r="J5288" s="395">
        <v>5.51</v>
      </c>
      <c r="K5288" s="379"/>
      <c r="L5288" s="491">
        <v>7.69</v>
      </c>
    </row>
    <row r="5289" spans="1:13" x14ac:dyDescent="0.2">
      <c r="A5289" s="359" t="s">
        <v>9829</v>
      </c>
      <c r="B5289" s="373" t="s">
        <v>5794</v>
      </c>
      <c r="C5289" s="374" t="s">
        <v>6196</v>
      </c>
      <c r="D5289" s="373" t="s">
        <v>5791</v>
      </c>
      <c r="E5289" s="373" t="s">
        <v>5378</v>
      </c>
      <c r="F5289" s="375" t="s">
        <v>5798</v>
      </c>
      <c r="G5289" s="376" t="s">
        <v>5298</v>
      </c>
      <c r="H5289" s="377">
        <v>20.551400000000001</v>
      </c>
      <c r="I5289" s="378">
        <v>0.8</v>
      </c>
      <c r="J5289" s="378">
        <v>16.440000000000001</v>
      </c>
      <c r="K5289" s="379"/>
      <c r="L5289" s="493">
        <v>0.97</v>
      </c>
    </row>
    <row r="5290" spans="1:13" x14ac:dyDescent="0.2">
      <c r="A5290" s="359" t="s">
        <v>9831</v>
      </c>
      <c r="B5290" s="373" t="s">
        <v>5794</v>
      </c>
      <c r="C5290" s="374" t="s">
        <v>5797</v>
      </c>
      <c r="D5290" s="373" t="s">
        <v>5791</v>
      </c>
      <c r="E5290" s="373" t="s">
        <v>5380</v>
      </c>
      <c r="F5290" s="375" t="s">
        <v>5798</v>
      </c>
      <c r="G5290" s="376" t="s">
        <v>5298</v>
      </c>
      <c r="H5290" s="377">
        <v>34.553800000000003</v>
      </c>
      <c r="I5290" s="378">
        <v>0.52</v>
      </c>
      <c r="J5290" s="378">
        <v>17.96</v>
      </c>
      <c r="K5290" s="379"/>
      <c r="L5290" s="493">
        <v>0.63</v>
      </c>
    </row>
    <row r="5291" spans="1:13" x14ac:dyDescent="0.2">
      <c r="A5291" s="359" t="s">
        <v>9832</v>
      </c>
      <c r="B5291" s="373" t="s">
        <v>5794</v>
      </c>
      <c r="C5291" s="374" t="s">
        <v>5815</v>
      </c>
      <c r="D5291" s="373" t="s">
        <v>5791</v>
      </c>
      <c r="E5291" s="373" t="s">
        <v>5286</v>
      </c>
      <c r="F5291" s="375" t="s">
        <v>5796</v>
      </c>
      <c r="G5291" s="376" t="s">
        <v>86</v>
      </c>
      <c r="H5291" s="377">
        <v>9.7096</v>
      </c>
      <c r="I5291" s="378">
        <v>11.07</v>
      </c>
      <c r="J5291" s="378">
        <v>107.48</v>
      </c>
      <c r="K5291" s="379"/>
      <c r="L5291" s="493">
        <v>13.34</v>
      </c>
    </row>
    <row r="5292" spans="1:13" x14ac:dyDescent="0.2">
      <c r="A5292" s="359" t="s">
        <v>9833</v>
      </c>
      <c r="B5292" s="373" t="s">
        <v>5794</v>
      </c>
      <c r="C5292" s="374" t="s">
        <v>6197</v>
      </c>
      <c r="D5292" s="373" t="s">
        <v>5791</v>
      </c>
      <c r="E5292" s="373" t="s">
        <v>5364</v>
      </c>
      <c r="F5292" s="375" t="s">
        <v>5798</v>
      </c>
      <c r="G5292" s="376" t="s">
        <v>5885</v>
      </c>
      <c r="H5292" s="377">
        <v>0.13730000000000001</v>
      </c>
      <c r="I5292" s="378">
        <v>154.26</v>
      </c>
      <c r="J5292" s="378">
        <v>21.17</v>
      </c>
      <c r="K5292" s="379"/>
      <c r="L5292" s="493">
        <v>185.84</v>
      </c>
    </row>
    <row r="5293" spans="1:13" x14ac:dyDescent="0.2">
      <c r="A5293" s="359" t="s">
        <v>9834</v>
      </c>
      <c r="B5293" s="373" t="s">
        <v>5794</v>
      </c>
      <c r="C5293" s="374" t="s">
        <v>5968</v>
      </c>
      <c r="D5293" s="373" t="s">
        <v>5791</v>
      </c>
      <c r="E5293" s="373" t="s">
        <v>5377</v>
      </c>
      <c r="F5293" s="375" t="s">
        <v>5798</v>
      </c>
      <c r="G5293" s="376" t="s">
        <v>5885</v>
      </c>
      <c r="H5293" s="377">
        <v>2.2700000000000001E-2</v>
      </c>
      <c r="I5293" s="378">
        <v>117.49</v>
      </c>
      <c r="J5293" s="378">
        <v>2.66</v>
      </c>
      <c r="K5293" s="379"/>
      <c r="L5293" s="493">
        <v>141.54</v>
      </c>
    </row>
    <row r="5294" spans="1:13" x14ac:dyDescent="0.2">
      <c r="A5294" s="359" t="s">
        <v>9835</v>
      </c>
      <c r="B5294" s="373" t="s">
        <v>5794</v>
      </c>
      <c r="C5294" s="374" t="s">
        <v>5965</v>
      </c>
      <c r="D5294" s="373" t="s">
        <v>5791</v>
      </c>
      <c r="E5294" s="373" t="s">
        <v>5358</v>
      </c>
      <c r="F5294" s="375" t="s">
        <v>5796</v>
      </c>
      <c r="G5294" s="376" t="s">
        <v>86</v>
      </c>
      <c r="H5294" s="377">
        <v>0.13880000000000001</v>
      </c>
      <c r="I5294" s="378">
        <v>15.925343209875088</v>
      </c>
      <c r="J5294" s="378">
        <v>2.21</v>
      </c>
      <c r="K5294" s="379"/>
      <c r="L5294" s="493">
        <v>16</v>
      </c>
    </row>
    <row r="5295" spans="1:13" x14ac:dyDescent="0.2">
      <c r="A5295" s="359" t="s">
        <v>14853</v>
      </c>
      <c r="B5295" s="396" t="s">
        <v>5794</v>
      </c>
      <c r="C5295" s="397" t="s">
        <v>5967</v>
      </c>
      <c r="D5295" s="396" t="s">
        <v>5791</v>
      </c>
      <c r="E5295" s="396" t="s">
        <v>5375</v>
      </c>
      <c r="F5295" s="398" t="s">
        <v>5798</v>
      </c>
      <c r="G5295" s="399" t="s">
        <v>5885</v>
      </c>
      <c r="H5295" s="400">
        <v>2.2700000000000001E-2</v>
      </c>
      <c r="I5295" s="430">
        <v>118.26</v>
      </c>
      <c r="J5295" s="380">
        <v>2.68</v>
      </c>
      <c r="K5295" s="379"/>
      <c r="L5295" s="489">
        <v>142.47</v>
      </c>
    </row>
    <row r="5296" spans="1:13" ht="12.75" thickBot="1" x14ac:dyDescent="0.25">
      <c r="A5296" s="359" t="s">
        <v>14854</v>
      </c>
      <c r="B5296" s="396" t="s">
        <v>5794</v>
      </c>
      <c r="C5296" s="397" t="s">
        <v>6517</v>
      </c>
      <c r="D5296" s="396" t="s">
        <v>5791</v>
      </c>
      <c r="E5296" s="396" t="s">
        <v>6518</v>
      </c>
      <c r="F5296" s="398" t="s">
        <v>5798</v>
      </c>
      <c r="G5296" s="399" t="s">
        <v>5305</v>
      </c>
      <c r="H5296" s="400">
        <v>201.6</v>
      </c>
      <c r="I5296" s="430">
        <v>0.34</v>
      </c>
      <c r="J5296" s="380">
        <v>68.540000000000006</v>
      </c>
      <c r="K5296" s="379"/>
      <c r="L5296" s="489">
        <v>0.41</v>
      </c>
    </row>
    <row r="5297" spans="1:13" ht="12.75" thickTop="1" x14ac:dyDescent="0.2">
      <c r="A5297" s="359" t="s">
        <v>14855</v>
      </c>
      <c r="B5297" s="407" t="s">
        <v>12261</v>
      </c>
      <c r="C5297" s="408" t="s">
        <v>5781</v>
      </c>
      <c r="D5297" s="407" t="s">
        <v>5782</v>
      </c>
      <c r="E5297" s="407" t="s">
        <v>5783</v>
      </c>
      <c r="F5297" s="409" t="s">
        <v>5784</v>
      </c>
      <c r="G5297" s="410" t="s">
        <v>5785</v>
      </c>
      <c r="H5297" s="408" t="s">
        <v>5786</v>
      </c>
      <c r="I5297" s="408" t="s">
        <v>5787</v>
      </c>
      <c r="J5297" s="408" t="s">
        <v>5788</v>
      </c>
      <c r="K5297" s="364"/>
      <c r="L5297" s="492"/>
    </row>
    <row r="5298" spans="1:13" x14ac:dyDescent="0.2">
      <c r="A5298" s="359" t="s">
        <v>9836</v>
      </c>
      <c r="B5298" s="365" t="s">
        <v>5789</v>
      </c>
      <c r="C5298" s="366" t="s">
        <v>9571</v>
      </c>
      <c r="D5298" s="365" t="s">
        <v>5791</v>
      </c>
      <c r="E5298" s="365" t="s">
        <v>1383</v>
      </c>
      <c r="F5298" s="367">
        <v>8</v>
      </c>
      <c r="G5298" s="368" t="s">
        <v>5607</v>
      </c>
      <c r="H5298" s="369">
        <v>1</v>
      </c>
      <c r="I5298" s="370">
        <v>48.75</v>
      </c>
      <c r="J5298" s="370">
        <v>48.75</v>
      </c>
      <c r="K5298" s="371"/>
      <c r="L5298" s="495">
        <v>58.72</v>
      </c>
      <c r="M5298" s="488">
        <v>58.72</v>
      </c>
    </row>
    <row r="5299" spans="1:13" x14ac:dyDescent="0.2">
      <c r="A5299" s="359" t="s">
        <v>9838</v>
      </c>
      <c r="B5299" s="373" t="s">
        <v>5794</v>
      </c>
      <c r="C5299" s="374" t="s">
        <v>5795</v>
      </c>
      <c r="D5299" s="373" t="s">
        <v>5791</v>
      </c>
      <c r="E5299" s="373" t="s">
        <v>5302</v>
      </c>
      <c r="F5299" s="375" t="s">
        <v>5796</v>
      </c>
      <c r="G5299" s="376" t="s">
        <v>86</v>
      </c>
      <c r="H5299" s="377">
        <v>0.2</v>
      </c>
      <c r="I5299" s="378">
        <v>12.5</v>
      </c>
      <c r="J5299" s="378">
        <v>2.5</v>
      </c>
      <c r="K5299" s="379"/>
      <c r="L5299" s="493">
        <v>15.06</v>
      </c>
    </row>
    <row r="5300" spans="1:13" x14ac:dyDescent="0.2">
      <c r="A5300" s="359" t="s">
        <v>9839</v>
      </c>
      <c r="B5300" s="373" t="s">
        <v>5794</v>
      </c>
      <c r="C5300" s="374" t="s">
        <v>5916</v>
      </c>
      <c r="D5300" s="373" t="s">
        <v>5791</v>
      </c>
      <c r="E5300" s="373" t="s">
        <v>5350</v>
      </c>
      <c r="F5300" s="375" t="s">
        <v>5796</v>
      </c>
      <c r="G5300" s="376" t="s">
        <v>86</v>
      </c>
      <c r="H5300" s="377">
        <v>0.2</v>
      </c>
      <c r="I5300" s="378">
        <v>18.510000000000002</v>
      </c>
      <c r="J5300" s="378">
        <v>3.7</v>
      </c>
      <c r="K5300" s="379"/>
      <c r="L5300" s="493">
        <v>22.3</v>
      </c>
    </row>
    <row r="5301" spans="1:13" x14ac:dyDescent="0.2">
      <c r="A5301" s="359" t="s">
        <v>9840</v>
      </c>
      <c r="B5301" s="373" t="s">
        <v>5794</v>
      </c>
      <c r="C5301" s="374" t="s">
        <v>6602</v>
      </c>
      <c r="D5301" s="373" t="s">
        <v>5791</v>
      </c>
      <c r="E5301" s="373" t="s">
        <v>5394</v>
      </c>
      <c r="F5301" s="375" t="s">
        <v>5798</v>
      </c>
      <c r="G5301" s="376" t="s">
        <v>5385</v>
      </c>
      <c r="H5301" s="377">
        <v>0.28000000000000003</v>
      </c>
      <c r="I5301" s="378">
        <v>0.38</v>
      </c>
      <c r="J5301" s="378">
        <v>0.1</v>
      </c>
      <c r="K5301" s="379"/>
      <c r="L5301" s="493">
        <v>0.46</v>
      </c>
    </row>
    <row r="5302" spans="1:13" x14ac:dyDescent="0.2">
      <c r="A5302" s="359" t="s">
        <v>9841</v>
      </c>
      <c r="B5302" s="373" t="s">
        <v>5794</v>
      </c>
      <c r="C5302" s="374" t="s">
        <v>9576</v>
      </c>
      <c r="D5302" s="373" t="s">
        <v>5791</v>
      </c>
      <c r="E5302" s="373" t="s">
        <v>9577</v>
      </c>
      <c r="F5302" s="375" t="s">
        <v>5798</v>
      </c>
      <c r="G5302" s="376" t="s">
        <v>5305</v>
      </c>
      <c r="H5302" s="377">
        <v>1</v>
      </c>
      <c r="I5302" s="378">
        <v>42.450104761904768</v>
      </c>
      <c r="J5302" s="378">
        <v>42.45</v>
      </c>
      <c r="K5302" s="379"/>
      <c r="L5302" s="493">
        <v>51.13</v>
      </c>
    </row>
    <row r="5303" spans="1:13" x14ac:dyDescent="0.2">
      <c r="A5303" s="359" t="s">
        <v>9842</v>
      </c>
      <c r="B5303" s="360" t="s">
        <v>12268</v>
      </c>
      <c r="C5303" s="361" t="s">
        <v>5781</v>
      </c>
      <c r="D5303" s="360" t="s">
        <v>5782</v>
      </c>
      <c r="E5303" s="360" t="s">
        <v>5783</v>
      </c>
      <c r="F5303" s="362" t="s">
        <v>5784</v>
      </c>
      <c r="G5303" s="363" t="s">
        <v>5785</v>
      </c>
      <c r="H5303" s="361" t="s">
        <v>5786</v>
      </c>
      <c r="I5303" s="361" t="s">
        <v>5787</v>
      </c>
      <c r="J5303" s="361" t="s">
        <v>5788</v>
      </c>
      <c r="K5303" s="364"/>
      <c r="L5303" s="494"/>
    </row>
    <row r="5304" spans="1:13" x14ac:dyDescent="0.2">
      <c r="A5304" s="359" t="s">
        <v>14856</v>
      </c>
      <c r="B5304" s="385" t="s">
        <v>5789</v>
      </c>
      <c r="C5304" s="386" t="s">
        <v>12270</v>
      </c>
      <c r="D5304" s="385" t="s">
        <v>5791</v>
      </c>
      <c r="E5304" s="385" t="s">
        <v>1999</v>
      </c>
      <c r="F5304" s="387">
        <v>8</v>
      </c>
      <c r="G5304" s="388" t="s">
        <v>5607</v>
      </c>
      <c r="H5304" s="389">
        <v>1</v>
      </c>
      <c r="I5304" s="432">
        <v>171.26</v>
      </c>
      <c r="J5304" s="372">
        <v>171.26</v>
      </c>
      <c r="K5304" s="371"/>
      <c r="L5304" s="488">
        <v>206.26</v>
      </c>
      <c r="M5304" s="488">
        <v>206.26</v>
      </c>
    </row>
    <row r="5305" spans="1:13" ht="12.75" thickBot="1" x14ac:dyDescent="0.25">
      <c r="A5305" s="359" t="s">
        <v>14857</v>
      </c>
      <c r="B5305" s="396" t="s">
        <v>5794</v>
      </c>
      <c r="C5305" s="397" t="s">
        <v>5795</v>
      </c>
      <c r="D5305" s="396" t="s">
        <v>5791</v>
      </c>
      <c r="E5305" s="396" t="s">
        <v>5302</v>
      </c>
      <c r="F5305" s="398" t="s">
        <v>5796</v>
      </c>
      <c r="G5305" s="399" t="s">
        <v>86</v>
      </c>
      <c r="H5305" s="400">
        <v>0.17780000000000001</v>
      </c>
      <c r="I5305" s="430">
        <v>12.5</v>
      </c>
      <c r="J5305" s="380">
        <v>2.2200000000000002</v>
      </c>
      <c r="K5305" s="379"/>
      <c r="L5305" s="489">
        <v>15.06</v>
      </c>
    </row>
    <row r="5306" spans="1:13" ht="12.75" thickTop="1" x14ac:dyDescent="0.2">
      <c r="A5306" s="359" t="s">
        <v>14858</v>
      </c>
      <c r="B5306" s="390" t="s">
        <v>5794</v>
      </c>
      <c r="C5306" s="391" t="s">
        <v>5840</v>
      </c>
      <c r="D5306" s="390" t="s">
        <v>5791</v>
      </c>
      <c r="E5306" s="390" t="s">
        <v>5288</v>
      </c>
      <c r="F5306" s="392" t="s">
        <v>5796</v>
      </c>
      <c r="G5306" s="393" t="s">
        <v>86</v>
      </c>
      <c r="H5306" s="394">
        <v>0.5</v>
      </c>
      <c r="I5306" s="395">
        <v>18.510000000000002</v>
      </c>
      <c r="J5306" s="395">
        <v>9.25</v>
      </c>
      <c r="K5306" s="379"/>
      <c r="L5306" s="491">
        <v>22.3</v>
      </c>
    </row>
    <row r="5307" spans="1:13" x14ac:dyDescent="0.2">
      <c r="A5307" s="359" t="s">
        <v>9843</v>
      </c>
      <c r="B5307" s="373" t="s">
        <v>5794</v>
      </c>
      <c r="C5307" s="374" t="s">
        <v>5797</v>
      </c>
      <c r="D5307" s="373" t="s">
        <v>5791</v>
      </c>
      <c r="E5307" s="373" t="s">
        <v>5380</v>
      </c>
      <c r="F5307" s="375" t="s">
        <v>5798</v>
      </c>
      <c r="G5307" s="376" t="s">
        <v>5298</v>
      </c>
      <c r="H5307" s="377">
        <v>9.0068000000000001</v>
      </c>
      <c r="I5307" s="378">
        <v>0.52</v>
      </c>
      <c r="J5307" s="378">
        <v>4.68</v>
      </c>
      <c r="K5307" s="379"/>
      <c r="L5307" s="493">
        <v>0.63</v>
      </c>
    </row>
    <row r="5308" spans="1:13" x14ac:dyDescent="0.2">
      <c r="A5308" s="359" t="s">
        <v>9845</v>
      </c>
      <c r="B5308" s="373" t="s">
        <v>5794</v>
      </c>
      <c r="C5308" s="374" t="s">
        <v>5971</v>
      </c>
      <c r="D5308" s="373" t="s">
        <v>5791</v>
      </c>
      <c r="E5308" s="373" t="s">
        <v>5293</v>
      </c>
      <c r="F5308" s="375" t="s">
        <v>5796</v>
      </c>
      <c r="G5308" s="376" t="s">
        <v>86</v>
      </c>
      <c r="H5308" s="377">
        <v>0.13880000000000001</v>
      </c>
      <c r="I5308" s="378">
        <v>18.510000000000002</v>
      </c>
      <c r="J5308" s="378">
        <v>2.56</v>
      </c>
      <c r="K5308" s="379"/>
      <c r="L5308" s="493">
        <v>22.3</v>
      </c>
    </row>
    <row r="5309" spans="1:13" x14ac:dyDescent="0.2">
      <c r="A5309" s="359" t="s">
        <v>9846</v>
      </c>
      <c r="B5309" s="373" t="s">
        <v>5794</v>
      </c>
      <c r="C5309" s="374" t="s">
        <v>5815</v>
      </c>
      <c r="D5309" s="373" t="s">
        <v>5791</v>
      </c>
      <c r="E5309" s="373" t="s">
        <v>5286</v>
      </c>
      <c r="F5309" s="375" t="s">
        <v>5796</v>
      </c>
      <c r="G5309" s="376" t="s">
        <v>86</v>
      </c>
      <c r="H5309" s="377">
        <v>0.4496</v>
      </c>
      <c r="I5309" s="378">
        <v>11.07</v>
      </c>
      <c r="J5309" s="378">
        <v>4.97</v>
      </c>
      <c r="K5309" s="379"/>
      <c r="L5309" s="493">
        <v>13.34</v>
      </c>
    </row>
    <row r="5310" spans="1:13" x14ac:dyDescent="0.2">
      <c r="A5310" s="359" t="s">
        <v>9847</v>
      </c>
      <c r="B5310" s="373" t="s">
        <v>5794</v>
      </c>
      <c r="C5310" s="374" t="s">
        <v>5882</v>
      </c>
      <c r="D5310" s="373" t="s">
        <v>5791</v>
      </c>
      <c r="E5310" s="373" t="s">
        <v>5402</v>
      </c>
      <c r="F5310" s="375" t="s">
        <v>5796</v>
      </c>
      <c r="G5310" s="376" t="s">
        <v>86</v>
      </c>
      <c r="H5310" s="377">
        <v>1.8100000000000002E-2</v>
      </c>
      <c r="I5310" s="378">
        <v>18.510000000000002</v>
      </c>
      <c r="J5310" s="378">
        <v>0.33</v>
      </c>
      <c r="K5310" s="379"/>
      <c r="L5310" s="493">
        <v>22.3</v>
      </c>
    </row>
    <row r="5311" spans="1:13" x14ac:dyDescent="0.2">
      <c r="A5311" s="359" t="s">
        <v>9848</v>
      </c>
      <c r="B5311" s="373" t="s">
        <v>5794</v>
      </c>
      <c r="C5311" s="374" t="s">
        <v>5976</v>
      </c>
      <c r="D5311" s="373" t="s">
        <v>5791</v>
      </c>
      <c r="E5311" s="373" t="s">
        <v>5369</v>
      </c>
      <c r="F5311" s="375" t="s">
        <v>5798</v>
      </c>
      <c r="G5311" s="376" t="s">
        <v>5298</v>
      </c>
      <c r="H5311" s="377">
        <v>2.2019000000000002</v>
      </c>
      <c r="I5311" s="378">
        <v>9.3000000000000007</v>
      </c>
      <c r="J5311" s="378">
        <v>20.47</v>
      </c>
      <c r="K5311" s="379"/>
      <c r="L5311" s="493">
        <v>11.21</v>
      </c>
    </row>
    <row r="5312" spans="1:13" x14ac:dyDescent="0.2">
      <c r="A5312" s="359" t="s">
        <v>9849</v>
      </c>
      <c r="B5312" s="373" t="s">
        <v>5794</v>
      </c>
      <c r="C5312" s="374" t="s">
        <v>5953</v>
      </c>
      <c r="D5312" s="373" t="s">
        <v>5791</v>
      </c>
      <c r="E5312" s="373" t="s">
        <v>5297</v>
      </c>
      <c r="F5312" s="375" t="s">
        <v>5798</v>
      </c>
      <c r="G5312" s="376" t="s">
        <v>5298</v>
      </c>
      <c r="H5312" s="377">
        <v>4.3299999999999998E-2</v>
      </c>
      <c r="I5312" s="378">
        <v>20.12</v>
      </c>
      <c r="J5312" s="378">
        <v>0.87</v>
      </c>
      <c r="K5312" s="379"/>
      <c r="L5312" s="493">
        <v>24.25</v>
      </c>
    </row>
    <row r="5313" spans="1:13" x14ac:dyDescent="0.2">
      <c r="A5313" s="359" t="s">
        <v>14859</v>
      </c>
      <c r="B5313" s="396" t="s">
        <v>5794</v>
      </c>
      <c r="C5313" s="397" t="s">
        <v>5966</v>
      </c>
      <c r="D5313" s="396" t="s">
        <v>5791</v>
      </c>
      <c r="E5313" s="396" t="s">
        <v>5538</v>
      </c>
      <c r="F5313" s="398" t="s">
        <v>5798</v>
      </c>
      <c r="G5313" s="399" t="s">
        <v>5885</v>
      </c>
      <c r="H5313" s="400">
        <v>2.2800000000000001E-2</v>
      </c>
      <c r="I5313" s="430">
        <v>146.86000000000001</v>
      </c>
      <c r="J5313" s="380">
        <v>3.34</v>
      </c>
      <c r="K5313" s="379"/>
      <c r="L5313" s="489">
        <v>176.93</v>
      </c>
    </row>
    <row r="5314" spans="1:13" ht="12.75" thickBot="1" x14ac:dyDescent="0.25">
      <c r="A5314" s="359" t="s">
        <v>14860</v>
      </c>
      <c r="B5314" s="396" t="s">
        <v>5794</v>
      </c>
      <c r="C5314" s="397" t="s">
        <v>5968</v>
      </c>
      <c r="D5314" s="396" t="s">
        <v>5791</v>
      </c>
      <c r="E5314" s="396" t="s">
        <v>5377</v>
      </c>
      <c r="F5314" s="398" t="s">
        <v>5798</v>
      </c>
      <c r="G5314" s="399" t="s">
        <v>5885</v>
      </c>
      <c r="H5314" s="400">
        <v>1.77E-2</v>
      </c>
      <c r="I5314" s="430">
        <v>117.49</v>
      </c>
      <c r="J5314" s="380">
        <v>2.0699999999999998</v>
      </c>
      <c r="K5314" s="379"/>
      <c r="L5314" s="489">
        <v>141.54</v>
      </c>
    </row>
    <row r="5315" spans="1:13" ht="12.75" thickTop="1" x14ac:dyDescent="0.2">
      <c r="A5315" s="359" t="s">
        <v>14861</v>
      </c>
      <c r="B5315" s="390" t="s">
        <v>5794</v>
      </c>
      <c r="C5315" s="391" t="s">
        <v>9368</v>
      </c>
      <c r="D5315" s="390" t="s">
        <v>5791</v>
      </c>
      <c r="E5315" s="390" t="s">
        <v>5540</v>
      </c>
      <c r="F5315" s="392" t="s">
        <v>5798</v>
      </c>
      <c r="G5315" s="393" t="s">
        <v>5793</v>
      </c>
      <c r="H5315" s="394">
        <v>0.12089999999999999</v>
      </c>
      <c r="I5315" s="395">
        <v>30.09</v>
      </c>
      <c r="J5315" s="395">
        <v>3.63</v>
      </c>
      <c r="K5315" s="379"/>
      <c r="L5315" s="491">
        <v>36.25</v>
      </c>
    </row>
    <row r="5316" spans="1:13" x14ac:dyDescent="0.2">
      <c r="A5316" s="359" t="s">
        <v>9850</v>
      </c>
      <c r="B5316" s="373" t="s">
        <v>5794</v>
      </c>
      <c r="C5316" s="374" t="s">
        <v>5801</v>
      </c>
      <c r="D5316" s="373" t="s">
        <v>5791</v>
      </c>
      <c r="E5316" s="373" t="s">
        <v>5362</v>
      </c>
      <c r="F5316" s="375" t="s">
        <v>5796</v>
      </c>
      <c r="G5316" s="376" t="s">
        <v>86</v>
      </c>
      <c r="H5316" s="377">
        <v>3.7400000000000003E-2</v>
      </c>
      <c r="I5316" s="378">
        <v>18.510000000000002</v>
      </c>
      <c r="J5316" s="378">
        <v>0.69</v>
      </c>
      <c r="K5316" s="379"/>
      <c r="L5316" s="493">
        <v>22.3</v>
      </c>
    </row>
    <row r="5317" spans="1:13" x14ac:dyDescent="0.2">
      <c r="A5317" s="359" t="s">
        <v>9852</v>
      </c>
      <c r="B5317" s="373" t="s">
        <v>5794</v>
      </c>
      <c r="C5317" s="374" t="s">
        <v>5965</v>
      </c>
      <c r="D5317" s="373" t="s">
        <v>5791</v>
      </c>
      <c r="E5317" s="373" t="s">
        <v>5358</v>
      </c>
      <c r="F5317" s="375" t="s">
        <v>5796</v>
      </c>
      <c r="G5317" s="376" t="s">
        <v>86</v>
      </c>
      <c r="H5317" s="377">
        <v>1.8100000000000002E-2</v>
      </c>
      <c r="I5317" s="378">
        <v>13.28</v>
      </c>
      <c r="J5317" s="378">
        <v>0.24</v>
      </c>
      <c r="K5317" s="379"/>
      <c r="L5317" s="493">
        <v>16</v>
      </c>
    </row>
    <row r="5318" spans="1:13" x14ac:dyDescent="0.2">
      <c r="A5318" s="359" t="s">
        <v>9854</v>
      </c>
      <c r="B5318" s="373" t="s">
        <v>5794</v>
      </c>
      <c r="C5318" s="374" t="s">
        <v>5967</v>
      </c>
      <c r="D5318" s="373" t="s">
        <v>5791</v>
      </c>
      <c r="E5318" s="373" t="s">
        <v>5375</v>
      </c>
      <c r="F5318" s="375" t="s">
        <v>5798</v>
      </c>
      <c r="G5318" s="376" t="s">
        <v>5885</v>
      </c>
      <c r="H5318" s="377">
        <v>5.8999999999999999E-3</v>
      </c>
      <c r="I5318" s="378">
        <v>118.26</v>
      </c>
      <c r="J5318" s="378">
        <v>0.69</v>
      </c>
      <c r="K5318" s="379"/>
      <c r="L5318" s="493">
        <v>142.47</v>
      </c>
    </row>
    <row r="5319" spans="1:13" x14ac:dyDescent="0.2">
      <c r="A5319" s="359" t="s">
        <v>9855</v>
      </c>
      <c r="B5319" s="373" t="s">
        <v>5794</v>
      </c>
      <c r="C5319" s="374" t="s">
        <v>5955</v>
      </c>
      <c r="D5319" s="373" t="s">
        <v>5791</v>
      </c>
      <c r="E5319" s="373" t="s">
        <v>5387</v>
      </c>
      <c r="F5319" s="375" t="s">
        <v>5798</v>
      </c>
      <c r="G5319" s="376" t="s">
        <v>5298</v>
      </c>
      <c r="H5319" s="377">
        <v>7.0000000000000001E-3</v>
      </c>
      <c r="I5319" s="378">
        <v>20.66</v>
      </c>
      <c r="J5319" s="378">
        <v>0.14000000000000001</v>
      </c>
      <c r="K5319" s="379"/>
      <c r="L5319" s="493">
        <v>24.9</v>
      </c>
    </row>
    <row r="5320" spans="1:13" x14ac:dyDescent="0.2">
      <c r="A5320" s="359" t="s">
        <v>9856</v>
      </c>
      <c r="B5320" s="373" t="s">
        <v>5794</v>
      </c>
      <c r="C5320" s="374" t="s">
        <v>6006</v>
      </c>
      <c r="D5320" s="373" t="s">
        <v>5791</v>
      </c>
      <c r="E5320" s="373" t="s">
        <v>5384</v>
      </c>
      <c r="F5320" s="375" t="s">
        <v>5798</v>
      </c>
      <c r="G5320" s="376" t="s">
        <v>5385</v>
      </c>
      <c r="H5320" s="377">
        <v>0.1426</v>
      </c>
      <c r="I5320" s="378">
        <v>11.87</v>
      </c>
      <c r="J5320" s="378">
        <v>1.69</v>
      </c>
      <c r="K5320" s="379"/>
      <c r="L5320" s="493">
        <v>14.3</v>
      </c>
    </row>
    <row r="5321" spans="1:13" x14ac:dyDescent="0.2">
      <c r="A5321" s="359" t="s">
        <v>14862</v>
      </c>
      <c r="B5321" s="396" t="s">
        <v>5794</v>
      </c>
      <c r="C5321" s="397" t="s">
        <v>12288</v>
      </c>
      <c r="D5321" s="396" t="s">
        <v>5791</v>
      </c>
      <c r="E5321" s="396" t="s">
        <v>12289</v>
      </c>
      <c r="F5321" s="398" t="s">
        <v>5798</v>
      </c>
      <c r="G5321" s="399" t="s">
        <v>5305</v>
      </c>
      <c r="H5321" s="400">
        <v>1</v>
      </c>
      <c r="I5321" s="430">
        <v>113.4203185840708</v>
      </c>
      <c r="J5321" s="380">
        <v>113.42</v>
      </c>
      <c r="K5321" s="379"/>
      <c r="L5321" s="489">
        <v>136.5</v>
      </c>
    </row>
    <row r="5322" spans="1:13" ht="12.75" thickBot="1" x14ac:dyDescent="0.25">
      <c r="A5322" s="359" t="s">
        <v>14863</v>
      </c>
      <c r="B5322" s="381" t="s">
        <v>12291</v>
      </c>
      <c r="C5322" s="382" t="s">
        <v>5781</v>
      </c>
      <c r="D5322" s="381" t="s">
        <v>5782</v>
      </c>
      <c r="E5322" s="381" t="s">
        <v>5783</v>
      </c>
      <c r="F5322" s="383" t="s">
        <v>5784</v>
      </c>
      <c r="G5322" s="384" t="s">
        <v>5785</v>
      </c>
      <c r="H5322" s="382" t="s">
        <v>5786</v>
      </c>
      <c r="I5322" s="431" t="s">
        <v>5787</v>
      </c>
      <c r="J5322" s="382" t="s">
        <v>5788</v>
      </c>
      <c r="K5322" s="364"/>
    </row>
    <row r="5323" spans="1:13" ht="12.75" thickTop="1" x14ac:dyDescent="0.2">
      <c r="A5323" s="359" t="s">
        <v>14864</v>
      </c>
      <c r="B5323" s="401" t="s">
        <v>5789</v>
      </c>
      <c r="C5323" s="402" t="s">
        <v>10323</v>
      </c>
      <c r="D5323" s="401" t="s">
        <v>5791</v>
      </c>
      <c r="E5323" s="401" t="s">
        <v>1576</v>
      </c>
      <c r="F5323" s="403">
        <v>8</v>
      </c>
      <c r="G5323" s="404" t="s">
        <v>5607</v>
      </c>
      <c r="H5323" s="405">
        <v>1</v>
      </c>
      <c r="I5323" s="406">
        <v>10.26</v>
      </c>
      <c r="J5323" s="406">
        <v>10.26</v>
      </c>
      <c r="K5323" s="371"/>
      <c r="L5323" s="496">
        <v>12.37</v>
      </c>
      <c r="M5323" s="488">
        <v>12.37</v>
      </c>
    </row>
    <row r="5324" spans="1:13" x14ac:dyDescent="0.2">
      <c r="A5324" s="359" t="s">
        <v>9859</v>
      </c>
      <c r="B5324" s="373" t="s">
        <v>5794</v>
      </c>
      <c r="C5324" s="374" t="s">
        <v>5795</v>
      </c>
      <c r="D5324" s="373" t="s">
        <v>5791</v>
      </c>
      <c r="E5324" s="373" t="s">
        <v>5302</v>
      </c>
      <c r="F5324" s="375" t="s">
        <v>5796</v>
      </c>
      <c r="G5324" s="376" t="s">
        <v>86</v>
      </c>
      <c r="H5324" s="377">
        <v>7.0000000000000007E-2</v>
      </c>
      <c r="I5324" s="378">
        <v>12.5</v>
      </c>
      <c r="J5324" s="378">
        <v>0.87</v>
      </c>
      <c r="K5324" s="379"/>
      <c r="L5324" s="493">
        <v>15.06</v>
      </c>
    </row>
    <row r="5325" spans="1:13" x14ac:dyDescent="0.2">
      <c r="A5325" s="359" t="s">
        <v>9861</v>
      </c>
      <c r="B5325" s="373" t="s">
        <v>5794</v>
      </c>
      <c r="C5325" s="374" t="s">
        <v>5916</v>
      </c>
      <c r="D5325" s="373" t="s">
        <v>5791</v>
      </c>
      <c r="E5325" s="373" t="s">
        <v>5350</v>
      </c>
      <c r="F5325" s="375" t="s">
        <v>5796</v>
      </c>
      <c r="G5325" s="376" t="s">
        <v>86</v>
      </c>
      <c r="H5325" s="377">
        <v>7.0000000000000007E-2</v>
      </c>
      <c r="I5325" s="378">
        <v>18.510000000000002</v>
      </c>
      <c r="J5325" s="378">
        <v>1.29</v>
      </c>
      <c r="K5325" s="379"/>
      <c r="L5325" s="493">
        <v>22.3</v>
      </c>
    </row>
    <row r="5326" spans="1:13" x14ac:dyDescent="0.2">
      <c r="A5326" s="359" t="s">
        <v>9863</v>
      </c>
      <c r="B5326" s="373" t="s">
        <v>5794</v>
      </c>
      <c r="C5326" s="374" t="s">
        <v>10327</v>
      </c>
      <c r="D5326" s="373" t="s">
        <v>5791</v>
      </c>
      <c r="E5326" s="373" t="s">
        <v>10328</v>
      </c>
      <c r="F5326" s="375" t="s">
        <v>5798</v>
      </c>
      <c r="G5326" s="376" t="s">
        <v>5305</v>
      </c>
      <c r="H5326" s="377">
        <v>1</v>
      </c>
      <c r="I5326" s="378">
        <v>8.1</v>
      </c>
      <c r="J5326" s="378">
        <v>8.1</v>
      </c>
      <c r="K5326" s="379"/>
      <c r="L5326" s="493">
        <v>9.76</v>
      </c>
    </row>
    <row r="5327" spans="1:13" x14ac:dyDescent="0.2">
      <c r="A5327" s="359" t="s">
        <v>9864</v>
      </c>
      <c r="B5327" s="360" t="s">
        <v>12297</v>
      </c>
      <c r="C5327" s="361" t="s">
        <v>5781</v>
      </c>
      <c r="D5327" s="360" t="s">
        <v>5782</v>
      </c>
      <c r="E5327" s="360" t="s">
        <v>5783</v>
      </c>
      <c r="F5327" s="362" t="s">
        <v>5784</v>
      </c>
      <c r="G5327" s="363" t="s">
        <v>5785</v>
      </c>
      <c r="H5327" s="361" t="s">
        <v>5786</v>
      </c>
      <c r="I5327" s="361" t="s">
        <v>5787</v>
      </c>
      <c r="J5327" s="361" t="s">
        <v>5788</v>
      </c>
      <c r="K5327" s="364"/>
      <c r="L5327" s="494"/>
    </row>
    <row r="5328" spans="1:13" ht="24" x14ac:dyDescent="0.2">
      <c r="A5328" s="359" t="s">
        <v>9865</v>
      </c>
      <c r="B5328" s="365" t="s">
        <v>5789</v>
      </c>
      <c r="C5328" s="366" t="s">
        <v>6194</v>
      </c>
      <c r="D5328" s="365" t="s">
        <v>5791</v>
      </c>
      <c r="E5328" s="365" t="s">
        <v>6195</v>
      </c>
      <c r="F5328" s="367">
        <v>10</v>
      </c>
      <c r="G5328" s="368" t="s">
        <v>5793</v>
      </c>
      <c r="H5328" s="369">
        <v>1</v>
      </c>
      <c r="I5328" s="370">
        <v>43.71</v>
      </c>
      <c r="J5328" s="370">
        <v>43.709999999999994</v>
      </c>
      <c r="K5328" s="371"/>
      <c r="L5328" s="495">
        <v>52.65</v>
      </c>
      <c r="M5328" s="488">
        <v>52.65</v>
      </c>
    </row>
    <row r="5329" spans="1:13" x14ac:dyDescent="0.2">
      <c r="A5329" s="359" t="s">
        <v>14865</v>
      </c>
      <c r="B5329" s="396" t="s">
        <v>5794</v>
      </c>
      <c r="C5329" s="397" t="s">
        <v>5840</v>
      </c>
      <c r="D5329" s="396" t="s">
        <v>5791</v>
      </c>
      <c r="E5329" s="396" t="s">
        <v>5288</v>
      </c>
      <c r="F5329" s="398" t="s">
        <v>5796</v>
      </c>
      <c r="G5329" s="399" t="s">
        <v>86</v>
      </c>
      <c r="H5329" s="400">
        <v>0.73660000000000003</v>
      </c>
      <c r="I5329" s="430">
        <v>18.510000000000002</v>
      </c>
      <c r="J5329" s="380">
        <v>13.63</v>
      </c>
      <c r="K5329" s="379"/>
      <c r="L5329" s="489">
        <v>22.3</v>
      </c>
    </row>
    <row r="5330" spans="1:13" ht="12.75" thickBot="1" x14ac:dyDescent="0.25">
      <c r="A5330" s="359" t="s">
        <v>14866</v>
      </c>
      <c r="B5330" s="396" t="s">
        <v>5794</v>
      </c>
      <c r="C5330" s="397" t="s">
        <v>6196</v>
      </c>
      <c r="D5330" s="396" t="s">
        <v>5791</v>
      </c>
      <c r="E5330" s="396" t="s">
        <v>5378</v>
      </c>
      <c r="F5330" s="398" t="s">
        <v>5798</v>
      </c>
      <c r="G5330" s="399" t="s">
        <v>5298</v>
      </c>
      <c r="H5330" s="400">
        <v>2.0030000000000001</v>
      </c>
      <c r="I5330" s="430">
        <v>0.8</v>
      </c>
      <c r="J5330" s="380">
        <v>1.6</v>
      </c>
      <c r="K5330" s="379"/>
      <c r="L5330" s="489">
        <v>0.97</v>
      </c>
    </row>
    <row r="5331" spans="1:13" ht="12.75" thickTop="1" x14ac:dyDescent="0.2">
      <c r="A5331" s="359" t="s">
        <v>14867</v>
      </c>
      <c r="B5331" s="390" t="s">
        <v>5794</v>
      </c>
      <c r="C5331" s="391" t="s">
        <v>5797</v>
      </c>
      <c r="D5331" s="390" t="s">
        <v>5791</v>
      </c>
      <c r="E5331" s="390" t="s">
        <v>5380</v>
      </c>
      <c r="F5331" s="392" t="s">
        <v>5798</v>
      </c>
      <c r="G5331" s="393" t="s">
        <v>5298</v>
      </c>
      <c r="H5331" s="394">
        <v>1.2</v>
      </c>
      <c r="I5331" s="395">
        <v>0.52</v>
      </c>
      <c r="J5331" s="395">
        <v>0.62</v>
      </c>
      <c r="K5331" s="379"/>
      <c r="L5331" s="491">
        <v>0.63</v>
      </c>
    </row>
    <row r="5332" spans="1:13" x14ac:dyDescent="0.2">
      <c r="A5332" s="359" t="s">
        <v>9868</v>
      </c>
      <c r="B5332" s="373" t="s">
        <v>5794</v>
      </c>
      <c r="C5332" s="374" t="s">
        <v>5815</v>
      </c>
      <c r="D5332" s="373" t="s">
        <v>5791</v>
      </c>
      <c r="E5332" s="373" t="s">
        <v>5286</v>
      </c>
      <c r="F5332" s="375" t="s">
        <v>5796</v>
      </c>
      <c r="G5332" s="376" t="s">
        <v>86</v>
      </c>
      <c r="H5332" s="377">
        <v>0.86209999999999998</v>
      </c>
      <c r="I5332" s="378">
        <v>11.256037499999998</v>
      </c>
      <c r="J5332" s="378">
        <v>9.6999999999999993</v>
      </c>
      <c r="K5332" s="379"/>
      <c r="L5332" s="493">
        <v>13.34</v>
      </c>
    </row>
    <row r="5333" spans="1:13" x14ac:dyDescent="0.2">
      <c r="A5333" s="359" t="s">
        <v>9870</v>
      </c>
      <c r="B5333" s="373" t="s">
        <v>5794</v>
      </c>
      <c r="C5333" s="374" t="s">
        <v>6197</v>
      </c>
      <c r="D5333" s="373" t="s">
        <v>5791</v>
      </c>
      <c r="E5333" s="373" t="s">
        <v>5364</v>
      </c>
      <c r="F5333" s="375" t="s">
        <v>5798</v>
      </c>
      <c r="G5333" s="376" t="s">
        <v>5885</v>
      </c>
      <c r="H5333" s="377">
        <v>1.34E-2</v>
      </c>
      <c r="I5333" s="378">
        <v>154.26</v>
      </c>
      <c r="J5333" s="378">
        <v>2.06</v>
      </c>
      <c r="K5333" s="379"/>
      <c r="L5333" s="493">
        <v>185.84</v>
      </c>
    </row>
    <row r="5334" spans="1:13" x14ac:dyDescent="0.2">
      <c r="A5334" s="359" t="s">
        <v>9872</v>
      </c>
      <c r="B5334" s="373" t="s">
        <v>5794</v>
      </c>
      <c r="C5334" s="374" t="s">
        <v>6198</v>
      </c>
      <c r="D5334" s="373" t="s">
        <v>5791</v>
      </c>
      <c r="E5334" s="373" t="s">
        <v>6199</v>
      </c>
      <c r="F5334" s="375" t="s">
        <v>5798</v>
      </c>
      <c r="G5334" s="376" t="s">
        <v>5305</v>
      </c>
      <c r="H5334" s="377">
        <v>23</v>
      </c>
      <c r="I5334" s="378">
        <v>0.7</v>
      </c>
      <c r="J5334" s="378">
        <v>16.100000000000001</v>
      </c>
      <c r="K5334" s="379"/>
      <c r="L5334" s="493">
        <v>0.85</v>
      </c>
    </row>
    <row r="5335" spans="1:13" x14ac:dyDescent="0.2">
      <c r="A5335" s="359" t="s">
        <v>9873</v>
      </c>
      <c r="B5335" s="360" t="s">
        <v>12306</v>
      </c>
      <c r="C5335" s="361" t="s">
        <v>5781</v>
      </c>
      <c r="D5335" s="360" t="s">
        <v>5782</v>
      </c>
      <c r="E5335" s="360" t="s">
        <v>5783</v>
      </c>
      <c r="F5335" s="362" t="s">
        <v>5784</v>
      </c>
      <c r="G5335" s="363" t="s">
        <v>5785</v>
      </c>
      <c r="H5335" s="361" t="s">
        <v>5786</v>
      </c>
      <c r="I5335" s="361" t="s">
        <v>5787</v>
      </c>
      <c r="J5335" s="361" t="s">
        <v>5788</v>
      </c>
      <c r="K5335" s="364"/>
      <c r="L5335" s="494"/>
    </row>
    <row r="5336" spans="1:13" ht="24" x14ac:dyDescent="0.2">
      <c r="A5336" s="359" t="s">
        <v>9874</v>
      </c>
      <c r="B5336" s="365" t="s">
        <v>5789</v>
      </c>
      <c r="C5336" s="366" t="s">
        <v>6201</v>
      </c>
      <c r="D5336" s="365" t="s">
        <v>217</v>
      </c>
      <c r="E5336" s="365" t="s">
        <v>6202</v>
      </c>
      <c r="F5336" s="367" t="s">
        <v>5936</v>
      </c>
      <c r="G5336" s="368" t="s">
        <v>172</v>
      </c>
      <c r="H5336" s="369">
        <v>1</v>
      </c>
      <c r="I5336" s="370">
        <v>5.74</v>
      </c>
      <c r="J5336" s="370">
        <v>5.74</v>
      </c>
      <c r="K5336" s="371"/>
      <c r="L5336" s="495">
        <v>6.92</v>
      </c>
      <c r="M5336" s="488">
        <v>6.92</v>
      </c>
    </row>
    <row r="5337" spans="1:13" ht="36" x14ac:dyDescent="0.2">
      <c r="A5337" s="359" t="s">
        <v>14868</v>
      </c>
      <c r="B5337" s="424" t="s">
        <v>5898</v>
      </c>
      <c r="C5337" s="425" t="s">
        <v>6203</v>
      </c>
      <c r="D5337" s="424" t="s">
        <v>217</v>
      </c>
      <c r="E5337" s="424" t="s">
        <v>6204</v>
      </c>
      <c r="F5337" s="426" t="s">
        <v>5908</v>
      </c>
      <c r="G5337" s="427" t="s">
        <v>5885</v>
      </c>
      <c r="H5337" s="428">
        <v>3.5000000000000001E-3</v>
      </c>
      <c r="I5337" s="429">
        <v>485.1</v>
      </c>
      <c r="J5337" s="417">
        <v>1.69</v>
      </c>
      <c r="K5337" s="379"/>
      <c r="L5337" s="489">
        <v>584.39</v>
      </c>
      <c r="M5337" s="490"/>
    </row>
    <row r="5338" spans="1:13" ht="24.75" thickBot="1" x14ac:dyDescent="0.25">
      <c r="A5338" s="359" t="s">
        <v>14869</v>
      </c>
      <c r="B5338" s="424" t="s">
        <v>5898</v>
      </c>
      <c r="C5338" s="425" t="s">
        <v>5906</v>
      </c>
      <c r="D5338" s="424" t="s">
        <v>217</v>
      </c>
      <c r="E5338" s="424" t="s">
        <v>5907</v>
      </c>
      <c r="F5338" s="426" t="s">
        <v>5908</v>
      </c>
      <c r="G5338" s="427" t="s">
        <v>185</v>
      </c>
      <c r="H5338" s="428">
        <v>0.15</v>
      </c>
      <c r="I5338" s="429">
        <v>23.82</v>
      </c>
      <c r="J5338" s="417">
        <v>3.57</v>
      </c>
      <c r="K5338" s="379"/>
      <c r="L5338" s="489">
        <v>28.7</v>
      </c>
    </row>
    <row r="5339" spans="1:13" ht="24.75" thickTop="1" x14ac:dyDescent="0.2">
      <c r="A5339" s="359" t="s">
        <v>14870</v>
      </c>
      <c r="B5339" s="411" t="s">
        <v>5898</v>
      </c>
      <c r="C5339" s="412" t="s">
        <v>5909</v>
      </c>
      <c r="D5339" s="411" t="s">
        <v>217</v>
      </c>
      <c r="E5339" s="411" t="s">
        <v>5455</v>
      </c>
      <c r="F5339" s="413" t="s">
        <v>5908</v>
      </c>
      <c r="G5339" s="414" t="s">
        <v>185</v>
      </c>
      <c r="H5339" s="415">
        <v>0.03</v>
      </c>
      <c r="I5339" s="416">
        <v>16.12</v>
      </c>
      <c r="J5339" s="416">
        <v>0.48</v>
      </c>
      <c r="K5339" s="379"/>
      <c r="L5339" s="491">
        <v>19.420000000000002</v>
      </c>
    </row>
    <row r="5340" spans="1:13" x14ac:dyDescent="0.2">
      <c r="A5340" s="359" t="s">
        <v>9877</v>
      </c>
      <c r="B5340" s="360" t="s">
        <v>12312</v>
      </c>
      <c r="C5340" s="361" t="s">
        <v>5781</v>
      </c>
      <c r="D5340" s="360" t="s">
        <v>5782</v>
      </c>
      <c r="E5340" s="360" t="s">
        <v>5783</v>
      </c>
      <c r="F5340" s="362" t="s">
        <v>5784</v>
      </c>
      <c r="G5340" s="363" t="s">
        <v>5785</v>
      </c>
      <c r="H5340" s="361" t="s">
        <v>5786</v>
      </c>
      <c r="I5340" s="361" t="s">
        <v>5787</v>
      </c>
      <c r="J5340" s="361" t="s">
        <v>5788</v>
      </c>
      <c r="K5340" s="364"/>
      <c r="L5340" s="494"/>
    </row>
    <row r="5341" spans="1:13" x14ac:dyDescent="0.2">
      <c r="A5341" s="359" t="s">
        <v>9879</v>
      </c>
      <c r="B5341" s="365" t="s">
        <v>5789</v>
      </c>
      <c r="C5341" s="366" t="s">
        <v>12314</v>
      </c>
      <c r="D5341" s="365" t="s">
        <v>5791</v>
      </c>
      <c r="E5341" s="365" t="s">
        <v>2005</v>
      </c>
      <c r="F5341" s="367">
        <v>10</v>
      </c>
      <c r="G5341" s="368" t="s">
        <v>5793</v>
      </c>
      <c r="H5341" s="369">
        <v>1</v>
      </c>
      <c r="I5341" s="370">
        <v>375.58000000000004</v>
      </c>
      <c r="J5341" s="370">
        <v>375.58</v>
      </c>
      <c r="K5341" s="371"/>
      <c r="L5341" s="495">
        <v>452.44</v>
      </c>
      <c r="M5341" s="488">
        <v>452.44</v>
      </c>
    </row>
    <row r="5342" spans="1:13" x14ac:dyDescent="0.2">
      <c r="A5342" s="359" t="s">
        <v>9881</v>
      </c>
      <c r="B5342" s="373" t="s">
        <v>5794</v>
      </c>
      <c r="C5342" s="374" t="s">
        <v>5840</v>
      </c>
      <c r="D5342" s="373" t="s">
        <v>5791</v>
      </c>
      <c r="E5342" s="373" t="s">
        <v>5288</v>
      </c>
      <c r="F5342" s="375" t="s">
        <v>5796</v>
      </c>
      <c r="G5342" s="376" t="s">
        <v>86</v>
      </c>
      <c r="H5342" s="377">
        <v>1.2</v>
      </c>
      <c r="I5342" s="378">
        <v>18.510000000000002</v>
      </c>
      <c r="J5342" s="378">
        <v>22.21</v>
      </c>
      <c r="K5342" s="379"/>
      <c r="L5342" s="493">
        <v>22.3</v>
      </c>
    </row>
    <row r="5343" spans="1:13" x14ac:dyDescent="0.2">
      <c r="A5343" s="359" t="s">
        <v>9882</v>
      </c>
      <c r="B5343" s="373" t="s">
        <v>5794</v>
      </c>
      <c r="C5343" s="374" t="s">
        <v>5815</v>
      </c>
      <c r="D5343" s="373" t="s">
        <v>5791</v>
      </c>
      <c r="E5343" s="373" t="s">
        <v>5286</v>
      </c>
      <c r="F5343" s="375" t="s">
        <v>5796</v>
      </c>
      <c r="G5343" s="376" t="s">
        <v>86</v>
      </c>
      <c r="H5343" s="377">
        <v>2.4</v>
      </c>
      <c r="I5343" s="378">
        <v>11.07</v>
      </c>
      <c r="J5343" s="378">
        <v>26.56</v>
      </c>
      <c r="K5343" s="379"/>
      <c r="L5343" s="493">
        <v>13.34</v>
      </c>
    </row>
    <row r="5344" spans="1:13" x14ac:dyDescent="0.2">
      <c r="A5344" s="359" t="s">
        <v>9883</v>
      </c>
      <c r="B5344" s="373" t="s">
        <v>5794</v>
      </c>
      <c r="C5344" s="374" t="s">
        <v>6197</v>
      </c>
      <c r="D5344" s="373" t="s">
        <v>5791</v>
      </c>
      <c r="E5344" s="373" t="s">
        <v>5364</v>
      </c>
      <c r="F5344" s="375" t="s">
        <v>5798</v>
      </c>
      <c r="G5344" s="376" t="s">
        <v>5885</v>
      </c>
      <c r="H5344" s="377">
        <v>3.3999999999999998E-3</v>
      </c>
      <c r="I5344" s="378">
        <v>154.26</v>
      </c>
      <c r="J5344" s="378">
        <v>0.52</v>
      </c>
      <c r="K5344" s="379"/>
      <c r="L5344" s="493">
        <v>185.84</v>
      </c>
    </row>
    <row r="5345" spans="1:13" x14ac:dyDescent="0.2">
      <c r="A5345" s="359" t="s">
        <v>14871</v>
      </c>
      <c r="B5345" s="396" t="s">
        <v>5794</v>
      </c>
      <c r="C5345" s="397" t="s">
        <v>12319</v>
      </c>
      <c r="D5345" s="396" t="s">
        <v>5791</v>
      </c>
      <c r="E5345" s="396" t="s">
        <v>12320</v>
      </c>
      <c r="F5345" s="398" t="s">
        <v>5798</v>
      </c>
      <c r="G5345" s="399" t="s">
        <v>5298</v>
      </c>
      <c r="H5345" s="400">
        <v>0.02</v>
      </c>
      <c r="I5345" s="430">
        <v>4.22</v>
      </c>
      <c r="J5345" s="380">
        <v>0.08</v>
      </c>
      <c r="K5345" s="379"/>
      <c r="L5345" s="489">
        <v>5.09</v>
      </c>
    </row>
    <row r="5346" spans="1:13" ht="12.75" thickBot="1" x14ac:dyDescent="0.25">
      <c r="A5346" s="359" t="s">
        <v>14872</v>
      </c>
      <c r="B5346" s="396" t="s">
        <v>5794</v>
      </c>
      <c r="C5346" s="397" t="s">
        <v>5797</v>
      </c>
      <c r="D5346" s="396" t="s">
        <v>5791</v>
      </c>
      <c r="E5346" s="396" t="s">
        <v>5380</v>
      </c>
      <c r="F5346" s="398" t="s">
        <v>5798</v>
      </c>
      <c r="G5346" s="399" t="s">
        <v>5298</v>
      </c>
      <c r="H5346" s="400">
        <v>1.5</v>
      </c>
      <c r="I5346" s="430">
        <v>0.52</v>
      </c>
      <c r="J5346" s="380">
        <v>0.78</v>
      </c>
      <c r="K5346" s="379"/>
      <c r="L5346" s="489">
        <v>0.63</v>
      </c>
    </row>
    <row r="5347" spans="1:13" ht="12.75" thickTop="1" x14ac:dyDescent="0.2">
      <c r="A5347" s="359" t="s">
        <v>14873</v>
      </c>
      <c r="B5347" s="390" t="s">
        <v>5794</v>
      </c>
      <c r="C5347" s="391" t="s">
        <v>12323</v>
      </c>
      <c r="D5347" s="390" t="s">
        <v>5791</v>
      </c>
      <c r="E5347" s="390" t="s">
        <v>12324</v>
      </c>
      <c r="F5347" s="392" t="s">
        <v>5798</v>
      </c>
      <c r="G5347" s="393" t="s">
        <v>5793</v>
      </c>
      <c r="H5347" s="394">
        <v>1</v>
      </c>
      <c r="I5347" s="395">
        <v>325.430048</v>
      </c>
      <c r="J5347" s="395">
        <v>325.43</v>
      </c>
      <c r="K5347" s="379"/>
      <c r="L5347" s="491">
        <v>392</v>
      </c>
    </row>
    <row r="5348" spans="1:13" x14ac:dyDescent="0.2">
      <c r="A5348" s="359" t="s">
        <v>9886</v>
      </c>
      <c r="B5348" s="360" t="s">
        <v>12326</v>
      </c>
      <c r="C5348" s="361" t="s">
        <v>5781</v>
      </c>
      <c r="D5348" s="360" t="s">
        <v>5782</v>
      </c>
      <c r="E5348" s="360" t="s">
        <v>5783</v>
      </c>
      <c r="F5348" s="362" t="s">
        <v>5784</v>
      </c>
      <c r="G5348" s="363" t="s">
        <v>5785</v>
      </c>
      <c r="H5348" s="361" t="s">
        <v>5786</v>
      </c>
      <c r="I5348" s="361" t="s">
        <v>5787</v>
      </c>
      <c r="J5348" s="361" t="s">
        <v>5788</v>
      </c>
      <c r="K5348" s="364"/>
      <c r="L5348" s="494"/>
    </row>
    <row r="5349" spans="1:13" x14ac:dyDescent="0.2">
      <c r="A5349" s="359" t="s">
        <v>9888</v>
      </c>
      <c r="B5349" s="365" t="s">
        <v>5789</v>
      </c>
      <c r="C5349" s="366" t="s">
        <v>6206</v>
      </c>
      <c r="D5349" s="365" t="s">
        <v>5791</v>
      </c>
      <c r="E5349" s="365" t="s">
        <v>422</v>
      </c>
      <c r="F5349" s="367">
        <v>12</v>
      </c>
      <c r="G5349" s="368" t="s">
        <v>5793</v>
      </c>
      <c r="H5349" s="369">
        <v>1</v>
      </c>
      <c r="I5349" s="370">
        <v>29.090000000000003</v>
      </c>
      <c r="J5349" s="370">
        <v>29.090000000000003</v>
      </c>
      <c r="K5349" s="371"/>
      <c r="L5349" s="495">
        <v>35.04</v>
      </c>
      <c r="M5349" s="488">
        <v>35.04</v>
      </c>
    </row>
    <row r="5350" spans="1:13" x14ac:dyDescent="0.2">
      <c r="A5350" s="359" t="s">
        <v>9890</v>
      </c>
      <c r="B5350" s="373" t="s">
        <v>5794</v>
      </c>
      <c r="C5350" s="374" t="s">
        <v>5840</v>
      </c>
      <c r="D5350" s="373" t="s">
        <v>5791</v>
      </c>
      <c r="E5350" s="373" t="s">
        <v>5288</v>
      </c>
      <c r="F5350" s="375" t="s">
        <v>5796</v>
      </c>
      <c r="G5350" s="376" t="s">
        <v>86</v>
      </c>
      <c r="H5350" s="377">
        <v>0.6724</v>
      </c>
      <c r="I5350" s="378">
        <v>18.581192307692309</v>
      </c>
      <c r="J5350" s="378">
        <v>12.49</v>
      </c>
      <c r="K5350" s="379"/>
      <c r="L5350" s="493">
        <v>22.3</v>
      </c>
    </row>
    <row r="5351" spans="1:13" ht="24" x14ac:dyDescent="0.2">
      <c r="A5351" s="359" t="s">
        <v>9891</v>
      </c>
      <c r="B5351" s="373" t="s">
        <v>5794</v>
      </c>
      <c r="C5351" s="374" t="s">
        <v>6207</v>
      </c>
      <c r="D5351" s="373" t="s">
        <v>5791</v>
      </c>
      <c r="E5351" s="373" t="s">
        <v>6208</v>
      </c>
      <c r="F5351" s="375" t="s">
        <v>5798</v>
      </c>
      <c r="G5351" s="376" t="s">
        <v>5298</v>
      </c>
      <c r="H5351" s="377">
        <v>0.34</v>
      </c>
      <c r="I5351" s="378">
        <v>6.38</v>
      </c>
      <c r="J5351" s="378">
        <v>2.16</v>
      </c>
      <c r="K5351" s="379"/>
      <c r="L5351" s="493">
        <v>7.69</v>
      </c>
    </row>
    <row r="5352" spans="1:13" x14ac:dyDescent="0.2">
      <c r="A5352" s="359" t="s">
        <v>9892</v>
      </c>
      <c r="B5352" s="373" t="s">
        <v>5794</v>
      </c>
      <c r="C5352" s="374" t="s">
        <v>5797</v>
      </c>
      <c r="D5352" s="373" t="s">
        <v>5791</v>
      </c>
      <c r="E5352" s="373" t="s">
        <v>5380</v>
      </c>
      <c r="F5352" s="375" t="s">
        <v>5798</v>
      </c>
      <c r="G5352" s="376" t="s">
        <v>5298</v>
      </c>
      <c r="H5352" s="377">
        <v>9.7200000000000006</v>
      </c>
      <c r="I5352" s="378">
        <v>0.52</v>
      </c>
      <c r="J5352" s="378">
        <v>5.05</v>
      </c>
      <c r="K5352" s="379"/>
      <c r="L5352" s="493">
        <v>0.63</v>
      </c>
    </row>
    <row r="5353" spans="1:13" x14ac:dyDescent="0.2">
      <c r="A5353" s="359" t="s">
        <v>9895</v>
      </c>
      <c r="B5353" s="373" t="s">
        <v>5794</v>
      </c>
      <c r="C5353" s="374" t="s">
        <v>5815</v>
      </c>
      <c r="D5353" s="373" t="s">
        <v>5791</v>
      </c>
      <c r="E5353" s="373" t="s">
        <v>5286</v>
      </c>
      <c r="F5353" s="375" t="s">
        <v>5796</v>
      </c>
      <c r="G5353" s="376" t="s">
        <v>86</v>
      </c>
      <c r="H5353" s="377">
        <v>0.51100000000000001</v>
      </c>
      <c r="I5353" s="378">
        <v>11.07</v>
      </c>
      <c r="J5353" s="378">
        <v>5.65</v>
      </c>
      <c r="K5353" s="379"/>
      <c r="L5353" s="493">
        <v>13.34</v>
      </c>
    </row>
    <row r="5354" spans="1:13" x14ac:dyDescent="0.2">
      <c r="A5354" s="359" t="s">
        <v>9896</v>
      </c>
      <c r="B5354" s="373" t="s">
        <v>5794</v>
      </c>
      <c r="C5354" s="374" t="s">
        <v>6197</v>
      </c>
      <c r="D5354" s="373" t="s">
        <v>5791</v>
      </c>
      <c r="E5354" s="373" t="s">
        <v>5364</v>
      </c>
      <c r="F5354" s="375" t="s">
        <v>5798</v>
      </c>
      <c r="G5354" s="376" t="s">
        <v>5885</v>
      </c>
      <c r="H5354" s="377">
        <v>2.4299999999999999E-2</v>
      </c>
      <c r="I5354" s="378">
        <v>154.26</v>
      </c>
      <c r="J5354" s="378">
        <v>3.74</v>
      </c>
      <c r="K5354" s="379"/>
      <c r="L5354" s="493">
        <v>185.84</v>
      </c>
    </row>
    <row r="5355" spans="1:13" x14ac:dyDescent="0.2">
      <c r="A5355" s="359" t="s">
        <v>9899</v>
      </c>
      <c r="B5355" s="360" t="s">
        <v>12334</v>
      </c>
      <c r="C5355" s="361" t="s">
        <v>5781</v>
      </c>
      <c r="D5355" s="360" t="s">
        <v>5782</v>
      </c>
      <c r="E5355" s="360" t="s">
        <v>5783</v>
      </c>
      <c r="F5355" s="362" t="s">
        <v>5784</v>
      </c>
      <c r="G5355" s="363" t="s">
        <v>5785</v>
      </c>
      <c r="H5355" s="361" t="s">
        <v>5786</v>
      </c>
      <c r="I5355" s="361" t="s">
        <v>5787</v>
      </c>
      <c r="J5355" s="361" t="s">
        <v>5788</v>
      </c>
      <c r="K5355" s="364"/>
      <c r="L5355" s="494"/>
    </row>
    <row r="5356" spans="1:13" x14ac:dyDescent="0.2">
      <c r="A5356" s="359" t="s">
        <v>14874</v>
      </c>
      <c r="B5356" s="385" t="s">
        <v>5789</v>
      </c>
      <c r="C5356" s="386" t="s">
        <v>6991</v>
      </c>
      <c r="D5356" s="385" t="s">
        <v>5791</v>
      </c>
      <c r="E5356" s="385" t="s">
        <v>819</v>
      </c>
      <c r="F5356" s="387">
        <v>12</v>
      </c>
      <c r="G5356" s="388" t="s">
        <v>5793</v>
      </c>
      <c r="H5356" s="389">
        <v>1</v>
      </c>
      <c r="I5356" s="432">
        <v>21.54</v>
      </c>
      <c r="J5356" s="372">
        <v>21.54</v>
      </c>
      <c r="K5356" s="371"/>
      <c r="L5356" s="488">
        <v>25.96</v>
      </c>
      <c r="M5356" s="488">
        <v>25.96</v>
      </c>
    </row>
    <row r="5357" spans="1:13" ht="12.75" thickBot="1" x14ac:dyDescent="0.25">
      <c r="A5357" s="359" t="s">
        <v>14875</v>
      </c>
      <c r="B5357" s="396" t="s">
        <v>5794</v>
      </c>
      <c r="C5357" s="397" t="s">
        <v>5795</v>
      </c>
      <c r="D5357" s="396" t="s">
        <v>5791</v>
      </c>
      <c r="E5357" s="396" t="s">
        <v>5302</v>
      </c>
      <c r="F5357" s="398" t="s">
        <v>5796</v>
      </c>
      <c r="G5357" s="399" t="s">
        <v>86</v>
      </c>
      <c r="H5357" s="400">
        <v>0.108</v>
      </c>
      <c r="I5357" s="430">
        <v>12.5</v>
      </c>
      <c r="J5357" s="380">
        <v>1.35</v>
      </c>
      <c r="K5357" s="379"/>
      <c r="L5357" s="489">
        <v>15.06</v>
      </c>
    </row>
    <row r="5358" spans="1:13" ht="12.75" thickTop="1" x14ac:dyDescent="0.2">
      <c r="A5358" s="359" t="s">
        <v>14876</v>
      </c>
      <c r="B5358" s="390" t="s">
        <v>5794</v>
      </c>
      <c r="C5358" s="391" t="s">
        <v>5882</v>
      </c>
      <c r="D5358" s="390" t="s">
        <v>5791</v>
      </c>
      <c r="E5358" s="390" t="s">
        <v>5402</v>
      </c>
      <c r="F5358" s="392" t="s">
        <v>5796</v>
      </c>
      <c r="G5358" s="393" t="s">
        <v>86</v>
      </c>
      <c r="H5358" s="394">
        <v>0.53200000000000003</v>
      </c>
      <c r="I5358" s="395">
        <v>18.54702</v>
      </c>
      <c r="J5358" s="395">
        <v>9.86</v>
      </c>
      <c r="K5358" s="379"/>
      <c r="L5358" s="491">
        <v>22.3</v>
      </c>
    </row>
    <row r="5359" spans="1:13" x14ac:dyDescent="0.2">
      <c r="A5359" s="359" t="s">
        <v>9900</v>
      </c>
      <c r="B5359" s="373" t="s">
        <v>5794</v>
      </c>
      <c r="C5359" s="374" t="s">
        <v>6995</v>
      </c>
      <c r="D5359" s="373" t="s">
        <v>5791</v>
      </c>
      <c r="E5359" s="373" t="s">
        <v>6996</v>
      </c>
      <c r="F5359" s="375" t="s">
        <v>5798</v>
      </c>
      <c r="G5359" s="376" t="s">
        <v>5298</v>
      </c>
      <c r="H5359" s="377">
        <v>3.2</v>
      </c>
      <c r="I5359" s="378">
        <v>3.23</v>
      </c>
      <c r="J5359" s="378">
        <v>10.33</v>
      </c>
      <c r="K5359" s="379"/>
      <c r="L5359" s="493">
        <v>3.9</v>
      </c>
    </row>
    <row r="5360" spans="1:13" x14ac:dyDescent="0.2">
      <c r="A5360" s="359" t="s">
        <v>9902</v>
      </c>
      <c r="B5360" s="360" t="s">
        <v>12340</v>
      </c>
      <c r="C5360" s="361" t="s">
        <v>5781</v>
      </c>
      <c r="D5360" s="360" t="s">
        <v>5782</v>
      </c>
      <c r="E5360" s="360" t="s">
        <v>5783</v>
      </c>
      <c r="F5360" s="362" t="s">
        <v>5784</v>
      </c>
      <c r="G5360" s="363" t="s">
        <v>5785</v>
      </c>
      <c r="H5360" s="361" t="s">
        <v>5786</v>
      </c>
      <c r="I5360" s="361" t="s">
        <v>5787</v>
      </c>
      <c r="J5360" s="361" t="s">
        <v>5788</v>
      </c>
      <c r="K5360" s="364"/>
      <c r="L5360" s="494"/>
    </row>
    <row r="5361" spans="1:13" x14ac:dyDescent="0.2">
      <c r="A5361" s="359" t="s">
        <v>9904</v>
      </c>
      <c r="B5361" s="365" t="s">
        <v>5789</v>
      </c>
      <c r="C5361" s="366" t="s">
        <v>6991</v>
      </c>
      <c r="D5361" s="365" t="s">
        <v>5791</v>
      </c>
      <c r="E5361" s="365" t="s">
        <v>819</v>
      </c>
      <c r="F5361" s="367">
        <v>12</v>
      </c>
      <c r="G5361" s="368" t="s">
        <v>5793</v>
      </c>
      <c r="H5361" s="369">
        <v>1</v>
      </c>
      <c r="I5361" s="370">
        <v>21.54</v>
      </c>
      <c r="J5361" s="370">
        <v>21.54</v>
      </c>
      <c r="K5361" s="371"/>
      <c r="L5361" s="495">
        <v>25.96</v>
      </c>
      <c r="M5361" s="488">
        <v>25.96</v>
      </c>
    </row>
    <row r="5362" spans="1:13" x14ac:dyDescent="0.2">
      <c r="A5362" s="359" t="s">
        <v>9905</v>
      </c>
      <c r="B5362" s="373" t="s">
        <v>5794</v>
      </c>
      <c r="C5362" s="374" t="s">
        <v>5795</v>
      </c>
      <c r="D5362" s="373" t="s">
        <v>5791</v>
      </c>
      <c r="E5362" s="373" t="s">
        <v>5302</v>
      </c>
      <c r="F5362" s="375" t="s">
        <v>5796</v>
      </c>
      <c r="G5362" s="376" t="s">
        <v>86</v>
      </c>
      <c r="H5362" s="377">
        <v>0.108</v>
      </c>
      <c r="I5362" s="378">
        <v>12.5</v>
      </c>
      <c r="J5362" s="378">
        <v>1.35</v>
      </c>
      <c r="K5362" s="379"/>
      <c r="L5362" s="493">
        <v>15.06</v>
      </c>
    </row>
    <row r="5363" spans="1:13" x14ac:dyDescent="0.2">
      <c r="A5363" s="359" t="s">
        <v>9906</v>
      </c>
      <c r="B5363" s="373" t="s">
        <v>5794</v>
      </c>
      <c r="C5363" s="374" t="s">
        <v>5882</v>
      </c>
      <c r="D5363" s="373" t="s">
        <v>5791</v>
      </c>
      <c r="E5363" s="373" t="s">
        <v>5402</v>
      </c>
      <c r="F5363" s="375" t="s">
        <v>5796</v>
      </c>
      <c r="G5363" s="376" t="s">
        <v>86</v>
      </c>
      <c r="H5363" s="377">
        <v>0.53200000000000003</v>
      </c>
      <c r="I5363" s="378">
        <v>18.54702</v>
      </c>
      <c r="J5363" s="378">
        <v>9.86</v>
      </c>
      <c r="K5363" s="379"/>
      <c r="L5363" s="493">
        <v>22.3</v>
      </c>
    </row>
    <row r="5364" spans="1:13" x14ac:dyDescent="0.2">
      <c r="A5364" s="359" t="s">
        <v>14877</v>
      </c>
      <c r="B5364" s="396" t="s">
        <v>5794</v>
      </c>
      <c r="C5364" s="397" t="s">
        <v>6995</v>
      </c>
      <c r="D5364" s="396" t="s">
        <v>5791</v>
      </c>
      <c r="E5364" s="396" t="s">
        <v>6996</v>
      </c>
      <c r="F5364" s="398" t="s">
        <v>5798</v>
      </c>
      <c r="G5364" s="399" t="s">
        <v>5298</v>
      </c>
      <c r="H5364" s="400">
        <v>3.2</v>
      </c>
      <c r="I5364" s="430">
        <v>3.23</v>
      </c>
      <c r="J5364" s="380">
        <v>10.33</v>
      </c>
      <c r="K5364" s="379"/>
      <c r="L5364" s="489">
        <v>3.9</v>
      </c>
    </row>
    <row r="5365" spans="1:13" ht="12.75" thickBot="1" x14ac:dyDescent="0.25">
      <c r="A5365" s="359" t="s">
        <v>14878</v>
      </c>
      <c r="B5365" s="381" t="s">
        <v>12346</v>
      </c>
      <c r="C5365" s="382" t="s">
        <v>5781</v>
      </c>
      <c r="D5365" s="381" t="s">
        <v>5782</v>
      </c>
      <c r="E5365" s="381" t="s">
        <v>5783</v>
      </c>
      <c r="F5365" s="383" t="s">
        <v>5784</v>
      </c>
      <c r="G5365" s="384" t="s">
        <v>5785</v>
      </c>
      <c r="H5365" s="382" t="s">
        <v>5786</v>
      </c>
      <c r="I5365" s="431" t="s">
        <v>5787</v>
      </c>
      <c r="J5365" s="382" t="s">
        <v>5788</v>
      </c>
      <c r="K5365" s="364"/>
    </row>
    <row r="5366" spans="1:13" ht="36.75" thickTop="1" x14ac:dyDescent="0.2">
      <c r="A5366" s="359" t="s">
        <v>14879</v>
      </c>
      <c r="B5366" s="401" t="s">
        <v>5789</v>
      </c>
      <c r="C5366" s="402" t="s">
        <v>6210</v>
      </c>
      <c r="D5366" s="401" t="s">
        <v>217</v>
      </c>
      <c r="E5366" s="401" t="s">
        <v>425</v>
      </c>
      <c r="F5366" s="403" t="s">
        <v>5936</v>
      </c>
      <c r="G5366" s="404" t="s">
        <v>280</v>
      </c>
      <c r="H5366" s="405">
        <v>1</v>
      </c>
      <c r="I5366" s="406">
        <v>13.370000000000001</v>
      </c>
      <c r="J5366" s="406">
        <v>13.369999999999997</v>
      </c>
      <c r="K5366" s="371"/>
      <c r="L5366" s="496">
        <v>16.12</v>
      </c>
      <c r="M5366" s="488">
        <v>16.12</v>
      </c>
    </row>
    <row r="5367" spans="1:13" ht="24" x14ac:dyDescent="0.2">
      <c r="A5367" s="359" t="s">
        <v>9909</v>
      </c>
      <c r="B5367" s="418" t="s">
        <v>5898</v>
      </c>
      <c r="C5367" s="419" t="s">
        <v>6211</v>
      </c>
      <c r="D5367" s="418" t="s">
        <v>217</v>
      </c>
      <c r="E5367" s="418" t="s">
        <v>6212</v>
      </c>
      <c r="F5367" s="420" t="s">
        <v>6213</v>
      </c>
      <c r="G5367" s="421" t="s">
        <v>5793</v>
      </c>
      <c r="H5367" s="422">
        <v>7.8899999999999998E-2</v>
      </c>
      <c r="I5367" s="423">
        <v>22.512</v>
      </c>
      <c r="J5367" s="423">
        <v>1.77</v>
      </c>
      <c r="K5367" s="379"/>
      <c r="L5367" s="493">
        <v>26.99</v>
      </c>
    </row>
    <row r="5368" spans="1:13" ht="24" x14ac:dyDescent="0.2">
      <c r="A5368" s="359" t="s">
        <v>9911</v>
      </c>
      <c r="B5368" s="418" t="s">
        <v>5898</v>
      </c>
      <c r="C5368" s="419" t="s">
        <v>6214</v>
      </c>
      <c r="D5368" s="418" t="s">
        <v>217</v>
      </c>
      <c r="E5368" s="418" t="s">
        <v>6215</v>
      </c>
      <c r="F5368" s="420" t="s">
        <v>6213</v>
      </c>
      <c r="G5368" s="421" t="s">
        <v>5793</v>
      </c>
      <c r="H5368" s="422">
        <v>7.8899999999999998E-2</v>
      </c>
      <c r="I5368" s="423">
        <v>8.67</v>
      </c>
      <c r="J5368" s="423">
        <v>0.68</v>
      </c>
      <c r="K5368" s="379"/>
      <c r="L5368" s="493">
        <v>10.45</v>
      </c>
    </row>
    <row r="5369" spans="1:13" ht="24" x14ac:dyDescent="0.2">
      <c r="A5369" s="359" t="s">
        <v>9913</v>
      </c>
      <c r="B5369" s="418" t="s">
        <v>5898</v>
      </c>
      <c r="C5369" s="419" t="s">
        <v>6216</v>
      </c>
      <c r="D5369" s="418" t="s">
        <v>217</v>
      </c>
      <c r="E5369" s="418" t="s">
        <v>1636</v>
      </c>
      <c r="F5369" s="420" t="s">
        <v>5908</v>
      </c>
      <c r="G5369" s="421" t="s">
        <v>185</v>
      </c>
      <c r="H5369" s="422">
        <v>8.0000000000000004E-4</v>
      </c>
      <c r="I5369" s="423">
        <v>14.57</v>
      </c>
      <c r="J5369" s="423">
        <v>0.01</v>
      </c>
      <c r="K5369" s="379"/>
      <c r="L5369" s="493">
        <v>17.559999999999999</v>
      </c>
      <c r="M5369" s="490"/>
    </row>
    <row r="5370" spans="1:13" ht="24" x14ac:dyDescent="0.2">
      <c r="A5370" s="359" t="s">
        <v>9914</v>
      </c>
      <c r="B5370" s="418" t="s">
        <v>5898</v>
      </c>
      <c r="C5370" s="419" t="s">
        <v>6217</v>
      </c>
      <c r="D5370" s="418" t="s">
        <v>217</v>
      </c>
      <c r="E5370" s="418" t="s">
        <v>6218</v>
      </c>
      <c r="F5370" s="420" t="s">
        <v>5908</v>
      </c>
      <c r="G5370" s="421" t="s">
        <v>185</v>
      </c>
      <c r="H5370" s="422">
        <v>2.3699999999999999E-2</v>
      </c>
      <c r="I5370" s="423">
        <v>18.77</v>
      </c>
      <c r="J5370" s="423">
        <v>0.44</v>
      </c>
      <c r="K5370" s="379"/>
      <c r="L5370" s="493">
        <v>22.62</v>
      </c>
    </row>
    <row r="5371" spans="1:13" ht="24" x14ac:dyDescent="0.2">
      <c r="A5371" s="359" t="s">
        <v>9915</v>
      </c>
      <c r="B5371" s="418" t="s">
        <v>5898</v>
      </c>
      <c r="C5371" s="419" t="s">
        <v>6219</v>
      </c>
      <c r="D5371" s="418" t="s">
        <v>217</v>
      </c>
      <c r="E5371" s="418" t="s">
        <v>6220</v>
      </c>
      <c r="F5371" s="420" t="s">
        <v>5908</v>
      </c>
      <c r="G5371" s="421" t="s">
        <v>185</v>
      </c>
      <c r="H5371" s="422">
        <v>5.0000000000000001E-3</v>
      </c>
      <c r="I5371" s="423">
        <v>24.33</v>
      </c>
      <c r="J5371" s="423">
        <v>0.12</v>
      </c>
      <c r="K5371" s="379"/>
      <c r="L5371" s="493">
        <v>29.31</v>
      </c>
    </row>
    <row r="5372" spans="1:13" ht="24" x14ac:dyDescent="0.2">
      <c r="A5372" s="359" t="s">
        <v>14880</v>
      </c>
      <c r="B5372" s="424" t="s">
        <v>5898</v>
      </c>
      <c r="C5372" s="425" t="s">
        <v>6221</v>
      </c>
      <c r="D5372" s="424" t="s">
        <v>217</v>
      </c>
      <c r="E5372" s="424" t="s">
        <v>6222</v>
      </c>
      <c r="F5372" s="426" t="s">
        <v>5901</v>
      </c>
      <c r="G5372" s="427" t="s">
        <v>5902</v>
      </c>
      <c r="H5372" s="428">
        <v>6.9999999999999999E-4</v>
      </c>
      <c r="I5372" s="429">
        <v>270.88</v>
      </c>
      <c r="J5372" s="417">
        <v>0.18</v>
      </c>
      <c r="K5372" s="379"/>
      <c r="L5372" s="489">
        <v>326.33</v>
      </c>
    </row>
    <row r="5373" spans="1:13" ht="24.75" thickBot="1" x14ac:dyDescent="0.25">
      <c r="A5373" s="359" t="s">
        <v>14881</v>
      </c>
      <c r="B5373" s="424" t="s">
        <v>5898</v>
      </c>
      <c r="C5373" s="425" t="s">
        <v>6223</v>
      </c>
      <c r="D5373" s="424" t="s">
        <v>217</v>
      </c>
      <c r="E5373" s="424" t="s">
        <v>6224</v>
      </c>
      <c r="F5373" s="426" t="s">
        <v>5901</v>
      </c>
      <c r="G5373" s="427" t="s">
        <v>5905</v>
      </c>
      <c r="H5373" s="428">
        <v>5.0000000000000001E-4</v>
      </c>
      <c r="I5373" s="429">
        <v>136.13999999999999</v>
      </c>
      <c r="J5373" s="417">
        <v>0.06</v>
      </c>
      <c r="K5373" s="379"/>
      <c r="L5373" s="489">
        <v>164.01</v>
      </c>
    </row>
    <row r="5374" spans="1:13" ht="12.75" thickTop="1" x14ac:dyDescent="0.2">
      <c r="A5374" s="359" t="s">
        <v>14882</v>
      </c>
      <c r="B5374" s="390" t="s">
        <v>5794</v>
      </c>
      <c r="C5374" s="391" t="s">
        <v>6225</v>
      </c>
      <c r="D5374" s="390" t="s">
        <v>217</v>
      </c>
      <c r="E5374" s="390" t="s">
        <v>6226</v>
      </c>
      <c r="F5374" s="392" t="s">
        <v>5798</v>
      </c>
      <c r="G5374" s="393" t="s">
        <v>280</v>
      </c>
      <c r="H5374" s="394">
        <v>1.8177E-3</v>
      </c>
      <c r="I5374" s="395">
        <v>7.53</v>
      </c>
      <c r="J5374" s="395">
        <v>0.01</v>
      </c>
      <c r="K5374" s="379"/>
      <c r="L5374" s="491">
        <v>9.08</v>
      </c>
    </row>
    <row r="5375" spans="1:13" x14ac:dyDescent="0.2">
      <c r="A5375" s="359" t="s">
        <v>9917</v>
      </c>
      <c r="B5375" s="373" t="s">
        <v>5794</v>
      </c>
      <c r="C5375" s="374" t="s">
        <v>6227</v>
      </c>
      <c r="D5375" s="373" t="s">
        <v>217</v>
      </c>
      <c r="E5375" s="373" t="s">
        <v>6228</v>
      </c>
      <c r="F5375" s="375" t="s">
        <v>5798</v>
      </c>
      <c r="G5375" s="376" t="s">
        <v>280</v>
      </c>
      <c r="H5375" s="377">
        <v>6.4238999999999997E-3</v>
      </c>
      <c r="I5375" s="378">
        <v>7.42</v>
      </c>
      <c r="J5375" s="378">
        <v>0.04</v>
      </c>
      <c r="K5375" s="379"/>
      <c r="L5375" s="493">
        <v>8.94</v>
      </c>
    </row>
    <row r="5376" spans="1:13" x14ac:dyDescent="0.2">
      <c r="A5376" s="359" t="s">
        <v>9919</v>
      </c>
      <c r="B5376" s="373" t="s">
        <v>5794</v>
      </c>
      <c r="C5376" s="374" t="s">
        <v>6229</v>
      </c>
      <c r="D5376" s="373" t="s">
        <v>217</v>
      </c>
      <c r="E5376" s="373" t="s">
        <v>6230</v>
      </c>
      <c r="F5376" s="375" t="s">
        <v>5798</v>
      </c>
      <c r="G5376" s="376" t="s">
        <v>280</v>
      </c>
      <c r="H5376" s="377">
        <v>0.51673250000000004</v>
      </c>
      <c r="I5376" s="378">
        <v>8.65</v>
      </c>
      <c r="J5376" s="378">
        <v>4.46</v>
      </c>
      <c r="K5376" s="379"/>
      <c r="L5376" s="493">
        <v>10.43</v>
      </c>
    </row>
    <row r="5377" spans="1:13" x14ac:dyDescent="0.2">
      <c r="A5377" s="359" t="s">
        <v>9921</v>
      </c>
      <c r="B5377" s="373" t="s">
        <v>5794</v>
      </c>
      <c r="C5377" s="374" t="s">
        <v>6231</v>
      </c>
      <c r="D5377" s="373" t="s">
        <v>217</v>
      </c>
      <c r="E5377" s="373" t="s">
        <v>6232</v>
      </c>
      <c r="F5377" s="375" t="s">
        <v>5798</v>
      </c>
      <c r="G5377" s="376" t="s">
        <v>280</v>
      </c>
      <c r="H5377" s="377">
        <v>0.56602569999999996</v>
      </c>
      <c r="I5377" s="378">
        <v>9.84</v>
      </c>
      <c r="J5377" s="378">
        <v>5.56</v>
      </c>
      <c r="K5377" s="379"/>
      <c r="L5377" s="493">
        <v>11.86</v>
      </c>
    </row>
    <row r="5378" spans="1:13" x14ac:dyDescent="0.2">
      <c r="A5378" s="359" t="s">
        <v>9922</v>
      </c>
      <c r="B5378" s="373" t="s">
        <v>5794</v>
      </c>
      <c r="C5378" s="374" t="s">
        <v>6233</v>
      </c>
      <c r="D5378" s="373" t="s">
        <v>217</v>
      </c>
      <c r="E5378" s="373" t="s">
        <v>6234</v>
      </c>
      <c r="F5378" s="375" t="s">
        <v>5798</v>
      </c>
      <c r="G5378" s="376" t="s">
        <v>280</v>
      </c>
      <c r="H5378" s="377">
        <v>1.8E-3</v>
      </c>
      <c r="I5378" s="378">
        <v>23.24</v>
      </c>
      <c r="J5378" s="378">
        <v>0.04</v>
      </c>
      <c r="K5378" s="379"/>
      <c r="L5378" s="493">
        <v>28</v>
      </c>
    </row>
    <row r="5379" spans="1:13" x14ac:dyDescent="0.2">
      <c r="A5379" s="359" t="s">
        <v>9923</v>
      </c>
      <c r="B5379" s="360" t="s">
        <v>12361</v>
      </c>
      <c r="C5379" s="361" t="s">
        <v>5781</v>
      </c>
      <c r="D5379" s="360" t="s">
        <v>5782</v>
      </c>
      <c r="E5379" s="360" t="s">
        <v>5783</v>
      </c>
      <c r="F5379" s="362" t="s">
        <v>5784</v>
      </c>
      <c r="G5379" s="363" t="s">
        <v>5785</v>
      </c>
      <c r="H5379" s="361" t="s">
        <v>5786</v>
      </c>
      <c r="I5379" s="361" t="s">
        <v>5787</v>
      </c>
      <c r="J5379" s="361" t="s">
        <v>5788</v>
      </c>
      <c r="K5379" s="364"/>
      <c r="L5379" s="494"/>
    </row>
    <row r="5380" spans="1:13" x14ac:dyDescent="0.2">
      <c r="A5380" s="359" t="s">
        <v>9924</v>
      </c>
      <c r="B5380" s="365" t="s">
        <v>5789</v>
      </c>
      <c r="C5380" s="366" t="s">
        <v>6236</v>
      </c>
      <c r="D5380" s="365" t="s">
        <v>5791</v>
      </c>
      <c r="E5380" s="365" t="s">
        <v>428</v>
      </c>
      <c r="F5380" s="367">
        <v>16</v>
      </c>
      <c r="G5380" s="368" t="s">
        <v>5793</v>
      </c>
      <c r="H5380" s="369">
        <v>1</v>
      </c>
      <c r="I5380" s="370">
        <v>35.49</v>
      </c>
      <c r="J5380" s="370">
        <v>35.489999999999995</v>
      </c>
      <c r="K5380" s="371"/>
      <c r="L5380" s="495">
        <v>42.77</v>
      </c>
      <c r="M5380" s="488">
        <v>42.77</v>
      </c>
    </row>
    <row r="5381" spans="1:13" x14ac:dyDescent="0.2">
      <c r="A5381" s="359" t="s">
        <v>9927</v>
      </c>
      <c r="B5381" s="373" t="s">
        <v>5794</v>
      </c>
      <c r="C5381" s="374" t="s">
        <v>5840</v>
      </c>
      <c r="D5381" s="373" t="s">
        <v>5791</v>
      </c>
      <c r="E5381" s="373" t="s">
        <v>5288</v>
      </c>
      <c r="F5381" s="375" t="s">
        <v>5796</v>
      </c>
      <c r="G5381" s="376" t="s">
        <v>86</v>
      </c>
      <c r="H5381" s="377">
        <v>8.0799999999999997E-2</v>
      </c>
      <c r="I5381" s="378">
        <v>18.510000000000002</v>
      </c>
      <c r="J5381" s="378">
        <v>1.49</v>
      </c>
      <c r="K5381" s="379"/>
      <c r="L5381" s="493">
        <v>22.3</v>
      </c>
    </row>
    <row r="5382" spans="1:13" x14ac:dyDescent="0.2">
      <c r="A5382" s="359" t="s">
        <v>9928</v>
      </c>
      <c r="B5382" s="373" t="s">
        <v>5794</v>
      </c>
      <c r="C5382" s="374" t="s">
        <v>5815</v>
      </c>
      <c r="D5382" s="373" t="s">
        <v>5791</v>
      </c>
      <c r="E5382" s="373" t="s">
        <v>5286</v>
      </c>
      <c r="F5382" s="375" t="s">
        <v>5796</v>
      </c>
      <c r="G5382" s="376" t="s">
        <v>86</v>
      </c>
      <c r="H5382" s="377">
        <v>0.16600000000000001</v>
      </c>
      <c r="I5382" s="378">
        <v>11.125350000000021</v>
      </c>
      <c r="J5382" s="378">
        <v>1.84</v>
      </c>
      <c r="K5382" s="379"/>
      <c r="L5382" s="493">
        <v>13.34</v>
      </c>
    </row>
    <row r="5383" spans="1:13" x14ac:dyDescent="0.2">
      <c r="A5383" s="359" t="s">
        <v>14883</v>
      </c>
      <c r="B5383" s="396" t="s">
        <v>5794</v>
      </c>
      <c r="C5383" s="397" t="s">
        <v>6237</v>
      </c>
      <c r="D5383" s="396" t="s">
        <v>5791</v>
      </c>
      <c r="E5383" s="396" t="s">
        <v>6238</v>
      </c>
      <c r="F5383" s="398" t="s">
        <v>5798</v>
      </c>
      <c r="G5383" s="399" t="s">
        <v>5305</v>
      </c>
      <c r="H5383" s="400">
        <v>12</v>
      </c>
      <c r="I5383" s="430">
        <v>2.68</v>
      </c>
      <c r="J5383" s="380">
        <v>32.159999999999997</v>
      </c>
      <c r="K5383" s="379"/>
      <c r="L5383" s="489">
        <v>3.23</v>
      </c>
    </row>
    <row r="5384" spans="1:13" ht="12.75" thickBot="1" x14ac:dyDescent="0.25">
      <c r="A5384" s="359" t="s">
        <v>14884</v>
      </c>
      <c r="B5384" s="381" t="s">
        <v>12367</v>
      </c>
      <c r="C5384" s="382" t="s">
        <v>5781</v>
      </c>
      <c r="D5384" s="381" t="s">
        <v>5782</v>
      </c>
      <c r="E5384" s="381" t="s">
        <v>5783</v>
      </c>
      <c r="F5384" s="383" t="s">
        <v>5784</v>
      </c>
      <c r="G5384" s="384" t="s">
        <v>5785</v>
      </c>
      <c r="H5384" s="382" t="s">
        <v>5786</v>
      </c>
      <c r="I5384" s="431" t="s">
        <v>5787</v>
      </c>
      <c r="J5384" s="382" t="s">
        <v>5788</v>
      </c>
      <c r="K5384" s="364"/>
    </row>
    <row r="5385" spans="1:13" ht="12.75" thickTop="1" x14ac:dyDescent="0.2">
      <c r="A5385" s="359" t="s">
        <v>14885</v>
      </c>
      <c r="B5385" s="401" t="s">
        <v>5789</v>
      </c>
      <c r="C5385" s="402" t="s">
        <v>6240</v>
      </c>
      <c r="D5385" s="401" t="s">
        <v>5791</v>
      </c>
      <c r="E5385" s="401" t="s">
        <v>430</v>
      </c>
      <c r="F5385" s="403">
        <v>16</v>
      </c>
      <c r="G5385" s="404" t="s">
        <v>5385</v>
      </c>
      <c r="H5385" s="405">
        <v>1</v>
      </c>
      <c r="I5385" s="406">
        <v>32.79</v>
      </c>
      <c r="J5385" s="406">
        <v>32.79</v>
      </c>
      <c r="K5385" s="371"/>
      <c r="L5385" s="496">
        <v>39.51</v>
      </c>
      <c r="M5385" s="488">
        <v>39.51</v>
      </c>
    </row>
    <row r="5386" spans="1:13" x14ac:dyDescent="0.2">
      <c r="A5386" s="359" t="s">
        <v>9929</v>
      </c>
      <c r="B5386" s="373" t="s">
        <v>5794</v>
      </c>
      <c r="C5386" s="374" t="s">
        <v>5840</v>
      </c>
      <c r="D5386" s="373" t="s">
        <v>5791</v>
      </c>
      <c r="E5386" s="373" t="s">
        <v>5288</v>
      </c>
      <c r="F5386" s="375" t="s">
        <v>5796</v>
      </c>
      <c r="G5386" s="376" t="s">
        <v>86</v>
      </c>
      <c r="H5386" s="377">
        <v>0.52480000000000004</v>
      </c>
      <c r="I5386" s="378">
        <v>18.510000000000002</v>
      </c>
      <c r="J5386" s="378">
        <v>9.7100000000000009</v>
      </c>
      <c r="K5386" s="379"/>
      <c r="L5386" s="493">
        <v>22.3</v>
      </c>
    </row>
    <row r="5387" spans="1:13" x14ac:dyDescent="0.2">
      <c r="A5387" s="359" t="s">
        <v>9931</v>
      </c>
      <c r="B5387" s="373" t="s">
        <v>5794</v>
      </c>
      <c r="C5387" s="374" t="s">
        <v>6196</v>
      </c>
      <c r="D5387" s="373" t="s">
        <v>5791</v>
      </c>
      <c r="E5387" s="373" t="s">
        <v>5378</v>
      </c>
      <c r="F5387" s="375" t="s">
        <v>5798</v>
      </c>
      <c r="G5387" s="376" t="s">
        <v>5298</v>
      </c>
      <c r="H5387" s="377">
        <v>0.32400000000000001</v>
      </c>
      <c r="I5387" s="378">
        <v>0.8</v>
      </c>
      <c r="J5387" s="378">
        <v>0.25</v>
      </c>
      <c r="K5387" s="379"/>
      <c r="L5387" s="493">
        <v>0.97</v>
      </c>
    </row>
    <row r="5388" spans="1:13" x14ac:dyDescent="0.2">
      <c r="A5388" s="359" t="s">
        <v>9932</v>
      </c>
      <c r="B5388" s="373" t="s">
        <v>5794</v>
      </c>
      <c r="C5388" s="374" t="s">
        <v>5797</v>
      </c>
      <c r="D5388" s="373" t="s">
        <v>5791</v>
      </c>
      <c r="E5388" s="373" t="s">
        <v>5380</v>
      </c>
      <c r="F5388" s="375" t="s">
        <v>5798</v>
      </c>
      <c r="G5388" s="376" t="s">
        <v>5298</v>
      </c>
      <c r="H5388" s="377">
        <v>0.32400000000000001</v>
      </c>
      <c r="I5388" s="378">
        <v>0.52</v>
      </c>
      <c r="J5388" s="378">
        <v>0.16</v>
      </c>
      <c r="K5388" s="379"/>
      <c r="L5388" s="493">
        <v>0.63</v>
      </c>
    </row>
    <row r="5389" spans="1:13" x14ac:dyDescent="0.2">
      <c r="A5389" s="359" t="s">
        <v>9933</v>
      </c>
      <c r="B5389" s="373" t="s">
        <v>5794</v>
      </c>
      <c r="C5389" s="374" t="s">
        <v>6241</v>
      </c>
      <c r="D5389" s="373" t="s">
        <v>5791</v>
      </c>
      <c r="E5389" s="373" t="s">
        <v>430</v>
      </c>
      <c r="F5389" s="375" t="s">
        <v>5798</v>
      </c>
      <c r="G5389" s="376" t="s">
        <v>5305</v>
      </c>
      <c r="H5389" s="377">
        <v>3</v>
      </c>
      <c r="I5389" s="378">
        <v>5.27</v>
      </c>
      <c r="J5389" s="378">
        <v>15.81</v>
      </c>
      <c r="K5389" s="379"/>
      <c r="L5389" s="493">
        <v>6.35</v>
      </c>
    </row>
    <row r="5390" spans="1:13" x14ac:dyDescent="0.2">
      <c r="A5390" s="359" t="s">
        <v>9934</v>
      </c>
      <c r="B5390" s="373" t="s">
        <v>5794</v>
      </c>
      <c r="C5390" s="374" t="s">
        <v>5815</v>
      </c>
      <c r="D5390" s="373" t="s">
        <v>5791</v>
      </c>
      <c r="E5390" s="373" t="s">
        <v>5286</v>
      </c>
      <c r="F5390" s="375" t="s">
        <v>5796</v>
      </c>
      <c r="G5390" s="376" t="s">
        <v>86</v>
      </c>
      <c r="H5390" s="377">
        <v>0.58450000000000002</v>
      </c>
      <c r="I5390" s="378">
        <v>11.088449999999996</v>
      </c>
      <c r="J5390" s="378">
        <v>6.48</v>
      </c>
      <c r="K5390" s="379"/>
      <c r="L5390" s="493">
        <v>13.34</v>
      </c>
    </row>
    <row r="5391" spans="1:13" x14ac:dyDescent="0.2">
      <c r="A5391" s="359" t="s">
        <v>14886</v>
      </c>
      <c r="B5391" s="396" t="s">
        <v>5794</v>
      </c>
      <c r="C5391" s="397" t="s">
        <v>6197</v>
      </c>
      <c r="D5391" s="396" t="s">
        <v>5791</v>
      </c>
      <c r="E5391" s="396" t="s">
        <v>5364</v>
      </c>
      <c r="F5391" s="398" t="s">
        <v>5798</v>
      </c>
      <c r="G5391" s="399" t="s">
        <v>5885</v>
      </c>
      <c r="H5391" s="400">
        <v>2.5000000000000001E-3</v>
      </c>
      <c r="I5391" s="430">
        <v>154.26</v>
      </c>
      <c r="J5391" s="380">
        <v>0.38</v>
      </c>
      <c r="K5391" s="379"/>
      <c r="L5391" s="489">
        <v>185.84</v>
      </c>
    </row>
    <row r="5392" spans="1:13" ht="12.75" thickBot="1" x14ac:dyDescent="0.25">
      <c r="A5392" s="359" t="s">
        <v>14887</v>
      </c>
      <c r="B5392" s="381" t="s">
        <v>12376</v>
      </c>
      <c r="C5392" s="382" t="s">
        <v>5781</v>
      </c>
      <c r="D5392" s="381" t="s">
        <v>5782</v>
      </c>
      <c r="E5392" s="381" t="s">
        <v>5783</v>
      </c>
      <c r="F5392" s="383" t="s">
        <v>5784</v>
      </c>
      <c r="G5392" s="384" t="s">
        <v>5785</v>
      </c>
      <c r="H5392" s="382" t="s">
        <v>5786</v>
      </c>
      <c r="I5392" s="431" t="s">
        <v>5787</v>
      </c>
      <c r="J5392" s="382" t="s">
        <v>5788</v>
      </c>
      <c r="K5392" s="364"/>
    </row>
    <row r="5393" spans="1:13" ht="12.75" thickTop="1" x14ac:dyDescent="0.2">
      <c r="A5393" s="359" t="s">
        <v>14888</v>
      </c>
      <c r="B5393" s="401" t="s">
        <v>5789</v>
      </c>
      <c r="C5393" s="402" t="s">
        <v>6243</v>
      </c>
      <c r="D5393" s="401" t="s">
        <v>5791</v>
      </c>
      <c r="E5393" s="401" t="s">
        <v>432</v>
      </c>
      <c r="F5393" s="403">
        <v>16</v>
      </c>
      <c r="G5393" s="404" t="s">
        <v>5385</v>
      </c>
      <c r="H5393" s="405">
        <v>1</v>
      </c>
      <c r="I5393" s="406">
        <v>17.869999999999997</v>
      </c>
      <c r="J5393" s="406">
        <v>17.869999999999997</v>
      </c>
      <c r="K5393" s="371"/>
      <c r="L5393" s="496">
        <v>21.54</v>
      </c>
      <c r="M5393" s="488">
        <v>21.54</v>
      </c>
    </row>
    <row r="5394" spans="1:13" x14ac:dyDescent="0.2">
      <c r="A5394" s="359" t="s">
        <v>9935</v>
      </c>
      <c r="B5394" s="373" t="s">
        <v>5794</v>
      </c>
      <c r="C5394" s="374" t="s">
        <v>5840</v>
      </c>
      <c r="D5394" s="373" t="s">
        <v>5791</v>
      </c>
      <c r="E5394" s="373" t="s">
        <v>5288</v>
      </c>
      <c r="F5394" s="375" t="s">
        <v>5796</v>
      </c>
      <c r="G5394" s="376" t="s">
        <v>86</v>
      </c>
      <c r="H5394" s="377">
        <v>0.30690000000000001</v>
      </c>
      <c r="I5394" s="378">
        <v>18.510000000000002</v>
      </c>
      <c r="J5394" s="378">
        <v>5.68</v>
      </c>
      <c r="K5394" s="379"/>
      <c r="L5394" s="493">
        <v>22.3</v>
      </c>
    </row>
    <row r="5395" spans="1:13" x14ac:dyDescent="0.2">
      <c r="A5395" s="359" t="s">
        <v>9937</v>
      </c>
      <c r="B5395" s="373" t="s">
        <v>5794</v>
      </c>
      <c r="C5395" s="374" t="s">
        <v>5815</v>
      </c>
      <c r="D5395" s="373" t="s">
        <v>5791</v>
      </c>
      <c r="E5395" s="373" t="s">
        <v>5286</v>
      </c>
      <c r="F5395" s="375" t="s">
        <v>5796</v>
      </c>
      <c r="G5395" s="376" t="s">
        <v>86</v>
      </c>
      <c r="H5395" s="377">
        <v>0.29630000000000001</v>
      </c>
      <c r="I5395" s="378">
        <v>11.07</v>
      </c>
      <c r="J5395" s="378">
        <v>3.28</v>
      </c>
      <c r="K5395" s="379"/>
      <c r="L5395" s="493">
        <v>13.34</v>
      </c>
    </row>
    <row r="5396" spans="1:13" x14ac:dyDescent="0.2">
      <c r="A5396" s="359" t="s">
        <v>9939</v>
      </c>
      <c r="B5396" s="373" t="s">
        <v>5794</v>
      </c>
      <c r="C5396" s="374" t="s">
        <v>6197</v>
      </c>
      <c r="D5396" s="373" t="s">
        <v>5791</v>
      </c>
      <c r="E5396" s="373" t="s">
        <v>5364</v>
      </c>
      <c r="F5396" s="375" t="s">
        <v>5798</v>
      </c>
      <c r="G5396" s="376" t="s">
        <v>5885</v>
      </c>
      <c r="H5396" s="377">
        <v>2.5000000000000001E-3</v>
      </c>
      <c r="I5396" s="378">
        <v>154.26</v>
      </c>
      <c r="J5396" s="378">
        <v>0.38</v>
      </c>
      <c r="K5396" s="379"/>
      <c r="L5396" s="493">
        <v>185.84</v>
      </c>
    </row>
    <row r="5397" spans="1:13" x14ac:dyDescent="0.2">
      <c r="A5397" s="359" t="s">
        <v>9940</v>
      </c>
      <c r="B5397" s="373" t="s">
        <v>5794</v>
      </c>
      <c r="C5397" s="374" t="s">
        <v>6196</v>
      </c>
      <c r="D5397" s="373" t="s">
        <v>5791</v>
      </c>
      <c r="E5397" s="373" t="s">
        <v>5378</v>
      </c>
      <c r="F5397" s="375" t="s">
        <v>5798</v>
      </c>
      <c r="G5397" s="376" t="s">
        <v>5298</v>
      </c>
      <c r="H5397" s="377">
        <v>0.32400000000000001</v>
      </c>
      <c r="I5397" s="378">
        <v>0.8400000000000114</v>
      </c>
      <c r="J5397" s="378">
        <v>0.27</v>
      </c>
      <c r="K5397" s="379"/>
      <c r="L5397" s="493">
        <v>0.97</v>
      </c>
    </row>
    <row r="5398" spans="1:13" x14ac:dyDescent="0.2">
      <c r="A5398" s="359" t="s">
        <v>9941</v>
      </c>
      <c r="B5398" s="373" t="s">
        <v>5794</v>
      </c>
      <c r="C5398" s="374" t="s">
        <v>5797</v>
      </c>
      <c r="D5398" s="373" t="s">
        <v>5791</v>
      </c>
      <c r="E5398" s="373" t="s">
        <v>5380</v>
      </c>
      <c r="F5398" s="375" t="s">
        <v>5798</v>
      </c>
      <c r="G5398" s="376" t="s">
        <v>5298</v>
      </c>
      <c r="H5398" s="377">
        <v>0.32400000000000001</v>
      </c>
      <c r="I5398" s="378">
        <v>0.52</v>
      </c>
      <c r="J5398" s="378">
        <v>0.16</v>
      </c>
      <c r="K5398" s="379"/>
      <c r="L5398" s="493">
        <v>0.63</v>
      </c>
    </row>
    <row r="5399" spans="1:13" x14ac:dyDescent="0.2">
      <c r="A5399" s="359" t="s">
        <v>9942</v>
      </c>
      <c r="B5399" s="373" t="s">
        <v>5794</v>
      </c>
      <c r="C5399" s="374" t="s">
        <v>6244</v>
      </c>
      <c r="D5399" s="373" t="s">
        <v>5791</v>
      </c>
      <c r="E5399" s="373" t="s">
        <v>6245</v>
      </c>
      <c r="F5399" s="375" t="s">
        <v>5798</v>
      </c>
      <c r="G5399" s="376" t="s">
        <v>5305</v>
      </c>
      <c r="H5399" s="377">
        <v>3</v>
      </c>
      <c r="I5399" s="378">
        <v>2.7</v>
      </c>
      <c r="J5399" s="378">
        <v>8.1</v>
      </c>
      <c r="K5399" s="379"/>
      <c r="L5399" s="493">
        <v>3.26</v>
      </c>
    </row>
    <row r="5400" spans="1:13" x14ac:dyDescent="0.2">
      <c r="A5400" s="359" t="s">
        <v>9945</v>
      </c>
      <c r="B5400" s="360" t="s">
        <v>12385</v>
      </c>
      <c r="C5400" s="361" t="s">
        <v>5781</v>
      </c>
      <c r="D5400" s="360" t="s">
        <v>5782</v>
      </c>
      <c r="E5400" s="360" t="s">
        <v>5783</v>
      </c>
      <c r="F5400" s="362" t="s">
        <v>5784</v>
      </c>
      <c r="G5400" s="363" t="s">
        <v>5785</v>
      </c>
      <c r="H5400" s="361" t="s">
        <v>5786</v>
      </c>
      <c r="I5400" s="361" t="s">
        <v>5787</v>
      </c>
      <c r="J5400" s="361" t="s">
        <v>5788</v>
      </c>
      <c r="K5400" s="364"/>
      <c r="L5400" s="494"/>
    </row>
    <row r="5401" spans="1:13" x14ac:dyDescent="0.2">
      <c r="A5401" s="359" t="s">
        <v>9946</v>
      </c>
      <c r="B5401" s="365" t="s">
        <v>5789</v>
      </c>
      <c r="C5401" s="366" t="s">
        <v>6247</v>
      </c>
      <c r="D5401" s="365" t="s">
        <v>5791</v>
      </c>
      <c r="E5401" s="365" t="s">
        <v>434</v>
      </c>
      <c r="F5401" s="367">
        <v>16</v>
      </c>
      <c r="G5401" s="368" t="s">
        <v>172</v>
      </c>
      <c r="H5401" s="369">
        <v>1</v>
      </c>
      <c r="I5401" s="370">
        <v>11.45</v>
      </c>
      <c r="J5401" s="370">
        <v>11.45</v>
      </c>
      <c r="K5401" s="371"/>
      <c r="L5401" s="495">
        <v>13.8</v>
      </c>
      <c r="M5401" s="488">
        <v>13.8</v>
      </c>
    </row>
    <row r="5402" spans="1:13" x14ac:dyDescent="0.2">
      <c r="A5402" s="359" t="s">
        <v>14889</v>
      </c>
      <c r="B5402" s="396" t="s">
        <v>5794</v>
      </c>
      <c r="C5402" s="397" t="s">
        <v>5840</v>
      </c>
      <c r="D5402" s="396" t="s">
        <v>5791</v>
      </c>
      <c r="E5402" s="396" t="s">
        <v>5288</v>
      </c>
      <c r="F5402" s="398" t="s">
        <v>5796</v>
      </c>
      <c r="G5402" s="399" t="s">
        <v>86</v>
      </c>
      <c r="H5402" s="400">
        <v>0.36159999999999998</v>
      </c>
      <c r="I5402" s="430">
        <v>18.510000000000002</v>
      </c>
      <c r="J5402" s="380">
        <v>6.69</v>
      </c>
      <c r="K5402" s="379"/>
      <c r="L5402" s="489">
        <v>22.3</v>
      </c>
    </row>
    <row r="5403" spans="1:13" ht="12.75" thickBot="1" x14ac:dyDescent="0.25">
      <c r="A5403" s="359" t="s">
        <v>14890</v>
      </c>
      <c r="B5403" s="396" t="s">
        <v>5794</v>
      </c>
      <c r="C5403" s="397" t="s">
        <v>6196</v>
      </c>
      <c r="D5403" s="396" t="s">
        <v>5791</v>
      </c>
      <c r="E5403" s="396" t="s">
        <v>5378</v>
      </c>
      <c r="F5403" s="398" t="s">
        <v>5798</v>
      </c>
      <c r="G5403" s="399" t="s">
        <v>5298</v>
      </c>
      <c r="H5403" s="400">
        <v>0.16200000000000001</v>
      </c>
      <c r="I5403" s="430">
        <v>0.8</v>
      </c>
      <c r="J5403" s="380">
        <v>0.12</v>
      </c>
      <c r="K5403" s="379"/>
      <c r="L5403" s="489">
        <v>0.97</v>
      </c>
    </row>
    <row r="5404" spans="1:13" ht="12.75" thickTop="1" x14ac:dyDescent="0.2">
      <c r="A5404" s="359" t="s">
        <v>14891</v>
      </c>
      <c r="B5404" s="390" t="s">
        <v>5794</v>
      </c>
      <c r="C5404" s="391" t="s">
        <v>5797</v>
      </c>
      <c r="D5404" s="390" t="s">
        <v>5791</v>
      </c>
      <c r="E5404" s="390" t="s">
        <v>5380</v>
      </c>
      <c r="F5404" s="392" t="s">
        <v>5798</v>
      </c>
      <c r="G5404" s="393" t="s">
        <v>5298</v>
      </c>
      <c r="H5404" s="394">
        <v>0.16200000000000001</v>
      </c>
      <c r="I5404" s="395">
        <v>0.52</v>
      </c>
      <c r="J5404" s="395">
        <v>0.08</v>
      </c>
      <c r="K5404" s="379"/>
      <c r="L5404" s="491">
        <v>0.63</v>
      </c>
    </row>
    <row r="5405" spans="1:13" x14ac:dyDescent="0.2">
      <c r="A5405" s="359" t="s">
        <v>9947</v>
      </c>
      <c r="B5405" s="373" t="s">
        <v>5794</v>
      </c>
      <c r="C5405" s="374" t="s">
        <v>5815</v>
      </c>
      <c r="D5405" s="373" t="s">
        <v>5791</v>
      </c>
      <c r="E5405" s="373" t="s">
        <v>5286</v>
      </c>
      <c r="F5405" s="375" t="s">
        <v>5796</v>
      </c>
      <c r="G5405" s="376" t="s">
        <v>86</v>
      </c>
      <c r="H5405" s="377">
        <v>0.39389999999999997</v>
      </c>
      <c r="I5405" s="378">
        <v>11.07</v>
      </c>
      <c r="J5405" s="378">
        <v>4.3600000000000003</v>
      </c>
      <c r="K5405" s="379"/>
      <c r="L5405" s="493">
        <v>13.34</v>
      </c>
    </row>
    <row r="5406" spans="1:13" x14ac:dyDescent="0.2">
      <c r="A5406" s="359" t="s">
        <v>9949</v>
      </c>
      <c r="B5406" s="373" t="s">
        <v>5794</v>
      </c>
      <c r="C5406" s="374" t="s">
        <v>6197</v>
      </c>
      <c r="D5406" s="373" t="s">
        <v>5791</v>
      </c>
      <c r="E5406" s="373" t="s">
        <v>5364</v>
      </c>
      <c r="F5406" s="375" t="s">
        <v>5798</v>
      </c>
      <c r="G5406" s="376" t="s">
        <v>5885</v>
      </c>
      <c r="H5406" s="377">
        <v>1.2999999999999999E-3</v>
      </c>
      <c r="I5406" s="378">
        <v>154.26</v>
      </c>
      <c r="J5406" s="378">
        <v>0.2</v>
      </c>
      <c r="K5406" s="379"/>
      <c r="L5406" s="493">
        <v>185.84</v>
      </c>
    </row>
    <row r="5407" spans="1:13" x14ac:dyDescent="0.2">
      <c r="A5407" s="359" t="s">
        <v>9950</v>
      </c>
      <c r="B5407" s="360" t="s">
        <v>12393</v>
      </c>
      <c r="C5407" s="361" t="s">
        <v>5781</v>
      </c>
      <c r="D5407" s="360" t="s">
        <v>5782</v>
      </c>
      <c r="E5407" s="360" t="s">
        <v>5783</v>
      </c>
      <c r="F5407" s="362" t="s">
        <v>5784</v>
      </c>
      <c r="G5407" s="363" t="s">
        <v>5785</v>
      </c>
      <c r="H5407" s="361" t="s">
        <v>5786</v>
      </c>
      <c r="I5407" s="361" t="s">
        <v>5787</v>
      </c>
      <c r="J5407" s="361" t="s">
        <v>5788</v>
      </c>
      <c r="K5407" s="364"/>
      <c r="L5407" s="494"/>
    </row>
    <row r="5408" spans="1:13" x14ac:dyDescent="0.2">
      <c r="A5408" s="359" t="s">
        <v>9951</v>
      </c>
      <c r="B5408" s="365" t="s">
        <v>5789</v>
      </c>
      <c r="C5408" s="366" t="s">
        <v>6249</v>
      </c>
      <c r="D5408" s="365" t="s">
        <v>5791</v>
      </c>
      <c r="E5408" s="365" t="s">
        <v>439</v>
      </c>
      <c r="F5408" s="367">
        <v>18</v>
      </c>
      <c r="G5408" s="368" t="s">
        <v>5793</v>
      </c>
      <c r="H5408" s="369">
        <v>1</v>
      </c>
      <c r="I5408" s="370">
        <v>590.7700000000001</v>
      </c>
      <c r="J5408" s="370">
        <v>590.77</v>
      </c>
      <c r="K5408" s="371"/>
      <c r="L5408" s="495">
        <v>711.6</v>
      </c>
      <c r="M5408" s="488">
        <v>711.6</v>
      </c>
    </row>
    <row r="5409" spans="1:13" x14ac:dyDescent="0.2">
      <c r="A5409" s="359" t="s">
        <v>9952</v>
      </c>
      <c r="B5409" s="373" t="s">
        <v>5794</v>
      </c>
      <c r="C5409" s="374" t="s">
        <v>5840</v>
      </c>
      <c r="D5409" s="373" t="s">
        <v>5791</v>
      </c>
      <c r="E5409" s="373" t="s">
        <v>5288</v>
      </c>
      <c r="F5409" s="375" t="s">
        <v>5796</v>
      </c>
      <c r="G5409" s="376" t="s">
        <v>86</v>
      </c>
      <c r="H5409" s="377">
        <v>1.3187</v>
      </c>
      <c r="I5409" s="378">
        <v>18.510000000000002</v>
      </c>
      <c r="J5409" s="378">
        <v>24.4</v>
      </c>
      <c r="K5409" s="379"/>
      <c r="L5409" s="493">
        <v>22.3</v>
      </c>
    </row>
    <row r="5410" spans="1:13" x14ac:dyDescent="0.2">
      <c r="A5410" s="359" t="s">
        <v>14892</v>
      </c>
      <c r="B5410" s="396" t="s">
        <v>5794</v>
      </c>
      <c r="C5410" s="397" t="s">
        <v>5797</v>
      </c>
      <c r="D5410" s="396" t="s">
        <v>5791</v>
      </c>
      <c r="E5410" s="396" t="s">
        <v>5380</v>
      </c>
      <c r="F5410" s="398" t="s">
        <v>5798</v>
      </c>
      <c r="G5410" s="399" t="s">
        <v>5298</v>
      </c>
      <c r="H5410" s="400">
        <v>5</v>
      </c>
      <c r="I5410" s="430">
        <v>0.52</v>
      </c>
      <c r="J5410" s="380">
        <v>2.6</v>
      </c>
      <c r="K5410" s="379"/>
      <c r="L5410" s="489">
        <v>0.63</v>
      </c>
    </row>
    <row r="5411" spans="1:13" ht="12.75" thickBot="1" x14ac:dyDescent="0.25">
      <c r="A5411" s="359" t="s">
        <v>14893</v>
      </c>
      <c r="B5411" s="396" t="s">
        <v>5794</v>
      </c>
      <c r="C5411" s="397" t="s">
        <v>6250</v>
      </c>
      <c r="D5411" s="396" t="s">
        <v>5791</v>
      </c>
      <c r="E5411" s="396" t="s">
        <v>5413</v>
      </c>
      <c r="F5411" s="398" t="s">
        <v>5798</v>
      </c>
      <c r="G5411" s="399" t="s">
        <v>5305</v>
      </c>
      <c r="H5411" s="400">
        <v>5.9499999999999997E-2</v>
      </c>
      <c r="I5411" s="430">
        <v>16.030612244897956</v>
      </c>
      <c r="J5411" s="380">
        <v>0.95</v>
      </c>
      <c r="K5411" s="379"/>
      <c r="L5411" s="489">
        <v>15.06</v>
      </c>
    </row>
    <row r="5412" spans="1:13" ht="12.75" thickTop="1" x14ac:dyDescent="0.2">
      <c r="A5412" s="359" t="s">
        <v>14894</v>
      </c>
      <c r="B5412" s="390" t="s">
        <v>5794</v>
      </c>
      <c r="C5412" s="391" t="s">
        <v>6251</v>
      </c>
      <c r="D5412" s="390" t="s">
        <v>5791</v>
      </c>
      <c r="E5412" s="390" t="s">
        <v>6252</v>
      </c>
      <c r="F5412" s="392" t="s">
        <v>5798</v>
      </c>
      <c r="G5412" s="393" t="s">
        <v>5305</v>
      </c>
      <c r="H5412" s="394">
        <v>1.7857000000000001</v>
      </c>
      <c r="I5412" s="395">
        <v>10.220000000000001</v>
      </c>
      <c r="J5412" s="395">
        <v>18.239999999999998</v>
      </c>
      <c r="K5412" s="379"/>
      <c r="L5412" s="491">
        <v>12.32</v>
      </c>
    </row>
    <row r="5413" spans="1:13" x14ac:dyDescent="0.2">
      <c r="A5413" s="359" t="s">
        <v>9953</v>
      </c>
      <c r="B5413" s="373" t="s">
        <v>5794</v>
      </c>
      <c r="C5413" s="374" t="s">
        <v>6253</v>
      </c>
      <c r="D5413" s="373" t="s">
        <v>5791</v>
      </c>
      <c r="E5413" s="373" t="s">
        <v>5416</v>
      </c>
      <c r="F5413" s="375" t="s">
        <v>5798</v>
      </c>
      <c r="G5413" s="376" t="s">
        <v>5305</v>
      </c>
      <c r="H5413" s="377">
        <v>1</v>
      </c>
      <c r="I5413" s="378">
        <v>143.63999999999999</v>
      </c>
      <c r="J5413" s="378">
        <v>143.63999999999999</v>
      </c>
      <c r="K5413" s="379"/>
      <c r="L5413" s="493">
        <v>173.04</v>
      </c>
    </row>
    <row r="5414" spans="1:13" x14ac:dyDescent="0.2">
      <c r="A5414" s="359" t="s">
        <v>9955</v>
      </c>
      <c r="B5414" s="373" t="s">
        <v>5794</v>
      </c>
      <c r="C5414" s="374" t="s">
        <v>5815</v>
      </c>
      <c r="D5414" s="373" t="s">
        <v>5791</v>
      </c>
      <c r="E5414" s="373" t="s">
        <v>5286</v>
      </c>
      <c r="F5414" s="375" t="s">
        <v>5796</v>
      </c>
      <c r="G5414" s="376" t="s">
        <v>86</v>
      </c>
      <c r="H5414" s="377">
        <v>1.2222999999999999</v>
      </c>
      <c r="I5414" s="378">
        <v>11.07</v>
      </c>
      <c r="J5414" s="378">
        <v>13.53</v>
      </c>
      <c r="K5414" s="379"/>
      <c r="L5414" s="493">
        <v>13.34</v>
      </c>
    </row>
    <row r="5415" spans="1:13" x14ac:dyDescent="0.2">
      <c r="A5415" s="359" t="s">
        <v>9957</v>
      </c>
      <c r="B5415" s="373" t="s">
        <v>5794</v>
      </c>
      <c r="C5415" s="374" t="s">
        <v>6254</v>
      </c>
      <c r="D5415" s="373" t="s">
        <v>5791</v>
      </c>
      <c r="E5415" s="373" t="s">
        <v>6255</v>
      </c>
      <c r="F5415" s="375" t="s">
        <v>5798</v>
      </c>
      <c r="G5415" s="376" t="s">
        <v>5298</v>
      </c>
      <c r="H5415" s="377">
        <v>18.741800000000001</v>
      </c>
      <c r="I5415" s="378">
        <v>8.6199999999999992</v>
      </c>
      <c r="J5415" s="378">
        <v>161.55000000000001</v>
      </c>
      <c r="K5415" s="379"/>
      <c r="L5415" s="493">
        <v>10.39</v>
      </c>
    </row>
    <row r="5416" spans="1:13" x14ac:dyDescent="0.2">
      <c r="A5416" s="359" t="s">
        <v>9958</v>
      </c>
      <c r="B5416" s="373" t="s">
        <v>5794</v>
      </c>
      <c r="C5416" s="374" t="s">
        <v>6197</v>
      </c>
      <c r="D5416" s="373" t="s">
        <v>5791</v>
      </c>
      <c r="E5416" s="373" t="s">
        <v>5364</v>
      </c>
      <c r="F5416" s="375" t="s">
        <v>5798</v>
      </c>
      <c r="G5416" s="376" t="s">
        <v>5885</v>
      </c>
      <c r="H5416" s="377">
        <v>1.43E-2</v>
      </c>
      <c r="I5416" s="378">
        <v>154.26</v>
      </c>
      <c r="J5416" s="378">
        <v>2.2000000000000002</v>
      </c>
      <c r="K5416" s="379"/>
      <c r="L5416" s="493">
        <v>185.84</v>
      </c>
    </row>
    <row r="5417" spans="1:13" x14ac:dyDescent="0.2">
      <c r="A5417" s="359" t="s">
        <v>9959</v>
      </c>
      <c r="B5417" s="373" t="s">
        <v>5794</v>
      </c>
      <c r="C5417" s="374" t="s">
        <v>6256</v>
      </c>
      <c r="D5417" s="373" t="s">
        <v>5791</v>
      </c>
      <c r="E5417" s="373" t="s">
        <v>6257</v>
      </c>
      <c r="F5417" s="375" t="s">
        <v>5798</v>
      </c>
      <c r="G5417" s="376" t="s">
        <v>5298</v>
      </c>
      <c r="H5417" s="377">
        <v>16.214300000000001</v>
      </c>
      <c r="I5417" s="378">
        <v>8.59</v>
      </c>
      <c r="J5417" s="378">
        <v>139.28</v>
      </c>
      <c r="K5417" s="379"/>
      <c r="L5417" s="493">
        <v>10.35</v>
      </c>
    </row>
    <row r="5418" spans="1:13" x14ac:dyDescent="0.2">
      <c r="A5418" s="359" t="s">
        <v>9960</v>
      </c>
      <c r="B5418" s="373" t="s">
        <v>5794</v>
      </c>
      <c r="C5418" s="374" t="s">
        <v>6258</v>
      </c>
      <c r="D5418" s="373" t="s">
        <v>5791</v>
      </c>
      <c r="E5418" s="373" t="s">
        <v>5414</v>
      </c>
      <c r="F5418" s="375" t="s">
        <v>5798</v>
      </c>
      <c r="G5418" s="376" t="s">
        <v>5305</v>
      </c>
      <c r="H5418" s="377">
        <v>8.9899999999999994E-2</v>
      </c>
      <c r="I5418" s="378">
        <v>9.0299999999999994</v>
      </c>
      <c r="J5418" s="378">
        <v>0.81</v>
      </c>
      <c r="K5418" s="379"/>
      <c r="L5418" s="493">
        <v>10.88</v>
      </c>
    </row>
    <row r="5419" spans="1:13" x14ac:dyDescent="0.2">
      <c r="A5419" s="359" t="s">
        <v>14895</v>
      </c>
      <c r="B5419" s="396" t="s">
        <v>5794</v>
      </c>
      <c r="C5419" s="397" t="s">
        <v>6259</v>
      </c>
      <c r="D5419" s="396" t="s">
        <v>5791</v>
      </c>
      <c r="E5419" s="396" t="s">
        <v>5411</v>
      </c>
      <c r="F5419" s="398" t="s">
        <v>5798</v>
      </c>
      <c r="G5419" s="399" t="s">
        <v>5305</v>
      </c>
      <c r="H5419" s="400">
        <v>0.29759999999999998</v>
      </c>
      <c r="I5419" s="430">
        <v>2.2400000000000002</v>
      </c>
      <c r="J5419" s="380">
        <v>0.66</v>
      </c>
      <c r="K5419" s="379"/>
      <c r="L5419" s="489">
        <v>2.71</v>
      </c>
    </row>
    <row r="5420" spans="1:13" ht="12.75" thickBot="1" x14ac:dyDescent="0.25">
      <c r="A5420" s="359" t="s">
        <v>14896</v>
      </c>
      <c r="B5420" s="396" t="s">
        <v>5794</v>
      </c>
      <c r="C5420" s="397" t="s">
        <v>6260</v>
      </c>
      <c r="D5420" s="396" t="s">
        <v>5791</v>
      </c>
      <c r="E5420" s="396" t="s">
        <v>5407</v>
      </c>
      <c r="F5420" s="398" t="s">
        <v>5798</v>
      </c>
      <c r="G5420" s="399" t="s">
        <v>5298</v>
      </c>
      <c r="H5420" s="400">
        <v>0.23810000000000001</v>
      </c>
      <c r="I5420" s="430">
        <v>27.94</v>
      </c>
      <c r="J5420" s="380">
        <v>6.65</v>
      </c>
      <c r="K5420" s="379"/>
      <c r="L5420" s="489">
        <v>33.659999999999997</v>
      </c>
    </row>
    <row r="5421" spans="1:13" ht="12.75" thickTop="1" x14ac:dyDescent="0.2">
      <c r="A5421" s="359" t="s">
        <v>14897</v>
      </c>
      <c r="B5421" s="390" t="s">
        <v>5794</v>
      </c>
      <c r="C5421" s="391" t="s">
        <v>6261</v>
      </c>
      <c r="D5421" s="390" t="s">
        <v>5791</v>
      </c>
      <c r="E5421" s="390" t="s">
        <v>5409</v>
      </c>
      <c r="F5421" s="392" t="s">
        <v>5798</v>
      </c>
      <c r="G5421" s="393" t="s">
        <v>5298</v>
      </c>
      <c r="H5421" s="394">
        <v>9.5200000000000007E-2</v>
      </c>
      <c r="I5421" s="395">
        <v>23.16</v>
      </c>
      <c r="J5421" s="395">
        <v>2.2000000000000002</v>
      </c>
      <c r="K5421" s="379"/>
      <c r="L5421" s="491">
        <v>27.91</v>
      </c>
    </row>
    <row r="5422" spans="1:13" x14ac:dyDescent="0.2">
      <c r="A5422" s="359" t="s">
        <v>9963</v>
      </c>
      <c r="B5422" s="373" t="s">
        <v>5794</v>
      </c>
      <c r="C5422" s="374" t="s">
        <v>6262</v>
      </c>
      <c r="D5422" s="373" t="s">
        <v>5791</v>
      </c>
      <c r="E5422" s="373" t="s">
        <v>6263</v>
      </c>
      <c r="F5422" s="375" t="s">
        <v>5798</v>
      </c>
      <c r="G5422" s="376" t="s">
        <v>5305</v>
      </c>
      <c r="H5422" s="377">
        <v>0.59519999999999995</v>
      </c>
      <c r="I5422" s="378">
        <v>124.43</v>
      </c>
      <c r="J5422" s="378">
        <v>74.06</v>
      </c>
      <c r="K5422" s="379"/>
      <c r="L5422" s="493">
        <v>149.9</v>
      </c>
    </row>
    <row r="5423" spans="1:13" x14ac:dyDescent="0.2">
      <c r="A5423" s="359" t="s">
        <v>9965</v>
      </c>
      <c r="B5423" s="360" t="s">
        <v>12410</v>
      </c>
      <c r="C5423" s="361" t="s">
        <v>5781</v>
      </c>
      <c r="D5423" s="360" t="s">
        <v>5782</v>
      </c>
      <c r="E5423" s="360" t="s">
        <v>5783</v>
      </c>
      <c r="F5423" s="362" t="s">
        <v>5784</v>
      </c>
      <c r="G5423" s="363" t="s">
        <v>5785</v>
      </c>
      <c r="H5423" s="361" t="s">
        <v>5786</v>
      </c>
      <c r="I5423" s="361" t="s">
        <v>5787</v>
      </c>
      <c r="J5423" s="361" t="s">
        <v>5788</v>
      </c>
      <c r="K5423" s="364"/>
      <c r="L5423" s="494"/>
    </row>
    <row r="5424" spans="1:13" x14ac:dyDescent="0.2">
      <c r="A5424" s="359" t="s">
        <v>9967</v>
      </c>
      <c r="B5424" s="365" t="s">
        <v>5789</v>
      </c>
      <c r="C5424" s="366" t="s">
        <v>12412</v>
      </c>
      <c r="D5424" s="365" t="s">
        <v>5791</v>
      </c>
      <c r="E5424" s="365" t="s">
        <v>2027</v>
      </c>
      <c r="F5424" s="367">
        <v>18</v>
      </c>
      <c r="G5424" s="368" t="s">
        <v>5793</v>
      </c>
      <c r="H5424" s="369">
        <v>1</v>
      </c>
      <c r="I5424" s="370">
        <v>382</v>
      </c>
      <c r="J5424" s="370">
        <v>381.99999999999994</v>
      </c>
      <c r="K5424" s="371"/>
      <c r="L5424" s="495">
        <v>460.12</v>
      </c>
      <c r="M5424" s="488">
        <v>460.12</v>
      </c>
    </row>
    <row r="5425" spans="1:12" x14ac:dyDescent="0.2">
      <c r="A5425" s="359" t="s">
        <v>9968</v>
      </c>
      <c r="B5425" s="373" t="s">
        <v>5794</v>
      </c>
      <c r="C5425" s="374" t="s">
        <v>5840</v>
      </c>
      <c r="D5425" s="373" t="s">
        <v>5791</v>
      </c>
      <c r="E5425" s="373" t="s">
        <v>5288</v>
      </c>
      <c r="F5425" s="375" t="s">
        <v>5796</v>
      </c>
      <c r="G5425" s="376" t="s">
        <v>86</v>
      </c>
      <c r="H5425" s="377">
        <v>1.3187</v>
      </c>
      <c r="I5425" s="378">
        <v>18.510000000000002</v>
      </c>
      <c r="J5425" s="378">
        <v>24.4</v>
      </c>
      <c r="K5425" s="379"/>
      <c r="L5425" s="493">
        <v>22.3</v>
      </c>
    </row>
    <row r="5426" spans="1:12" x14ac:dyDescent="0.2">
      <c r="A5426" s="359" t="s">
        <v>9969</v>
      </c>
      <c r="B5426" s="373" t="s">
        <v>5794</v>
      </c>
      <c r="C5426" s="374" t="s">
        <v>5797</v>
      </c>
      <c r="D5426" s="373" t="s">
        <v>5791</v>
      </c>
      <c r="E5426" s="373" t="s">
        <v>5380</v>
      </c>
      <c r="F5426" s="375" t="s">
        <v>5798</v>
      </c>
      <c r="G5426" s="376" t="s">
        <v>5298</v>
      </c>
      <c r="H5426" s="377">
        <v>5</v>
      </c>
      <c r="I5426" s="378">
        <v>0.52</v>
      </c>
      <c r="J5426" s="378">
        <v>2.6</v>
      </c>
      <c r="K5426" s="379"/>
      <c r="L5426" s="493">
        <v>0.63</v>
      </c>
    </row>
    <row r="5427" spans="1:12" x14ac:dyDescent="0.2">
      <c r="A5427" s="359" t="s">
        <v>9970</v>
      </c>
      <c r="B5427" s="373" t="s">
        <v>5794</v>
      </c>
      <c r="C5427" s="374" t="s">
        <v>6250</v>
      </c>
      <c r="D5427" s="373" t="s">
        <v>5791</v>
      </c>
      <c r="E5427" s="373" t="s">
        <v>5413</v>
      </c>
      <c r="F5427" s="375" t="s">
        <v>5798</v>
      </c>
      <c r="G5427" s="376" t="s">
        <v>5305</v>
      </c>
      <c r="H5427" s="377">
        <v>5.9499999999999997E-2</v>
      </c>
      <c r="I5427" s="378">
        <v>15.675595238099115</v>
      </c>
      <c r="J5427" s="378">
        <v>0.93</v>
      </c>
      <c r="K5427" s="379"/>
      <c r="L5427" s="493">
        <v>15.06</v>
      </c>
    </row>
    <row r="5428" spans="1:12" x14ac:dyDescent="0.2">
      <c r="A5428" s="359" t="s">
        <v>14898</v>
      </c>
      <c r="B5428" s="396" t="s">
        <v>5794</v>
      </c>
      <c r="C5428" s="397" t="s">
        <v>6251</v>
      </c>
      <c r="D5428" s="396" t="s">
        <v>5791</v>
      </c>
      <c r="E5428" s="396" t="s">
        <v>6252</v>
      </c>
      <c r="F5428" s="398" t="s">
        <v>5798</v>
      </c>
      <c r="G5428" s="399" t="s">
        <v>5305</v>
      </c>
      <c r="H5428" s="400">
        <v>2.3809999999999998</v>
      </c>
      <c r="I5428" s="430">
        <v>10.220000000000001</v>
      </c>
      <c r="J5428" s="380">
        <v>24.33</v>
      </c>
      <c r="K5428" s="379"/>
      <c r="L5428" s="489">
        <v>12.32</v>
      </c>
    </row>
    <row r="5429" spans="1:12" ht="12.75" thickBot="1" x14ac:dyDescent="0.25">
      <c r="A5429" s="359" t="s">
        <v>14899</v>
      </c>
      <c r="B5429" s="396" t="s">
        <v>5794</v>
      </c>
      <c r="C5429" s="397" t="s">
        <v>5815</v>
      </c>
      <c r="D5429" s="396" t="s">
        <v>5791</v>
      </c>
      <c r="E5429" s="396" t="s">
        <v>5286</v>
      </c>
      <c r="F5429" s="398" t="s">
        <v>5796</v>
      </c>
      <c r="G5429" s="399" t="s">
        <v>86</v>
      </c>
      <c r="H5429" s="400">
        <v>1.2222999999999999</v>
      </c>
      <c r="I5429" s="430">
        <v>11.07</v>
      </c>
      <c r="J5429" s="380">
        <v>13.53</v>
      </c>
      <c r="K5429" s="379"/>
      <c r="L5429" s="489">
        <v>13.34</v>
      </c>
    </row>
    <row r="5430" spans="1:12" ht="12.75" thickTop="1" x14ac:dyDescent="0.2">
      <c r="A5430" s="359" t="s">
        <v>14900</v>
      </c>
      <c r="B5430" s="390" t="s">
        <v>5794</v>
      </c>
      <c r="C5430" s="391" t="s">
        <v>12419</v>
      </c>
      <c r="D5430" s="390" t="s">
        <v>5791</v>
      </c>
      <c r="E5430" s="390" t="s">
        <v>12420</v>
      </c>
      <c r="F5430" s="392" t="s">
        <v>5798</v>
      </c>
      <c r="G5430" s="393" t="s">
        <v>5298</v>
      </c>
      <c r="H5430" s="394">
        <v>1.4724999999999999</v>
      </c>
      <c r="I5430" s="395">
        <v>8.6300000000000008</v>
      </c>
      <c r="J5430" s="395">
        <v>12.7</v>
      </c>
      <c r="K5430" s="379"/>
      <c r="L5430" s="491">
        <v>10.4</v>
      </c>
    </row>
    <row r="5431" spans="1:12" x14ac:dyDescent="0.2">
      <c r="A5431" s="359" t="s">
        <v>9973</v>
      </c>
      <c r="B5431" s="373" t="s">
        <v>5794</v>
      </c>
      <c r="C5431" s="374" t="s">
        <v>6197</v>
      </c>
      <c r="D5431" s="373" t="s">
        <v>5791</v>
      </c>
      <c r="E5431" s="373" t="s">
        <v>5364</v>
      </c>
      <c r="F5431" s="375" t="s">
        <v>5798</v>
      </c>
      <c r="G5431" s="376" t="s">
        <v>5885</v>
      </c>
      <c r="H5431" s="377">
        <v>1.43E-2</v>
      </c>
      <c r="I5431" s="378">
        <v>154.26</v>
      </c>
      <c r="J5431" s="378">
        <v>2.2000000000000002</v>
      </c>
      <c r="K5431" s="379"/>
      <c r="L5431" s="493">
        <v>185.84</v>
      </c>
    </row>
    <row r="5432" spans="1:12" x14ac:dyDescent="0.2">
      <c r="A5432" s="359" t="s">
        <v>9975</v>
      </c>
      <c r="B5432" s="373" t="s">
        <v>5794</v>
      </c>
      <c r="C5432" s="374" t="s">
        <v>6256</v>
      </c>
      <c r="D5432" s="373" t="s">
        <v>5791</v>
      </c>
      <c r="E5432" s="373" t="s">
        <v>6257</v>
      </c>
      <c r="F5432" s="375" t="s">
        <v>5798</v>
      </c>
      <c r="G5432" s="376" t="s">
        <v>5298</v>
      </c>
      <c r="H5432" s="377">
        <v>12.1349</v>
      </c>
      <c r="I5432" s="378">
        <v>8.59</v>
      </c>
      <c r="J5432" s="378">
        <v>104.23</v>
      </c>
      <c r="K5432" s="379"/>
      <c r="L5432" s="493">
        <v>10.35</v>
      </c>
    </row>
    <row r="5433" spans="1:12" x14ac:dyDescent="0.2">
      <c r="A5433" s="359" t="s">
        <v>9976</v>
      </c>
      <c r="B5433" s="373" t="s">
        <v>5794</v>
      </c>
      <c r="C5433" s="374" t="s">
        <v>7014</v>
      </c>
      <c r="D5433" s="373" t="s">
        <v>5791</v>
      </c>
      <c r="E5433" s="373" t="s">
        <v>7015</v>
      </c>
      <c r="F5433" s="375" t="s">
        <v>5798</v>
      </c>
      <c r="G5433" s="376" t="s">
        <v>5298</v>
      </c>
      <c r="H5433" s="377">
        <v>8.4913000000000007</v>
      </c>
      <c r="I5433" s="378">
        <v>8.32</v>
      </c>
      <c r="J5433" s="378">
        <v>70.64</v>
      </c>
      <c r="K5433" s="379"/>
      <c r="L5433" s="493">
        <v>10.029999999999999</v>
      </c>
    </row>
    <row r="5434" spans="1:12" x14ac:dyDescent="0.2">
      <c r="A5434" s="359" t="s">
        <v>9977</v>
      </c>
      <c r="B5434" s="373" t="s">
        <v>5794</v>
      </c>
      <c r="C5434" s="374" t="s">
        <v>6258</v>
      </c>
      <c r="D5434" s="373" t="s">
        <v>5791</v>
      </c>
      <c r="E5434" s="373" t="s">
        <v>5414</v>
      </c>
      <c r="F5434" s="375" t="s">
        <v>5798</v>
      </c>
      <c r="G5434" s="376" t="s">
        <v>5305</v>
      </c>
      <c r="H5434" s="377">
        <v>8.4599999999999995E-2</v>
      </c>
      <c r="I5434" s="378">
        <v>9.0299999999999994</v>
      </c>
      <c r="J5434" s="378">
        <v>0.76</v>
      </c>
      <c r="K5434" s="379"/>
      <c r="L5434" s="493">
        <v>10.88</v>
      </c>
    </row>
    <row r="5435" spans="1:12" x14ac:dyDescent="0.2">
      <c r="A5435" s="359" t="s">
        <v>9978</v>
      </c>
      <c r="B5435" s="373" t="s">
        <v>5794</v>
      </c>
      <c r="C5435" s="374" t="s">
        <v>6259</v>
      </c>
      <c r="D5435" s="373" t="s">
        <v>5791</v>
      </c>
      <c r="E5435" s="373" t="s">
        <v>5411</v>
      </c>
      <c r="F5435" s="375" t="s">
        <v>5798</v>
      </c>
      <c r="G5435" s="376" t="s">
        <v>5305</v>
      </c>
      <c r="H5435" s="377">
        <v>0.29759999999999998</v>
      </c>
      <c r="I5435" s="378">
        <v>2.2400000000000002</v>
      </c>
      <c r="J5435" s="378">
        <v>0.66</v>
      </c>
      <c r="K5435" s="379"/>
      <c r="L5435" s="493">
        <v>2.71</v>
      </c>
    </row>
    <row r="5436" spans="1:12" x14ac:dyDescent="0.2">
      <c r="A5436" s="359" t="s">
        <v>9979</v>
      </c>
      <c r="B5436" s="373" t="s">
        <v>5794</v>
      </c>
      <c r="C5436" s="374" t="s">
        <v>6260</v>
      </c>
      <c r="D5436" s="373" t="s">
        <v>5791</v>
      </c>
      <c r="E5436" s="373" t="s">
        <v>5407</v>
      </c>
      <c r="F5436" s="375" t="s">
        <v>5798</v>
      </c>
      <c r="G5436" s="376" t="s">
        <v>5298</v>
      </c>
      <c r="H5436" s="377">
        <v>0.23810000000000001</v>
      </c>
      <c r="I5436" s="378">
        <v>27.94</v>
      </c>
      <c r="J5436" s="378">
        <v>6.65</v>
      </c>
      <c r="K5436" s="379"/>
      <c r="L5436" s="493">
        <v>33.659999999999997</v>
      </c>
    </row>
    <row r="5437" spans="1:12" x14ac:dyDescent="0.2">
      <c r="A5437" s="359" t="s">
        <v>14901</v>
      </c>
      <c r="B5437" s="396" t="s">
        <v>5794</v>
      </c>
      <c r="C5437" s="397" t="s">
        <v>12428</v>
      </c>
      <c r="D5437" s="396" t="s">
        <v>5791</v>
      </c>
      <c r="E5437" s="396" t="s">
        <v>5416</v>
      </c>
      <c r="F5437" s="398" t="s">
        <v>5798</v>
      </c>
      <c r="G5437" s="399" t="s">
        <v>5305</v>
      </c>
      <c r="H5437" s="400">
        <v>1</v>
      </c>
      <c r="I5437" s="430">
        <v>94.03</v>
      </c>
      <c r="J5437" s="380">
        <v>94.03</v>
      </c>
      <c r="K5437" s="379"/>
      <c r="L5437" s="489">
        <v>113.28</v>
      </c>
    </row>
    <row r="5438" spans="1:12" ht="12.75" thickBot="1" x14ac:dyDescent="0.25">
      <c r="A5438" s="359" t="s">
        <v>14902</v>
      </c>
      <c r="B5438" s="396" t="s">
        <v>5794</v>
      </c>
      <c r="C5438" s="397" t="s">
        <v>6261</v>
      </c>
      <c r="D5438" s="396" t="s">
        <v>5791</v>
      </c>
      <c r="E5438" s="396" t="s">
        <v>5409</v>
      </c>
      <c r="F5438" s="398" t="s">
        <v>5798</v>
      </c>
      <c r="G5438" s="399" t="s">
        <v>5298</v>
      </c>
      <c r="H5438" s="400">
        <v>9.5200000000000007E-2</v>
      </c>
      <c r="I5438" s="430">
        <v>23.16</v>
      </c>
      <c r="J5438" s="380">
        <v>2.2000000000000002</v>
      </c>
      <c r="K5438" s="379"/>
      <c r="L5438" s="489">
        <v>27.91</v>
      </c>
    </row>
    <row r="5439" spans="1:12" ht="24.75" thickTop="1" x14ac:dyDescent="0.2">
      <c r="A5439" s="359" t="s">
        <v>14903</v>
      </c>
      <c r="B5439" s="390" t="s">
        <v>5794</v>
      </c>
      <c r="C5439" s="391" t="s">
        <v>12431</v>
      </c>
      <c r="D5439" s="390" t="s">
        <v>5791</v>
      </c>
      <c r="E5439" s="390" t="s">
        <v>12432</v>
      </c>
      <c r="F5439" s="392" t="s">
        <v>5798</v>
      </c>
      <c r="G5439" s="393" t="s">
        <v>5305</v>
      </c>
      <c r="H5439" s="394">
        <v>0.79369999999999996</v>
      </c>
      <c r="I5439" s="395">
        <v>27.9</v>
      </c>
      <c r="J5439" s="395">
        <v>22.14</v>
      </c>
      <c r="K5439" s="379"/>
      <c r="L5439" s="491">
        <v>33.619999999999997</v>
      </c>
    </row>
    <row r="5440" spans="1:12" x14ac:dyDescent="0.2">
      <c r="A5440" s="359" t="s">
        <v>9980</v>
      </c>
      <c r="B5440" s="360" t="s">
        <v>12434</v>
      </c>
      <c r="C5440" s="361" t="s">
        <v>5781</v>
      </c>
      <c r="D5440" s="360" t="s">
        <v>5782</v>
      </c>
      <c r="E5440" s="360" t="s">
        <v>5783</v>
      </c>
      <c r="F5440" s="362" t="s">
        <v>5784</v>
      </c>
      <c r="G5440" s="363" t="s">
        <v>5785</v>
      </c>
      <c r="H5440" s="361" t="s">
        <v>5786</v>
      </c>
      <c r="I5440" s="361" t="s">
        <v>5787</v>
      </c>
      <c r="J5440" s="361" t="s">
        <v>5788</v>
      </c>
      <c r="K5440" s="364"/>
      <c r="L5440" s="494"/>
    </row>
    <row r="5441" spans="1:13" x14ac:dyDescent="0.2">
      <c r="A5441" s="359" t="s">
        <v>9982</v>
      </c>
      <c r="B5441" s="365" t="s">
        <v>5789</v>
      </c>
      <c r="C5441" s="366" t="s">
        <v>12436</v>
      </c>
      <c r="D5441" s="365" t="s">
        <v>5791</v>
      </c>
      <c r="E5441" s="365" t="s">
        <v>2030</v>
      </c>
      <c r="F5441" s="367">
        <v>18</v>
      </c>
      <c r="G5441" s="368" t="s">
        <v>5793</v>
      </c>
      <c r="H5441" s="369">
        <v>1</v>
      </c>
      <c r="I5441" s="370">
        <v>391.74</v>
      </c>
      <c r="J5441" s="370">
        <v>391.74000000000007</v>
      </c>
      <c r="K5441" s="371"/>
      <c r="L5441" s="495">
        <v>471.88</v>
      </c>
      <c r="M5441" s="488">
        <v>471.88</v>
      </c>
    </row>
    <row r="5442" spans="1:13" x14ac:dyDescent="0.2">
      <c r="A5442" s="359" t="s">
        <v>9984</v>
      </c>
      <c r="B5442" s="373" t="s">
        <v>5794</v>
      </c>
      <c r="C5442" s="374" t="s">
        <v>5840</v>
      </c>
      <c r="D5442" s="373" t="s">
        <v>5791</v>
      </c>
      <c r="E5442" s="373" t="s">
        <v>5288</v>
      </c>
      <c r="F5442" s="375" t="s">
        <v>5796</v>
      </c>
      <c r="G5442" s="376" t="s">
        <v>86</v>
      </c>
      <c r="H5442" s="377">
        <v>1.393</v>
      </c>
      <c r="I5442" s="378">
        <v>18.510000000000002</v>
      </c>
      <c r="J5442" s="378">
        <v>25.78</v>
      </c>
      <c r="K5442" s="379"/>
      <c r="L5442" s="493">
        <v>22.3</v>
      </c>
    </row>
    <row r="5443" spans="1:13" x14ac:dyDescent="0.2">
      <c r="A5443" s="359" t="s">
        <v>9985</v>
      </c>
      <c r="B5443" s="373" t="s">
        <v>5794</v>
      </c>
      <c r="C5443" s="374" t="s">
        <v>5797</v>
      </c>
      <c r="D5443" s="373" t="s">
        <v>5791</v>
      </c>
      <c r="E5443" s="373" t="s">
        <v>5380</v>
      </c>
      <c r="F5443" s="375" t="s">
        <v>5798</v>
      </c>
      <c r="G5443" s="376" t="s">
        <v>5298</v>
      </c>
      <c r="H5443" s="377">
        <v>3.7955999999999999</v>
      </c>
      <c r="I5443" s="378">
        <v>0.52</v>
      </c>
      <c r="J5443" s="378">
        <v>1.97</v>
      </c>
      <c r="K5443" s="379"/>
      <c r="L5443" s="493">
        <v>0.63</v>
      </c>
    </row>
    <row r="5444" spans="1:13" x14ac:dyDescent="0.2">
      <c r="A5444" s="359" t="s">
        <v>9986</v>
      </c>
      <c r="B5444" s="373" t="s">
        <v>5794</v>
      </c>
      <c r="C5444" s="374" t="s">
        <v>6250</v>
      </c>
      <c r="D5444" s="373" t="s">
        <v>5791</v>
      </c>
      <c r="E5444" s="373" t="s">
        <v>5413</v>
      </c>
      <c r="F5444" s="375" t="s">
        <v>5798</v>
      </c>
      <c r="G5444" s="376" t="s">
        <v>5305</v>
      </c>
      <c r="H5444" s="377">
        <v>5.9499999999999997E-2</v>
      </c>
      <c r="I5444" s="378">
        <v>12.5</v>
      </c>
      <c r="J5444" s="378">
        <v>0.74</v>
      </c>
      <c r="K5444" s="379"/>
      <c r="L5444" s="493">
        <v>15.06</v>
      </c>
    </row>
    <row r="5445" spans="1:13" x14ac:dyDescent="0.2">
      <c r="A5445" s="359" t="s">
        <v>9987</v>
      </c>
      <c r="B5445" s="373" t="s">
        <v>5794</v>
      </c>
      <c r="C5445" s="374" t="s">
        <v>5815</v>
      </c>
      <c r="D5445" s="373" t="s">
        <v>5791</v>
      </c>
      <c r="E5445" s="373" t="s">
        <v>5286</v>
      </c>
      <c r="F5445" s="375" t="s">
        <v>5796</v>
      </c>
      <c r="G5445" s="376" t="s">
        <v>86</v>
      </c>
      <c r="H5445" s="377">
        <v>1.3335999999999999</v>
      </c>
      <c r="I5445" s="378">
        <v>11.07</v>
      </c>
      <c r="J5445" s="378">
        <v>14.76</v>
      </c>
      <c r="K5445" s="379"/>
      <c r="L5445" s="493">
        <v>13.34</v>
      </c>
    </row>
    <row r="5446" spans="1:13" x14ac:dyDescent="0.2">
      <c r="A5446" s="359" t="s">
        <v>14904</v>
      </c>
      <c r="B5446" s="396" t="s">
        <v>5794</v>
      </c>
      <c r="C5446" s="397" t="s">
        <v>6197</v>
      </c>
      <c r="D5446" s="396" t="s">
        <v>5791</v>
      </c>
      <c r="E5446" s="396" t="s">
        <v>5364</v>
      </c>
      <c r="F5446" s="398" t="s">
        <v>5798</v>
      </c>
      <c r="G5446" s="399" t="s">
        <v>5885</v>
      </c>
      <c r="H5446" s="400">
        <v>1.0800000000000001E-2</v>
      </c>
      <c r="I5446" s="430">
        <v>154.26</v>
      </c>
      <c r="J5446" s="380">
        <v>1.66</v>
      </c>
      <c r="K5446" s="379"/>
      <c r="L5446" s="489">
        <v>185.84</v>
      </c>
    </row>
    <row r="5447" spans="1:13" ht="12.75" thickBot="1" x14ac:dyDescent="0.25">
      <c r="A5447" s="359" t="s">
        <v>14905</v>
      </c>
      <c r="B5447" s="396" t="s">
        <v>5794</v>
      </c>
      <c r="C5447" s="397" t="s">
        <v>6256</v>
      </c>
      <c r="D5447" s="396" t="s">
        <v>5791</v>
      </c>
      <c r="E5447" s="396" t="s">
        <v>6257</v>
      </c>
      <c r="F5447" s="398" t="s">
        <v>5798</v>
      </c>
      <c r="G5447" s="399" t="s">
        <v>5298</v>
      </c>
      <c r="H5447" s="400">
        <v>24.21</v>
      </c>
      <c r="I5447" s="430">
        <v>8.59</v>
      </c>
      <c r="J5447" s="380">
        <v>207.96</v>
      </c>
      <c r="K5447" s="379"/>
      <c r="L5447" s="489">
        <v>10.35</v>
      </c>
    </row>
    <row r="5448" spans="1:13" ht="12.75" thickTop="1" x14ac:dyDescent="0.2">
      <c r="A5448" s="359" t="s">
        <v>14906</v>
      </c>
      <c r="B5448" s="390" t="s">
        <v>5794</v>
      </c>
      <c r="C5448" s="391" t="s">
        <v>6258</v>
      </c>
      <c r="D5448" s="390" t="s">
        <v>5791</v>
      </c>
      <c r="E5448" s="390" t="s">
        <v>5414</v>
      </c>
      <c r="F5448" s="392" t="s">
        <v>5798</v>
      </c>
      <c r="G5448" s="393" t="s">
        <v>5305</v>
      </c>
      <c r="H5448" s="394">
        <v>0.35460000000000003</v>
      </c>
      <c r="I5448" s="395">
        <v>9.0299999999999994</v>
      </c>
      <c r="J5448" s="395">
        <v>3.2</v>
      </c>
      <c r="K5448" s="379"/>
      <c r="L5448" s="491">
        <v>10.88</v>
      </c>
    </row>
    <row r="5449" spans="1:13" x14ac:dyDescent="0.2">
      <c r="A5449" s="359" t="s">
        <v>9989</v>
      </c>
      <c r="B5449" s="373" t="s">
        <v>5794</v>
      </c>
      <c r="C5449" s="374" t="s">
        <v>6259</v>
      </c>
      <c r="D5449" s="373" t="s">
        <v>5791</v>
      </c>
      <c r="E5449" s="373" t="s">
        <v>5411</v>
      </c>
      <c r="F5449" s="375" t="s">
        <v>5798</v>
      </c>
      <c r="G5449" s="376" t="s">
        <v>5305</v>
      </c>
      <c r="H5449" s="377">
        <v>0.29759999999999998</v>
      </c>
      <c r="I5449" s="378">
        <v>2.2400000000000002</v>
      </c>
      <c r="J5449" s="378">
        <v>0.66</v>
      </c>
      <c r="K5449" s="379"/>
      <c r="L5449" s="493">
        <v>2.71</v>
      </c>
    </row>
    <row r="5450" spans="1:13" x14ac:dyDescent="0.2">
      <c r="A5450" s="359" t="s">
        <v>9991</v>
      </c>
      <c r="B5450" s="373" t="s">
        <v>5794</v>
      </c>
      <c r="C5450" s="374" t="s">
        <v>6260</v>
      </c>
      <c r="D5450" s="373" t="s">
        <v>5791</v>
      </c>
      <c r="E5450" s="373" t="s">
        <v>5407</v>
      </c>
      <c r="F5450" s="375" t="s">
        <v>5798</v>
      </c>
      <c r="G5450" s="376" t="s">
        <v>5298</v>
      </c>
      <c r="H5450" s="377">
        <v>0.23810000000000001</v>
      </c>
      <c r="I5450" s="378">
        <v>27.94</v>
      </c>
      <c r="J5450" s="378">
        <v>6.65</v>
      </c>
      <c r="K5450" s="379"/>
      <c r="L5450" s="493">
        <v>33.659999999999997</v>
      </c>
    </row>
    <row r="5451" spans="1:13" x14ac:dyDescent="0.2">
      <c r="A5451" s="359" t="s">
        <v>9993</v>
      </c>
      <c r="B5451" s="373" t="s">
        <v>5794</v>
      </c>
      <c r="C5451" s="374" t="s">
        <v>6261</v>
      </c>
      <c r="D5451" s="373" t="s">
        <v>5791</v>
      </c>
      <c r="E5451" s="373" t="s">
        <v>5409</v>
      </c>
      <c r="F5451" s="375" t="s">
        <v>5798</v>
      </c>
      <c r="G5451" s="376" t="s">
        <v>5298</v>
      </c>
      <c r="H5451" s="377">
        <v>0.14219999999999999</v>
      </c>
      <c r="I5451" s="378">
        <v>23.16</v>
      </c>
      <c r="J5451" s="378">
        <v>3.29</v>
      </c>
      <c r="K5451" s="379"/>
      <c r="L5451" s="493">
        <v>27.91</v>
      </c>
    </row>
    <row r="5452" spans="1:13" x14ac:dyDescent="0.2">
      <c r="A5452" s="359" t="s">
        <v>9994</v>
      </c>
      <c r="B5452" s="373" t="s">
        <v>5794</v>
      </c>
      <c r="C5452" s="374" t="s">
        <v>12448</v>
      </c>
      <c r="D5452" s="373" t="s">
        <v>5791</v>
      </c>
      <c r="E5452" s="373" t="s">
        <v>5416</v>
      </c>
      <c r="F5452" s="375" t="s">
        <v>5798</v>
      </c>
      <c r="G5452" s="376" t="s">
        <v>5305</v>
      </c>
      <c r="H5452" s="377">
        <v>1</v>
      </c>
      <c r="I5452" s="378">
        <v>99.410351515151476</v>
      </c>
      <c r="J5452" s="378">
        <v>99.41</v>
      </c>
      <c r="K5452" s="379"/>
      <c r="L5452" s="493">
        <v>119.62</v>
      </c>
    </row>
    <row r="5453" spans="1:13" x14ac:dyDescent="0.2">
      <c r="A5453" s="359" t="s">
        <v>9995</v>
      </c>
      <c r="B5453" s="373" t="s">
        <v>5794</v>
      </c>
      <c r="C5453" s="374" t="s">
        <v>6271</v>
      </c>
      <c r="D5453" s="373" t="s">
        <v>5791</v>
      </c>
      <c r="E5453" s="373" t="s">
        <v>6272</v>
      </c>
      <c r="F5453" s="375" t="s">
        <v>5798</v>
      </c>
      <c r="G5453" s="376" t="s">
        <v>5305</v>
      </c>
      <c r="H5453" s="377">
        <v>2.3041</v>
      </c>
      <c r="I5453" s="378">
        <v>11.14</v>
      </c>
      <c r="J5453" s="378">
        <v>25.66</v>
      </c>
      <c r="K5453" s="379"/>
      <c r="L5453" s="493">
        <v>13.43</v>
      </c>
    </row>
    <row r="5454" spans="1:13" x14ac:dyDescent="0.2">
      <c r="A5454" s="359" t="s">
        <v>9996</v>
      </c>
      <c r="B5454" s="360" t="s">
        <v>12451</v>
      </c>
      <c r="C5454" s="361" t="s">
        <v>5781</v>
      </c>
      <c r="D5454" s="360" t="s">
        <v>5782</v>
      </c>
      <c r="E5454" s="360" t="s">
        <v>5783</v>
      </c>
      <c r="F5454" s="362" t="s">
        <v>5784</v>
      </c>
      <c r="G5454" s="363" t="s">
        <v>5785</v>
      </c>
      <c r="H5454" s="361" t="s">
        <v>5786</v>
      </c>
      <c r="I5454" s="361" t="s">
        <v>5787</v>
      </c>
      <c r="J5454" s="361" t="s">
        <v>5788</v>
      </c>
      <c r="K5454" s="364"/>
      <c r="L5454" s="494"/>
    </row>
    <row r="5455" spans="1:13" x14ac:dyDescent="0.2">
      <c r="A5455" s="359" t="s">
        <v>9999</v>
      </c>
      <c r="B5455" s="365" t="s">
        <v>5789</v>
      </c>
      <c r="C5455" s="366" t="s">
        <v>6265</v>
      </c>
      <c r="D5455" s="365" t="s">
        <v>5791</v>
      </c>
      <c r="E5455" s="365" t="s">
        <v>443</v>
      </c>
      <c r="F5455" s="367">
        <v>18</v>
      </c>
      <c r="G5455" s="368" t="s">
        <v>5793</v>
      </c>
      <c r="H5455" s="369">
        <v>1</v>
      </c>
      <c r="I5455" s="370">
        <v>227.85000000000002</v>
      </c>
      <c r="J5455" s="370">
        <v>227.85</v>
      </c>
      <c r="K5455" s="371"/>
      <c r="L5455" s="495">
        <v>274.44</v>
      </c>
      <c r="M5455" s="488">
        <v>274.44</v>
      </c>
    </row>
    <row r="5456" spans="1:13" x14ac:dyDescent="0.2">
      <c r="A5456" s="359" t="s">
        <v>10000</v>
      </c>
      <c r="B5456" s="373" t="s">
        <v>5794</v>
      </c>
      <c r="C5456" s="374" t="s">
        <v>5840</v>
      </c>
      <c r="D5456" s="373" t="s">
        <v>5791</v>
      </c>
      <c r="E5456" s="373" t="s">
        <v>5288</v>
      </c>
      <c r="F5456" s="375" t="s">
        <v>5796</v>
      </c>
      <c r="G5456" s="376" t="s">
        <v>86</v>
      </c>
      <c r="H5456" s="377">
        <v>1.393</v>
      </c>
      <c r="I5456" s="378">
        <v>18.510000000000002</v>
      </c>
      <c r="J5456" s="378">
        <v>25.78</v>
      </c>
      <c r="K5456" s="379"/>
      <c r="L5456" s="493">
        <v>22.3</v>
      </c>
    </row>
    <row r="5457" spans="1:12" x14ac:dyDescent="0.2">
      <c r="A5457" s="359" t="s">
        <v>14907</v>
      </c>
      <c r="B5457" s="396" t="s">
        <v>5794</v>
      </c>
      <c r="C5457" s="397" t="s">
        <v>5797</v>
      </c>
      <c r="D5457" s="396" t="s">
        <v>5791</v>
      </c>
      <c r="E5457" s="396" t="s">
        <v>5380</v>
      </c>
      <c r="F5457" s="398" t="s">
        <v>5798</v>
      </c>
      <c r="G5457" s="399" t="s">
        <v>5298</v>
      </c>
      <c r="H5457" s="400">
        <v>3.7955999999999999</v>
      </c>
      <c r="I5457" s="430">
        <v>0.52</v>
      </c>
      <c r="J5457" s="380">
        <v>1.97</v>
      </c>
      <c r="K5457" s="379"/>
      <c r="L5457" s="489">
        <v>0.63</v>
      </c>
    </row>
    <row r="5458" spans="1:12" ht="12.75" thickBot="1" x14ac:dyDescent="0.25">
      <c r="A5458" s="359" t="s">
        <v>14908</v>
      </c>
      <c r="B5458" s="396" t="s">
        <v>5794</v>
      </c>
      <c r="C5458" s="397" t="s">
        <v>6250</v>
      </c>
      <c r="D5458" s="396" t="s">
        <v>5791</v>
      </c>
      <c r="E5458" s="396" t="s">
        <v>5413</v>
      </c>
      <c r="F5458" s="398" t="s">
        <v>5798</v>
      </c>
      <c r="G5458" s="399" t="s">
        <v>5305</v>
      </c>
      <c r="H5458" s="400">
        <v>5.9499999999999997E-2</v>
      </c>
      <c r="I5458" s="430">
        <v>12.5</v>
      </c>
      <c r="J5458" s="380">
        <v>0.74</v>
      </c>
      <c r="K5458" s="379"/>
      <c r="L5458" s="489">
        <v>15.06</v>
      </c>
    </row>
    <row r="5459" spans="1:12" ht="12.75" thickTop="1" x14ac:dyDescent="0.2">
      <c r="A5459" s="359" t="s">
        <v>14909</v>
      </c>
      <c r="B5459" s="390" t="s">
        <v>5794</v>
      </c>
      <c r="C5459" s="391" t="s">
        <v>5815</v>
      </c>
      <c r="D5459" s="390" t="s">
        <v>5791</v>
      </c>
      <c r="E5459" s="390" t="s">
        <v>5286</v>
      </c>
      <c r="F5459" s="392" t="s">
        <v>5796</v>
      </c>
      <c r="G5459" s="393" t="s">
        <v>86</v>
      </c>
      <c r="H5459" s="394">
        <v>1.3335999999999999</v>
      </c>
      <c r="I5459" s="395">
        <v>11.07</v>
      </c>
      <c r="J5459" s="395">
        <v>14.76</v>
      </c>
      <c r="K5459" s="379"/>
      <c r="L5459" s="491">
        <v>13.34</v>
      </c>
    </row>
    <row r="5460" spans="1:12" x14ac:dyDescent="0.2">
      <c r="A5460" s="359" t="s">
        <v>10001</v>
      </c>
      <c r="B5460" s="373" t="s">
        <v>5794</v>
      </c>
      <c r="C5460" s="374" t="s">
        <v>6197</v>
      </c>
      <c r="D5460" s="373" t="s">
        <v>5791</v>
      </c>
      <c r="E5460" s="373" t="s">
        <v>5364</v>
      </c>
      <c r="F5460" s="375" t="s">
        <v>5798</v>
      </c>
      <c r="G5460" s="376" t="s">
        <v>5885</v>
      </c>
      <c r="H5460" s="377">
        <v>1.0800000000000001E-2</v>
      </c>
      <c r="I5460" s="378">
        <v>154.26</v>
      </c>
      <c r="J5460" s="378">
        <v>1.66</v>
      </c>
      <c r="K5460" s="379"/>
      <c r="L5460" s="493">
        <v>185.84</v>
      </c>
    </row>
    <row r="5461" spans="1:12" x14ac:dyDescent="0.2">
      <c r="A5461" s="359" t="s">
        <v>10003</v>
      </c>
      <c r="B5461" s="373" t="s">
        <v>5794</v>
      </c>
      <c r="C5461" s="374" t="s">
        <v>6256</v>
      </c>
      <c r="D5461" s="373" t="s">
        <v>5791</v>
      </c>
      <c r="E5461" s="373" t="s">
        <v>6257</v>
      </c>
      <c r="F5461" s="375" t="s">
        <v>5798</v>
      </c>
      <c r="G5461" s="376" t="s">
        <v>5298</v>
      </c>
      <c r="H5461" s="377">
        <v>12.0764</v>
      </c>
      <c r="I5461" s="378">
        <v>8.59</v>
      </c>
      <c r="J5461" s="378">
        <v>103.73</v>
      </c>
      <c r="K5461" s="379"/>
      <c r="L5461" s="493">
        <v>10.35</v>
      </c>
    </row>
    <row r="5462" spans="1:12" x14ac:dyDescent="0.2">
      <c r="A5462" s="359" t="s">
        <v>10004</v>
      </c>
      <c r="B5462" s="373" t="s">
        <v>5794</v>
      </c>
      <c r="C5462" s="374" t="s">
        <v>6258</v>
      </c>
      <c r="D5462" s="373" t="s">
        <v>5791</v>
      </c>
      <c r="E5462" s="373" t="s">
        <v>5414</v>
      </c>
      <c r="F5462" s="375" t="s">
        <v>5798</v>
      </c>
      <c r="G5462" s="376" t="s">
        <v>5305</v>
      </c>
      <c r="H5462" s="377">
        <v>0.11559999999999999</v>
      </c>
      <c r="I5462" s="378">
        <v>9.0299999999999994</v>
      </c>
      <c r="J5462" s="378">
        <v>1.04</v>
      </c>
      <c r="K5462" s="379"/>
      <c r="L5462" s="493">
        <v>10.88</v>
      </c>
    </row>
    <row r="5463" spans="1:12" x14ac:dyDescent="0.2">
      <c r="A5463" s="359" t="s">
        <v>10005</v>
      </c>
      <c r="B5463" s="373" t="s">
        <v>5794</v>
      </c>
      <c r="C5463" s="374" t="s">
        <v>6259</v>
      </c>
      <c r="D5463" s="373" t="s">
        <v>5791</v>
      </c>
      <c r="E5463" s="373" t="s">
        <v>5411</v>
      </c>
      <c r="F5463" s="375" t="s">
        <v>5798</v>
      </c>
      <c r="G5463" s="376" t="s">
        <v>5305</v>
      </c>
      <c r="H5463" s="377">
        <v>0.29759999999999998</v>
      </c>
      <c r="I5463" s="378">
        <v>2.2400000000000002</v>
      </c>
      <c r="J5463" s="378">
        <v>0.66</v>
      </c>
      <c r="K5463" s="379"/>
      <c r="L5463" s="493">
        <v>2.71</v>
      </c>
    </row>
    <row r="5464" spans="1:12" x14ac:dyDescent="0.2">
      <c r="A5464" s="359" t="s">
        <v>10006</v>
      </c>
      <c r="B5464" s="373" t="s">
        <v>5794</v>
      </c>
      <c r="C5464" s="374" t="s">
        <v>6260</v>
      </c>
      <c r="D5464" s="373" t="s">
        <v>5791</v>
      </c>
      <c r="E5464" s="373" t="s">
        <v>5407</v>
      </c>
      <c r="F5464" s="375" t="s">
        <v>5798</v>
      </c>
      <c r="G5464" s="376" t="s">
        <v>5298</v>
      </c>
      <c r="H5464" s="377">
        <v>0.23810000000000001</v>
      </c>
      <c r="I5464" s="378">
        <v>27.94</v>
      </c>
      <c r="J5464" s="378">
        <v>6.65</v>
      </c>
      <c r="K5464" s="379"/>
      <c r="L5464" s="493">
        <v>33.659999999999997</v>
      </c>
    </row>
    <row r="5465" spans="1:12" x14ac:dyDescent="0.2">
      <c r="A5465" s="359" t="s">
        <v>14910</v>
      </c>
      <c r="B5465" s="396" t="s">
        <v>5794</v>
      </c>
      <c r="C5465" s="397" t="s">
        <v>6266</v>
      </c>
      <c r="D5465" s="396" t="s">
        <v>5791</v>
      </c>
      <c r="E5465" s="396" t="s">
        <v>6267</v>
      </c>
      <c r="F5465" s="398" t="s">
        <v>5798</v>
      </c>
      <c r="G5465" s="399" t="s">
        <v>5305</v>
      </c>
      <c r="H5465" s="400">
        <v>0.25380000000000003</v>
      </c>
      <c r="I5465" s="430">
        <v>20.239999999999998</v>
      </c>
      <c r="J5465" s="380">
        <v>5.13</v>
      </c>
      <c r="K5465" s="379"/>
      <c r="L5465" s="489">
        <v>24.39</v>
      </c>
    </row>
    <row r="5466" spans="1:12" ht="12.75" thickBot="1" x14ac:dyDescent="0.25">
      <c r="A5466" s="359" t="s">
        <v>14911</v>
      </c>
      <c r="B5466" s="396" t="s">
        <v>5794</v>
      </c>
      <c r="C5466" s="397" t="s">
        <v>6261</v>
      </c>
      <c r="D5466" s="396" t="s">
        <v>5791</v>
      </c>
      <c r="E5466" s="396" t="s">
        <v>5409</v>
      </c>
      <c r="F5466" s="398" t="s">
        <v>5798</v>
      </c>
      <c r="G5466" s="399" t="s">
        <v>5298</v>
      </c>
      <c r="H5466" s="400">
        <v>3.61E-2</v>
      </c>
      <c r="I5466" s="430">
        <v>23.16</v>
      </c>
      <c r="J5466" s="380">
        <v>0.83</v>
      </c>
      <c r="K5466" s="379"/>
      <c r="L5466" s="489">
        <v>27.91</v>
      </c>
    </row>
    <row r="5467" spans="1:12" ht="12.75" thickTop="1" x14ac:dyDescent="0.2">
      <c r="A5467" s="359" t="s">
        <v>14912</v>
      </c>
      <c r="B5467" s="390" t="s">
        <v>5794</v>
      </c>
      <c r="C5467" s="391" t="s">
        <v>6268</v>
      </c>
      <c r="D5467" s="390" t="s">
        <v>5791</v>
      </c>
      <c r="E5467" s="390" t="s">
        <v>5416</v>
      </c>
      <c r="F5467" s="392" t="s">
        <v>5798</v>
      </c>
      <c r="G5467" s="393" t="s">
        <v>5305</v>
      </c>
      <c r="H5467" s="394">
        <v>1</v>
      </c>
      <c r="I5467" s="395">
        <v>52.580994230769214</v>
      </c>
      <c r="J5467" s="395">
        <v>52.58</v>
      </c>
      <c r="K5467" s="379"/>
      <c r="L5467" s="491">
        <v>63.21</v>
      </c>
    </row>
    <row r="5468" spans="1:12" x14ac:dyDescent="0.2">
      <c r="A5468" s="359" t="s">
        <v>10007</v>
      </c>
      <c r="B5468" s="373" t="s">
        <v>5794</v>
      </c>
      <c r="C5468" s="374" t="s">
        <v>6269</v>
      </c>
      <c r="D5468" s="373" t="s">
        <v>5791</v>
      </c>
      <c r="E5468" s="373" t="s">
        <v>6270</v>
      </c>
      <c r="F5468" s="375" t="s">
        <v>5798</v>
      </c>
      <c r="G5468" s="376" t="s">
        <v>1368</v>
      </c>
      <c r="H5468" s="377">
        <v>0.12690000000000001</v>
      </c>
      <c r="I5468" s="378">
        <v>11.53</v>
      </c>
      <c r="J5468" s="378">
        <v>1.46</v>
      </c>
      <c r="K5468" s="379"/>
      <c r="L5468" s="493">
        <v>13.9</v>
      </c>
    </row>
    <row r="5469" spans="1:12" x14ac:dyDescent="0.2">
      <c r="A5469" s="359" t="s">
        <v>10009</v>
      </c>
      <c r="B5469" s="373" t="s">
        <v>5794</v>
      </c>
      <c r="C5469" s="374" t="s">
        <v>6271</v>
      </c>
      <c r="D5469" s="373" t="s">
        <v>5791</v>
      </c>
      <c r="E5469" s="373" t="s">
        <v>6272</v>
      </c>
      <c r="F5469" s="375" t="s">
        <v>5798</v>
      </c>
      <c r="G5469" s="376" t="s">
        <v>5305</v>
      </c>
      <c r="H5469" s="377">
        <v>0.12690000000000001</v>
      </c>
      <c r="I5469" s="378">
        <v>11.14</v>
      </c>
      <c r="J5469" s="378">
        <v>1.41</v>
      </c>
      <c r="K5469" s="379"/>
      <c r="L5469" s="493">
        <v>13.43</v>
      </c>
    </row>
    <row r="5470" spans="1:12" x14ac:dyDescent="0.2">
      <c r="A5470" s="359" t="s">
        <v>10011</v>
      </c>
      <c r="B5470" s="373" t="s">
        <v>5794</v>
      </c>
      <c r="C5470" s="374" t="s">
        <v>6273</v>
      </c>
      <c r="D5470" s="373" t="s">
        <v>5791</v>
      </c>
      <c r="E5470" s="373" t="s">
        <v>6274</v>
      </c>
      <c r="F5470" s="375" t="s">
        <v>5798</v>
      </c>
      <c r="G5470" s="376" t="s">
        <v>1368</v>
      </c>
      <c r="H5470" s="377">
        <v>0.12690000000000001</v>
      </c>
      <c r="I5470" s="378">
        <v>34.4</v>
      </c>
      <c r="J5470" s="378">
        <v>4.3600000000000003</v>
      </c>
      <c r="K5470" s="379"/>
      <c r="L5470" s="493">
        <v>41.45</v>
      </c>
    </row>
    <row r="5471" spans="1:12" x14ac:dyDescent="0.2">
      <c r="A5471" s="359" t="s">
        <v>10012</v>
      </c>
      <c r="B5471" s="373" t="s">
        <v>5794</v>
      </c>
      <c r="C5471" s="374" t="s">
        <v>6275</v>
      </c>
      <c r="D5471" s="373" t="s">
        <v>5791</v>
      </c>
      <c r="E5471" s="373" t="s">
        <v>6276</v>
      </c>
      <c r="F5471" s="375" t="s">
        <v>5798</v>
      </c>
      <c r="G5471" s="376" t="s">
        <v>5305</v>
      </c>
      <c r="H5471" s="377">
        <v>0.76139999999999997</v>
      </c>
      <c r="I5471" s="378">
        <v>6.69</v>
      </c>
      <c r="J5471" s="378">
        <v>5.09</v>
      </c>
      <c r="K5471" s="379"/>
      <c r="L5471" s="493">
        <v>8.07</v>
      </c>
    </row>
    <row r="5472" spans="1:12" x14ac:dyDescent="0.2">
      <c r="A5472" s="359" t="s">
        <v>10013</v>
      </c>
      <c r="B5472" s="360" t="s">
        <v>12470</v>
      </c>
      <c r="C5472" s="361" t="s">
        <v>5781</v>
      </c>
      <c r="D5472" s="360" t="s">
        <v>5782</v>
      </c>
      <c r="E5472" s="360" t="s">
        <v>5783</v>
      </c>
      <c r="F5472" s="362" t="s">
        <v>5784</v>
      </c>
      <c r="G5472" s="363" t="s">
        <v>5785</v>
      </c>
      <c r="H5472" s="361" t="s">
        <v>5786</v>
      </c>
      <c r="I5472" s="361" t="s">
        <v>5787</v>
      </c>
      <c r="J5472" s="361" t="s">
        <v>5788</v>
      </c>
      <c r="K5472" s="364"/>
      <c r="L5472" s="494"/>
    </row>
    <row r="5473" spans="1:13" x14ac:dyDescent="0.2">
      <c r="A5473" s="359" t="s">
        <v>14913</v>
      </c>
      <c r="B5473" s="385" t="s">
        <v>5789</v>
      </c>
      <c r="C5473" s="386" t="s">
        <v>6278</v>
      </c>
      <c r="D5473" s="385" t="s">
        <v>5791</v>
      </c>
      <c r="E5473" s="385" t="s">
        <v>446</v>
      </c>
      <c r="F5473" s="387">
        <v>19</v>
      </c>
      <c r="G5473" s="388" t="s">
        <v>5793</v>
      </c>
      <c r="H5473" s="389">
        <v>1</v>
      </c>
      <c r="I5473" s="432">
        <v>161.4</v>
      </c>
      <c r="J5473" s="372">
        <v>161.4</v>
      </c>
      <c r="K5473" s="371"/>
      <c r="L5473" s="488">
        <v>194.44</v>
      </c>
      <c r="M5473" s="488">
        <v>194.44</v>
      </c>
    </row>
    <row r="5474" spans="1:13" ht="12.75" thickBot="1" x14ac:dyDescent="0.25">
      <c r="A5474" s="359" t="s">
        <v>14914</v>
      </c>
      <c r="B5474" s="396" t="s">
        <v>5794</v>
      </c>
      <c r="C5474" s="397" t="s">
        <v>6279</v>
      </c>
      <c r="D5474" s="396" t="s">
        <v>5791</v>
      </c>
      <c r="E5474" s="396" t="s">
        <v>6280</v>
      </c>
      <c r="F5474" s="398" t="s">
        <v>5798</v>
      </c>
      <c r="G5474" s="399" t="s">
        <v>5793</v>
      </c>
      <c r="H5474" s="400">
        <v>1</v>
      </c>
      <c r="I5474" s="430">
        <v>161.4</v>
      </c>
      <c r="J5474" s="380">
        <v>161.4</v>
      </c>
      <c r="K5474" s="379"/>
      <c r="L5474" s="489">
        <v>194.44</v>
      </c>
    </row>
    <row r="5475" spans="1:13" ht="12.75" thickTop="1" x14ac:dyDescent="0.2">
      <c r="A5475" s="359" t="s">
        <v>14915</v>
      </c>
      <c r="B5475" s="407" t="s">
        <v>12474</v>
      </c>
      <c r="C5475" s="408" t="s">
        <v>5781</v>
      </c>
      <c r="D5475" s="407" t="s">
        <v>5782</v>
      </c>
      <c r="E5475" s="407" t="s">
        <v>5783</v>
      </c>
      <c r="F5475" s="409" t="s">
        <v>5784</v>
      </c>
      <c r="G5475" s="410" t="s">
        <v>5785</v>
      </c>
      <c r="H5475" s="408" t="s">
        <v>5786</v>
      </c>
      <c r="I5475" s="408" t="s">
        <v>5787</v>
      </c>
      <c r="J5475" s="408" t="s">
        <v>5788</v>
      </c>
      <c r="K5475" s="364"/>
      <c r="L5475" s="492"/>
    </row>
    <row r="5476" spans="1:13" x14ac:dyDescent="0.2">
      <c r="A5476" s="359" t="s">
        <v>10015</v>
      </c>
      <c r="B5476" s="365" t="s">
        <v>5789</v>
      </c>
      <c r="C5476" s="366" t="s">
        <v>6282</v>
      </c>
      <c r="D5476" s="365" t="s">
        <v>5791</v>
      </c>
      <c r="E5476" s="365" t="s">
        <v>449</v>
      </c>
      <c r="F5476" s="367">
        <v>20</v>
      </c>
      <c r="G5476" s="368" t="s">
        <v>5793</v>
      </c>
      <c r="H5476" s="369">
        <v>1</v>
      </c>
      <c r="I5476" s="370">
        <v>4.13</v>
      </c>
      <c r="J5476" s="370">
        <v>4.13</v>
      </c>
      <c r="K5476" s="371"/>
      <c r="L5476" s="495">
        <v>4.96</v>
      </c>
      <c r="M5476" s="488">
        <v>4.96</v>
      </c>
    </row>
    <row r="5477" spans="1:13" x14ac:dyDescent="0.2">
      <c r="A5477" s="359" t="s">
        <v>10017</v>
      </c>
      <c r="B5477" s="373" t="s">
        <v>5794</v>
      </c>
      <c r="C5477" s="374" t="s">
        <v>6283</v>
      </c>
      <c r="D5477" s="373" t="s">
        <v>5791</v>
      </c>
      <c r="E5477" s="373" t="s">
        <v>5557</v>
      </c>
      <c r="F5477" s="375" t="s">
        <v>5796</v>
      </c>
      <c r="G5477" s="376" t="s">
        <v>86</v>
      </c>
      <c r="H5477" s="377">
        <v>5.5399999999999998E-2</v>
      </c>
      <c r="I5477" s="378">
        <v>18.510000000000002</v>
      </c>
      <c r="J5477" s="378">
        <v>1.02</v>
      </c>
      <c r="K5477" s="379"/>
      <c r="L5477" s="493">
        <v>22.3</v>
      </c>
    </row>
    <row r="5478" spans="1:13" x14ac:dyDescent="0.2">
      <c r="A5478" s="359" t="s">
        <v>10018</v>
      </c>
      <c r="B5478" s="373" t="s">
        <v>5794</v>
      </c>
      <c r="C5478" s="374" t="s">
        <v>6197</v>
      </c>
      <c r="D5478" s="373" t="s">
        <v>5791</v>
      </c>
      <c r="E5478" s="373" t="s">
        <v>5364</v>
      </c>
      <c r="F5478" s="375" t="s">
        <v>5798</v>
      </c>
      <c r="G5478" s="376" t="s">
        <v>5885</v>
      </c>
      <c r="H5478" s="377">
        <v>3.0000000000000001E-3</v>
      </c>
      <c r="I5478" s="378">
        <v>154.26</v>
      </c>
      <c r="J5478" s="378">
        <v>0.46</v>
      </c>
      <c r="K5478" s="379"/>
      <c r="L5478" s="493">
        <v>185.84</v>
      </c>
    </row>
    <row r="5479" spans="1:13" x14ac:dyDescent="0.2">
      <c r="A5479" s="359" t="s">
        <v>10019</v>
      </c>
      <c r="B5479" s="373" t="s">
        <v>5794</v>
      </c>
      <c r="C5479" s="374" t="s">
        <v>5797</v>
      </c>
      <c r="D5479" s="373" t="s">
        <v>5791</v>
      </c>
      <c r="E5479" s="373" t="s">
        <v>5380</v>
      </c>
      <c r="F5479" s="375" t="s">
        <v>5798</v>
      </c>
      <c r="G5479" s="376" t="s">
        <v>5298</v>
      </c>
      <c r="H5479" s="377">
        <v>1.2166999999999999</v>
      </c>
      <c r="I5479" s="378">
        <v>0.52</v>
      </c>
      <c r="J5479" s="378">
        <v>0.63</v>
      </c>
      <c r="K5479" s="379"/>
      <c r="L5479" s="493">
        <v>0.63</v>
      </c>
    </row>
    <row r="5480" spans="1:13" x14ac:dyDescent="0.2">
      <c r="A5480" s="359" t="s">
        <v>10020</v>
      </c>
      <c r="B5480" s="373" t="s">
        <v>5794</v>
      </c>
      <c r="C5480" s="374" t="s">
        <v>6284</v>
      </c>
      <c r="D5480" s="373" t="s">
        <v>5791</v>
      </c>
      <c r="E5480" s="373" t="s">
        <v>6285</v>
      </c>
      <c r="F5480" s="375" t="s">
        <v>5798</v>
      </c>
      <c r="G5480" s="376" t="s">
        <v>5298</v>
      </c>
      <c r="H5480" s="377">
        <v>8.5999999999999993E-2</v>
      </c>
      <c r="I5480" s="378">
        <v>23.583500000000001</v>
      </c>
      <c r="J5480" s="378">
        <v>2.02</v>
      </c>
      <c r="K5480" s="379"/>
      <c r="L5480" s="493">
        <v>28.14</v>
      </c>
    </row>
    <row r="5481" spans="1:13" x14ac:dyDescent="0.2">
      <c r="A5481" s="359" t="s">
        <v>14916</v>
      </c>
      <c r="B5481" s="381" t="s">
        <v>12481</v>
      </c>
      <c r="C5481" s="382" t="s">
        <v>5781</v>
      </c>
      <c r="D5481" s="381" t="s">
        <v>5782</v>
      </c>
      <c r="E5481" s="381" t="s">
        <v>5783</v>
      </c>
      <c r="F5481" s="383" t="s">
        <v>5784</v>
      </c>
      <c r="G5481" s="384" t="s">
        <v>5785</v>
      </c>
      <c r="H5481" s="382" t="s">
        <v>5786</v>
      </c>
      <c r="I5481" s="431" t="s">
        <v>5787</v>
      </c>
      <c r="J5481" s="382" t="s">
        <v>5788</v>
      </c>
      <c r="K5481" s="364"/>
    </row>
    <row r="5482" spans="1:13" ht="48.75" thickBot="1" x14ac:dyDescent="0.25">
      <c r="A5482" s="359" t="s">
        <v>14917</v>
      </c>
      <c r="B5482" s="385" t="s">
        <v>5789</v>
      </c>
      <c r="C5482" s="386" t="s">
        <v>12483</v>
      </c>
      <c r="D5482" s="385" t="s">
        <v>217</v>
      </c>
      <c r="E5482" s="385" t="s">
        <v>2037</v>
      </c>
      <c r="F5482" s="387" t="s">
        <v>12484</v>
      </c>
      <c r="G5482" s="388" t="s">
        <v>5793</v>
      </c>
      <c r="H5482" s="389">
        <v>1</v>
      </c>
      <c r="I5482" s="432">
        <v>16.79</v>
      </c>
      <c r="J5482" s="372">
        <v>16.79</v>
      </c>
      <c r="K5482" s="371"/>
      <c r="L5482" s="488">
        <v>20.239999999999998</v>
      </c>
      <c r="M5482" s="488">
        <v>20.239999999999998</v>
      </c>
    </row>
    <row r="5483" spans="1:13" ht="36.75" thickTop="1" x14ac:dyDescent="0.2">
      <c r="A5483" s="359" t="s">
        <v>14918</v>
      </c>
      <c r="B5483" s="411" t="s">
        <v>5898</v>
      </c>
      <c r="C5483" s="412" t="s">
        <v>12486</v>
      </c>
      <c r="D5483" s="411" t="s">
        <v>217</v>
      </c>
      <c r="E5483" s="411" t="s">
        <v>12487</v>
      </c>
      <c r="F5483" s="413" t="s">
        <v>5908</v>
      </c>
      <c r="G5483" s="414" t="s">
        <v>5885</v>
      </c>
      <c r="H5483" s="415">
        <v>2.1299999999999999E-2</v>
      </c>
      <c r="I5483" s="416">
        <v>509.74</v>
      </c>
      <c r="J5483" s="416">
        <v>10.85</v>
      </c>
      <c r="K5483" s="379"/>
      <c r="L5483" s="491">
        <v>614.08000000000004</v>
      </c>
      <c r="M5483" s="490"/>
    </row>
    <row r="5484" spans="1:13" ht="24" x14ac:dyDescent="0.2">
      <c r="A5484" s="359" t="s">
        <v>10021</v>
      </c>
      <c r="B5484" s="418" t="s">
        <v>5898</v>
      </c>
      <c r="C5484" s="419" t="s">
        <v>5906</v>
      </c>
      <c r="D5484" s="418" t="s">
        <v>217</v>
      </c>
      <c r="E5484" s="418" t="s">
        <v>5907</v>
      </c>
      <c r="F5484" s="420" t="s">
        <v>5908</v>
      </c>
      <c r="G5484" s="421" t="s">
        <v>185</v>
      </c>
      <c r="H5484" s="422">
        <v>0.2</v>
      </c>
      <c r="I5484" s="423">
        <v>23.772359999999992</v>
      </c>
      <c r="J5484" s="423">
        <v>4.75</v>
      </c>
      <c r="K5484" s="379"/>
      <c r="L5484" s="493">
        <v>28.7</v>
      </c>
    </row>
    <row r="5485" spans="1:13" ht="24" x14ac:dyDescent="0.2">
      <c r="A5485" s="359" t="s">
        <v>10023</v>
      </c>
      <c r="B5485" s="418" t="s">
        <v>5898</v>
      </c>
      <c r="C5485" s="419" t="s">
        <v>5909</v>
      </c>
      <c r="D5485" s="418" t="s">
        <v>217</v>
      </c>
      <c r="E5485" s="418" t="s">
        <v>5455</v>
      </c>
      <c r="F5485" s="420" t="s">
        <v>5908</v>
      </c>
      <c r="G5485" s="421" t="s">
        <v>185</v>
      </c>
      <c r="H5485" s="422">
        <v>7.3999999999999996E-2</v>
      </c>
      <c r="I5485" s="423">
        <v>16.12</v>
      </c>
      <c r="J5485" s="423">
        <v>1.19</v>
      </c>
      <c r="K5485" s="379"/>
      <c r="L5485" s="493">
        <v>19.420000000000002</v>
      </c>
    </row>
    <row r="5486" spans="1:13" x14ac:dyDescent="0.2">
      <c r="A5486" s="359" t="s">
        <v>10025</v>
      </c>
      <c r="B5486" s="360" t="s">
        <v>12491</v>
      </c>
      <c r="C5486" s="361" t="s">
        <v>5781</v>
      </c>
      <c r="D5486" s="360" t="s">
        <v>5782</v>
      </c>
      <c r="E5486" s="360" t="s">
        <v>5783</v>
      </c>
      <c r="F5486" s="362" t="s">
        <v>5784</v>
      </c>
      <c r="G5486" s="363" t="s">
        <v>5785</v>
      </c>
      <c r="H5486" s="361" t="s">
        <v>5786</v>
      </c>
      <c r="I5486" s="361" t="s">
        <v>5787</v>
      </c>
      <c r="J5486" s="361" t="s">
        <v>5788</v>
      </c>
      <c r="K5486" s="364"/>
      <c r="L5486" s="494"/>
    </row>
    <row r="5487" spans="1:13" x14ac:dyDescent="0.2">
      <c r="A5487" s="359" t="s">
        <v>10026</v>
      </c>
      <c r="B5487" s="365" t="s">
        <v>5789</v>
      </c>
      <c r="C5487" s="366" t="s">
        <v>6287</v>
      </c>
      <c r="D5487" s="365" t="s">
        <v>5791</v>
      </c>
      <c r="E5487" s="365" t="s">
        <v>451</v>
      </c>
      <c r="F5487" s="367">
        <v>20</v>
      </c>
      <c r="G5487" s="368" t="s">
        <v>5793</v>
      </c>
      <c r="H5487" s="369">
        <v>1</v>
      </c>
      <c r="I5487" s="370">
        <v>14.940000000000001</v>
      </c>
      <c r="J5487" s="370">
        <v>14.94</v>
      </c>
      <c r="K5487" s="371"/>
      <c r="L5487" s="495">
        <v>17.97</v>
      </c>
      <c r="M5487" s="488">
        <v>17.97</v>
      </c>
    </row>
    <row r="5488" spans="1:13" x14ac:dyDescent="0.2">
      <c r="A5488" s="359" t="s">
        <v>10027</v>
      </c>
      <c r="B5488" s="373" t="s">
        <v>5794</v>
      </c>
      <c r="C5488" s="374" t="s">
        <v>5840</v>
      </c>
      <c r="D5488" s="373" t="s">
        <v>5791</v>
      </c>
      <c r="E5488" s="373" t="s">
        <v>5288</v>
      </c>
      <c r="F5488" s="375" t="s">
        <v>5796</v>
      </c>
      <c r="G5488" s="376" t="s">
        <v>86</v>
      </c>
      <c r="H5488" s="377">
        <v>0.43890000000000001</v>
      </c>
      <c r="I5488" s="378">
        <v>18.510000000000002</v>
      </c>
      <c r="J5488" s="378">
        <v>8.1199999999999992</v>
      </c>
      <c r="K5488" s="379"/>
      <c r="L5488" s="493">
        <v>22.3</v>
      </c>
    </row>
    <row r="5489" spans="1:13" x14ac:dyDescent="0.2">
      <c r="A5489" s="359" t="s">
        <v>14919</v>
      </c>
      <c r="B5489" s="396" t="s">
        <v>5794</v>
      </c>
      <c r="C5489" s="397" t="s">
        <v>6196</v>
      </c>
      <c r="D5489" s="396" t="s">
        <v>5791</v>
      </c>
      <c r="E5489" s="396" t="s">
        <v>5378</v>
      </c>
      <c r="F5489" s="398" t="s">
        <v>5798</v>
      </c>
      <c r="G5489" s="399" t="s">
        <v>5298</v>
      </c>
      <c r="H5489" s="400">
        <v>0.95550000000000002</v>
      </c>
      <c r="I5489" s="430">
        <v>0.8320000000000044</v>
      </c>
      <c r="J5489" s="380">
        <v>0.79</v>
      </c>
      <c r="K5489" s="379"/>
      <c r="L5489" s="489">
        <v>0.97</v>
      </c>
    </row>
    <row r="5490" spans="1:13" ht="12.75" thickBot="1" x14ac:dyDescent="0.25">
      <c r="A5490" s="359" t="s">
        <v>14920</v>
      </c>
      <c r="B5490" s="396" t="s">
        <v>5794</v>
      </c>
      <c r="C5490" s="397" t="s">
        <v>5797</v>
      </c>
      <c r="D5490" s="396" t="s">
        <v>5791</v>
      </c>
      <c r="E5490" s="396" t="s">
        <v>5380</v>
      </c>
      <c r="F5490" s="398" t="s">
        <v>5798</v>
      </c>
      <c r="G5490" s="399" t="s">
        <v>5298</v>
      </c>
      <c r="H5490" s="400">
        <v>0.52500000000000002</v>
      </c>
      <c r="I5490" s="430">
        <v>0.52</v>
      </c>
      <c r="J5490" s="380">
        <v>0.27</v>
      </c>
      <c r="K5490" s="379"/>
      <c r="L5490" s="489">
        <v>0.63</v>
      </c>
    </row>
    <row r="5491" spans="1:13" ht="12.75" thickTop="1" x14ac:dyDescent="0.2">
      <c r="A5491" s="359" t="s">
        <v>14921</v>
      </c>
      <c r="B5491" s="390" t="s">
        <v>5794</v>
      </c>
      <c r="C5491" s="391" t="s">
        <v>5815</v>
      </c>
      <c r="D5491" s="390" t="s">
        <v>5791</v>
      </c>
      <c r="E5491" s="390" t="s">
        <v>5286</v>
      </c>
      <c r="F5491" s="392" t="s">
        <v>5796</v>
      </c>
      <c r="G5491" s="393" t="s">
        <v>86</v>
      </c>
      <c r="H5491" s="394">
        <v>0.4</v>
      </c>
      <c r="I5491" s="395">
        <v>11.07</v>
      </c>
      <c r="J5491" s="395">
        <v>4.42</v>
      </c>
      <c r="K5491" s="379"/>
      <c r="L5491" s="491">
        <v>13.34</v>
      </c>
    </row>
    <row r="5492" spans="1:13" x14ac:dyDescent="0.2">
      <c r="A5492" s="359" t="s">
        <v>10030</v>
      </c>
      <c r="B5492" s="373" t="s">
        <v>5794</v>
      </c>
      <c r="C5492" s="374" t="s">
        <v>6288</v>
      </c>
      <c r="D5492" s="373" t="s">
        <v>5791</v>
      </c>
      <c r="E5492" s="373" t="s">
        <v>6289</v>
      </c>
      <c r="F5492" s="375" t="s">
        <v>5798</v>
      </c>
      <c r="G5492" s="376" t="s">
        <v>5885</v>
      </c>
      <c r="H5492" s="377">
        <v>8.3000000000000001E-3</v>
      </c>
      <c r="I5492" s="378">
        <v>161.61000000000001</v>
      </c>
      <c r="J5492" s="378">
        <v>1.34</v>
      </c>
      <c r="K5492" s="379"/>
      <c r="L5492" s="493">
        <v>194.69</v>
      </c>
    </row>
    <row r="5493" spans="1:13" x14ac:dyDescent="0.2">
      <c r="A5493" s="359" t="s">
        <v>10032</v>
      </c>
      <c r="B5493" s="360" t="s">
        <v>12499</v>
      </c>
      <c r="C5493" s="361" t="s">
        <v>5781</v>
      </c>
      <c r="D5493" s="360" t="s">
        <v>5782</v>
      </c>
      <c r="E5493" s="360" t="s">
        <v>5783</v>
      </c>
      <c r="F5493" s="362" t="s">
        <v>5784</v>
      </c>
      <c r="G5493" s="363" t="s">
        <v>5785</v>
      </c>
      <c r="H5493" s="361" t="s">
        <v>5786</v>
      </c>
      <c r="I5493" s="361" t="s">
        <v>5787</v>
      </c>
      <c r="J5493" s="361" t="s">
        <v>5788</v>
      </c>
      <c r="K5493" s="364"/>
      <c r="L5493" s="494"/>
    </row>
    <row r="5494" spans="1:13" ht="36" x14ac:dyDescent="0.2">
      <c r="A5494" s="359" t="s">
        <v>10034</v>
      </c>
      <c r="B5494" s="365" t="s">
        <v>5789</v>
      </c>
      <c r="C5494" s="366" t="s">
        <v>12501</v>
      </c>
      <c r="D5494" s="365" t="s">
        <v>217</v>
      </c>
      <c r="E5494" s="365" t="s">
        <v>12502</v>
      </c>
      <c r="F5494" s="367" t="s">
        <v>12484</v>
      </c>
      <c r="G5494" s="368" t="s">
        <v>5793</v>
      </c>
      <c r="H5494" s="369">
        <v>1</v>
      </c>
      <c r="I5494" s="370">
        <v>47.480000000000004</v>
      </c>
      <c r="J5494" s="370">
        <v>47.480000000000004</v>
      </c>
      <c r="K5494" s="371"/>
      <c r="L5494" s="495">
        <v>57.21</v>
      </c>
      <c r="M5494" s="488">
        <v>57.21</v>
      </c>
    </row>
    <row r="5495" spans="1:13" ht="24" x14ac:dyDescent="0.2">
      <c r="A5495" s="359" t="s">
        <v>10035</v>
      </c>
      <c r="B5495" s="418" t="s">
        <v>5898</v>
      </c>
      <c r="C5495" s="419" t="s">
        <v>12504</v>
      </c>
      <c r="D5495" s="418" t="s">
        <v>217</v>
      </c>
      <c r="E5495" s="418" t="s">
        <v>12505</v>
      </c>
      <c r="F5495" s="420" t="s">
        <v>5908</v>
      </c>
      <c r="G5495" s="421" t="s">
        <v>185</v>
      </c>
      <c r="H5495" s="422">
        <v>0.69699999999999995</v>
      </c>
      <c r="I5495" s="423">
        <v>24.329770588235295</v>
      </c>
      <c r="J5495" s="423">
        <v>16.95</v>
      </c>
      <c r="K5495" s="379"/>
      <c r="L5495" s="493">
        <v>29.19</v>
      </c>
    </row>
    <row r="5496" spans="1:13" ht="24" x14ac:dyDescent="0.2">
      <c r="A5496" s="359" t="s">
        <v>10036</v>
      </c>
      <c r="B5496" s="418" t="s">
        <v>5898</v>
      </c>
      <c r="C5496" s="419" t="s">
        <v>5909</v>
      </c>
      <c r="D5496" s="418" t="s">
        <v>217</v>
      </c>
      <c r="E5496" s="418" t="s">
        <v>5455</v>
      </c>
      <c r="F5496" s="420" t="s">
        <v>5908</v>
      </c>
      <c r="G5496" s="421" t="s">
        <v>185</v>
      </c>
      <c r="H5496" s="422">
        <v>0.31380000000000002</v>
      </c>
      <c r="I5496" s="423">
        <v>16.12</v>
      </c>
      <c r="J5496" s="423">
        <v>5.05</v>
      </c>
      <c r="K5496" s="379"/>
      <c r="L5496" s="493">
        <v>19.420000000000002</v>
      </c>
    </row>
    <row r="5497" spans="1:13" ht="24" x14ac:dyDescent="0.2">
      <c r="A5497" s="359" t="s">
        <v>14922</v>
      </c>
      <c r="B5497" s="396" t="s">
        <v>5794</v>
      </c>
      <c r="C5497" s="397" t="s">
        <v>12508</v>
      </c>
      <c r="D5497" s="396" t="s">
        <v>217</v>
      </c>
      <c r="E5497" s="396" t="s">
        <v>12509</v>
      </c>
      <c r="F5497" s="398" t="s">
        <v>5798</v>
      </c>
      <c r="G5497" s="399" t="s">
        <v>5793</v>
      </c>
      <c r="H5497" s="400">
        <v>1.0798000000000001</v>
      </c>
      <c r="I5497" s="430">
        <v>18.84</v>
      </c>
      <c r="J5497" s="380">
        <v>20.34</v>
      </c>
      <c r="K5497" s="379"/>
      <c r="L5497" s="489">
        <v>22.7</v>
      </c>
    </row>
    <row r="5498" spans="1:13" ht="12.75" thickBot="1" x14ac:dyDescent="0.25">
      <c r="A5498" s="359" t="s">
        <v>14923</v>
      </c>
      <c r="B5498" s="396" t="s">
        <v>5794</v>
      </c>
      <c r="C5498" s="397" t="s">
        <v>12511</v>
      </c>
      <c r="D5498" s="396" t="s">
        <v>217</v>
      </c>
      <c r="E5498" s="396" t="s">
        <v>12512</v>
      </c>
      <c r="F5498" s="398" t="s">
        <v>5798</v>
      </c>
      <c r="G5498" s="399" t="s">
        <v>280</v>
      </c>
      <c r="H5498" s="400">
        <v>6.85</v>
      </c>
      <c r="I5498" s="430">
        <v>0.63</v>
      </c>
      <c r="J5498" s="380">
        <v>4.3099999999999996</v>
      </c>
      <c r="K5498" s="379"/>
      <c r="L5498" s="489">
        <v>0.77</v>
      </c>
    </row>
    <row r="5499" spans="1:13" ht="12.75" thickTop="1" x14ac:dyDescent="0.2">
      <c r="A5499" s="359" t="s">
        <v>14924</v>
      </c>
      <c r="B5499" s="390" t="s">
        <v>5794</v>
      </c>
      <c r="C5499" s="391" t="s">
        <v>12514</v>
      </c>
      <c r="D5499" s="390" t="s">
        <v>217</v>
      </c>
      <c r="E5499" s="390" t="s">
        <v>12515</v>
      </c>
      <c r="F5499" s="392" t="s">
        <v>5798</v>
      </c>
      <c r="G5499" s="393" t="s">
        <v>280</v>
      </c>
      <c r="H5499" s="394">
        <v>0.222</v>
      </c>
      <c r="I5499" s="395">
        <v>3.75</v>
      </c>
      <c r="J5499" s="395">
        <v>0.83</v>
      </c>
      <c r="K5499" s="379"/>
      <c r="L5499" s="491">
        <v>4.5199999999999996</v>
      </c>
    </row>
    <row r="5500" spans="1:13" x14ac:dyDescent="0.2">
      <c r="A5500" s="359" t="s">
        <v>10039</v>
      </c>
      <c r="B5500" s="360" t="s">
        <v>12517</v>
      </c>
      <c r="C5500" s="361" t="s">
        <v>5781</v>
      </c>
      <c r="D5500" s="360" t="s">
        <v>5782</v>
      </c>
      <c r="E5500" s="360" t="s">
        <v>5783</v>
      </c>
      <c r="F5500" s="362" t="s">
        <v>5784</v>
      </c>
      <c r="G5500" s="363" t="s">
        <v>5785</v>
      </c>
      <c r="H5500" s="361" t="s">
        <v>5786</v>
      </c>
      <c r="I5500" s="361" t="s">
        <v>5787</v>
      </c>
      <c r="J5500" s="361" t="s">
        <v>5788</v>
      </c>
      <c r="K5500" s="364"/>
      <c r="L5500" s="494"/>
    </row>
    <row r="5501" spans="1:13" x14ac:dyDescent="0.2">
      <c r="A5501" s="359" t="s">
        <v>10041</v>
      </c>
      <c r="B5501" s="365" t="s">
        <v>5789</v>
      </c>
      <c r="C5501" s="366" t="s">
        <v>12519</v>
      </c>
      <c r="D5501" s="365" t="s">
        <v>5791</v>
      </c>
      <c r="E5501" s="365" t="s">
        <v>2044</v>
      </c>
      <c r="F5501" s="367">
        <v>21</v>
      </c>
      <c r="G5501" s="368" t="s">
        <v>5793</v>
      </c>
      <c r="H5501" s="369">
        <v>1</v>
      </c>
      <c r="I5501" s="370">
        <v>63.769999999999996</v>
      </c>
      <c r="J5501" s="370">
        <v>63.769999999999996</v>
      </c>
      <c r="K5501" s="371"/>
      <c r="L5501" s="495">
        <v>76.75</v>
      </c>
      <c r="M5501" s="488">
        <v>76.75</v>
      </c>
    </row>
    <row r="5502" spans="1:13" x14ac:dyDescent="0.2">
      <c r="A5502" s="359" t="s">
        <v>10043</v>
      </c>
      <c r="B5502" s="373" t="s">
        <v>5794</v>
      </c>
      <c r="C5502" s="374" t="s">
        <v>12521</v>
      </c>
      <c r="D5502" s="373" t="s">
        <v>5791</v>
      </c>
      <c r="E5502" s="373" t="s">
        <v>12522</v>
      </c>
      <c r="F5502" s="375" t="s">
        <v>5798</v>
      </c>
      <c r="G5502" s="376" t="s">
        <v>5793</v>
      </c>
      <c r="H5502" s="377">
        <v>1.1000000000000001</v>
      </c>
      <c r="I5502" s="378">
        <v>24</v>
      </c>
      <c r="J5502" s="378">
        <v>26.4</v>
      </c>
      <c r="K5502" s="379"/>
      <c r="L5502" s="493">
        <v>28.92</v>
      </c>
    </row>
    <row r="5503" spans="1:13" x14ac:dyDescent="0.2">
      <c r="A5503" s="359" t="s">
        <v>10044</v>
      </c>
      <c r="B5503" s="373" t="s">
        <v>5794</v>
      </c>
      <c r="C5503" s="374" t="s">
        <v>5815</v>
      </c>
      <c r="D5503" s="373" t="s">
        <v>5791</v>
      </c>
      <c r="E5503" s="373" t="s">
        <v>5286</v>
      </c>
      <c r="F5503" s="375" t="s">
        <v>5796</v>
      </c>
      <c r="G5503" s="376" t="s">
        <v>86</v>
      </c>
      <c r="H5503" s="377">
        <v>0.36280000000000001</v>
      </c>
      <c r="I5503" s="378">
        <v>11.07</v>
      </c>
      <c r="J5503" s="378">
        <v>4.01</v>
      </c>
      <c r="K5503" s="379"/>
      <c r="L5503" s="493">
        <v>13.34</v>
      </c>
    </row>
    <row r="5504" spans="1:13" x14ac:dyDescent="0.2">
      <c r="A5504" s="359" t="s">
        <v>10045</v>
      </c>
      <c r="B5504" s="373" t="s">
        <v>5794</v>
      </c>
      <c r="C5504" s="374" t="s">
        <v>6296</v>
      </c>
      <c r="D5504" s="373" t="s">
        <v>5791</v>
      </c>
      <c r="E5504" s="373" t="s">
        <v>6297</v>
      </c>
      <c r="F5504" s="375" t="s">
        <v>5798</v>
      </c>
      <c r="G5504" s="376" t="s">
        <v>5298</v>
      </c>
      <c r="H5504" s="377">
        <v>4.2599999999999999E-2</v>
      </c>
      <c r="I5504" s="378">
        <v>15.73</v>
      </c>
      <c r="J5504" s="378">
        <v>0.67</v>
      </c>
      <c r="K5504" s="379"/>
      <c r="L5504" s="493">
        <v>18.95</v>
      </c>
    </row>
    <row r="5505" spans="1:13" x14ac:dyDescent="0.2">
      <c r="A5505" s="359" t="s">
        <v>10046</v>
      </c>
      <c r="B5505" s="373" t="s">
        <v>5794</v>
      </c>
      <c r="C5505" s="374" t="s">
        <v>6298</v>
      </c>
      <c r="D5505" s="373" t="s">
        <v>5791</v>
      </c>
      <c r="E5505" s="373" t="s">
        <v>6299</v>
      </c>
      <c r="F5505" s="375" t="s">
        <v>5796</v>
      </c>
      <c r="G5505" s="376" t="s">
        <v>86</v>
      </c>
      <c r="H5505" s="377">
        <v>0.36280000000000001</v>
      </c>
      <c r="I5505" s="378">
        <v>18.510000000000002</v>
      </c>
      <c r="J5505" s="378">
        <v>6.71</v>
      </c>
      <c r="K5505" s="379"/>
      <c r="L5505" s="493">
        <v>22.3</v>
      </c>
    </row>
    <row r="5506" spans="1:13" x14ac:dyDescent="0.2">
      <c r="A5506" s="359" t="s">
        <v>14925</v>
      </c>
      <c r="B5506" s="396" t="s">
        <v>5794</v>
      </c>
      <c r="C5506" s="397" t="s">
        <v>6302</v>
      </c>
      <c r="D5506" s="396" t="s">
        <v>5791</v>
      </c>
      <c r="E5506" s="396" t="s">
        <v>6303</v>
      </c>
      <c r="F5506" s="398" t="s">
        <v>5798</v>
      </c>
      <c r="G5506" s="399" t="s">
        <v>5305</v>
      </c>
      <c r="H5506" s="400">
        <v>1.32</v>
      </c>
      <c r="I5506" s="430">
        <v>0.22</v>
      </c>
      <c r="J5506" s="380">
        <v>0.28999999999999998</v>
      </c>
      <c r="K5506" s="379"/>
      <c r="L5506" s="489">
        <v>0.27</v>
      </c>
    </row>
    <row r="5507" spans="1:13" ht="12.75" thickBot="1" x14ac:dyDescent="0.25">
      <c r="A5507" s="359" t="s">
        <v>14926</v>
      </c>
      <c r="B5507" s="396" t="s">
        <v>5794</v>
      </c>
      <c r="C5507" s="397" t="s">
        <v>6304</v>
      </c>
      <c r="D5507" s="396" t="s">
        <v>5791</v>
      </c>
      <c r="E5507" s="396" t="s">
        <v>6305</v>
      </c>
      <c r="F5507" s="398" t="s">
        <v>5798</v>
      </c>
      <c r="G5507" s="399" t="s">
        <v>5385</v>
      </c>
      <c r="H5507" s="400">
        <v>1.4395</v>
      </c>
      <c r="I5507" s="430">
        <v>2.29</v>
      </c>
      <c r="J5507" s="380">
        <v>3.29</v>
      </c>
      <c r="K5507" s="379"/>
      <c r="L5507" s="489">
        <v>2.77</v>
      </c>
    </row>
    <row r="5508" spans="1:13" ht="12.75" thickTop="1" x14ac:dyDescent="0.2">
      <c r="A5508" s="359" t="s">
        <v>14927</v>
      </c>
      <c r="B5508" s="390" t="s">
        <v>5794</v>
      </c>
      <c r="C5508" s="391" t="s">
        <v>6306</v>
      </c>
      <c r="D5508" s="390" t="s">
        <v>5791</v>
      </c>
      <c r="E5508" s="390" t="s">
        <v>6307</v>
      </c>
      <c r="F5508" s="392" t="s">
        <v>5798</v>
      </c>
      <c r="G5508" s="393" t="s">
        <v>5305</v>
      </c>
      <c r="H5508" s="394">
        <v>2.1911999999999998</v>
      </c>
      <c r="I5508" s="395">
        <v>0.19</v>
      </c>
      <c r="J5508" s="395">
        <v>0.41</v>
      </c>
      <c r="K5508" s="379"/>
      <c r="L5508" s="491">
        <v>0.23</v>
      </c>
    </row>
    <row r="5509" spans="1:13" ht="24" x14ac:dyDescent="0.2">
      <c r="A5509" s="359" t="s">
        <v>10048</v>
      </c>
      <c r="B5509" s="373" t="s">
        <v>5794</v>
      </c>
      <c r="C5509" s="374" t="s">
        <v>6308</v>
      </c>
      <c r="D5509" s="373" t="s">
        <v>5791</v>
      </c>
      <c r="E5509" s="373" t="s">
        <v>6309</v>
      </c>
      <c r="F5509" s="375" t="s">
        <v>5798</v>
      </c>
      <c r="G5509" s="376" t="s">
        <v>5385</v>
      </c>
      <c r="H5509" s="377">
        <v>3.851</v>
      </c>
      <c r="I5509" s="378">
        <v>4.7300000000000004</v>
      </c>
      <c r="J5509" s="378">
        <v>18.21</v>
      </c>
      <c r="K5509" s="379"/>
      <c r="L5509" s="493">
        <v>5.71</v>
      </c>
    </row>
    <row r="5510" spans="1:13" x14ac:dyDescent="0.2">
      <c r="A5510" s="359" t="s">
        <v>10050</v>
      </c>
      <c r="B5510" s="373" t="s">
        <v>5794</v>
      </c>
      <c r="C5510" s="374" t="s">
        <v>6310</v>
      </c>
      <c r="D5510" s="373" t="s">
        <v>5791</v>
      </c>
      <c r="E5510" s="373" t="s">
        <v>6311</v>
      </c>
      <c r="F5510" s="375" t="s">
        <v>5798</v>
      </c>
      <c r="G5510" s="376" t="s">
        <v>5298</v>
      </c>
      <c r="H5510" s="377">
        <v>0.5202</v>
      </c>
      <c r="I5510" s="378">
        <v>3.7353203124999692</v>
      </c>
      <c r="J5510" s="378">
        <v>1.94</v>
      </c>
      <c r="K5510" s="379"/>
      <c r="L5510" s="493">
        <v>4.03</v>
      </c>
    </row>
    <row r="5511" spans="1:13" x14ac:dyDescent="0.2">
      <c r="A5511" s="359" t="s">
        <v>10052</v>
      </c>
      <c r="B5511" s="373" t="s">
        <v>5794</v>
      </c>
      <c r="C5511" s="374" t="s">
        <v>6312</v>
      </c>
      <c r="D5511" s="373" t="s">
        <v>5791</v>
      </c>
      <c r="E5511" s="373" t="s">
        <v>6313</v>
      </c>
      <c r="F5511" s="375" t="s">
        <v>5798</v>
      </c>
      <c r="G5511" s="376" t="s">
        <v>5305</v>
      </c>
      <c r="H5511" s="377">
        <v>7.9740000000000002</v>
      </c>
      <c r="I5511" s="378">
        <v>0.04</v>
      </c>
      <c r="J5511" s="378">
        <v>0.31</v>
      </c>
      <c r="K5511" s="379"/>
      <c r="L5511" s="493">
        <v>0.06</v>
      </c>
    </row>
    <row r="5512" spans="1:13" x14ac:dyDescent="0.2">
      <c r="A5512" s="359" t="s">
        <v>10053</v>
      </c>
      <c r="B5512" s="373" t="s">
        <v>5794</v>
      </c>
      <c r="C5512" s="374" t="s">
        <v>6314</v>
      </c>
      <c r="D5512" s="373" t="s">
        <v>5791</v>
      </c>
      <c r="E5512" s="373" t="s">
        <v>6315</v>
      </c>
      <c r="F5512" s="375" t="s">
        <v>5798</v>
      </c>
      <c r="G5512" s="376" t="s">
        <v>5305</v>
      </c>
      <c r="H5512" s="377">
        <v>1.3265</v>
      </c>
      <c r="I5512" s="378">
        <v>1.1599999999999999</v>
      </c>
      <c r="J5512" s="378">
        <v>1.53</v>
      </c>
      <c r="K5512" s="379"/>
      <c r="L5512" s="493">
        <v>1.4</v>
      </c>
    </row>
    <row r="5513" spans="1:13" x14ac:dyDescent="0.2">
      <c r="A5513" s="359" t="s">
        <v>10054</v>
      </c>
      <c r="B5513" s="360" t="s">
        <v>12534</v>
      </c>
      <c r="C5513" s="361" t="s">
        <v>5781</v>
      </c>
      <c r="D5513" s="360" t="s">
        <v>5782</v>
      </c>
      <c r="E5513" s="360" t="s">
        <v>5783</v>
      </c>
      <c r="F5513" s="362" t="s">
        <v>5784</v>
      </c>
      <c r="G5513" s="363" t="s">
        <v>5785</v>
      </c>
      <c r="H5513" s="361" t="s">
        <v>5786</v>
      </c>
      <c r="I5513" s="361" t="s">
        <v>5787</v>
      </c>
      <c r="J5513" s="361" t="s">
        <v>5788</v>
      </c>
      <c r="K5513" s="364"/>
      <c r="L5513" s="494"/>
    </row>
    <row r="5514" spans="1:13" x14ac:dyDescent="0.2">
      <c r="A5514" s="359" t="s">
        <v>10055</v>
      </c>
      <c r="B5514" s="365" t="s">
        <v>5789</v>
      </c>
      <c r="C5514" s="366" t="s">
        <v>12536</v>
      </c>
      <c r="D5514" s="365" t="s">
        <v>5791</v>
      </c>
      <c r="E5514" s="365" t="s">
        <v>2046</v>
      </c>
      <c r="F5514" s="367">
        <v>21</v>
      </c>
      <c r="G5514" s="368" t="s">
        <v>5385</v>
      </c>
      <c r="H5514" s="369">
        <v>1</v>
      </c>
      <c r="I5514" s="370">
        <v>12.21</v>
      </c>
      <c r="J5514" s="370">
        <v>12.21</v>
      </c>
      <c r="K5514" s="371"/>
      <c r="L5514" s="495">
        <v>14.72</v>
      </c>
      <c r="M5514" s="488">
        <v>14.72</v>
      </c>
    </row>
    <row r="5515" spans="1:13" x14ac:dyDescent="0.2">
      <c r="A5515" s="359" t="s">
        <v>14928</v>
      </c>
      <c r="B5515" s="396" t="s">
        <v>5794</v>
      </c>
      <c r="C5515" s="397" t="s">
        <v>12538</v>
      </c>
      <c r="D5515" s="396" t="s">
        <v>5791</v>
      </c>
      <c r="E5515" s="396" t="s">
        <v>12539</v>
      </c>
      <c r="F5515" s="398" t="s">
        <v>5798</v>
      </c>
      <c r="G5515" s="399" t="s">
        <v>5385</v>
      </c>
      <c r="H5515" s="400">
        <v>1</v>
      </c>
      <c r="I5515" s="430">
        <v>12.21</v>
      </c>
      <c r="J5515" s="380">
        <v>12.21</v>
      </c>
      <c r="K5515" s="379"/>
      <c r="L5515" s="489">
        <v>14.72</v>
      </c>
    </row>
    <row r="5516" spans="1:13" ht="12.75" thickBot="1" x14ac:dyDescent="0.25">
      <c r="A5516" s="359" t="s">
        <v>14929</v>
      </c>
      <c r="B5516" s="381" t="s">
        <v>12541</v>
      </c>
      <c r="C5516" s="382" t="s">
        <v>5781</v>
      </c>
      <c r="D5516" s="381" t="s">
        <v>5782</v>
      </c>
      <c r="E5516" s="381" t="s">
        <v>5783</v>
      </c>
      <c r="F5516" s="383" t="s">
        <v>5784</v>
      </c>
      <c r="G5516" s="384" t="s">
        <v>5785</v>
      </c>
      <c r="H5516" s="382" t="s">
        <v>5786</v>
      </c>
      <c r="I5516" s="431" t="s">
        <v>5787</v>
      </c>
      <c r="J5516" s="382" t="s">
        <v>5788</v>
      </c>
      <c r="K5516" s="364"/>
    </row>
    <row r="5517" spans="1:13" ht="12.75" thickTop="1" x14ac:dyDescent="0.2">
      <c r="A5517" s="359" t="s">
        <v>14930</v>
      </c>
      <c r="B5517" s="401" t="s">
        <v>5789</v>
      </c>
      <c r="C5517" s="402" t="s">
        <v>6291</v>
      </c>
      <c r="D5517" s="401" t="s">
        <v>5791</v>
      </c>
      <c r="E5517" s="401" t="s">
        <v>454</v>
      </c>
      <c r="F5517" s="403">
        <v>21</v>
      </c>
      <c r="G5517" s="404" t="s">
        <v>5793</v>
      </c>
      <c r="H5517" s="405">
        <v>1</v>
      </c>
      <c r="I5517" s="406">
        <v>16.75</v>
      </c>
      <c r="J5517" s="406">
        <v>16.75</v>
      </c>
      <c r="K5517" s="371"/>
      <c r="L5517" s="496">
        <v>20.170000000000002</v>
      </c>
      <c r="M5517" s="488">
        <v>20.170000000000002</v>
      </c>
    </row>
    <row r="5518" spans="1:13" x14ac:dyDescent="0.2">
      <c r="A5518" s="359" t="s">
        <v>10057</v>
      </c>
      <c r="B5518" s="373" t="s">
        <v>5794</v>
      </c>
      <c r="C5518" s="374" t="s">
        <v>5795</v>
      </c>
      <c r="D5518" s="373" t="s">
        <v>5791</v>
      </c>
      <c r="E5518" s="373" t="s">
        <v>5302</v>
      </c>
      <c r="F5518" s="375" t="s">
        <v>5796</v>
      </c>
      <c r="G5518" s="376" t="s">
        <v>86</v>
      </c>
      <c r="H5518" s="377">
        <v>0.16</v>
      </c>
      <c r="I5518" s="378">
        <v>12.5</v>
      </c>
      <c r="J5518" s="378">
        <v>2</v>
      </c>
      <c r="K5518" s="379"/>
      <c r="L5518" s="493">
        <v>15.06</v>
      </c>
    </row>
    <row r="5519" spans="1:13" x14ac:dyDescent="0.2">
      <c r="A5519" s="359" t="s">
        <v>10059</v>
      </c>
      <c r="B5519" s="373" t="s">
        <v>5794</v>
      </c>
      <c r="C5519" s="374" t="s">
        <v>6283</v>
      </c>
      <c r="D5519" s="373" t="s">
        <v>5791</v>
      </c>
      <c r="E5519" s="373" t="s">
        <v>5557</v>
      </c>
      <c r="F5519" s="375" t="s">
        <v>5796</v>
      </c>
      <c r="G5519" s="376" t="s">
        <v>86</v>
      </c>
      <c r="H5519" s="377">
        <v>0.52</v>
      </c>
      <c r="I5519" s="378">
        <v>18.565530000000003</v>
      </c>
      <c r="J5519" s="378">
        <v>9.65</v>
      </c>
      <c r="K5519" s="379"/>
      <c r="L5519" s="493">
        <v>22.3</v>
      </c>
    </row>
    <row r="5520" spans="1:13" x14ac:dyDescent="0.2">
      <c r="A5520" s="359" t="s">
        <v>10061</v>
      </c>
      <c r="B5520" s="373" t="s">
        <v>5794</v>
      </c>
      <c r="C5520" s="374" t="s">
        <v>6292</v>
      </c>
      <c r="D5520" s="373" t="s">
        <v>5791</v>
      </c>
      <c r="E5520" s="373" t="s">
        <v>6293</v>
      </c>
      <c r="F5520" s="375" t="s">
        <v>5798</v>
      </c>
      <c r="G5520" s="376" t="s">
        <v>5298</v>
      </c>
      <c r="H5520" s="377">
        <v>6</v>
      </c>
      <c r="I5520" s="378">
        <v>0.85</v>
      </c>
      <c r="J5520" s="378">
        <v>5.0999999999999996</v>
      </c>
      <c r="K5520" s="379"/>
      <c r="L5520" s="493">
        <v>1.03</v>
      </c>
    </row>
    <row r="5521" spans="1:13" x14ac:dyDescent="0.2">
      <c r="A5521" s="359" t="s">
        <v>14931</v>
      </c>
      <c r="B5521" s="381" t="s">
        <v>12547</v>
      </c>
      <c r="C5521" s="382" t="s">
        <v>5781</v>
      </c>
      <c r="D5521" s="381" t="s">
        <v>5782</v>
      </c>
      <c r="E5521" s="381" t="s">
        <v>5783</v>
      </c>
      <c r="F5521" s="383" t="s">
        <v>5784</v>
      </c>
      <c r="G5521" s="384" t="s">
        <v>5785</v>
      </c>
      <c r="H5521" s="382" t="s">
        <v>5786</v>
      </c>
      <c r="I5521" s="431" t="s">
        <v>5787</v>
      </c>
      <c r="J5521" s="382" t="s">
        <v>5788</v>
      </c>
      <c r="K5521" s="364"/>
    </row>
    <row r="5522" spans="1:13" ht="12.75" thickBot="1" x14ac:dyDescent="0.25">
      <c r="A5522" s="359" t="s">
        <v>14932</v>
      </c>
      <c r="B5522" s="385" t="s">
        <v>5789</v>
      </c>
      <c r="C5522" s="386" t="s">
        <v>12519</v>
      </c>
      <c r="D5522" s="385" t="s">
        <v>5791</v>
      </c>
      <c r="E5522" s="385" t="s">
        <v>2044</v>
      </c>
      <c r="F5522" s="387">
        <v>21</v>
      </c>
      <c r="G5522" s="388" t="s">
        <v>5793</v>
      </c>
      <c r="H5522" s="389">
        <v>1</v>
      </c>
      <c r="I5522" s="432">
        <v>63.769999999999996</v>
      </c>
      <c r="J5522" s="372">
        <v>63.769999999999996</v>
      </c>
      <c r="K5522" s="371"/>
      <c r="L5522" s="488">
        <v>76.75</v>
      </c>
      <c r="M5522" s="488">
        <v>76.75</v>
      </c>
    </row>
    <row r="5523" spans="1:13" ht="12.75" thickTop="1" x14ac:dyDescent="0.2">
      <c r="A5523" s="359" t="s">
        <v>14933</v>
      </c>
      <c r="B5523" s="390" t="s">
        <v>5794</v>
      </c>
      <c r="C5523" s="391" t="s">
        <v>12521</v>
      </c>
      <c r="D5523" s="390" t="s">
        <v>5791</v>
      </c>
      <c r="E5523" s="390" t="s">
        <v>12522</v>
      </c>
      <c r="F5523" s="392" t="s">
        <v>5798</v>
      </c>
      <c r="G5523" s="393" t="s">
        <v>5793</v>
      </c>
      <c r="H5523" s="394">
        <v>1.1000000000000001</v>
      </c>
      <c r="I5523" s="395">
        <v>24</v>
      </c>
      <c r="J5523" s="395">
        <v>26.4</v>
      </c>
      <c r="K5523" s="379"/>
      <c r="L5523" s="491">
        <v>28.92</v>
      </c>
    </row>
    <row r="5524" spans="1:13" x14ac:dyDescent="0.2">
      <c r="A5524" s="359" t="s">
        <v>10063</v>
      </c>
      <c r="B5524" s="373" t="s">
        <v>5794</v>
      </c>
      <c r="C5524" s="374" t="s">
        <v>5815</v>
      </c>
      <c r="D5524" s="373" t="s">
        <v>5791</v>
      </c>
      <c r="E5524" s="373" t="s">
        <v>5286</v>
      </c>
      <c r="F5524" s="375" t="s">
        <v>5796</v>
      </c>
      <c r="G5524" s="376" t="s">
        <v>86</v>
      </c>
      <c r="H5524" s="377">
        <v>0.36280000000000001</v>
      </c>
      <c r="I5524" s="378">
        <v>11.07</v>
      </c>
      <c r="J5524" s="378">
        <v>4.01</v>
      </c>
      <c r="K5524" s="379"/>
      <c r="L5524" s="493">
        <v>13.34</v>
      </c>
    </row>
    <row r="5525" spans="1:13" x14ac:dyDescent="0.2">
      <c r="A5525" s="359" t="s">
        <v>10065</v>
      </c>
      <c r="B5525" s="373" t="s">
        <v>5794</v>
      </c>
      <c r="C5525" s="374" t="s">
        <v>6296</v>
      </c>
      <c r="D5525" s="373" t="s">
        <v>5791</v>
      </c>
      <c r="E5525" s="373" t="s">
        <v>6297</v>
      </c>
      <c r="F5525" s="375" t="s">
        <v>5798</v>
      </c>
      <c r="G5525" s="376" t="s">
        <v>5298</v>
      </c>
      <c r="H5525" s="377">
        <v>4.2599999999999999E-2</v>
      </c>
      <c r="I5525" s="378">
        <v>15.73</v>
      </c>
      <c r="J5525" s="378">
        <v>0.67</v>
      </c>
      <c r="K5525" s="379"/>
      <c r="L5525" s="493">
        <v>18.95</v>
      </c>
    </row>
    <row r="5526" spans="1:13" x14ac:dyDescent="0.2">
      <c r="A5526" s="359" t="s">
        <v>10067</v>
      </c>
      <c r="B5526" s="373" t="s">
        <v>5794</v>
      </c>
      <c r="C5526" s="374" t="s">
        <v>6298</v>
      </c>
      <c r="D5526" s="373" t="s">
        <v>5791</v>
      </c>
      <c r="E5526" s="373" t="s">
        <v>6299</v>
      </c>
      <c r="F5526" s="375" t="s">
        <v>5796</v>
      </c>
      <c r="G5526" s="376" t="s">
        <v>86</v>
      </c>
      <c r="H5526" s="377">
        <v>0.36280000000000001</v>
      </c>
      <c r="I5526" s="378">
        <v>19.093776923076973</v>
      </c>
      <c r="J5526" s="378">
        <v>6.92</v>
      </c>
      <c r="K5526" s="379"/>
      <c r="L5526" s="493">
        <v>22.3</v>
      </c>
    </row>
    <row r="5527" spans="1:13" x14ac:dyDescent="0.2">
      <c r="A5527" s="359" t="s">
        <v>14934</v>
      </c>
      <c r="B5527" s="396" t="s">
        <v>5794</v>
      </c>
      <c r="C5527" s="397" t="s">
        <v>6302</v>
      </c>
      <c r="D5527" s="396" t="s">
        <v>5791</v>
      </c>
      <c r="E5527" s="396" t="s">
        <v>6303</v>
      </c>
      <c r="F5527" s="398" t="s">
        <v>5798</v>
      </c>
      <c r="G5527" s="399" t="s">
        <v>5305</v>
      </c>
      <c r="H5527" s="400">
        <v>1.32</v>
      </c>
      <c r="I5527" s="430">
        <v>0.22</v>
      </c>
      <c r="J5527" s="380">
        <v>0.28999999999999998</v>
      </c>
      <c r="K5527" s="379"/>
      <c r="L5527" s="489">
        <v>0.27</v>
      </c>
    </row>
    <row r="5528" spans="1:13" ht="12.75" thickBot="1" x14ac:dyDescent="0.25">
      <c r="A5528" s="359" t="s">
        <v>14935</v>
      </c>
      <c r="B5528" s="396" t="s">
        <v>5794</v>
      </c>
      <c r="C5528" s="397" t="s">
        <v>6304</v>
      </c>
      <c r="D5528" s="396" t="s">
        <v>5791</v>
      </c>
      <c r="E5528" s="396" t="s">
        <v>6305</v>
      </c>
      <c r="F5528" s="398" t="s">
        <v>5798</v>
      </c>
      <c r="G5528" s="399" t="s">
        <v>5385</v>
      </c>
      <c r="H5528" s="400">
        <v>1.4395</v>
      </c>
      <c r="I5528" s="430">
        <v>2.29</v>
      </c>
      <c r="J5528" s="380">
        <v>3.29</v>
      </c>
      <c r="K5528" s="379"/>
      <c r="L5528" s="489">
        <v>2.77</v>
      </c>
    </row>
    <row r="5529" spans="1:13" ht="12.75" thickTop="1" x14ac:dyDescent="0.2">
      <c r="A5529" s="359" t="s">
        <v>14936</v>
      </c>
      <c r="B5529" s="390" t="s">
        <v>5794</v>
      </c>
      <c r="C5529" s="391" t="s">
        <v>6306</v>
      </c>
      <c r="D5529" s="390" t="s">
        <v>5791</v>
      </c>
      <c r="E5529" s="390" t="s">
        <v>6307</v>
      </c>
      <c r="F5529" s="392" t="s">
        <v>5798</v>
      </c>
      <c r="G5529" s="393" t="s">
        <v>5305</v>
      </c>
      <c r="H5529" s="394">
        <v>2.1911999999999998</v>
      </c>
      <c r="I5529" s="395">
        <v>0.19</v>
      </c>
      <c r="J5529" s="395">
        <v>0.41</v>
      </c>
      <c r="K5529" s="379"/>
      <c r="L5529" s="491">
        <v>0.23</v>
      </c>
    </row>
    <row r="5530" spans="1:13" ht="24" x14ac:dyDescent="0.2">
      <c r="A5530" s="359" t="s">
        <v>10070</v>
      </c>
      <c r="B5530" s="373" t="s">
        <v>5794</v>
      </c>
      <c r="C5530" s="374" t="s">
        <v>6308</v>
      </c>
      <c r="D5530" s="373" t="s">
        <v>5791</v>
      </c>
      <c r="E5530" s="373" t="s">
        <v>6309</v>
      </c>
      <c r="F5530" s="375" t="s">
        <v>5798</v>
      </c>
      <c r="G5530" s="376" t="s">
        <v>5385</v>
      </c>
      <c r="H5530" s="377">
        <v>3.851</v>
      </c>
      <c r="I5530" s="378">
        <v>4.7300000000000004</v>
      </c>
      <c r="J5530" s="378">
        <v>18.21</v>
      </c>
      <c r="K5530" s="379"/>
      <c r="L5530" s="493">
        <v>5.71</v>
      </c>
    </row>
    <row r="5531" spans="1:13" x14ac:dyDescent="0.2">
      <c r="A5531" s="359" t="s">
        <v>10072</v>
      </c>
      <c r="B5531" s="373" t="s">
        <v>5794</v>
      </c>
      <c r="C5531" s="374" t="s">
        <v>6310</v>
      </c>
      <c r="D5531" s="373" t="s">
        <v>5791</v>
      </c>
      <c r="E5531" s="373" t="s">
        <v>6311</v>
      </c>
      <c r="F5531" s="375" t="s">
        <v>5798</v>
      </c>
      <c r="G5531" s="376" t="s">
        <v>5298</v>
      </c>
      <c r="H5531" s="377">
        <v>0.5202</v>
      </c>
      <c r="I5531" s="378">
        <v>3.34</v>
      </c>
      <c r="J5531" s="378">
        <v>1.73</v>
      </c>
      <c r="K5531" s="379"/>
      <c r="L5531" s="493">
        <v>4.03</v>
      </c>
    </row>
    <row r="5532" spans="1:13" x14ac:dyDescent="0.2">
      <c r="A5532" s="359" t="s">
        <v>10074</v>
      </c>
      <c r="B5532" s="373" t="s">
        <v>5794</v>
      </c>
      <c r="C5532" s="374" t="s">
        <v>6312</v>
      </c>
      <c r="D5532" s="373" t="s">
        <v>5791</v>
      </c>
      <c r="E5532" s="373" t="s">
        <v>6313</v>
      </c>
      <c r="F5532" s="375" t="s">
        <v>5798</v>
      </c>
      <c r="G5532" s="376" t="s">
        <v>5305</v>
      </c>
      <c r="H5532" s="377">
        <v>7.9740000000000002</v>
      </c>
      <c r="I5532" s="378">
        <v>0.04</v>
      </c>
      <c r="J5532" s="378">
        <v>0.31</v>
      </c>
      <c r="K5532" s="379"/>
      <c r="L5532" s="493">
        <v>0.06</v>
      </c>
    </row>
    <row r="5533" spans="1:13" x14ac:dyDescent="0.2">
      <c r="A5533" s="359" t="s">
        <v>10075</v>
      </c>
      <c r="B5533" s="373" t="s">
        <v>5794</v>
      </c>
      <c r="C5533" s="374" t="s">
        <v>6314</v>
      </c>
      <c r="D5533" s="373" t="s">
        <v>5791</v>
      </c>
      <c r="E5533" s="373" t="s">
        <v>6315</v>
      </c>
      <c r="F5533" s="375" t="s">
        <v>5798</v>
      </c>
      <c r="G5533" s="376" t="s">
        <v>5305</v>
      </c>
      <c r="H5533" s="377">
        <v>1.3265</v>
      </c>
      <c r="I5533" s="378">
        <v>1.1599999999999999</v>
      </c>
      <c r="J5533" s="378">
        <v>1.53</v>
      </c>
      <c r="K5533" s="379"/>
      <c r="L5533" s="493">
        <v>1.4</v>
      </c>
    </row>
    <row r="5534" spans="1:13" x14ac:dyDescent="0.2">
      <c r="A5534" s="359" t="s">
        <v>10076</v>
      </c>
      <c r="B5534" s="360" t="s">
        <v>12561</v>
      </c>
      <c r="C5534" s="361" t="s">
        <v>5781</v>
      </c>
      <c r="D5534" s="360" t="s">
        <v>5782</v>
      </c>
      <c r="E5534" s="360" t="s">
        <v>5783</v>
      </c>
      <c r="F5534" s="362" t="s">
        <v>5784</v>
      </c>
      <c r="G5534" s="363" t="s">
        <v>5785</v>
      </c>
      <c r="H5534" s="361" t="s">
        <v>5786</v>
      </c>
      <c r="I5534" s="361" t="s">
        <v>5787</v>
      </c>
      <c r="J5534" s="361" t="s">
        <v>5788</v>
      </c>
      <c r="K5534" s="364"/>
      <c r="L5534" s="494"/>
    </row>
    <row r="5535" spans="1:13" x14ac:dyDescent="0.2">
      <c r="A5535" s="359" t="s">
        <v>14937</v>
      </c>
      <c r="B5535" s="385" t="s">
        <v>5789</v>
      </c>
      <c r="C5535" s="386" t="s">
        <v>6317</v>
      </c>
      <c r="D5535" s="385" t="s">
        <v>5791</v>
      </c>
      <c r="E5535" s="385" t="s">
        <v>461</v>
      </c>
      <c r="F5535" s="387">
        <v>22</v>
      </c>
      <c r="G5535" s="388" t="s">
        <v>5793</v>
      </c>
      <c r="H5535" s="389">
        <v>1</v>
      </c>
      <c r="I5535" s="432">
        <v>31.619999999999997</v>
      </c>
      <c r="J5535" s="372">
        <v>31.619999999999997</v>
      </c>
      <c r="K5535" s="371"/>
      <c r="L5535" s="488">
        <v>38.1</v>
      </c>
      <c r="M5535" s="488">
        <v>38.1</v>
      </c>
    </row>
    <row r="5536" spans="1:13" ht="12.75" thickBot="1" x14ac:dyDescent="0.25">
      <c r="A5536" s="359" t="s">
        <v>14938</v>
      </c>
      <c r="B5536" s="396" t="s">
        <v>5794</v>
      </c>
      <c r="C5536" s="397" t="s">
        <v>5840</v>
      </c>
      <c r="D5536" s="396" t="s">
        <v>5791</v>
      </c>
      <c r="E5536" s="396" t="s">
        <v>5288</v>
      </c>
      <c r="F5536" s="398" t="s">
        <v>5796</v>
      </c>
      <c r="G5536" s="399" t="s">
        <v>86</v>
      </c>
      <c r="H5536" s="400">
        <v>0.17219999999999999</v>
      </c>
      <c r="I5536" s="430">
        <v>18.756800000000005</v>
      </c>
      <c r="J5536" s="380">
        <v>3.22</v>
      </c>
      <c r="K5536" s="379"/>
      <c r="L5536" s="489">
        <v>22.3</v>
      </c>
    </row>
    <row r="5537" spans="1:13" ht="24.75" thickTop="1" x14ac:dyDescent="0.2">
      <c r="A5537" s="359" t="s">
        <v>14939</v>
      </c>
      <c r="B5537" s="390" t="s">
        <v>5794</v>
      </c>
      <c r="C5537" s="391" t="s">
        <v>6207</v>
      </c>
      <c r="D5537" s="390" t="s">
        <v>5791</v>
      </c>
      <c r="E5537" s="390" t="s">
        <v>6208</v>
      </c>
      <c r="F5537" s="392" t="s">
        <v>5798</v>
      </c>
      <c r="G5537" s="393" t="s">
        <v>5298</v>
      </c>
      <c r="H5537" s="394">
        <v>1</v>
      </c>
      <c r="I5537" s="395">
        <v>6.38</v>
      </c>
      <c r="J5537" s="395">
        <v>6.38</v>
      </c>
      <c r="K5537" s="379"/>
      <c r="L5537" s="491">
        <v>7.69</v>
      </c>
    </row>
    <row r="5538" spans="1:13" x14ac:dyDescent="0.2">
      <c r="A5538" s="359" t="s">
        <v>10079</v>
      </c>
      <c r="B5538" s="373" t="s">
        <v>5794</v>
      </c>
      <c r="C5538" s="374" t="s">
        <v>5797</v>
      </c>
      <c r="D5538" s="373" t="s">
        <v>5791</v>
      </c>
      <c r="E5538" s="373" t="s">
        <v>5380</v>
      </c>
      <c r="F5538" s="375" t="s">
        <v>5798</v>
      </c>
      <c r="G5538" s="376" t="s">
        <v>5298</v>
      </c>
      <c r="H5538" s="377">
        <v>11</v>
      </c>
      <c r="I5538" s="378">
        <v>0.52</v>
      </c>
      <c r="J5538" s="378">
        <v>5.72</v>
      </c>
      <c r="K5538" s="379"/>
      <c r="L5538" s="493">
        <v>0.63</v>
      </c>
    </row>
    <row r="5539" spans="1:13" x14ac:dyDescent="0.2">
      <c r="A5539" s="359" t="s">
        <v>10081</v>
      </c>
      <c r="B5539" s="373" t="s">
        <v>5794</v>
      </c>
      <c r="C5539" s="374" t="s">
        <v>5815</v>
      </c>
      <c r="D5539" s="373" t="s">
        <v>5791</v>
      </c>
      <c r="E5539" s="373" t="s">
        <v>5286</v>
      </c>
      <c r="F5539" s="375" t="s">
        <v>5796</v>
      </c>
      <c r="G5539" s="376" t="s">
        <v>86</v>
      </c>
      <c r="H5539" s="377">
        <v>0.40789999999999998</v>
      </c>
      <c r="I5539" s="378">
        <v>11.07</v>
      </c>
      <c r="J5539" s="378">
        <v>4.51</v>
      </c>
      <c r="K5539" s="379"/>
      <c r="L5539" s="493">
        <v>13.34</v>
      </c>
    </row>
    <row r="5540" spans="1:13" x14ac:dyDescent="0.2">
      <c r="A5540" s="359" t="s">
        <v>10083</v>
      </c>
      <c r="B5540" s="373" t="s">
        <v>5794</v>
      </c>
      <c r="C5540" s="374" t="s">
        <v>5966</v>
      </c>
      <c r="D5540" s="373" t="s">
        <v>5791</v>
      </c>
      <c r="E5540" s="373" t="s">
        <v>5538</v>
      </c>
      <c r="F5540" s="375" t="s">
        <v>5798</v>
      </c>
      <c r="G5540" s="376" t="s">
        <v>5885</v>
      </c>
      <c r="H5540" s="377">
        <v>3.5000000000000003E-2</v>
      </c>
      <c r="I5540" s="378">
        <v>146.86000000000001</v>
      </c>
      <c r="J5540" s="378">
        <v>5.14</v>
      </c>
      <c r="K5540" s="379"/>
      <c r="L5540" s="493">
        <v>176.93</v>
      </c>
    </row>
    <row r="5541" spans="1:13" x14ac:dyDescent="0.2">
      <c r="A5541" s="359" t="s">
        <v>10084</v>
      </c>
      <c r="B5541" s="373" t="s">
        <v>5794</v>
      </c>
      <c r="C5541" s="374" t="s">
        <v>5968</v>
      </c>
      <c r="D5541" s="373" t="s">
        <v>5791</v>
      </c>
      <c r="E5541" s="373" t="s">
        <v>5377</v>
      </c>
      <c r="F5541" s="375" t="s">
        <v>5798</v>
      </c>
      <c r="G5541" s="376" t="s">
        <v>5885</v>
      </c>
      <c r="H5541" s="377">
        <v>2.1999999999999999E-2</v>
      </c>
      <c r="I5541" s="378">
        <v>117.49</v>
      </c>
      <c r="J5541" s="378">
        <v>2.58</v>
      </c>
      <c r="K5541" s="379"/>
      <c r="L5541" s="493">
        <v>141.54</v>
      </c>
    </row>
    <row r="5542" spans="1:13" x14ac:dyDescent="0.2">
      <c r="A5542" s="359" t="s">
        <v>10085</v>
      </c>
      <c r="B5542" s="373" t="s">
        <v>5794</v>
      </c>
      <c r="C5542" s="374" t="s">
        <v>5965</v>
      </c>
      <c r="D5542" s="373" t="s">
        <v>5791</v>
      </c>
      <c r="E5542" s="373" t="s">
        <v>5358</v>
      </c>
      <c r="F5542" s="375" t="s">
        <v>5796</v>
      </c>
      <c r="G5542" s="376" t="s">
        <v>86</v>
      </c>
      <c r="H5542" s="377">
        <v>0.1109</v>
      </c>
      <c r="I5542" s="378">
        <v>13.28</v>
      </c>
      <c r="J5542" s="378">
        <v>1.47</v>
      </c>
      <c r="K5542" s="379"/>
      <c r="L5542" s="493">
        <v>16</v>
      </c>
    </row>
    <row r="5543" spans="1:13" x14ac:dyDescent="0.2">
      <c r="A5543" s="359" t="s">
        <v>14940</v>
      </c>
      <c r="B5543" s="396" t="s">
        <v>5794</v>
      </c>
      <c r="C5543" s="397" t="s">
        <v>5967</v>
      </c>
      <c r="D5543" s="396" t="s">
        <v>5791</v>
      </c>
      <c r="E5543" s="396" t="s">
        <v>5375</v>
      </c>
      <c r="F5543" s="398" t="s">
        <v>5798</v>
      </c>
      <c r="G5543" s="399" t="s">
        <v>5885</v>
      </c>
      <c r="H5543" s="400">
        <v>2.1999999999999999E-2</v>
      </c>
      <c r="I5543" s="430">
        <v>118.26</v>
      </c>
      <c r="J5543" s="380">
        <v>2.6</v>
      </c>
      <c r="K5543" s="379"/>
      <c r="L5543" s="489">
        <v>142.47</v>
      </c>
    </row>
    <row r="5544" spans="1:13" ht="12.75" thickBot="1" x14ac:dyDescent="0.25">
      <c r="A5544" s="359" t="s">
        <v>14941</v>
      </c>
      <c r="B5544" s="381" t="s">
        <v>12572</v>
      </c>
      <c r="C5544" s="382" t="s">
        <v>5781</v>
      </c>
      <c r="D5544" s="381" t="s">
        <v>5782</v>
      </c>
      <c r="E5544" s="381" t="s">
        <v>5783</v>
      </c>
      <c r="F5544" s="383" t="s">
        <v>5784</v>
      </c>
      <c r="G5544" s="384" t="s">
        <v>5785</v>
      </c>
      <c r="H5544" s="382" t="s">
        <v>5786</v>
      </c>
      <c r="I5544" s="431" t="s">
        <v>5787</v>
      </c>
      <c r="J5544" s="382" t="s">
        <v>5788</v>
      </c>
      <c r="K5544" s="364"/>
    </row>
    <row r="5545" spans="1:13" ht="24.75" thickTop="1" x14ac:dyDescent="0.2">
      <c r="A5545" s="359" t="s">
        <v>14942</v>
      </c>
      <c r="B5545" s="401" t="s">
        <v>5789</v>
      </c>
      <c r="C5545" s="402" t="s">
        <v>6319</v>
      </c>
      <c r="D5545" s="401" t="s">
        <v>5791</v>
      </c>
      <c r="E5545" s="401" t="s">
        <v>2059</v>
      </c>
      <c r="F5545" s="403">
        <v>22</v>
      </c>
      <c r="G5545" s="404" t="s">
        <v>5793</v>
      </c>
      <c r="H5545" s="405">
        <v>1</v>
      </c>
      <c r="I5545" s="406">
        <v>72.52</v>
      </c>
      <c r="J5545" s="406">
        <v>72.52</v>
      </c>
      <c r="K5545" s="371"/>
      <c r="L5545" s="496">
        <v>87.3</v>
      </c>
      <c r="M5545" s="488">
        <v>87.3</v>
      </c>
    </row>
    <row r="5546" spans="1:13" x14ac:dyDescent="0.2">
      <c r="A5546" s="359" t="s">
        <v>10086</v>
      </c>
      <c r="B5546" s="373" t="s">
        <v>5794</v>
      </c>
      <c r="C5546" s="374" t="s">
        <v>5801</v>
      </c>
      <c r="D5546" s="373" t="s">
        <v>5791</v>
      </c>
      <c r="E5546" s="373" t="s">
        <v>5362</v>
      </c>
      <c r="F5546" s="375" t="s">
        <v>5796</v>
      </c>
      <c r="G5546" s="376" t="s">
        <v>86</v>
      </c>
      <c r="H5546" s="377">
        <v>0.1497</v>
      </c>
      <c r="I5546" s="378">
        <v>19.395009375000143</v>
      </c>
      <c r="J5546" s="378">
        <v>2.9</v>
      </c>
      <c r="K5546" s="379"/>
      <c r="L5546" s="493">
        <v>22.3</v>
      </c>
    </row>
    <row r="5547" spans="1:13" x14ac:dyDescent="0.2">
      <c r="A5547" s="359" t="s">
        <v>10088</v>
      </c>
      <c r="B5547" s="373" t="s">
        <v>5794</v>
      </c>
      <c r="C5547" s="374" t="s">
        <v>5965</v>
      </c>
      <c r="D5547" s="373" t="s">
        <v>5791</v>
      </c>
      <c r="E5547" s="373" t="s">
        <v>5358</v>
      </c>
      <c r="F5547" s="375" t="s">
        <v>5796</v>
      </c>
      <c r="G5547" s="376" t="s">
        <v>86</v>
      </c>
      <c r="H5547" s="377">
        <v>0.1497</v>
      </c>
      <c r="I5547" s="378">
        <v>13.28</v>
      </c>
      <c r="J5547" s="378">
        <v>1.98</v>
      </c>
      <c r="K5547" s="379"/>
      <c r="L5547" s="493">
        <v>16</v>
      </c>
    </row>
    <row r="5548" spans="1:13" x14ac:dyDescent="0.2">
      <c r="A5548" s="359" t="s">
        <v>10090</v>
      </c>
      <c r="B5548" s="373" t="s">
        <v>5794</v>
      </c>
      <c r="C5548" s="374" t="s">
        <v>5840</v>
      </c>
      <c r="D5548" s="373" t="s">
        <v>5791</v>
      </c>
      <c r="E5548" s="373" t="s">
        <v>5288</v>
      </c>
      <c r="F5548" s="375" t="s">
        <v>5796</v>
      </c>
      <c r="G5548" s="376" t="s">
        <v>86</v>
      </c>
      <c r="H5548" s="377">
        <v>0.41720000000000002</v>
      </c>
      <c r="I5548" s="378">
        <v>18.510000000000002</v>
      </c>
      <c r="J5548" s="378">
        <v>7.72</v>
      </c>
      <c r="K5548" s="379"/>
      <c r="L5548" s="493">
        <v>22.3</v>
      </c>
    </row>
    <row r="5549" spans="1:13" x14ac:dyDescent="0.2">
      <c r="A5549" s="359" t="s">
        <v>10091</v>
      </c>
      <c r="B5549" s="373" t="s">
        <v>5794</v>
      </c>
      <c r="C5549" s="374" t="s">
        <v>5815</v>
      </c>
      <c r="D5549" s="373" t="s">
        <v>5791</v>
      </c>
      <c r="E5549" s="373" t="s">
        <v>5286</v>
      </c>
      <c r="F5549" s="375" t="s">
        <v>5796</v>
      </c>
      <c r="G5549" s="376" t="s">
        <v>86</v>
      </c>
      <c r="H5549" s="377">
        <v>1.8222</v>
      </c>
      <c r="I5549" s="378">
        <v>11.07</v>
      </c>
      <c r="J5549" s="378">
        <v>20.170000000000002</v>
      </c>
      <c r="K5549" s="379"/>
      <c r="L5549" s="493">
        <v>13.34</v>
      </c>
    </row>
    <row r="5550" spans="1:13" x14ac:dyDescent="0.2">
      <c r="A5550" s="359" t="s">
        <v>10092</v>
      </c>
      <c r="B5550" s="373" t="s">
        <v>5794</v>
      </c>
      <c r="C5550" s="374" t="s">
        <v>5966</v>
      </c>
      <c r="D5550" s="373" t="s">
        <v>5791</v>
      </c>
      <c r="E5550" s="373" t="s">
        <v>5538</v>
      </c>
      <c r="F5550" s="375" t="s">
        <v>5798</v>
      </c>
      <c r="G5550" s="376" t="s">
        <v>5885</v>
      </c>
      <c r="H5550" s="377">
        <v>6.0299999999999999E-2</v>
      </c>
      <c r="I5550" s="378">
        <v>146.86000000000001</v>
      </c>
      <c r="J5550" s="378">
        <v>8.85</v>
      </c>
      <c r="K5550" s="379"/>
      <c r="L5550" s="493">
        <v>176.93</v>
      </c>
    </row>
    <row r="5551" spans="1:13" x14ac:dyDescent="0.2">
      <c r="A5551" s="359" t="s">
        <v>14943</v>
      </c>
      <c r="B5551" s="396" t="s">
        <v>5794</v>
      </c>
      <c r="C5551" s="397" t="s">
        <v>5967</v>
      </c>
      <c r="D5551" s="396" t="s">
        <v>5791</v>
      </c>
      <c r="E5551" s="396" t="s">
        <v>5375</v>
      </c>
      <c r="F5551" s="398" t="s">
        <v>5798</v>
      </c>
      <c r="G5551" s="399" t="s">
        <v>5885</v>
      </c>
      <c r="H5551" s="400">
        <v>2.6499999999999999E-2</v>
      </c>
      <c r="I5551" s="430">
        <v>118.26</v>
      </c>
      <c r="J5551" s="380">
        <v>3.13</v>
      </c>
      <c r="K5551" s="379"/>
      <c r="L5551" s="489">
        <v>142.47</v>
      </c>
    </row>
    <row r="5552" spans="1:13" ht="12.75" thickBot="1" x14ac:dyDescent="0.25">
      <c r="A5552" s="359" t="s">
        <v>14944</v>
      </c>
      <c r="B5552" s="396" t="s">
        <v>5794</v>
      </c>
      <c r="C5552" s="397" t="s">
        <v>5968</v>
      </c>
      <c r="D5552" s="396" t="s">
        <v>5791</v>
      </c>
      <c r="E5552" s="396" t="s">
        <v>5377</v>
      </c>
      <c r="F5552" s="398" t="s">
        <v>5798</v>
      </c>
      <c r="G5552" s="399" t="s">
        <v>5885</v>
      </c>
      <c r="H5552" s="400">
        <v>2.6499999999999999E-2</v>
      </c>
      <c r="I5552" s="430">
        <v>117.49</v>
      </c>
      <c r="J5552" s="380">
        <v>3.11</v>
      </c>
      <c r="K5552" s="379"/>
      <c r="L5552" s="489">
        <v>141.54</v>
      </c>
    </row>
    <row r="5553" spans="1:13" ht="12.75" thickTop="1" x14ac:dyDescent="0.2">
      <c r="A5553" s="359" t="s">
        <v>14945</v>
      </c>
      <c r="B5553" s="390" t="s">
        <v>5794</v>
      </c>
      <c r="C5553" s="391" t="s">
        <v>5797</v>
      </c>
      <c r="D5553" s="390" t="s">
        <v>5791</v>
      </c>
      <c r="E5553" s="390" t="s">
        <v>5380</v>
      </c>
      <c r="F5553" s="392" t="s">
        <v>5798</v>
      </c>
      <c r="G5553" s="393" t="s">
        <v>5298</v>
      </c>
      <c r="H5553" s="394">
        <v>23.934999999999999</v>
      </c>
      <c r="I5553" s="395">
        <v>0.52</v>
      </c>
      <c r="J5553" s="395">
        <v>12.44</v>
      </c>
      <c r="K5553" s="379"/>
      <c r="L5553" s="491">
        <v>0.63</v>
      </c>
    </row>
    <row r="5554" spans="1:13" x14ac:dyDescent="0.2">
      <c r="A5554" s="359" t="s">
        <v>10095</v>
      </c>
      <c r="B5554" s="373" t="s">
        <v>5794</v>
      </c>
      <c r="C5554" s="374" t="s">
        <v>6321</v>
      </c>
      <c r="D5554" s="373" t="s">
        <v>5791</v>
      </c>
      <c r="E5554" s="373" t="s">
        <v>6322</v>
      </c>
      <c r="F5554" s="375" t="s">
        <v>5798</v>
      </c>
      <c r="G5554" s="376" t="s">
        <v>5566</v>
      </c>
      <c r="H5554" s="377">
        <v>1.7500000000000002E-2</v>
      </c>
      <c r="I5554" s="378">
        <v>13.35</v>
      </c>
      <c r="J5554" s="378">
        <v>0.23</v>
      </c>
      <c r="K5554" s="379"/>
      <c r="L5554" s="493">
        <v>16.09</v>
      </c>
    </row>
    <row r="5555" spans="1:13" x14ac:dyDescent="0.2">
      <c r="A5555" s="359" t="s">
        <v>10097</v>
      </c>
      <c r="B5555" s="373" t="s">
        <v>5794</v>
      </c>
      <c r="C5555" s="374" t="s">
        <v>5954</v>
      </c>
      <c r="D5555" s="373" t="s">
        <v>5791</v>
      </c>
      <c r="E5555" s="373" t="s">
        <v>5389</v>
      </c>
      <c r="F5555" s="375" t="s">
        <v>5798</v>
      </c>
      <c r="G5555" s="376" t="s">
        <v>5385</v>
      </c>
      <c r="H5555" s="377">
        <v>0.70620000000000005</v>
      </c>
      <c r="I5555" s="378">
        <v>7.07</v>
      </c>
      <c r="J5555" s="378">
        <v>4.99</v>
      </c>
      <c r="K5555" s="379"/>
      <c r="L5555" s="493">
        <v>8.52</v>
      </c>
    </row>
    <row r="5556" spans="1:13" x14ac:dyDescent="0.2">
      <c r="A5556" s="359" t="s">
        <v>10099</v>
      </c>
      <c r="B5556" s="373" t="s">
        <v>5794</v>
      </c>
      <c r="C5556" s="374" t="s">
        <v>5955</v>
      </c>
      <c r="D5556" s="373" t="s">
        <v>5791</v>
      </c>
      <c r="E5556" s="373" t="s">
        <v>5387</v>
      </c>
      <c r="F5556" s="375" t="s">
        <v>5798</v>
      </c>
      <c r="G5556" s="376" t="s">
        <v>5298</v>
      </c>
      <c r="H5556" s="377">
        <v>4.3799999999999999E-2</v>
      </c>
      <c r="I5556" s="378">
        <v>20.66</v>
      </c>
      <c r="J5556" s="378">
        <v>0.9</v>
      </c>
      <c r="K5556" s="379"/>
      <c r="L5556" s="493">
        <v>24.9</v>
      </c>
    </row>
    <row r="5557" spans="1:13" x14ac:dyDescent="0.2">
      <c r="A5557" s="359" t="s">
        <v>10100</v>
      </c>
      <c r="B5557" s="373" t="s">
        <v>5794</v>
      </c>
      <c r="C5557" s="374" t="s">
        <v>6006</v>
      </c>
      <c r="D5557" s="373" t="s">
        <v>5791</v>
      </c>
      <c r="E5557" s="373" t="s">
        <v>5384</v>
      </c>
      <c r="F5557" s="375" t="s">
        <v>5798</v>
      </c>
      <c r="G5557" s="376" t="s">
        <v>5385</v>
      </c>
      <c r="H5557" s="377">
        <v>0.51419999999999999</v>
      </c>
      <c r="I5557" s="378">
        <v>11.87</v>
      </c>
      <c r="J5557" s="378">
        <v>6.1</v>
      </c>
      <c r="K5557" s="379"/>
      <c r="L5557" s="493">
        <v>14.3</v>
      </c>
    </row>
    <row r="5558" spans="1:13" x14ac:dyDescent="0.2">
      <c r="A5558" s="359" t="s">
        <v>10101</v>
      </c>
      <c r="B5558" s="360" t="s">
        <v>12587</v>
      </c>
      <c r="C5558" s="361" t="s">
        <v>5781</v>
      </c>
      <c r="D5558" s="360" t="s">
        <v>5782</v>
      </c>
      <c r="E5558" s="360" t="s">
        <v>5783</v>
      </c>
      <c r="F5558" s="362" t="s">
        <v>5784</v>
      </c>
      <c r="G5558" s="363" t="s">
        <v>5785</v>
      </c>
      <c r="H5558" s="361" t="s">
        <v>5786</v>
      </c>
      <c r="I5558" s="361" t="s">
        <v>5787</v>
      </c>
      <c r="J5558" s="361" t="s">
        <v>5788</v>
      </c>
      <c r="K5558" s="364"/>
      <c r="L5558" s="494"/>
    </row>
    <row r="5559" spans="1:13" x14ac:dyDescent="0.2">
      <c r="A5559" s="359" t="s">
        <v>14946</v>
      </c>
      <c r="B5559" s="385" t="s">
        <v>5789</v>
      </c>
      <c r="C5559" s="386" t="s">
        <v>6324</v>
      </c>
      <c r="D5559" s="385" t="s">
        <v>5791</v>
      </c>
      <c r="E5559" s="385" t="s">
        <v>474</v>
      </c>
      <c r="F5559" s="387">
        <v>22</v>
      </c>
      <c r="G5559" s="388" t="s">
        <v>5385</v>
      </c>
      <c r="H5559" s="389">
        <v>1</v>
      </c>
      <c r="I5559" s="432">
        <v>8.2200000000000006</v>
      </c>
      <c r="J5559" s="372">
        <v>8.2200000000000006</v>
      </c>
      <c r="K5559" s="371"/>
      <c r="L5559" s="488">
        <v>9.89</v>
      </c>
      <c r="M5559" s="488">
        <v>9.89</v>
      </c>
    </row>
    <row r="5560" spans="1:13" ht="12.75" thickBot="1" x14ac:dyDescent="0.25">
      <c r="A5560" s="359" t="s">
        <v>14947</v>
      </c>
      <c r="B5560" s="396" t="s">
        <v>5794</v>
      </c>
      <c r="C5560" s="397" t="s">
        <v>5840</v>
      </c>
      <c r="D5560" s="396" t="s">
        <v>5791</v>
      </c>
      <c r="E5560" s="396" t="s">
        <v>5288</v>
      </c>
      <c r="F5560" s="398" t="s">
        <v>5796</v>
      </c>
      <c r="G5560" s="399" t="s">
        <v>86</v>
      </c>
      <c r="H5560" s="400">
        <v>0.25</v>
      </c>
      <c r="I5560" s="430">
        <v>18.510000000000002</v>
      </c>
      <c r="J5560" s="380">
        <v>4.62</v>
      </c>
      <c r="K5560" s="379"/>
      <c r="L5560" s="489">
        <v>22.3</v>
      </c>
    </row>
    <row r="5561" spans="1:13" ht="12.75" thickTop="1" x14ac:dyDescent="0.2">
      <c r="A5561" s="359" t="s">
        <v>14948</v>
      </c>
      <c r="B5561" s="390" t="s">
        <v>5794</v>
      </c>
      <c r="C5561" s="391" t="s">
        <v>5815</v>
      </c>
      <c r="D5561" s="390" t="s">
        <v>5791</v>
      </c>
      <c r="E5561" s="390" t="s">
        <v>5286</v>
      </c>
      <c r="F5561" s="392" t="s">
        <v>5796</v>
      </c>
      <c r="G5561" s="393" t="s">
        <v>86</v>
      </c>
      <c r="H5561" s="394">
        <v>0.21</v>
      </c>
      <c r="I5561" s="395">
        <v>11.236049999999995</v>
      </c>
      <c r="J5561" s="395">
        <v>2.35</v>
      </c>
      <c r="K5561" s="379"/>
      <c r="L5561" s="491">
        <v>13.34</v>
      </c>
    </row>
    <row r="5562" spans="1:13" x14ac:dyDescent="0.2">
      <c r="A5562" s="359" t="s">
        <v>10104</v>
      </c>
      <c r="B5562" s="373" t="s">
        <v>5794</v>
      </c>
      <c r="C5562" s="374" t="s">
        <v>6197</v>
      </c>
      <c r="D5562" s="373" t="s">
        <v>5791</v>
      </c>
      <c r="E5562" s="373" t="s">
        <v>5364</v>
      </c>
      <c r="F5562" s="375" t="s">
        <v>5798</v>
      </c>
      <c r="G5562" s="376" t="s">
        <v>5885</v>
      </c>
      <c r="H5562" s="377">
        <v>2.3999999999999998E-3</v>
      </c>
      <c r="I5562" s="378">
        <v>154.26</v>
      </c>
      <c r="J5562" s="378">
        <v>0.37</v>
      </c>
      <c r="K5562" s="379"/>
      <c r="L5562" s="493">
        <v>185.84</v>
      </c>
    </row>
    <row r="5563" spans="1:13" x14ac:dyDescent="0.2">
      <c r="A5563" s="359" t="s">
        <v>10106</v>
      </c>
      <c r="B5563" s="373" t="s">
        <v>5794</v>
      </c>
      <c r="C5563" s="374" t="s">
        <v>5797</v>
      </c>
      <c r="D5563" s="373" t="s">
        <v>5791</v>
      </c>
      <c r="E5563" s="373" t="s">
        <v>5380</v>
      </c>
      <c r="F5563" s="375" t="s">
        <v>5798</v>
      </c>
      <c r="G5563" s="376" t="s">
        <v>5298</v>
      </c>
      <c r="H5563" s="377">
        <v>1.113</v>
      </c>
      <c r="I5563" s="378">
        <v>0.52</v>
      </c>
      <c r="J5563" s="378">
        <v>0.56999999999999995</v>
      </c>
      <c r="K5563" s="379"/>
      <c r="L5563" s="493">
        <v>0.63</v>
      </c>
    </row>
    <row r="5564" spans="1:13" x14ac:dyDescent="0.2">
      <c r="A5564" s="359" t="s">
        <v>10108</v>
      </c>
      <c r="B5564" s="373" t="s">
        <v>5794</v>
      </c>
      <c r="C5564" s="374" t="s">
        <v>6325</v>
      </c>
      <c r="D5564" s="373" t="s">
        <v>5791</v>
      </c>
      <c r="E5564" s="373" t="s">
        <v>6326</v>
      </c>
      <c r="F5564" s="375" t="s">
        <v>5798</v>
      </c>
      <c r="G5564" s="376" t="s">
        <v>5298</v>
      </c>
      <c r="H5564" s="377">
        <v>8.0000000000000002E-3</v>
      </c>
      <c r="I5564" s="378">
        <v>39.57</v>
      </c>
      <c r="J5564" s="378">
        <v>0.31</v>
      </c>
      <c r="K5564" s="379"/>
      <c r="L5564" s="493">
        <v>47.67</v>
      </c>
    </row>
    <row r="5565" spans="1:13" x14ac:dyDescent="0.2">
      <c r="A5565" s="359" t="s">
        <v>10109</v>
      </c>
      <c r="B5565" s="360" t="s">
        <v>12595</v>
      </c>
      <c r="C5565" s="361" t="s">
        <v>5781</v>
      </c>
      <c r="D5565" s="360" t="s">
        <v>5782</v>
      </c>
      <c r="E5565" s="360" t="s">
        <v>5783</v>
      </c>
      <c r="F5565" s="362" t="s">
        <v>5784</v>
      </c>
      <c r="G5565" s="363" t="s">
        <v>5785</v>
      </c>
      <c r="H5565" s="361" t="s">
        <v>5786</v>
      </c>
      <c r="I5565" s="361" t="s">
        <v>5787</v>
      </c>
      <c r="J5565" s="361" t="s">
        <v>5788</v>
      </c>
      <c r="K5565" s="364"/>
      <c r="L5565" s="494"/>
    </row>
    <row r="5566" spans="1:13" x14ac:dyDescent="0.2">
      <c r="A5566" s="359" t="s">
        <v>10110</v>
      </c>
      <c r="B5566" s="365" t="s">
        <v>5789</v>
      </c>
      <c r="C5566" s="366" t="s">
        <v>12597</v>
      </c>
      <c r="D5566" s="365" t="s">
        <v>5791</v>
      </c>
      <c r="E5566" s="365" t="s">
        <v>2063</v>
      </c>
      <c r="F5566" s="367">
        <v>23</v>
      </c>
      <c r="G5566" s="368" t="s">
        <v>5305</v>
      </c>
      <c r="H5566" s="369">
        <v>1</v>
      </c>
      <c r="I5566" s="370">
        <v>83.71</v>
      </c>
      <c r="J5566" s="370">
        <v>83.710000000000008</v>
      </c>
      <c r="K5566" s="371"/>
      <c r="L5566" s="495">
        <v>100.85</v>
      </c>
      <c r="M5566" s="488">
        <v>100.85</v>
      </c>
    </row>
    <row r="5567" spans="1:13" x14ac:dyDescent="0.2">
      <c r="A5567" s="359" t="s">
        <v>14949</v>
      </c>
      <c r="B5567" s="396" t="s">
        <v>5794</v>
      </c>
      <c r="C5567" s="397" t="s">
        <v>5795</v>
      </c>
      <c r="D5567" s="396" t="s">
        <v>5791</v>
      </c>
      <c r="E5567" s="396" t="s">
        <v>5302</v>
      </c>
      <c r="F5567" s="398" t="s">
        <v>5796</v>
      </c>
      <c r="G5567" s="399" t="s">
        <v>86</v>
      </c>
      <c r="H5567" s="400">
        <v>0.35</v>
      </c>
      <c r="I5567" s="430">
        <v>12.5</v>
      </c>
      <c r="J5567" s="380">
        <v>4.37</v>
      </c>
      <c r="K5567" s="379"/>
      <c r="L5567" s="489">
        <v>15.06</v>
      </c>
    </row>
    <row r="5568" spans="1:13" ht="12.75" thickBot="1" x14ac:dyDescent="0.25">
      <c r="A5568" s="359" t="s">
        <v>14950</v>
      </c>
      <c r="B5568" s="396" t="s">
        <v>5794</v>
      </c>
      <c r="C5568" s="397" t="s">
        <v>5916</v>
      </c>
      <c r="D5568" s="396" t="s">
        <v>5791</v>
      </c>
      <c r="E5568" s="396" t="s">
        <v>5350</v>
      </c>
      <c r="F5568" s="398" t="s">
        <v>5796</v>
      </c>
      <c r="G5568" s="399" t="s">
        <v>86</v>
      </c>
      <c r="H5568" s="400">
        <v>0.35</v>
      </c>
      <c r="I5568" s="430">
        <v>18.536442857142838</v>
      </c>
      <c r="J5568" s="380">
        <v>6.48</v>
      </c>
      <c r="K5568" s="379"/>
      <c r="L5568" s="489">
        <v>22.3</v>
      </c>
    </row>
    <row r="5569" spans="1:13" ht="12.75" thickTop="1" x14ac:dyDescent="0.2">
      <c r="A5569" s="359" t="s">
        <v>14951</v>
      </c>
      <c r="B5569" s="390" t="s">
        <v>5794</v>
      </c>
      <c r="C5569" s="391" t="s">
        <v>12601</v>
      </c>
      <c r="D5569" s="390" t="s">
        <v>5791</v>
      </c>
      <c r="E5569" s="390" t="s">
        <v>12602</v>
      </c>
      <c r="F5569" s="392" t="s">
        <v>5798</v>
      </c>
      <c r="G5569" s="393" t="s">
        <v>5305</v>
      </c>
      <c r="H5569" s="394">
        <v>1</v>
      </c>
      <c r="I5569" s="395">
        <v>72.86</v>
      </c>
      <c r="J5569" s="395">
        <v>72.86</v>
      </c>
      <c r="K5569" s="379"/>
      <c r="L5569" s="491">
        <v>87.78</v>
      </c>
    </row>
    <row r="5570" spans="1:13" x14ac:dyDescent="0.2">
      <c r="A5570" s="359" t="s">
        <v>10113</v>
      </c>
      <c r="B5570" s="360" t="s">
        <v>12604</v>
      </c>
      <c r="C5570" s="361" t="s">
        <v>5781</v>
      </c>
      <c r="D5570" s="360" t="s">
        <v>5782</v>
      </c>
      <c r="E5570" s="360" t="s">
        <v>5783</v>
      </c>
      <c r="F5570" s="362" t="s">
        <v>5784</v>
      </c>
      <c r="G5570" s="363" t="s">
        <v>5785</v>
      </c>
      <c r="H5570" s="361" t="s">
        <v>5786</v>
      </c>
      <c r="I5570" s="361" t="s">
        <v>5787</v>
      </c>
      <c r="J5570" s="361" t="s">
        <v>5788</v>
      </c>
      <c r="K5570" s="364"/>
      <c r="L5570" s="494"/>
    </row>
    <row r="5571" spans="1:13" x14ac:dyDescent="0.2">
      <c r="A5571" s="359" t="s">
        <v>10115</v>
      </c>
      <c r="B5571" s="365" t="s">
        <v>5789</v>
      </c>
      <c r="C5571" s="366" t="s">
        <v>12606</v>
      </c>
      <c r="D5571" s="365" t="s">
        <v>5791</v>
      </c>
      <c r="E5571" s="365" t="s">
        <v>2065</v>
      </c>
      <c r="F5571" s="367">
        <v>23</v>
      </c>
      <c r="G5571" s="368" t="s">
        <v>5305</v>
      </c>
      <c r="H5571" s="369">
        <v>1</v>
      </c>
      <c r="I5571" s="370">
        <v>115.88</v>
      </c>
      <c r="J5571" s="370">
        <v>115.88</v>
      </c>
      <c r="K5571" s="371"/>
      <c r="L5571" s="495">
        <v>139.6</v>
      </c>
      <c r="M5571" s="488">
        <v>139.6</v>
      </c>
    </row>
    <row r="5572" spans="1:13" x14ac:dyDescent="0.2">
      <c r="A5572" s="359" t="s">
        <v>10118</v>
      </c>
      <c r="B5572" s="373" t="s">
        <v>5794</v>
      </c>
      <c r="C5572" s="374" t="s">
        <v>5795</v>
      </c>
      <c r="D5572" s="373" t="s">
        <v>5791</v>
      </c>
      <c r="E5572" s="373" t="s">
        <v>5302</v>
      </c>
      <c r="F5572" s="375" t="s">
        <v>5796</v>
      </c>
      <c r="G5572" s="376" t="s">
        <v>86</v>
      </c>
      <c r="H5572" s="377">
        <v>0.35</v>
      </c>
      <c r="I5572" s="378">
        <v>12.5</v>
      </c>
      <c r="J5572" s="378">
        <v>4.37</v>
      </c>
      <c r="K5572" s="379"/>
      <c r="L5572" s="493">
        <v>15.06</v>
      </c>
    </row>
    <row r="5573" spans="1:13" x14ac:dyDescent="0.2">
      <c r="A5573" s="359" t="s">
        <v>10119</v>
      </c>
      <c r="B5573" s="373" t="s">
        <v>5794</v>
      </c>
      <c r="C5573" s="374" t="s">
        <v>5916</v>
      </c>
      <c r="D5573" s="373" t="s">
        <v>5791</v>
      </c>
      <c r="E5573" s="373" t="s">
        <v>5350</v>
      </c>
      <c r="F5573" s="375" t="s">
        <v>5796</v>
      </c>
      <c r="G5573" s="376" t="s">
        <v>86</v>
      </c>
      <c r="H5573" s="377">
        <v>0.35</v>
      </c>
      <c r="I5573" s="378">
        <v>18.536442857142838</v>
      </c>
      <c r="J5573" s="378">
        <v>6.48</v>
      </c>
      <c r="K5573" s="379"/>
      <c r="L5573" s="493">
        <v>22.3</v>
      </c>
    </row>
    <row r="5574" spans="1:13" x14ac:dyDescent="0.2">
      <c r="A5574" s="359" t="s">
        <v>10120</v>
      </c>
      <c r="B5574" s="373" t="s">
        <v>5794</v>
      </c>
      <c r="C5574" s="374" t="s">
        <v>12610</v>
      </c>
      <c r="D5574" s="373" t="s">
        <v>5791</v>
      </c>
      <c r="E5574" s="373" t="s">
        <v>12611</v>
      </c>
      <c r="F5574" s="375" t="s">
        <v>5798</v>
      </c>
      <c r="G5574" s="376" t="s">
        <v>5305</v>
      </c>
      <c r="H5574" s="377">
        <v>1</v>
      </c>
      <c r="I5574" s="378">
        <v>105.03</v>
      </c>
      <c r="J5574" s="378">
        <v>105.03</v>
      </c>
      <c r="K5574" s="379"/>
      <c r="L5574" s="493">
        <v>126.53</v>
      </c>
    </row>
    <row r="5575" spans="1:13" x14ac:dyDescent="0.2">
      <c r="A5575" s="359" t="s">
        <v>10121</v>
      </c>
      <c r="B5575" s="360" t="s">
        <v>12613</v>
      </c>
      <c r="C5575" s="361" t="s">
        <v>5781</v>
      </c>
      <c r="D5575" s="360" t="s">
        <v>5782</v>
      </c>
      <c r="E5575" s="360" t="s">
        <v>5783</v>
      </c>
      <c r="F5575" s="362" t="s">
        <v>5784</v>
      </c>
      <c r="G5575" s="363" t="s">
        <v>5785</v>
      </c>
      <c r="H5575" s="361" t="s">
        <v>5786</v>
      </c>
      <c r="I5575" s="361" t="s">
        <v>5787</v>
      </c>
      <c r="J5575" s="361" t="s">
        <v>5788</v>
      </c>
      <c r="K5575" s="364"/>
      <c r="L5575" s="494"/>
    </row>
    <row r="5576" spans="1:13" x14ac:dyDescent="0.2">
      <c r="A5576" s="359" t="s">
        <v>10124</v>
      </c>
      <c r="B5576" s="365" t="s">
        <v>5789</v>
      </c>
      <c r="C5576" s="366" t="s">
        <v>6328</v>
      </c>
      <c r="D5576" s="365" t="s">
        <v>5791</v>
      </c>
      <c r="E5576" s="365" t="s">
        <v>477</v>
      </c>
      <c r="F5576" s="367">
        <v>24</v>
      </c>
      <c r="G5576" s="368" t="s">
        <v>172</v>
      </c>
      <c r="H5576" s="369">
        <v>1</v>
      </c>
      <c r="I5576" s="370">
        <v>36.769999999999996</v>
      </c>
      <c r="J5576" s="370">
        <v>36.769999999999996</v>
      </c>
      <c r="K5576" s="371"/>
      <c r="L5576" s="495">
        <v>44.3</v>
      </c>
      <c r="M5576" s="488">
        <v>44.3</v>
      </c>
    </row>
    <row r="5577" spans="1:13" x14ac:dyDescent="0.2">
      <c r="A5577" s="359" t="s">
        <v>10125</v>
      </c>
      <c r="B5577" s="373" t="s">
        <v>5794</v>
      </c>
      <c r="C5577" s="374" t="s">
        <v>5795</v>
      </c>
      <c r="D5577" s="373" t="s">
        <v>5791</v>
      </c>
      <c r="E5577" s="373" t="s">
        <v>5302</v>
      </c>
      <c r="F5577" s="375" t="s">
        <v>5796</v>
      </c>
      <c r="G5577" s="376" t="s">
        <v>86</v>
      </c>
      <c r="H5577" s="377">
        <v>0.42099999999999999</v>
      </c>
      <c r="I5577" s="378">
        <v>12.5</v>
      </c>
      <c r="J5577" s="378">
        <v>5.26</v>
      </c>
      <c r="K5577" s="379"/>
      <c r="L5577" s="493">
        <v>15.06</v>
      </c>
    </row>
    <row r="5578" spans="1:13" x14ac:dyDescent="0.2">
      <c r="A5578" s="359" t="s">
        <v>14952</v>
      </c>
      <c r="B5578" s="396" t="s">
        <v>5794</v>
      </c>
      <c r="C5578" s="397" t="s">
        <v>6329</v>
      </c>
      <c r="D5578" s="396" t="s">
        <v>5791</v>
      </c>
      <c r="E5578" s="396" t="s">
        <v>5615</v>
      </c>
      <c r="F5578" s="398" t="s">
        <v>5796</v>
      </c>
      <c r="G5578" s="399" t="s">
        <v>86</v>
      </c>
      <c r="H5578" s="400">
        <v>0.42099999999999999</v>
      </c>
      <c r="I5578" s="430">
        <v>18.510000000000002</v>
      </c>
      <c r="J5578" s="380">
        <v>7.79</v>
      </c>
      <c r="K5578" s="379"/>
      <c r="L5578" s="489">
        <v>22.3</v>
      </c>
    </row>
    <row r="5579" spans="1:13" ht="12.75" thickBot="1" x14ac:dyDescent="0.25">
      <c r="A5579" s="359" t="s">
        <v>14953</v>
      </c>
      <c r="B5579" s="396" t="s">
        <v>5794</v>
      </c>
      <c r="C5579" s="397" t="s">
        <v>6330</v>
      </c>
      <c r="D5579" s="396" t="s">
        <v>5791</v>
      </c>
      <c r="E5579" s="396" t="s">
        <v>6331</v>
      </c>
      <c r="F5579" s="398" t="s">
        <v>5798</v>
      </c>
      <c r="G5579" s="399" t="s">
        <v>5885</v>
      </c>
      <c r="H5579" s="400">
        <v>3.7000000000000002E-3</v>
      </c>
      <c r="I5579" s="430">
        <v>5993.09</v>
      </c>
      <c r="J5579" s="380">
        <v>22.17</v>
      </c>
      <c r="K5579" s="379"/>
      <c r="L5579" s="489">
        <v>7219.73</v>
      </c>
    </row>
    <row r="5580" spans="1:13" ht="12.75" thickTop="1" x14ac:dyDescent="0.2">
      <c r="A5580" s="359" t="s">
        <v>14954</v>
      </c>
      <c r="B5580" s="390" t="s">
        <v>5794</v>
      </c>
      <c r="C5580" s="391" t="s">
        <v>6332</v>
      </c>
      <c r="D5580" s="390" t="s">
        <v>5791</v>
      </c>
      <c r="E5580" s="390" t="s">
        <v>5476</v>
      </c>
      <c r="F5580" s="392" t="s">
        <v>5798</v>
      </c>
      <c r="G5580" s="393" t="s">
        <v>5305</v>
      </c>
      <c r="H5580" s="394">
        <v>1.92</v>
      </c>
      <c r="I5580" s="395">
        <v>0.57999999999999996</v>
      </c>
      <c r="J5580" s="395">
        <v>1.1100000000000001</v>
      </c>
      <c r="K5580" s="379"/>
      <c r="L5580" s="491">
        <v>0.7</v>
      </c>
    </row>
    <row r="5581" spans="1:13" x14ac:dyDescent="0.2">
      <c r="A5581" s="359" t="s">
        <v>10126</v>
      </c>
      <c r="B5581" s="373" t="s">
        <v>5794</v>
      </c>
      <c r="C5581" s="374" t="s">
        <v>6333</v>
      </c>
      <c r="D5581" s="373" t="s">
        <v>5791</v>
      </c>
      <c r="E5581" s="373" t="s">
        <v>6334</v>
      </c>
      <c r="F5581" s="375" t="s">
        <v>5798</v>
      </c>
      <c r="G5581" s="376" t="s">
        <v>5298</v>
      </c>
      <c r="H5581" s="377">
        <v>2.1999999999999999E-2</v>
      </c>
      <c r="I5581" s="378">
        <v>20.100000000000001</v>
      </c>
      <c r="J5581" s="378">
        <v>0.44</v>
      </c>
      <c r="K5581" s="379"/>
      <c r="L5581" s="493">
        <v>24.22</v>
      </c>
    </row>
    <row r="5582" spans="1:13" x14ac:dyDescent="0.2">
      <c r="A5582" s="359" t="s">
        <v>10128</v>
      </c>
      <c r="B5582" s="360" t="s">
        <v>12621</v>
      </c>
      <c r="C5582" s="361" t="s">
        <v>5781</v>
      </c>
      <c r="D5582" s="360" t="s">
        <v>5782</v>
      </c>
      <c r="E5582" s="360" t="s">
        <v>5783</v>
      </c>
      <c r="F5582" s="362" t="s">
        <v>5784</v>
      </c>
      <c r="G5582" s="363" t="s">
        <v>5785</v>
      </c>
      <c r="H5582" s="361" t="s">
        <v>5786</v>
      </c>
      <c r="I5582" s="361" t="s">
        <v>5787</v>
      </c>
      <c r="J5582" s="361" t="s">
        <v>5788</v>
      </c>
      <c r="K5582" s="364"/>
      <c r="L5582" s="494"/>
    </row>
    <row r="5583" spans="1:13" x14ac:dyDescent="0.2">
      <c r="A5583" s="359" t="s">
        <v>10131</v>
      </c>
      <c r="B5583" s="365" t="s">
        <v>5789</v>
      </c>
      <c r="C5583" s="366" t="s">
        <v>6341</v>
      </c>
      <c r="D5583" s="365" t="s">
        <v>5791</v>
      </c>
      <c r="E5583" s="365" t="s">
        <v>484</v>
      </c>
      <c r="F5583" s="367">
        <v>26</v>
      </c>
      <c r="G5583" s="368" t="s">
        <v>5793</v>
      </c>
      <c r="H5583" s="369">
        <v>1</v>
      </c>
      <c r="I5583" s="370">
        <v>13.559999999999999</v>
      </c>
      <c r="J5583" s="370">
        <v>13.56</v>
      </c>
      <c r="K5583" s="371"/>
      <c r="L5583" s="495">
        <v>16.32</v>
      </c>
      <c r="M5583" s="488">
        <v>16.32</v>
      </c>
    </row>
    <row r="5584" spans="1:13" x14ac:dyDescent="0.2">
      <c r="A5584" s="359" t="s">
        <v>10132</v>
      </c>
      <c r="B5584" s="373" t="s">
        <v>5794</v>
      </c>
      <c r="C5584" s="374" t="s">
        <v>5795</v>
      </c>
      <c r="D5584" s="373" t="s">
        <v>5791</v>
      </c>
      <c r="E5584" s="373" t="s">
        <v>5302</v>
      </c>
      <c r="F5584" s="375" t="s">
        <v>5796</v>
      </c>
      <c r="G5584" s="376" t="s">
        <v>86</v>
      </c>
      <c r="H5584" s="377">
        <v>8.2199999999999995E-2</v>
      </c>
      <c r="I5584" s="378">
        <v>12.5</v>
      </c>
      <c r="J5584" s="378">
        <v>1.02</v>
      </c>
      <c r="K5584" s="379"/>
      <c r="L5584" s="493">
        <v>15.06</v>
      </c>
    </row>
    <row r="5585" spans="1:13" x14ac:dyDescent="0.2">
      <c r="A5585" s="359" t="s">
        <v>10133</v>
      </c>
      <c r="B5585" s="373" t="s">
        <v>5794</v>
      </c>
      <c r="C5585" s="374" t="s">
        <v>6283</v>
      </c>
      <c r="D5585" s="373" t="s">
        <v>5791</v>
      </c>
      <c r="E5585" s="373" t="s">
        <v>5557</v>
      </c>
      <c r="F5585" s="375" t="s">
        <v>5796</v>
      </c>
      <c r="G5585" s="376" t="s">
        <v>86</v>
      </c>
      <c r="H5585" s="377">
        <v>0.3463</v>
      </c>
      <c r="I5585" s="378">
        <v>18.540849999999999</v>
      </c>
      <c r="J5585" s="378">
        <v>6.42</v>
      </c>
      <c r="K5585" s="379"/>
      <c r="L5585" s="493">
        <v>22.3</v>
      </c>
    </row>
    <row r="5586" spans="1:13" x14ac:dyDescent="0.2">
      <c r="A5586" s="359" t="s">
        <v>10136</v>
      </c>
      <c r="B5586" s="373" t="s">
        <v>5794</v>
      </c>
      <c r="C5586" s="374" t="s">
        <v>6342</v>
      </c>
      <c r="D5586" s="373" t="s">
        <v>5791</v>
      </c>
      <c r="E5586" s="373" t="s">
        <v>5572</v>
      </c>
      <c r="F5586" s="375" t="s">
        <v>5798</v>
      </c>
      <c r="G5586" s="376" t="s">
        <v>5566</v>
      </c>
      <c r="H5586" s="377">
        <v>3.2000000000000001E-2</v>
      </c>
      <c r="I5586" s="378">
        <v>16.899999999999999</v>
      </c>
      <c r="J5586" s="378">
        <v>0.54</v>
      </c>
      <c r="K5586" s="379"/>
      <c r="L5586" s="493">
        <v>20.37</v>
      </c>
    </row>
    <row r="5587" spans="1:13" x14ac:dyDescent="0.2">
      <c r="A5587" s="359" t="s">
        <v>10139</v>
      </c>
      <c r="B5587" s="373" t="s">
        <v>5794</v>
      </c>
      <c r="C5587" s="374" t="s">
        <v>6337</v>
      </c>
      <c r="D5587" s="373" t="s">
        <v>5791</v>
      </c>
      <c r="E5587" s="373" t="s">
        <v>5620</v>
      </c>
      <c r="F5587" s="375" t="s">
        <v>5798</v>
      </c>
      <c r="G5587" s="376" t="s">
        <v>5305</v>
      </c>
      <c r="H5587" s="377">
        <v>0.1</v>
      </c>
      <c r="I5587" s="378">
        <v>0.94</v>
      </c>
      <c r="J5587" s="378">
        <v>0.09</v>
      </c>
      <c r="K5587" s="379"/>
      <c r="L5587" s="493">
        <v>1.1399999999999999</v>
      </c>
    </row>
    <row r="5588" spans="1:13" x14ac:dyDescent="0.2">
      <c r="A5588" s="359" t="s">
        <v>14955</v>
      </c>
      <c r="B5588" s="396" t="s">
        <v>5794</v>
      </c>
      <c r="C5588" s="397" t="s">
        <v>6343</v>
      </c>
      <c r="D5588" s="396" t="s">
        <v>5791</v>
      </c>
      <c r="E5588" s="396" t="s">
        <v>6344</v>
      </c>
      <c r="F5588" s="398" t="s">
        <v>5798</v>
      </c>
      <c r="G5588" s="399" t="s">
        <v>5566</v>
      </c>
      <c r="H5588" s="400">
        <v>0.12</v>
      </c>
      <c r="I5588" s="430">
        <v>7.52</v>
      </c>
      <c r="J5588" s="380">
        <v>0.9</v>
      </c>
      <c r="K5588" s="379"/>
      <c r="L5588" s="489">
        <v>9.06</v>
      </c>
    </row>
    <row r="5589" spans="1:13" ht="12.75" thickBot="1" x14ac:dyDescent="0.25">
      <c r="A5589" s="359" t="s">
        <v>14956</v>
      </c>
      <c r="B5589" s="396" t="s">
        <v>5794</v>
      </c>
      <c r="C5589" s="397" t="s">
        <v>6345</v>
      </c>
      <c r="D5589" s="396" t="s">
        <v>5791</v>
      </c>
      <c r="E5589" s="396" t="s">
        <v>5570</v>
      </c>
      <c r="F5589" s="398" t="s">
        <v>5798</v>
      </c>
      <c r="G5589" s="399" t="s">
        <v>5566</v>
      </c>
      <c r="H5589" s="400">
        <v>0.16</v>
      </c>
      <c r="I5589" s="430">
        <v>28.73</v>
      </c>
      <c r="J5589" s="380">
        <v>4.59</v>
      </c>
      <c r="K5589" s="379"/>
      <c r="L5589" s="489">
        <v>34.619999999999997</v>
      </c>
    </row>
    <row r="5590" spans="1:13" ht="12.75" thickTop="1" x14ac:dyDescent="0.2">
      <c r="A5590" s="359" t="s">
        <v>14957</v>
      </c>
      <c r="B5590" s="407" t="s">
        <v>12630</v>
      </c>
      <c r="C5590" s="408" t="s">
        <v>5781</v>
      </c>
      <c r="D5590" s="407" t="s">
        <v>5782</v>
      </c>
      <c r="E5590" s="407" t="s">
        <v>5783</v>
      </c>
      <c r="F5590" s="409" t="s">
        <v>5784</v>
      </c>
      <c r="G5590" s="410" t="s">
        <v>5785</v>
      </c>
      <c r="H5590" s="408" t="s">
        <v>5786</v>
      </c>
      <c r="I5590" s="408" t="s">
        <v>5787</v>
      </c>
      <c r="J5590" s="408" t="s">
        <v>5788</v>
      </c>
      <c r="K5590" s="364"/>
      <c r="L5590" s="492"/>
    </row>
    <row r="5591" spans="1:13" x14ac:dyDescent="0.2">
      <c r="A5591" s="359" t="s">
        <v>10142</v>
      </c>
      <c r="B5591" s="365" t="s">
        <v>5789</v>
      </c>
      <c r="C5591" s="366" t="s">
        <v>6336</v>
      </c>
      <c r="D5591" s="365" t="s">
        <v>5791</v>
      </c>
      <c r="E5591" s="365" t="s">
        <v>482</v>
      </c>
      <c r="F5591" s="367">
        <v>26</v>
      </c>
      <c r="G5591" s="368" t="s">
        <v>5793</v>
      </c>
      <c r="H5591" s="369">
        <v>1</v>
      </c>
      <c r="I5591" s="370">
        <v>9.8600000000000012</v>
      </c>
      <c r="J5591" s="370">
        <v>9.8600000000000012</v>
      </c>
      <c r="K5591" s="371"/>
      <c r="L5591" s="495">
        <v>11.88</v>
      </c>
      <c r="M5591" s="488">
        <v>11.88</v>
      </c>
    </row>
    <row r="5592" spans="1:13" x14ac:dyDescent="0.2">
      <c r="A5592" s="359" t="s">
        <v>10144</v>
      </c>
      <c r="B5592" s="373" t="s">
        <v>5794</v>
      </c>
      <c r="C5592" s="374" t="s">
        <v>5795</v>
      </c>
      <c r="D5592" s="373" t="s">
        <v>5791</v>
      </c>
      <c r="E5592" s="373" t="s">
        <v>5302</v>
      </c>
      <c r="F5592" s="375" t="s">
        <v>5796</v>
      </c>
      <c r="G5592" s="376" t="s">
        <v>86</v>
      </c>
      <c r="H5592" s="377">
        <v>0.2</v>
      </c>
      <c r="I5592" s="378">
        <v>12.5</v>
      </c>
      <c r="J5592" s="378">
        <v>2.5</v>
      </c>
      <c r="K5592" s="379"/>
      <c r="L5592" s="493">
        <v>15.06</v>
      </c>
    </row>
    <row r="5593" spans="1:13" x14ac:dyDescent="0.2">
      <c r="A5593" s="359" t="s">
        <v>10146</v>
      </c>
      <c r="B5593" s="373" t="s">
        <v>5794</v>
      </c>
      <c r="C5593" s="374" t="s">
        <v>6283</v>
      </c>
      <c r="D5593" s="373" t="s">
        <v>5791</v>
      </c>
      <c r="E5593" s="373" t="s">
        <v>5557</v>
      </c>
      <c r="F5593" s="375" t="s">
        <v>5796</v>
      </c>
      <c r="G5593" s="376" t="s">
        <v>86</v>
      </c>
      <c r="H5593" s="377">
        <v>0.3</v>
      </c>
      <c r="I5593" s="378">
        <v>18.510000000000002</v>
      </c>
      <c r="J5593" s="378">
        <v>5.55</v>
      </c>
      <c r="K5593" s="379"/>
      <c r="L5593" s="493">
        <v>22.3</v>
      </c>
    </row>
    <row r="5594" spans="1:13" x14ac:dyDescent="0.2">
      <c r="A5594" s="359" t="s">
        <v>10147</v>
      </c>
      <c r="B5594" s="373" t="s">
        <v>5794</v>
      </c>
      <c r="C5594" s="374" t="s">
        <v>6337</v>
      </c>
      <c r="D5594" s="373" t="s">
        <v>5791</v>
      </c>
      <c r="E5594" s="373" t="s">
        <v>5620</v>
      </c>
      <c r="F5594" s="375" t="s">
        <v>5798</v>
      </c>
      <c r="G5594" s="376" t="s">
        <v>5305</v>
      </c>
      <c r="H5594" s="377">
        <v>0.15</v>
      </c>
      <c r="I5594" s="378">
        <v>0.94</v>
      </c>
      <c r="J5594" s="378">
        <v>0.14000000000000001</v>
      </c>
      <c r="K5594" s="379"/>
      <c r="L5594" s="493">
        <v>1.1399999999999999</v>
      </c>
    </row>
    <row r="5595" spans="1:13" x14ac:dyDescent="0.2">
      <c r="A5595" s="359" t="s">
        <v>10148</v>
      </c>
      <c r="B5595" s="373" t="s">
        <v>5794</v>
      </c>
      <c r="C5595" s="374" t="s">
        <v>6338</v>
      </c>
      <c r="D5595" s="373" t="s">
        <v>5791</v>
      </c>
      <c r="E5595" s="373" t="s">
        <v>6339</v>
      </c>
      <c r="F5595" s="375" t="s">
        <v>5798</v>
      </c>
      <c r="G5595" s="376" t="s">
        <v>5298</v>
      </c>
      <c r="H5595" s="377">
        <v>0.7</v>
      </c>
      <c r="I5595" s="378">
        <v>2.39</v>
      </c>
      <c r="J5595" s="378">
        <v>1.67</v>
      </c>
      <c r="K5595" s="379"/>
      <c r="L5595" s="493">
        <v>2.88</v>
      </c>
    </row>
    <row r="5596" spans="1:13" x14ac:dyDescent="0.2">
      <c r="A5596" s="359" t="s">
        <v>14958</v>
      </c>
      <c r="B5596" s="381" t="s">
        <v>12637</v>
      </c>
      <c r="C5596" s="382" t="s">
        <v>5781</v>
      </c>
      <c r="D5596" s="381" t="s">
        <v>5782</v>
      </c>
      <c r="E5596" s="381" t="s">
        <v>5783</v>
      </c>
      <c r="F5596" s="383" t="s">
        <v>5784</v>
      </c>
      <c r="G5596" s="384" t="s">
        <v>5785</v>
      </c>
      <c r="H5596" s="382" t="s">
        <v>5786</v>
      </c>
      <c r="I5596" s="431" t="s">
        <v>5787</v>
      </c>
      <c r="J5596" s="382" t="s">
        <v>5788</v>
      </c>
      <c r="K5596" s="364"/>
    </row>
    <row r="5597" spans="1:13" ht="12.75" thickBot="1" x14ac:dyDescent="0.25">
      <c r="A5597" s="359" t="s">
        <v>14959</v>
      </c>
      <c r="B5597" s="385" t="s">
        <v>5789</v>
      </c>
      <c r="C5597" s="386" t="s">
        <v>6336</v>
      </c>
      <c r="D5597" s="385" t="s">
        <v>5791</v>
      </c>
      <c r="E5597" s="385" t="s">
        <v>482</v>
      </c>
      <c r="F5597" s="387">
        <v>26</v>
      </c>
      <c r="G5597" s="388" t="s">
        <v>5793</v>
      </c>
      <c r="H5597" s="389">
        <v>1</v>
      </c>
      <c r="I5597" s="432">
        <v>9.8600000000000012</v>
      </c>
      <c r="J5597" s="372">
        <v>9.8600000000000012</v>
      </c>
      <c r="K5597" s="371"/>
      <c r="L5597" s="488">
        <v>11.88</v>
      </c>
      <c r="M5597" s="488">
        <v>11.88</v>
      </c>
    </row>
    <row r="5598" spans="1:13" ht="12.75" thickTop="1" x14ac:dyDescent="0.2">
      <c r="A5598" s="359" t="s">
        <v>14960</v>
      </c>
      <c r="B5598" s="390" t="s">
        <v>5794</v>
      </c>
      <c r="C5598" s="391" t="s">
        <v>5795</v>
      </c>
      <c r="D5598" s="390" t="s">
        <v>5791</v>
      </c>
      <c r="E5598" s="390" t="s">
        <v>5302</v>
      </c>
      <c r="F5598" s="392" t="s">
        <v>5796</v>
      </c>
      <c r="G5598" s="393" t="s">
        <v>86</v>
      </c>
      <c r="H5598" s="394">
        <v>0.2</v>
      </c>
      <c r="I5598" s="395">
        <v>12.5</v>
      </c>
      <c r="J5598" s="395">
        <v>2.5</v>
      </c>
      <c r="K5598" s="379"/>
      <c r="L5598" s="491">
        <v>15.06</v>
      </c>
    </row>
    <row r="5599" spans="1:13" x14ac:dyDescent="0.2">
      <c r="A5599" s="359" t="s">
        <v>10151</v>
      </c>
      <c r="B5599" s="373" t="s">
        <v>5794</v>
      </c>
      <c r="C5599" s="374" t="s">
        <v>6283</v>
      </c>
      <c r="D5599" s="373" t="s">
        <v>5791</v>
      </c>
      <c r="E5599" s="373" t="s">
        <v>5557</v>
      </c>
      <c r="F5599" s="375" t="s">
        <v>5796</v>
      </c>
      <c r="G5599" s="376" t="s">
        <v>86</v>
      </c>
      <c r="H5599" s="377">
        <v>0.3</v>
      </c>
      <c r="I5599" s="378">
        <v>18.510000000000002</v>
      </c>
      <c r="J5599" s="378">
        <v>5.55</v>
      </c>
      <c r="K5599" s="379"/>
      <c r="L5599" s="493">
        <v>22.3</v>
      </c>
    </row>
    <row r="5600" spans="1:13" x14ac:dyDescent="0.2">
      <c r="A5600" s="359" t="s">
        <v>10153</v>
      </c>
      <c r="B5600" s="373" t="s">
        <v>5794</v>
      </c>
      <c r="C5600" s="374" t="s">
        <v>6337</v>
      </c>
      <c r="D5600" s="373" t="s">
        <v>5791</v>
      </c>
      <c r="E5600" s="373" t="s">
        <v>5620</v>
      </c>
      <c r="F5600" s="375" t="s">
        <v>5798</v>
      </c>
      <c r="G5600" s="376" t="s">
        <v>5305</v>
      </c>
      <c r="H5600" s="377">
        <v>0.15</v>
      </c>
      <c r="I5600" s="378">
        <v>0.94</v>
      </c>
      <c r="J5600" s="378">
        <v>0.14000000000000001</v>
      </c>
      <c r="K5600" s="379"/>
      <c r="L5600" s="493">
        <v>1.1399999999999999</v>
      </c>
    </row>
    <row r="5601" spans="1:13" x14ac:dyDescent="0.2">
      <c r="A5601" s="359" t="s">
        <v>10155</v>
      </c>
      <c r="B5601" s="373" t="s">
        <v>5794</v>
      </c>
      <c r="C5601" s="374" t="s">
        <v>6338</v>
      </c>
      <c r="D5601" s="373" t="s">
        <v>5791</v>
      </c>
      <c r="E5601" s="373" t="s">
        <v>6339</v>
      </c>
      <c r="F5601" s="375" t="s">
        <v>5798</v>
      </c>
      <c r="G5601" s="376" t="s">
        <v>5298</v>
      </c>
      <c r="H5601" s="377">
        <v>0.7</v>
      </c>
      <c r="I5601" s="378">
        <v>2.39</v>
      </c>
      <c r="J5601" s="378">
        <v>1.67</v>
      </c>
      <c r="K5601" s="379"/>
      <c r="L5601" s="493">
        <v>2.88</v>
      </c>
    </row>
    <row r="5602" spans="1:13" x14ac:dyDescent="0.2">
      <c r="A5602" s="359" t="s">
        <v>10156</v>
      </c>
      <c r="B5602" s="360" t="s">
        <v>12644</v>
      </c>
      <c r="C5602" s="361" t="s">
        <v>5781</v>
      </c>
      <c r="D5602" s="360" t="s">
        <v>5782</v>
      </c>
      <c r="E5602" s="360" t="s">
        <v>5783</v>
      </c>
      <c r="F5602" s="362" t="s">
        <v>5784</v>
      </c>
      <c r="G5602" s="363" t="s">
        <v>5785</v>
      </c>
      <c r="H5602" s="361" t="s">
        <v>5786</v>
      </c>
      <c r="I5602" s="361" t="s">
        <v>5787</v>
      </c>
      <c r="J5602" s="361" t="s">
        <v>5788</v>
      </c>
      <c r="K5602" s="364"/>
      <c r="L5602" s="494"/>
    </row>
    <row r="5603" spans="1:13" x14ac:dyDescent="0.2">
      <c r="A5603" s="359" t="s">
        <v>10157</v>
      </c>
      <c r="B5603" s="365" t="s">
        <v>5789</v>
      </c>
      <c r="C5603" s="366" t="s">
        <v>6348</v>
      </c>
      <c r="D5603" s="365" t="s">
        <v>5791</v>
      </c>
      <c r="E5603" s="365" t="s">
        <v>489</v>
      </c>
      <c r="F5603" s="367">
        <v>26</v>
      </c>
      <c r="G5603" s="368" t="s">
        <v>5793</v>
      </c>
      <c r="H5603" s="369">
        <v>1</v>
      </c>
      <c r="I5603" s="370">
        <v>10.129999999999999</v>
      </c>
      <c r="J5603" s="370">
        <v>10.129999999999999</v>
      </c>
      <c r="K5603" s="371"/>
      <c r="L5603" s="495">
        <v>12.2</v>
      </c>
      <c r="M5603" s="488">
        <v>12.2</v>
      </c>
    </row>
    <row r="5604" spans="1:13" x14ac:dyDescent="0.2">
      <c r="A5604" s="359" t="s">
        <v>14961</v>
      </c>
      <c r="B5604" s="396" t="s">
        <v>5794</v>
      </c>
      <c r="C5604" s="397" t="s">
        <v>5795</v>
      </c>
      <c r="D5604" s="396" t="s">
        <v>5791</v>
      </c>
      <c r="E5604" s="396" t="s">
        <v>5302</v>
      </c>
      <c r="F5604" s="398" t="s">
        <v>5796</v>
      </c>
      <c r="G5604" s="399" t="s">
        <v>86</v>
      </c>
      <c r="H5604" s="400">
        <v>8.2199999999999995E-2</v>
      </c>
      <c r="I5604" s="430">
        <v>12.5</v>
      </c>
      <c r="J5604" s="380">
        <v>1.02</v>
      </c>
      <c r="K5604" s="379"/>
      <c r="L5604" s="489">
        <v>15.06</v>
      </c>
    </row>
    <row r="5605" spans="1:13" ht="12.75" thickBot="1" x14ac:dyDescent="0.25">
      <c r="A5605" s="359" t="s">
        <v>14962</v>
      </c>
      <c r="B5605" s="396" t="s">
        <v>5794</v>
      </c>
      <c r="C5605" s="397" t="s">
        <v>6283</v>
      </c>
      <c r="D5605" s="396" t="s">
        <v>5791</v>
      </c>
      <c r="E5605" s="396" t="s">
        <v>5557</v>
      </c>
      <c r="F5605" s="398" t="s">
        <v>5796</v>
      </c>
      <c r="G5605" s="399" t="s">
        <v>86</v>
      </c>
      <c r="H5605" s="400">
        <v>0.3</v>
      </c>
      <c r="I5605" s="430">
        <v>18.510000000000002</v>
      </c>
      <c r="J5605" s="380">
        <v>5.55</v>
      </c>
      <c r="K5605" s="379"/>
      <c r="L5605" s="489">
        <v>22.3</v>
      </c>
    </row>
    <row r="5606" spans="1:13" ht="12.75" thickTop="1" x14ac:dyDescent="0.2">
      <c r="A5606" s="359" t="s">
        <v>14963</v>
      </c>
      <c r="B5606" s="390" t="s">
        <v>5794</v>
      </c>
      <c r="C5606" s="391" t="s">
        <v>6337</v>
      </c>
      <c r="D5606" s="390" t="s">
        <v>5791</v>
      </c>
      <c r="E5606" s="390" t="s">
        <v>5620</v>
      </c>
      <c r="F5606" s="392" t="s">
        <v>5798</v>
      </c>
      <c r="G5606" s="393" t="s">
        <v>5305</v>
      </c>
      <c r="H5606" s="394">
        <v>0.1</v>
      </c>
      <c r="I5606" s="395">
        <v>1.0151999999999999</v>
      </c>
      <c r="J5606" s="395">
        <v>0.1</v>
      </c>
      <c r="K5606" s="379"/>
      <c r="L5606" s="491">
        <v>1.1399999999999999</v>
      </c>
    </row>
    <row r="5607" spans="1:13" x14ac:dyDescent="0.2">
      <c r="A5607" s="359" t="s">
        <v>10160</v>
      </c>
      <c r="B5607" s="373" t="s">
        <v>5794</v>
      </c>
      <c r="C5607" s="374" t="s">
        <v>6349</v>
      </c>
      <c r="D5607" s="373" t="s">
        <v>5791</v>
      </c>
      <c r="E5607" s="373" t="s">
        <v>6350</v>
      </c>
      <c r="F5607" s="375" t="s">
        <v>5798</v>
      </c>
      <c r="G5607" s="376" t="s">
        <v>5566</v>
      </c>
      <c r="H5607" s="377">
        <v>0.16</v>
      </c>
      <c r="I5607" s="378">
        <v>21.65</v>
      </c>
      <c r="J5607" s="378">
        <v>3.46</v>
      </c>
      <c r="K5607" s="379"/>
      <c r="L5607" s="493">
        <v>26.09</v>
      </c>
    </row>
    <row r="5608" spans="1:13" x14ac:dyDescent="0.2">
      <c r="A5608" s="359" t="s">
        <v>10162</v>
      </c>
      <c r="B5608" s="360" t="s">
        <v>12651</v>
      </c>
      <c r="C5608" s="361" t="s">
        <v>5781</v>
      </c>
      <c r="D5608" s="360" t="s">
        <v>5782</v>
      </c>
      <c r="E5608" s="360" t="s">
        <v>5783</v>
      </c>
      <c r="F5608" s="362" t="s">
        <v>5784</v>
      </c>
      <c r="G5608" s="363" t="s">
        <v>5785</v>
      </c>
      <c r="H5608" s="361" t="s">
        <v>5786</v>
      </c>
      <c r="I5608" s="361" t="s">
        <v>5787</v>
      </c>
      <c r="J5608" s="361" t="s">
        <v>5788</v>
      </c>
      <c r="K5608" s="364"/>
      <c r="L5608" s="494"/>
    </row>
    <row r="5609" spans="1:13" x14ac:dyDescent="0.2">
      <c r="A5609" s="359" t="s">
        <v>10164</v>
      </c>
      <c r="B5609" s="365" t="s">
        <v>5789</v>
      </c>
      <c r="C5609" s="366" t="s">
        <v>6336</v>
      </c>
      <c r="D5609" s="365" t="s">
        <v>5791</v>
      </c>
      <c r="E5609" s="365" t="s">
        <v>482</v>
      </c>
      <c r="F5609" s="367">
        <v>26</v>
      </c>
      <c r="G5609" s="368" t="s">
        <v>5793</v>
      </c>
      <c r="H5609" s="369">
        <v>1</v>
      </c>
      <c r="I5609" s="370">
        <v>9.8600000000000012</v>
      </c>
      <c r="J5609" s="370">
        <v>9.8600000000000012</v>
      </c>
      <c r="K5609" s="371"/>
      <c r="L5609" s="495">
        <v>11.88</v>
      </c>
      <c r="M5609" s="488">
        <v>11.88</v>
      </c>
    </row>
    <row r="5610" spans="1:13" x14ac:dyDescent="0.2">
      <c r="A5610" s="359" t="s">
        <v>10165</v>
      </c>
      <c r="B5610" s="373" t="s">
        <v>5794</v>
      </c>
      <c r="C5610" s="374" t="s">
        <v>5795</v>
      </c>
      <c r="D5610" s="373" t="s">
        <v>5791</v>
      </c>
      <c r="E5610" s="373" t="s">
        <v>5302</v>
      </c>
      <c r="F5610" s="375" t="s">
        <v>5796</v>
      </c>
      <c r="G5610" s="376" t="s">
        <v>86</v>
      </c>
      <c r="H5610" s="377">
        <v>0.2</v>
      </c>
      <c r="I5610" s="378">
        <v>12.5</v>
      </c>
      <c r="J5610" s="378">
        <v>2.5</v>
      </c>
      <c r="K5610" s="379"/>
      <c r="L5610" s="493">
        <v>15.06</v>
      </c>
    </row>
    <row r="5611" spans="1:13" x14ac:dyDescent="0.2">
      <c r="A5611" s="359" t="s">
        <v>10166</v>
      </c>
      <c r="B5611" s="373" t="s">
        <v>5794</v>
      </c>
      <c r="C5611" s="374" t="s">
        <v>6283</v>
      </c>
      <c r="D5611" s="373" t="s">
        <v>5791</v>
      </c>
      <c r="E5611" s="373" t="s">
        <v>5557</v>
      </c>
      <c r="F5611" s="375" t="s">
        <v>5796</v>
      </c>
      <c r="G5611" s="376" t="s">
        <v>86</v>
      </c>
      <c r="H5611" s="377">
        <v>0.3</v>
      </c>
      <c r="I5611" s="378">
        <v>18.510000000000002</v>
      </c>
      <c r="J5611" s="378">
        <v>5.55</v>
      </c>
      <c r="K5611" s="379"/>
      <c r="L5611" s="493">
        <v>22.3</v>
      </c>
    </row>
    <row r="5612" spans="1:13" x14ac:dyDescent="0.2">
      <c r="A5612" s="359" t="s">
        <v>10169</v>
      </c>
      <c r="B5612" s="373" t="s">
        <v>5794</v>
      </c>
      <c r="C5612" s="374" t="s">
        <v>6337</v>
      </c>
      <c r="D5612" s="373" t="s">
        <v>5791</v>
      </c>
      <c r="E5612" s="373" t="s">
        <v>5620</v>
      </c>
      <c r="F5612" s="375" t="s">
        <v>5798</v>
      </c>
      <c r="G5612" s="376" t="s">
        <v>5305</v>
      </c>
      <c r="H5612" s="377">
        <v>0.15</v>
      </c>
      <c r="I5612" s="378">
        <v>0.94</v>
      </c>
      <c r="J5612" s="378">
        <v>0.14000000000000001</v>
      </c>
      <c r="K5612" s="379"/>
      <c r="L5612" s="493">
        <v>1.1399999999999999</v>
      </c>
    </row>
    <row r="5613" spans="1:13" x14ac:dyDescent="0.2">
      <c r="A5613" s="359" t="s">
        <v>10170</v>
      </c>
      <c r="B5613" s="373" t="s">
        <v>5794</v>
      </c>
      <c r="C5613" s="374" t="s">
        <v>6338</v>
      </c>
      <c r="D5613" s="373" t="s">
        <v>5791</v>
      </c>
      <c r="E5613" s="373" t="s">
        <v>6339</v>
      </c>
      <c r="F5613" s="375" t="s">
        <v>5798</v>
      </c>
      <c r="G5613" s="376" t="s">
        <v>5298</v>
      </c>
      <c r="H5613" s="377">
        <v>0.7</v>
      </c>
      <c r="I5613" s="378">
        <v>2.39</v>
      </c>
      <c r="J5613" s="378">
        <v>1.67</v>
      </c>
      <c r="K5613" s="379"/>
      <c r="L5613" s="493">
        <v>2.88</v>
      </c>
    </row>
    <row r="5614" spans="1:13" x14ac:dyDescent="0.2">
      <c r="A5614" s="359" t="s">
        <v>14964</v>
      </c>
      <c r="B5614" s="381" t="s">
        <v>12658</v>
      </c>
      <c r="C5614" s="382" t="s">
        <v>5781</v>
      </c>
      <c r="D5614" s="381" t="s">
        <v>5782</v>
      </c>
      <c r="E5614" s="381" t="s">
        <v>5783</v>
      </c>
      <c r="F5614" s="383" t="s">
        <v>5784</v>
      </c>
      <c r="G5614" s="384" t="s">
        <v>5785</v>
      </c>
      <c r="H5614" s="382" t="s">
        <v>5786</v>
      </c>
      <c r="I5614" s="431" t="s">
        <v>5787</v>
      </c>
      <c r="J5614" s="382" t="s">
        <v>5788</v>
      </c>
      <c r="K5614" s="364"/>
    </row>
    <row r="5615" spans="1:13" ht="12.75" thickBot="1" x14ac:dyDescent="0.25">
      <c r="A5615" s="359" t="s">
        <v>14965</v>
      </c>
      <c r="B5615" s="385" t="s">
        <v>5789</v>
      </c>
      <c r="C5615" s="386" t="s">
        <v>6353</v>
      </c>
      <c r="D5615" s="385" t="s">
        <v>5791</v>
      </c>
      <c r="E5615" s="385" t="s">
        <v>494</v>
      </c>
      <c r="F5615" s="387">
        <v>26</v>
      </c>
      <c r="G5615" s="388" t="s">
        <v>5793</v>
      </c>
      <c r="H5615" s="389">
        <v>1</v>
      </c>
      <c r="I5615" s="432">
        <v>7.9</v>
      </c>
      <c r="J5615" s="372">
        <v>7.9</v>
      </c>
      <c r="K5615" s="371"/>
      <c r="L5615" s="488">
        <v>9.51</v>
      </c>
      <c r="M5615" s="488">
        <v>9.51</v>
      </c>
    </row>
    <row r="5616" spans="1:13" ht="12.75" thickTop="1" x14ac:dyDescent="0.2">
      <c r="A5616" s="359" t="s">
        <v>14966</v>
      </c>
      <c r="B5616" s="390" t="s">
        <v>5794</v>
      </c>
      <c r="C5616" s="391" t="s">
        <v>5795</v>
      </c>
      <c r="D5616" s="390" t="s">
        <v>5791</v>
      </c>
      <c r="E5616" s="390" t="s">
        <v>5302</v>
      </c>
      <c r="F5616" s="392" t="s">
        <v>5796</v>
      </c>
      <c r="G5616" s="393" t="s">
        <v>86</v>
      </c>
      <c r="H5616" s="394">
        <v>8.2199999999999995E-2</v>
      </c>
      <c r="I5616" s="395">
        <v>12.5</v>
      </c>
      <c r="J5616" s="395">
        <v>1.02</v>
      </c>
      <c r="K5616" s="379"/>
      <c r="L5616" s="491">
        <v>15.06</v>
      </c>
    </row>
    <row r="5617" spans="1:13" x14ac:dyDescent="0.2">
      <c r="A5617" s="359" t="s">
        <v>10173</v>
      </c>
      <c r="B5617" s="373" t="s">
        <v>5794</v>
      </c>
      <c r="C5617" s="374" t="s">
        <v>6283</v>
      </c>
      <c r="D5617" s="373" t="s">
        <v>5791</v>
      </c>
      <c r="E5617" s="373" t="s">
        <v>5557</v>
      </c>
      <c r="F5617" s="375" t="s">
        <v>5796</v>
      </c>
      <c r="G5617" s="376" t="s">
        <v>86</v>
      </c>
      <c r="H5617" s="377">
        <v>0.2</v>
      </c>
      <c r="I5617" s="378">
        <v>18.510000000000002</v>
      </c>
      <c r="J5617" s="378">
        <v>3.7</v>
      </c>
      <c r="K5617" s="379"/>
      <c r="L5617" s="493">
        <v>22.3</v>
      </c>
    </row>
    <row r="5618" spans="1:13" x14ac:dyDescent="0.2">
      <c r="A5618" s="359" t="s">
        <v>10175</v>
      </c>
      <c r="B5618" s="373" t="s">
        <v>5794</v>
      </c>
      <c r="C5618" s="374" t="s">
        <v>6337</v>
      </c>
      <c r="D5618" s="373" t="s">
        <v>5791</v>
      </c>
      <c r="E5618" s="373" t="s">
        <v>5620</v>
      </c>
      <c r="F5618" s="375" t="s">
        <v>5798</v>
      </c>
      <c r="G5618" s="376" t="s">
        <v>5305</v>
      </c>
      <c r="H5618" s="377">
        <v>0.1</v>
      </c>
      <c r="I5618" s="378">
        <v>1.0151999999999999</v>
      </c>
      <c r="J5618" s="378">
        <v>0.1</v>
      </c>
      <c r="K5618" s="379"/>
      <c r="L5618" s="493">
        <v>1.1399999999999999</v>
      </c>
    </row>
    <row r="5619" spans="1:13" x14ac:dyDescent="0.2">
      <c r="A5619" s="359" t="s">
        <v>10177</v>
      </c>
      <c r="B5619" s="373" t="s">
        <v>5794</v>
      </c>
      <c r="C5619" s="374" t="s">
        <v>6354</v>
      </c>
      <c r="D5619" s="373" t="s">
        <v>5791</v>
      </c>
      <c r="E5619" s="373" t="s">
        <v>6355</v>
      </c>
      <c r="F5619" s="375" t="s">
        <v>5798</v>
      </c>
      <c r="G5619" s="376" t="s">
        <v>5566</v>
      </c>
      <c r="H5619" s="377">
        <v>0.17</v>
      </c>
      <c r="I5619" s="378">
        <v>18.12</v>
      </c>
      <c r="J5619" s="378">
        <v>3.08</v>
      </c>
      <c r="K5619" s="379"/>
      <c r="L5619" s="493">
        <v>21.84</v>
      </c>
    </row>
    <row r="5620" spans="1:13" x14ac:dyDescent="0.2">
      <c r="A5620" s="359" t="s">
        <v>10178</v>
      </c>
      <c r="B5620" s="360" t="s">
        <v>12665</v>
      </c>
      <c r="C5620" s="361" t="s">
        <v>5781</v>
      </c>
      <c r="D5620" s="360" t="s">
        <v>5782</v>
      </c>
      <c r="E5620" s="360" t="s">
        <v>5783</v>
      </c>
      <c r="F5620" s="362" t="s">
        <v>5784</v>
      </c>
      <c r="G5620" s="363" t="s">
        <v>5785</v>
      </c>
      <c r="H5620" s="361" t="s">
        <v>5786</v>
      </c>
      <c r="I5620" s="361" t="s">
        <v>5787</v>
      </c>
      <c r="J5620" s="361" t="s">
        <v>5788</v>
      </c>
      <c r="K5620" s="364"/>
      <c r="L5620" s="494"/>
    </row>
    <row r="5621" spans="1:13" x14ac:dyDescent="0.2">
      <c r="A5621" s="359" t="s">
        <v>10179</v>
      </c>
      <c r="B5621" s="365" t="s">
        <v>5789</v>
      </c>
      <c r="C5621" s="366" t="s">
        <v>6336</v>
      </c>
      <c r="D5621" s="365" t="s">
        <v>5791</v>
      </c>
      <c r="E5621" s="365" t="s">
        <v>482</v>
      </c>
      <c r="F5621" s="367">
        <v>26</v>
      </c>
      <c r="G5621" s="368" t="s">
        <v>5793</v>
      </c>
      <c r="H5621" s="369">
        <v>1</v>
      </c>
      <c r="I5621" s="370">
        <v>9.8600000000000012</v>
      </c>
      <c r="J5621" s="370">
        <v>9.8600000000000012</v>
      </c>
      <c r="K5621" s="371"/>
      <c r="L5621" s="495">
        <v>11.88</v>
      </c>
      <c r="M5621" s="488">
        <v>11.88</v>
      </c>
    </row>
    <row r="5622" spans="1:13" x14ac:dyDescent="0.2">
      <c r="A5622" s="359" t="s">
        <v>14967</v>
      </c>
      <c r="B5622" s="396" t="s">
        <v>5794</v>
      </c>
      <c r="C5622" s="397" t="s">
        <v>5795</v>
      </c>
      <c r="D5622" s="396" t="s">
        <v>5791</v>
      </c>
      <c r="E5622" s="396" t="s">
        <v>5302</v>
      </c>
      <c r="F5622" s="398" t="s">
        <v>5796</v>
      </c>
      <c r="G5622" s="399" t="s">
        <v>86</v>
      </c>
      <c r="H5622" s="400">
        <v>0.2</v>
      </c>
      <c r="I5622" s="430">
        <v>12.5</v>
      </c>
      <c r="J5622" s="380">
        <v>2.5</v>
      </c>
      <c r="K5622" s="379"/>
      <c r="L5622" s="489">
        <v>15.06</v>
      </c>
    </row>
    <row r="5623" spans="1:13" ht="12.75" thickBot="1" x14ac:dyDescent="0.25">
      <c r="A5623" s="359" t="s">
        <v>14968</v>
      </c>
      <c r="B5623" s="396" t="s">
        <v>5794</v>
      </c>
      <c r="C5623" s="397" t="s">
        <v>6283</v>
      </c>
      <c r="D5623" s="396" t="s">
        <v>5791</v>
      </c>
      <c r="E5623" s="396" t="s">
        <v>5557</v>
      </c>
      <c r="F5623" s="398" t="s">
        <v>5796</v>
      </c>
      <c r="G5623" s="399" t="s">
        <v>86</v>
      </c>
      <c r="H5623" s="400">
        <v>0.3</v>
      </c>
      <c r="I5623" s="430">
        <v>18.510000000000002</v>
      </c>
      <c r="J5623" s="380">
        <v>5.55</v>
      </c>
      <c r="K5623" s="379"/>
      <c r="L5623" s="489">
        <v>22.3</v>
      </c>
    </row>
    <row r="5624" spans="1:13" ht="12.75" thickTop="1" x14ac:dyDescent="0.2">
      <c r="A5624" s="359" t="s">
        <v>14969</v>
      </c>
      <c r="B5624" s="390" t="s">
        <v>5794</v>
      </c>
      <c r="C5624" s="391" t="s">
        <v>6337</v>
      </c>
      <c r="D5624" s="390" t="s">
        <v>5791</v>
      </c>
      <c r="E5624" s="390" t="s">
        <v>5620</v>
      </c>
      <c r="F5624" s="392" t="s">
        <v>5798</v>
      </c>
      <c r="G5624" s="393" t="s">
        <v>5305</v>
      </c>
      <c r="H5624" s="394">
        <v>0.15</v>
      </c>
      <c r="I5624" s="395">
        <v>0.94</v>
      </c>
      <c r="J5624" s="395">
        <v>0.14000000000000001</v>
      </c>
      <c r="K5624" s="379"/>
      <c r="L5624" s="491">
        <v>1.1399999999999999</v>
      </c>
    </row>
    <row r="5625" spans="1:13" x14ac:dyDescent="0.2">
      <c r="A5625" s="359" t="s">
        <v>10182</v>
      </c>
      <c r="B5625" s="373" t="s">
        <v>5794</v>
      </c>
      <c r="C5625" s="374" t="s">
        <v>6338</v>
      </c>
      <c r="D5625" s="373" t="s">
        <v>5791</v>
      </c>
      <c r="E5625" s="373" t="s">
        <v>6339</v>
      </c>
      <c r="F5625" s="375" t="s">
        <v>5798</v>
      </c>
      <c r="G5625" s="376" t="s">
        <v>5298</v>
      </c>
      <c r="H5625" s="377">
        <v>0.7</v>
      </c>
      <c r="I5625" s="378">
        <v>2.39</v>
      </c>
      <c r="J5625" s="378">
        <v>1.67</v>
      </c>
      <c r="K5625" s="379"/>
      <c r="L5625" s="493">
        <v>2.88</v>
      </c>
    </row>
    <row r="5626" spans="1:13" x14ac:dyDescent="0.2">
      <c r="A5626" s="359" t="s">
        <v>10184</v>
      </c>
      <c r="B5626" s="360" t="s">
        <v>12672</v>
      </c>
      <c r="C5626" s="361" t="s">
        <v>5781</v>
      </c>
      <c r="D5626" s="360" t="s">
        <v>5782</v>
      </c>
      <c r="E5626" s="360" t="s">
        <v>5783</v>
      </c>
      <c r="F5626" s="362" t="s">
        <v>5784</v>
      </c>
      <c r="G5626" s="363" t="s">
        <v>5785</v>
      </c>
      <c r="H5626" s="361" t="s">
        <v>5786</v>
      </c>
      <c r="I5626" s="361" t="s">
        <v>5787</v>
      </c>
      <c r="J5626" s="361" t="s">
        <v>5788</v>
      </c>
      <c r="K5626" s="364"/>
      <c r="L5626" s="494"/>
    </row>
    <row r="5627" spans="1:13" x14ac:dyDescent="0.2">
      <c r="A5627" s="359" t="s">
        <v>10186</v>
      </c>
      <c r="B5627" s="365" t="s">
        <v>5789</v>
      </c>
      <c r="C5627" s="366" t="s">
        <v>6353</v>
      </c>
      <c r="D5627" s="365" t="s">
        <v>5791</v>
      </c>
      <c r="E5627" s="365" t="s">
        <v>494</v>
      </c>
      <c r="F5627" s="367">
        <v>26</v>
      </c>
      <c r="G5627" s="368" t="s">
        <v>5793</v>
      </c>
      <c r="H5627" s="369">
        <v>1</v>
      </c>
      <c r="I5627" s="370">
        <v>7.9</v>
      </c>
      <c r="J5627" s="370">
        <v>7.9</v>
      </c>
      <c r="K5627" s="371"/>
      <c r="L5627" s="495">
        <v>9.51</v>
      </c>
      <c r="M5627" s="488">
        <v>9.51</v>
      </c>
    </row>
    <row r="5628" spans="1:13" x14ac:dyDescent="0.2">
      <c r="A5628" s="359" t="s">
        <v>10187</v>
      </c>
      <c r="B5628" s="373" t="s">
        <v>5794</v>
      </c>
      <c r="C5628" s="374" t="s">
        <v>5795</v>
      </c>
      <c r="D5628" s="373" t="s">
        <v>5791</v>
      </c>
      <c r="E5628" s="373" t="s">
        <v>5302</v>
      </c>
      <c r="F5628" s="375" t="s">
        <v>5796</v>
      </c>
      <c r="G5628" s="376" t="s">
        <v>86</v>
      </c>
      <c r="H5628" s="377">
        <v>8.2199999999999995E-2</v>
      </c>
      <c r="I5628" s="378">
        <v>12.5</v>
      </c>
      <c r="J5628" s="378">
        <v>1.02</v>
      </c>
      <c r="K5628" s="379"/>
      <c r="L5628" s="493">
        <v>15.06</v>
      </c>
    </row>
    <row r="5629" spans="1:13" x14ac:dyDescent="0.2">
      <c r="A5629" s="359" t="s">
        <v>10188</v>
      </c>
      <c r="B5629" s="373" t="s">
        <v>5794</v>
      </c>
      <c r="C5629" s="374" t="s">
        <v>6283</v>
      </c>
      <c r="D5629" s="373" t="s">
        <v>5791</v>
      </c>
      <c r="E5629" s="373" t="s">
        <v>5557</v>
      </c>
      <c r="F5629" s="375" t="s">
        <v>5796</v>
      </c>
      <c r="G5629" s="376" t="s">
        <v>86</v>
      </c>
      <c r="H5629" s="377">
        <v>0.2</v>
      </c>
      <c r="I5629" s="378">
        <v>18.510000000000002</v>
      </c>
      <c r="J5629" s="378">
        <v>3.7</v>
      </c>
      <c r="K5629" s="379"/>
      <c r="L5629" s="493">
        <v>22.3</v>
      </c>
    </row>
    <row r="5630" spans="1:13" x14ac:dyDescent="0.2">
      <c r="A5630" s="359" t="s">
        <v>14970</v>
      </c>
      <c r="B5630" s="396" t="s">
        <v>5794</v>
      </c>
      <c r="C5630" s="397" t="s">
        <v>6337</v>
      </c>
      <c r="D5630" s="396" t="s">
        <v>5791</v>
      </c>
      <c r="E5630" s="396" t="s">
        <v>5620</v>
      </c>
      <c r="F5630" s="398" t="s">
        <v>5798</v>
      </c>
      <c r="G5630" s="399" t="s">
        <v>5305</v>
      </c>
      <c r="H5630" s="400">
        <v>0.1</v>
      </c>
      <c r="I5630" s="430">
        <v>0.94</v>
      </c>
      <c r="J5630" s="380">
        <v>0.09</v>
      </c>
      <c r="K5630" s="379"/>
      <c r="L5630" s="489">
        <v>1.1399999999999999</v>
      </c>
    </row>
    <row r="5631" spans="1:13" ht="12.75" thickBot="1" x14ac:dyDescent="0.25">
      <c r="A5631" s="359" t="s">
        <v>14971</v>
      </c>
      <c r="B5631" s="396" t="s">
        <v>5794</v>
      </c>
      <c r="C5631" s="397" t="s">
        <v>6354</v>
      </c>
      <c r="D5631" s="396" t="s">
        <v>5791</v>
      </c>
      <c r="E5631" s="396" t="s">
        <v>6355</v>
      </c>
      <c r="F5631" s="398" t="s">
        <v>5798</v>
      </c>
      <c r="G5631" s="399" t="s">
        <v>5566</v>
      </c>
      <c r="H5631" s="400">
        <v>0.17</v>
      </c>
      <c r="I5631" s="430">
        <v>18.180400000000002</v>
      </c>
      <c r="J5631" s="380">
        <v>3.09</v>
      </c>
      <c r="K5631" s="379"/>
      <c r="L5631" s="489">
        <v>21.84</v>
      </c>
    </row>
    <row r="5632" spans="1:13" ht="12.75" thickTop="1" x14ac:dyDescent="0.2">
      <c r="A5632" s="359" t="s">
        <v>14972</v>
      </c>
      <c r="B5632" s="407" t="s">
        <v>12679</v>
      </c>
      <c r="C5632" s="408" t="s">
        <v>5781</v>
      </c>
      <c r="D5632" s="407" t="s">
        <v>5782</v>
      </c>
      <c r="E5632" s="407" t="s">
        <v>5783</v>
      </c>
      <c r="F5632" s="409" t="s">
        <v>5784</v>
      </c>
      <c r="G5632" s="410" t="s">
        <v>5785</v>
      </c>
      <c r="H5632" s="408" t="s">
        <v>5786</v>
      </c>
      <c r="I5632" s="408" t="s">
        <v>5787</v>
      </c>
      <c r="J5632" s="408" t="s">
        <v>5788</v>
      </c>
      <c r="K5632" s="364"/>
      <c r="L5632" s="492"/>
    </row>
    <row r="5633" spans="1:13" x14ac:dyDescent="0.2">
      <c r="A5633" s="359" t="s">
        <v>10191</v>
      </c>
      <c r="B5633" s="365" t="s">
        <v>5789</v>
      </c>
      <c r="C5633" s="366" t="s">
        <v>6357</v>
      </c>
      <c r="D5633" s="365" t="s">
        <v>5791</v>
      </c>
      <c r="E5633" s="365" t="s">
        <v>498</v>
      </c>
      <c r="F5633" s="367">
        <v>26</v>
      </c>
      <c r="G5633" s="368" t="s">
        <v>5793</v>
      </c>
      <c r="H5633" s="369">
        <v>1</v>
      </c>
      <c r="I5633" s="370">
        <v>11.07</v>
      </c>
      <c r="J5633" s="370">
        <v>11.07</v>
      </c>
      <c r="K5633" s="371"/>
      <c r="L5633" s="495">
        <v>13.32</v>
      </c>
      <c r="M5633" s="488">
        <v>13.32</v>
      </c>
    </row>
    <row r="5634" spans="1:13" x14ac:dyDescent="0.2">
      <c r="A5634" s="359" t="s">
        <v>10193</v>
      </c>
      <c r="B5634" s="373" t="s">
        <v>5794</v>
      </c>
      <c r="C5634" s="374" t="s">
        <v>5795</v>
      </c>
      <c r="D5634" s="373" t="s">
        <v>5791</v>
      </c>
      <c r="E5634" s="373" t="s">
        <v>5302</v>
      </c>
      <c r="F5634" s="375" t="s">
        <v>5796</v>
      </c>
      <c r="G5634" s="376" t="s">
        <v>86</v>
      </c>
      <c r="H5634" s="377">
        <v>8.2199999999999995E-2</v>
      </c>
      <c r="I5634" s="378">
        <v>12.5</v>
      </c>
      <c r="J5634" s="378">
        <v>1.02</v>
      </c>
      <c r="K5634" s="379"/>
      <c r="L5634" s="493">
        <v>15.06</v>
      </c>
    </row>
    <row r="5635" spans="1:13" x14ac:dyDescent="0.2">
      <c r="A5635" s="359" t="s">
        <v>10195</v>
      </c>
      <c r="B5635" s="373" t="s">
        <v>5794</v>
      </c>
      <c r="C5635" s="374" t="s">
        <v>6283</v>
      </c>
      <c r="D5635" s="373" t="s">
        <v>5791</v>
      </c>
      <c r="E5635" s="373" t="s">
        <v>5557</v>
      </c>
      <c r="F5635" s="375" t="s">
        <v>5796</v>
      </c>
      <c r="G5635" s="376" t="s">
        <v>86</v>
      </c>
      <c r="H5635" s="377">
        <v>0.30209999999999998</v>
      </c>
      <c r="I5635" s="378">
        <v>18.510000000000002</v>
      </c>
      <c r="J5635" s="378">
        <v>5.59</v>
      </c>
      <c r="K5635" s="379"/>
      <c r="L5635" s="493">
        <v>22.3</v>
      </c>
    </row>
    <row r="5636" spans="1:13" x14ac:dyDescent="0.2">
      <c r="A5636" s="359" t="s">
        <v>10196</v>
      </c>
      <c r="B5636" s="373" t="s">
        <v>5794</v>
      </c>
      <c r="C5636" s="374" t="s">
        <v>6337</v>
      </c>
      <c r="D5636" s="373" t="s">
        <v>5791</v>
      </c>
      <c r="E5636" s="373" t="s">
        <v>5620</v>
      </c>
      <c r="F5636" s="375" t="s">
        <v>5798</v>
      </c>
      <c r="G5636" s="376" t="s">
        <v>5305</v>
      </c>
      <c r="H5636" s="377">
        <v>0.1</v>
      </c>
      <c r="I5636" s="378">
        <v>0.94</v>
      </c>
      <c r="J5636" s="378">
        <v>0.09</v>
      </c>
      <c r="K5636" s="379"/>
      <c r="L5636" s="493">
        <v>1.1399999999999999</v>
      </c>
    </row>
    <row r="5637" spans="1:13" x14ac:dyDescent="0.2">
      <c r="A5637" s="359" t="s">
        <v>10197</v>
      </c>
      <c r="B5637" s="373" t="s">
        <v>5794</v>
      </c>
      <c r="C5637" s="374" t="s">
        <v>6343</v>
      </c>
      <c r="D5637" s="373" t="s">
        <v>5791</v>
      </c>
      <c r="E5637" s="373" t="s">
        <v>6344</v>
      </c>
      <c r="F5637" s="375" t="s">
        <v>5798</v>
      </c>
      <c r="G5637" s="376" t="s">
        <v>5566</v>
      </c>
      <c r="H5637" s="377">
        <v>0.12</v>
      </c>
      <c r="I5637" s="378">
        <v>7.5951999999999993</v>
      </c>
      <c r="J5637" s="378">
        <v>0.91</v>
      </c>
      <c r="K5637" s="379"/>
      <c r="L5637" s="493">
        <v>9.06</v>
      </c>
    </row>
    <row r="5638" spans="1:13" x14ac:dyDescent="0.2">
      <c r="A5638" s="359" t="s">
        <v>14973</v>
      </c>
      <c r="B5638" s="396" t="s">
        <v>5794</v>
      </c>
      <c r="C5638" s="397" t="s">
        <v>6349</v>
      </c>
      <c r="D5638" s="396" t="s">
        <v>5791</v>
      </c>
      <c r="E5638" s="396" t="s">
        <v>6350</v>
      </c>
      <c r="F5638" s="398" t="s">
        <v>5798</v>
      </c>
      <c r="G5638" s="399" t="s">
        <v>5566</v>
      </c>
      <c r="H5638" s="400">
        <v>0.16</v>
      </c>
      <c r="I5638" s="430">
        <v>21.65</v>
      </c>
      <c r="J5638" s="380">
        <v>3.46</v>
      </c>
      <c r="K5638" s="379"/>
      <c r="L5638" s="489">
        <v>26.09</v>
      </c>
    </row>
    <row r="5639" spans="1:13" ht="12.75" thickBot="1" x14ac:dyDescent="0.25">
      <c r="A5639" s="359" t="s">
        <v>14974</v>
      </c>
      <c r="B5639" s="381" t="s">
        <v>12687</v>
      </c>
      <c r="C5639" s="382" t="s">
        <v>5781</v>
      </c>
      <c r="D5639" s="381" t="s">
        <v>5782</v>
      </c>
      <c r="E5639" s="381" t="s">
        <v>5783</v>
      </c>
      <c r="F5639" s="383" t="s">
        <v>5784</v>
      </c>
      <c r="G5639" s="384" t="s">
        <v>5785</v>
      </c>
      <c r="H5639" s="382" t="s">
        <v>5786</v>
      </c>
      <c r="I5639" s="431" t="s">
        <v>5787</v>
      </c>
      <c r="J5639" s="382" t="s">
        <v>5788</v>
      </c>
      <c r="K5639" s="364"/>
    </row>
    <row r="5640" spans="1:13" ht="12.75" thickTop="1" x14ac:dyDescent="0.2">
      <c r="A5640" s="359" t="s">
        <v>14975</v>
      </c>
      <c r="B5640" s="401" t="s">
        <v>5789</v>
      </c>
      <c r="C5640" s="402" t="s">
        <v>6359</v>
      </c>
      <c r="D5640" s="401" t="s">
        <v>5791</v>
      </c>
      <c r="E5640" s="401" t="s">
        <v>502</v>
      </c>
      <c r="F5640" s="403">
        <v>26</v>
      </c>
      <c r="G5640" s="404" t="s">
        <v>5793</v>
      </c>
      <c r="H5640" s="405">
        <v>1</v>
      </c>
      <c r="I5640" s="406">
        <v>10.64</v>
      </c>
      <c r="J5640" s="406">
        <v>10.64</v>
      </c>
      <c r="K5640" s="371"/>
      <c r="L5640" s="496">
        <v>12.82</v>
      </c>
      <c r="M5640" s="488">
        <v>12.82</v>
      </c>
    </row>
    <row r="5641" spans="1:13" x14ac:dyDescent="0.2">
      <c r="A5641" s="359" t="s">
        <v>10200</v>
      </c>
      <c r="B5641" s="373" t="s">
        <v>5794</v>
      </c>
      <c r="C5641" s="374" t="s">
        <v>5795</v>
      </c>
      <c r="D5641" s="373" t="s">
        <v>5791</v>
      </c>
      <c r="E5641" s="373" t="s">
        <v>5302</v>
      </c>
      <c r="F5641" s="375" t="s">
        <v>5796</v>
      </c>
      <c r="G5641" s="376" t="s">
        <v>86</v>
      </c>
      <c r="H5641" s="377">
        <v>8.2199999999999995E-2</v>
      </c>
      <c r="I5641" s="378">
        <v>12.5</v>
      </c>
      <c r="J5641" s="378">
        <v>1.02</v>
      </c>
      <c r="K5641" s="379"/>
      <c r="L5641" s="493">
        <v>15.06</v>
      </c>
    </row>
    <row r="5642" spans="1:13" x14ac:dyDescent="0.2">
      <c r="A5642" s="359" t="s">
        <v>10202</v>
      </c>
      <c r="B5642" s="373" t="s">
        <v>5794</v>
      </c>
      <c r="C5642" s="374" t="s">
        <v>6283</v>
      </c>
      <c r="D5642" s="373" t="s">
        <v>5791</v>
      </c>
      <c r="E5642" s="373" t="s">
        <v>5557</v>
      </c>
      <c r="F5642" s="375" t="s">
        <v>5796</v>
      </c>
      <c r="G5642" s="376" t="s">
        <v>86</v>
      </c>
      <c r="H5642" s="377">
        <v>0.3463</v>
      </c>
      <c r="I5642" s="378">
        <v>18.510000000000002</v>
      </c>
      <c r="J5642" s="378">
        <v>6.41</v>
      </c>
      <c r="K5642" s="379"/>
      <c r="L5642" s="493">
        <v>22.3</v>
      </c>
    </row>
    <row r="5643" spans="1:13" x14ac:dyDescent="0.2">
      <c r="A5643" s="359" t="s">
        <v>10204</v>
      </c>
      <c r="B5643" s="373" t="s">
        <v>5794</v>
      </c>
      <c r="C5643" s="374" t="s">
        <v>6360</v>
      </c>
      <c r="D5643" s="373" t="s">
        <v>5791</v>
      </c>
      <c r="E5643" s="373" t="s">
        <v>6361</v>
      </c>
      <c r="F5643" s="375" t="s">
        <v>5798</v>
      </c>
      <c r="G5643" s="376" t="s">
        <v>5566</v>
      </c>
      <c r="H5643" s="377">
        <v>0.24</v>
      </c>
      <c r="I5643" s="378">
        <v>13.39</v>
      </c>
      <c r="J5643" s="378">
        <v>3.21</v>
      </c>
      <c r="K5643" s="379"/>
      <c r="L5643" s="493">
        <v>16.14</v>
      </c>
    </row>
    <row r="5644" spans="1:13" x14ac:dyDescent="0.2">
      <c r="A5644" s="359" t="s">
        <v>10205</v>
      </c>
      <c r="B5644" s="360" t="s">
        <v>12693</v>
      </c>
      <c r="C5644" s="361" t="s">
        <v>5781</v>
      </c>
      <c r="D5644" s="360" t="s">
        <v>5782</v>
      </c>
      <c r="E5644" s="360" t="s">
        <v>5783</v>
      </c>
      <c r="F5644" s="362" t="s">
        <v>5784</v>
      </c>
      <c r="G5644" s="363" t="s">
        <v>5785</v>
      </c>
      <c r="H5644" s="361" t="s">
        <v>5786</v>
      </c>
      <c r="I5644" s="361" t="s">
        <v>5787</v>
      </c>
      <c r="J5644" s="361" t="s">
        <v>5788</v>
      </c>
      <c r="K5644" s="364"/>
      <c r="L5644" s="494"/>
    </row>
    <row r="5645" spans="1:13" x14ac:dyDescent="0.2">
      <c r="A5645" s="359" t="s">
        <v>10206</v>
      </c>
      <c r="B5645" s="365" t="s">
        <v>5789</v>
      </c>
      <c r="C5645" s="366" t="s">
        <v>6363</v>
      </c>
      <c r="D5645" s="365" t="s">
        <v>5791</v>
      </c>
      <c r="E5645" s="365" t="s">
        <v>506</v>
      </c>
      <c r="F5645" s="367">
        <v>26</v>
      </c>
      <c r="G5645" s="368" t="s">
        <v>5793</v>
      </c>
      <c r="H5645" s="369">
        <v>1</v>
      </c>
      <c r="I5645" s="370">
        <v>21.759999999999998</v>
      </c>
      <c r="J5645" s="370">
        <v>21.76</v>
      </c>
      <c r="K5645" s="371"/>
      <c r="L5645" s="495">
        <v>26.18</v>
      </c>
      <c r="M5645" s="488">
        <v>26.18</v>
      </c>
    </row>
    <row r="5646" spans="1:13" x14ac:dyDescent="0.2">
      <c r="A5646" s="359" t="s">
        <v>14976</v>
      </c>
      <c r="B5646" s="396" t="s">
        <v>5794</v>
      </c>
      <c r="C5646" s="397" t="s">
        <v>5795</v>
      </c>
      <c r="D5646" s="396" t="s">
        <v>5791</v>
      </c>
      <c r="E5646" s="396" t="s">
        <v>5302</v>
      </c>
      <c r="F5646" s="398" t="s">
        <v>5796</v>
      </c>
      <c r="G5646" s="399" t="s">
        <v>86</v>
      </c>
      <c r="H5646" s="400">
        <v>0.27350000000000002</v>
      </c>
      <c r="I5646" s="430">
        <v>12.5</v>
      </c>
      <c r="J5646" s="380">
        <v>3.41</v>
      </c>
      <c r="K5646" s="379"/>
      <c r="L5646" s="489">
        <v>15.06</v>
      </c>
    </row>
    <row r="5647" spans="1:13" ht="12.75" thickBot="1" x14ac:dyDescent="0.25">
      <c r="A5647" s="359" t="s">
        <v>14977</v>
      </c>
      <c r="B5647" s="396" t="s">
        <v>5794</v>
      </c>
      <c r="C5647" s="397" t="s">
        <v>6342</v>
      </c>
      <c r="D5647" s="396" t="s">
        <v>5791</v>
      </c>
      <c r="E5647" s="396" t="s">
        <v>5572</v>
      </c>
      <c r="F5647" s="398" t="s">
        <v>5798</v>
      </c>
      <c r="G5647" s="399" t="s">
        <v>5566</v>
      </c>
      <c r="H5647" s="400">
        <v>7.1499999999999994E-2</v>
      </c>
      <c r="I5647" s="430">
        <v>16.899999999999999</v>
      </c>
      <c r="J5647" s="380">
        <v>1.2</v>
      </c>
      <c r="K5647" s="379"/>
      <c r="L5647" s="489">
        <v>20.37</v>
      </c>
    </row>
    <row r="5648" spans="1:13" ht="12.75" thickTop="1" x14ac:dyDescent="0.2">
      <c r="A5648" s="359" t="s">
        <v>14978</v>
      </c>
      <c r="B5648" s="390" t="s">
        <v>5794</v>
      </c>
      <c r="C5648" s="391" t="s">
        <v>6283</v>
      </c>
      <c r="D5648" s="390" t="s">
        <v>5791</v>
      </c>
      <c r="E5648" s="390" t="s">
        <v>5557</v>
      </c>
      <c r="F5648" s="392" t="s">
        <v>5796</v>
      </c>
      <c r="G5648" s="393" t="s">
        <v>86</v>
      </c>
      <c r="H5648" s="394">
        <v>0.48220000000000002</v>
      </c>
      <c r="I5648" s="395">
        <v>18.510000000000002</v>
      </c>
      <c r="J5648" s="395">
        <v>8.92</v>
      </c>
      <c r="K5648" s="379"/>
      <c r="L5648" s="491">
        <v>22.3</v>
      </c>
    </row>
    <row r="5649" spans="1:13" ht="36" x14ac:dyDescent="0.2">
      <c r="A5649" s="359" t="s">
        <v>10208</v>
      </c>
      <c r="B5649" s="373" t="s">
        <v>5794</v>
      </c>
      <c r="C5649" s="374" t="s">
        <v>6364</v>
      </c>
      <c r="D5649" s="373" t="s">
        <v>5791</v>
      </c>
      <c r="E5649" s="373" t="s">
        <v>6365</v>
      </c>
      <c r="F5649" s="375" t="s">
        <v>5798</v>
      </c>
      <c r="G5649" s="376" t="s">
        <v>5305</v>
      </c>
      <c r="H5649" s="377">
        <v>5.3E-3</v>
      </c>
      <c r="I5649" s="378">
        <v>2.2599999999999998</v>
      </c>
      <c r="J5649" s="378">
        <v>0.01</v>
      </c>
      <c r="K5649" s="379"/>
      <c r="L5649" s="493">
        <v>2.73</v>
      </c>
    </row>
    <row r="5650" spans="1:13" x14ac:dyDescent="0.2">
      <c r="A5650" s="359" t="s">
        <v>10210</v>
      </c>
      <c r="B5650" s="373" t="s">
        <v>5794</v>
      </c>
      <c r="C5650" s="374" t="s">
        <v>6259</v>
      </c>
      <c r="D5650" s="373" t="s">
        <v>5791</v>
      </c>
      <c r="E5650" s="373" t="s">
        <v>5411</v>
      </c>
      <c r="F5650" s="375" t="s">
        <v>5798</v>
      </c>
      <c r="G5650" s="376" t="s">
        <v>5305</v>
      </c>
      <c r="H5650" s="377">
        <v>0.18</v>
      </c>
      <c r="I5650" s="378">
        <v>2.2400000000000002</v>
      </c>
      <c r="J5650" s="378">
        <v>0.4</v>
      </c>
      <c r="K5650" s="379"/>
      <c r="L5650" s="493">
        <v>2.71</v>
      </c>
    </row>
    <row r="5651" spans="1:13" x14ac:dyDescent="0.2">
      <c r="A5651" s="359" t="s">
        <v>10212</v>
      </c>
      <c r="B5651" s="373" t="s">
        <v>5794</v>
      </c>
      <c r="C5651" s="374" t="s">
        <v>6345</v>
      </c>
      <c r="D5651" s="373" t="s">
        <v>5791</v>
      </c>
      <c r="E5651" s="373" t="s">
        <v>5570</v>
      </c>
      <c r="F5651" s="375" t="s">
        <v>5798</v>
      </c>
      <c r="G5651" s="376" t="s">
        <v>5566</v>
      </c>
      <c r="H5651" s="377">
        <v>0.109</v>
      </c>
      <c r="I5651" s="378">
        <v>29.017299999999999</v>
      </c>
      <c r="J5651" s="378">
        <v>3.16</v>
      </c>
      <c r="K5651" s="379"/>
      <c r="L5651" s="493">
        <v>34.619999999999997</v>
      </c>
    </row>
    <row r="5652" spans="1:13" x14ac:dyDescent="0.2">
      <c r="A5652" s="359" t="s">
        <v>10213</v>
      </c>
      <c r="B5652" s="373" t="s">
        <v>5794</v>
      </c>
      <c r="C5652" s="374" t="s">
        <v>6366</v>
      </c>
      <c r="D5652" s="373" t="s">
        <v>5791</v>
      </c>
      <c r="E5652" s="373" t="s">
        <v>5565</v>
      </c>
      <c r="F5652" s="375" t="s">
        <v>5798</v>
      </c>
      <c r="G5652" s="376" t="s">
        <v>5566</v>
      </c>
      <c r="H5652" s="377">
        <v>0.12859999999999999</v>
      </c>
      <c r="I5652" s="378">
        <v>36.26</v>
      </c>
      <c r="J5652" s="378">
        <v>4.66</v>
      </c>
      <c r="K5652" s="379"/>
      <c r="L5652" s="493">
        <v>43.69</v>
      </c>
    </row>
    <row r="5653" spans="1:13" x14ac:dyDescent="0.2">
      <c r="A5653" s="359" t="s">
        <v>10214</v>
      </c>
      <c r="B5653" s="360" t="s">
        <v>12703</v>
      </c>
      <c r="C5653" s="361" t="s">
        <v>5781</v>
      </c>
      <c r="D5653" s="360" t="s">
        <v>5782</v>
      </c>
      <c r="E5653" s="360" t="s">
        <v>5783</v>
      </c>
      <c r="F5653" s="362" t="s">
        <v>5784</v>
      </c>
      <c r="G5653" s="363" t="s">
        <v>5785</v>
      </c>
      <c r="H5653" s="361" t="s">
        <v>5786</v>
      </c>
      <c r="I5653" s="361" t="s">
        <v>5787</v>
      </c>
      <c r="J5653" s="361" t="s">
        <v>5788</v>
      </c>
      <c r="K5653" s="364"/>
      <c r="L5653" s="494"/>
    </row>
    <row r="5654" spans="1:13" x14ac:dyDescent="0.2">
      <c r="A5654" s="359" t="s">
        <v>14979</v>
      </c>
      <c r="B5654" s="385" t="s">
        <v>5789</v>
      </c>
      <c r="C5654" s="386" t="s">
        <v>6363</v>
      </c>
      <c r="D5654" s="385" t="s">
        <v>5791</v>
      </c>
      <c r="E5654" s="385" t="s">
        <v>506</v>
      </c>
      <c r="F5654" s="387">
        <v>26</v>
      </c>
      <c r="G5654" s="388" t="s">
        <v>5793</v>
      </c>
      <c r="H5654" s="389">
        <v>1</v>
      </c>
      <c r="I5654" s="432">
        <v>21.759999999999998</v>
      </c>
      <c r="J5654" s="372">
        <v>21.76</v>
      </c>
      <c r="K5654" s="371"/>
      <c r="L5654" s="488">
        <v>26.18</v>
      </c>
      <c r="M5654" s="488">
        <v>26.18</v>
      </c>
    </row>
    <row r="5655" spans="1:13" ht="12.75" thickBot="1" x14ac:dyDescent="0.25">
      <c r="A5655" s="359" t="s">
        <v>14980</v>
      </c>
      <c r="B5655" s="396" t="s">
        <v>5794</v>
      </c>
      <c r="C5655" s="397" t="s">
        <v>5795</v>
      </c>
      <c r="D5655" s="396" t="s">
        <v>5791</v>
      </c>
      <c r="E5655" s="396" t="s">
        <v>5302</v>
      </c>
      <c r="F5655" s="398" t="s">
        <v>5796</v>
      </c>
      <c r="G5655" s="399" t="s">
        <v>86</v>
      </c>
      <c r="H5655" s="400">
        <v>0.27350000000000002</v>
      </c>
      <c r="I5655" s="430">
        <v>12.5</v>
      </c>
      <c r="J5655" s="380">
        <v>3.41</v>
      </c>
      <c r="K5655" s="379"/>
      <c r="L5655" s="489">
        <v>15.06</v>
      </c>
    </row>
    <row r="5656" spans="1:13" ht="12.75" thickTop="1" x14ac:dyDescent="0.2">
      <c r="A5656" s="359" t="s">
        <v>14981</v>
      </c>
      <c r="B5656" s="390" t="s">
        <v>5794</v>
      </c>
      <c r="C5656" s="391" t="s">
        <v>6342</v>
      </c>
      <c r="D5656" s="390" t="s">
        <v>5791</v>
      </c>
      <c r="E5656" s="390" t="s">
        <v>5572</v>
      </c>
      <c r="F5656" s="392" t="s">
        <v>5798</v>
      </c>
      <c r="G5656" s="393" t="s">
        <v>5566</v>
      </c>
      <c r="H5656" s="394">
        <v>7.1499999999999994E-2</v>
      </c>
      <c r="I5656" s="395">
        <v>16.899999999999999</v>
      </c>
      <c r="J5656" s="395">
        <v>1.2</v>
      </c>
      <c r="K5656" s="379"/>
      <c r="L5656" s="491">
        <v>20.37</v>
      </c>
    </row>
    <row r="5657" spans="1:13" x14ac:dyDescent="0.2">
      <c r="A5657" s="359" t="s">
        <v>10217</v>
      </c>
      <c r="B5657" s="373" t="s">
        <v>5794</v>
      </c>
      <c r="C5657" s="374" t="s">
        <v>6283</v>
      </c>
      <c r="D5657" s="373" t="s">
        <v>5791</v>
      </c>
      <c r="E5657" s="373" t="s">
        <v>5557</v>
      </c>
      <c r="F5657" s="375" t="s">
        <v>5796</v>
      </c>
      <c r="G5657" s="376" t="s">
        <v>86</v>
      </c>
      <c r="H5657" s="377">
        <v>0.48220000000000002</v>
      </c>
      <c r="I5657" s="378">
        <v>18.510000000000002</v>
      </c>
      <c r="J5657" s="378">
        <v>8.92</v>
      </c>
      <c r="K5657" s="379"/>
      <c r="L5657" s="493">
        <v>22.3</v>
      </c>
    </row>
    <row r="5658" spans="1:13" ht="36" x14ac:dyDescent="0.2">
      <c r="A5658" s="359" t="s">
        <v>10219</v>
      </c>
      <c r="B5658" s="373" t="s">
        <v>5794</v>
      </c>
      <c r="C5658" s="374" t="s">
        <v>6364</v>
      </c>
      <c r="D5658" s="373" t="s">
        <v>5791</v>
      </c>
      <c r="E5658" s="373" t="s">
        <v>6365</v>
      </c>
      <c r="F5658" s="375" t="s">
        <v>5798</v>
      </c>
      <c r="G5658" s="376" t="s">
        <v>5305</v>
      </c>
      <c r="H5658" s="377">
        <v>5.3E-3</v>
      </c>
      <c r="I5658" s="378">
        <v>2.2599999999999998</v>
      </c>
      <c r="J5658" s="378">
        <v>0.01</v>
      </c>
      <c r="K5658" s="379"/>
      <c r="L5658" s="493">
        <v>2.73</v>
      </c>
    </row>
    <row r="5659" spans="1:13" x14ac:dyDescent="0.2">
      <c r="A5659" s="359" t="s">
        <v>10221</v>
      </c>
      <c r="B5659" s="373" t="s">
        <v>5794</v>
      </c>
      <c r="C5659" s="374" t="s">
        <v>6259</v>
      </c>
      <c r="D5659" s="373" t="s">
        <v>5791</v>
      </c>
      <c r="E5659" s="373" t="s">
        <v>5411</v>
      </c>
      <c r="F5659" s="375" t="s">
        <v>5798</v>
      </c>
      <c r="G5659" s="376" t="s">
        <v>5305</v>
      </c>
      <c r="H5659" s="377">
        <v>0.18</v>
      </c>
      <c r="I5659" s="378">
        <v>2.2400000000000002</v>
      </c>
      <c r="J5659" s="378">
        <v>0.4</v>
      </c>
      <c r="K5659" s="379"/>
      <c r="L5659" s="493">
        <v>2.71</v>
      </c>
    </row>
    <row r="5660" spans="1:13" x14ac:dyDescent="0.2">
      <c r="A5660" s="359" t="s">
        <v>10222</v>
      </c>
      <c r="B5660" s="373" t="s">
        <v>5794</v>
      </c>
      <c r="C5660" s="374" t="s">
        <v>6345</v>
      </c>
      <c r="D5660" s="373" t="s">
        <v>5791</v>
      </c>
      <c r="E5660" s="373" t="s">
        <v>5570</v>
      </c>
      <c r="F5660" s="375" t="s">
        <v>5798</v>
      </c>
      <c r="G5660" s="376" t="s">
        <v>5566</v>
      </c>
      <c r="H5660" s="377">
        <v>0.109</v>
      </c>
      <c r="I5660" s="378">
        <v>29.017299999999999</v>
      </c>
      <c r="J5660" s="378">
        <v>3.16</v>
      </c>
      <c r="K5660" s="379"/>
      <c r="L5660" s="493">
        <v>34.619999999999997</v>
      </c>
    </row>
    <row r="5661" spans="1:13" x14ac:dyDescent="0.2">
      <c r="A5661" s="359" t="s">
        <v>10223</v>
      </c>
      <c r="B5661" s="373" t="s">
        <v>5794</v>
      </c>
      <c r="C5661" s="374" t="s">
        <v>6366</v>
      </c>
      <c r="D5661" s="373" t="s">
        <v>5791</v>
      </c>
      <c r="E5661" s="373" t="s">
        <v>5565</v>
      </c>
      <c r="F5661" s="375" t="s">
        <v>5798</v>
      </c>
      <c r="G5661" s="376" t="s">
        <v>5566</v>
      </c>
      <c r="H5661" s="377">
        <v>0.12859999999999999</v>
      </c>
      <c r="I5661" s="378">
        <v>36.26</v>
      </c>
      <c r="J5661" s="378">
        <v>4.66</v>
      </c>
      <c r="K5661" s="379"/>
      <c r="L5661" s="493">
        <v>43.69</v>
      </c>
    </row>
    <row r="5662" spans="1:13" x14ac:dyDescent="0.2">
      <c r="A5662" s="359" t="s">
        <v>14982</v>
      </c>
      <c r="B5662" s="381" t="s">
        <v>12713</v>
      </c>
      <c r="C5662" s="382" t="s">
        <v>5781</v>
      </c>
      <c r="D5662" s="381" t="s">
        <v>5782</v>
      </c>
      <c r="E5662" s="381" t="s">
        <v>5783</v>
      </c>
      <c r="F5662" s="383" t="s">
        <v>5784</v>
      </c>
      <c r="G5662" s="384" t="s">
        <v>5785</v>
      </c>
      <c r="H5662" s="382" t="s">
        <v>5786</v>
      </c>
      <c r="I5662" s="431" t="s">
        <v>5787</v>
      </c>
      <c r="J5662" s="382" t="s">
        <v>5788</v>
      </c>
      <c r="K5662" s="364"/>
    </row>
    <row r="5663" spans="1:13" ht="12.75" thickBot="1" x14ac:dyDescent="0.25">
      <c r="A5663" s="359" t="s">
        <v>14983</v>
      </c>
      <c r="B5663" s="385" t="s">
        <v>5789</v>
      </c>
      <c r="C5663" s="386" t="s">
        <v>6369</v>
      </c>
      <c r="D5663" s="385" t="s">
        <v>5791</v>
      </c>
      <c r="E5663" s="385" t="s">
        <v>513</v>
      </c>
      <c r="F5663" s="387">
        <v>26</v>
      </c>
      <c r="G5663" s="388" t="s">
        <v>5793</v>
      </c>
      <c r="H5663" s="389">
        <v>1</v>
      </c>
      <c r="I5663" s="432">
        <v>11.02</v>
      </c>
      <c r="J5663" s="372">
        <v>11.02</v>
      </c>
      <c r="K5663" s="371"/>
      <c r="L5663" s="488">
        <v>13.26</v>
      </c>
      <c r="M5663" s="488">
        <v>13.26</v>
      </c>
    </row>
    <row r="5664" spans="1:13" ht="12.75" thickTop="1" x14ac:dyDescent="0.2">
      <c r="A5664" s="359" t="s">
        <v>14984</v>
      </c>
      <c r="B5664" s="390" t="s">
        <v>5794</v>
      </c>
      <c r="C5664" s="391" t="s">
        <v>5795</v>
      </c>
      <c r="D5664" s="390" t="s">
        <v>5791</v>
      </c>
      <c r="E5664" s="390" t="s">
        <v>5302</v>
      </c>
      <c r="F5664" s="392" t="s">
        <v>5796</v>
      </c>
      <c r="G5664" s="393" t="s">
        <v>86</v>
      </c>
      <c r="H5664" s="394">
        <v>7.0000000000000007E-2</v>
      </c>
      <c r="I5664" s="395">
        <v>12.5</v>
      </c>
      <c r="J5664" s="395">
        <v>0.87</v>
      </c>
      <c r="K5664" s="379"/>
      <c r="L5664" s="491">
        <v>15.06</v>
      </c>
    </row>
    <row r="5665" spans="1:13" x14ac:dyDescent="0.2">
      <c r="A5665" s="359" t="s">
        <v>10225</v>
      </c>
      <c r="B5665" s="373" t="s">
        <v>5794</v>
      </c>
      <c r="C5665" s="374" t="s">
        <v>6283</v>
      </c>
      <c r="D5665" s="373" t="s">
        <v>5791</v>
      </c>
      <c r="E5665" s="373" t="s">
        <v>5557</v>
      </c>
      <c r="F5665" s="375" t="s">
        <v>5796</v>
      </c>
      <c r="G5665" s="376" t="s">
        <v>86</v>
      </c>
      <c r="H5665" s="377">
        <v>0.13</v>
      </c>
      <c r="I5665" s="378">
        <v>18.510000000000002</v>
      </c>
      <c r="J5665" s="378">
        <v>2.4</v>
      </c>
      <c r="K5665" s="379"/>
      <c r="L5665" s="493">
        <v>22.3</v>
      </c>
    </row>
    <row r="5666" spans="1:13" ht="36" x14ac:dyDescent="0.2">
      <c r="A5666" s="359" t="s">
        <v>10227</v>
      </c>
      <c r="B5666" s="373" t="s">
        <v>5794</v>
      </c>
      <c r="C5666" s="374" t="s">
        <v>6364</v>
      </c>
      <c r="D5666" s="373" t="s">
        <v>5791</v>
      </c>
      <c r="E5666" s="373" t="s">
        <v>6365</v>
      </c>
      <c r="F5666" s="375" t="s">
        <v>5798</v>
      </c>
      <c r="G5666" s="376" t="s">
        <v>5305</v>
      </c>
      <c r="H5666" s="377">
        <v>5.3E-3</v>
      </c>
      <c r="I5666" s="378">
        <v>2.2599999999999998</v>
      </c>
      <c r="J5666" s="378">
        <v>0.01</v>
      </c>
      <c r="K5666" s="379"/>
      <c r="L5666" s="493">
        <v>2.73</v>
      </c>
    </row>
    <row r="5667" spans="1:13" x14ac:dyDescent="0.2">
      <c r="A5667" s="359" t="s">
        <v>10229</v>
      </c>
      <c r="B5667" s="373" t="s">
        <v>5794</v>
      </c>
      <c r="C5667" s="374" t="s">
        <v>6370</v>
      </c>
      <c r="D5667" s="373" t="s">
        <v>5791</v>
      </c>
      <c r="E5667" s="373" t="s">
        <v>6371</v>
      </c>
      <c r="F5667" s="375" t="s">
        <v>5798</v>
      </c>
      <c r="G5667" s="376" t="s">
        <v>5566</v>
      </c>
      <c r="H5667" s="377">
        <v>0.03</v>
      </c>
      <c r="I5667" s="378">
        <v>21.18</v>
      </c>
      <c r="J5667" s="378">
        <v>0.63</v>
      </c>
      <c r="K5667" s="379"/>
      <c r="L5667" s="493">
        <v>25.52</v>
      </c>
    </row>
    <row r="5668" spans="1:13" x14ac:dyDescent="0.2">
      <c r="A5668" s="359" t="s">
        <v>10230</v>
      </c>
      <c r="B5668" s="373" t="s">
        <v>5794</v>
      </c>
      <c r="C5668" s="374" t="s">
        <v>6259</v>
      </c>
      <c r="D5668" s="373" t="s">
        <v>5791</v>
      </c>
      <c r="E5668" s="373" t="s">
        <v>5411</v>
      </c>
      <c r="F5668" s="375" t="s">
        <v>5798</v>
      </c>
      <c r="G5668" s="376" t="s">
        <v>5305</v>
      </c>
      <c r="H5668" s="377">
        <v>0.25</v>
      </c>
      <c r="I5668" s="378">
        <v>2.2848000000000002</v>
      </c>
      <c r="J5668" s="378">
        <v>0.56999999999999995</v>
      </c>
      <c r="K5668" s="379"/>
      <c r="L5668" s="493">
        <v>2.71</v>
      </c>
    </row>
    <row r="5669" spans="1:13" ht="24" x14ac:dyDescent="0.2">
      <c r="A5669" s="359" t="s">
        <v>10231</v>
      </c>
      <c r="B5669" s="373" t="s">
        <v>5794</v>
      </c>
      <c r="C5669" s="374" t="s">
        <v>6372</v>
      </c>
      <c r="D5669" s="373" t="s">
        <v>5791</v>
      </c>
      <c r="E5669" s="373" t="s">
        <v>6373</v>
      </c>
      <c r="F5669" s="375" t="s">
        <v>5798</v>
      </c>
      <c r="G5669" s="376" t="s">
        <v>5566</v>
      </c>
      <c r="H5669" s="377">
        <v>0.16</v>
      </c>
      <c r="I5669" s="378">
        <v>40.89</v>
      </c>
      <c r="J5669" s="378">
        <v>6.54</v>
      </c>
      <c r="K5669" s="379"/>
      <c r="L5669" s="493">
        <v>49.27</v>
      </c>
    </row>
    <row r="5670" spans="1:13" x14ac:dyDescent="0.2">
      <c r="A5670" s="359" t="s">
        <v>14985</v>
      </c>
      <c r="B5670" s="381" t="s">
        <v>12722</v>
      </c>
      <c r="C5670" s="382" t="s">
        <v>5781</v>
      </c>
      <c r="D5670" s="381" t="s">
        <v>5782</v>
      </c>
      <c r="E5670" s="381" t="s">
        <v>5783</v>
      </c>
      <c r="F5670" s="383" t="s">
        <v>5784</v>
      </c>
      <c r="G5670" s="384" t="s">
        <v>5785</v>
      </c>
      <c r="H5670" s="382" t="s">
        <v>5786</v>
      </c>
      <c r="I5670" s="431" t="s">
        <v>5787</v>
      </c>
      <c r="J5670" s="382" t="s">
        <v>5788</v>
      </c>
      <c r="K5670" s="364"/>
    </row>
    <row r="5671" spans="1:13" ht="12.75" thickBot="1" x14ac:dyDescent="0.25">
      <c r="A5671" s="359" t="s">
        <v>14986</v>
      </c>
      <c r="B5671" s="385" t="s">
        <v>5789</v>
      </c>
      <c r="C5671" s="386" t="s">
        <v>6419</v>
      </c>
      <c r="D5671" s="385" t="s">
        <v>5791</v>
      </c>
      <c r="E5671" s="385" t="s">
        <v>546</v>
      </c>
      <c r="F5671" s="387">
        <v>27</v>
      </c>
      <c r="G5671" s="388" t="s">
        <v>5793</v>
      </c>
      <c r="H5671" s="389">
        <v>1</v>
      </c>
      <c r="I5671" s="432">
        <v>432.75</v>
      </c>
      <c r="J5671" s="372">
        <v>432.75</v>
      </c>
      <c r="K5671" s="371"/>
      <c r="L5671" s="488">
        <v>521.33000000000004</v>
      </c>
      <c r="M5671" s="488">
        <v>521.33000000000004</v>
      </c>
    </row>
    <row r="5672" spans="1:13" ht="12.75" thickTop="1" x14ac:dyDescent="0.2">
      <c r="A5672" s="359" t="s">
        <v>14987</v>
      </c>
      <c r="B5672" s="390" t="s">
        <v>5794</v>
      </c>
      <c r="C5672" s="391" t="s">
        <v>5840</v>
      </c>
      <c r="D5672" s="390" t="s">
        <v>5791</v>
      </c>
      <c r="E5672" s="390" t="s">
        <v>5288</v>
      </c>
      <c r="F5672" s="392" t="s">
        <v>5796</v>
      </c>
      <c r="G5672" s="393" t="s">
        <v>86</v>
      </c>
      <c r="H5672" s="394">
        <v>1.5371999999999999</v>
      </c>
      <c r="I5672" s="395">
        <v>18.510000000000002</v>
      </c>
      <c r="J5672" s="395">
        <v>28.45</v>
      </c>
      <c r="K5672" s="379"/>
      <c r="L5672" s="491">
        <v>22.3</v>
      </c>
    </row>
    <row r="5673" spans="1:13" x14ac:dyDescent="0.2">
      <c r="A5673" s="359" t="s">
        <v>10234</v>
      </c>
      <c r="B5673" s="373" t="s">
        <v>5794</v>
      </c>
      <c r="C5673" s="374" t="s">
        <v>5797</v>
      </c>
      <c r="D5673" s="373" t="s">
        <v>5791</v>
      </c>
      <c r="E5673" s="373" t="s">
        <v>5380</v>
      </c>
      <c r="F5673" s="375" t="s">
        <v>5798</v>
      </c>
      <c r="G5673" s="376" t="s">
        <v>5298</v>
      </c>
      <c r="H5673" s="377">
        <v>4.54</v>
      </c>
      <c r="I5673" s="378">
        <v>0.52</v>
      </c>
      <c r="J5673" s="378">
        <v>2.36</v>
      </c>
      <c r="K5673" s="379"/>
      <c r="L5673" s="493">
        <v>0.63</v>
      </c>
    </row>
    <row r="5674" spans="1:13" x14ac:dyDescent="0.2">
      <c r="A5674" s="359" t="s">
        <v>10236</v>
      </c>
      <c r="B5674" s="373" t="s">
        <v>5794</v>
      </c>
      <c r="C5674" s="374" t="s">
        <v>5815</v>
      </c>
      <c r="D5674" s="373" t="s">
        <v>5791</v>
      </c>
      <c r="E5674" s="373" t="s">
        <v>5286</v>
      </c>
      <c r="F5674" s="375" t="s">
        <v>5796</v>
      </c>
      <c r="G5674" s="376" t="s">
        <v>86</v>
      </c>
      <c r="H5674" s="377">
        <v>1.2844</v>
      </c>
      <c r="I5674" s="378">
        <v>11.07</v>
      </c>
      <c r="J5674" s="378">
        <v>14.21</v>
      </c>
      <c r="K5674" s="379"/>
      <c r="L5674" s="493">
        <v>13.34</v>
      </c>
    </row>
    <row r="5675" spans="1:13" x14ac:dyDescent="0.2">
      <c r="A5675" s="359" t="s">
        <v>10238</v>
      </c>
      <c r="B5675" s="373" t="s">
        <v>5794</v>
      </c>
      <c r="C5675" s="374" t="s">
        <v>6197</v>
      </c>
      <c r="D5675" s="373" t="s">
        <v>5791</v>
      </c>
      <c r="E5675" s="373" t="s">
        <v>5364</v>
      </c>
      <c r="F5675" s="375" t="s">
        <v>5798</v>
      </c>
      <c r="G5675" s="376" t="s">
        <v>5885</v>
      </c>
      <c r="H5675" s="377">
        <v>1.04E-2</v>
      </c>
      <c r="I5675" s="378">
        <v>155.80259999999998</v>
      </c>
      <c r="J5675" s="378">
        <v>1.62</v>
      </c>
      <c r="K5675" s="379"/>
      <c r="L5675" s="493">
        <v>185.84</v>
      </c>
    </row>
    <row r="5676" spans="1:13" x14ac:dyDescent="0.2">
      <c r="A5676" s="359" t="s">
        <v>10239</v>
      </c>
      <c r="B5676" s="373" t="s">
        <v>5794</v>
      </c>
      <c r="C5676" s="374" t="s">
        <v>6420</v>
      </c>
      <c r="D5676" s="373" t="s">
        <v>5791</v>
      </c>
      <c r="E5676" s="373" t="s">
        <v>6421</v>
      </c>
      <c r="F5676" s="375" t="s">
        <v>5798</v>
      </c>
      <c r="G5676" s="376" t="s">
        <v>5793</v>
      </c>
      <c r="H5676" s="377">
        <v>1.2</v>
      </c>
      <c r="I5676" s="378">
        <v>321.76</v>
      </c>
      <c r="J5676" s="378">
        <v>386.11</v>
      </c>
      <c r="K5676" s="379"/>
      <c r="L5676" s="493">
        <v>387.62</v>
      </c>
    </row>
    <row r="5677" spans="1:13" x14ac:dyDescent="0.2">
      <c r="A5677" s="359" t="s">
        <v>10240</v>
      </c>
      <c r="B5677" s="360" t="s">
        <v>12730</v>
      </c>
      <c r="C5677" s="361" t="s">
        <v>5781</v>
      </c>
      <c r="D5677" s="360" t="s">
        <v>5782</v>
      </c>
      <c r="E5677" s="360" t="s">
        <v>5783</v>
      </c>
      <c r="F5677" s="362" t="s">
        <v>5784</v>
      </c>
      <c r="G5677" s="363" t="s">
        <v>5785</v>
      </c>
      <c r="H5677" s="361" t="s">
        <v>5786</v>
      </c>
      <c r="I5677" s="361" t="s">
        <v>5787</v>
      </c>
      <c r="J5677" s="361" t="s">
        <v>5788</v>
      </c>
      <c r="K5677" s="364"/>
      <c r="L5677" s="494"/>
    </row>
    <row r="5678" spans="1:13" x14ac:dyDescent="0.2">
      <c r="A5678" s="359" t="s">
        <v>14988</v>
      </c>
      <c r="B5678" s="385" t="s">
        <v>5789</v>
      </c>
      <c r="C5678" s="386" t="s">
        <v>5831</v>
      </c>
      <c r="D5678" s="385" t="s">
        <v>5791</v>
      </c>
      <c r="E5678" s="385" t="s">
        <v>175</v>
      </c>
      <c r="F5678" s="387">
        <v>27</v>
      </c>
      <c r="G5678" s="388" t="s">
        <v>5793</v>
      </c>
      <c r="H5678" s="389">
        <v>1</v>
      </c>
      <c r="I5678" s="432">
        <v>3.0300000000000002</v>
      </c>
      <c r="J5678" s="372">
        <v>3.03</v>
      </c>
      <c r="K5678" s="371"/>
      <c r="L5678" s="488">
        <v>3.64</v>
      </c>
      <c r="M5678" s="488">
        <v>3.64</v>
      </c>
    </row>
    <row r="5679" spans="1:13" ht="12.75" thickBot="1" x14ac:dyDescent="0.25">
      <c r="A5679" s="359" t="s">
        <v>14989</v>
      </c>
      <c r="B5679" s="396" t="s">
        <v>5794</v>
      </c>
      <c r="C5679" s="397" t="s">
        <v>5832</v>
      </c>
      <c r="D5679" s="396" t="s">
        <v>5791</v>
      </c>
      <c r="E5679" s="396" t="s">
        <v>5833</v>
      </c>
      <c r="F5679" s="398" t="s">
        <v>5798</v>
      </c>
      <c r="G5679" s="399" t="s">
        <v>5566</v>
      </c>
      <c r="H5679" s="400">
        <v>0.05</v>
      </c>
      <c r="I5679" s="430">
        <v>7.81</v>
      </c>
      <c r="J5679" s="380">
        <v>0.39</v>
      </c>
      <c r="K5679" s="379"/>
      <c r="L5679" s="489">
        <v>9.42</v>
      </c>
    </row>
    <row r="5680" spans="1:13" ht="12.75" thickTop="1" x14ac:dyDescent="0.2">
      <c r="A5680" s="359" t="s">
        <v>14990</v>
      </c>
      <c r="B5680" s="390" t="s">
        <v>5794</v>
      </c>
      <c r="C5680" s="391" t="s">
        <v>5815</v>
      </c>
      <c r="D5680" s="390" t="s">
        <v>5791</v>
      </c>
      <c r="E5680" s="390" t="s">
        <v>5286</v>
      </c>
      <c r="F5680" s="392" t="s">
        <v>5796</v>
      </c>
      <c r="G5680" s="393" t="s">
        <v>86</v>
      </c>
      <c r="H5680" s="394">
        <v>0.15</v>
      </c>
      <c r="I5680" s="395">
        <v>11.07</v>
      </c>
      <c r="J5680" s="395">
        <v>1.66</v>
      </c>
      <c r="K5680" s="379"/>
      <c r="L5680" s="491">
        <v>13.34</v>
      </c>
    </row>
    <row r="5681" spans="1:13" x14ac:dyDescent="0.2">
      <c r="A5681" s="359" t="s">
        <v>10243</v>
      </c>
      <c r="B5681" s="373" t="s">
        <v>5794</v>
      </c>
      <c r="C5681" s="374" t="s">
        <v>5834</v>
      </c>
      <c r="D5681" s="373" t="s">
        <v>5791</v>
      </c>
      <c r="E5681" s="373" t="s">
        <v>5835</v>
      </c>
      <c r="F5681" s="375" t="s">
        <v>5798</v>
      </c>
      <c r="G5681" s="376" t="s">
        <v>5566</v>
      </c>
      <c r="H5681" s="377">
        <v>0.1084</v>
      </c>
      <c r="I5681" s="378">
        <v>8.25</v>
      </c>
      <c r="J5681" s="378">
        <v>0.89</v>
      </c>
      <c r="K5681" s="379"/>
      <c r="L5681" s="493">
        <v>9.9499999999999993</v>
      </c>
    </row>
    <row r="5682" spans="1:13" x14ac:dyDescent="0.2">
      <c r="A5682" s="359" t="s">
        <v>10245</v>
      </c>
      <c r="B5682" s="373" t="s">
        <v>5794</v>
      </c>
      <c r="C5682" s="374" t="s">
        <v>5836</v>
      </c>
      <c r="D5682" s="373" t="s">
        <v>5791</v>
      </c>
      <c r="E5682" s="373" t="s">
        <v>5837</v>
      </c>
      <c r="F5682" s="375" t="s">
        <v>5798</v>
      </c>
      <c r="G5682" s="376" t="s">
        <v>5298</v>
      </c>
      <c r="H5682" s="377">
        <v>0.01</v>
      </c>
      <c r="I5682" s="378">
        <v>9.0066000000000006</v>
      </c>
      <c r="J5682" s="378">
        <v>0.09</v>
      </c>
      <c r="K5682" s="379"/>
      <c r="L5682" s="493">
        <v>10.64</v>
      </c>
    </row>
    <row r="5683" spans="1:13" x14ac:dyDescent="0.2">
      <c r="A5683" s="359" t="s">
        <v>10247</v>
      </c>
      <c r="B5683" s="360" t="s">
        <v>12737</v>
      </c>
      <c r="C5683" s="361" t="s">
        <v>5781</v>
      </c>
      <c r="D5683" s="360" t="s">
        <v>5782</v>
      </c>
      <c r="E5683" s="360" t="s">
        <v>5783</v>
      </c>
      <c r="F5683" s="362" t="s">
        <v>5784</v>
      </c>
      <c r="G5683" s="363" t="s">
        <v>5785</v>
      </c>
      <c r="H5683" s="361" t="s">
        <v>5786</v>
      </c>
      <c r="I5683" s="361" t="s">
        <v>5787</v>
      </c>
      <c r="J5683" s="361" t="s">
        <v>5788</v>
      </c>
      <c r="K5683" s="364"/>
      <c r="L5683" s="494"/>
    </row>
    <row r="5684" spans="1:13" ht="24" x14ac:dyDescent="0.2">
      <c r="A5684" s="359" t="s">
        <v>10248</v>
      </c>
      <c r="B5684" s="365" t="s">
        <v>5789</v>
      </c>
      <c r="C5684" s="366" t="s">
        <v>12739</v>
      </c>
      <c r="D5684" s="365" t="s">
        <v>217</v>
      </c>
      <c r="E5684" s="365" t="s">
        <v>12740</v>
      </c>
      <c r="F5684" s="367" t="s">
        <v>6213</v>
      </c>
      <c r="G5684" s="368" t="s">
        <v>5793</v>
      </c>
      <c r="H5684" s="369">
        <v>1</v>
      </c>
      <c r="I5684" s="370">
        <v>38.599999999999994</v>
      </c>
      <c r="J5684" s="370">
        <v>38.6</v>
      </c>
      <c r="K5684" s="371"/>
      <c r="L5684" s="495">
        <v>46.51</v>
      </c>
      <c r="M5684" s="488">
        <v>46.51</v>
      </c>
    </row>
    <row r="5685" spans="1:13" ht="24" x14ac:dyDescent="0.2">
      <c r="A5685" s="359" t="s">
        <v>10249</v>
      </c>
      <c r="B5685" s="418" t="s">
        <v>5898</v>
      </c>
      <c r="C5685" s="419" t="s">
        <v>12742</v>
      </c>
      <c r="D5685" s="418" t="s">
        <v>217</v>
      </c>
      <c r="E5685" s="418" t="s">
        <v>12743</v>
      </c>
      <c r="F5685" s="420" t="s">
        <v>5908</v>
      </c>
      <c r="G5685" s="421" t="s">
        <v>185</v>
      </c>
      <c r="H5685" s="422">
        <v>0.96</v>
      </c>
      <c r="I5685" s="423">
        <v>24.81</v>
      </c>
      <c r="J5685" s="423">
        <v>23.81</v>
      </c>
      <c r="K5685" s="379"/>
      <c r="L5685" s="493">
        <v>29.9</v>
      </c>
    </row>
    <row r="5686" spans="1:13" ht="24" x14ac:dyDescent="0.2">
      <c r="A5686" s="359" t="s">
        <v>14991</v>
      </c>
      <c r="B5686" s="424" t="s">
        <v>5898</v>
      </c>
      <c r="C5686" s="425" t="s">
        <v>5909</v>
      </c>
      <c r="D5686" s="424" t="s">
        <v>217</v>
      </c>
      <c r="E5686" s="424" t="s">
        <v>5455</v>
      </c>
      <c r="F5686" s="426" t="s">
        <v>5908</v>
      </c>
      <c r="G5686" s="427" t="s">
        <v>185</v>
      </c>
      <c r="H5686" s="428">
        <v>0.4</v>
      </c>
      <c r="I5686" s="429">
        <v>16.12</v>
      </c>
      <c r="J5686" s="417">
        <v>6.44</v>
      </c>
      <c r="K5686" s="379"/>
      <c r="L5686" s="489">
        <v>19.420000000000002</v>
      </c>
    </row>
    <row r="5687" spans="1:13" ht="12.75" thickBot="1" x14ac:dyDescent="0.25">
      <c r="A5687" s="359" t="s">
        <v>14992</v>
      </c>
      <c r="B5687" s="396" t="s">
        <v>5794</v>
      </c>
      <c r="C5687" s="397" t="s">
        <v>12746</v>
      </c>
      <c r="D5687" s="396" t="s">
        <v>217</v>
      </c>
      <c r="E5687" s="396" t="s">
        <v>12747</v>
      </c>
      <c r="F5687" s="398" t="s">
        <v>5798</v>
      </c>
      <c r="G5687" s="399" t="s">
        <v>5692</v>
      </c>
      <c r="H5687" s="400">
        <v>0.42699999999999999</v>
      </c>
      <c r="I5687" s="430">
        <v>16.13</v>
      </c>
      <c r="J5687" s="380">
        <v>6.88</v>
      </c>
      <c r="K5687" s="379"/>
      <c r="L5687" s="489">
        <v>19.440000000000001</v>
      </c>
    </row>
    <row r="5688" spans="1:13" ht="12.75" thickTop="1" x14ac:dyDescent="0.2">
      <c r="A5688" s="359" t="s">
        <v>14993</v>
      </c>
      <c r="B5688" s="390" t="s">
        <v>5794</v>
      </c>
      <c r="C5688" s="391" t="s">
        <v>12749</v>
      </c>
      <c r="D5688" s="390" t="s">
        <v>217</v>
      </c>
      <c r="E5688" s="390" t="s">
        <v>12750</v>
      </c>
      <c r="F5688" s="392" t="s">
        <v>5798</v>
      </c>
      <c r="G5688" s="393" t="s">
        <v>160</v>
      </c>
      <c r="H5688" s="394">
        <v>0.23</v>
      </c>
      <c r="I5688" s="395">
        <v>6.4135</v>
      </c>
      <c r="J5688" s="395">
        <v>1.47</v>
      </c>
      <c r="K5688" s="379"/>
      <c r="L5688" s="491">
        <v>7.65</v>
      </c>
    </row>
    <row r="5689" spans="1:13" x14ac:dyDescent="0.2">
      <c r="A5689" s="359" t="s">
        <v>10251</v>
      </c>
      <c r="B5689" s="360" t="s">
        <v>12752</v>
      </c>
      <c r="C5689" s="361" t="s">
        <v>5781</v>
      </c>
      <c r="D5689" s="360" t="s">
        <v>5782</v>
      </c>
      <c r="E5689" s="360" t="s">
        <v>5783</v>
      </c>
      <c r="F5689" s="362" t="s">
        <v>5784</v>
      </c>
      <c r="G5689" s="363" t="s">
        <v>5785</v>
      </c>
      <c r="H5689" s="361" t="s">
        <v>5786</v>
      </c>
      <c r="I5689" s="361" t="s">
        <v>5787</v>
      </c>
      <c r="J5689" s="361" t="s">
        <v>5788</v>
      </c>
      <c r="K5689" s="364"/>
      <c r="L5689" s="494"/>
    </row>
    <row r="5690" spans="1:13" x14ac:dyDescent="0.2">
      <c r="A5690" s="359" t="s">
        <v>10253</v>
      </c>
      <c r="B5690" s="365" t="s">
        <v>5789</v>
      </c>
      <c r="C5690" s="366" t="s">
        <v>6462</v>
      </c>
      <c r="D5690" s="365" t="s">
        <v>5791</v>
      </c>
      <c r="E5690" s="365" t="s">
        <v>601</v>
      </c>
      <c r="F5690" s="367">
        <v>4</v>
      </c>
      <c r="G5690" s="368" t="s">
        <v>5885</v>
      </c>
      <c r="H5690" s="369">
        <v>1</v>
      </c>
      <c r="I5690" s="370">
        <v>1.46</v>
      </c>
      <c r="J5690" s="370">
        <v>1.46</v>
      </c>
      <c r="K5690" s="371"/>
      <c r="L5690" s="495">
        <v>1.76</v>
      </c>
      <c r="M5690" s="488">
        <v>1.76</v>
      </c>
    </row>
    <row r="5691" spans="1:13" x14ac:dyDescent="0.2">
      <c r="A5691" s="359" t="s">
        <v>10255</v>
      </c>
      <c r="B5691" s="373" t="s">
        <v>5794</v>
      </c>
      <c r="C5691" s="374" t="s">
        <v>6463</v>
      </c>
      <c r="D5691" s="373" t="s">
        <v>5791</v>
      </c>
      <c r="E5691" s="373" t="s">
        <v>6464</v>
      </c>
      <c r="F5691" s="375" t="s">
        <v>5798</v>
      </c>
      <c r="G5691" s="376" t="s">
        <v>5885</v>
      </c>
      <c r="H5691" s="377">
        <v>1</v>
      </c>
      <c r="I5691" s="378">
        <v>1.46</v>
      </c>
      <c r="J5691" s="378">
        <v>1.46</v>
      </c>
      <c r="K5691" s="379"/>
      <c r="L5691" s="493">
        <v>1.76</v>
      </c>
    </row>
    <row r="5692" spans="1:13" x14ac:dyDescent="0.2">
      <c r="A5692" s="359" t="s">
        <v>10256</v>
      </c>
      <c r="B5692" s="360" t="s">
        <v>12756</v>
      </c>
      <c r="C5692" s="361" t="s">
        <v>5781</v>
      </c>
      <c r="D5692" s="360" t="s">
        <v>5782</v>
      </c>
      <c r="E5692" s="360" t="s">
        <v>5783</v>
      </c>
      <c r="F5692" s="362" t="s">
        <v>5784</v>
      </c>
      <c r="G5692" s="363" t="s">
        <v>5785</v>
      </c>
      <c r="H5692" s="361" t="s">
        <v>5786</v>
      </c>
      <c r="I5692" s="361" t="s">
        <v>5787</v>
      </c>
      <c r="J5692" s="361" t="s">
        <v>5788</v>
      </c>
      <c r="K5692" s="364"/>
      <c r="L5692" s="494"/>
    </row>
    <row r="5693" spans="1:13" x14ac:dyDescent="0.2">
      <c r="A5693" s="359" t="s">
        <v>10257</v>
      </c>
      <c r="B5693" s="365" t="s">
        <v>5789</v>
      </c>
      <c r="C5693" s="366" t="s">
        <v>6466</v>
      </c>
      <c r="D5693" s="365" t="s">
        <v>5791</v>
      </c>
      <c r="E5693" s="365" t="s">
        <v>603</v>
      </c>
      <c r="F5693" s="367">
        <v>4</v>
      </c>
      <c r="G5693" s="368" t="s">
        <v>5885</v>
      </c>
      <c r="H5693" s="369">
        <v>1</v>
      </c>
      <c r="I5693" s="370">
        <v>1.07</v>
      </c>
      <c r="J5693" s="370">
        <v>1.07</v>
      </c>
      <c r="K5693" s="371"/>
      <c r="L5693" s="495">
        <v>1.29</v>
      </c>
      <c r="M5693" s="488">
        <v>1.29</v>
      </c>
    </row>
    <row r="5694" spans="1:13" x14ac:dyDescent="0.2">
      <c r="A5694" s="359" t="s">
        <v>10258</v>
      </c>
      <c r="B5694" s="373" t="s">
        <v>5794</v>
      </c>
      <c r="C5694" s="374" t="s">
        <v>6467</v>
      </c>
      <c r="D5694" s="373" t="s">
        <v>5791</v>
      </c>
      <c r="E5694" s="373" t="s">
        <v>6468</v>
      </c>
      <c r="F5694" s="375" t="s">
        <v>5798</v>
      </c>
      <c r="G5694" s="376" t="s">
        <v>5885</v>
      </c>
      <c r="H5694" s="377">
        <v>1</v>
      </c>
      <c r="I5694" s="378">
        <v>1.07</v>
      </c>
      <c r="J5694" s="378">
        <v>1.07</v>
      </c>
      <c r="K5694" s="379"/>
      <c r="L5694" s="493">
        <v>1.29</v>
      </c>
    </row>
    <row r="5695" spans="1:13" x14ac:dyDescent="0.2">
      <c r="A5695" s="359" t="s">
        <v>10259</v>
      </c>
      <c r="B5695" s="360" t="s">
        <v>12760</v>
      </c>
      <c r="C5695" s="361" t="s">
        <v>5781</v>
      </c>
      <c r="D5695" s="360" t="s">
        <v>5782</v>
      </c>
      <c r="E5695" s="360" t="s">
        <v>5783</v>
      </c>
      <c r="F5695" s="362" t="s">
        <v>5784</v>
      </c>
      <c r="G5695" s="363" t="s">
        <v>5785</v>
      </c>
      <c r="H5695" s="361" t="s">
        <v>5786</v>
      </c>
      <c r="I5695" s="361" t="s">
        <v>5787</v>
      </c>
      <c r="J5695" s="361" t="s">
        <v>5788</v>
      </c>
      <c r="K5695" s="364"/>
      <c r="L5695" s="494"/>
    </row>
    <row r="5696" spans="1:13" x14ac:dyDescent="0.2">
      <c r="A5696" s="359" t="s">
        <v>14994</v>
      </c>
      <c r="B5696" s="385" t="s">
        <v>5789</v>
      </c>
      <c r="C5696" s="386" t="s">
        <v>6470</v>
      </c>
      <c r="D5696" s="385" t="s">
        <v>5791</v>
      </c>
      <c r="E5696" s="385" t="s">
        <v>605</v>
      </c>
      <c r="F5696" s="387">
        <v>4</v>
      </c>
      <c r="G5696" s="388" t="s">
        <v>5885</v>
      </c>
      <c r="H5696" s="389">
        <v>1</v>
      </c>
      <c r="I5696" s="432">
        <v>4.1500000000000004</v>
      </c>
      <c r="J5696" s="372">
        <v>4.1500000000000004</v>
      </c>
      <c r="K5696" s="371"/>
      <c r="L5696" s="488">
        <v>5</v>
      </c>
      <c r="M5696" s="488">
        <v>5</v>
      </c>
    </row>
    <row r="5697" spans="1:13" ht="12.75" thickBot="1" x14ac:dyDescent="0.25">
      <c r="A5697" s="359" t="s">
        <v>14995</v>
      </c>
      <c r="B5697" s="396" t="s">
        <v>5794</v>
      </c>
      <c r="C5697" s="397" t="s">
        <v>6471</v>
      </c>
      <c r="D5697" s="396" t="s">
        <v>5791</v>
      </c>
      <c r="E5697" s="396" t="s">
        <v>605</v>
      </c>
      <c r="F5697" s="398" t="s">
        <v>5798</v>
      </c>
      <c r="G5697" s="399" t="s">
        <v>5885</v>
      </c>
      <c r="H5697" s="400">
        <v>1</v>
      </c>
      <c r="I5697" s="430">
        <v>4.1500000000000004</v>
      </c>
      <c r="J5697" s="380">
        <v>4.1500000000000004</v>
      </c>
      <c r="K5697" s="379"/>
      <c r="L5697" s="489">
        <v>5</v>
      </c>
    </row>
    <row r="5698" spans="1:13" ht="12.75" thickTop="1" x14ac:dyDescent="0.2">
      <c r="A5698" s="359" t="s">
        <v>14996</v>
      </c>
      <c r="B5698" s="407" t="s">
        <v>12764</v>
      </c>
      <c r="C5698" s="408" t="s">
        <v>5781</v>
      </c>
      <c r="D5698" s="407" t="s">
        <v>5782</v>
      </c>
      <c r="E5698" s="407" t="s">
        <v>5783</v>
      </c>
      <c r="F5698" s="409" t="s">
        <v>5784</v>
      </c>
      <c r="G5698" s="410" t="s">
        <v>5785</v>
      </c>
      <c r="H5698" s="408" t="s">
        <v>5786</v>
      </c>
      <c r="I5698" s="408" t="s">
        <v>5787</v>
      </c>
      <c r="J5698" s="408" t="s">
        <v>5788</v>
      </c>
      <c r="K5698" s="364"/>
      <c r="L5698" s="492"/>
    </row>
    <row r="5699" spans="1:13" x14ac:dyDescent="0.2">
      <c r="A5699" s="359" t="s">
        <v>10262</v>
      </c>
      <c r="B5699" s="365" t="s">
        <v>5789</v>
      </c>
      <c r="C5699" s="366" t="s">
        <v>6473</v>
      </c>
      <c r="D5699" s="365" t="s">
        <v>5791</v>
      </c>
      <c r="E5699" s="365" t="s">
        <v>607</v>
      </c>
      <c r="F5699" s="367">
        <v>4</v>
      </c>
      <c r="G5699" s="368" t="s">
        <v>6474</v>
      </c>
      <c r="H5699" s="369">
        <v>1</v>
      </c>
      <c r="I5699" s="370">
        <v>2.0299999999999998</v>
      </c>
      <c r="J5699" s="370">
        <v>2.0299999999999998</v>
      </c>
      <c r="K5699" s="371"/>
      <c r="L5699" s="495">
        <v>2.4500000000000002</v>
      </c>
      <c r="M5699" s="488">
        <v>2.4500000000000002</v>
      </c>
    </row>
    <row r="5700" spans="1:13" ht="24" x14ac:dyDescent="0.2">
      <c r="A5700" s="359" t="s">
        <v>10264</v>
      </c>
      <c r="B5700" s="373" t="s">
        <v>5794</v>
      </c>
      <c r="C5700" s="374" t="s">
        <v>6475</v>
      </c>
      <c r="D5700" s="373" t="s">
        <v>5791</v>
      </c>
      <c r="E5700" s="373" t="s">
        <v>6476</v>
      </c>
      <c r="F5700" s="375" t="s">
        <v>5798</v>
      </c>
      <c r="G5700" s="376" t="s">
        <v>6474</v>
      </c>
      <c r="H5700" s="377">
        <v>1</v>
      </c>
      <c r="I5700" s="378">
        <v>2.0299999999999998</v>
      </c>
      <c r="J5700" s="378">
        <v>2.0299999999999998</v>
      </c>
      <c r="K5700" s="379"/>
      <c r="L5700" s="493">
        <v>2.4500000000000002</v>
      </c>
    </row>
    <row r="5701" spans="1:13" x14ac:dyDescent="0.2">
      <c r="A5701" s="359" t="s">
        <v>10266</v>
      </c>
      <c r="B5701" s="360" t="s">
        <v>12768</v>
      </c>
      <c r="C5701" s="361" t="s">
        <v>5781</v>
      </c>
      <c r="D5701" s="360" t="s">
        <v>5782</v>
      </c>
      <c r="E5701" s="360" t="s">
        <v>5783</v>
      </c>
      <c r="F5701" s="362" t="s">
        <v>5784</v>
      </c>
      <c r="G5701" s="363" t="s">
        <v>5785</v>
      </c>
      <c r="H5701" s="361" t="s">
        <v>5786</v>
      </c>
      <c r="I5701" s="361" t="s">
        <v>5787</v>
      </c>
      <c r="J5701" s="361" t="s">
        <v>5788</v>
      </c>
      <c r="K5701" s="364"/>
      <c r="L5701" s="494"/>
    </row>
    <row r="5702" spans="1:13" x14ac:dyDescent="0.2">
      <c r="A5702" s="359" t="s">
        <v>10267</v>
      </c>
      <c r="B5702" s="365" t="s">
        <v>5789</v>
      </c>
      <c r="C5702" s="366" t="s">
        <v>6478</v>
      </c>
      <c r="D5702" s="365" t="s">
        <v>5791</v>
      </c>
      <c r="E5702" s="365" t="s">
        <v>610</v>
      </c>
      <c r="F5702" s="367">
        <v>4</v>
      </c>
      <c r="G5702" s="368" t="s">
        <v>5885</v>
      </c>
      <c r="H5702" s="369">
        <v>1</v>
      </c>
      <c r="I5702" s="370">
        <v>3.61</v>
      </c>
      <c r="J5702" s="370">
        <v>3.61</v>
      </c>
      <c r="K5702" s="371"/>
      <c r="L5702" s="495">
        <v>4.3499999999999996</v>
      </c>
      <c r="M5702" s="488">
        <v>4.3499999999999996</v>
      </c>
    </row>
    <row r="5703" spans="1:13" x14ac:dyDescent="0.2">
      <c r="A5703" s="359" t="s">
        <v>10268</v>
      </c>
      <c r="B5703" s="373" t="s">
        <v>5794</v>
      </c>
      <c r="C5703" s="374" t="s">
        <v>6479</v>
      </c>
      <c r="D5703" s="373" t="s">
        <v>5791</v>
      </c>
      <c r="E5703" s="373" t="s">
        <v>6480</v>
      </c>
      <c r="F5703" s="375" t="s">
        <v>5798</v>
      </c>
      <c r="G5703" s="376" t="s">
        <v>5885</v>
      </c>
      <c r="H5703" s="377">
        <v>1</v>
      </c>
      <c r="I5703" s="378">
        <v>3.61</v>
      </c>
      <c r="J5703" s="378">
        <v>3.61</v>
      </c>
      <c r="K5703" s="379"/>
      <c r="L5703" s="493">
        <v>4.3499999999999996</v>
      </c>
    </row>
    <row r="5704" spans="1:13" x14ac:dyDescent="0.2">
      <c r="A5704" s="359" t="s">
        <v>14997</v>
      </c>
      <c r="B5704" s="381" t="s">
        <v>12772</v>
      </c>
      <c r="C5704" s="382" t="s">
        <v>5781</v>
      </c>
      <c r="D5704" s="381" t="s">
        <v>5782</v>
      </c>
      <c r="E5704" s="381" t="s">
        <v>5783</v>
      </c>
      <c r="F5704" s="383" t="s">
        <v>5784</v>
      </c>
      <c r="G5704" s="384" t="s">
        <v>5785</v>
      </c>
      <c r="H5704" s="382" t="s">
        <v>5786</v>
      </c>
      <c r="I5704" s="431" t="s">
        <v>5787</v>
      </c>
      <c r="J5704" s="382" t="s">
        <v>5788</v>
      </c>
      <c r="K5704" s="364"/>
    </row>
    <row r="5705" spans="1:13" ht="12.75" thickBot="1" x14ac:dyDescent="0.25">
      <c r="A5705" s="359" t="s">
        <v>14998</v>
      </c>
      <c r="B5705" s="385" t="s">
        <v>5789</v>
      </c>
      <c r="C5705" s="386" t="s">
        <v>6282</v>
      </c>
      <c r="D5705" s="385" t="s">
        <v>5791</v>
      </c>
      <c r="E5705" s="385" t="s">
        <v>449</v>
      </c>
      <c r="F5705" s="387">
        <v>20</v>
      </c>
      <c r="G5705" s="388" t="s">
        <v>5793</v>
      </c>
      <c r="H5705" s="389">
        <v>1</v>
      </c>
      <c r="I5705" s="432">
        <v>4.13</v>
      </c>
      <c r="J5705" s="372">
        <v>4.13</v>
      </c>
      <c r="K5705" s="371"/>
      <c r="L5705" s="488">
        <v>4.96</v>
      </c>
      <c r="M5705" s="488">
        <v>4.96</v>
      </c>
    </row>
    <row r="5706" spans="1:13" ht="12.75" thickTop="1" x14ac:dyDescent="0.2">
      <c r="A5706" s="359" t="s">
        <v>14999</v>
      </c>
      <c r="B5706" s="390" t="s">
        <v>5794</v>
      </c>
      <c r="C5706" s="391" t="s">
        <v>6283</v>
      </c>
      <c r="D5706" s="390" t="s">
        <v>5791</v>
      </c>
      <c r="E5706" s="390" t="s">
        <v>5557</v>
      </c>
      <c r="F5706" s="392" t="s">
        <v>5796</v>
      </c>
      <c r="G5706" s="393" t="s">
        <v>86</v>
      </c>
      <c r="H5706" s="394">
        <v>5.5399999999999998E-2</v>
      </c>
      <c r="I5706" s="395">
        <v>18.510000000000002</v>
      </c>
      <c r="J5706" s="395">
        <v>1.02</v>
      </c>
      <c r="K5706" s="379"/>
      <c r="L5706" s="491">
        <v>22.3</v>
      </c>
    </row>
    <row r="5707" spans="1:13" x14ac:dyDescent="0.2">
      <c r="A5707" s="359" t="s">
        <v>10271</v>
      </c>
      <c r="B5707" s="373" t="s">
        <v>5794</v>
      </c>
      <c r="C5707" s="374" t="s">
        <v>6197</v>
      </c>
      <c r="D5707" s="373" t="s">
        <v>5791</v>
      </c>
      <c r="E5707" s="373" t="s">
        <v>5364</v>
      </c>
      <c r="F5707" s="375" t="s">
        <v>5798</v>
      </c>
      <c r="G5707" s="376" t="s">
        <v>5885</v>
      </c>
      <c r="H5707" s="377">
        <v>3.0000000000000001E-3</v>
      </c>
      <c r="I5707" s="378">
        <v>154.26</v>
      </c>
      <c r="J5707" s="378">
        <v>0.46</v>
      </c>
      <c r="K5707" s="379"/>
      <c r="L5707" s="493">
        <v>185.84</v>
      </c>
    </row>
    <row r="5708" spans="1:13" x14ac:dyDescent="0.2">
      <c r="A5708" s="359" t="s">
        <v>10273</v>
      </c>
      <c r="B5708" s="373" t="s">
        <v>5794</v>
      </c>
      <c r="C5708" s="374" t="s">
        <v>5797</v>
      </c>
      <c r="D5708" s="373" t="s">
        <v>5791</v>
      </c>
      <c r="E5708" s="373" t="s">
        <v>5380</v>
      </c>
      <c r="F5708" s="375" t="s">
        <v>5798</v>
      </c>
      <c r="G5708" s="376" t="s">
        <v>5298</v>
      </c>
      <c r="H5708" s="377">
        <v>1.2166999999999999</v>
      </c>
      <c r="I5708" s="378">
        <v>0.52</v>
      </c>
      <c r="J5708" s="378">
        <v>0.63</v>
      </c>
      <c r="K5708" s="379"/>
      <c r="L5708" s="493">
        <v>0.63</v>
      </c>
    </row>
    <row r="5709" spans="1:13" x14ac:dyDescent="0.2">
      <c r="A5709" s="359" t="s">
        <v>10275</v>
      </c>
      <c r="B5709" s="373" t="s">
        <v>5794</v>
      </c>
      <c r="C5709" s="374" t="s">
        <v>6284</v>
      </c>
      <c r="D5709" s="373" t="s">
        <v>5791</v>
      </c>
      <c r="E5709" s="373" t="s">
        <v>6285</v>
      </c>
      <c r="F5709" s="375" t="s">
        <v>5798</v>
      </c>
      <c r="G5709" s="376" t="s">
        <v>5298</v>
      </c>
      <c r="H5709" s="377">
        <v>8.5999999999999993E-2</v>
      </c>
      <c r="I5709" s="378">
        <v>23.583500000000001</v>
      </c>
      <c r="J5709" s="378">
        <v>2.02</v>
      </c>
      <c r="K5709" s="379"/>
      <c r="L5709" s="493">
        <v>28.14</v>
      </c>
    </row>
    <row r="5710" spans="1:13" x14ac:dyDescent="0.2">
      <c r="A5710" s="359" t="s">
        <v>10276</v>
      </c>
      <c r="B5710" s="360" t="s">
        <v>12779</v>
      </c>
      <c r="C5710" s="361" t="s">
        <v>5781</v>
      </c>
      <c r="D5710" s="360" t="s">
        <v>5782</v>
      </c>
      <c r="E5710" s="360" t="s">
        <v>5783</v>
      </c>
      <c r="F5710" s="362" t="s">
        <v>5784</v>
      </c>
      <c r="G5710" s="363" t="s">
        <v>5785</v>
      </c>
      <c r="H5710" s="361" t="s">
        <v>5786</v>
      </c>
      <c r="I5710" s="361" t="s">
        <v>5787</v>
      </c>
      <c r="J5710" s="361" t="s">
        <v>5788</v>
      </c>
      <c r="K5710" s="364"/>
      <c r="L5710" s="494"/>
    </row>
    <row r="5711" spans="1:13" x14ac:dyDescent="0.2">
      <c r="A5711" s="359" t="s">
        <v>10277</v>
      </c>
      <c r="B5711" s="365" t="s">
        <v>5789</v>
      </c>
      <c r="C5711" s="366" t="s">
        <v>6287</v>
      </c>
      <c r="D5711" s="365" t="s">
        <v>5791</v>
      </c>
      <c r="E5711" s="365" t="s">
        <v>451</v>
      </c>
      <c r="F5711" s="367">
        <v>20</v>
      </c>
      <c r="G5711" s="368" t="s">
        <v>5793</v>
      </c>
      <c r="H5711" s="369">
        <v>1</v>
      </c>
      <c r="I5711" s="370">
        <v>14.940000000000001</v>
      </c>
      <c r="J5711" s="370">
        <v>14.94</v>
      </c>
      <c r="K5711" s="371"/>
      <c r="L5711" s="495">
        <v>17.97</v>
      </c>
      <c r="M5711" s="488">
        <v>17.97</v>
      </c>
    </row>
    <row r="5712" spans="1:13" x14ac:dyDescent="0.2">
      <c r="A5712" s="359" t="s">
        <v>15000</v>
      </c>
      <c r="B5712" s="396" t="s">
        <v>5794</v>
      </c>
      <c r="C5712" s="397" t="s">
        <v>5840</v>
      </c>
      <c r="D5712" s="396" t="s">
        <v>5791</v>
      </c>
      <c r="E5712" s="396" t="s">
        <v>5288</v>
      </c>
      <c r="F5712" s="398" t="s">
        <v>5796</v>
      </c>
      <c r="G5712" s="399" t="s">
        <v>86</v>
      </c>
      <c r="H5712" s="400">
        <v>0.43890000000000001</v>
      </c>
      <c r="I5712" s="430">
        <v>18.510000000000002</v>
      </c>
      <c r="J5712" s="380">
        <v>8.1199999999999992</v>
      </c>
      <c r="K5712" s="379"/>
      <c r="L5712" s="489">
        <v>22.3</v>
      </c>
    </row>
    <row r="5713" spans="1:13" ht="12.75" thickBot="1" x14ac:dyDescent="0.25">
      <c r="A5713" s="359" t="s">
        <v>15001</v>
      </c>
      <c r="B5713" s="396" t="s">
        <v>5794</v>
      </c>
      <c r="C5713" s="397" t="s">
        <v>6196</v>
      </c>
      <c r="D5713" s="396" t="s">
        <v>5791</v>
      </c>
      <c r="E5713" s="396" t="s">
        <v>5378</v>
      </c>
      <c r="F5713" s="398" t="s">
        <v>5798</v>
      </c>
      <c r="G5713" s="399" t="s">
        <v>5298</v>
      </c>
      <c r="H5713" s="400">
        <v>0.95550000000000002</v>
      </c>
      <c r="I5713" s="430">
        <v>0.8320000000000044</v>
      </c>
      <c r="J5713" s="380">
        <v>0.79</v>
      </c>
      <c r="K5713" s="379"/>
      <c r="L5713" s="489">
        <v>0.97</v>
      </c>
    </row>
    <row r="5714" spans="1:13" ht="12.75" thickTop="1" x14ac:dyDescent="0.2">
      <c r="A5714" s="359" t="s">
        <v>15002</v>
      </c>
      <c r="B5714" s="390" t="s">
        <v>5794</v>
      </c>
      <c r="C5714" s="391" t="s">
        <v>5797</v>
      </c>
      <c r="D5714" s="390" t="s">
        <v>5791</v>
      </c>
      <c r="E5714" s="390" t="s">
        <v>5380</v>
      </c>
      <c r="F5714" s="392" t="s">
        <v>5798</v>
      </c>
      <c r="G5714" s="393" t="s">
        <v>5298</v>
      </c>
      <c r="H5714" s="394">
        <v>0.52500000000000002</v>
      </c>
      <c r="I5714" s="395">
        <v>0.52</v>
      </c>
      <c r="J5714" s="395">
        <v>0.27</v>
      </c>
      <c r="K5714" s="379"/>
      <c r="L5714" s="491">
        <v>0.63</v>
      </c>
    </row>
    <row r="5715" spans="1:13" x14ac:dyDescent="0.2">
      <c r="A5715" s="359" t="s">
        <v>10280</v>
      </c>
      <c r="B5715" s="373" t="s">
        <v>5794</v>
      </c>
      <c r="C5715" s="374" t="s">
        <v>5815</v>
      </c>
      <c r="D5715" s="373" t="s">
        <v>5791</v>
      </c>
      <c r="E5715" s="373" t="s">
        <v>5286</v>
      </c>
      <c r="F5715" s="375" t="s">
        <v>5796</v>
      </c>
      <c r="G5715" s="376" t="s">
        <v>86</v>
      </c>
      <c r="H5715" s="377">
        <v>0.4</v>
      </c>
      <c r="I5715" s="378">
        <v>11.07</v>
      </c>
      <c r="J5715" s="378">
        <v>4.42</v>
      </c>
      <c r="K5715" s="379"/>
      <c r="L5715" s="493">
        <v>13.34</v>
      </c>
    </row>
    <row r="5716" spans="1:13" x14ac:dyDescent="0.2">
      <c r="A5716" s="359" t="s">
        <v>10282</v>
      </c>
      <c r="B5716" s="373" t="s">
        <v>5794</v>
      </c>
      <c r="C5716" s="374" t="s">
        <v>6288</v>
      </c>
      <c r="D5716" s="373" t="s">
        <v>5791</v>
      </c>
      <c r="E5716" s="373" t="s">
        <v>6289</v>
      </c>
      <c r="F5716" s="375" t="s">
        <v>5798</v>
      </c>
      <c r="G5716" s="376" t="s">
        <v>5885</v>
      </c>
      <c r="H5716" s="377">
        <v>8.3000000000000001E-3</v>
      </c>
      <c r="I5716" s="378">
        <v>161.61000000000001</v>
      </c>
      <c r="J5716" s="378">
        <v>1.34</v>
      </c>
      <c r="K5716" s="379"/>
      <c r="L5716" s="493">
        <v>194.69</v>
      </c>
    </row>
    <row r="5717" spans="1:13" x14ac:dyDescent="0.2">
      <c r="A5717" s="359" t="s">
        <v>10284</v>
      </c>
      <c r="B5717" s="360" t="s">
        <v>12787</v>
      </c>
      <c r="C5717" s="361" t="s">
        <v>5781</v>
      </c>
      <c r="D5717" s="360" t="s">
        <v>5782</v>
      </c>
      <c r="E5717" s="360" t="s">
        <v>5783</v>
      </c>
      <c r="F5717" s="362" t="s">
        <v>5784</v>
      </c>
      <c r="G5717" s="363" t="s">
        <v>5785</v>
      </c>
      <c r="H5717" s="361" t="s">
        <v>5786</v>
      </c>
      <c r="I5717" s="361" t="s">
        <v>5787</v>
      </c>
      <c r="J5717" s="361" t="s">
        <v>5788</v>
      </c>
      <c r="K5717" s="364"/>
      <c r="L5717" s="494"/>
    </row>
    <row r="5718" spans="1:13" x14ac:dyDescent="0.2">
      <c r="A5718" s="359" t="s">
        <v>10285</v>
      </c>
      <c r="B5718" s="365" t="s">
        <v>5789</v>
      </c>
      <c r="C5718" s="366" t="s">
        <v>6484</v>
      </c>
      <c r="D5718" s="365" t="s">
        <v>5791</v>
      </c>
      <c r="E5718" s="365" t="s">
        <v>623</v>
      </c>
      <c r="F5718" s="367">
        <v>22</v>
      </c>
      <c r="G5718" s="368" t="s">
        <v>5885</v>
      </c>
      <c r="H5718" s="369">
        <v>1</v>
      </c>
      <c r="I5718" s="370">
        <v>166.91000000000003</v>
      </c>
      <c r="J5718" s="370">
        <v>166.91000000000003</v>
      </c>
      <c r="K5718" s="371"/>
      <c r="L5718" s="495">
        <v>201.09</v>
      </c>
      <c r="M5718" s="488">
        <v>201.09</v>
      </c>
    </row>
    <row r="5719" spans="1:13" x14ac:dyDescent="0.2">
      <c r="A5719" s="359" t="s">
        <v>10286</v>
      </c>
      <c r="B5719" s="373" t="s">
        <v>5794</v>
      </c>
      <c r="C5719" s="374" t="s">
        <v>5815</v>
      </c>
      <c r="D5719" s="373" t="s">
        <v>5791</v>
      </c>
      <c r="E5719" s="373" t="s">
        <v>5286</v>
      </c>
      <c r="F5719" s="375" t="s">
        <v>5796</v>
      </c>
      <c r="G5719" s="376" t="s">
        <v>86</v>
      </c>
      <c r="H5719" s="377">
        <v>1.89</v>
      </c>
      <c r="I5719" s="378">
        <v>11.07</v>
      </c>
      <c r="J5719" s="378">
        <v>20.92</v>
      </c>
      <c r="K5719" s="379"/>
      <c r="L5719" s="493">
        <v>13.34</v>
      </c>
    </row>
    <row r="5720" spans="1:13" x14ac:dyDescent="0.2">
      <c r="A5720" s="359" t="s">
        <v>15003</v>
      </c>
      <c r="B5720" s="396" t="s">
        <v>5794</v>
      </c>
      <c r="C5720" s="397" t="s">
        <v>6429</v>
      </c>
      <c r="D5720" s="396" t="s">
        <v>5791</v>
      </c>
      <c r="E5720" s="396" t="s">
        <v>6430</v>
      </c>
      <c r="F5720" s="398" t="s">
        <v>5798</v>
      </c>
      <c r="G5720" s="399" t="s">
        <v>5885</v>
      </c>
      <c r="H5720" s="400">
        <v>0.6</v>
      </c>
      <c r="I5720" s="430">
        <v>125.07</v>
      </c>
      <c r="J5720" s="380">
        <v>75.040000000000006</v>
      </c>
      <c r="K5720" s="379"/>
      <c r="L5720" s="489">
        <v>150.66999999999999</v>
      </c>
    </row>
    <row r="5721" spans="1:13" ht="12.75" thickBot="1" x14ac:dyDescent="0.25">
      <c r="A5721" s="359" t="s">
        <v>15004</v>
      </c>
      <c r="B5721" s="396" t="s">
        <v>5794</v>
      </c>
      <c r="C5721" s="397" t="s">
        <v>5967</v>
      </c>
      <c r="D5721" s="396" t="s">
        <v>5791</v>
      </c>
      <c r="E5721" s="396" t="s">
        <v>5375</v>
      </c>
      <c r="F5721" s="398" t="s">
        <v>5798</v>
      </c>
      <c r="G5721" s="399" t="s">
        <v>5885</v>
      </c>
      <c r="H5721" s="400">
        <v>0.6</v>
      </c>
      <c r="I5721" s="430">
        <v>118.26</v>
      </c>
      <c r="J5721" s="380">
        <v>70.95</v>
      </c>
      <c r="K5721" s="379"/>
      <c r="L5721" s="489">
        <v>142.47</v>
      </c>
    </row>
    <row r="5722" spans="1:13" ht="12.75" thickTop="1" x14ac:dyDescent="0.2">
      <c r="A5722" s="359" t="s">
        <v>15005</v>
      </c>
      <c r="B5722" s="407" t="s">
        <v>12793</v>
      </c>
      <c r="C5722" s="408" t="s">
        <v>5781</v>
      </c>
      <c r="D5722" s="407" t="s">
        <v>5782</v>
      </c>
      <c r="E5722" s="407" t="s">
        <v>5783</v>
      </c>
      <c r="F5722" s="409" t="s">
        <v>5784</v>
      </c>
      <c r="G5722" s="410" t="s">
        <v>5785</v>
      </c>
      <c r="H5722" s="408" t="s">
        <v>5786</v>
      </c>
      <c r="I5722" s="408" t="s">
        <v>5787</v>
      </c>
      <c r="J5722" s="408" t="s">
        <v>5788</v>
      </c>
      <c r="K5722" s="364"/>
      <c r="L5722" s="492"/>
    </row>
    <row r="5723" spans="1:13" x14ac:dyDescent="0.2">
      <c r="A5723" s="359" t="s">
        <v>10289</v>
      </c>
      <c r="B5723" s="365" t="s">
        <v>5789</v>
      </c>
      <c r="C5723" s="366" t="s">
        <v>6486</v>
      </c>
      <c r="D5723" s="365" t="s">
        <v>5791</v>
      </c>
      <c r="E5723" s="365" t="s">
        <v>625</v>
      </c>
      <c r="F5723" s="367">
        <v>22</v>
      </c>
      <c r="G5723" s="368" t="s">
        <v>5793</v>
      </c>
      <c r="H5723" s="369">
        <v>1</v>
      </c>
      <c r="I5723" s="370">
        <v>32.700000000000003</v>
      </c>
      <c r="J5723" s="370">
        <v>32.699999999999996</v>
      </c>
      <c r="K5723" s="371"/>
      <c r="L5723" s="495">
        <v>39.369999999999997</v>
      </c>
      <c r="M5723" s="488">
        <v>39.369999999999997</v>
      </c>
    </row>
    <row r="5724" spans="1:13" x14ac:dyDescent="0.2">
      <c r="A5724" s="359" t="s">
        <v>10291</v>
      </c>
      <c r="B5724" s="373" t="s">
        <v>5794</v>
      </c>
      <c r="C5724" s="374" t="s">
        <v>5840</v>
      </c>
      <c r="D5724" s="373" t="s">
        <v>5791</v>
      </c>
      <c r="E5724" s="373" t="s">
        <v>5288</v>
      </c>
      <c r="F5724" s="375" t="s">
        <v>5796</v>
      </c>
      <c r="G5724" s="376" t="s">
        <v>86</v>
      </c>
      <c r="H5724" s="377">
        <v>0.27700000000000002</v>
      </c>
      <c r="I5724" s="378">
        <v>18.510000000000002</v>
      </c>
      <c r="J5724" s="378">
        <v>5.12</v>
      </c>
      <c r="K5724" s="379"/>
      <c r="L5724" s="493">
        <v>22.3</v>
      </c>
    </row>
    <row r="5725" spans="1:13" x14ac:dyDescent="0.2">
      <c r="A5725" s="359" t="s">
        <v>10293</v>
      </c>
      <c r="B5725" s="373" t="s">
        <v>5794</v>
      </c>
      <c r="C5725" s="374" t="s">
        <v>5815</v>
      </c>
      <c r="D5725" s="373" t="s">
        <v>5791</v>
      </c>
      <c r="E5725" s="373" t="s">
        <v>5286</v>
      </c>
      <c r="F5725" s="375" t="s">
        <v>5796</v>
      </c>
      <c r="G5725" s="376" t="s">
        <v>86</v>
      </c>
      <c r="H5725" s="377">
        <v>0.2863</v>
      </c>
      <c r="I5725" s="378">
        <v>11.07</v>
      </c>
      <c r="J5725" s="378">
        <v>3.16</v>
      </c>
      <c r="K5725" s="379"/>
      <c r="L5725" s="493">
        <v>13.34</v>
      </c>
    </row>
    <row r="5726" spans="1:13" x14ac:dyDescent="0.2">
      <c r="A5726" s="359" t="s">
        <v>10294</v>
      </c>
      <c r="B5726" s="373" t="s">
        <v>5794</v>
      </c>
      <c r="C5726" s="374" t="s">
        <v>6487</v>
      </c>
      <c r="D5726" s="373" t="s">
        <v>5791</v>
      </c>
      <c r="E5726" s="373" t="s">
        <v>6488</v>
      </c>
      <c r="F5726" s="375" t="s">
        <v>5798</v>
      </c>
      <c r="G5726" s="376" t="s">
        <v>5885</v>
      </c>
      <c r="H5726" s="377">
        <v>5.0999999999999997E-2</v>
      </c>
      <c r="I5726" s="378">
        <v>413.11768500000011</v>
      </c>
      <c r="J5726" s="378">
        <v>21.06</v>
      </c>
      <c r="K5726" s="379"/>
      <c r="L5726" s="493">
        <v>493</v>
      </c>
    </row>
    <row r="5727" spans="1:13" x14ac:dyDescent="0.2">
      <c r="A5727" s="359" t="s">
        <v>10295</v>
      </c>
      <c r="B5727" s="373" t="s">
        <v>5794</v>
      </c>
      <c r="C5727" s="374" t="s">
        <v>6489</v>
      </c>
      <c r="D5727" s="373" t="s">
        <v>5791</v>
      </c>
      <c r="E5727" s="373" t="s">
        <v>6490</v>
      </c>
      <c r="F5727" s="375" t="s">
        <v>5798</v>
      </c>
      <c r="G5727" s="376" t="s">
        <v>5385</v>
      </c>
      <c r="H5727" s="377">
        <v>0.85709999999999997</v>
      </c>
      <c r="I5727" s="378">
        <v>0.24</v>
      </c>
      <c r="J5727" s="378">
        <v>0.2</v>
      </c>
      <c r="K5727" s="379"/>
      <c r="L5727" s="493">
        <v>0.28999999999999998</v>
      </c>
    </row>
    <row r="5728" spans="1:13" ht="24" x14ac:dyDescent="0.2">
      <c r="A5728" s="359" t="s">
        <v>15006</v>
      </c>
      <c r="B5728" s="396" t="s">
        <v>5794</v>
      </c>
      <c r="C5728" s="397" t="s">
        <v>6491</v>
      </c>
      <c r="D5728" s="396" t="s">
        <v>5791</v>
      </c>
      <c r="E5728" s="396" t="s">
        <v>6492</v>
      </c>
      <c r="F5728" s="398" t="s">
        <v>5798</v>
      </c>
      <c r="G5728" s="399" t="s">
        <v>5793</v>
      </c>
      <c r="H5728" s="400">
        <v>1</v>
      </c>
      <c r="I5728" s="430">
        <v>1.68</v>
      </c>
      <c r="J5728" s="380">
        <v>1.68</v>
      </c>
      <c r="K5728" s="379"/>
      <c r="L5728" s="489">
        <v>2.0299999999999998</v>
      </c>
    </row>
    <row r="5729" spans="1:13" ht="12.75" thickBot="1" x14ac:dyDescent="0.25">
      <c r="A5729" s="359" t="s">
        <v>15007</v>
      </c>
      <c r="B5729" s="396" t="s">
        <v>5794</v>
      </c>
      <c r="C5729" s="397" t="s">
        <v>6493</v>
      </c>
      <c r="D5729" s="396" t="s">
        <v>5791</v>
      </c>
      <c r="E5729" s="396" t="s">
        <v>6494</v>
      </c>
      <c r="F5729" s="398" t="s">
        <v>5798</v>
      </c>
      <c r="G5729" s="399" t="s">
        <v>6495</v>
      </c>
      <c r="H5729" s="400">
        <v>16.5</v>
      </c>
      <c r="I5729" s="430">
        <v>0.09</v>
      </c>
      <c r="J5729" s="380">
        <v>1.48</v>
      </c>
      <c r="K5729" s="379"/>
      <c r="L5729" s="489">
        <v>0.12</v>
      </c>
    </row>
    <row r="5730" spans="1:13" ht="12.75" thickTop="1" x14ac:dyDescent="0.2">
      <c r="A5730" s="359" t="s">
        <v>15008</v>
      </c>
      <c r="B5730" s="407" t="s">
        <v>12802</v>
      </c>
      <c r="C5730" s="408" t="s">
        <v>5781</v>
      </c>
      <c r="D5730" s="407" t="s">
        <v>5782</v>
      </c>
      <c r="E5730" s="407" t="s">
        <v>5783</v>
      </c>
      <c r="F5730" s="409" t="s">
        <v>5784</v>
      </c>
      <c r="G5730" s="410" t="s">
        <v>5785</v>
      </c>
      <c r="H5730" s="408" t="s">
        <v>5786</v>
      </c>
      <c r="I5730" s="408" t="s">
        <v>5787</v>
      </c>
      <c r="J5730" s="408" t="s">
        <v>5788</v>
      </c>
      <c r="K5730" s="364"/>
      <c r="L5730" s="492"/>
    </row>
    <row r="5731" spans="1:13" x14ac:dyDescent="0.2">
      <c r="A5731" s="359" t="s">
        <v>10297</v>
      </c>
      <c r="B5731" s="365" t="s">
        <v>5789</v>
      </c>
      <c r="C5731" s="366" t="s">
        <v>6462</v>
      </c>
      <c r="D5731" s="365" t="s">
        <v>5791</v>
      </c>
      <c r="E5731" s="365" t="s">
        <v>601</v>
      </c>
      <c r="F5731" s="367">
        <v>4</v>
      </c>
      <c r="G5731" s="368" t="s">
        <v>5885</v>
      </c>
      <c r="H5731" s="369">
        <v>1</v>
      </c>
      <c r="I5731" s="370">
        <v>1.46</v>
      </c>
      <c r="J5731" s="370">
        <v>1.46</v>
      </c>
      <c r="K5731" s="371"/>
      <c r="L5731" s="495">
        <v>1.76</v>
      </c>
      <c r="M5731" s="488">
        <v>1.76</v>
      </c>
    </row>
    <row r="5732" spans="1:13" x14ac:dyDescent="0.2">
      <c r="A5732" s="359" t="s">
        <v>10299</v>
      </c>
      <c r="B5732" s="373" t="s">
        <v>5794</v>
      </c>
      <c r="C5732" s="374" t="s">
        <v>6463</v>
      </c>
      <c r="D5732" s="373" t="s">
        <v>5791</v>
      </c>
      <c r="E5732" s="373" t="s">
        <v>6464</v>
      </c>
      <c r="F5732" s="375" t="s">
        <v>5798</v>
      </c>
      <c r="G5732" s="376" t="s">
        <v>5885</v>
      </c>
      <c r="H5732" s="377">
        <v>1</v>
      </c>
      <c r="I5732" s="378">
        <v>1.46</v>
      </c>
      <c r="J5732" s="378">
        <v>1.46</v>
      </c>
      <c r="K5732" s="379"/>
      <c r="L5732" s="493">
        <v>1.76</v>
      </c>
    </row>
    <row r="5733" spans="1:13" x14ac:dyDescent="0.2">
      <c r="A5733" s="359" t="s">
        <v>10301</v>
      </c>
      <c r="B5733" s="360" t="s">
        <v>12806</v>
      </c>
      <c r="C5733" s="361" t="s">
        <v>5781</v>
      </c>
      <c r="D5733" s="360" t="s">
        <v>5782</v>
      </c>
      <c r="E5733" s="360" t="s">
        <v>5783</v>
      </c>
      <c r="F5733" s="362" t="s">
        <v>5784</v>
      </c>
      <c r="G5733" s="363" t="s">
        <v>5785</v>
      </c>
      <c r="H5733" s="361" t="s">
        <v>5786</v>
      </c>
      <c r="I5733" s="361" t="s">
        <v>5787</v>
      </c>
      <c r="J5733" s="361" t="s">
        <v>5788</v>
      </c>
      <c r="K5733" s="364"/>
      <c r="L5733" s="494"/>
    </row>
    <row r="5734" spans="1:13" x14ac:dyDescent="0.2">
      <c r="A5734" s="359" t="s">
        <v>10302</v>
      </c>
      <c r="B5734" s="365" t="s">
        <v>5789</v>
      </c>
      <c r="C5734" s="366" t="s">
        <v>6498</v>
      </c>
      <c r="D5734" s="365" t="s">
        <v>5791</v>
      </c>
      <c r="E5734" s="365" t="s">
        <v>631</v>
      </c>
      <c r="F5734" s="367">
        <v>4</v>
      </c>
      <c r="G5734" s="368" t="s">
        <v>5885</v>
      </c>
      <c r="H5734" s="369">
        <v>1</v>
      </c>
      <c r="I5734" s="370">
        <v>1.07</v>
      </c>
      <c r="J5734" s="370">
        <v>1.07</v>
      </c>
      <c r="K5734" s="371"/>
      <c r="L5734" s="495">
        <v>1.29</v>
      </c>
      <c r="M5734" s="488">
        <v>1.29</v>
      </c>
    </row>
    <row r="5735" spans="1:13" x14ac:dyDescent="0.2">
      <c r="A5735" s="359" t="s">
        <v>10303</v>
      </c>
      <c r="B5735" s="373" t="s">
        <v>5794</v>
      </c>
      <c r="C5735" s="374" t="s">
        <v>6499</v>
      </c>
      <c r="D5735" s="373" t="s">
        <v>5791</v>
      </c>
      <c r="E5735" s="373" t="s">
        <v>6500</v>
      </c>
      <c r="F5735" s="375" t="s">
        <v>5798</v>
      </c>
      <c r="G5735" s="376" t="s">
        <v>5885</v>
      </c>
      <c r="H5735" s="377">
        <v>1</v>
      </c>
      <c r="I5735" s="378">
        <v>1.07</v>
      </c>
      <c r="J5735" s="378">
        <v>1.07</v>
      </c>
      <c r="K5735" s="379"/>
      <c r="L5735" s="493">
        <v>1.29</v>
      </c>
    </row>
    <row r="5736" spans="1:13" x14ac:dyDescent="0.2">
      <c r="A5736" s="359" t="s">
        <v>10306</v>
      </c>
      <c r="B5736" s="360" t="s">
        <v>12810</v>
      </c>
      <c r="C5736" s="361" t="s">
        <v>5781</v>
      </c>
      <c r="D5736" s="360" t="s">
        <v>5782</v>
      </c>
      <c r="E5736" s="360" t="s">
        <v>5783</v>
      </c>
      <c r="F5736" s="362" t="s">
        <v>5784</v>
      </c>
      <c r="G5736" s="363" t="s">
        <v>5785</v>
      </c>
      <c r="H5736" s="361" t="s">
        <v>5786</v>
      </c>
      <c r="I5736" s="361" t="s">
        <v>5787</v>
      </c>
      <c r="J5736" s="361" t="s">
        <v>5788</v>
      </c>
      <c r="K5736" s="364"/>
      <c r="L5736" s="494"/>
    </row>
    <row r="5737" spans="1:13" x14ac:dyDescent="0.2">
      <c r="A5737" s="359" t="s">
        <v>10307</v>
      </c>
      <c r="B5737" s="365" t="s">
        <v>5789</v>
      </c>
      <c r="C5737" s="366" t="s">
        <v>6478</v>
      </c>
      <c r="D5737" s="365" t="s">
        <v>5791</v>
      </c>
      <c r="E5737" s="365" t="s">
        <v>610</v>
      </c>
      <c r="F5737" s="367">
        <v>4</v>
      </c>
      <c r="G5737" s="368" t="s">
        <v>5885</v>
      </c>
      <c r="H5737" s="369">
        <v>1</v>
      </c>
      <c r="I5737" s="370">
        <v>3.61</v>
      </c>
      <c r="J5737" s="370">
        <v>3.61</v>
      </c>
      <c r="K5737" s="371"/>
      <c r="L5737" s="495">
        <v>4.3499999999999996</v>
      </c>
      <c r="M5737" s="488">
        <v>4.3499999999999996</v>
      </c>
    </row>
    <row r="5738" spans="1:13" x14ac:dyDescent="0.2">
      <c r="A5738" s="359" t="s">
        <v>10310</v>
      </c>
      <c r="B5738" s="373" t="s">
        <v>5794</v>
      </c>
      <c r="C5738" s="374" t="s">
        <v>6479</v>
      </c>
      <c r="D5738" s="373" t="s">
        <v>5791</v>
      </c>
      <c r="E5738" s="373" t="s">
        <v>6480</v>
      </c>
      <c r="F5738" s="375" t="s">
        <v>5798</v>
      </c>
      <c r="G5738" s="376" t="s">
        <v>5885</v>
      </c>
      <c r="H5738" s="377">
        <v>1</v>
      </c>
      <c r="I5738" s="378">
        <v>3.61</v>
      </c>
      <c r="J5738" s="378">
        <v>3.61</v>
      </c>
      <c r="K5738" s="379"/>
      <c r="L5738" s="493">
        <v>4.3499999999999996</v>
      </c>
    </row>
    <row r="5739" spans="1:13" x14ac:dyDescent="0.2">
      <c r="A5739" s="359" t="s">
        <v>15009</v>
      </c>
      <c r="B5739" s="381" t="s">
        <v>12814</v>
      </c>
      <c r="C5739" s="382" t="s">
        <v>5781</v>
      </c>
      <c r="D5739" s="381" t="s">
        <v>5782</v>
      </c>
      <c r="E5739" s="381" t="s">
        <v>5783</v>
      </c>
      <c r="F5739" s="383" t="s">
        <v>5784</v>
      </c>
      <c r="G5739" s="384" t="s">
        <v>5785</v>
      </c>
      <c r="H5739" s="382" t="s">
        <v>5786</v>
      </c>
      <c r="I5739" s="431" t="s">
        <v>5787</v>
      </c>
      <c r="J5739" s="382" t="s">
        <v>5788</v>
      </c>
      <c r="K5739" s="364"/>
    </row>
    <row r="5740" spans="1:13" ht="12.75" thickBot="1" x14ac:dyDescent="0.25">
      <c r="A5740" s="359" t="s">
        <v>15010</v>
      </c>
      <c r="B5740" s="385" t="s">
        <v>5789</v>
      </c>
      <c r="C5740" s="386" t="s">
        <v>6466</v>
      </c>
      <c r="D5740" s="385" t="s">
        <v>5791</v>
      </c>
      <c r="E5740" s="385" t="s">
        <v>603</v>
      </c>
      <c r="F5740" s="387">
        <v>4</v>
      </c>
      <c r="G5740" s="388" t="s">
        <v>5885</v>
      </c>
      <c r="H5740" s="389">
        <v>1</v>
      </c>
      <c r="I5740" s="432">
        <v>1.07</v>
      </c>
      <c r="J5740" s="372">
        <v>1.07</v>
      </c>
      <c r="K5740" s="371"/>
      <c r="L5740" s="488">
        <v>1.29</v>
      </c>
      <c r="M5740" s="488">
        <v>1.29</v>
      </c>
    </row>
    <row r="5741" spans="1:13" ht="12.75" thickTop="1" x14ac:dyDescent="0.2">
      <c r="A5741" s="359" t="s">
        <v>15011</v>
      </c>
      <c r="B5741" s="390" t="s">
        <v>5794</v>
      </c>
      <c r="C5741" s="391" t="s">
        <v>6467</v>
      </c>
      <c r="D5741" s="390" t="s">
        <v>5791</v>
      </c>
      <c r="E5741" s="390" t="s">
        <v>6468</v>
      </c>
      <c r="F5741" s="392" t="s">
        <v>5798</v>
      </c>
      <c r="G5741" s="393" t="s">
        <v>5885</v>
      </c>
      <c r="H5741" s="394">
        <v>1</v>
      </c>
      <c r="I5741" s="395">
        <v>1.07</v>
      </c>
      <c r="J5741" s="395">
        <v>1.07</v>
      </c>
      <c r="K5741" s="379"/>
      <c r="L5741" s="491">
        <v>1.29</v>
      </c>
    </row>
    <row r="5742" spans="1:13" x14ac:dyDescent="0.2">
      <c r="A5742" s="359" t="s">
        <v>10311</v>
      </c>
      <c r="B5742" s="360" t="s">
        <v>12818</v>
      </c>
      <c r="C5742" s="361" t="s">
        <v>5781</v>
      </c>
      <c r="D5742" s="360" t="s">
        <v>5782</v>
      </c>
      <c r="E5742" s="360" t="s">
        <v>5783</v>
      </c>
      <c r="F5742" s="362" t="s">
        <v>5784</v>
      </c>
      <c r="G5742" s="363" t="s">
        <v>5785</v>
      </c>
      <c r="H5742" s="361" t="s">
        <v>5786</v>
      </c>
      <c r="I5742" s="361" t="s">
        <v>5787</v>
      </c>
      <c r="J5742" s="361" t="s">
        <v>5788</v>
      </c>
      <c r="K5742" s="364"/>
      <c r="L5742" s="494"/>
    </row>
    <row r="5743" spans="1:13" x14ac:dyDescent="0.2">
      <c r="A5743" s="359" t="s">
        <v>10313</v>
      </c>
      <c r="B5743" s="365" t="s">
        <v>5789</v>
      </c>
      <c r="C5743" s="366" t="s">
        <v>6473</v>
      </c>
      <c r="D5743" s="365" t="s">
        <v>5791</v>
      </c>
      <c r="E5743" s="365" t="s">
        <v>607</v>
      </c>
      <c r="F5743" s="367">
        <v>4</v>
      </c>
      <c r="G5743" s="368" t="s">
        <v>6474</v>
      </c>
      <c r="H5743" s="369">
        <v>1</v>
      </c>
      <c r="I5743" s="370">
        <v>2.0299999999999998</v>
      </c>
      <c r="J5743" s="370">
        <v>2.0299999999999998</v>
      </c>
      <c r="K5743" s="371"/>
      <c r="L5743" s="495">
        <v>2.4500000000000002</v>
      </c>
      <c r="M5743" s="488">
        <v>2.4500000000000002</v>
      </c>
    </row>
    <row r="5744" spans="1:13" ht="24" x14ac:dyDescent="0.2">
      <c r="A5744" s="359" t="s">
        <v>10315</v>
      </c>
      <c r="B5744" s="373" t="s">
        <v>5794</v>
      </c>
      <c r="C5744" s="374" t="s">
        <v>6475</v>
      </c>
      <c r="D5744" s="373" t="s">
        <v>5791</v>
      </c>
      <c r="E5744" s="373" t="s">
        <v>6476</v>
      </c>
      <c r="F5744" s="375" t="s">
        <v>5798</v>
      </c>
      <c r="G5744" s="376" t="s">
        <v>6474</v>
      </c>
      <c r="H5744" s="377">
        <v>1</v>
      </c>
      <c r="I5744" s="378">
        <v>2.0299999999999998</v>
      </c>
      <c r="J5744" s="378">
        <v>2.0299999999999998</v>
      </c>
      <c r="K5744" s="379"/>
      <c r="L5744" s="493">
        <v>2.4500000000000002</v>
      </c>
    </row>
    <row r="5745" spans="1:13" x14ac:dyDescent="0.2">
      <c r="A5745" s="359" t="s">
        <v>10316</v>
      </c>
      <c r="B5745" s="360" t="s">
        <v>12822</v>
      </c>
      <c r="C5745" s="361" t="s">
        <v>5781</v>
      </c>
      <c r="D5745" s="360" t="s">
        <v>5782</v>
      </c>
      <c r="E5745" s="360" t="s">
        <v>5783</v>
      </c>
      <c r="F5745" s="362" t="s">
        <v>5784</v>
      </c>
      <c r="G5745" s="363" t="s">
        <v>5785</v>
      </c>
      <c r="H5745" s="361" t="s">
        <v>5786</v>
      </c>
      <c r="I5745" s="361" t="s">
        <v>5787</v>
      </c>
      <c r="J5745" s="361" t="s">
        <v>5788</v>
      </c>
      <c r="K5745" s="364"/>
      <c r="L5745" s="494"/>
    </row>
    <row r="5746" spans="1:13" x14ac:dyDescent="0.2">
      <c r="A5746" s="359" t="s">
        <v>10317</v>
      </c>
      <c r="B5746" s="365" t="s">
        <v>5789</v>
      </c>
      <c r="C5746" s="366" t="s">
        <v>6462</v>
      </c>
      <c r="D5746" s="365" t="s">
        <v>5791</v>
      </c>
      <c r="E5746" s="365" t="s">
        <v>601</v>
      </c>
      <c r="F5746" s="367">
        <v>4</v>
      </c>
      <c r="G5746" s="368" t="s">
        <v>5885</v>
      </c>
      <c r="H5746" s="369">
        <v>1</v>
      </c>
      <c r="I5746" s="370">
        <v>1.46</v>
      </c>
      <c r="J5746" s="370">
        <v>1.46</v>
      </c>
      <c r="K5746" s="371"/>
      <c r="L5746" s="495">
        <v>1.76</v>
      </c>
      <c r="M5746" s="488">
        <v>1.76</v>
      </c>
    </row>
    <row r="5747" spans="1:13" x14ac:dyDescent="0.2">
      <c r="A5747" s="359" t="s">
        <v>15012</v>
      </c>
      <c r="B5747" s="396" t="s">
        <v>5794</v>
      </c>
      <c r="C5747" s="397" t="s">
        <v>6463</v>
      </c>
      <c r="D5747" s="396" t="s">
        <v>5791</v>
      </c>
      <c r="E5747" s="396" t="s">
        <v>6464</v>
      </c>
      <c r="F5747" s="398" t="s">
        <v>5798</v>
      </c>
      <c r="G5747" s="399" t="s">
        <v>5885</v>
      </c>
      <c r="H5747" s="400">
        <v>1</v>
      </c>
      <c r="I5747" s="430">
        <v>1.46</v>
      </c>
      <c r="J5747" s="380">
        <v>1.46</v>
      </c>
      <c r="K5747" s="379"/>
      <c r="L5747" s="489">
        <v>1.76</v>
      </c>
    </row>
    <row r="5748" spans="1:13" ht="12.75" thickBot="1" x14ac:dyDescent="0.25">
      <c r="A5748" s="359" t="s">
        <v>15013</v>
      </c>
      <c r="B5748" s="381" t="s">
        <v>12826</v>
      </c>
      <c r="C5748" s="382" t="s">
        <v>5781</v>
      </c>
      <c r="D5748" s="381" t="s">
        <v>5782</v>
      </c>
      <c r="E5748" s="381" t="s">
        <v>5783</v>
      </c>
      <c r="F5748" s="383" t="s">
        <v>5784</v>
      </c>
      <c r="G5748" s="384" t="s">
        <v>5785</v>
      </c>
      <c r="H5748" s="382" t="s">
        <v>5786</v>
      </c>
      <c r="I5748" s="431" t="s">
        <v>5787</v>
      </c>
      <c r="J5748" s="382" t="s">
        <v>5788</v>
      </c>
      <c r="K5748" s="364"/>
    </row>
    <row r="5749" spans="1:13" ht="12.75" thickTop="1" x14ac:dyDescent="0.2">
      <c r="A5749" s="359" t="s">
        <v>15014</v>
      </c>
      <c r="B5749" s="401" t="s">
        <v>5789</v>
      </c>
      <c r="C5749" s="402" t="s">
        <v>6466</v>
      </c>
      <c r="D5749" s="401" t="s">
        <v>5791</v>
      </c>
      <c r="E5749" s="401" t="s">
        <v>603</v>
      </c>
      <c r="F5749" s="403">
        <v>4</v>
      </c>
      <c r="G5749" s="404" t="s">
        <v>5885</v>
      </c>
      <c r="H5749" s="405">
        <v>1</v>
      </c>
      <c r="I5749" s="406">
        <v>1.07</v>
      </c>
      <c r="J5749" s="406">
        <v>1.07</v>
      </c>
      <c r="K5749" s="371"/>
      <c r="L5749" s="496">
        <v>1.29</v>
      </c>
      <c r="M5749" s="488">
        <v>1.29</v>
      </c>
    </row>
    <row r="5750" spans="1:13" x14ac:dyDescent="0.2">
      <c r="A5750" s="359" t="s">
        <v>10320</v>
      </c>
      <c r="B5750" s="373" t="s">
        <v>5794</v>
      </c>
      <c r="C5750" s="374" t="s">
        <v>6467</v>
      </c>
      <c r="D5750" s="373" t="s">
        <v>5791</v>
      </c>
      <c r="E5750" s="373" t="s">
        <v>6468</v>
      </c>
      <c r="F5750" s="375" t="s">
        <v>5798</v>
      </c>
      <c r="G5750" s="376" t="s">
        <v>5885</v>
      </c>
      <c r="H5750" s="377">
        <v>1</v>
      </c>
      <c r="I5750" s="378">
        <v>1.07</v>
      </c>
      <c r="J5750" s="378">
        <v>1.07</v>
      </c>
      <c r="K5750" s="379"/>
      <c r="L5750" s="493">
        <v>1.29</v>
      </c>
    </row>
    <row r="5751" spans="1:13" x14ac:dyDescent="0.2">
      <c r="A5751" s="359" t="s">
        <v>10322</v>
      </c>
      <c r="B5751" s="360" t="s">
        <v>12830</v>
      </c>
      <c r="C5751" s="361" t="s">
        <v>5781</v>
      </c>
      <c r="D5751" s="360" t="s">
        <v>5782</v>
      </c>
      <c r="E5751" s="360" t="s">
        <v>5783</v>
      </c>
      <c r="F5751" s="362" t="s">
        <v>5784</v>
      </c>
      <c r="G5751" s="363" t="s">
        <v>5785</v>
      </c>
      <c r="H5751" s="361" t="s">
        <v>5786</v>
      </c>
      <c r="I5751" s="361" t="s">
        <v>5787</v>
      </c>
      <c r="J5751" s="361" t="s">
        <v>5788</v>
      </c>
      <c r="K5751" s="364"/>
      <c r="L5751" s="494"/>
    </row>
    <row r="5752" spans="1:13" x14ac:dyDescent="0.2">
      <c r="A5752" s="359" t="s">
        <v>10324</v>
      </c>
      <c r="B5752" s="365" t="s">
        <v>5789</v>
      </c>
      <c r="C5752" s="366" t="s">
        <v>6473</v>
      </c>
      <c r="D5752" s="365" t="s">
        <v>5791</v>
      </c>
      <c r="E5752" s="365" t="s">
        <v>607</v>
      </c>
      <c r="F5752" s="367">
        <v>4</v>
      </c>
      <c r="G5752" s="368" t="s">
        <v>6474</v>
      </c>
      <c r="H5752" s="369">
        <v>1</v>
      </c>
      <c r="I5752" s="370">
        <v>2.0299999999999998</v>
      </c>
      <c r="J5752" s="370">
        <v>2.0299999999999998</v>
      </c>
      <c r="K5752" s="371"/>
      <c r="L5752" s="495">
        <v>2.4500000000000002</v>
      </c>
      <c r="M5752" s="488">
        <v>2.4500000000000002</v>
      </c>
    </row>
    <row r="5753" spans="1:13" ht="24" x14ac:dyDescent="0.2">
      <c r="A5753" s="359" t="s">
        <v>10325</v>
      </c>
      <c r="B5753" s="373" t="s">
        <v>5794</v>
      </c>
      <c r="C5753" s="374" t="s">
        <v>6475</v>
      </c>
      <c r="D5753" s="373" t="s">
        <v>5791</v>
      </c>
      <c r="E5753" s="373" t="s">
        <v>6476</v>
      </c>
      <c r="F5753" s="375" t="s">
        <v>5798</v>
      </c>
      <c r="G5753" s="376" t="s">
        <v>6474</v>
      </c>
      <c r="H5753" s="377">
        <v>1</v>
      </c>
      <c r="I5753" s="378">
        <v>2.0299999999999998</v>
      </c>
      <c r="J5753" s="378">
        <v>2.0299999999999998</v>
      </c>
      <c r="K5753" s="379"/>
      <c r="L5753" s="493">
        <v>2.4500000000000002</v>
      </c>
    </row>
    <row r="5754" spans="1:13" x14ac:dyDescent="0.2">
      <c r="A5754" s="359" t="s">
        <v>10326</v>
      </c>
      <c r="B5754" s="360" t="s">
        <v>12834</v>
      </c>
      <c r="C5754" s="361" t="s">
        <v>5781</v>
      </c>
      <c r="D5754" s="360" t="s">
        <v>5782</v>
      </c>
      <c r="E5754" s="360" t="s">
        <v>5783</v>
      </c>
      <c r="F5754" s="362" t="s">
        <v>5784</v>
      </c>
      <c r="G5754" s="363" t="s">
        <v>5785</v>
      </c>
      <c r="H5754" s="361" t="s">
        <v>5786</v>
      </c>
      <c r="I5754" s="361" t="s">
        <v>5787</v>
      </c>
      <c r="J5754" s="361" t="s">
        <v>5788</v>
      </c>
      <c r="K5754" s="364"/>
      <c r="L5754" s="494"/>
    </row>
    <row r="5755" spans="1:13" ht="24" x14ac:dyDescent="0.2">
      <c r="A5755" s="359" t="s">
        <v>15015</v>
      </c>
      <c r="B5755" s="385" t="s">
        <v>5789</v>
      </c>
      <c r="C5755" s="386" t="s">
        <v>5933</v>
      </c>
      <c r="D5755" s="385" t="s">
        <v>5791</v>
      </c>
      <c r="E5755" s="385" t="s">
        <v>6508</v>
      </c>
      <c r="F5755" s="387">
        <v>4</v>
      </c>
      <c r="G5755" s="388" t="s">
        <v>5793</v>
      </c>
      <c r="H5755" s="389">
        <v>1</v>
      </c>
      <c r="I5755" s="432">
        <v>2.25</v>
      </c>
      <c r="J5755" s="372">
        <v>2.25</v>
      </c>
      <c r="K5755" s="371"/>
      <c r="L5755" s="488">
        <v>2.71</v>
      </c>
      <c r="M5755" s="488">
        <v>2.71</v>
      </c>
    </row>
    <row r="5756" spans="1:13" ht="12.75" thickBot="1" x14ac:dyDescent="0.25">
      <c r="A5756" s="359" t="s">
        <v>15016</v>
      </c>
      <c r="B5756" s="396" t="s">
        <v>5794</v>
      </c>
      <c r="C5756" s="397" t="s">
        <v>5840</v>
      </c>
      <c r="D5756" s="396" t="s">
        <v>5791</v>
      </c>
      <c r="E5756" s="396" t="s">
        <v>5288</v>
      </c>
      <c r="F5756" s="398" t="s">
        <v>5796</v>
      </c>
      <c r="G5756" s="399" t="s">
        <v>86</v>
      </c>
      <c r="H5756" s="400">
        <v>6.7400000000000002E-2</v>
      </c>
      <c r="I5756" s="430">
        <v>18.510000000000002</v>
      </c>
      <c r="J5756" s="380">
        <v>1.24</v>
      </c>
      <c r="K5756" s="379"/>
      <c r="L5756" s="489">
        <v>22.3</v>
      </c>
    </row>
    <row r="5757" spans="1:13" ht="12.75" thickTop="1" x14ac:dyDescent="0.2">
      <c r="A5757" s="359" t="s">
        <v>15017</v>
      </c>
      <c r="B5757" s="390" t="s">
        <v>5794</v>
      </c>
      <c r="C5757" s="391" t="s">
        <v>5815</v>
      </c>
      <c r="D5757" s="390" t="s">
        <v>5791</v>
      </c>
      <c r="E5757" s="390" t="s">
        <v>5286</v>
      </c>
      <c r="F5757" s="392" t="s">
        <v>5796</v>
      </c>
      <c r="G5757" s="393" t="s">
        <v>86</v>
      </c>
      <c r="H5757" s="394">
        <v>9.1300000000000006E-2</v>
      </c>
      <c r="I5757" s="395">
        <v>11.07</v>
      </c>
      <c r="J5757" s="395">
        <v>1.01</v>
      </c>
      <c r="K5757" s="379"/>
      <c r="L5757" s="491">
        <v>13.34</v>
      </c>
    </row>
    <row r="5758" spans="1:13" x14ac:dyDescent="0.2">
      <c r="A5758" s="359" t="s">
        <v>10329</v>
      </c>
      <c r="B5758" s="360" t="s">
        <v>12839</v>
      </c>
      <c r="C5758" s="361" t="s">
        <v>5781</v>
      </c>
      <c r="D5758" s="360" t="s">
        <v>5782</v>
      </c>
      <c r="E5758" s="360" t="s">
        <v>5783</v>
      </c>
      <c r="F5758" s="362" t="s">
        <v>5784</v>
      </c>
      <c r="G5758" s="363" t="s">
        <v>5785</v>
      </c>
      <c r="H5758" s="361" t="s">
        <v>5786</v>
      </c>
      <c r="I5758" s="361" t="s">
        <v>5787</v>
      </c>
      <c r="J5758" s="361" t="s">
        <v>5788</v>
      </c>
      <c r="K5758" s="364"/>
      <c r="L5758" s="494"/>
    </row>
    <row r="5759" spans="1:13" ht="24" x14ac:dyDescent="0.2">
      <c r="A5759" s="359" t="s">
        <v>10331</v>
      </c>
      <c r="B5759" s="365" t="s">
        <v>5789</v>
      </c>
      <c r="C5759" s="366" t="s">
        <v>5935</v>
      </c>
      <c r="D5759" s="365" t="s">
        <v>217</v>
      </c>
      <c r="E5759" s="365" t="s">
        <v>243</v>
      </c>
      <c r="F5759" s="367" t="s">
        <v>5936</v>
      </c>
      <c r="G5759" s="368" t="s">
        <v>5793</v>
      </c>
      <c r="H5759" s="369">
        <v>1</v>
      </c>
      <c r="I5759" s="370">
        <v>2.65</v>
      </c>
      <c r="J5759" s="370">
        <v>2.65</v>
      </c>
      <c r="K5759" s="371"/>
      <c r="L5759" s="495">
        <v>3.2</v>
      </c>
      <c r="M5759" s="488">
        <v>3.2</v>
      </c>
    </row>
    <row r="5760" spans="1:13" ht="24" x14ac:dyDescent="0.2">
      <c r="A5760" s="359" t="s">
        <v>10333</v>
      </c>
      <c r="B5760" s="418" t="s">
        <v>5898</v>
      </c>
      <c r="C5760" s="419" t="s">
        <v>5906</v>
      </c>
      <c r="D5760" s="418" t="s">
        <v>217</v>
      </c>
      <c r="E5760" s="418" t="s">
        <v>5907</v>
      </c>
      <c r="F5760" s="420" t="s">
        <v>5908</v>
      </c>
      <c r="G5760" s="421" t="s">
        <v>185</v>
      </c>
      <c r="H5760" s="422">
        <v>4.4999999999999998E-2</v>
      </c>
      <c r="I5760" s="423">
        <v>23.82</v>
      </c>
      <c r="J5760" s="423">
        <v>1.07</v>
      </c>
      <c r="K5760" s="379"/>
      <c r="L5760" s="493">
        <v>28.7</v>
      </c>
    </row>
    <row r="5761" spans="1:13" ht="24" x14ac:dyDescent="0.2">
      <c r="A5761" s="359" t="s">
        <v>10334</v>
      </c>
      <c r="B5761" s="418" t="s">
        <v>5898</v>
      </c>
      <c r="C5761" s="419" t="s">
        <v>5909</v>
      </c>
      <c r="D5761" s="418" t="s">
        <v>217</v>
      </c>
      <c r="E5761" s="418" t="s">
        <v>5455</v>
      </c>
      <c r="F5761" s="420" t="s">
        <v>5908</v>
      </c>
      <c r="G5761" s="421" t="s">
        <v>185</v>
      </c>
      <c r="H5761" s="422">
        <v>8.8999999999999996E-2</v>
      </c>
      <c r="I5761" s="423">
        <v>16.12</v>
      </c>
      <c r="J5761" s="423">
        <v>1.43</v>
      </c>
      <c r="K5761" s="379"/>
      <c r="L5761" s="493">
        <v>19.420000000000002</v>
      </c>
    </row>
    <row r="5762" spans="1:13" ht="24" x14ac:dyDescent="0.2">
      <c r="A5762" s="359" t="s">
        <v>10335</v>
      </c>
      <c r="B5762" s="418" t="s">
        <v>5898</v>
      </c>
      <c r="C5762" s="419" t="s">
        <v>5937</v>
      </c>
      <c r="D5762" s="418" t="s">
        <v>217</v>
      </c>
      <c r="E5762" s="418" t="s">
        <v>5938</v>
      </c>
      <c r="F5762" s="420" t="s">
        <v>5901</v>
      </c>
      <c r="G5762" s="421" t="s">
        <v>5902</v>
      </c>
      <c r="H5762" s="422">
        <v>2.5000000000000001E-2</v>
      </c>
      <c r="I5762" s="423">
        <v>5.37</v>
      </c>
      <c r="J5762" s="423">
        <v>0.13</v>
      </c>
      <c r="K5762" s="379"/>
      <c r="L5762" s="493">
        <v>6.48</v>
      </c>
    </row>
    <row r="5763" spans="1:13" ht="24" x14ac:dyDescent="0.2">
      <c r="A5763" s="359" t="s">
        <v>15018</v>
      </c>
      <c r="B5763" s="424" t="s">
        <v>5898</v>
      </c>
      <c r="C5763" s="425" t="s">
        <v>5939</v>
      </c>
      <c r="D5763" s="424" t="s">
        <v>217</v>
      </c>
      <c r="E5763" s="424" t="s">
        <v>5940</v>
      </c>
      <c r="F5763" s="426" t="s">
        <v>5901</v>
      </c>
      <c r="G5763" s="427" t="s">
        <v>5905</v>
      </c>
      <c r="H5763" s="428">
        <v>4.2000000000000003E-2</v>
      </c>
      <c r="I5763" s="429">
        <v>0.69</v>
      </c>
      <c r="J5763" s="417">
        <v>0.02</v>
      </c>
      <c r="K5763" s="379"/>
      <c r="L5763" s="489">
        <v>0.84</v>
      </c>
    </row>
    <row r="5764" spans="1:13" ht="12.75" thickBot="1" x14ac:dyDescent="0.25">
      <c r="A5764" s="359" t="s">
        <v>15019</v>
      </c>
      <c r="B5764" s="381" t="s">
        <v>12846</v>
      </c>
      <c r="C5764" s="382" t="s">
        <v>5781</v>
      </c>
      <c r="D5764" s="381" t="s">
        <v>5782</v>
      </c>
      <c r="E5764" s="381" t="s">
        <v>5783</v>
      </c>
      <c r="F5764" s="383" t="s">
        <v>5784</v>
      </c>
      <c r="G5764" s="384" t="s">
        <v>5785</v>
      </c>
      <c r="H5764" s="382" t="s">
        <v>5786</v>
      </c>
      <c r="I5764" s="431" t="s">
        <v>5787</v>
      </c>
      <c r="J5764" s="382" t="s">
        <v>5788</v>
      </c>
      <c r="K5764" s="364"/>
    </row>
    <row r="5765" spans="1:13" ht="12.75" thickTop="1" x14ac:dyDescent="0.2">
      <c r="A5765" s="359" t="s">
        <v>15020</v>
      </c>
      <c r="B5765" s="401" t="s">
        <v>5789</v>
      </c>
      <c r="C5765" s="402" t="s">
        <v>6484</v>
      </c>
      <c r="D5765" s="401" t="s">
        <v>5791</v>
      </c>
      <c r="E5765" s="401" t="s">
        <v>623</v>
      </c>
      <c r="F5765" s="403">
        <v>22</v>
      </c>
      <c r="G5765" s="404" t="s">
        <v>5885</v>
      </c>
      <c r="H5765" s="405">
        <v>1</v>
      </c>
      <c r="I5765" s="406">
        <v>166.91000000000003</v>
      </c>
      <c r="J5765" s="406">
        <v>166.91000000000003</v>
      </c>
      <c r="K5765" s="371"/>
      <c r="L5765" s="496">
        <v>201.09</v>
      </c>
      <c r="M5765" s="488">
        <v>201.09</v>
      </c>
    </row>
    <row r="5766" spans="1:13" x14ac:dyDescent="0.2">
      <c r="A5766" s="359" t="s">
        <v>10336</v>
      </c>
      <c r="B5766" s="373" t="s">
        <v>5794</v>
      </c>
      <c r="C5766" s="374" t="s">
        <v>5815</v>
      </c>
      <c r="D5766" s="373" t="s">
        <v>5791</v>
      </c>
      <c r="E5766" s="373" t="s">
        <v>5286</v>
      </c>
      <c r="F5766" s="375" t="s">
        <v>5796</v>
      </c>
      <c r="G5766" s="376" t="s">
        <v>86</v>
      </c>
      <c r="H5766" s="377">
        <v>1.89</v>
      </c>
      <c r="I5766" s="378">
        <v>11.07</v>
      </c>
      <c r="J5766" s="378">
        <v>20.92</v>
      </c>
      <c r="K5766" s="379"/>
      <c r="L5766" s="493">
        <v>13.34</v>
      </c>
    </row>
    <row r="5767" spans="1:13" x14ac:dyDescent="0.2">
      <c r="A5767" s="359" t="s">
        <v>10338</v>
      </c>
      <c r="B5767" s="373" t="s">
        <v>5794</v>
      </c>
      <c r="C5767" s="374" t="s">
        <v>6429</v>
      </c>
      <c r="D5767" s="373" t="s">
        <v>5791</v>
      </c>
      <c r="E5767" s="373" t="s">
        <v>6430</v>
      </c>
      <c r="F5767" s="375" t="s">
        <v>5798</v>
      </c>
      <c r="G5767" s="376" t="s">
        <v>5885</v>
      </c>
      <c r="H5767" s="377">
        <v>0.6</v>
      </c>
      <c r="I5767" s="378">
        <v>125.07</v>
      </c>
      <c r="J5767" s="378">
        <v>75.040000000000006</v>
      </c>
      <c r="K5767" s="379"/>
      <c r="L5767" s="493">
        <v>150.66999999999999</v>
      </c>
    </row>
    <row r="5768" spans="1:13" x14ac:dyDescent="0.2">
      <c r="A5768" s="359" t="s">
        <v>10340</v>
      </c>
      <c r="B5768" s="373" t="s">
        <v>5794</v>
      </c>
      <c r="C5768" s="374" t="s">
        <v>5967</v>
      </c>
      <c r="D5768" s="373" t="s">
        <v>5791</v>
      </c>
      <c r="E5768" s="373" t="s">
        <v>5375</v>
      </c>
      <c r="F5768" s="375" t="s">
        <v>5798</v>
      </c>
      <c r="G5768" s="376" t="s">
        <v>5885</v>
      </c>
      <c r="H5768" s="377">
        <v>0.6</v>
      </c>
      <c r="I5768" s="378">
        <v>118.26</v>
      </c>
      <c r="J5768" s="378">
        <v>70.95</v>
      </c>
      <c r="K5768" s="379"/>
      <c r="L5768" s="493">
        <v>142.47</v>
      </c>
    </row>
    <row r="5769" spans="1:13" x14ac:dyDescent="0.2">
      <c r="A5769" s="359" t="s">
        <v>10341</v>
      </c>
      <c r="B5769" s="360" t="s">
        <v>12852</v>
      </c>
      <c r="C5769" s="361" t="s">
        <v>5781</v>
      </c>
      <c r="D5769" s="360" t="s">
        <v>5782</v>
      </c>
      <c r="E5769" s="360" t="s">
        <v>5783</v>
      </c>
      <c r="F5769" s="362" t="s">
        <v>5784</v>
      </c>
      <c r="G5769" s="363" t="s">
        <v>5785</v>
      </c>
      <c r="H5769" s="361" t="s">
        <v>5786</v>
      </c>
      <c r="I5769" s="361" t="s">
        <v>5787</v>
      </c>
      <c r="J5769" s="361" t="s">
        <v>5788</v>
      </c>
      <c r="K5769" s="364"/>
      <c r="L5769" s="494"/>
    </row>
    <row r="5770" spans="1:13" x14ac:dyDescent="0.2">
      <c r="A5770" s="359" t="s">
        <v>10342</v>
      </c>
      <c r="B5770" s="365" t="s">
        <v>5789</v>
      </c>
      <c r="C5770" s="366" t="s">
        <v>6486</v>
      </c>
      <c r="D5770" s="365" t="s">
        <v>5791</v>
      </c>
      <c r="E5770" s="365" t="s">
        <v>625</v>
      </c>
      <c r="F5770" s="367">
        <v>22</v>
      </c>
      <c r="G5770" s="368" t="s">
        <v>5793</v>
      </c>
      <c r="H5770" s="369">
        <v>1</v>
      </c>
      <c r="I5770" s="370">
        <v>32.700000000000003</v>
      </c>
      <c r="J5770" s="370">
        <v>32.699999999999996</v>
      </c>
      <c r="K5770" s="371"/>
      <c r="L5770" s="495">
        <v>39.369999999999997</v>
      </c>
      <c r="M5770" s="488">
        <v>39.369999999999997</v>
      </c>
    </row>
    <row r="5771" spans="1:13" x14ac:dyDescent="0.2">
      <c r="A5771" s="359" t="s">
        <v>10345</v>
      </c>
      <c r="B5771" s="373" t="s">
        <v>5794</v>
      </c>
      <c r="C5771" s="374" t="s">
        <v>5840</v>
      </c>
      <c r="D5771" s="373" t="s">
        <v>5791</v>
      </c>
      <c r="E5771" s="373" t="s">
        <v>5288</v>
      </c>
      <c r="F5771" s="375" t="s">
        <v>5796</v>
      </c>
      <c r="G5771" s="376" t="s">
        <v>86</v>
      </c>
      <c r="H5771" s="377">
        <v>0.27700000000000002</v>
      </c>
      <c r="I5771" s="378">
        <v>18.510000000000002</v>
      </c>
      <c r="J5771" s="378">
        <v>5.12</v>
      </c>
      <c r="K5771" s="379"/>
      <c r="L5771" s="493">
        <v>22.3</v>
      </c>
    </row>
    <row r="5772" spans="1:13" x14ac:dyDescent="0.2">
      <c r="A5772" s="359" t="s">
        <v>15021</v>
      </c>
      <c r="B5772" s="396" t="s">
        <v>5794</v>
      </c>
      <c r="C5772" s="397" t="s">
        <v>5815</v>
      </c>
      <c r="D5772" s="396" t="s">
        <v>5791</v>
      </c>
      <c r="E5772" s="396" t="s">
        <v>5286</v>
      </c>
      <c r="F5772" s="398" t="s">
        <v>5796</v>
      </c>
      <c r="G5772" s="399" t="s">
        <v>86</v>
      </c>
      <c r="H5772" s="400">
        <v>0.2863</v>
      </c>
      <c r="I5772" s="430">
        <v>11.07</v>
      </c>
      <c r="J5772" s="380">
        <v>3.16</v>
      </c>
      <c r="K5772" s="379"/>
      <c r="L5772" s="489">
        <v>13.34</v>
      </c>
    </row>
    <row r="5773" spans="1:13" ht="12.75" thickBot="1" x14ac:dyDescent="0.25">
      <c r="A5773" s="359" t="s">
        <v>15022</v>
      </c>
      <c r="B5773" s="396" t="s">
        <v>5794</v>
      </c>
      <c r="C5773" s="397" t="s">
        <v>6487</v>
      </c>
      <c r="D5773" s="396" t="s">
        <v>5791</v>
      </c>
      <c r="E5773" s="396" t="s">
        <v>6488</v>
      </c>
      <c r="F5773" s="398" t="s">
        <v>5798</v>
      </c>
      <c r="G5773" s="399" t="s">
        <v>5885</v>
      </c>
      <c r="H5773" s="400">
        <v>5.0999999999999997E-2</v>
      </c>
      <c r="I5773" s="430">
        <v>413.11768500000011</v>
      </c>
      <c r="J5773" s="380">
        <v>21.06</v>
      </c>
      <c r="K5773" s="379"/>
      <c r="L5773" s="489">
        <v>493</v>
      </c>
    </row>
    <row r="5774" spans="1:13" ht="12.75" thickTop="1" x14ac:dyDescent="0.2">
      <c r="A5774" s="359" t="s">
        <v>15023</v>
      </c>
      <c r="B5774" s="390" t="s">
        <v>5794</v>
      </c>
      <c r="C5774" s="391" t="s">
        <v>6489</v>
      </c>
      <c r="D5774" s="390" t="s">
        <v>5791</v>
      </c>
      <c r="E5774" s="390" t="s">
        <v>6490</v>
      </c>
      <c r="F5774" s="392" t="s">
        <v>5798</v>
      </c>
      <c r="G5774" s="393" t="s">
        <v>5385</v>
      </c>
      <c r="H5774" s="394">
        <v>0.85709999999999997</v>
      </c>
      <c r="I5774" s="395">
        <v>0.24</v>
      </c>
      <c r="J5774" s="395">
        <v>0.2</v>
      </c>
      <c r="K5774" s="379"/>
      <c r="L5774" s="491">
        <v>0.28999999999999998</v>
      </c>
    </row>
    <row r="5775" spans="1:13" ht="24" x14ac:dyDescent="0.2">
      <c r="A5775" s="359" t="s">
        <v>10346</v>
      </c>
      <c r="B5775" s="373" t="s">
        <v>5794</v>
      </c>
      <c r="C5775" s="374" t="s">
        <v>6491</v>
      </c>
      <c r="D5775" s="373" t="s">
        <v>5791</v>
      </c>
      <c r="E5775" s="373" t="s">
        <v>6492</v>
      </c>
      <c r="F5775" s="375" t="s">
        <v>5798</v>
      </c>
      <c r="G5775" s="376" t="s">
        <v>5793</v>
      </c>
      <c r="H5775" s="377">
        <v>1</v>
      </c>
      <c r="I5775" s="378">
        <v>1.68</v>
      </c>
      <c r="J5775" s="378">
        <v>1.68</v>
      </c>
      <c r="K5775" s="379"/>
      <c r="L5775" s="493">
        <v>2.0299999999999998</v>
      </c>
    </row>
    <row r="5776" spans="1:13" x14ac:dyDescent="0.2">
      <c r="A5776" s="359" t="s">
        <v>10348</v>
      </c>
      <c r="B5776" s="373" t="s">
        <v>5794</v>
      </c>
      <c r="C5776" s="374" t="s">
        <v>6493</v>
      </c>
      <c r="D5776" s="373" t="s">
        <v>5791</v>
      </c>
      <c r="E5776" s="373" t="s">
        <v>6494</v>
      </c>
      <c r="F5776" s="375" t="s">
        <v>5798</v>
      </c>
      <c r="G5776" s="376" t="s">
        <v>6495</v>
      </c>
      <c r="H5776" s="377">
        <v>16.5</v>
      </c>
      <c r="I5776" s="378">
        <v>0.09</v>
      </c>
      <c r="J5776" s="378">
        <v>1.48</v>
      </c>
      <c r="K5776" s="379"/>
      <c r="L5776" s="493">
        <v>0.12</v>
      </c>
    </row>
    <row r="5777" spans="1:13" x14ac:dyDescent="0.2">
      <c r="A5777" s="359" t="s">
        <v>10351</v>
      </c>
      <c r="B5777" s="360" t="s">
        <v>12861</v>
      </c>
      <c r="C5777" s="361" t="s">
        <v>5781</v>
      </c>
      <c r="D5777" s="360" t="s">
        <v>5782</v>
      </c>
      <c r="E5777" s="360" t="s">
        <v>5783</v>
      </c>
      <c r="F5777" s="362" t="s">
        <v>5784</v>
      </c>
      <c r="G5777" s="363" t="s">
        <v>5785</v>
      </c>
      <c r="H5777" s="361" t="s">
        <v>5786</v>
      </c>
      <c r="I5777" s="361" t="s">
        <v>5787</v>
      </c>
      <c r="J5777" s="361" t="s">
        <v>5788</v>
      </c>
      <c r="K5777" s="364"/>
      <c r="L5777" s="494"/>
    </row>
    <row r="5778" spans="1:13" x14ac:dyDescent="0.2">
      <c r="A5778" s="359" t="s">
        <v>10352</v>
      </c>
      <c r="B5778" s="365" t="s">
        <v>5789</v>
      </c>
      <c r="C5778" s="366" t="s">
        <v>12863</v>
      </c>
      <c r="D5778" s="365" t="s">
        <v>5791</v>
      </c>
      <c r="E5778" s="365" t="s">
        <v>2163</v>
      </c>
      <c r="F5778" s="367">
        <v>27</v>
      </c>
      <c r="G5778" s="368" t="s">
        <v>5385</v>
      </c>
      <c r="H5778" s="369">
        <v>1</v>
      </c>
      <c r="I5778" s="370">
        <v>45.24</v>
      </c>
      <c r="J5778" s="370">
        <v>45.239999999999995</v>
      </c>
      <c r="K5778" s="371"/>
      <c r="L5778" s="495">
        <v>54.49</v>
      </c>
      <c r="M5778" s="488">
        <v>54.49</v>
      </c>
    </row>
    <row r="5779" spans="1:13" x14ac:dyDescent="0.2">
      <c r="A5779" s="359" t="s">
        <v>10353</v>
      </c>
      <c r="B5779" s="373" t="s">
        <v>5794</v>
      </c>
      <c r="C5779" s="374" t="s">
        <v>5840</v>
      </c>
      <c r="D5779" s="373" t="s">
        <v>5791</v>
      </c>
      <c r="E5779" s="373" t="s">
        <v>5288</v>
      </c>
      <c r="F5779" s="375" t="s">
        <v>5796</v>
      </c>
      <c r="G5779" s="376" t="s">
        <v>86</v>
      </c>
      <c r="H5779" s="377">
        <v>0.6</v>
      </c>
      <c r="I5779" s="378">
        <v>18.510000000000002</v>
      </c>
      <c r="J5779" s="378">
        <v>11.1</v>
      </c>
      <c r="K5779" s="379"/>
      <c r="L5779" s="493">
        <v>22.3</v>
      </c>
    </row>
    <row r="5780" spans="1:13" x14ac:dyDescent="0.2">
      <c r="A5780" s="359" t="s">
        <v>10356</v>
      </c>
      <c r="B5780" s="373" t="s">
        <v>5794</v>
      </c>
      <c r="C5780" s="374" t="s">
        <v>5797</v>
      </c>
      <c r="D5780" s="373" t="s">
        <v>5791</v>
      </c>
      <c r="E5780" s="373" t="s">
        <v>5380</v>
      </c>
      <c r="F5780" s="375" t="s">
        <v>5798</v>
      </c>
      <c r="G5780" s="376" t="s">
        <v>5298</v>
      </c>
      <c r="H5780" s="377">
        <v>12.1595</v>
      </c>
      <c r="I5780" s="378">
        <v>0.52</v>
      </c>
      <c r="J5780" s="378">
        <v>6.32</v>
      </c>
      <c r="K5780" s="379"/>
      <c r="L5780" s="493">
        <v>0.63</v>
      </c>
    </row>
    <row r="5781" spans="1:13" x14ac:dyDescent="0.2">
      <c r="A5781" s="359" t="s">
        <v>15024</v>
      </c>
      <c r="B5781" s="396" t="s">
        <v>5794</v>
      </c>
      <c r="C5781" s="397" t="s">
        <v>5815</v>
      </c>
      <c r="D5781" s="396" t="s">
        <v>5791</v>
      </c>
      <c r="E5781" s="396" t="s">
        <v>5286</v>
      </c>
      <c r="F5781" s="398" t="s">
        <v>5796</v>
      </c>
      <c r="G5781" s="399" t="s">
        <v>86</v>
      </c>
      <c r="H5781" s="400">
        <v>1.6855</v>
      </c>
      <c r="I5781" s="430">
        <v>11.07</v>
      </c>
      <c r="J5781" s="380">
        <v>18.649999999999999</v>
      </c>
      <c r="K5781" s="379"/>
      <c r="L5781" s="489">
        <v>13.34</v>
      </c>
    </row>
    <row r="5782" spans="1:13" ht="12.75" thickBot="1" x14ac:dyDescent="0.25">
      <c r="A5782" s="359" t="s">
        <v>15025</v>
      </c>
      <c r="B5782" s="396" t="s">
        <v>5794</v>
      </c>
      <c r="C5782" s="397" t="s">
        <v>5966</v>
      </c>
      <c r="D5782" s="396" t="s">
        <v>5791</v>
      </c>
      <c r="E5782" s="396" t="s">
        <v>5538</v>
      </c>
      <c r="F5782" s="398" t="s">
        <v>5798</v>
      </c>
      <c r="G5782" s="399" t="s">
        <v>5885</v>
      </c>
      <c r="H5782" s="400">
        <v>2.75E-2</v>
      </c>
      <c r="I5782" s="430">
        <v>149.06290000000016</v>
      </c>
      <c r="J5782" s="380">
        <v>4.09</v>
      </c>
      <c r="K5782" s="379"/>
      <c r="L5782" s="489">
        <v>176.93</v>
      </c>
    </row>
    <row r="5783" spans="1:13" ht="12.75" thickTop="1" x14ac:dyDescent="0.2">
      <c r="A5783" s="359" t="s">
        <v>15026</v>
      </c>
      <c r="B5783" s="390" t="s">
        <v>5794</v>
      </c>
      <c r="C5783" s="391" t="s">
        <v>5968</v>
      </c>
      <c r="D5783" s="390" t="s">
        <v>5791</v>
      </c>
      <c r="E5783" s="390" t="s">
        <v>5377</v>
      </c>
      <c r="F5783" s="392" t="s">
        <v>5798</v>
      </c>
      <c r="G5783" s="393" t="s">
        <v>5885</v>
      </c>
      <c r="H5783" s="394">
        <v>1.4999999999999999E-2</v>
      </c>
      <c r="I5783" s="395">
        <v>117.49</v>
      </c>
      <c r="J5783" s="395">
        <v>1.76</v>
      </c>
      <c r="K5783" s="379"/>
      <c r="L5783" s="491">
        <v>141.54</v>
      </c>
    </row>
    <row r="5784" spans="1:13" x14ac:dyDescent="0.2">
      <c r="A5784" s="359" t="s">
        <v>10357</v>
      </c>
      <c r="B5784" s="373" t="s">
        <v>5794</v>
      </c>
      <c r="C5784" s="374" t="s">
        <v>5967</v>
      </c>
      <c r="D5784" s="373" t="s">
        <v>5791</v>
      </c>
      <c r="E5784" s="373" t="s">
        <v>5375</v>
      </c>
      <c r="F5784" s="375" t="s">
        <v>5798</v>
      </c>
      <c r="G5784" s="376" t="s">
        <v>5885</v>
      </c>
      <c r="H5784" s="377">
        <v>1.4999999999999999E-2</v>
      </c>
      <c r="I5784" s="378">
        <v>118.26</v>
      </c>
      <c r="J5784" s="378">
        <v>1.77</v>
      </c>
      <c r="K5784" s="379"/>
      <c r="L5784" s="493">
        <v>142.47</v>
      </c>
    </row>
    <row r="5785" spans="1:13" x14ac:dyDescent="0.2">
      <c r="A5785" s="359" t="s">
        <v>10359</v>
      </c>
      <c r="B5785" s="373" t="s">
        <v>5794</v>
      </c>
      <c r="C5785" s="374" t="s">
        <v>6006</v>
      </c>
      <c r="D5785" s="373" t="s">
        <v>5791</v>
      </c>
      <c r="E5785" s="373" t="s">
        <v>5384</v>
      </c>
      <c r="F5785" s="375" t="s">
        <v>5798</v>
      </c>
      <c r="G5785" s="376" t="s">
        <v>5385</v>
      </c>
      <c r="H5785" s="377">
        <v>0.13070000000000001</v>
      </c>
      <c r="I5785" s="378">
        <v>11.87</v>
      </c>
      <c r="J5785" s="378">
        <v>1.55</v>
      </c>
      <c r="K5785" s="379"/>
      <c r="L5785" s="493">
        <v>14.3</v>
      </c>
    </row>
    <row r="5786" spans="1:13" x14ac:dyDescent="0.2">
      <c r="A5786" s="359" t="s">
        <v>10362</v>
      </c>
      <c r="B5786" s="360" t="s">
        <v>12872</v>
      </c>
      <c r="C5786" s="361" t="s">
        <v>5781</v>
      </c>
      <c r="D5786" s="360" t="s">
        <v>5782</v>
      </c>
      <c r="E5786" s="360" t="s">
        <v>5783</v>
      </c>
      <c r="F5786" s="362" t="s">
        <v>5784</v>
      </c>
      <c r="G5786" s="363" t="s">
        <v>5785</v>
      </c>
      <c r="H5786" s="361" t="s">
        <v>5786</v>
      </c>
      <c r="I5786" s="361" t="s">
        <v>5787</v>
      </c>
      <c r="J5786" s="361" t="s">
        <v>5788</v>
      </c>
      <c r="K5786" s="364"/>
      <c r="L5786" s="494"/>
    </row>
    <row r="5787" spans="1:13" ht="24" x14ac:dyDescent="0.2">
      <c r="A5787" s="359" t="s">
        <v>10363</v>
      </c>
      <c r="B5787" s="365" t="s">
        <v>5789</v>
      </c>
      <c r="C5787" s="366" t="s">
        <v>12874</v>
      </c>
      <c r="D5787" s="365" t="s">
        <v>5791</v>
      </c>
      <c r="E5787" s="365" t="s">
        <v>12875</v>
      </c>
      <c r="F5787" s="367">
        <v>18</v>
      </c>
      <c r="G5787" s="368" t="s">
        <v>5793</v>
      </c>
      <c r="H5787" s="369">
        <v>1</v>
      </c>
      <c r="I5787" s="370">
        <v>469.24</v>
      </c>
      <c r="J5787" s="370">
        <v>469.24</v>
      </c>
      <c r="K5787" s="371"/>
      <c r="L5787" s="495">
        <v>565.24</v>
      </c>
      <c r="M5787" s="488">
        <v>565.24</v>
      </c>
    </row>
    <row r="5788" spans="1:13" x14ac:dyDescent="0.2">
      <c r="A5788" s="359" t="s">
        <v>10364</v>
      </c>
      <c r="B5788" s="373" t="s">
        <v>5794</v>
      </c>
      <c r="C5788" s="374" t="s">
        <v>5840</v>
      </c>
      <c r="D5788" s="373" t="s">
        <v>5791</v>
      </c>
      <c r="E5788" s="373" t="s">
        <v>5288</v>
      </c>
      <c r="F5788" s="375" t="s">
        <v>5796</v>
      </c>
      <c r="G5788" s="376" t="s">
        <v>86</v>
      </c>
      <c r="H5788" s="377">
        <v>2.5</v>
      </c>
      <c r="I5788" s="378">
        <v>18.510000000000002</v>
      </c>
      <c r="J5788" s="378">
        <v>46.27</v>
      </c>
      <c r="K5788" s="379"/>
      <c r="L5788" s="493">
        <v>22.3</v>
      </c>
    </row>
    <row r="5789" spans="1:13" x14ac:dyDescent="0.2">
      <c r="A5789" s="359" t="s">
        <v>10367</v>
      </c>
      <c r="B5789" s="373" t="s">
        <v>5794</v>
      </c>
      <c r="C5789" s="374" t="s">
        <v>5797</v>
      </c>
      <c r="D5789" s="373" t="s">
        <v>5791</v>
      </c>
      <c r="E5789" s="373" t="s">
        <v>5380</v>
      </c>
      <c r="F5789" s="375" t="s">
        <v>5798</v>
      </c>
      <c r="G5789" s="376" t="s">
        <v>5298</v>
      </c>
      <c r="H5789" s="377">
        <v>3.42</v>
      </c>
      <c r="I5789" s="378">
        <v>0.52</v>
      </c>
      <c r="J5789" s="378">
        <v>1.77</v>
      </c>
      <c r="K5789" s="379"/>
      <c r="L5789" s="493">
        <v>0.63</v>
      </c>
    </row>
    <row r="5790" spans="1:13" x14ac:dyDescent="0.2">
      <c r="A5790" s="359" t="s">
        <v>15027</v>
      </c>
      <c r="B5790" s="396" t="s">
        <v>5794</v>
      </c>
      <c r="C5790" s="397" t="s">
        <v>6250</v>
      </c>
      <c r="D5790" s="396" t="s">
        <v>5791</v>
      </c>
      <c r="E5790" s="396" t="s">
        <v>5413</v>
      </c>
      <c r="F5790" s="398" t="s">
        <v>5798</v>
      </c>
      <c r="G5790" s="399" t="s">
        <v>5305</v>
      </c>
      <c r="H5790" s="400">
        <v>5.9499999999999997E-2</v>
      </c>
      <c r="I5790" s="430">
        <v>12.5</v>
      </c>
      <c r="J5790" s="380">
        <v>0.74</v>
      </c>
      <c r="K5790" s="379"/>
      <c r="L5790" s="489">
        <v>15.06</v>
      </c>
    </row>
    <row r="5791" spans="1:13" ht="12.75" thickBot="1" x14ac:dyDescent="0.25">
      <c r="A5791" s="359" t="s">
        <v>15028</v>
      </c>
      <c r="B5791" s="396" t="s">
        <v>5794</v>
      </c>
      <c r="C5791" s="397" t="s">
        <v>12880</v>
      </c>
      <c r="D5791" s="396" t="s">
        <v>5791</v>
      </c>
      <c r="E5791" s="396" t="s">
        <v>5416</v>
      </c>
      <c r="F5791" s="398" t="s">
        <v>5798</v>
      </c>
      <c r="G5791" s="399" t="s">
        <v>5305</v>
      </c>
      <c r="H5791" s="400">
        <v>1</v>
      </c>
      <c r="I5791" s="430">
        <v>116.74</v>
      </c>
      <c r="J5791" s="380">
        <v>116.74</v>
      </c>
      <c r="K5791" s="379"/>
      <c r="L5791" s="489">
        <v>140.63999999999999</v>
      </c>
    </row>
    <row r="5792" spans="1:13" ht="12.75" thickTop="1" x14ac:dyDescent="0.2">
      <c r="A5792" s="359" t="s">
        <v>15029</v>
      </c>
      <c r="B5792" s="390" t="s">
        <v>5794</v>
      </c>
      <c r="C5792" s="391" t="s">
        <v>5815</v>
      </c>
      <c r="D5792" s="390" t="s">
        <v>5791</v>
      </c>
      <c r="E5792" s="390" t="s">
        <v>5286</v>
      </c>
      <c r="F5792" s="392" t="s">
        <v>5796</v>
      </c>
      <c r="G5792" s="393" t="s">
        <v>86</v>
      </c>
      <c r="H5792" s="394">
        <v>1</v>
      </c>
      <c r="I5792" s="395">
        <v>11.281336363636258</v>
      </c>
      <c r="J5792" s="395">
        <v>11.28</v>
      </c>
      <c r="K5792" s="379"/>
      <c r="L5792" s="491">
        <v>13.34</v>
      </c>
    </row>
    <row r="5793" spans="1:13" x14ac:dyDescent="0.2">
      <c r="A5793" s="359" t="s">
        <v>10368</v>
      </c>
      <c r="B5793" s="373" t="s">
        <v>5794</v>
      </c>
      <c r="C5793" s="374" t="s">
        <v>6197</v>
      </c>
      <c r="D5793" s="373" t="s">
        <v>5791</v>
      </c>
      <c r="E5793" s="373" t="s">
        <v>5364</v>
      </c>
      <c r="F5793" s="375" t="s">
        <v>5798</v>
      </c>
      <c r="G5793" s="376" t="s">
        <v>5885</v>
      </c>
      <c r="H5793" s="377">
        <v>9.7000000000000003E-3</v>
      </c>
      <c r="I5793" s="378">
        <v>154.26</v>
      </c>
      <c r="J5793" s="378">
        <v>1.49</v>
      </c>
      <c r="K5793" s="379"/>
      <c r="L5793" s="493">
        <v>185.84</v>
      </c>
    </row>
    <row r="5794" spans="1:13" x14ac:dyDescent="0.2">
      <c r="A5794" s="359" t="s">
        <v>10370</v>
      </c>
      <c r="B5794" s="373" t="s">
        <v>5794</v>
      </c>
      <c r="C5794" s="374" t="s">
        <v>6258</v>
      </c>
      <c r="D5794" s="373" t="s">
        <v>5791</v>
      </c>
      <c r="E5794" s="373" t="s">
        <v>5414</v>
      </c>
      <c r="F5794" s="375" t="s">
        <v>5798</v>
      </c>
      <c r="G5794" s="376" t="s">
        <v>5305</v>
      </c>
      <c r="H5794" s="377">
        <v>0.22839999999999999</v>
      </c>
      <c r="I5794" s="378">
        <v>9.0299999999999994</v>
      </c>
      <c r="J5794" s="378">
        <v>2.06</v>
      </c>
      <c r="K5794" s="379"/>
      <c r="L5794" s="493">
        <v>10.88</v>
      </c>
    </row>
    <row r="5795" spans="1:13" x14ac:dyDescent="0.2">
      <c r="A5795" s="359" t="s">
        <v>10372</v>
      </c>
      <c r="B5795" s="373" t="s">
        <v>5794</v>
      </c>
      <c r="C5795" s="374" t="s">
        <v>6259</v>
      </c>
      <c r="D5795" s="373" t="s">
        <v>5791</v>
      </c>
      <c r="E5795" s="373" t="s">
        <v>5411</v>
      </c>
      <c r="F5795" s="375" t="s">
        <v>5798</v>
      </c>
      <c r="G5795" s="376" t="s">
        <v>5305</v>
      </c>
      <c r="H5795" s="377">
        <v>0.29759999999999998</v>
      </c>
      <c r="I5795" s="378">
        <v>2.2400000000000002</v>
      </c>
      <c r="J5795" s="378">
        <v>0.66</v>
      </c>
      <c r="K5795" s="379"/>
      <c r="L5795" s="493">
        <v>2.71</v>
      </c>
    </row>
    <row r="5796" spans="1:13" x14ac:dyDescent="0.2">
      <c r="A5796" s="359" t="s">
        <v>10373</v>
      </c>
      <c r="B5796" s="373" t="s">
        <v>5794</v>
      </c>
      <c r="C5796" s="374" t="s">
        <v>6260</v>
      </c>
      <c r="D5796" s="373" t="s">
        <v>5791</v>
      </c>
      <c r="E5796" s="373" t="s">
        <v>5407</v>
      </c>
      <c r="F5796" s="375" t="s">
        <v>5798</v>
      </c>
      <c r="G5796" s="376" t="s">
        <v>5298</v>
      </c>
      <c r="H5796" s="377">
        <v>0.23810000000000001</v>
      </c>
      <c r="I5796" s="378">
        <v>27.94</v>
      </c>
      <c r="J5796" s="378">
        <v>6.65</v>
      </c>
      <c r="K5796" s="379"/>
      <c r="L5796" s="493">
        <v>33.659999999999997</v>
      </c>
    </row>
    <row r="5797" spans="1:13" x14ac:dyDescent="0.2">
      <c r="A5797" s="359" t="s">
        <v>10374</v>
      </c>
      <c r="B5797" s="373" t="s">
        <v>5794</v>
      </c>
      <c r="C5797" s="374" t="s">
        <v>12887</v>
      </c>
      <c r="D5797" s="373" t="s">
        <v>5791</v>
      </c>
      <c r="E5797" s="373" t="s">
        <v>12888</v>
      </c>
      <c r="F5797" s="375" t="s">
        <v>5798</v>
      </c>
      <c r="G5797" s="376" t="s">
        <v>5298</v>
      </c>
      <c r="H5797" s="377">
        <v>7.508</v>
      </c>
      <c r="I5797" s="378">
        <v>7.8</v>
      </c>
      <c r="J5797" s="378">
        <v>58.56</v>
      </c>
      <c r="K5797" s="379"/>
      <c r="L5797" s="493">
        <v>9.4</v>
      </c>
    </row>
    <row r="5798" spans="1:13" x14ac:dyDescent="0.2">
      <c r="A5798" s="359" t="s">
        <v>10377</v>
      </c>
      <c r="B5798" s="373" t="s">
        <v>5794</v>
      </c>
      <c r="C5798" s="374" t="s">
        <v>12890</v>
      </c>
      <c r="D5798" s="373" t="s">
        <v>5791</v>
      </c>
      <c r="E5798" s="373" t="s">
        <v>12891</v>
      </c>
      <c r="F5798" s="375" t="s">
        <v>5798</v>
      </c>
      <c r="G5798" s="376" t="s">
        <v>5298</v>
      </c>
      <c r="H5798" s="377">
        <v>21.457999999999998</v>
      </c>
      <c r="I5798" s="378">
        <v>7.11</v>
      </c>
      <c r="J5798" s="378">
        <v>152.56</v>
      </c>
      <c r="K5798" s="379"/>
      <c r="L5798" s="493">
        <v>8.57</v>
      </c>
    </row>
    <row r="5799" spans="1:13" x14ac:dyDescent="0.2">
      <c r="A5799" s="359" t="s">
        <v>15030</v>
      </c>
      <c r="B5799" s="396" t="s">
        <v>5794</v>
      </c>
      <c r="C5799" s="397" t="s">
        <v>6261</v>
      </c>
      <c r="D5799" s="396" t="s">
        <v>5791</v>
      </c>
      <c r="E5799" s="396" t="s">
        <v>5409</v>
      </c>
      <c r="F5799" s="398" t="s">
        <v>5798</v>
      </c>
      <c r="G5799" s="399" t="s">
        <v>5298</v>
      </c>
      <c r="H5799" s="400">
        <v>0.17799999999999999</v>
      </c>
      <c r="I5799" s="430">
        <v>23.16</v>
      </c>
      <c r="J5799" s="380">
        <v>4.12</v>
      </c>
      <c r="K5799" s="379"/>
      <c r="L5799" s="489">
        <v>27.91</v>
      </c>
    </row>
    <row r="5800" spans="1:13" ht="12.75" thickBot="1" x14ac:dyDescent="0.25">
      <c r="A5800" s="359" t="s">
        <v>15031</v>
      </c>
      <c r="B5800" s="396" t="s">
        <v>5794</v>
      </c>
      <c r="C5800" s="397" t="s">
        <v>12894</v>
      </c>
      <c r="D5800" s="396" t="s">
        <v>5791</v>
      </c>
      <c r="E5800" s="396" t="s">
        <v>12895</v>
      </c>
      <c r="F5800" s="398" t="s">
        <v>5798</v>
      </c>
      <c r="G5800" s="399" t="s">
        <v>5298</v>
      </c>
      <c r="H5800" s="400">
        <v>7.9169999999999998</v>
      </c>
      <c r="I5800" s="430">
        <v>8.3800000000000008</v>
      </c>
      <c r="J5800" s="380">
        <v>66.34</v>
      </c>
      <c r="K5800" s="379"/>
      <c r="L5800" s="489">
        <v>10.1</v>
      </c>
    </row>
    <row r="5801" spans="1:13" ht="12.75" thickTop="1" x14ac:dyDescent="0.2">
      <c r="A5801" s="359" t="s">
        <v>15032</v>
      </c>
      <c r="B5801" s="407" t="s">
        <v>12897</v>
      </c>
      <c r="C5801" s="408" t="s">
        <v>5781</v>
      </c>
      <c r="D5801" s="407" t="s">
        <v>5782</v>
      </c>
      <c r="E5801" s="407" t="s">
        <v>5783</v>
      </c>
      <c r="F5801" s="409" t="s">
        <v>5784</v>
      </c>
      <c r="G5801" s="410" t="s">
        <v>5785</v>
      </c>
      <c r="H5801" s="408" t="s">
        <v>5786</v>
      </c>
      <c r="I5801" s="408" t="s">
        <v>5787</v>
      </c>
      <c r="J5801" s="408" t="s">
        <v>5788</v>
      </c>
      <c r="K5801" s="364"/>
      <c r="L5801" s="492"/>
    </row>
    <row r="5802" spans="1:13" x14ac:dyDescent="0.2">
      <c r="A5802" s="359" t="s">
        <v>10378</v>
      </c>
      <c r="B5802" s="365" t="s">
        <v>5789</v>
      </c>
      <c r="C5802" s="366" t="s">
        <v>6363</v>
      </c>
      <c r="D5802" s="365" t="s">
        <v>5791</v>
      </c>
      <c r="E5802" s="365" t="s">
        <v>506</v>
      </c>
      <c r="F5802" s="367">
        <v>26</v>
      </c>
      <c r="G5802" s="368" t="s">
        <v>5793</v>
      </c>
      <c r="H5802" s="369">
        <v>1</v>
      </c>
      <c r="I5802" s="370">
        <v>21.759999999999998</v>
      </c>
      <c r="J5802" s="370">
        <v>21.759999999999998</v>
      </c>
      <c r="K5802" s="371"/>
      <c r="L5802" s="495">
        <v>26.18</v>
      </c>
      <c r="M5802" s="488">
        <v>26.18</v>
      </c>
    </row>
    <row r="5803" spans="1:13" x14ac:dyDescent="0.2">
      <c r="A5803" s="359" t="s">
        <v>10380</v>
      </c>
      <c r="B5803" s="373" t="s">
        <v>5794</v>
      </c>
      <c r="C5803" s="374" t="s">
        <v>5795</v>
      </c>
      <c r="D5803" s="373" t="s">
        <v>5791</v>
      </c>
      <c r="E5803" s="373" t="s">
        <v>5302</v>
      </c>
      <c r="F5803" s="375" t="s">
        <v>5796</v>
      </c>
      <c r="G5803" s="376" t="s">
        <v>86</v>
      </c>
      <c r="H5803" s="377">
        <v>0.27350000000000002</v>
      </c>
      <c r="I5803" s="378">
        <v>12.5</v>
      </c>
      <c r="J5803" s="378">
        <v>3.41</v>
      </c>
      <c r="K5803" s="379"/>
      <c r="L5803" s="493">
        <v>15.06</v>
      </c>
    </row>
    <row r="5804" spans="1:13" x14ac:dyDescent="0.2">
      <c r="A5804" s="359" t="s">
        <v>10382</v>
      </c>
      <c r="B5804" s="373" t="s">
        <v>5794</v>
      </c>
      <c r="C5804" s="374" t="s">
        <v>6342</v>
      </c>
      <c r="D5804" s="373" t="s">
        <v>5791</v>
      </c>
      <c r="E5804" s="373" t="s">
        <v>5572</v>
      </c>
      <c r="F5804" s="375" t="s">
        <v>5798</v>
      </c>
      <c r="G5804" s="376" t="s">
        <v>5566</v>
      </c>
      <c r="H5804" s="377">
        <v>7.1499999999999994E-2</v>
      </c>
      <c r="I5804" s="378">
        <v>16.899999999999999</v>
      </c>
      <c r="J5804" s="378">
        <v>1.2</v>
      </c>
      <c r="K5804" s="379"/>
      <c r="L5804" s="493">
        <v>20.37</v>
      </c>
    </row>
    <row r="5805" spans="1:13" x14ac:dyDescent="0.2">
      <c r="A5805" s="359" t="s">
        <v>10383</v>
      </c>
      <c r="B5805" s="373" t="s">
        <v>5794</v>
      </c>
      <c r="C5805" s="374" t="s">
        <v>6283</v>
      </c>
      <c r="D5805" s="373" t="s">
        <v>5791</v>
      </c>
      <c r="E5805" s="373" t="s">
        <v>5557</v>
      </c>
      <c r="F5805" s="375" t="s">
        <v>5796</v>
      </c>
      <c r="G5805" s="376" t="s">
        <v>86</v>
      </c>
      <c r="H5805" s="377">
        <v>0.48220000000000002</v>
      </c>
      <c r="I5805" s="378">
        <v>18.571700000000003</v>
      </c>
      <c r="J5805" s="378">
        <v>8.9499999999999993</v>
      </c>
      <c r="K5805" s="379"/>
      <c r="L5805" s="493">
        <v>22.3</v>
      </c>
    </row>
    <row r="5806" spans="1:13" ht="36" x14ac:dyDescent="0.2">
      <c r="A5806" s="359" t="s">
        <v>10384</v>
      </c>
      <c r="B5806" s="373" t="s">
        <v>5794</v>
      </c>
      <c r="C5806" s="374" t="s">
        <v>6364</v>
      </c>
      <c r="D5806" s="373" t="s">
        <v>5791</v>
      </c>
      <c r="E5806" s="373" t="s">
        <v>6365</v>
      </c>
      <c r="F5806" s="375" t="s">
        <v>5798</v>
      </c>
      <c r="G5806" s="376" t="s">
        <v>5305</v>
      </c>
      <c r="H5806" s="377">
        <v>5.3E-3</v>
      </c>
      <c r="I5806" s="378">
        <v>2.2599999999999998</v>
      </c>
      <c r="J5806" s="378">
        <v>0.01</v>
      </c>
      <c r="K5806" s="379"/>
      <c r="L5806" s="493">
        <v>2.73</v>
      </c>
    </row>
    <row r="5807" spans="1:13" x14ac:dyDescent="0.2">
      <c r="A5807" s="359" t="s">
        <v>10385</v>
      </c>
      <c r="B5807" s="373" t="s">
        <v>5794</v>
      </c>
      <c r="C5807" s="374" t="s">
        <v>6259</v>
      </c>
      <c r="D5807" s="373" t="s">
        <v>5791</v>
      </c>
      <c r="E5807" s="373" t="s">
        <v>5411</v>
      </c>
      <c r="F5807" s="375" t="s">
        <v>5798</v>
      </c>
      <c r="G5807" s="376" t="s">
        <v>5305</v>
      </c>
      <c r="H5807" s="377">
        <v>0.18</v>
      </c>
      <c r="I5807" s="378">
        <v>2.2400000000000002</v>
      </c>
      <c r="J5807" s="378">
        <v>0.4</v>
      </c>
      <c r="K5807" s="379"/>
      <c r="L5807" s="493">
        <v>2.71</v>
      </c>
    </row>
    <row r="5808" spans="1:13" x14ac:dyDescent="0.2">
      <c r="A5808" s="359" t="s">
        <v>15033</v>
      </c>
      <c r="B5808" s="396" t="s">
        <v>5794</v>
      </c>
      <c r="C5808" s="397" t="s">
        <v>6345</v>
      </c>
      <c r="D5808" s="396" t="s">
        <v>5791</v>
      </c>
      <c r="E5808" s="396" t="s">
        <v>5570</v>
      </c>
      <c r="F5808" s="398" t="s">
        <v>5798</v>
      </c>
      <c r="G5808" s="399" t="s">
        <v>5566</v>
      </c>
      <c r="H5808" s="400">
        <v>0.109</v>
      </c>
      <c r="I5808" s="430">
        <v>28.73</v>
      </c>
      <c r="J5808" s="380">
        <v>3.13</v>
      </c>
      <c r="K5808" s="379"/>
      <c r="L5808" s="489">
        <v>34.619999999999997</v>
      </c>
    </row>
    <row r="5809" spans="1:13" ht="12.75" thickBot="1" x14ac:dyDescent="0.25">
      <c r="A5809" s="359" t="s">
        <v>15034</v>
      </c>
      <c r="B5809" s="396" t="s">
        <v>5794</v>
      </c>
      <c r="C5809" s="397" t="s">
        <v>6366</v>
      </c>
      <c r="D5809" s="396" t="s">
        <v>5791</v>
      </c>
      <c r="E5809" s="396" t="s">
        <v>5565</v>
      </c>
      <c r="F5809" s="398" t="s">
        <v>5798</v>
      </c>
      <c r="G5809" s="399" t="s">
        <v>5566</v>
      </c>
      <c r="H5809" s="400">
        <v>0.12859999999999999</v>
      </c>
      <c r="I5809" s="430">
        <v>36.26</v>
      </c>
      <c r="J5809" s="380">
        <v>4.66</v>
      </c>
      <c r="K5809" s="379"/>
      <c r="L5809" s="489">
        <v>43.69</v>
      </c>
    </row>
    <row r="5810" spans="1:13" ht="12.75" thickTop="1" x14ac:dyDescent="0.2">
      <c r="A5810" s="359" t="s">
        <v>15035</v>
      </c>
      <c r="B5810" s="407" t="s">
        <v>12907</v>
      </c>
      <c r="C5810" s="408" t="s">
        <v>5781</v>
      </c>
      <c r="D5810" s="407" t="s">
        <v>5782</v>
      </c>
      <c r="E5810" s="407" t="s">
        <v>5783</v>
      </c>
      <c r="F5810" s="409" t="s">
        <v>5784</v>
      </c>
      <c r="G5810" s="410" t="s">
        <v>5785</v>
      </c>
      <c r="H5810" s="408" t="s">
        <v>5786</v>
      </c>
      <c r="I5810" s="408" t="s">
        <v>5787</v>
      </c>
      <c r="J5810" s="408" t="s">
        <v>5788</v>
      </c>
      <c r="K5810" s="364"/>
      <c r="L5810" s="492"/>
    </row>
    <row r="5811" spans="1:13" ht="24" x14ac:dyDescent="0.2">
      <c r="A5811" s="359" t="s">
        <v>10388</v>
      </c>
      <c r="B5811" s="365" t="s">
        <v>5789</v>
      </c>
      <c r="C5811" s="366" t="s">
        <v>7826</v>
      </c>
      <c r="D5811" s="365" t="s">
        <v>5791</v>
      </c>
      <c r="E5811" s="365" t="s">
        <v>924</v>
      </c>
      <c r="F5811" s="367">
        <v>2</v>
      </c>
      <c r="G5811" s="368" t="s">
        <v>5793</v>
      </c>
      <c r="H5811" s="369">
        <v>1</v>
      </c>
      <c r="I5811" s="370">
        <v>63.24</v>
      </c>
      <c r="J5811" s="370">
        <v>63.239999999999995</v>
      </c>
      <c r="K5811" s="371"/>
      <c r="L5811" s="495">
        <v>76.09</v>
      </c>
      <c r="M5811" s="488">
        <v>76.09</v>
      </c>
    </row>
    <row r="5812" spans="1:13" x14ac:dyDescent="0.2">
      <c r="A5812" s="359" t="s">
        <v>10390</v>
      </c>
      <c r="B5812" s="373" t="s">
        <v>5794</v>
      </c>
      <c r="C5812" s="374" t="s">
        <v>5797</v>
      </c>
      <c r="D5812" s="373" t="s">
        <v>5791</v>
      </c>
      <c r="E5812" s="373" t="s">
        <v>5380</v>
      </c>
      <c r="F5812" s="375" t="s">
        <v>5798</v>
      </c>
      <c r="G5812" s="376" t="s">
        <v>5298</v>
      </c>
      <c r="H5812" s="377">
        <v>0.1196</v>
      </c>
      <c r="I5812" s="378">
        <v>0.52</v>
      </c>
      <c r="J5812" s="378">
        <v>0.06</v>
      </c>
      <c r="K5812" s="379"/>
      <c r="L5812" s="493">
        <v>0.63</v>
      </c>
    </row>
    <row r="5813" spans="1:13" x14ac:dyDescent="0.2">
      <c r="A5813" s="359" t="s">
        <v>10392</v>
      </c>
      <c r="B5813" s="373" t="s">
        <v>5794</v>
      </c>
      <c r="C5813" s="374" t="s">
        <v>5815</v>
      </c>
      <c r="D5813" s="373" t="s">
        <v>5791</v>
      </c>
      <c r="E5813" s="373" t="s">
        <v>5286</v>
      </c>
      <c r="F5813" s="375" t="s">
        <v>5796</v>
      </c>
      <c r="G5813" s="376" t="s">
        <v>86</v>
      </c>
      <c r="H5813" s="377">
        <v>0.48549999999999999</v>
      </c>
      <c r="I5813" s="378">
        <v>11.07</v>
      </c>
      <c r="J5813" s="378">
        <v>5.37</v>
      </c>
      <c r="K5813" s="379"/>
      <c r="L5813" s="493">
        <v>13.34</v>
      </c>
    </row>
    <row r="5814" spans="1:13" x14ac:dyDescent="0.2">
      <c r="A5814" s="359" t="s">
        <v>10393</v>
      </c>
      <c r="B5814" s="373" t="s">
        <v>5794</v>
      </c>
      <c r="C5814" s="374" t="s">
        <v>7830</v>
      </c>
      <c r="D5814" s="373" t="s">
        <v>5791</v>
      </c>
      <c r="E5814" s="373" t="s">
        <v>7831</v>
      </c>
      <c r="F5814" s="375" t="s">
        <v>5798</v>
      </c>
      <c r="G5814" s="376" t="s">
        <v>5385</v>
      </c>
      <c r="H5814" s="377">
        <v>8.5000000000000006E-3</v>
      </c>
      <c r="I5814" s="378">
        <v>10.199999999999999</v>
      </c>
      <c r="J5814" s="378">
        <v>0.08</v>
      </c>
      <c r="K5814" s="379"/>
      <c r="L5814" s="493">
        <v>12.29</v>
      </c>
    </row>
    <row r="5815" spans="1:13" x14ac:dyDescent="0.2">
      <c r="A5815" s="359" t="s">
        <v>10394</v>
      </c>
      <c r="B5815" s="373" t="s">
        <v>5794</v>
      </c>
      <c r="C5815" s="374" t="s">
        <v>7833</v>
      </c>
      <c r="D5815" s="373" t="s">
        <v>5791</v>
      </c>
      <c r="E5815" s="373" t="s">
        <v>7834</v>
      </c>
      <c r="F5815" s="375" t="s">
        <v>5798</v>
      </c>
      <c r="G5815" s="376" t="s">
        <v>5305</v>
      </c>
      <c r="H5815" s="377">
        <v>2.86E-2</v>
      </c>
      <c r="I5815" s="378">
        <v>21.23</v>
      </c>
      <c r="J5815" s="378">
        <v>0.6</v>
      </c>
      <c r="K5815" s="379"/>
      <c r="L5815" s="493">
        <v>25.58</v>
      </c>
    </row>
    <row r="5816" spans="1:13" x14ac:dyDescent="0.2">
      <c r="A5816" s="359" t="s">
        <v>10395</v>
      </c>
      <c r="B5816" s="373" t="s">
        <v>5794</v>
      </c>
      <c r="C5816" s="374" t="s">
        <v>5966</v>
      </c>
      <c r="D5816" s="373" t="s">
        <v>5791</v>
      </c>
      <c r="E5816" s="373" t="s">
        <v>5538</v>
      </c>
      <c r="F5816" s="375" t="s">
        <v>5798</v>
      </c>
      <c r="G5816" s="376" t="s">
        <v>5885</v>
      </c>
      <c r="H5816" s="377">
        <v>4.0000000000000002E-4</v>
      </c>
      <c r="I5816" s="378">
        <v>146.86000000000001</v>
      </c>
      <c r="J5816" s="378">
        <v>0.05</v>
      </c>
      <c r="K5816" s="379"/>
      <c r="L5816" s="493">
        <v>176.93</v>
      </c>
    </row>
    <row r="5817" spans="1:13" x14ac:dyDescent="0.2">
      <c r="A5817" s="359" t="s">
        <v>10396</v>
      </c>
      <c r="B5817" s="373" t="s">
        <v>5794</v>
      </c>
      <c r="C5817" s="374" t="s">
        <v>7559</v>
      </c>
      <c r="D5817" s="373" t="s">
        <v>5791</v>
      </c>
      <c r="E5817" s="373" t="s">
        <v>7560</v>
      </c>
      <c r="F5817" s="375" t="s">
        <v>5798</v>
      </c>
      <c r="G5817" s="376" t="s">
        <v>5305</v>
      </c>
      <c r="H5817" s="377">
        <v>0.17130000000000001</v>
      </c>
      <c r="I5817" s="378">
        <v>0.16</v>
      </c>
      <c r="J5817" s="378">
        <v>0.02</v>
      </c>
      <c r="K5817" s="379"/>
      <c r="L5817" s="493">
        <v>0.2</v>
      </c>
    </row>
    <row r="5818" spans="1:13" x14ac:dyDescent="0.2">
      <c r="A5818" s="359" t="s">
        <v>10397</v>
      </c>
      <c r="B5818" s="373" t="s">
        <v>5794</v>
      </c>
      <c r="C5818" s="374" t="s">
        <v>7838</v>
      </c>
      <c r="D5818" s="373" t="s">
        <v>5791</v>
      </c>
      <c r="E5818" s="373" t="s">
        <v>7839</v>
      </c>
      <c r="F5818" s="375" t="s">
        <v>5798</v>
      </c>
      <c r="G5818" s="376" t="s">
        <v>5793</v>
      </c>
      <c r="H5818" s="377">
        <v>1</v>
      </c>
      <c r="I5818" s="378">
        <v>22.220545454545473</v>
      </c>
      <c r="J5818" s="378">
        <v>22.22</v>
      </c>
      <c r="K5818" s="379"/>
      <c r="L5818" s="493">
        <v>26.65</v>
      </c>
    </row>
    <row r="5819" spans="1:13" x14ac:dyDescent="0.2">
      <c r="A5819" s="359" t="s">
        <v>10398</v>
      </c>
      <c r="B5819" s="373" t="s">
        <v>5794</v>
      </c>
      <c r="C5819" s="374" t="s">
        <v>5954</v>
      </c>
      <c r="D5819" s="373" t="s">
        <v>5791</v>
      </c>
      <c r="E5819" s="373" t="s">
        <v>5389</v>
      </c>
      <c r="F5819" s="375" t="s">
        <v>5798</v>
      </c>
      <c r="G5819" s="376" t="s">
        <v>5385</v>
      </c>
      <c r="H5819" s="377">
        <v>1.466</v>
      </c>
      <c r="I5819" s="378">
        <v>7.07</v>
      </c>
      <c r="J5819" s="378">
        <v>10.36</v>
      </c>
      <c r="K5819" s="379"/>
      <c r="L5819" s="493">
        <v>8.52</v>
      </c>
    </row>
    <row r="5820" spans="1:13" x14ac:dyDescent="0.2">
      <c r="A5820" s="359" t="s">
        <v>10399</v>
      </c>
      <c r="B5820" s="373" t="s">
        <v>5794</v>
      </c>
      <c r="C5820" s="374" t="s">
        <v>5801</v>
      </c>
      <c r="D5820" s="373" t="s">
        <v>5791</v>
      </c>
      <c r="E5820" s="373" t="s">
        <v>5362</v>
      </c>
      <c r="F5820" s="375" t="s">
        <v>5796</v>
      </c>
      <c r="G5820" s="376" t="s">
        <v>86</v>
      </c>
      <c r="H5820" s="377">
        <v>0.495</v>
      </c>
      <c r="I5820" s="378">
        <v>18.510000000000002</v>
      </c>
      <c r="J5820" s="378">
        <v>9.16</v>
      </c>
      <c r="K5820" s="379"/>
      <c r="L5820" s="493">
        <v>22.3</v>
      </c>
    </row>
    <row r="5821" spans="1:13" x14ac:dyDescent="0.2">
      <c r="A5821" s="359" t="s">
        <v>10400</v>
      </c>
      <c r="B5821" s="373" t="s">
        <v>5794</v>
      </c>
      <c r="C5821" s="374" t="s">
        <v>5967</v>
      </c>
      <c r="D5821" s="373" t="s">
        <v>5791</v>
      </c>
      <c r="E5821" s="373" t="s">
        <v>5375</v>
      </c>
      <c r="F5821" s="375" t="s">
        <v>5798</v>
      </c>
      <c r="G5821" s="376" t="s">
        <v>5885</v>
      </c>
      <c r="H5821" s="377">
        <v>6.9999999999999999E-4</v>
      </c>
      <c r="I5821" s="378">
        <v>118.26</v>
      </c>
      <c r="J5821" s="378">
        <v>0.08</v>
      </c>
      <c r="K5821" s="379"/>
      <c r="L5821" s="493">
        <v>142.47</v>
      </c>
    </row>
    <row r="5822" spans="1:13" x14ac:dyDescent="0.2">
      <c r="A5822" s="359" t="s">
        <v>10401</v>
      </c>
      <c r="B5822" s="373" t="s">
        <v>5794</v>
      </c>
      <c r="C5822" s="374" t="s">
        <v>7011</v>
      </c>
      <c r="D5822" s="373" t="s">
        <v>5791</v>
      </c>
      <c r="E5822" s="373" t="s">
        <v>7012</v>
      </c>
      <c r="F5822" s="375" t="s">
        <v>5798</v>
      </c>
      <c r="G5822" s="376" t="s">
        <v>5305</v>
      </c>
      <c r="H5822" s="377">
        <v>9.4999999999999998E-3</v>
      </c>
      <c r="I5822" s="378">
        <v>21.2</v>
      </c>
      <c r="J5822" s="378">
        <v>0.2</v>
      </c>
      <c r="K5822" s="379"/>
      <c r="L5822" s="493">
        <v>25.55</v>
      </c>
    </row>
    <row r="5823" spans="1:13" x14ac:dyDescent="0.2">
      <c r="A5823" s="359" t="s">
        <v>10402</v>
      </c>
      <c r="B5823" s="373" t="s">
        <v>5794</v>
      </c>
      <c r="C5823" s="374" t="s">
        <v>5806</v>
      </c>
      <c r="D5823" s="373" t="s">
        <v>5791</v>
      </c>
      <c r="E5823" s="373" t="s">
        <v>5807</v>
      </c>
      <c r="F5823" s="375" t="s">
        <v>5798</v>
      </c>
      <c r="G5823" s="376" t="s">
        <v>5305</v>
      </c>
      <c r="H5823" s="377">
        <v>0.17130000000000001</v>
      </c>
      <c r="I5823" s="378">
        <v>0.99</v>
      </c>
      <c r="J5823" s="378">
        <v>0.16</v>
      </c>
      <c r="K5823" s="379"/>
      <c r="L5823" s="493">
        <v>1.2</v>
      </c>
    </row>
    <row r="5824" spans="1:13" x14ac:dyDescent="0.2">
      <c r="A5824" s="359" t="s">
        <v>10403</v>
      </c>
      <c r="B5824" s="373" t="s">
        <v>5794</v>
      </c>
      <c r="C5824" s="374" t="s">
        <v>7846</v>
      </c>
      <c r="D5824" s="373" t="s">
        <v>5791</v>
      </c>
      <c r="E5824" s="373" t="s">
        <v>7847</v>
      </c>
      <c r="F5824" s="375" t="s">
        <v>5798</v>
      </c>
      <c r="G5824" s="376" t="s">
        <v>5305</v>
      </c>
      <c r="H5824" s="377">
        <v>0.17130000000000001</v>
      </c>
      <c r="I5824" s="378">
        <v>0.19</v>
      </c>
      <c r="J5824" s="378">
        <v>0.03</v>
      </c>
      <c r="K5824" s="379"/>
      <c r="L5824" s="493">
        <v>0.24</v>
      </c>
    </row>
    <row r="5825" spans="1:13" x14ac:dyDescent="0.2">
      <c r="A5825" s="359" t="s">
        <v>10404</v>
      </c>
      <c r="B5825" s="373" t="s">
        <v>5794</v>
      </c>
      <c r="C5825" s="374" t="s">
        <v>7605</v>
      </c>
      <c r="D5825" s="373" t="s">
        <v>5791</v>
      </c>
      <c r="E5825" s="373" t="s">
        <v>7606</v>
      </c>
      <c r="F5825" s="375" t="s">
        <v>5798</v>
      </c>
      <c r="G5825" s="376" t="s">
        <v>5298</v>
      </c>
      <c r="H5825" s="377">
        <v>1.7399999999999999E-2</v>
      </c>
      <c r="I5825" s="378">
        <v>20.87</v>
      </c>
      <c r="J5825" s="378">
        <v>0.36</v>
      </c>
      <c r="K5825" s="379"/>
      <c r="L5825" s="493">
        <v>25.15</v>
      </c>
    </row>
    <row r="5826" spans="1:13" x14ac:dyDescent="0.2">
      <c r="A5826" s="359" t="s">
        <v>10405</v>
      </c>
      <c r="B5826" s="373" t="s">
        <v>5794</v>
      </c>
      <c r="C5826" s="374" t="s">
        <v>7609</v>
      </c>
      <c r="D5826" s="373" t="s">
        <v>5791</v>
      </c>
      <c r="E5826" s="373" t="s">
        <v>7610</v>
      </c>
      <c r="F5826" s="375" t="s">
        <v>5798</v>
      </c>
      <c r="G5826" s="376" t="s">
        <v>5385</v>
      </c>
      <c r="H5826" s="377">
        <v>1.0597000000000001</v>
      </c>
      <c r="I5826" s="378">
        <v>2.73</v>
      </c>
      <c r="J5826" s="378">
        <v>2.89</v>
      </c>
      <c r="K5826" s="379"/>
      <c r="L5826" s="493">
        <v>3.29</v>
      </c>
    </row>
    <row r="5827" spans="1:13" x14ac:dyDescent="0.2">
      <c r="A5827" s="359" t="s">
        <v>10406</v>
      </c>
      <c r="B5827" s="373" t="s">
        <v>5794</v>
      </c>
      <c r="C5827" s="374" t="s">
        <v>7616</v>
      </c>
      <c r="D5827" s="373" t="s">
        <v>5791</v>
      </c>
      <c r="E5827" s="373" t="s">
        <v>7617</v>
      </c>
      <c r="F5827" s="375" t="s">
        <v>5798</v>
      </c>
      <c r="G5827" s="376" t="s">
        <v>5298</v>
      </c>
      <c r="H5827" s="377">
        <v>2.18E-2</v>
      </c>
      <c r="I5827" s="378">
        <v>20.059999999999999</v>
      </c>
      <c r="J5827" s="378">
        <v>0.43</v>
      </c>
      <c r="K5827" s="379"/>
      <c r="L5827" s="493">
        <v>24.17</v>
      </c>
    </row>
    <row r="5828" spans="1:13" x14ac:dyDescent="0.2">
      <c r="A5828" s="359" t="s">
        <v>10407</v>
      </c>
      <c r="B5828" s="373" t="s">
        <v>5794</v>
      </c>
      <c r="C5828" s="374" t="s">
        <v>5811</v>
      </c>
      <c r="D5828" s="373" t="s">
        <v>5791</v>
      </c>
      <c r="E5828" s="373" t="s">
        <v>5590</v>
      </c>
      <c r="F5828" s="375" t="s">
        <v>5798</v>
      </c>
      <c r="G5828" s="376" t="s">
        <v>5385</v>
      </c>
      <c r="H5828" s="377">
        <v>0.21410000000000001</v>
      </c>
      <c r="I5828" s="378">
        <v>6.93</v>
      </c>
      <c r="J5828" s="378">
        <v>1.48</v>
      </c>
      <c r="K5828" s="379"/>
      <c r="L5828" s="493">
        <v>8.35</v>
      </c>
    </row>
    <row r="5829" spans="1:13" x14ac:dyDescent="0.2">
      <c r="A5829" s="359" t="s">
        <v>10408</v>
      </c>
      <c r="B5829" s="373" t="s">
        <v>5794</v>
      </c>
      <c r="C5829" s="374" t="s">
        <v>6006</v>
      </c>
      <c r="D5829" s="373" t="s">
        <v>5791</v>
      </c>
      <c r="E5829" s="373" t="s">
        <v>5384</v>
      </c>
      <c r="F5829" s="375" t="s">
        <v>5798</v>
      </c>
      <c r="G5829" s="376" t="s">
        <v>5385</v>
      </c>
      <c r="H5829" s="377">
        <v>0.65969999999999995</v>
      </c>
      <c r="I5829" s="378">
        <v>11.87</v>
      </c>
      <c r="J5829" s="378">
        <v>7.83</v>
      </c>
      <c r="K5829" s="379"/>
      <c r="L5829" s="493">
        <v>14.3</v>
      </c>
    </row>
    <row r="5830" spans="1:13" x14ac:dyDescent="0.2">
      <c r="A5830" s="359" t="s">
        <v>10410</v>
      </c>
      <c r="B5830" s="373" t="s">
        <v>5794</v>
      </c>
      <c r="C5830" s="374" t="s">
        <v>7854</v>
      </c>
      <c r="D5830" s="373" t="s">
        <v>5791</v>
      </c>
      <c r="E5830" s="373" t="s">
        <v>7855</v>
      </c>
      <c r="F5830" s="375" t="s">
        <v>5798</v>
      </c>
      <c r="G5830" s="376" t="s">
        <v>5385</v>
      </c>
      <c r="H5830" s="377">
        <v>4.6100000000000002E-2</v>
      </c>
      <c r="I5830" s="378">
        <v>40.450000000000003</v>
      </c>
      <c r="J5830" s="378">
        <v>1.86</v>
      </c>
      <c r="K5830" s="379"/>
      <c r="L5830" s="493">
        <v>48.73</v>
      </c>
    </row>
    <row r="5831" spans="1:13" x14ac:dyDescent="0.2">
      <c r="A5831" s="359" t="s">
        <v>10413</v>
      </c>
      <c r="B5831" s="360" t="s">
        <v>12929</v>
      </c>
      <c r="C5831" s="361" t="s">
        <v>5781</v>
      </c>
      <c r="D5831" s="360" t="s">
        <v>5782</v>
      </c>
      <c r="E5831" s="360" t="s">
        <v>5783</v>
      </c>
      <c r="F5831" s="362" t="s">
        <v>5784</v>
      </c>
      <c r="G5831" s="363" t="s">
        <v>5785</v>
      </c>
      <c r="H5831" s="361" t="s">
        <v>5786</v>
      </c>
      <c r="I5831" s="361" t="s">
        <v>5787</v>
      </c>
      <c r="J5831" s="361" t="s">
        <v>5788</v>
      </c>
      <c r="K5831" s="364"/>
      <c r="L5831" s="494"/>
    </row>
    <row r="5832" spans="1:13" x14ac:dyDescent="0.2">
      <c r="A5832" s="359" t="s">
        <v>10414</v>
      </c>
      <c r="B5832" s="365" t="s">
        <v>5789</v>
      </c>
      <c r="C5832" s="366" t="s">
        <v>10546</v>
      </c>
      <c r="D5832" s="365" t="s">
        <v>5791</v>
      </c>
      <c r="E5832" s="365" t="s">
        <v>1616</v>
      </c>
      <c r="F5832" s="367">
        <v>2</v>
      </c>
      <c r="G5832" s="368" t="s">
        <v>5793</v>
      </c>
      <c r="H5832" s="369">
        <v>1</v>
      </c>
      <c r="I5832" s="370">
        <v>4.13</v>
      </c>
      <c r="J5832" s="370">
        <v>4.13</v>
      </c>
      <c r="K5832" s="371"/>
      <c r="L5832" s="495">
        <v>4.97</v>
      </c>
      <c r="M5832" s="488">
        <v>4.97</v>
      </c>
    </row>
    <row r="5833" spans="1:13" x14ac:dyDescent="0.2">
      <c r="A5833" s="359" t="s">
        <v>10415</v>
      </c>
      <c r="B5833" s="373" t="s">
        <v>5794</v>
      </c>
      <c r="C5833" s="374" t="s">
        <v>5795</v>
      </c>
      <c r="D5833" s="373" t="s">
        <v>5791</v>
      </c>
      <c r="E5833" s="373" t="s">
        <v>5302</v>
      </c>
      <c r="F5833" s="375" t="s">
        <v>5796</v>
      </c>
      <c r="G5833" s="376" t="s">
        <v>86</v>
      </c>
      <c r="H5833" s="377">
        <v>0.28799999999999998</v>
      </c>
      <c r="I5833" s="378">
        <v>12.5</v>
      </c>
      <c r="J5833" s="378">
        <v>3.6</v>
      </c>
      <c r="K5833" s="379"/>
      <c r="L5833" s="493">
        <v>15.06</v>
      </c>
    </row>
    <row r="5834" spans="1:13" x14ac:dyDescent="0.2">
      <c r="A5834" s="359" t="s">
        <v>15036</v>
      </c>
      <c r="B5834" s="396" t="s">
        <v>5794</v>
      </c>
      <c r="C5834" s="397" t="s">
        <v>5801</v>
      </c>
      <c r="D5834" s="396" t="s">
        <v>5791</v>
      </c>
      <c r="E5834" s="396" t="s">
        <v>5362</v>
      </c>
      <c r="F5834" s="398" t="s">
        <v>5796</v>
      </c>
      <c r="G5834" s="399" t="s">
        <v>86</v>
      </c>
      <c r="H5834" s="400">
        <v>2.8799999999999999E-2</v>
      </c>
      <c r="I5834" s="430">
        <v>18.510000000000002</v>
      </c>
      <c r="J5834" s="380">
        <v>0.53</v>
      </c>
      <c r="K5834" s="379"/>
      <c r="L5834" s="489">
        <v>22.3</v>
      </c>
    </row>
    <row r="5835" spans="1:13" ht="12.75" thickBot="1" x14ac:dyDescent="0.25">
      <c r="A5835" s="359" t="s">
        <v>15037</v>
      </c>
      <c r="B5835" s="381" t="s">
        <v>12934</v>
      </c>
      <c r="C5835" s="382" t="s">
        <v>5781</v>
      </c>
      <c r="D5835" s="381" t="s">
        <v>5782</v>
      </c>
      <c r="E5835" s="381" t="s">
        <v>5783</v>
      </c>
      <c r="F5835" s="383" t="s">
        <v>5784</v>
      </c>
      <c r="G5835" s="384" t="s">
        <v>5785</v>
      </c>
      <c r="H5835" s="382" t="s">
        <v>5786</v>
      </c>
      <c r="I5835" s="431" t="s">
        <v>5787</v>
      </c>
      <c r="J5835" s="382" t="s">
        <v>5788</v>
      </c>
      <c r="K5835" s="364"/>
    </row>
    <row r="5836" spans="1:13" ht="24.75" thickTop="1" x14ac:dyDescent="0.2">
      <c r="A5836" s="359" t="s">
        <v>15038</v>
      </c>
      <c r="B5836" s="401" t="s">
        <v>5789</v>
      </c>
      <c r="C5836" s="402" t="s">
        <v>12936</v>
      </c>
      <c r="D5836" s="401" t="s">
        <v>5791</v>
      </c>
      <c r="E5836" s="401" t="s">
        <v>12937</v>
      </c>
      <c r="F5836" s="403">
        <v>2</v>
      </c>
      <c r="G5836" s="404" t="s">
        <v>5793</v>
      </c>
      <c r="H5836" s="405">
        <v>1</v>
      </c>
      <c r="I5836" s="406">
        <v>4.6399999999999997</v>
      </c>
      <c r="J5836" s="406">
        <v>4.6399999999999997</v>
      </c>
      <c r="K5836" s="371"/>
      <c r="L5836" s="496">
        <v>5.6</v>
      </c>
      <c r="M5836" s="488">
        <v>5.6</v>
      </c>
    </row>
    <row r="5837" spans="1:13" x14ac:dyDescent="0.2">
      <c r="A5837" s="359" t="s">
        <v>10418</v>
      </c>
      <c r="B5837" s="373" t="s">
        <v>5794</v>
      </c>
      <c r="C5837" s="374" t="s">
        <v>5840</v>
      </c>
      <c r="D5837" s="373" t="s">
        <v>5791</v>
      </c>
      <c r="E5837" s="373" t="s">
        <v>5288</v>
      </c>
      <c r="F5837" s="375" t="s">
        <v>5796</v>
      </c>
      <c r="G5837" s="376" t="s">
        <v>86</v>
      </c>
      <c r="H5837" s="377">
        <v>3.5999999999999997E-2</v>
      </c>
      <c r="I5837" s="378">
        <v>18.510000000000002</v>
      </c>
      <c r="J5837" s="378">
        <v>0.66</v>
      </c>
      <c r="K5837" s="379"/>
      <c r="L5837" s="493">
        <v>22.3</v>
      </c>
    </row>
    <row r="5838" spans="1:13" x14ac:dyDescent="0.2">
      <c r="A5838" s="359" t="s">
        <v>10420</v>
      </c>
      <c r="B5838" s="373" t="s">
        <v>5794</v>
      </c>
      <c r="C5838" s="374" t="s">
        <v>5815</v>
      </c>
      <c r="D5838" s="373" t="s">
        <v>5791</v>
      </c>
      <c r="E5838" s="373" t="s">
        <v>5286</v>
      </c>
      <c r="F5838" s="375" t="s">
        <v>5796</v>
      </c>
      <c r="G5838" s="376" t="s">
        <v>86</v>
      </c>
      <c r="H5838" s="377">
        <v>0.36</v>
      </c>
      <c r="I5838" s="378">
        <v>11.07</v>
      </c>
      <c r="J5838" s="378">
        <v>3.98</v>
      </c>
      <c r="K5838" s="379"/>
      <c r="L5838" s="493">
        <v>13.34</v>
      </c>
    </row>
    <row r="5839" spans="1:13" x14ac:dyDescent="0.2">
      <c r="A5839" s="359" t="s">
        <v>10423</v>
      </c>
      <c r="B5839" s="360" t="s">
        <v>12941</v>
      </c>
      <c r="C5839" s="361" t="s">
        <v>5781</v>
      </c>
      <c r="D5839" s="360" t="s">
        <v>5782</v>
      </c>
      <c r="E5839" s="360" t="s">
        <v>5783</v>
      </c>
      <c r="F5839" s="362" t="s">
        <v>5784</v>
      </c>
      <c r="G5839" s="363" t="s">
        <v>5785</v>
      </c>
      <c r="H5839" s="361" t="s">
        <v>5786</v>
      </c>
      <c r="I5839" s="361" t="s">
        <v>5787</v>
      </c>
      <c r="J5839" s="361" t="s">
        <v>5788</v>
      </c>
      <c r="K5839" s="364"/>
      <c r="L5839" s="494"/>
    </row>
    <row r="5840" spans="1:13" ht="24" x14ac:dyDescent="0.2">
      <c r="A5840" s="359" t="s">
        <v>10426</v>
      </c>
      <c r="B5840" s="365" t="s">
        <v>5789</v>
      </c>
      <c r="C5840" s="366" t="s">
        <v>5881</v>
      </c>
      <c r="D5840" s="365" t="s">
        <v>5791</v>
      </c>
      <c r="E5840" s="365" t="s">
        <v>208</v>
      </c>
      <c r="F5840" s="367">
        <v>2</v>
      </c>
      <c r="G5840" s="368" t="s">
        <v>5793</v>
      </c>
      <c r="H5840" s="369">
        <v>1</v>
      </c>
      <c r="I5840" s="370">
        <v>3.75</v>
      </c>
      <c r="J5840" s="370">
        <v>3.75</v>
      </c>
      <c r="K5840" s="371"/>
      <c r="L5840" s="495">
        <v>4.5</v>
      </c>
      <c r="M5840" s="488">
        <v>4.5</v>
      </c>
    </row>
    <row r="5841" spans="1:13" x14ac:dyDescent="0.2">
      <c r="A5841" s="359" t="s">
        <v>10427</v>
      </c>
      <c r="B5841" s="373" t="s">
        <v>5794</v>
      </c>
      <c r="C5841" s="374" t="s">
        <v>5882</v>
      </c>
      <c r="D5841" s="373" t="s">
        <v>5791</v>
      </c>
      <c r="E5841" s="373" t="s">
        <v>5402</v>
      </c>
      <c r="F5841" s="375" t="s">
        <v>5796</v>
      </c>
      <c r="G5841" s="376" t="s">
        <v>86</v>
      </c>
      <c r="H5841" s="377">
        <v>2.9000000000000001E-2</v>
      </c>
      <c r="I5841" s="378">
        <v>18.510000000000002</v>
      </c>
      <c r="J5841" s="378">
        <v>0.53</v>
      </c>
      <c r="K5841" s="379"/>
      <c r="L5841" s="493">
        <v>22.3</v>
      </c>
    </row>
    <row r="5842" spans="1:13" x14ac:dyDescent="0.2">
      <c r="A5842" s="359" t="s">
        <v>15039</v>
      </c>
      <c r="B5842" s="396" t="s">
        <v>5794</v>
      </c>
      <c r="C5842" s="397" t="s">
        <v>5815</v>
      </c>
      <c r="D5842" s="396" t="s">
        <v>5791</v>
      </c>
      <c r="E5842" s="396" t="s">
        <v>5286</v>
      </c>
      <c r="F5842" s="398" t="s">
        <v>5796</v>
      </c>
      <c r="G5842" s="399" t="s">
        <v>86</v>
      </c>
      <c r="H5842" s="400">
        <v>0.28999999999999998</v>
      </c>
      <c r="I5842" s="430">
        <v>11.1069</v>
      </c>
      <c r="J5842" s="380">
        <v>3.22</v>
      </c>
      <c r="K5842" s="379"/>
      <c r="L5842" s="489">
        <v>13.34</v>
      </c>
    </row>
    <row r="5843" spans="1:13" ht="12.75" thickBot="1" x14ac:dyDescent="0.25">
      <c r="A5843" s="359" t="s">
        <v>15040</v>
      </c>
      <c r="B5843" s="381" t="s">
        <v>12946</v>
      </c>
      <c r="C5843" s="382" t="s">
        <v>5781</v>
      </c>
      <c r="D5843" s="381" t="s">
        <v>5782</v>
      </c>
      <c r="E5843" s="381" t="s">
        <v>5783</v>
      </c>
      <c r="F5843" s="383" t="s">
        <v>5784</v>
      </c>
      <c r="G5843" s="384" t="s">
        <v>5785</v>
      </c>
      <c r="H5843" s="382" t="s">
        <v>5786</v>
      </c>
      <c r="I5843" s="431" t="s">
        <v>5787</v>
      </c>
      <c r="J5843" s="382" t="s">
        <v>5788</v>
      </c>
      <c r="K5843" s="364"/>
    </row>
    <row r="5844" spans="1:13" ht="24.75" thickTop="1" x14ac:dyDescent="0.2">
      <c r="A5844" s="359" t="s">
        <v>15041</v>
      </c>
      <c r="B5844" s="401" t="s">
        <v>5789</v>
      </c>
      <c r="C5844" s="402" t="s">
        <v>5884</v>
      </c>
      <c r="D5844" s="401" t="s">
        <v>5791</v>
      </c>
      <c r="E5844" s="401" t="s">
        <v>210</v>
      </c>
      <c r="F5844" s="403">
        <v>2</v>
      </c>
      <c r="G5844" s="404" t="s">
        <v>5885</v>
      </c>
      <c r="H5844" s="405">
        <v>1</v>
      </c>
      <c r="I5844" s="406">
        <v>32.31</v>
      </c>
      <c r="J5844" s="406">
        <v>32.31</v>
      </c>
      <c r="K5844" s="371"/>
      <c r="L5844" s="496">
        <v>38.92</v>
      </c>
      <c r="M5844" s="488">
        <v>38.92</v>
      </c>
    </row>
    <row r="5845" spans="1:13" x14ac:dyDescent="0.2">
      <c r="A5845" s="359" t="s">
        <v>10430</v>
      </c>
      <c r="B5845" s="373" t="s">
        <v>5794</v>
      </c>
      <c r="C5845" s="374" t="s">
        <v>5840</v>
      </c>
      <c r="D5845" s="373" t="s">
        <v>5791</v>
      </c>
      <c r="E5845" s="373" t="s">
        <v>5288</v>
      </c>
      <c r="F5845" s="375" t="s">
        <v>5796</v>
      </c>
      <c r="G5845" s="376" t="s">
        <v>86</v>
      </c>
      <c r="H5845" s="377">
        <v>0.25</v>
      </c>
      <c r="I5845" s="378">
        <v>18.584040000000005</v>
      </c>
      <c r="J5845" s="378">
        <v>4.6399999999999997</v>
      </c>
      <c r="K5845" s="379"/>
      <c r="L5845" s="493">
        <v>22.3</v>
      </c>
    </row>
    <row r="5846" spans="1:13" x14ac:dyDescent="0.2">
      <c r="A5846" s="359" t="s">
        <v>10432</v>
      </c>
      <c r="B5846" s="373" t="s">
        <v>5794</v>
      </c>
      <c r="C5846" s="374" t="s">
        <v>5815</v>
      </c>
      <c r="D5846" s="373" t="s">
        <v>5791</v>
      </c>
      <c r="E5846" s="373" t="s">
        <v>5286</v>
      </c>
      <c r="F5846" s="375" t="s">
        <v>5796</v>
      </c>
      <c r="G5846" s="376" t="s">
        <v>86</v>
      </c>
      <c r="H5846" s="377">
        <v>2.5</v>
      </c>
      <c r="I5846" s="378">
        <v>11.07</v>
      </c>
      <c r="J5846" s="378">
        <v>27.67</v>
      </c>
      <c r="K5846" s="379"/>
      <c r="L5846" s="493">
        <v>13.34</v>
      </c>
    </row>
    <row r="5847" spans="1:13" x14ac:dyDescent="0.2">
      <c r="A5847" s="359" t="s">
        <v>10434</v>
      </c>
      <c r="B5847" s="360" t="s">
        <v>12951</v>
      </c>
      <c r="C5847" s="361" t="s">
        <v>5781</v>
      </c>
      <c r="D5847" s="360" t="s">
        <v>5782</v>
      </c>
      <c r="E5847" s="360" t="s">
        <v>5783</v>
      </c>
      <c r="F5847" s="362" t="s">
        <v>5784</v>
      </c>
      <c r="G5847" s="363" t="s">
        <v>5785</v>
      </c>
      <c r="H5847" s="361" t="s">
        <v>5786</v>
      </c>
      <c r="I5847" s="361" t="s">
        <v>5787</v>
      </c>
      <c r="J5847" s="361" t="s">
        <v>5788</v>
      </c>
      <c r="K5847" s="364"/>
      <c r="L5847" s="494"/>
    </row>
    <row r="5848" spans="1:13" ht="24" x14ac:dyDescent="0.2">
      <c r="A5848" s="359" t="s">
        <v>10435</v>
      </c>
      <c r="B5848" s="365" t="s">
        <v>5789</v>
      </c>
      <c r="C5848" s="366" t="s">
        <v>5887</v>
      </c>
      <c r="D5848" s="365" t="s">
        <v>5791</v>
      </c>
      <c r="E5848" s="365" t="s">
        <v>5888</v>
      </c>
      <c r="F5848" s="367">
        <v>2</v>
      </c>
      <c r="G5848" s="368" t="s">
        <v>5793</v>
      </c>
      <c r="H5848" s="369">
        <v>1</v>
      </c>
      <c r="I5848" s="370">
        <v>5.42</v>
      </c>
      <c r="J5848" s="370">
        <v>5.42</v>
      </c>
      <c r="K5848" s="371"/>
      <c r="L5848" s="495">
        <v>6.53</v>
      </c>
      <c r="M5848" s="488">
        <v>6.53</v>
      </c>
    </row>
    <row r="5849" spans="1:13" x14ac:dyDescent="0.2">
      <c r="A5849" s="359" t="s">
        <v>10436</v>
      </c>
      <c r="B5849" s="373" t="s">
        <v>5794</v>
      </c>
      <c r="C5849" s="374" t="s">
        <v>5840</v>
      </c>
      <c r="D5849" s="373" t="s">
        <v>5791</v>
      </c>
      <c r="E5849" s="373" t="s">
        <v>5288</v>
      </c>
      <c r="F5849" s="375" t="s">
        <v>5796</v>
      </c>
      <c r="G5849" s="376" t="s">
        <v>86</v>
      </c>
      <c r="H5849" s="377">
        <v>4.2000000000000003E-2</v>
      </c>
      <c r="I5849" s="378">
        <v>18.510000000000002</v>
      </c>
      <c r="J5849" s="378">
        <v>0.77</v>
      </c>
      <c r="K5849" s="379"/>
      <c r="L5849" s="493">
        <v>22.3</v>
      </c>
    </row>
    <row r="5850" spans="1:13" x14ac:dyDescent="0.2">
      <c r="A5850" s="359" t="s">
        <v>10437</v>
      </c>
      <c r="B5850" s="373" t="s">
        <v>5794</v>
      </c>
      <c r="C5850" s="374" t="s">
        <v>5815</v>
      </c>
      <c r="D5850" s="373" t="s">
        <v>5791</v>
      </c>
      <c r="E5850" s="373" t="s">
        <v>5286</v>
      </c>
      <c r="F5850" s="375" t="s">
        <v>5796</v>
      </c>
      <c r="G5850" s="376" t="s">
        <v>86</v>
      </c>
      <c r="H5850" s="377">
        <v>0.42</v>
      </c>
      <c r="I5850" s="378">
        <v>11.092139999999999</v>
      </c>
      <c r="J5850" s="378">
        <v>4.6500000000000004</v>
      </c>
      <c r="K5850" s="379"/>
      <c r="L5850" s="493">
        <v>13.34</v>
      </c>
    </row>
    <row r="5851" spans="1:13" x14ac:dyDescent="0.2">
      <c r="A5851" s="359" t="s">
        <v>10438</v>
      </c>
      <c r="B5851" s="360" t="s">
        <v>12956</v>
      </c>
      <c r="C5851" s="361" t="s">
        <v>5781</v>
      </c>
      <c r="D5851" s="360" t="s">
        <v>5782</v>
      </c>
      <c r="E5851" s="360" t="s">
        <v>5783</v>
      </c>
      <c r="F5851" s="362" t="s">
        <v>5784</v>
      </c>
      <c r="G5851" s="363" t="s">
        <v>5785</v>
      </c>
      <c r="H5851" s="361" t="s">
        <v>5786</v>
      </c>
      <c r="I5851" s="361" t="s">
        <v>5787</v>
      </c>
      <c r="J5851" s="361" t="s">
        <v>5788</v>
      </c>
      <c r="K5851" s="364"/>
      <c r="L5851" s="494"/>
    </row>
    <row r="5852" spans="1:13" ht="24" x14ac:dyDescent="0.2">
      <c r="A5852" s="359" t="s">
        <v>10439</v>
      </c>
      <c r="B5852" s="365" t="s">
        <v>5789</v>
      </c>
      <c r="C5852" s="366" t="s">
        <v>5890</v>
      </c>
      <c r="D5852" s="365" t="s">
        <v>5791</v>
      </c>
      <c r="E5852" s="365" t="s">
        <v>5891</v>
      </c>
      <c r="F5852" s="367">
        <v>2</v>
      </c>
      <c r="G5852" s="368" t="s">
        <v>5885</v>
      </c>
      <c r="H5852" s="369">
        <v>1</v>
      </c>
      <c r="I5852" s="370">
        <v>232.64</v>
      </c>
      <c r="J5852" s="370">
        <v>232.64</v>
      </c>
      <c r="K5852" s="371"/>
      <c r="L5852" s="495">
        <v>280.26</v>
      </c>
      <c r="M5852" s="488">
        <v>280.26</v>
      </c>
    </row>
    <row r="5853" spans="1:13" x14ac:dyDescent="0.2">
      <c r="A5853" s="359" t="s">
        <v>10440</v>
      </c>
      <c r="B5853" s="373" t="s">
        <v>5794</v>
      </c>
      <c r="C5853" s="374" t="s">
        <v>5840</v>
      </c>
      <c r="D5853" s="373" t="s">
        <v>5791</v>
      </c>
      <c r="E5853" s="373" t="s">
        <v>5288</v>
      </c>
      <c r="F5853" s="375" t="s">
        <v>5796</v>
      </c>
      <c r="G5853" s="376" t="s">
        <v>86</v>
      </c>
      <c r="H5853" s="377">
        <v>1.8</v>
      </c>
      <c r="I5853" s="378">
        <v>18.548108823529407</v>
      </c>
      <c r="J5853" s="378">
        <v>33.380000000000003</v>
      </c>
      <c r="K5853" s="379"/>
      <c r="L5853" s="493">
        <v>22.3</v>
      </c>
    </row>
    <row r="5854" spans="1:13" x14ac:dyDescent="0.2">
      <c r="A5854" s="359" t="s">
        <v>10441</v>
      </c>
      <c r="B5854" s="373" t="s">
        <v>5794</v>
      </c>
      <c r="C5854" s="374" t="s">
        <v>5815</v>
      </c>
      <c r="D5854" s="373" t="s">
        <v>5791</v>
      </c>
      <c r="E5854" s="373" t="s">
        <v>5286</v>
      </c>
      <c r="F5854" s="375" t="s">
        <v>5796</v>
      </c>
      <c r="G5854" s="376" t="s">
        <v>86</v>
      </c>
      <c r="H5854" s="377">
        <v>18</v>
      </c>
      <c r="I5854" s="378">
        <v>11.07</v>
      </c>
      <c r="J5854" s="378">
        <v>199.26</v>
      </c>
      <c r="K5854" s="379"/>
      <c r="L5854" s="493">
        <v>13.34</v>
      </c>
    </row>
    <row r="5855" spans="1:13" x14ac:dyDescent="0.2">
      <c r="A5855" s="359" t="s">
        <v>10442</v>
      </c>
      <c r="B5855" s="360" t="s">
        <v>12961</v>
      </c>
      <c r="C5855" s="361" t="s">
        <v>5781</v>
      </c>
      <c r="D5855" s="360" t="s">
        <v>5782</v>
      </c>
      <c r="E5855" s="360" t="s">
        <v>5783</v>
      </c>
      <c r="F5855" s="362" t="s">
        <v>5784</v>
      </c>
      <c r="G5855" s="363" t="s">
        <v>5785</v>
      </c>
      <c r="H5855" s="361" t="s">
        <v>5786</v>
      </c>
      <c r="I5855" s="361" t="s">
        <v>5787</v>
      </c>
      <c r="J5855" s="361" t="s">
        <v>5788</v>
      </c>
      <c r="K5855" s="364"/>
      <c r="L5855" s="494"/>
    </row>
    <row r="5856" spans="1:13" x14ac:dyDescent="0.2">
      <c r="A5856" s="359" t="s">
        <v>10443</v>
      </c>
      <c r="B5856" s="365" t="s">
        <v>5789</v>
      </c>
      <c r="C5856" s="366" t="s">
        <v>5893</v>
      </c>
      <c r="D5856" s="365" t="s">
        <v>5791</v>
      </c>
      <c r="E5856" s="365" t="s">
        <v>215</v>
      </c>
      <c r="F5856" s="367">
        <v>2</v>
      </c>
      <c r="G5856" s="368" t="s">
        <v>5885</v>
      </c>
      <c r="H5856" s="369">
        <v>1</v>
      </c>
      <c r="I5856" s="370">
        <v>134.41</v>
      </c>
      <c r="J5856" s="370">
        <v>134.41</v>
      </c>
      <c r="K5856" s="371"/>
      <c r="L5856" s="495">
        <v>161.91999999999999</v>
      </c>
      <c r="M5856" s="488">
        <v>161.91999999999999</v>
      </c>
    </row>
    <row r="5857" spans="1:13" x14ac:dyDescent="0.2">
      <c r="A5857" s="359" t="s">
        <v>15042</v>
      </c>
      <c r="B5857" s="396" t="s">
        <v>5794</v>
      </c>
      <c r="C5857" s="397" t="s">
        <v>5840</v>
      </c>
      <c r="D5857" s="396" t="s">
        <v>5791</v>
      </c>
      <c r="E5857" s="396" t="s">
        <v>5288</v>
      </c>
      <c r="F5857" s="398" t="s">
        <v>5796</v>
      </c>
      <c r="G5857" s="399" t="s">
        <v>86</v>
      </c>
      <c r="H5857" s="400">
        <v>1.04</v>
      </c>
      <c r="I5857" s="430">
        <v>18.548968421052624</v>
      </c>
      <c r="J5857" s="380">
        <v>19.29</v>
      </c>
      <c r="K5857" s="379"/>
      <c r="L5857" s="489">
        <v>22.3</v>
      </c>
    </row>
    <row r="5858" spans="1:13" ht="12.75" thickBot="1" x14ac:dyDescent="0.25">
      <c r="A5858" s="359" t="s">
        <v>15043</v>
      </c>
      <c r="B5858" s="396" t="s">
        <v>5794</v>
      </c>
      <c r="C5858" s="397" t="s">
        <v>5815</v>
      </c>
      <c r="D5858" s="396" t="s">
        <v>5791</v>
      </c>
      <c r="E5858" s="396" t="s">
        <v>5286</v>
      </c>
      <c r="F5858" s="398" t="s">
        <v>5796</v>
      </c>
      <c r="G5858" s="399" t="s">
        <v>86</v>
      </c>
      <c r="H5858" s="400">
        <v>10.4</v>
      </c>
      <c r="I5858" s="430">
        <v>11.07</v>
      </c>
      <c r="J5858" s="380">
        <v>115.12</v>
      </c>
      <c r="K5858" s="379"/>
      <c r="L5858" s="489">
        <v>13.34</v>
      </c>
    </row>
    <row r="5859" spans="1:13" ht="12.75" thickTop="1" x14ac:dyDescent="0.2">
      <c r="A5859" s="359" t="s">
        <v>15044</v>
      </c>
      <c r="B5859" s="407" t="s">
        <v>12966</v>
      </c>
      <c r="C5859" s="408" t="s">
        <v>5781</v>
      </c>
      <c r="D5859" s="407" t="s">
        <v>5782</v>
      </c>
      <c r="E5859" s="407" t="s">
        <v>5783</v>
      </c>
      <c r="F5859" s="409" t="s">
        <v>5784</v>
      </c>
      <c r="G5859" s="410" t="s">
        <v>5785</v>
      </c>
      <c r="H5859" s="408" t="s">
        <v>5786</v>
      </c>
      <c r="I5859" s="408" t="s">
        <v>5787</v>
      </c>
      <c r="J5859" s="408" t="s">
        <v>5788</v>
      </c>
      <c r="K5859" s="364"/>
      <c r="L5859" s="492"/>
    </row>
    <row r="5860" spans="1:13" ht="24" x14ac:dyDescent="0.2">
      <c r="A5860" s="359" t="s">
        <v>10444</v>
      </c>
      <c r="B5860" s="365" t="s">
        <v>5789</v>
      </c>
      <c r="C5860" s="366" t="s">
        <v>5895</v>
      </c>
      <c r="D5860" s="365" t="s">
        <v>217</v>
      </c>
      <c r="E5860" s="365" t="s">
        <v>5896</v>
      </c>
      <c r="F5860" s="367" t="s">
        <v>5897</v>
      </c>
      <c r="G5860" s="368" t="s">
        <v>5885</v>
      </c>
      <c r="H5860" s="369">
        <v>1</v>
      </c>
      <c r="I5860" s="370">
        <v>210.10000000000002</v>
      </c>
      <c r="J5860" s="370">
        <v>210.1</v>
      </c>
      <c r="K5860" s="371"/>
      <c r="L5860" s="495">
        <v>253.12</v>
      </c>
      <c r="M5860" s="488">
        <v>253.12</v>
      </c>
    </row>
    <row r="5861" spans="1:13" ht="24" x14ac:dyDescent="0.2">
      <c r="A5861" s="359" t="s">
        <v>10446</v>
      </c>
      <c r="B5861" s="418" t="s">
        <v>5898</v>
      </c>
      <c r="C5861" s="419" t="s">
        <v>5899</v>
      </c>
      <c r="D5861" s="418" t="s">
        <v>217</v>
      </c>
      <c r="E5861" s="418" t="s">
        <v>5900</v>
      </c>
      <c r="F5861" s="420" t="s">
        <v>5901</v>
      </c>
      <c r="G5861" s="421" t="s">
        <v>5902</v>
      </c>
      <c r="H5861" s="422">
        <v>3.2467999999999999</v>
      </c>
      <c r="I5861" s="423">
        <v>16.91</v>
      </c>
      <c r="J5861" s="423">
        <v>54.9</v>
      </c>
      <c r="K5861" s="379"/>
      <c r="L5861" s="493">
        <v>20.38</v>
      </c>
      <c r="M5861" s="490"/>
    </row>
    <row r="5862" spans="1:13" ht="24" x14ac:dyDescent="0.2">
      <c r="A5862" s="359" t="s">
        <v>10447</v>
      </c>
      <c r="B5862" s="418" t="s">
        <v>5898</v>
      </c>
      <c r="C5862" s="419" t="s">
        <v>5903</v>
      </c>
      <c r="D5862" s="418" t="s">
        <v>217</v>
      </c>
      <c r="E5862" s="418" t="s">
        <v>5904</v>
      </c>
      <c r="F5862" s="420" t="s">
        <v>5901</v>
      </c>
      <c r="G5862" s="421" t="s">
        <v>5905</v>
      </c>
      <c r="H5862" s="422">
        <v>0.92020000000000002</v>
      </c>
      <c r="I5862" s="423">
        <v>15.522142857142839</v>
      </c>
      <c r="J5862" s="423">
        <v>14.28</v>
      </c>
      <c r="K5862" s="379"/>
      <c r="L5862" s="493">
        <v>18.68</v>
      </c>
      <c r="M5862" s="490"/>
    </row>
    <row r="5863" spans="1:13" ht="24" x14ac:dyDescent="0.2">
      <c r="A5863" s="359" t="s">
        <v>10448</v>
      </c>
      <c r="B5863" s="418" t="s">
        <v>5898</v>
      </c>
      <c r="C5863" s="419" t="s">
        <v>5906</v>
      </c>
      <c r="D5863" s="418" t="s">
        <v>217</v>
      </c>
      <c r="E5863" s="418" t="s">
        <v>5907</v>
      </c>
      <c r="F5863" s="420" t="s">
        <v>5908</v>
      </c>
      <c r="G5863" s="421" t="s">
        <v>185</v>
      </c>
      <c r="H5863" s="422">
        <v>0.63660000000000005</v>
      </c>
      <c r="I5863" s="423">
        <v>23.82</v>
      </c>
      <c r="J5863" s="423">
        <v>15.16</v>
      </c>
      <c r="K5863" s="379"/>
      <c r="L5863" s="493">
        <v>28.7</v>
      </c>
    </row>
    <row r="5864" spans="1:13" ht="24" x14ac:dyDescent="0.2">
      <c r="A5864" s="359" t="s">
        <v>10449</v>
      </c>
      <c r="B5864" s="418" t="s">
        <v>5898</v>
      </c>
      <c r="C5864" s="419" t="s">
        <v>5909</v>
      </c>
      <c r="D5864" s="418" t="s">
        <v>217</v>
      </c>
      <c r="E5864" s="418" t="s">
        <v>5455</v>
      </c>
      <c r="F5864" s="420" t="s">
        <v>5908</v>
      </c>
      <c r="G5864" s="421" t="s">
        <v>185</v>
      </c>
      <c r="H5864" s="422">
        <v>6.5785</v>
      </c>
      <c r="I5864" s="423">
        <v>16.12</v>
      </c>
      <c r="J5864" s="423">
        <v>106.04</v>
      </c>
      <c r="K5864" s="379"/>
      <c r="L5864" s="493">
        <v>19.420000000000002</v>
      </c>
    </row>
    <row r="5865" spans="1:13" x14ac:dyDescent="0.2">
      <c r="A5865" s="359" t="s">
        <v>10450</v>
      </c>
      <c r="B5865" s="373" t="s">
        <v>5794</v>
      </c>
      <c r="C5865" s="374" t="s">
        <v>5910</v>
      </c>
      <c r="D5865" s="373" t="s">
        <v>217</v>
      </c>
      <c r="E5865" s="373" t="s">
        <v>5911</v>
      </c>
      <c r="F5865" s="375" t="s">
        <v>5798</v>
      </c>
      <c r="G5865" s="376" t="s">
        <v>280</v>
      </c>
      <c r="H5865" s="377">
        <v>0.28349999999999997</v>
      </c>
      <c r="I5865" s="378">
        <v>69.58</v>
      </c>
      <c r="J5865" s="378">
        <v>19.72</v>
      </c>
      <c r="K5865" s="379"/>
      <c r="L5865" s="493">
        <v>83.83</v>
      </c>
    </row>
    <row r="5866" spans="1:13" x14ac:dyDescent="0.2">
      <c r="A5866" s="359" t="s">
        <v>10451</v>
      </c>
      <c r="B5866" s="360" t="s">
        <v>12974</v>
      </c>
      <c r="C5866" s="361" t="s">
        <v>5781</v>
      </c>
      <c r="D5866" s="360" t="s">
        <v>5782</v>
      </c>
      <c r="E5866" s="360" t="s">
        <v>5783</v>
      </c>
      <c r="F5866" s="362" t="s">
        <v>5784</v>
      </c>
      <c r="G5866" s="363" t="s">
        <v>5785</v>
      </c>
      <c r="H5866" s="361" t="s">
        <v>5786</v>
      </c>
      <c r="I5866" s="361" t="s">
        <v>5787</v>
      </c>
      <c r="J5866" s="361" t="s">
        <v>5788</v>
      </c>
      <c r="K5866" s="364"/>
      <c r="L5866" s="494"/>
    </row>
    <row r="5867" spans="1:13" x14ac:dyDescent="0.2">
      <c r="A5867" s="359" t="s">
        <v>10452</v>
      </c>
      <c r="B5867" s="365" t="s">
        <v>5789</v>
      </c>
      <c r="C5867" s="366" t="s">
        <v>5913</v>
      </c>
      <c r="D5867" s="365" t="s">
        <v>5791</v>
      </c>
      <c r="E5867" s="365" t="s">
        <v>222</v>
      </c>
      <c r="F5867" s="367">
        <v>2</v>
      </c>
      <c r="G5867" s="368" t="s">
        <v>5793</v>
      </c>
      <c r="H5867" s="369">
        <v>1</v>
      </c>
      <c r="I5867" s="370">
        <v>5.17</v>
      </c>
      <c r="J5867" s="370">
        <v>5.17</v>
      </c>
      <c r="K5867" s="371"/>
      <c r="L5867" s="495">
        <v>6.22</v>
      </c>
      <c r="M5867" s="488">
        <v>6.22</v>
      </c>
    </row>
    <row r="5868" spans="1:13" x14ac:dyDescent="0.2">
      <c r="A5868" s="359" t="s">
        <v>10453</v>
      </c>
      <c r="B5868" s="373" t="s">
        <v>5794</v>
      </c>
      <c r="C5868" s="374" t="s">
        <v>5840</v>
      </c>
      <c r="D5868" s="373" t="s">
        <v>5791</v>
      </c>
      <c r="E5868" s="373" t="s">
        <v>5288</v>
      </c>
      <c r="F5868" s="375" t="s">
        <v>5796</v>
      </c>
      <c r="G5868" s="376" t="s">
        <v>86</v>
      </c>
      <c r="H5868" s="377">
        <v>0.04</v>
      </c>
      <c r="I5868" s="378">
        <v>18.510000000000002</v>
      </c>
      <c r="J5868" s="378">
        <v>0.74</v>
      </c>
      <c r="K5868" s="379"/>
      <c r="L5868" s="493">
        <v>22.3</v>
      </c>
    </row>
    <row r="5869" spans="1:13" x14ac:dyDescent="0.2">
      <c r="A5869" s="359" t="s">
        <v>10454</v>
      </c>
      <c r="B5869" s="373" t="s">
        <v>5794</v>
      </c>
      <c r="C5869" s="374" t="s">
        <v>5815</v>
      </c>
      <c r="D5869" s="373" t="s">
        <v>5791</v>
      </c>
      <c r="E5869" s="373" t="s">
        <v>5286</v>
      </c>
      <c r="F5869" s="375" t="s">
        <v>5796</v>
      </c>
      <c r="G5869" s="376" t="s">
        <v>86</v>
      </c>
      <c r="H5869" s="377">
        <v>0.4</v>
      </c>
      <c r="I5869" s="378">
        <v>11.092140000000001</v>
      </c>
      <c r="J5869" s="378">
        <v>4.43</v>
      </c>
      <c r="K5869" s="379"/>
      <c r="L5869" s="493">
        <v>13.34</v>
      </c>
    </row>
    <row r="5870" spans="1:13" x14ac:dyDescent="0.2">
      <c r="A5870" s="359" t="s">
        <v>10455</v>
      </c>
      <c r="B5870" s="360" t="s">
        <v>12979</v>
      </c>
      <c r="C5870" s="361" t="s">
        <v>5781</v>
      </c>
      <c r="D5870" s="360" t="s">
        <v>5782</v>
      </c>
      <c r="E5870" s="360" t="s">
        <v>5783</v>
      </c>
      <c r="F5870" s="362" t="s">
        <v>5784</v>
      </c>
      <c r="G5870" s="363" t="s">
        <v>5785</v>
      </c>
      <c r="H5870" s="361" t="s">
        <v>5786</v>
      </c>
      <c r="I5870" s="361" t="s">
        <v>5787</v>
      </c>
      <c r="J5870" s="361" t="s">
        <v>5788</v>
      </c>
      <c r="K5870" s="364"/>
      <c r="L5870" s="494"/>
    </row>
    <row r="5871" spans="1:13" x14ac:dyDescent="0.2">
      <c r="A5871" s="359" t="s">
        <v>10456</v>
      </c>
      <c r="B5871" s="365" t="s">
        <v>5789</v>
      </c>
      <c r="C5871" s="366" t="s">
        <v>5915</v>
      </c>
      <c r="D5871" s="365" t="s">
        <v>5791</v>
      </c>
      <c r="E5871" s="365" t="s">
        <v>224</v>
      </c>
      <c r="F5871" s="367">
        <v>2</v>
      </c>
      <c r="G5871" s="368" t="s">
        <v>5607</v>
      </c>
      <c r="H5871" s="369">
        <v>1</v>
      </c>
      <c r="I5871" s="370">
        <v>3.23</v>
      </c>
      <c r="J5871" s="370">
        <v>3.23</v>
      </c>
      <c r="K5871" s="371"/>
      <c r="L5871" s="495">
        <v>3.88</v>
      </c>
      <c r="M5871" s="488">
        <v>3.88</v>
      </c>
    </row>
    <row r="5872" spans="1:13" x14ac:dyDescent="0.2">
      <c r="A5872" s="359" t="s">
        <v>10457</v>
      </c>
      <c r="B5872" s="373" t="s">
        <v>5794</v>
      </c>
      <c r="C5872" s="374" t="s">
        <v>5916</v>
      </c>
      <c r="D5872" s="373" t="s">
        <v>5791</v>
      </c>
      <c r="E5872" s="373" t="s">
        <v>5350</v>
      </c>
      <c r="F5872" s="375" t="s">
        <v>5796</v>
      </c>
      <c r="G5872" s="376" t="s">
        <v>86</v>
      </c>
      <c r="H5872" s="377">
        <v>2.5000000000000001E-2</v>
      </c>
      <c r="I5872" s="378">
        <v>18.510000000000002</v>
      </c>
      <c r="J5872" s="378">
        <v>0.46</v>
      </c>
      <c r="K5872" s="379"/>
      <c r="L5872" s="493">
        <v>22.3</v>
      </c>
    </row>
    <row r="5873" spans="1:13" x14ac:dyDescent="0.2">
      <c r="A5873" s="359" t="s">
        <v>10458</v>
      </c>
      <c r="B5873" s="373" t="s">
        <v>5794</v>
      </c>
      <c r="C5873" s="374" t="s">
        <v>5815</v>
      </c>
      <c r="D5873" s="373" t="s">
        <v>5791</v>
      </c>
      <c r="E5873" s="373" t="s">
        <v>5286</v>
      </c>
      <c r="F5873" s="375" t="s">
        <v>5796</v>
      </c>
      <c r="G5873" s="376" t="s">
        <v>86</v>
      </c>
      <c r="H5873" s="377">
        <v>0.25</v>
      </c>
      <c r="I5873" s="378">
        <v>11.106900000000001</v>
      </c>
      <c r="J5873" s="378">
        <v>2.77</v>
      </c>
      <c r="K5873" s="379"/>
      <c r="L5873" s="493">
        <v>13.34</v>
      </c>
    </row>
    <row r="5874" spans="1:13" x14ac:dyDescent="0.2">
      <c r="A5874" s="359" t="s">
        <v>10459</v>
      </c>
      <c r="B5874" s="360" t="s">
        <v>12984</v>
      </c>
      <c r="C5874" s="361" t="s">
        <v>5781</v>
      </c>
      <c r="D5874" s="360" t="s">
        <v>5782</v>
      </c>
      <c r="E5874" s="360" t="s">
        <v>5783</v>
      </c>
      <c r="F5874" s="362" t="s">
        <v>5784</v>
      </c>
      <c r="G5874" s="363" t="s">
        <v>5785</v>
      </c>
      <c r="H5874" s="361" t="s">
        <v>5786</v>
      </c>
      <c r="I5874" s="361" t="s">
        <v>5787</v>
      </c>
      <c r="J5874" s="361" t="s">
        <v>5788</v>
      </c>
      <c r="K5874" s="364"/>
      <c r="L5874" s="494"/>
    </row>
    <row r="5875" spans="1:13" ht="36" x14ac:dyDescent="0.2">
      <c r="A5875" s="359" t="s">
        <v>10460</v>
      </c>
      <c r="B5875" s="365" t="s">
        <v>5789</v>
      </c>
      <c r="C5875" s="366" t="s">
        <v>5918</v>
      </c>
      <c r="D5875" s="365" t="s">
        <v>5791</v>
      </c>
      <c r="E5875" s="365" t="s">
        <v>1630</v>
      </c>
      <c r="F5875" s="367">
        <v>2</v>
      </c>
      <c r="G5875" s="368" t="s">
        <v>5607</v>
      </c>
      <c r="H5875" s="369">
        <v>1</v>
      </c>
      <c r="I5875" s="370">
        <v>3.8</v>
      </c>
      <c r="J5875" s="370">
        <v>3.8</v>
      </c>
      <c r="K5875" s="371"/>
      <c r="L5875" s="495">
        <v>4.57</v>
      </c>
      <c r="M5875" s="488">
        <v>4.57</v>
      </c>
    </row>
    <row r="5876" spans="1:13" x14ac:dyDescent="0.2">
      <c r="A5876" s="359" t="s">
        <v>10461</v>
      </c>
      <c r="B5876" s="373" t="s">
        <v>5794</v>
      </c>
      <c r="C5876" s="374" t="s">
        <v>5815</v>
      </c>
      <c r="D5876" s="373" t="s">
        <v>5791</v>
      </c>
      <c r="E5876" s="373" t="s">
        <v>5286</v>
      </c>
      <c r="F5876" s="375" t="s">
        <v>5796</v>
      </c>
      <c r="G5876" s="376" t="s">
        <v>86</v>
      </c>
      <c r="H5876" s="377">
        <v>0.29420000000000002</v>
      </c>
      <c r="I5876" s="378">
        <v>11.1069</v>
      </c>
      <c r="J5876" s="378">
        <v>3.26</v>
      </c>
      <c r="K5876" s="379"/>
      <c r="L5876" s="493">
        <v>13.34</v>
      </c>
    </row>
    <row r="5877" spans="1:13" x14ac:dyDescent="0.2">
      <c r="A5877" s="359" t="s">
        <v>10462</v>
      </c>
      <c r="B5877" s="373" t="s">
        <v>5794</v>
      </c>
      <c r="C5877" s="374" t="s">
        <v>5916</v>
      </c>
      <c r="D5877" s="373" t="s">
        <v>5791</v>
      </c>
      <c r="E5877" s="373" t="s">
        <v>5350</v>
      </c>
      <c r="F5877" s="375" t="s">
        <v>5796</v>
      </c>
      <c r="G5877" s="376" t="s">
        <v>86</v>
      </c>
      <c r="H5877" s="377">
        <v>2.9399999999999999E-2</v>
      </c>
      <c r="I5877" s="378">
        <v>18.510000000000002</v>
      </c>
      <c r="J5877" s="378">
        <v>0.54</v>
      </c>
      <c r="K5877" s="379"/>
      <c r="L5877" s="493">
        <v>22.3</v>
      </c>
    </row>
    <row r="5878" spans="1:13" x14ac:dyDescent="0.2">
      <c r="A5878" s="359" t="s">
        <v>15045</v>
      </c>
      <c r="B5878" s="381" t="s">
        <v>12989</v>
      </c>
      <c r="C5878" s="382" t="s">
        <v>5781</v>
      </c>
      <c r="D5878" s="381" t="s">
        <v>5782</v>
      </c>
      <c r="E5878" s="381" t="s">
        <v>5783</v>
      </c>
      <c r="F5878" s="383" t="s">
        <v>5784</v>
      </c>
      <c r="G5878" s="384" t="s">
        <v>5785</v>
      </c>
      <c r="H5878" s="382" t="s">
        <v>5786</v>
      </c>
      <c r="I5878" s="431" t="s">
        <v>5787</v>
      </c>
      <c r="J5878" s="382" t="s">
        <v>5788</v>
      </c>
      <c r="K5878" s="364"/>
    </row>
    <row r="5879" spans="1:13" ht="12.75" thickBot="1" x14ac:dyDescent="0.25">
      <c r="A5879" s="359" t="s">
        <v>15046</v>
      </c>
      <c r="B5879" s="385" t="s">
        <v>5789</v>
      </c>
      <c r="C5879" s="386" t="s">
        <v>10597</v>
      </c>
      <c r="D5879" s="385" t="s">
        <v>5791</v>
      </c>
      <c r="E5879" s="385" t="s">
        <v>1628</v>
      </c>
      <c r="F5879" s="387">
        <v>2</v>
      </c>
      <c r="G5879" s="388" t="s">
        <v>5793</v>
      </c>
      <c r="H5879" s="389">
        <v>1</v>
      </c>
      <c r="I5879" s="432">
        <v>3.23</v>
      </c>
      <c r="J5879" s="372">
        <v>3.23</v>
      </c>
      <c r="K5879" s="371"/>
      <c r="L5879" s="488">
        <v>3.88</v>
      </c>
      <c r="M5879" s="488">
        <v>3.88</v>
      </c>
    </row>
    <row r="5880" spans="1:13" ht="12.75" thickTop="1" x14ac:dyDescent="0.2">
      <c r="A5880" s="359" t="s">
        <v>15047</v>
      </c>
      <c r="B5880" s="390" t="s">
        <v>5794</v>
      </c>
      <c r="C5880" s="391" t="s">
        <v>5840</v>
      </c>
      <c r="D5880" s="390" t="s">
        <v>5791</v>
      </c>
      <c r="E5880" s="390" t="s">
        <v>5288</v>
      </c>
      <c r="F5880" s="392" t="s">
        <v>5796</v>
      </c>
      <c r="G5880" s="393" t="s">
        <v>86</v>
      </c>
      <c r="H5880" s="394">
        <v>2.5000000000000001E-2</v>
      </c>
      <c r="I5880" s="395">
        <v>18.510000000000002</v>
      </c>
      <c r="J5880" s="395">
        <v>0.46</v>
      </c>
      <c r="K5880" s="379"/>
      <c r="L5880" s="491">
        <v>22.3</v>
      </c>
    </row>
    <row r="5881" spans="1:13" x14ac:dyDescent="0.2">
      <c r="A5881" s="359" t="s">
        <v>10463</v>
      </c>
      <c r="B5881" s="373" t="s">
        <v>5794</v>
      </c>
      <c r="C5881" s="374" t="s">
        <v>5815</v>
      </c>
      <c r="D5881" s="373" t="s">
        <v>5791</v>
      </c>
      <c r="E5881" s="373" t="s">
        <v>5286</v>
      </c>
      <c r="F5881" s="375" t="s">
        <v>5796</v>
      </c>
      <c r="G5881" s="376" t="s">
        <v>86</v>
      </c>
      <c r="H5881" s="377">
        <v>0.25</v>
      </c>
      <c r="I5881" s="378">
        <v>11.106900000000001</v>
      </c>
      <c r="J5881" s="378">
        <v>2.77</v>
      </c>
      <c r="K5881" s="379"/>
      <c r="L5881" s="493">
        <v>13.34</v>
      </c>
    </row>
    <row r="5882" spans="1:13" x14ac:dyDescent="0.2">
      <c r="A5882" s="359" t="s">
        <v>10465</v>
      </c>
      <c r="B5882" s="360" t="s">
        <v>12994</v>
      </c>
      <c r="C5882" s="361" t="s">
        <v>5781</v>
      </c>
      <c r="D5882" s="360" t="s">
        <v>5782</v>
      </c>
      <c r="E5882" s="360" t="s">
        <v>5783</v>
      </c>
      <c r="F5882" s="362" t="s">
        <v>5784</v>
      </c>
      <c r="G5882" s="363" t="s">
        <v>5785</v>
      </c>
      <c r="H5882" s="361" t="s">
        <v>5786</v>
      </c>
      <c r="I5882" s="361" t="s">
        <v>5787</v>
      </c>
      <c r="J5882" s="361" t="s">
        <v>5788</v>
      </c>
      <c r="K5882" s="364"/>
      <c r="L5882" s="494"/>
    </row>
    <row r="5883" spans="1:13" x14ac:dyDescent="0.2">
      <c r="A5883" s="359" t="s">
        <v>10467</v>
      </c>
      <c r="B5883" s="365" t="s">
        <v>5789</v>
      </c>
      <c r="C5883" s="366" t="s">
        <v>5921</v>
      </c>
      <c r="D5883" s="365" t="s">
        <v>5791</v>
      </c>
      <c r="E5883" s="365" t="s">
        <v>227</v>
      </c>
      <c r="F5883" s="367">
        <v>2</v>
      </c>
      <c r="G5883" s="368" t="s">
        <v>5607</v>
      </c>
      <c r="H5883" s="369">
        <v>1</v>
      </c>
      <c r="I5883" s="370">
        <v>4.3</v>
      </c>
      <c r="J5883" s="370">
        <v>4.3</v>
      </c>
      <c r="K5883" s="371"/>
      <c r="L5883" s="495">
        <v>5.18</v>
      </c>
      <c r="M5883" s="488">
        <v>5.18</v>
      </c>
    </row>
    <row r="5884" spans="1:13" x14ac:dyDescent="0.2">
      <c r="A5884" s="359" t="s">
        <v>10468</v>
      </c>
      <c r="B5884" s="373" t="s">
        <v>5794</v>
      </c>
      <c r="C5884" s="374" t="s">
        <v>5916</v>
      </c>
      <c r="D5884" s="373" t="s">
        <v>5791</v>
      </c>
      <c r="E5884" s="373" t="s">
        <v>5350</v>
      </c>
      <c r="F5884" s="375" t="s">
        <v>5796</v>
      </c>
      <c r="G5884" s="376" t="s">
        <v>86</v>
      </c>
      <c r="H5884" s="377">
        <v>3.3300000000000003E-2</v>
      </c>
      <c r="I5884" s="378">
        <v>18.510000000000002</v>
      </c>
      <c r="J5884" s="378">
        <v>0.61</v>
      </c>
      <c r="K5884" s="379"/>
      <c r="L5884" s="493">
        <v>22.3</v>
      </c>
    </row>
    <row r="5885" spans="1:13" x14ac:dyDescent="0.2">
      <c r="A5885" s="359" t="s">
        <v>10469</v>
      </c>
      <c r="B5885" s="373" t="s">
        <v>5794</v>
      </c>
      <c r="C5885" s="374" t="s">
        <v>5815</v>
      </c>
      <c r="D5885" s="373" t="s">
        <v>5791</v>
      </c>
      <c r="E5885" s="373" t="s">
        <v>5286</v>
      </c>
      <c r="F5885" s="375" t="s">
        <v>5796</v>
      </c>
      <c r="G5885" s="376" t="s">
        <v>86</v>
      </c>
      <c r="H5885" s="377">
        <v>0.33329999999999999</v>
      </c>
      <c r="I5885" s="378">
        <v>11.097674999999999</v>
      </c>
      <c r="J5885" s="378">
        <v>3.69</v>
      </c>
      <c r="K5885" s="379"/>
      <c r="L5885" s="493">
        <v>13.34</v>
      </c>
    </row>
    <row r="5886" spans="1:13" x14ac:dyDescent="0.2">
      <c r="A5886" s="359" t="s">
        <v>10470</v>
      </c>
      <c r="B5886" s="360" t="s">
        <v>12999</v>
      </c>
      <c r="C5886" s="361" t="s">
        <v>5781</v>
      </c>
      <c r="D5886" s="360" t="s">
        <v>5782</v>
      </c>
      <c r="E5886" s="360" t="s">
        <v>5783</v>
      </c>
      <c r="F5886" s="362" t="s">
        <v>5784</v>
      </c>
      <c r="G5886" s="363" t="s">
        <v>5785</v>
      </c>
      <c r="H5886" s="361" t="s">
        <v>5786</v>
      </c>
      <c r="I5886" s="361" t="s">
        <v>5787</v>
      </c>
      <c r="J5886" s="361" t="s">
        <v>5788</v>
      </c>
      <c r="K5886" s="364"/>
      <c r="L5886" s="494"/>
    </row>
    <row r="5887" spans="1:13" x14ac:dyDescent="0.2">
      <c r="A5887" s="359" t="s">
        <v>10471</v>
      </c>
      <c r="B5887" s="365" t="s">
        <v>5789</v>
      </c>
      <c r="C5887" s="366" t="s">
        <v>5923</v>
      </c>
      <c r="D5887" s="365" t="s">
        <v>5791</v>
      </c>
      <c r="E5887" s="365" t="s">
        <v>230</v>
      </c>
      <c r="F5887" s="367">
        <v>3</v>
      </c>
      <c r="G5887" s="368" t="s">
        <v>5885</v>
      </c>
      <c r="H5887" s="369">
        <v>1</v>
      </c>
      <c r="I5887" s="370">
        <v>36.269999999999996</v>
      </c>
      <c r="J5887" s="370">
        <v>36.269999999999996</v>
      </c>
      <c r="K5887" s="371"/>
      <c r="L5887" s="495">
        <v>43.7</v>
      </c>
      <c r="M5887" s="488">
        <v>43.7</v>
      </c>
    </row>
    <row r="5888" spans="1:13" x14ac:dyDescent="0.2">
      <c r="A5888" s="359" t="s">
        <v>10472</v>
      </c>
      <c r="B5888" s="373" t="s">
        <v>5794</v>
      </c>
      <c r="C5888" s="374" t="s">
        <v>5815</v>
      </c>
      <c r="D5888" s="373" t="s">
        <v>5791</v>
      </c>
      <c r="E5888" s="373" t="s">
        <v>5286</v>
      </c>
      <c r="F5888" s="375" t="s">
        <v>5796</v>
      </c>
      <c r="G5888" s="376" t="s">
        <v>86</v>
      </c>
      <c r="H5888" s="377">
        <v>0.72</v>
      </c>
      <c r="I5888" s="378">
        <v>11.056162500000005</v>
      </c>
      <c r="J5888" s="378">
        <v>7.96</v>
      </c>
      <c r="K5888" s="379"/>
      <c r="L5888" s="493">
        <v>13.34</v>
      </c>
    </row>
    <row r="5889" spans="1:13" x14ac:dyDescent="0.2">
      <c r="A5889" s="359" t="s">
        <v>10473</v>
      </c>
      <c r="B5889" s="373" t="s">
        <v>5794</v>
      </c>
      <c r="C5889" s="374" t="s">
        <v>5924</v>
      </c>
      <c r="D5889" s="373" t="s">
        <v>5791</v>
      </c>
      <c r="E5889" s="373" t="s">
        <v>5925</v>
      </c>
      <c r="F5889" s="375" t="s">
        <v>5798</v>
      </c>
      <c r="G5889" s="376" t="s">
        <v>86</v>
      </c>
      <c r="H5889" s="377">
        <v>0.4</v>
      </c>
      <c r="I5889" s="378">
        <v>70.78</v>
      </c>
      <c r="J5889" s="378">
        <v>28.31</v>
      </c>
      <c r="K5889" s="379"/>
      <c r="L5889" s="493">
        <v>85.27</v>
      </c>
    </row>
    <row r="5890" spans="1:13" x14ac:dyDescent="0.2">
      <c r="A5890" s="359" t="s">
        <v>10474</v>
      </c>
      <c r="B5890" s="360" t="s">
        <v>13004</v>
      </c>
      <c r="C5890" s="361" t="s">
        <v>5781</v>
      </c>
      <c r="D5890" s="360" t="s">
        <v>5782</v>
      </c>
      <c r="E5890" s="360" t="s">
        <v>5783</v>
      </c>
      <c r="F5890" s="362" t="s">
        <v>5784</v>
      </c>
      <c r="G5890" s="363" t="s">
        <v>5785</v>
      </c>
      <c r="H5890" s="361" t="s">
        <v>5786</v>
      </c>
      <c r="I5890" s="361" t="s">
        <v>5787</v>
      </c>
      <c r="J5890" s="361" t="s">
        <v>5788</v>
      </c>
      <c r="K5890" s="364"/>
      <c r="L5890" s="494"/>
    </row>
    <row r="5891" spans="1:13" x14ac:dyDescent="0.2">
      <c r="A5891" s="359" t="s">
        <v>10475</v>
      </c>
      <c r="B5891" s="365" t="s">
        <v>5789</v>
      </c>
      <c r="C5891" s="366" t="s">
        <v>9275</v>
      </c>
      <c r="D5891" s="365" t="s">
        <v>5791</v>
      </c>
      <c r="E5891" s="365" t="s">
        <v>1294</v>
      </c>
      <c r="F5891" s="367">
        <v>7</v>
      </c>
      <c r="G5891" s="368" t="s">
        <v>185</v>
      </c>
      <c r="H5891" s="369">
        <v>1</v>
      </c>
      <c r="I5891" s="370">
        <v>166.02</v>
      </c>
      <c r="J5891" s="370">
        <v>166.02</v>
      </c>
      <c r="K5891" s="371"/>
      <c r="L5891" s="495">
        <v>200</v>
      </c>
      <c r="M5891" s="488">
        <v>200</v>
      </c>
    </row>
    <row r="5892" spans="1:13" x14ac:dyDescent="0.2">
      <c r="A5892" s="359" t="s">
        <v>15048</v>
      </c>
      <c r="B5892" s="396" t="s">
        <v>5794</v>
      </c>
      <c r="C5892" s="397" t="s">
        <v>9277</v>
      </c>
      <c r="D5892" s="396" t="s">
        <v>5791</v>
      </c>
      <c r="E5892" s="396" t="s">
        <v>9278</v>
      </c>
      <c r="F5892" s="398" t="s">
        <v>5798</v>
      </c>
      <c r="G5892" s="399" t="s">
        <v>86</v>
      </c>
      <c r="H5892" s="400">
        <v>1</v>
      </c>
      <c r="I5892" s="430">
        <v>166.02</v>
      </c>
      <c r="J5892" s="380">
        <v>166.02</v>
      </c>
      <c r="K5892" s="379"/>
      <c r="L5892" s="489">
        <v>200</v>
      </c>
    </row>
    <row r="5893" spans="1:13" ht="12.75" thickBot="1" x14ac:dyDescent="0.25">
      <c r="A5893" s="359" t="s">
        <v>15049</v>
      </c>
      <c r="B5893" s="381" t="s">
        <v>13008</v>
      </c>
      <c r="C5893" s="382" t="s">
        <v>5781</v>
      </c>
      <c r="D5893" s="381" t="s">
        <v>5782</v>
      </c>
      <c r="E5893" s="381" t="s">
        <v>5783</v>
      </c>
      <c r="F5893" s="383" t="s">
        <v>5784</v>
      </c>
      <c r="G5893" s="384" t="s">
        <v>5785</v>
      </c>
      <c r="H5893" s="382" t="s">
        <v>5786</v>
      </c>
      <c r="I5893" s="431" t="s">
        <v>5787</v>
      </c>
      <c r="J5893" s="382" t="s">
        <v>5788</v>
      </c>
      <c r="K5893" s="364"/>
    </row>
    <row r="5894" spans="1:13" ht="12.75" thickTop="1" x14ac:dyDescent="0.2">
      <c r="A5894" s="359" t="s">
        <v>15050</v>
      </c>
      <c r="B5894" s="401" t="s">
        <v>5789</v>
      </c>
      <c r="C5894" s="402" t="s">
        <v>6656</v>
      </c>
      <c r="D5894" s="401" t="s">
        <v>217</v>
      </c>
      <c r="E5894" s="401" t="s">
        <v>1632</v>
      </c>
      <c r="F5894" s="403" t="s">
        <v>5908</v>
      </c>
      <c r="G5894" s="404" t="s">
        <v>185</v>
      </c>
      <c r="H5894" s="405">
        <v>1</v>
      </c>
      <c r="I5894" s="406">
        <v>23.18</v>
      </c>
      <c r="J5894" s="406">
        <v>23.180000000000003</v>
      </c>
      <c r="K5894" s="371"/>
      <c r="L5894" s="496">
        <v>27.94</v>
      </c>
      <c r="M5894" s="488">
        <v>27.94</v>
      </c>
    </row>
    <row r="5895" spans="1:13" ht="24" x14ac:dyDescent="0.2">
      <c r="A5895" s="359" t="s">
        <v>10476</v>
      </c>
      <c r="B5895" s="418" t="s">
        <v>5898</v>
      </c>
      <c r="C5895" s="419" t="s">
        <v>10609</v>
      </c>
      <c r="D5895" s="418" t="s">
        <v>217</v>
      </c>
      <c r="E5895" s="418" t="s">
        <v>10610</v>
      </c>
      <c r="F5895" s="420" t="s">
        <v>5908</v>
      </c>
      <c r="G5895" s="421" t="s">
        <v>185</v>
      </c>
      <c r="H5895" s="422">
        <v>1</v>
      </c>
      <c r="I5895" s="423">
        <v>0.34</v>
      </c>
      <c r="J5895" s="423">
        <v>0.34</v>
      </c>
      <c r="K5895" s="379"/>
      <c r="L5895" s="493">
        <v>0.41</v>
      </c>
    </row>
    <row r="5896" spans="1:13" x14ac:dyDescent="0.2">
      <c r="A5896" s="359" t="s">
        <v>10478</v>
      </c>
      <c r="B5896" s="373" t="s">
        <v>5794</v>
      </c>
      <c r="C5896" s="374" t="s">
        <v>10612</v>
      </c>
      <c r="D5896" s="373" t="s">
        <v>217</v>
      </c>
      <c r="E5896" s="373" t="s">
        <v>10613</v>
      </c>
      <c r="F5896" s="375" t="s">
        <v>5796</v>
      </c>
      <c r="G5896" s="376" t="s">
        <v>185</v>
      </c>
      <c r="H5896" s="377">
        <v>1</v>
      </c>
      <c r="I5896" s="378">
        <v>18.430666666666664</v>
      </c>
      <c r="J5896" s="378">
        <v>18.43</v>
      </c>
      <c r="K5896" s="379"/>
      <c r="L5896" s="493">
        <v>22.17</v>
      </c>
    </row>
    <row r="5897" spans="1:13" x14ac:dyDescent="0.2">
      <c r="A5897" s="359" t="s">
        <v>10480</v>
      </c>
      <c r="B5897" s="373" t="s">
        <v>5794</v>
      </c>
      <c r="C5897" s="374" t="s">
        <v>10615</v>
      </c>
      <c r="D5897" s="373" t="s">
        <v>217</v>
      </c>
      <c r="E5897" s="373" t="s">
        <v>10616</v>
      </c>
      <c r="F5897" s="375" t="s">
        <v>10617</v>
      </c>
      <c r="G5897" s="376" t="s">
        <v>185</v>
      </c>
      <c r="H5897" s="377">
        <v>1</v>
      </c>
      <c r="I5897" s="378">
        <v>1.78</v>
      </c>
      <c r="J5897" s="378">
        <v>1.78</v>
      </c>
      <c r="K5897" s="379"/>
      <c r="L5897" s="493">
        <v>2.15</v>
      </c>
    </row>
    <row r="5898" spans="1:13" x14ac:dyDescent="0.2">
      <c r="A5898" s="359" t="s">
        <v>10481</v>
      </c>
      <c r="B5898" s="373" t="s">
        <v>5794</v>
      </c>
      <c r="C5898" s="374" t="s">
        <v>10619</v>
      </c>
      <c r="D5898" s="373" t="s">
        <v>217</v>
      </c>
      <c r="E5898" s="373" t="s">
        <v>10620</v>
      </c>
      <c r="F5898" s="375" t="s">
        <v>10621</v>
      </c>
      <c r="G5898" s="376" t="s">
        <v>185</v>
      </c>
      <c r="H5898" s="377">
        <v>1</v>
      </c>
      <c r="I5898" s="378">
        <v>0.55000000000000004</v>
      </c>
      <c r="J5898" s="378">
        <v>0.55000000000000004</v>
      </c>
      <c r="K5898" s="379"/>
      <c r="L5898" s="493">
        <v>0.67</v>
      </c>
    </row>
    <row r="5899" spans="1:13" x14ac:dyDescent="0.2">
      <c r="A5899" s="359" t="s">
        <v>10482</v>
      </c>
      <c r="B5899" s="373" t="s">
        <v>5794</v>
      </c>
      <c r="C5899" s="374" t="s">
        <v>10623</v>
      </c>
      <c r="D5899" s="373" t="s">
        <v>217</v>
      </c>
      <c r="E5899" s="373" t="s">
        <v>10624</v>
      </c>
      <c r="F5899" s="375" t="s">
        <v>10617</v>
      </c>
      <c r="G5899" s="376" t="s">
        <v>185</v>
      </c>
      <c r="H5899" s="377">
        <v>1</v>
      </c>
      <c r="I5899" s="378">
        <v>0.94</v>
      </c>
      <c r="J5899" s="378">
        <v>0.94</v>
      </c>
      <c r="K5899" s="379"/>
      <c r="L5899" s="493">
        <v>1.1399999999999999</v>
      </c>
    </row>
    <row r="5900" spans="1:13" x14ac:dyDescent="0.2">
      <c r="A5900" s="359" t="s">
        <v>10483</v>
      </c>
      <c r="B5900" s="373" t="s">
        <v>5794</v>
      </c>
      <c r="C5900" s="374" t="s">
        <v>10626</v>
      </c>
      <c r="D5900" s="373" t="s">
        <v>217</v>
      </c>
      <c r="E5900" s="373" t="s">
        <v>10627</v>
      </c>
      <c r="F5900" s="375" t="s">
        <v>10628</v>
      </c>
      <c r="G5900" s="376" t="s">
        <v>185</v>
      </c>
      <c r="H5900" s="377">
        <v>1</v>
      </c>
      <c r="I5900" s="378">
        <v>0.05</v>
      </c>
      <c r="J5900" s="378">
        <v>0.05</v>
      </c>
      <c r="K5900" s="379"/>
      <c r="L5900" s="493">
        <v>7.0000000000000007E-2</v>
      </c>
    </row>
    <row r="5901" spans="1:13" ht="24" x14ac:dyDescent="0.2">
      <c r="A5901" s="359" t="s">
        <v>10484</v>
      </c>
      <c r="B5901" s="373" t="s">
        <v>5794</v>
      </c>
      <c r="C5901" s="374" t="s">
        <v>10630</v>
      </c>
      <c r="D5901" s="373" t="s">
        <v>217</v>
      </c>
      <c r="E5901" s="373" t="s">
        <v>10631</v>
      </c>
      <c r="F5901" s="375" t="s">
        <v>10632</v>
      </c>
      <c r="G5901" s="376" t="s">
        <v>185</v>
      </c>
      <c r="H5901" s="377">
        <v>1</v>
      </c>
      <c r="I5901" s="378">
        <v>0.26</v>
      </c>
      <c r="J5901" s="378">
        <v>0.26</v>
      </c>
      <c r="K5901" s="379"/>
      <c r="L5901" s="493">
        <v>0.32</v>
      </c>
    </row>
    <row r="5902" spans="1:13" x14ac:dyDescent="0.2">
      <c r="A5902" s="359" t="s">
        <v>10485</v>
      </c>
      <c r="B5902" s="373" t="s">
        <v>5794</v>
      </c>
      <c r="C5902" s="374" t="s">
        <v>10634</v>
      </c>
      <c r="D5902" s="373" t="s">
        <v>217</v>
      </c>
      <c r="E5902" s="373" t="s">
        <v>10635</v>
      </c>
      <c r="F5902" s="375" t="s">
        <v>10632</v>
      </c>
      <c r="G5902" s="376" t="s">
        <v>185</v>
      </c>
      <c r="H5902" s="377">
        <v>1</v>
      </c>
      <c r="I5902" s="378">
        <v>0.83</v>
      </c>
      <c r="J5902" s="378">
        <v>0.83</v>
      </c>
      <c r="K5902" s="379"/>
      <c r="L5902" s="493">
        <v>1.01</v>
      </c>
    </row>
    <row r="5903" spans="1:13" x14ac:dyDescent="0.2">
      <c r="A5903" s="359" t="s">
        <v>10486</v>
      </c>
      <c r="B5903" s="360" t="s">
        <v>13019</v>
      </c>
      <c r="C5903" s="361" t="s">
        <v>5781</v>
      </c>
      <c r="D5903" s="360" t="s">
        <v>5782</v>
      </c>
      <c r="E5903" s="360" t="s">
        <v>5783</v>
      </c>
      <c r="F5903" s="362" t="s">
        <v>5784</v>
      </c>
      <c r="G5903" s="363" t="s">
        <v>5785</v>
      </c>
      <c r="H5903" s="361" t="s">
        <v>5786</v>
      </c>
      <c r="I5903" s="361" t="s">
        <v>5787</v>
      </c>
      <c r="J5903" s="361" t="s">
        <v>5788</v>
      </c>
      <c r="K5903" s="364"/>
      <c r="L5903" s="494"/>
    </row>
    <row r="5904" spans="1:13" ht="24" x14ac:dyDescent="0.2">
      <c r="A5904" s="359" t="s">
        <v>10487</v>
      </c>
      <c r="B5904" s="365" t="s">
        <v>5789</v>
      </c>
      <c r="C5904" s="366" t="s">
        <v>6653</v>
      </c>
      <c r="D5904" s="365" t="s">
        <v>217</v>
      </c>
      <c r="E5904" s="365" t="s">
        <v>13021</v>
      </c>
      <c r="F5904" s="367" t="s">
        <v>5908</v>
      </c>
      <c r="G5904" s="368" t="s">
        <v>185</v>
      </c>
      <c r="H5904" s="369">
        <v>1</v>
      </c>
      <c r="I5904" s="370">
        <v>16.62</v>
      </c>
      <c r="J5904" s="370">
        <v>16.62</v>
      </c>
      <c r="K5904" s="371"/>
      <c r="L5904" s="495">
        <v>20.04</v>
      </c>
      <c r="M5904" s="488">
        <v>20.04</v>
      </c>
    </row>
    <row r="5905" spans="1:13" ht="24" x14ac:dyDescent="0.2">
      <c r="A5905" s="359" t="s">
        <v>10488</v>
      </c>
      <c r="B5905" s="418" t="s">
        <v>5898</v>
      </c>
      <c r="C5905" s="419" t="s">
        <v>13023</v>
      </c>
      <c r="D5905" s="418" t="s">
        <v>217</v>
      </c>
      <c r="E5905" s="418" t="s">
        <v>13024</v>
      </c>
      <c r="F5905" s="420" t="s">
        <v>5908</v>
      </c>
      <c r="G5905" s="421" t="s">
        <v>185</v>
      </c>
      <c r="H5905" s="422">
        <v>1</v>
      </c>
      <c r="I5905" s="423">
        <v>0.22</v>
      </c>
      <c r="J5905" s="423">
        <v>0.22</v>
      </c>
      <c r="K5905" s="379"/>
      <c r="L5905" s="493">
        <v>0.27</v>
      </c>
    </row>
    <row r="5906" spans="1:13" x14ac:dyDescent="0.2">
      <c r="A5906" s="359" t="s">
        <v>10489</v>
      </c>
      <c r="B5906" s="373" t="s">
        <v>5794</v>
      </c>
      <c r="C5906" s="374" t="s">
        <v>13026</v>
      </c>
      <c r="D5906" s="373" t="s">
        <v>217</v>
      </c>
      <c r="E5906" s="373" t="s">
        <v>13027</v>
      </c>
      <c r="F5906" s="375" t="s">
        <v>5796</v>
      </c>
      <c r="G5906" s="376" t="s">
        <v>185</v>
      </c>
      <c r="H5906" s="377">
        <v>1</v>
      </c>
      <c r="I5906" s="378">
        <v>11.992618181818184</v>
      </c>
      <c r="J5906" s="378">
        <v>11.99</v>
      </c>
      <c r="K5906" s="379"/>
      <c r="L5906" s="493">
        <v>14.41</v>
      </c>
    </row>
    <row r="5907" spans="1:13" x14ac:dyDescent="0.2">
      <c r="A5907" s="359" t="s">
        <v>10490</v>
      </c>
      <c r="B5907" s="373" t="s">
        <v>5794</v>
      </c>
      <c r="C5907" s="374" t="s">
        <v>10615</v>
      </c>
      <c r="D5907" s="373" t="s">
        <v>217</v>
      </c>
      <c r="E5907" s="373" t="s">
        <v>10616</v>
      </c>
      <c r="F5907" s="375" t="s">
        <v>10617</v>
      </c>
      <c r="G5907" s="376" t="s">
        <v>185</v>
      </c>
      <c r="H5907" s="377">
        <v>1</v>
      </c>
      <c r="I5907" s="378">
        <v>1.78</v>
      </c>
      <c r="J5907" s="378">
        <v>1.78</v>
      </c>
      <c r="K5907" s="379"/>
      <c r="L5907" s="493">
        <v>2.15</v>
      </c>
    </row>
    <row r="5908" spans="1:13" x14ac:dyDescent="0.2">
      <c r="A5908" s="359" t="s">
        <v>10491</v>
      </c>
      <c r="B5908" s="373" t="s">
        <v>5794</v>
      </c>
      <c r="C5908" s="374" t="s">
        <v>10619</v>
      </c>
      <c r="D5908" s="373" t="s">
        <v>217</v>
      </c>
      <c r="E5908" s="373" t="s">
        <v>10620</v>
      </c>
      <c r="F5908" s="375" t="s">
        <v>10621</v>
      </c>
      <c r="G5908" s="376" t="s">
        <v>185</v>
      </c>
      <c r="H5908" s="377">
        <v>1</v>
      </c>
      <c r="I5908" s="378">
        <v>0.55000000000000004</v>
      </c>
      <c r="J5908" s="378">
        <v>0.55000000000000004</v>
      </c>
      <c r="K5908" s="379"/>
      <c r="L5908" s="493">
        <v>0.67</v>
      </c>
    </row>
    <row r="5909" spans="1:13" x14ac:dyDescent="0.2">
      <c r="A5909" s="359" t="s">
        <v>10492</v>
      </c>
      <c r="B5909" s="373" t="s">
        <v>5794</v>
      </c>
      <c r="C5909" s="374" t="s">
        <v>10623</v>
      </c>
      <c r="D5909" s="373" t="s">
        <v>217</v>
      </c>
      <c r="E5909" s="373" t="s">
        <v>10624</v>
      </c>
      <c r="F5909" s="375" t="s">
        <v>10617</v>
      </c>
      <c r="G5909" s="376" t="s">
        <v>185</v>
      </c>
      <c r="H5909" s="377">
        <v>1</v>
      </c>
      <c r="I5909" s="378">
        <v>0.94</v>
      </c>
      <c r="J5909" s="378">
        <v>0.94</v>
      </c>
      <c r="K5909" s="379"/>
      <c r="L5909" s="493">
        <v>1.1399999999999999</v>
      </c>
    </row>
    <row r="5910" spans="1:13" x14ac:dyDescent="0.2">
      <c r="A5910" s="359" t="s">
        <v>10493</v>
      </c>
      <c r="B5910" s="373" t="s">
        <v>5794</v>
      </c>
      <c r="C5910" s="374" t="s">
        <v>10626</v>
      </c>
      <c r="D5910" s="373" t="s">
        <v>217</v>
      </c>
      <c r="E5910" s="373" t="s">
        <v>10627</v>
      </c>
      <c r="F5910" s="375" t="s">
        <v>10628</v>
      </c>
      <c r="G5910" s="376" t="s">
        <v>185</v>
      </c>
      <c r="H5910" s="377">
        <v>1</v>
      </c>
      <c r="I5910" s="378">
        <v>0.05</v>
      </c>
      <c r="J5910" s="378">
        <v>0.05</v>
      </c>
      <c r="K5910" s="379"/>
      <c r="L5910" s="493">
        <v>7.0000000000000007E-2</v>
      </c>
    </row>
    <row r="5911" spans="1:13" ht="24" x14ac:dyDescent="0.2">
      <c r="A5911" s="359" t="s">
        <v>10494</v>
      </c>
      <c r="B5911" s="373" t="s">
        <v>5794</v>
      </c>
      <c r="C5911" s="374" t="s">
        <v>10630</v>
      </c>
      <c r="D5911" s="373" t="s">
        <v>217</v>
      </c>
      <c r="E5911" s="373" t="s">
        <v>10631</v>
      </c>
      <c r="F5911" s="375" t="s">
        <v>10632</v>
      </c>
      <c r="G5911" s="376" t="s">
        <v>185</v>
      </c>
      <c r="H5911" s="377">
        <v>1</v>
      </c>
      <c r="I5911" s="378">
        <v>0.26</v>
      </c>
      <c r="J5911" s="378">
        <v>0.26</v>
      </c>
      <c r="K5911" s="379"/>
      <c r="L5911" s="493">
        <v>0.32</v>
      </c>
    </row>
    <row r="5912" spans="1:13" x14ac:dyDescent="0.2">
      <c r="A5912" s="359" t="s">
        <v>10495</v>
      </c>
      <c r="B5912" s="373" t="s">
        <v>5794</v>
      </c>
      <c r="C5912" s="374" t="s">
        <v>10634</v>
      </c>
      <c r="D5912" s="373" t="s">
        <v>217</v>
      </c>
      <c r="E5912" s="373" t="s">
        <v>10635</v>
      </c>
      <c r="F5912" s="375" t="s">
        <v>10632</v>
      </c>
      <c r="G5912" s="376" t="s">
        <v>185</v>
      </c>
      <c r="H5912" s="377">
        <v>1</v>
      </c>
      <c r="I5912" s="378">
        <v>0.83</v>
      </c>
      <c r="J5912" s="378">
        <v>0.83</v>
      </c>
      <c r="K5912" s="379"/>
      <c r="L5912" s="493">
        <v>1.01</v>
      </c>
    </row>
    <row r="5913" spans="1:13" x14ac:dyDescent="0.2">
      <c r="A5913" s="359" t="s">
        <v>15051</v>
      </c>
      <c r="B5913" s="381" t="s">
        <v>13035</v>
      </c>
      <c r="C5913" s="382" t="s">
        <v>5781</v>
      </c>
      <c r="D5913" s="381" t="s">
        <v>5782</v>
      </c>
      <c r="E5913" s="381" t="s">
        <v>5783</v>
      </c>
      <c r="F5913" s="383" t="s">
        <v>5784</v>
      </c>
      <c r="G5913" s="384" t="s">
        <v>5785</v>
      </c>
      <c r="H5913" s="382" t="s">
        <v>5786</v>
      </c>
      <c r="I5913" s="431" t="s">
        <v>5787</v>
      </c>
      <c r="J5913" s="382" t="s">
        <v>5788</v>
      </c>
      <c r="K5913" s="364"/>
    </row>
    <row r="5914" spans="1:13" ht="12.75" thickBot="1" x14ac:dyDescent="0.25">
      <c r="A5914" s="359" t="s">
        <v>15052</v>
      </c>
      <c r="B5914" s="385" t="s">
        <v>5789</v>
      </c>
      <c r="C5914" s="386" t="s">
        <v>5923</v>
      </c>
      <c r="D5914" s="385" t="s">
        <v>5791</v>
      </c>
      <c r="E5914" s="385" t="s">
        <v>230</v>
      </c>
      <c r="F5914" s="387">
        <v>3</v>
      </c>
      <c r="G5914" s="388" t="s">
        <v>5885</v>
      </c>
      <c r="H5914" s="389">
        <v>1</v>
      </c>
      <c r="I5914" s="432">
        <v>36.269999999999996</v>
      </c>
      <c r="J5914" s="372">
        <v>36.269999999999996</v>
      </c>
      <c r="K5914" s="371"/>
      <c r="L5914" s="488">
        <v>43.7</v>
      </c>
      <c r="M5914" s="488">
        <v>43.7</v>
      </c>
    </row>
    <row r="5915" spans="1:13" ht="12.75" thickTop="1" x14ac:dyDescent="0.2">
      <c r="A5915" s="359" t="s">
        <v>15053</v>
      </c>
      <c r="B5915" s="390" t="s">
        <v>5794</v>
      </c>
      <c r="C5915" s="391" t="s">
        <v>5815</v>
      </c>
      <c r="D5915" s="390" t="s">
        <v>5791</v>
      </c>
      <c r="E5915" s="390" t="s">
        <v>5286</v>
      </c>
      <c r="F5915" s="392" t="s">
        <v>5796</v>
      </c>
      <c r="G5915" s="393" t="s">
        <v>86</v>
      </c>
      <c r="H5915" s="394">
        <v>0.72</v>
      </c>
      <c r="I5915" s="395">
        <v>11.056162500000005</v>
      </c>
      <c r="J5915" s="395">
        <v>7.96</v>
      </c>
      <c r="K5915" s="379"/>
      <c r="L5915" s="491">
        <v>13.34</v>
      </c>
    </row>
    <row r="5916" spans="1:13" x14ac:dyDescent="0.2">
      <c r="A5916" s="359" t="s">
        <v>10496</v>
      </c>
      <c r="B5916" s="373" t="s">
        <v>5794</v>
      </c>
      <c r="C5916" s="374" t="s">
        <v>5924</v>
      </c>
      <c r="D5916" s="373" t="s">
        <v>5791</v>
      </c>
      <c r="E5916" s="373" t="s">
        <v>5925</v>
      </c>
      <c r="F5916" s="375" t="s">
        <v>5798</v>
      </c>
      <c r="G5916" s="376" t="s">
        <v>86</v>
      </c>
      <c r="H5916" s="377">
        <v>0.4</v>
      </c>
      <c r="I5916" s="378">
        <v>70.78</v>
      </c>
      <c r="J5916" s="378">
        <v>28.31</v>
      </c>
      <c r="K5916" s="379"/>
      <c r="L5916" s="493">
        <v>85.27</v>
      </c>
    </row>
    <row r="5917" spans="1:13" x14ac:dyDescent="0.2">
      <c r="A5917" s="359" t="s">
        <v>10498</v>
      </c>
      <c r="B5917" s="360" t="s">
        <v>13040</v>
      </c>
      <c r="C5917" s="361" t="s">
        <v>5781</v>
      </c>
      <c r="D5917" s="360" t="s">
        <v>5782</v>
      </c>
      <c r="E5917" s="360" t="s">
        <v>5783</v>
      </c>
      <c r="F5917" s="362" t="s">
        <v>5784</v>
      </c>
      <c r="G5917" s="363" t="s">
        <v>5785</v>
      </c>
      <c r="H5917" s="361" t="s">
        <v>5786</v>
      </c>
      <c r="I5917" s="361" t="s">
        <v>5787</v>
      </c>
      <c r="J5917" s="361" t="s">
        <v>5788</v>
      </c>
      <c r="K5917" s="364"/>
      <c r="L5917" s="494"/>
    </row>
    <row r="5918" spans="1:13" x14ac:dyDescent="0.2">
      <c r="A5918" s="359" t="s">
        <v>10500</v>
      </c>
      <c r="B5918" s="365" t="s">
        <v>5789</v>
      </c>
      <c r="C5918" s="366" t="s">
        <v>13042</v>
      </c>
      <c r="D5918" s="365" t="s">
        <v>5791</v>
      </c>
      <c r="E5918" s="365" t="s">
        <v>2194</v>
      </c>
      <c r="F5918" s="367">
        <v>18</v>
      </c>
      <c r="G5918" s="368" t="s">
        <v>5793</v>
      </c>
      <c r="H5918" s="369">
        <v>1</v>
      </c>
      <c r="I5918" s="370">
        <v>380.38</v>
      </c>
      <c r="J5918" s="370">
        <v>380.38000000000005</v>
      </c>
      <c r="K5918" s="371"/>
      <c r="L5918" s="495">
        <v>458.18</v>
      </c>
      <c r="M5918" s="488">
        <v>458.18</v>
      </c>
    </row>
    <row r="5919" spans="1:13" x14ac:dyDescent="0.2">
      <c r="A5919" s="359" t="s">
        <v>10501</v>
      </c>
      <c r="B5919" s="373" t="s">
        <v>5794</v>
      </c>
      <c r="C5919" s="374" t="s">
        <v>5840</v>
      </c>
      <c r="D5919" s="373" t="s">
        <v>5791</v>
      </c>
      <c r="E5919" s="373" t="s">
        <v>5288</v>
      </c>
      <c r="F5919" s="375" t="s">
        <v>5796</v>
      </c>
      <c r="G5919" s="376" t="s">
        <v>86</v>
      </c>
      <c r="H5919" s="377">
        <v>1.1979</v>
      </c>
      <c r="I5919" s="378">
        <v>18.510000000000002</v>
      </c>
      <c r="J5919" s="378">
        <v>22.17</v>
      </c>
      <c r="K5919" s="379"/>
      <c r="L5919" s="493">
        <v>22.3</v>
      </c>
    </row>
    <row r="5920" spans="1:13" x14ac:dyDescent="0.2">
      <c r="A5920" s="359" t="s">
        <v>10502</v>
      </c>
      <c r="B5920" s="373" t="s">
        <v>5794</v>
      </c>
      <c r="C5920" s="374" t="s">
        <v>5815</v>
      </c>
      <c r="D5920" s="373" t="s">
        <v>5791</v>
      </c>
      <c r="E5920" s="373" t="s">
        <v>5286</v>
      </c>
      <c r="F5920" s="375" t="s">
        <v>5796</v>
      </c>
      <c r="G5920" s="376" t="s">
        <v>86</v>
      </c>
      <c r="H5920" s="377">
        <v>1.2831999999999999</v>
      </c>
      <c r="I5920" s="378">
        <v>11.07</v>
      </c>
      <c r="J5920" s="378">
        <v>14.2</v>
      </c>
      <c r="K5920" s="379"/>
      <c r="L5920" s="493">
        <v>13.34</v>
      </c>
    </row>
    <row r="5921" spans="1:13" x14ac:dyDescent="0.2">
      <c r="A5921" s="359" t="s">
        <v>10503</v>
      </c>
      <c r="B5921" s="373" t="s">
        <v>5794</v>
      </c>
      <c r="C5921" s="374" t="s">
        <v>7011</v>
      </c>
      <c r="D5921" s="373" t="s">
        <v>5791</v>
      </c>
      <c r="E5921" s="373" t="s">
        <v>7012</v>
      </c>
      <c r="F5921" s="375" t="s">
        <v>5798</v>
      </c>
      <c r="G5921" s="376" t="s">
        <v>5305</v>
      </c>
      <c r="H5921" s="377">
        <v>0.37040000000000001</v>
      </c>
      <c r="I5921" s="378">
        <v>21.2</v>
      </c>
      <c r="J5921" s="378">
        <v>7.85</v>
      </c>
      <c r="K5921" s="379"/>
      <c r="L5921" s="493">
        <v>25.55</v>
      </c>
    </row>
    <row r="5922" spans="1:13" x14ac:dyDescent="0.2">
      <c r="A5922" s="359" t="s">
        <v>10504</v>
      </c>
      <c r="B5922" s="373" t="s">
        <v>5794</v>
      </c>
      <c r="C5922" s="374" t="s">
        <v>13047</v>
      </c>
      <c r="D5922" s="373" t="s">
        <v>5791</v>
      </c>
      <c r="E5922" s="373" t="s">
        <v>13048</v>
      </c>
      <c r="F5922" s="375" t="s">
        <v>5798</v>
      </c>
      <c r="G5922" s="376" t="s">
        <v>5298</v>
      </c>
      <c r="H5922" s="377">
        <v>1.8073999999999999</v>
      </c>
      <c r="I5922" s="378">
        <v>8.4600000000000009</v>
      </c>
      <c r="J5922" s="378">
        <v>15.29</v>
      </c>
      <c r="K5922" s="379"/>
      <c r="L5922" s="493">
        <v>10.199999999999999</v>
      </c>
    </row>
    <row r="5923" spans="1:13" x14ac:dyDescent="0.2">
      <c r="A5923" s="359" t="s">
        <v>10505</v>
      </c>
      <c r="B5923" s="373" t="s">
        <v>5794</v>
      </c>
      <c r="C5923" s="374" t="s">
        <v>13050</v>
      </c>
      <c r="D5923" s="373" t="s">
        <v>5791</v>
      </c>
      <c r="E5923" s="373" t="s">
        <v>13051</v>
      </c>
      <c r="F5923" s="375" t="s">
        <v>5798</v>
      </c>
      <c r="G5923" s="376" t="s">
        <v>5298</v>
      </c>
      <c r="H5923" s="377">
        <v>14.4063</v>
      </c>
      <c r="I5923" s="378">
        <v>8.58</v>
      </c>
      <c r="J5923" s="378">
        <v>123.6</v>
      </c>
      <c r="K5923" s="379"/>
      <c r="L5923" s="493">
        <v>10.34</v>
      </c>
    </row>
    <row r="5924" spans="1:13" x14ac:dyDescent="0.2">
      <c r="A5924" s="359" t="s">
        <v>10506</v>
      </c>
      <c r="B5924" s="373" t="s">
        <v>5794</v>
      </c>
      <c r="C5924" s="374" t="s">
        <v>13053</v>
      </c>
      <c r="D5924" s="373" t="s">
        <v>5791</v>
      </c>
      <c r="E5924" s="373" t="s">
        <v>13054</v>
      </c>
      <c r="F5924" s="375" t="s">
        <v>5798</v>
      </c>
      <c r="G5924" s="376" t="s">
        <v>5298</v>
      </c>
      <c r="H5924" s="377">
        <v>8.5</v>
      </c>
      <c r="I5924" s="378">
        <v>8.4</v>
      </c>
      <c r="J5924" s="378">
        <v>71.400000000000006</v>
      </c>
      <c r="K5924" s="379"/>
      <c r="L5924" s="493">
        <v>10.119999999999999</v>
      </c>
    </row>
    <row r="5925" spans="1:13" x14ac:dyDescent="0.2">
      <c r="A5925" s="359" t="s">
        <v>10507</v>
      </c>
      <c r="B5925" s="373" t="s">
        <v>5794</v>
      </c>
      <c r="C5925" s="374" t="s">
        <v>6258</v>
      </c>
      <c r="D5925" s="373" t="s">
        <v>5791</v>
      </c>
      <c r="E5925" s="373" t="s">
        <v>5414</v>
      </c>
      <c r="F5925" s="375" t="s">
        <v>5798</v>
      </c>
      <c r="G5925" s="376" t="s">
        <v>5305</v>
      </c>
      <c r="H5925" s="377">
        <v>3.32E-2</v>
      </c>
      <c r="I5925" s="378">
        <v>9.0299999999999994</v>
      </c>
      <c r="J5925" s="378">
        <v>0.28999999999999998</v>
      </c>
      <c r="K5925" s="379"/>
      <c r="L5925" s="493">
        <v>10.88</v>
      </c>
    </row>
    <row r="5926" spans="1:13" x14ac:dyDescent="0.2">
      <c r="A5926" s="359" t="s">
        <v>10508</v>
      </c>
      <c r="B5926" s="373" t="s">
        <v>5794</v>
      </c>
      <c r="C5926" s="374" t="s">
        <v>6250</v>
      </c>
      <c r="D5926" s="373" t="s">
        <v>5791</v>
      </c>
      <c r="E5926" s="373" t="s">
        <v>5413</v>
      </c>
      <c r="F5926" s="375" t="s">
        <v>5798</v>
      </c>
      <c r="G5926" s="376" t="s">
        <v>5305</v>
      </c>
      <c r="H5926" s="377">
        <v>5.9499999999999997E-2</v>
      </c>
      <c r="I5926" s="378">
        <v>12.5</v>
      </c>
      <c r="J5926" s="378">
        <v>0.74</v>
      </c>
      <c r="K5926" s="379"/>
      <c r="L5926" s="493">
        <v>15.06</v>
      </c>
    </row>
    <row r="5927" spans="1:13" x14ac:dyDescent="0.2">
      <c r="A5927" s="359" t="s">
        <v>10509</v>
      </c>
      <c r="B5927" s="373" t="s">
        <v>5794</v>
      </c>
      <c r="C5927" s="374" t="s">
        <v>7833</v>
      </c>
      <c r="D5927" s="373" t="s">
        <v>5791</v>
      </c>
      <c r="E5927" s="373" t="s">
        <v>7834</v>
      </c>
      <c r="F5927" s="375" t="s">
        <v>5798</v>
      </c>
      <c r="G5927" s="376" t="s">
        <v>5305</v>
      </c>
      <c r="H5927" s="377">
        <v>0.74070000000000003</v>
      </c>
      <c r="I5927" s="378">
        <v>21.23</v>
      </c>
      <c r="J5927" s="378">
        <v>15.72</v>
      </c>
      <c r="K5927" s="379"/>
      <c r="L5927" s="493">
        <v>25.58</v>
      </c>
    </row>
    <row r="5928" spans="1:13" x14ac:dyDescent="0.2">
      <c r="A5928" s="359" t="s">
        <v>10512</v>
      </c>
      <c r="B5928" s="373" t="s">
        <v>5794</v>
      </c>
      <c r="C5928" s="374" t="s">
        <v>6261</v>
      </c>
      <c r="D5928" s="373" t="s">
        <v>5791</v>
      </c>
      <c r="E5928" s="373" t="s">
        <v>5409</v>
      </c>
      <c r="F5928" s="375" t="s">
        <v>5798</v>
      </c>
      <c r="G5928" s="376" t="s">
        <v>5298</v>
      </c>
      <c r="H5928" s="377">
        <v>0.1409</v>
      </c>
      <c r="I5928" s="378">
        <v>23.16</v>
      </c>
      <c r="J5928" s="378">
        <v>3.26</v>
      </c>
      <c r="K5928" s="379"/>
      <c r="L5928" s="493">
        <v>27.91</v>
      </c>
    </row>
    <row r="5929" spans="1:13" x14ac:dyDescent="0.2">
      <c r="A5929" s="359" t="s">
        <v>10513</v>
      </c>
      <c r="B5929" s="373" t="s">
        <v>5794</v>
      </c>
      <c r="C5929" s="374" t="s">
        <v>13060</v>
      </c>
      <c r="D5929" s="373" t="s">
        <v>5791</v>
      </c>
      <c r="E5929" s="373" t="s">
        <v>5416</v>
      </c>
      <c r="F5929" s="375" t="s">
        <v>5798</v>
      </c>
      <c r="G5929" s="376" t="s">
        <v>5305</v>
      </c>
      <c r="H5929" s="377">
        <v>1</v>
      </c>
      <c r="I5929" s="378">
        <v>97.240144329896879</v>
      </c>
      <c r="J5929" s="378">
        <v>97.24</v>
      </c>
      <c r="K5929" s="379"/>
      <c r="L5929" s="493">
        <v>116.98</v>
      </c>
    </row>
    <row r="5930" spans="1:13" x14ac:dyDescent="0.2">
      <c r="A5930" s="359" t="s">
        <v>10514</v>
      </c>
      <c r="B5930" s="373" t="s">
        <v>5794</v>
      </c>
      <c r="C5930" s="374" t="s">
        <v>9073</v>
      </c>
      <c r="D5930" s="373" t="s">
        <v>5791</v>
      </c>
      <c r="E5930" s="373" t="s">
        <v>9074</v>
      </c>
      <c r="F5930" s="375" t="s">
        <v>5798</v>
      </c>
      <c r="G5930" s="376" t="s">
        <v>5305</v>
      </c>
      <c r="H5930" s="377">
        <v>0.37040000000000001</v>
      </c>
      <c r="I5930" s="378">
        <v>3.56</v>
      </c>
      <c r="J5930" s="378">
        <v>1.31</v>
      </c>
      <c r="K5930" s="379"/>
      <c r="L5930" s="493">
        <v>4.29</v>
      </c>
    </row>
    <row r="5931" spans="1:13" x14ac:dyDescent="0.2">
      <c r="A5931" s="359" t="s">
        <v>10517</v>
      </c>
      <c r="B5931" s="373" t="s">
        <v>5794</v>
      </c>
      <c r="C5931" s="374" t="s">
        <v>6259</v>
      </c>
      <c r="D5931" s="373" t="s">
        <v>5791</v>
      </c>
      <c r="E5931" s="373" t="s">
        <v>5411</v>
      </c>
      <c r="F5931" s="375" t="s">
        <v>5798</v>
      </c>
      <c r="G5931" s="376" t="s">
        <v>5305</v>
      </c>
      <c r="H5931" s="377">
        <v>0.29759999999999998</v>
      </c>
      <c r="I5931" s="378">
        <v>2.2400000000000002</v>
      </c>
      <c r="J5931" s="378">
        <v>0.66</v>
      </c>
      <c r="K5931" s="379"/>
      <c r="L5931" s="493">
        <v>2.71</v>
      </c>
    </row>
    <row r="5932" spans="1:13" x14ac:dyDescent="0.2">
      <c r="A5932" s="359" t="s">
        <v>10518</v>
      </c>
      <c r="B5932" s="373" t="s">
        <v>5794</v>
      </c>
      <c r="C5932" s="374" t="s">
        <v>6260</v>
      </c>
      <c r="D5932" s="373" t="s">
        <v>5791</v>
      </c>
      <c r="E5932" s="373" t="s">
        <v>5407</v>
      </c>
      <c r="F5932" s="375" t="s">
        <v>5798</v>
      </c>
      <c r="G5932" s="376" t="s">
        <v>5298</v>
      </c>
      <c r="H5932" s="377">
        <v>0.23810000000000001</v>
      </c>
      <c r="I5932" s="378">
        <v>27.94</v>
      </c>
      <c r="J5932" s="378">
        <v>6.65</v>
      </c>
      <c r="K5932" s="379"/>
      <c r="L5932" s="493">
        <v>33.659999999999997</v>
      </c>
    </row>
    <row r="5933" spans="1:13" x14ac:dyDescent="0.2">
      <c r="A5933" s="359" t="s">
        <v>10519</v>
      </c>
      <c r="B5933" s="360" t="s">
        <v>13065</v>
      </c>
      <c r="C5933" s="361" t="s">
        <v>5781</v>
      </c>
      <c r="D5933" s="360" t="s">
        <v>5782</v>
      </c>
      <c r="E5933" s="360" t="s">
        <v>5783</v>
      </c>
      <c r="F5933" s="362" t="s">
        <v>5784</v>
      </c>
      <c r="G5933" s="363" t="s">
        <v>5785</v>
      </c>
      <c r="H5933" s="361" t="s">
        <v>5786</v>
      </c>
      <c r="I5933" s="361" t="s">
        <v>5787</v>
      </c>
      <c r="J5933" s="361" t="s">
        <v>5788</v>
      </c>
      <c r="K5933" s="364"/>
      <c r="L5933" s="494"/>
    </row>
    <row r="5934" spans="1:13" x14ac:dyDescent="0.2">
      <c r="A5934" s="359" t="s">
        <v>10520</v>
      </c>
      <c r="B5934" s="365" t="s">
        <v>5789</v>
      </c>
      <c r="C5934" s="366" t="s">
        <v>6363</v>
      </c>
      <c r="D5934" s="365" t="s">
        <v>5791</v>
      </c>
      <c r="E5934" s="365" t="s">
        <v>506</v>
      </c>
      <c r="F5934" s="367">
        <v>26</v>
      </c>
      <c r="G5934" s="368" t="s">
        <v>5793</v>
      </c>
      <c r="H5934" s="369">
        <v>1</v>
      </c>
      <c r="I5934" s="370">
        <v>21.759999999999998</v>
      </c>
      <c r="J5934" s="370">
        <v>21.759999999999998</v>
      </c>
      <c r="K5934" s="371"/>
      <c r="L5934" s="495">
        <v>26.18</v>
      </c>
      <c r="M5934" s="488">
        <v>26.18</v>
      </c>
    </row>
    <row r="5935" spans="1:13" x14ac:dyDescent="0.2">
      <c r="A5935" s="359" t="s">
        <v>10521</v>
      </c>
      <c r="B5935" s="373" t="s">
        <v>5794</v>
      </c>
      <c r="C5935" s="374" t="s">
        <v>5795</v>
      </c>
      <c r="D5935" s="373" t="s">
        <v>5791</v>
      </c>
      <c r="E5935" s="373" t="s">
        <v>5302</v>
      </c>
      <c r="F5935" s="375" t="s">
        <v>5796</v>
      </c>
      <c r="G5935" s="376" t="s">
        <v>86</v>
      </c>
      <c r="H5935" s="377">
        <v>0.27350000000000002</v>
      </c>
      <c r="I5935" s="378">
        <v>12.5</v>
      </c>
      <c r="J5935" s="378">
        <v>3.41</v>
      </c>
      <c r="K5935" s="379"/>
      <c r="L5935" s="493">
        <v>15.06</v>
      </c>
    </row>
    <row r="5936" spans="1:13" x14ac:dyDescent="0.2">
      <c r="A5936" s="359" t="s">
        <v>10524</v>
      </c>
      <c r="B5936" s="373" t="s">
        <v>5794</v>
      </c>
      <c r="C5936" s="374" t="s">
        <v>6342</v>
      </c>
      <c r="D5936" s="373" t="s">
        <v>5791</v>
      </c>
      <c r="E5936" s="373" t="s">
        <v>5572</v>
      </c>
      <c r="F5936" s="375" t="s">
        <v>5798</v>
      </c>
      <c r="G5936" s="376" t="s">
        <v>5566</v>
      </c>
      <c r="H5936" s="377">
        <v>7.1499999999999994E-2</v>
      </c>
      <c r="I5936" s="378">
        <v>16.899999999999999</v>
      </c>
      <c r="J5936" s="378">
        <v>1.2</v>
      </c>
      <c r="K5936" s="379"/>
      <c r="L5936" s="493">
        <v>20.37</v>
      </c>
    </row>
    <row r="5937" spans="1:13" x14ac:dyDescent="0.2">
      <c r="A5937" s="359" t="s">
        <v>10525</v>
      </c>
      <c r="B5937" s="373" t="s">
        <v>5794</v>
      </c>
      <c r="C5937" s="374" t="s">
        <v>6283</v>
      </c>
      <c r="D5937" s="373" t="s">
        <v>5791</v>
      </c>
      <c r="E5937" s="373" t="s">
        <v>5557</v>
      </c>
      <c r="F5937" s="375" t="s">
        <v>5796</v>
      </c>
      <c r="G5937" s="376" t="s">
        <v>86</v>
      </c>
      <c r="H5937" s="377">
        <v>0.48220000000000002</v>
      </c>
      <c r="I5937" s="378">
        <v>18.571700000000003</v>
      </c>
      <c r="J5937" s="378">
        <v>8.9499999999999993</v>
      </c>
      <c r="K5937" s="379"/>
      <c r="L5937" s="493">
        <v>22.3</v>
      </c>
    </row>
    <row r="5938" spans="1:13" ht="36" x14ac:dyDescent="0.2">
      <c r="A5938" s="359" t="s">
        <v>15054</v>
      </c>
      <c r="B5938" s="396" t="s">
        <v>5794</v>
      </c>
      <c r="C5938" s="397" t="s">
        <v>6364</v>
      </c>
      <c r="D5938" s="396" t="s">
        <v>5791</v>
      </c>
      <c r="E5938" s="396" t="s">
        <v>6365</v>
      </c>
      <c r="F5938" s="398" t="s">
        <v>5798</v>
      </c>
      <c r="G5938" s="399" t="s">
        <v>5305</v>
      </c>
      <c r="H5938" s="400">
        <v>5.3E-3</v>
      </c>
      <c r="I5938" s="430">
        <v>2.2599999999999998</v>
      </c>
      <c r="J5938" s="380">
        <v>0.01</v>
      </c>
      <c r="K5938" s="379"/>
      <c r="L5938" s="489">
        <v>2.73</v>
      </c>
    </row>
    <row r="5939" spans="1:13" ht="12.75" thickBot="1" x14ac:dyDescent="0.25">
      <c r="A5939" s="359" t="s">
        <v>15055</v>
      </c>
      <c r="B5939" s="396" t="s">
        <v>5794</v>
      </c>
      <c r="C5939" s="397" t="s">
        <v>6259</v>
      </c>
      <c r="D5939" s="396" t="s">
        <v>5791</v>
      </c>
      <c r="E5939" s="396" t="s">
        <v>5411</v>
      </c>
      <c r="F5939" s="398" t="s">
        <v>5798</v>
      </c>
      <c r="G5939" s="399" t="s">
        <v>5305</v>
      </c>
      <c r="H5939" s="400">
        <v>0.18</v>
      </c>
      <c r="I5939" s="430">
        <v>2.2400000000000002</v>
      </c>
      <c r="J5939" s="380">
        <v>0.4</v>
      </c>
      <c r="K5939" s="379"/>
      <c r="L5939" s="489">
        <v>2.71</v>
      </c>
    </row>
    <row r="5940" spans="1:13" ht="12.75" thickTop="1" x14ac:dyDescent="0.2">
      <c r="A5940" s="359" t="s">
        <v>15056</v>
      </c>
      <c r="B5940" s="390" t="s">
        <v>5794</v>
      </c>
      <c r="C5940" s="391" t="s">
        <v>6345</v>
      </c>
      <c r="D5940" s="390" t="s">
        <v>5791</v>
      </c>
      <c r="E5940" s="390" t="s">
        <v>5570</v>
      </c>
      <c r="F5940" s="392" t="s">
        <v>5798</v>
      </c>
      <c r="G5940" s="393" t="s">
        <v>5566</v>
      </c>
      <c r="H5940" s="394">
        <v>0.109</v>
      </c>
      <c r="I5940" s="395">
        <v>28.73</v>
      </c>
      <c r="J5940" s="395">
        <v>3.13</v>
      </c>
      <c r="K5940" s="379"/>
      <c r="L5940" s="491">
        <v>34.619999999999997</v>
      </c>
    </row>
    <row r="5941" spans="1:13" x14ac:dyDescent="0.2">
      <c r="A5941" s="359" t="s">
        <v>10526</v>
      </c>
      <c r="B5941" s="373" t="s">
        <v>5794</v>
      </c>
      <c r="C5941" s="374" t="s">
        <v>6366</v>
      </c>
      <c r="D5941" s="373" t="s">
        <v>5791</v>
      </c>
      <c r="E5941" s="373" t="s">
        <v>5565</v>
      </c>
      <c r="F5941" s="375" t="s">
        <v>5798</v>
      </c>
      <c r="G5941" s="376" t="s">
        <v>5566</v>
      </c>
      <c r="H5941" s="377">
        <v>0.12859999999999999</v>
      </c>
      <c r="I5941" s="378">
        <v>36.26</v>
      </c>
      <c r="J5941" s="378">
        <v>4.66</v>
      </c>
      <c r="K5941" s="379"/>
      <c r="L5941" s="493">
        <v>43.69</v>
      </c>
    </row>
    <row r="5942" spans="1:13" x14ac:dyDescent="0.2">
      <c r="A5942" s="359" t="s">
        <v>10528</v>
      </c>
      <c r="B5942" s="360" t="s">
        <v>13075</v>
      </c>
      <c r="C5942" s="361" t="s">
        <v>5781</v>
      </c>
      <c r="D5942" s="360" t="s">
        <v>5782</v>
      </c>
      <c r="E5942" s="360" t="s">
        <v>5783</v>
      </c>
      <c r="F5942" s="362" t="s">
        <v>5784</v>
      </c>
      <c r="G5942" s="363" t="s">
        <v>5785</v>
      </c>
      <c r="H5942" s="361" t="s">
        <v>5786</v>
      </c>
      <c r="I5942" s="361" t="s">
        <v>5787</v>
      </c>
      <c r="J5942" s="361" t="s">
        <v>5788</v>
      </c>
      <c r="K5942" s="364"/>
      <c r="L5942" s="494"/>
    </row>
    <row r="5943" spans="1:13" x14ac:dyDescent="0.2">
      <c r="A5943" s="359" t="s">
        <v>10530</v>
      </c>
      <c r="B5943" s="365" t="s">
        <v>5789</v>
      </c>
      <c r="C5943" s="366" t="s">
        <v>5930</v>
      </c>
      <c r="D5943" s="365" t="s">
        <v>5791</v>
      </c>
      <c r="E5943" s="365" t="s">
        <v>236</v>
      </c>
      <c r="F5943" s="367">
        <v>2</v>
      </c>
      <c r="G5943" s="368" t="s">
        <v>5793</v>
      </c>
      <c r="H5943" s="369">
        <v>1</v>
      </c>
      <c r="I5943" s="370">
        <v>2.21</v>
      </c>
      <c r="J5943" s="370">
        <v>2.21</v>
      </c>
      <c r="K5943" s="371"/>
      <c r="L5943" s="495">
        <v>2.66</v>
      </c>
      <c r="M5943" s="488">
        <v>2.66</v>
      </c>
    </row>
    <row r="5944" spans="1:13" x14ac:dyDescent="0.2">
      <c r="A5944" s="359" t="s">
        <v>10531</v>
      </c>
      <c r="B5944" s="373" t="s">
        <v>5794</v>
      </c>
      <c r="C5944" s="374" t="s">
        <v>5815</v>
      </c>
      <c r="D5944" s="373" t="s">
        <v>5791</v>
      </c>
      <c r="E5944" s="373" t="s">
        <v>5286</v>
      </c>
      <c r="F5944" s="375" t="s">
        <v>5796</v>
      </c>
      <c r="G5944" s="376" t="s">
        <v>86</v>
      </c>
      <c r="H5944" s="377">
        <v>0.2</v>
      </c>
      <c r="I5944" s="378">
        <v>11.07</v>
      </c>
      <c r="J5944" s="378">
        <v>2.21</v>
      </c>
      <c r="K5944" s="379"/>
      <c r="L5944" s="493">
        <v>13.34</v>
      </c>
    </row>
    <row r="5945" spans="1:13" x14ac:dyDescent="0.2">
      <c r="A5945" s="359" t="s">
        <v>10532</v>
      </c>
      <c r="B5945" s="360" t="s">
        <v>13079</v>
      </c>
      <c r="C5945" s="361" t="s">
        <v>5781</v>
      </c>
      <c r="D5945" s="360" t="s">
        <v>5782</v>
      </c>
      <c r="E5945" s="360" t="s">
        <v>5783</v>
      </c>
      <c r="F5945" s="362" t="s">
        <v>5784</v>
      </c>
      <c r="G5945" s="363" t="s">
        <v>5785</v>
      </c>
      <c r="H5945" s="361" t="s">
        <v>5786</v>
      </c>
      <c r="I5945" s="361" t="s">
        <v>5787</v>
      </c>
      <c r="J5945" s="361" t="s">
        <v>5788</v>
      </c>
      <c r="K5945" s="364"/>
      <c r="L5945" s="494"/>
    </row>
    <row r="5946" spans="1:13" x14ac:dyDescent="0.2">
      <c r="A5946" s="359" t="s">
        <v>15057</v>
      </c>
      <c r="B5946" s="385" t="s">
        <v>5789</v>
      </c>
      <c r="C5946" s="386" t="s">
        <v>5923</v>
      </c>
      <c r="D5946" s="385" t="s">
        <v>5791</v>
      </c>
      <c r="E5946" s="385" t="s">
        <v>230</v>
      </c>
      <c r="F5946" s="387">
        <v>3</v>
      </c>
      <c r="G5946" s="388" t="s">
        <v>5885</v>
      </c>
      <c r="H5946" s="389">
        <v>1</v>
      </c>
      <c r="I5946" s="432">
        <v>36.269999999999996</v>
      </c>
      <c r="J5946" s="372">
        <v>36.269999999999996</v>
      </c>
      <c r="K5946" s="371"/>
      <c r="L5946" s="488">
        <v>43.7</v>
      </c>
      <c r="M5946" s="488">
        <v>43.7</v>
      </c>
    </row>
    <row r="5947" spans="1:13" ht="12.75" thickBot="1" x14ac:dyDescent="0.25">
      <c r="A5947" s="359" t="s">
        <v>15058</v>
      </c>
      <c r="B5947" s="396" t="s">
        <v>5794</v>
      </c>
      <c r="C5947" s="397" t="s">
        <v>5815</v>
      </c>
      <c r="D5947" s="396" t="s">
        <v>5791</v>
      </c>
      <c r="E5947" s="396" t="s">
        <v>5286</v>
      </c>
      <c r="F5947" s="398" t="s">
        <v>5796</v>
      </c>
      <c r="G5947" s="399" t="s">
        <v>86</v>
      </c>
      <c r="H5947" s="400">
        <v>0.72</v>
      </c>
      <c r="I5947" s="430">
        <v>11.056162500000005</v>
      </c>
      <c r="J5947" s="380">
        <v>7.96</v>
      </c>
      <c r="K5947" s="379"/>
      <c r="L5947" s="489">
        <v>13.34</v>
      </c>
    </row>
    <row r="5948" spans="1:13" ht="12.75" thickTop="1" x14ac:dyDescent="0.2">
      <c r="A5948" s="359" t="s">
        <v>15059</v>
      </c>
      <c r="B5948" s="390" t="s">
        <v>5794</v>
      </c>
      <c r="C5948" s="391" t="s">
        <v>5924</v>
      </c>
      <c r="D5948" s="390" t="s">
        <v>5791</v>
      </c>
      <c r="E5948" s="390" t="s">
        <v>5925</v>
      </c>
      <c r="F5948" s="392" t="s">
        <v>5798</v>
      </c>
      <c r="G5948" s="393" t="s">
        <v>86</v>
      </c>
      <c r="H5948" s="394">
        <v>0.4</v>
      </c>
      <c r="I5948" s="395">
        <v>70.78</v>
      </c>
      <c r="J5948" s="395">
        <v>28.31</v>
      </c>
      <c r="K5948" s="379"/>
      <c r="L5948" s="491">
        <v>85.27</v>
      </c>
    </row>
    <row r="5949" spans="1:13" x14ac:dyDescent="0.2">
      <c r="A5949" s="359" t="s">
        <v>10534</v>
      </c>
      <c r="B5949" s="360" t="s">
        <v>13084</v>
      </c>
      <c r="C5949" s="361" t="s">
        <v>5781</v>
      </c>
      <c r="D5949" s="360" t="s">
        <v>5782</v>
      </c>
      <c r="E5949" s="360" t="s">
        <v>5783</v>
      </c>
      <c r="F5949" s="362" t="s">
        <v>5784</v>
      </c>
      <c r="G5949" s="363" t="s">
        <v>5785</v>
      </c>
      <c r="H5949" s="361" t="s">
        <v>5786</v>
      </c>
      <c r="I5949" s="361" t="s">
        <v>5787</v>
      </c>
      <c r="J5949" s="361" t="s">
        <v>5788</v>
      </c>
      <c r="K5949" s="364"/>
      <c r="L5949" s="494"/>
    </row>
    <row r="5950" spans="1:13" x14ac:dyDescent="0.2">
      <c r="A5950" s="359" t="s">
        <v>10536</v>
      </c>
      <c r="B5950" s="365" t="s">
        <v>5789</v>
      </c>
      <c r="C5950" s="366" t="s">
        <v>5946</v>
      </c>
      <c r="D5950" s="365" t="s">
        <v>5791</v>
      </c>
      <c r="E5950" s="365" t="s">
        <v>261</v>
      </c>
      <c r="F5950" s="367">
        <v>16</v>
      </c>
      <c r="G5950" s="368" t="s">
        <v>5385</v>
      </c>
      <c r="H5950" s="369">
        <v>1</v>
      </c>
      <c r="I5950" s="370">
        <v>51.76</v>
      </c>
      <c r="J5950" s="370">
        <v>51.760000000000005</v>
      </c>
      <c r="K5950" s="371"/>
      <c r="L5950" s="495">
        <v>62.37</v>
      </c>
      <c r="M5950" s="488">
        <v>62.37</v>
      </c>
    </row>
    <row r="5951" spans="1:13" x14ac:dyDescent="0.2">
      <c r="A5951" s="359" t="s">
        <v>10537</v>
      </c>
      <c r="B5951" s="373" t="s">
        <v>5794</v>
      </c>
      <c r="C5951" s="374" t="s">
        <v>5947</v>
      </c>
      <c r="D5951" s="373" t="s">
        <v>5791</v>
      </c>
      <c r="E5951" s="373" t="s">
        <v>5948</v>
      </c>
      <c r="F5951" s="375" t="s">
        <v>5796</v>
      </c>
      <c r="G5951" s="376" t="s">
        <v>86</v>
      </c>
      <c r="H5951" s="377">
        <v>1.7</v>
      </c>
      <c r="I5951" s="378">
        <v>16.7</v>
      </c>
      <c r="J5951" s="378">
        <v>28.39</v>
      </c>
      <c r="K5951" s="379"/>
      <c r="L5951" s="493">
        <v>20.12</v>
      </c>
    </row>
    <row r="5952" spans="1:13" x14ac:dyDescent="0.2">
      <c r="A5952" s="359" t="s">
        <v>10538</v>
      </c>
      <c r="B5952" s="373" t="s">
        <v>5794</v>
      </c>
      <c r="C5952" s="374" t="s">
        <v>5949</v>
      </c>
      <c r="D5952" s="373" t="s">
        <v>5791</v>
      </c>
      <c r="E5952" s="373" t="s">
        <v>5950</v>
      </c>
      <c r="F5952" s="375" t="s">
        <v>5798</v>
      </c>
      <c r="G5952" s="376" t="s">
        <v>5385</v>
      </c>
      <c r="H5952" s="377">
        <v>1</v>
      </c>
      <c r="I5952" s="378">
        <v>23.370258333333336</v>
      </c>
      <c r="J5952" s="378">
        <v>23.37</v>
      </c>
      <c r="K5952" s="379"/>
      <c r="L5952" s="493">
        <v>28.17</v>
      </c>
    </row>
    <row r="5953" spans="1:13" x14ac:dyDescent="0.2">
      <c r="A5953" s="359" t="s">
        <v>10539</v>
      </c>
      <c r="B5953" s="360" t="s">
        <v>13089</v>
      </c>
      <c r="C5953" s="361" t="s">
        <v>5781</v>
      </c>
      <c r="D5953" s="360" t="s">
        <v>5782</v>
      </c>
      <c r="E5953" s="360" t="s">
        <v>5783</v>
      </c>
      <c r="F5953" s="362" t="s">
        <v>5784</v>
      </c>
      <c r="G5953" s="363" t="s">
        <v>5785</v>
      </c>
      <c r="H5953" s="361" t="s">
        <v>5786</v>
      </c>
      <c r="I5953" s="361" t="s">
        <v>5787</v>
      </c>
      <c r="J5953" s="361" t="s">
        <v>5788</v>
      </c>
      <c r="K5953" s="364"/>
      <c r="L5953" s="494"/>
    </row>
    <row r="5954" spans="1:13" ht="24" x14ac:dyDescent="0.2">
      <c r="A5954" s="359" t="s">
        <v>10540</v>
      </c>
      <c r="B5954" s="365" t="s">
        <v>5789</v>
      </c>
      <c r="C5954" s="366" t="s">
        <v>5952</v>
      </c>
      <c r="D5954" s="365" t="s">
        <v>5791</v>
      </c>
      <c r="E5954" s="365" t="s">
        <v>265</v>
      </c>
      <c r="F5954" s="367">
        <v>2</v>
      </c>
      <c r="G5954" s="368" t="s">
        <v>5793</v>
      </c>
      <c r="H5954" s="369">
        <v>1</v>
      </c>
      <c r="I5954" s="370">
        <v>4.5</v>
      </c>
      <c r="J5954" s="370">
        <v>4.5</v>
      </c>
      <c r="K5954" s="371"/>
      <c r="L5954" s="495">
        <v>5.39</v>
      </c>
      <c r="M5954" s="488">
        <v>5.39</v>
      </c>
    </row>
    <row r="5955" spans="1:13" x14ac:dyDescent="0.2">
      <c r="A5955" s="359" t="s">
        <v>10541</v>
      </c>
      <c r="B5955" s="373" t="s">
        <v>5794</v>
      </c>
      <c r="C5955" s="374" t="s">
        <v>5882</v>
      </c>
      <c r="D5955" s="373" t="s">
        <v>5791</v>
      </c>
      <c r="E5955" s="373" t="s">
        <v>5402</v>
      </c>
      <c r="F5955" s="375" t="s">
        <v>5796</v>
      </c>
      <c r="G5955" s="376" t="s">
        <v>86</v>
      </c>
      <c r="H5955" s="377">
        <v>3.73E-2</v>
      </c>
      <c r="I5955" s="378">
        <v>18.510000000000002</v>
      </c>
      <c r="J5955" s="378">
        <v>0.69</v>
      </c>
      <c r="K5955" s="379"/>
      <c r="L5955" s="493">
        <v>22.3</v>
      </c>
    </row>
    <row r="5956" spans="1:13" x14ac:dyDescent="0.2">
      <c r="A5956" s="359" t="s">
        <v>10542</v>
      </c>
      <c r="B5956" s="373" t="s">
        <v>5794</v>
      </c>
      <c r="C5956" s="374" t="s">
        <v>5815</v>
      </c>
      <c r="D5956" s="373" t="s">
        <v>5791</v>
      </c>
      <c r="E5956" s="373" t="s">
        <v>5286</v>
      </c>
      <c r="F5956" s="375" t="s">
        <v>5796</v>
      </c>
      <c r="G5956" s="376" t="s">
        <v>86</v>
      </c>
      <c r="H5956" s="377">
        <v>5.8299999999999998E-2</v>
      </c>
      <c r="I5956" s="378">
        <v>11.07</v>
      </c>
      <c r="J5956" s="378">
        <v>0.64</v>
      </c>
      <c r="K5956" s="379"/>
      <c r="L5956" s="493">
        <v>13.34</v>
      </c>
    </row>
    <row r="5957" spans="1:13" x14ac:dyDescent="0.2">
      <c r="A5957" s="359" t="s">
        <v>15060</v>
      </c>
      <c r="B5957" s="396" t="s">
        <v>5794</v>
      </c>
      <c r="C5957" s="397" t="s">
        <v>5953</v>
      </c>
      <c r="D5957" s="396" t="s">
        <v>5791</v>
      </c>
      <c r="E5957" s="396" t="s">
        <v>5297</v>
      </c>
      <c r="F5957" s="398" t="s">
        <v>5798</v>
      </c>
      <c r="G5957" s="399" t="s">
        <v>5298</v>
      </c>
      <c r="H5957" s="400">
        <v>2.3999999999999998E-3</v>
      </c>
      <c r="I5957" s="430">
        <v>20.12</v>
      </c>
      <c r="J5957" s="380">
        <v>0.04</v>
      </c>
      <c r="K5957" s="379"/>
      <c r="L5957" s="489">
        <v>24.25</v>
      </c>
    </row>
    <row r="5958" spans="1:13" ht="12.75" thickBot="1" x14ac:dyDescent="0.25">
      <c r="A5958" s="359" t="s">
        <v>15061</v>
      </c>
      <c r="B5958" s="396" t="s">
        <v>5794</v>
      </c>
      <c r="C5958" s="397" t="s">
        <v>5954</v>
      </c>
      <c r="D5958" s="396" t="s">
        <v>5791</v>
      </c>
      <c r="E5958" s="396" t="s">
        <v>5389</v>
      </c>
      <c r="F5958" s="398" t="s">
        <v>5798</v>
      </c>
      <c r="G5958" s="399" t="s">
        <v>5385</v>
      </c>
      <c r="H5958" s="400">
        <v>0.21160000000000001</v>
      </c>
      <c r="I5958" s="430">
        <v>7.2467500000000111</v>
      </c>
      <c r="J5958" s="380">
        <v>1.53</v>
      </c>
      <c r="K5958" s="379"/>
      <c r="L5958" s="489">
        <v>8.52</v>
      </c>
    </row>
    <row r="5959" spans="1:13" ht="12.75" thickTop="1" x14ac:dyDescent="0.2">
      <c r="A5959" s="359" t="s">
        <v>15062</v>
      </c>
      <c r="B5959" s="390" t="s">
        <v>5794</v>
      </c>
      <c r="C5959" s="391" t="s">
        <v>5955</v>
      </c>
      <c r="D5959" s="390" t="s">
        <v>5791</v>
      </c>
      <c r="E5959" s="390" t="s">
        <v>5387</v>
      </c>
      <c r="F5959" s="392" t="s">
        <v>5798</v>
      </c>
      <c r="G5959" s="393" t="s">
        <v>5298</v>
      </c>
      <c r="H5959" s="394">
        <v>5.7999999999999996E-3</v>
      </c>
      <c r="I5959" s="395">
        <v>20.66</v>
      </c>
      <c r="J5959" s="395">
        <v>0.11</v>
      </c>
      <c r="K5959" s="379"/>
      <c r="L5959" s="491">
        <v>24.9</v>
      </c>
    </row>
    <row r="5960" spans="1:13" x14ac:dyDescent="0.2">
      <c r="A5960" s="359" t="s">
        <v>10543</v>
      </c>
      <c r="B5960" s="373" t="s">
        <v>5794</v>
      </c>
      <c r="C5960" s="374" t="s">
        <v>5956</v>
      </c>
      <c r="D5960" s="373" t="s">
        <v>5791</v>
      </c>
      <c r="E5960" s="373" t="s">
        <v>5957</v>
      </c>
      <c r="F5960" s="375" t="s">
        <v>5798</v>
      </c>
      <c r="G5960" s="376" t="s">
        <v>5385</v>
      </c>
      <c r="H5960" s="377">
        <v>0.21160000000000001</v>
      </c>
      <c r="I5960" s="378">
        <v>6.84</v>
      </c>
      <c r="J5960" s="378">
        <v>1.44</v>
      </c>
      <c r="K5960" s="379"/>
      <c r="L5960" s="493">
        <v>8.25</v>
      </c>
    </row>
    <row r="5961" spans="1:13" x14ac:dyDescent="0.2">
      <c r="A5961" s="359" t="s">
        <v>10545</v>
      </c>
      <c r="B5961" s="373" t="s">
        <v>5794</v>
      </c>
      <c r="C5961" s="374" t="s">
        <v>5958</v>
      </c>
      <c r="D5961" s="373" t="s">
        <v>5791</v>
      </c>
      <c r="E5961" s="373" t="s">
        <v>5959</v>
      </c>
      <c r="F5961" s="375" t="s">
        <v>5798</v>
      </c>
      <c r="G5961" s="376" t="s">
        <v>5566</v>
      </c>
      <c r="H5961" s="377">
        <v>5.1999999999999998E-3</v>
      </c>
      <c r="I5961" s="378">
        <v>10.69</v>
      </c>
      <c r="J5961" s="378">
        <v>0.05</v>
      </c>
      <c r="K5961" s="379"/>
      <c r="L5961" s="493">
        <v>12.89</v>
      </c>
    </row>
    <row r="5962" spans="1:13" x14ac:dyDescent="0.2">
      <c r="A5962" s="359" t="s">
        <v>10547</v>
      </c>
      <c r="B5962" s="360" t="s">
        <v>13099</v>
      </c>
      <c r="C5962" s="361" t="s">
        <v>5781</v>
      </c>
      <c r="D5962" s="360" t="s">
        <v>5782</v>
      </c>
      <c r="E5962" s="360" t="s">
        <v>5783</v>
      </c>
      <c r="F5962" s="362" t="s">
        <v>5784</v>
      </c>
      <c r="G5962" s="363" t="s">
        <v>5785</v>
      </c>
      <c r="H5962" s="361" t="s">
        <v>5786</v>
      </c>
      <c r="I5962" s="361" t="s">
        <v>5787</v>
      </c>
      <c r="J5962" s="361" t="s">
        <v>5788</v>
      </c>
      <c r="K5962" s="364"/>
      <c r="L5962" s="494"/>
    </row>
    <row r="5963" spans="1:13" x14ac:dyDescent="0.2">
      <c r="A5963" s="359" t="s">
        <v>10548</v>
      </c>
      <c r="B5963" s="365" t="s">
        <v>5789</v>
      </c>
      <c r="C5963" s="366" t="s">
        <v>5923</v>
      </c>
      <c r="D5963" s="365" t="s">
        <v>5791</v>
      </c>
      <c r="E5963" s="365" t="s">
        <v>230</v>
      </c>
      <c r="F5963" s="367">
        <v>3</v>
      </c>
      <c r="G5963" s="368" t="s">
        <v>5885</v>
      </c>
      <c r="H5963" s="369">
        <v>1</v>
      </c>
      <c r="I5963" s="370">
        <v>36.269999999999996</v>
      </c>
      <c r="J5963" s="370">
        <v>36.269999999999996</v>
      </c>
      <c r="K5963" s="371"/>
      <c r="L5963" s="495">
        <v>43.7</v>
      </c>
      <c r="M5963" s="488">
        <v>43.7</v>
      </c>
    </row>
    <row r="5964" spans="1:13" x14ac:dyDescent="0.2">
      <c r="A5964" s="359" t="s">
        <v>15063</v>
      </c>
      <c r="B5964" s="396" t="s">
        <v>5794</v>
      </c>
      <c r="C5964" s="397" t="s">
        <v>5815</v>
      </c>
      <c r="D5964" s="396" t="s">
        <v>5791</v>
      </c>
      <c r="E5964" s="396" t="s">
        <v>5286</v>
      </c>
      <c r="F5964" s="398" t="s">
        <v>5796</v>
      </c>
      <c r="G5964" s="399" t="s">
        <v>86</v>
      </c>
      <c r="H5964" s="400">
        <v>0.72</v>
      </c>
      <c r="I5964" s="430">
        <v>11.056162500000005</v>
      </c>
      <c r="J5964" s="380">
        <v>7.96</v>
      </c>
      <c r="K5964" s="379"/>
      <c r="L5964" s="489">
        <v>13.34</v>
      </c>
    </row>
    <row r="5965" spans="1:13" ht="12.75" thickBot="1" x14ac:dyDescent="0.25">
      <c r="A5965" s="359" t="s">
        <v>15064</v>
      </c>
      <c r="B5965" s="396" t="s">
        <v>5794</v>
      </c>
      <c r="C5965" s="397" t="s">
        <v>5924</v>
      </c>
      <c r="D5965" s="396" t="s">
        <v>5791</v>
      </c>
      <c r="E5965" s="396" t="s">
        <v>5925</v>
      </c>
      <c r="F5965" s="398" t="s">
        <v>5798</v>
      </c>
      <c r="G5965" s="399" t="s">
        <v>86</v>
      </c>
      <c r="H5965" s="400">
        <v>0.4</v>
      </c>
      <c r="I5965" s="430">
        <v>70.78</v>
      </c>
      <c r="J5965" s="380">
        <v>28.31</v>
      </c>
      <c r="K5965" s="379"/>
      <c r="L5965" s="489">
        <v>85.27</v>
      </c>
    </row>
    <row r="5966" spans="1:13" ht="12.75" thickTop="1" x14ac:dyDescent="0.2">
      <c r="A5966" s="359" t="s">
        <v>15065</v>
      </c>
      <c r="B5966" s="407" t="s">
        <v>13104</v>
      </c>
      <c r="C5966" s="408" t="s">
        <v>5781</v>
      </c>
      <c r="D5966" s="407" t="s">
        <v>5782</v>
      </c>
      <c r="E5966" s="407" t="s">
        <v>5783</v>
      </c>
      <c r="F5966" s="409" t="s">
        <v>5784</v>
      </c>
      <c r="G5966" s="410" t="s">
        <v>5785</v>
      </c>
      <c r="H5966" s="408" t="s">
        <v>5786</v>
      </c>
      <c r="I5966" s="408" t="s">
        <v>5787</v>
      </c>
      <c r="J5966" s="408" t="s">
        <v>5788</v>
      </c>
      <c r="K5966" s="364"/>
      <c r="L5966" s="492"/>
    </row>
    <row r="5967" spans="1:13" ht="24" x14ac:dyDescent="0.2">
      <c r="A5967" s="359" t="s">
        <v>10549</v>
      </c>
      <c r="B5967" s="365" t="s">
        <v>5789</v>
      </c>
      <c r="C5967" s="366" t="s">
        <v>5933</v>
      </c>
      <c r="D5967" s="365" t="s">
        <v>5791</v>
      </c>
      <c r="E5967" s="365" t="s">
        <v>241</v>
      </c>
      <c r="F5967" s="367">
        <v>4</v>
      </c>
      <c r="G5967" s="368" t="s">
        <v>5793</v>
      </c>
      <c r="H5967" s="369">
        <v>1</v>
      </c>
      <c r="I5967" s="370">
        <v>2.25</v>
      </c>
      <c r="J5967" s="370">
        <v>2.25</v>
      </c>
      <c r="K5967" s="371"/>
      <c r="L5967" s="495">
        <v>2.71</v>
      </c>
      <c r="M5967" s="488">
        <v>2.71</v>
      </c>
    </row>
    <row r="5968" spans="1:13" x14ac:dyDescent="0.2">
      <c r="A5968" s="359" t="s">
        <v>10551</v>
      </c>
      <c r="B5968" s="373" t="s">
        <v>5794</v>
      </c>
      <c r="C5968" s="374" t="s">
        <v>5840</v>
      </c>
      <c r="D5968" s="373" t="s">
        <v>5791</v>
      </c>
      <c r="E5968" s="373" t="s">
        <v>5288</v>
      </c>
      <c r="F5968" s="375" t="s">
        <v>5796</v>
      </c>
      <c r="G5968" s="376" t="s">
        <v>86</v>
      </c>
      <c r="H5968" s="377">
        <v>6.7400000000000002E-2</v>
      </c>
      <c r="I5968" s="378">
        <v>18.510000000000002</v>
      </c>
      <c r="J5968" s="378">
        <v>1.24</v>
      </c>
      <c r="K5968" s="379"/>
      <c r="L5968" s="493">
        <v>22.3</v>
      </c>
    </row>
    <row r="5969" spans="1:13" x14ac:dyDescent="0.2">
      <c r="A5969" s="359" t="s">
        <v>10553</v>
      </c>
      <c r="B5969" s="373" t="s">
        <v>5794</v>
      </c>
      <c r="C5969" s="374" t="s">
        <v>5815</v>
      </c>
      <c r="D5969" s="373" t="s">
        <v>5791</v>
      </c>
      <c r="E5969" s="373" t="s">
        <v>5286</v>
      </c>
      <c r="F5969" s="375" t="s">
        <v>5796</v>
      </c>
      <c r="G5969" s="376" t="s">
        <v>86</v>
      </c>
      <c r="H5969" s="377">
        <v>9.1300000000000006E-2</v>
      </c>
      <c r="I5969" s="378">
        <v>11.07</v>
      </c>
      <c r="J5969" s="378">
        <v>1.01</v>
      </c>
      <c r="K5969" s="379"/>
      <c r="L5969" s="493">
        <v>13.34</v>
      </c>
    </row>
    <row r="5970" spans="1:13" x14ac:dyDescent="0.2">
      <c r="A5970" s="359" t="s">
        <v>10554</v>
      </c>
      <c r="B5970" s="360" t="s">
        <v>13109</v>
      </c>
      <c r="C5970" s="361" t="s">
        <v>5781</v>
      </c>
      <c r="D5970" s="360" t="s">
        <v>5782</v>
      </c>
      <c r="E5970" s="360" t="s">
        <v>5783</v>
      </c>
      <c r="F5970" s="362" t="s">
        <v>5784</v>
      </c>
      <c r="G5970" s="363" t="s">
        <v>5785</v>
      </c>
      <c r="H5970" s="361" t="s">
        <v>5786</v>
      </c>
      <c r="I5970" s="361" t="s">
        <v>5787</v>
      </c>
      <c r="J5970" s="361" t="s">
        <v>5788</v>
      </c>
      <c r="K5970" s="364"/>
      <c r="L5970" s="494"/>
    </row>
    <row r="5971" spans="1:13" ht="24" x14ac:dyDescent="0.2">
      <c r="A5971" s="359" t="s">
        <v>15066</v>
      </c>
      <c r="B5971" s="385" t="s">
        <v>5789</v>
      </c>
      <c r="C5971" s="386" t="s">
        <v>5935</v>
      </c>
      <c r="D5971" s="385" t="s">
        <v>217</v>
      </c>
      <c r="E5971" s="385" t="s">
        <v>243</v>
      </c>
      <c r="F5971" s="387" t="s">
        <v>5936</v>
      </c>
      <c r="G5971" s="388" t="s">
        <v>5793</v>
      </c>
      <c r="H5971" s="389">
        <v>1</v>
      </c>
      <c r="I5971" s="432">
        <v>2.65</v>
      </c>
      <c r="J5971" s="372">
        <v>2.65</v>
      </c>
      <c r="K5971" s="371"/>
      <c r="L5971" s="488">
        <v>3.2</v>
      </c>
      <c r="M5971" s="488">
        <v>3.2</v>
      </c>
    </row>
    <row r="5972" spans="1:13" ht="24.75" thickBot="1" x14ac:dyDescent="0.25">
      <c r="A5972" s="359" t="s">
        <v>15067</v>
      </c>
      <c r="B5972" s="424" t="s">
        <v>5898</v>
      </c>
      <c r="C5972" s="425" t="s">
        <v>5906</v>
      </c>
      <c r="D5972" s="424" t="s">
        <v>217</v>
      </c>
      <c r="E5972" s="424" t="s">
        <v>5907</v>
      </c>
      <c r="F5972" s="426" t="s">
        <v>5908</v>
      </c>
      <c r="G5972" s="427" t="s">
        <v>185</v>
      </c>
      <c r="H5972" s="428">
        <v>4.4999999999999998E-2</v>
      </c>
      <c r="I5972" s="429">
        <v>23.82</v>
      </c>
      <c r="J5972" s="417">
        <v>1.07</v>
      </c>
      <c r="K5972" s="379"/>
      <c r="L5972" s="489">
        <v>28.7</v>
      </c>
    </row>
    <row r="5973" spans="1:13" ht="24.75" thickTop="1" x14ac:dyDescent="0.2">
      <c r="A5973" s="359" t="s">
        <v>15068</v>
      </c>
      <c r="B5973" s="411" t="s">
        <v>5898</v>
      </c>
      <c r="C5973" s="412" t="s">
        <v>5909</v>
      </c>
      <c r="D5973" s="411" t="s">
        <v>217</v>
      </c>
      <c r="E5973" s="411" t="s">
        <v>5455</v>
      </c>
      <c r="F5973" s="413" t="s">
        <v>5908</v>
      </c>
      <c r="G5973" s="414" t="s">
        <v>185</v>
      </c>
      <c r="H5973" s="415">
        <v>8.8999999999999996E-2</v>
      </c>
      <c r="I5973" s="416">
        <v>16.12</v>
      </c>
      <c r="J5973" s="416">
        <v>1.43</v>
      </c>
      <c r="K5973" s="379"/>
      <c r="L5973" s="491">
        <v>19.420000000000002</v>
      </c>
    </row>
    <row r="5974" spans="1:13" ht="24" x14ac:dyDescent="0.2">
      <c r="A5974" s="359" t="s">
        <v>10555</v>
      </c>
      <c r="B5974" s="418" t="s">
        <v>5898</v>
      </c>
      <c r="C5974" s="419" t="s">
        <v>5937</v>
      </c>
      <c r="D5974" s="418" t="s">
        <v>217</v>
      </c>
      <c r="E5974" s="418" t="s">
        <v>5938</v>
      </c>
      <c r="F5974" s="420" t="s">
        <v>5901</v>
      </c>
      <c r="G5974" s="421" t="s">
        <v>5902</v>
      </c>
      <c r="H5974" s="422">
        <v>2.5000000000000001E-2</v>
      </c>
      <c r="I5974" s="423">
        <v>5.37</v>
      </c>
      <c r="J5974" s="423">
        <v>0.13</v>
      </c>
      <c r="K5974" s="379"/>
      <c r="L5974" s="493">
        <v>6.48</v>
      </c>
    </row>
    <row r="5975" spans="1:13" ht="24" x14ac:dyDescent="0.2">
      <c r="A5975" s="359" t="s">
        <v>10557</v>
      </c>
      <c r="B5975" s="418" t="s">
        <v>5898</v>
      </c>
      <c r="C5975" s="419" t="s">
        <v>5939</v>
      </c>
      <c r="D5975" s="418" t="s">
        <v>217</v>
      </c>
      <c r="E5975" s="418" t="s">
        <v>5940</v>
      </c>
      <c r="F5975" s="420" t="s">
        <v>5901</v>
      </c>
      <c r="G5975" s="421" t="s">
        <v>5905</v>
      </c>
      <c r="H5975" s="422">
        <v>4.2000000000000003E-2</v>
      </c>
      <c r="I5975" s="423">
        <v>0.69</v>
      </c>
      <c r="J5975" s="423">
        <v>0.02</v>
      </c>
      <c r="K5975" s="379"/>
      <c r="L5975" s="493">
        <v>0.84</v>
      </c>
    </row>
    <row r="5976" spans="1:13" x14ac:dyDescent="0.2">
      <c r="A5976" s="359" t="s">
        <v>10558</v>
      </c>
      <c r="B5976" s="360" t="s">
        <v>13116</v>
      </c>
      <c r="C5976" s="361" t="s">
        <v>5781</v>
      </c>
      <c r="D5976" s="360" t="s">
        <v>5782</v>
      </c>
      <c r="E5976" s="360" t="s">
        <v>5783</v>
      </c>
      <c r="F5976" s="362" t="s">
        <v>5784</v>
      </c>
      <c r="G5976" s="363" t="s">
        <v>5785</v>
      </c>
      <c r="H5976" s="361" t="s">
        <v>5786</v>
      </c>
      <c r="I5976" s="361" t="s">
        <v>5787</v>
      </c>
      <c r="J5976" s="361" t="s">
        <v>5788</v>
      </c>
      <c r="K5976" s="364"/>
      <c r="L5976" s="494"/>
    </row>
    <row r="5977" spans="1:13" x14ac:dyDescent="0.2">
      <c r="A5977" s="359" t="s">
        <v>10559</v>
      </c>
      <c r="B5977" s="365" t="s">
        <v>5789</v>
      </c>
      <c r="C5977" s="366" t="s">
        <v>5964</v>
      </c>
      <c r="D5977" s="365" t="s">
        <v>5791</v>
      </c>
      <c r="E5977" s="365" t="s">
        <v>277</v>
      </c>
      <c r="F5977" s="367">
        <v>5</v>
      </c>
      <c r="G5977" s="368" t="s">
        <v>172</v>
      </c>
      <c r="H5977" s="369">
        <v>1</v>
      </c>
      <c r="I5977" s="370">
        <v>57.83</v>
      </c>
      <c r="J5977" s="370">
        <v>57.83</v>
      </c>
      <c r="K5977" s="371"/>
      <c r="L5977" s="495">
        <v>69.62</v>
      </c>
      <c r="M5977" s="488">
        <v>69.62</v>
      </c>
    </row>
    <row r="5978" spans="1:13" x14ac:dyDescent="0.2">
      <c r="A5978" s="359" t="s">
        <v>15069</v>
      </c>
      <c r="B5978" s="396" t="s">
        <v>5794</v>
      </c>
      <c r="C5978" s="397" t="s">
        <v>5965</v>
      </c>
      <c r="D5978" s="396" t="s">
        <v>5791</v>
      </c>
      <c r="E5978" s="396" t="s">
        <v>5358</v>
      </c>
      <c r="F5978" s="398" t="s">
        <v>5796</v>
      </c>
      <c r="G5978" s="399" t="s">
        <v>86</v>
      </c>
      <c r="H5978" s="400">
        <v>0.12959999999999999</v>
      </c>
      <c r="I5978" s="430">
        <v>13.28</v>
      </c>
      <c r="J5978" s="380">
        <v>1.72</v>
      </c>
      <c r="K5978" s="379"/>
      <c r="L5978" s="489">
        <v>16</v>
      </c>
    </row>
    <row r="5979" spans="1:13" ht="12.75" thickBot="1" x14ac:dyDescent="0.25">
      <c r="A5979" s="359" t="s">
        <v>15070</v>
      </c>
      <c r="B5979" s="396" t="s">
        <v>5794</v>
      </c>
      <c r="C5979" s="397" t="s">
        <v>5840</v>
      </c>
      <c r="D5979" s="396" t="s">
        <v>5791</v>
      </c>
      <c r="E5979" s="396" t="s">
        <v>5288</v>
      </c>
      <c r="F5979" s="398" t="s">
        <v>5796</v>
      </c>
      <c r="G5979" s="399" t="s">
        <v>86</v>
      </c>
      <c r="H5979" s="400">
        <v>0.2828</v>
      </c>
      <c r="I5979" s="430">
        <v>18.880199999999974</v>
      </c>
      <c r="J5979" s="380">
        <v>5.33</v>
      </c>
      <c r="K5979" s="379"/>
      <c r="L5979" s="489">
        <v>22.3</v>
      </c>
    </row>
    <row r="5980" spans="1:13" ht="12.75" thickTop="1" x14ac:dyDescent="0.2">
      <c r="A5980" s="359" t="s">
        <v>15071</v>
      </c>
      <c r="B5980" s="390" t="s">
        <v>5794</v>
      </c>
      <c r="C5980" s="391" t="s">
        <v>5815</v>
      </c>
      <c r="D5980" s="390" t="s">
        <v>5791</v>
      </c>
      <c r="E5980" s="390" t="s">
        <v>5286</v>
      </c>
      <c r="F5980" s="392" t="s">
        <v>5796</v>
      </c>
      <c r="G5980" s="393" t="s">
        <v>86</v>
      </c>
      <c r="H5980" s="394">
        <v>2.1814</v>
      </c>
      <c r="I5980" s="395">
        <v>11.07</v>
      </c>
      <c r="J5980" s="395">
        <v>24.14</v>
      </c>
      <c r="K5980" s="379"/>
      <c r="L5980" s="491">
        <v>13.34</v>
      </c>
    </row>
    <row r="5981" spans="1:13" x14ac:dyDescent="0.2">
      <c r="A5981" s="359" t="s">
        <v>10560</v>
      </c>
      <c r="B5981" s="373" t="s">
        <v>5794</v>
      </c>
      <c r="C5981" s="374" t="s">
        <v>5966</v>
      </c>
      <c r="D5981" s="373" t="s">
        <v>5791</v>
      </c>
      <c r="E5981" s="373" t="s">
        <v>5538</v>
      </c>
      <c r="F5981" s="375" t="s">
        <v>5798</v>
      </c>
      <c r="G5981" s="376" t="s">
        <v>5885</v>
      </c>
      <c r="H5981" s="377">
        <v>6.3399999999999998E-2</v>
      </c>
      <c r="I5981" s="378">
        <v>146.86000000000001</v>
      </c>
      <c r="J5981" s="378">
        <v>9.31</v>
      </c>
      <c r="K5981" s="379"/>
      <c r="L5981" s="493">
        <v>176.93</v>
      </c>
    </row>
    <row r="5982" spans="1:13" x14ac:dyDescent="0.2">
      <c r="A5982" s="359" t="s">
        <v>10562</v>
      </c>
      <c r="B5982" s="373" t="s">
        <v>5794</v>
      </c>
      <c r="C5982" s="374" t="s">
        <v>5967</v>
      </c>
      <c r="D5982" s="373" t="s">
        <v>5791</v>
      </c>
      <c r="E5982" s="373" t="s">
        <v>5375</v>
      </c>
      <c r="F5982" s="375" t="s">
        <v>5798</v>
      </c>
      <c r="G5982" s="376" t="s">
        <v>5885</v>
      </c>
      <c r="H5982" s="377">
        <v>2.9600000000000001E-2</v>
      </c>
      <c r="I5982" s="378">
        <v>118.26</v>
      </c>
      <c r="J5982" s="378">
        <v>3.5</v>
      </c>
      <c r="K5982" s="379"/>
      <c r="L5982" s="493">
        <v>142.47</v>
      </c>
    </row>
    <row r="5983" spans="1:13" x14ac:dyDescent="0.2">
      <c r="A5983" s="359" t="s">
        <v>10564</v>
      </c>
      <c r="B5983" s="373" t="s">
        <v>5794</v>
      </c>
      <c r="C5983" s="374" t="s">
        <v>5968</v>
      </c>
      <c r="D5983" s="373" t="s">
        <v>5791</v>
      </c>
      <c r="E5983" s="373" t="s">
        <v>5377</v>
      </c>
      <c r="F5983" s="375" t="s">
        <v>5798</v>
      </c>
      <c r="G5983" s="376" t="s">
        <v>5885</v>
      </c>
      <c r="H5983" s="377">
        <v>2.9600000000000001E-2</v>
      </c>
      <c r="I5983" s="378">
        <v>117.49</v>
      </c>
      <c r="J5983" s="378">
        <v>3.47</v>
      </c>
      <c r="K5983" s="379"/>
      <c r="L5983" s="493">
        <v>141.54</v>
      </c>
    </row>
    <row r="5984" spans="1:13" x14ac:dyDescent="0.2">
      <c r="A5984" s="359" t="s">
        <v>10565</v>
      </c>
      <c r="B5984" s="373" t="s">
        <v>5794</v>
      </c>
      <c r="C5984" s="374" t="s">
        <v>5797</v>
      </c>
      <c r="D5984" s="373" t="s">
        <v>5791</v>
      </c>
      <c r="E5984" s="373" t="s">
        <v>5380</v>
      </c>
      <c r="F5984" s="375" t="s">
        <v>5798</v>
      </c>
      <c r="G5984" s="376" t="s">
        <v>5298</v>
      </c>
      <c r="H5984" s="377">
        <v>19.9374</v>
      </c>
      <c r="I5984" s="378">
        <v>0.52</v>
      </c>
      <c r="J5984" s="378">
        <v>10.36</v>
      </c>
      <c r="K5984" s="379"/>
      <c r="L5984" s="493">
        <v>0.63</v>
      </c>
    </row>
    <row r="5985" spans="1:13" x14ac:dyDescent="0.2">
      <c r="A5985" s="359" t="s">
        <v>15072</v>
      </c>
      <c r="B5985" s="381" t="s">
        <v>13126</v>
      </c>
      <c r="C5985" s="382" t="s">
        <v>5781</v>
      </c>
      <c r="D5985" s="381" t="s">
        <v>5782</v>
      </c>
      <c r="E5985" s="381" t="s">
        <v>5783</v>
      </c>
      <c r="F5985" s="383" t="s">
        <v>5784</v>
      </c>
      <c r="G5985" s="384" t="s">
        <v>5785</v>
      </c>
      <c r="H5985" s="382" t="s">
        <v>5786</v>
      </c>
      <c r="I5985" s="431" t="s">
        <v>5787</v>
      </c>
      <c r="J5985" s="382" t="s">
        <v>5788</v>
      </c>
      <c r="K5985" s="364"/>
    </row>
    <row r="5986" spans="1:13" ht="12.75" thickBot="1" x14ac:dyDescent="0.25">
      <c r="A5986" s="359" t="s">
        <v>15073</v>
      </c>
      <c r="B5986" s="385" t="s">
        <v>5789</v>
      </c>
      <c r="C5986" s="386" t="s">
        <v>5970</v>
      </c>
      <c r="D5986" s="385" t="s">
        <v>5791</v>
      </c>
      <c r="E5986" s="385" t="s">
        <v>279</v>
      </c>
      <c r="F5986" s="387">
        <v>5</v>
      </c>
      <c r="G5986" s="388" t="s">
        <v>5298</v>
      </c>
      <c r="H5986" s="389">
        <v>1</v>
      </c>
      <c r="I5986" s="432">
        <v>9.84</v>
      </c>
      <c r="J5986" s="372">
        <v>9.84</v>
      </c>
      <c r="K5986" s="371"/>
      <c r="L5986" s="488">
        <v>11.85</v>
      </c>
      <c r="M5986" s="488">
        <v>11.85</v>
      </c>
    </row>
    <row r="5987" spans="1:13" ht="12.75" thickTop="1" x14ac:dyDescent="0.2">
      <c r="A5987" s="359" t="s">
        <v>15074</v>
      </c>
      <c r="B5987" s="390" t="s">
        <v>5794</v>
      </c>
      <c r="C5987" s="391" t="s">
        <v>5795</v>
      </c>
      <c r="D5987" s="390" t="s">
        <v>5791</v>
      </c>
      <c r="E5987" s="390" t="s">
        <v>5302</v>
      </c>
      <c r="F5987" s="392" t="s">
        <v>5796</v>
      </c>
      <c r="G5987" s="393" t="s">
        <v>86</v>
      </c>
      <c r="H5987" s="394">
        <v>0.08</v>
      </c>
      <c r="I5987" s="395">
        <v>12.5</v>
      </c>
      <c r="J5987" s="395">
        <v>1</v>
      </c>
      <c r="K5987" s="379"/>
      <c r="L5987" s="491">
        <v>15.06</v>
      </c>
    </row>
    <row r="5988" spans="1:13" x14ac:dyDescent="0.2">
      <c r="A5988" s="359" t="s">
        <v>10566</v>
      </c>
      <c r="B5988" s="373" t="s">
        <v>5794</v>
      </c>
      <c r="C5988" s="374" t="s">
        <v>5971</v>
      </c>
      <c r="D5988" s="373" t="s">
        <v>5791</v>
      </c>
      <c r="E5988" s="373" t="s">
        <v>5293</v>
      </c>
      <c r="F5988" s="375" t="s">
        <v>5796</v>
      </c>
      <c r="G5988" s="376" t="s">
        <v>86</v>
      </c>
      <c r="H5988" s="377">
        <v>0.08</v>
      </c>
      <c r="I5988" s="378">
        <v>18.510000000000002</v>
      </c>
      <c r="J5988" s="378">
        <v>1.48</v>
      </c>
      <c r="K5988" s="379"/>
      <c r="L5988" s="493">
        <v>22.3</v>
      </c>
    </row>
    <row r="5989" spans="1:13" x14ac:dyDescent="0.2">
      <c r="A5989" s="359" t="s">
        <v>10568</v>
      </c>
      <c r="B5989" s="373" t="s">
        <v>5794</v>
      </c>
      <c r="C5989" s="374" t="s">
        <v>5953</v>
      </c>
      <c r="D5989" s="373" t="s">
        <v>5791</v>
      </c>
      <c r="E5989" s="373" t="s">
        <v>5297</v>
      </c>
      <c r="F5989" s="375" t="s">
        <v>5798</v>
      </c>
      <c r="G5989" s="376" t="s">
        <v>5298</v>
      </c>
      <c r="H5989" s="377">
        <v>0.02</v>
      </c>
      <c r="I5989" s="378">
        <v>20.12</v>
      </c>
      <c r="J5989" s="378">
        <v>0.4</v>
      </c>
      <c r="K5989" s="379"/>
      <c r="L5989" s="493">
        <v>24.25</v>
      </c>
    </row>
    <row r="5990" spans="1:13" x14ac:dyDescent="0.2">
      <c r="A5990" s="359" t="s">
        <v>10569</v>
      </c>
      <c r="B5990" s="373" t="s">
        <v>5794</v>
      </c>
      <c r="C5990" s="374" t="s">
        <v>5972</v>
      </c>
      <c r="D5990" s="373" t="s">
        <v>5791</v>
      </c>
      <c r="E5990" s="373" t="s">
        <v>5973</v>
      </c>
      <c r="F5990" s="375" t="s">
        <v>5798</v>
      </c>
      <c r="G5990" s="376" t="s">
        <v>5298</v>
      </c>
      <c r="H5990" s="377">
        <v>1.1000000000000001</v>
      </c>
      <c r="I5990" s="378">
        <v>6.33</v>
      </c>
      <c r="J5990" s="378">
        <v>6.96</v>
      </c>
      <c r="K5990" s="379"/>
      <c r="L5990" s="493">
        <v>7.63</v>
      </c>
    </row>
    <row r="5991" spans="1:13" x14ac:dyDescent="0.2">
      <c r="A5991" s="359" t="s">
        <v>10570</v>
      </c>
      <c r="B5991" s="360" t="s">
        <v>13133</v>
      </c>
      <c r="C5991" s="361" t="s">
        <v>5781</v>
      </c>
      <c r="D5991" s="360" t="s">
        <v>5782</v>
      </c>
      <c r="E5991" s="360" t="s">
        <v>5783</v>
      </c>
      <c r="F5991" s="362" t="s">
        <v>5784</v>
      </c>
      <c r="G5991" s="363" t="s">
        <v>5785</v>
      </c>
      <c r="H5991" s="361" t="s">
        <v>5786</v>
      </c>
      <c r="I5991" s="361" t="s">
        <v>5787</v>
      </c>
      <c r="J5991" s="361" t="s">
        <v>5788</v>
      </c>
      <c r="K5991" s="364"/>
      <c r="L5991" s="494"/>
    </row>
    <row r="5992" spans="1:13" x14ac:dyDescent="0.2">
      <c r="A5992" s="359" t="s">
        <v>15075</v>
      </c>
      <c r="B5992" s="385" t="s">
        <v>5789</v>
      </c>
      <c r="C5992" s="386" t="s">
        <v>5975</v>
      </c>
      <c r="D5992" s="385" t="s">
        <v>5791</v>
      </c>
      <c r="E5992" s="385" t="s">
        <v>282</v>
      </c>
      <c r="F5992" s="387">
        <v>5</v>
      </c>
      <c r="G5992" s="388" t="s">
        <v>5298</v>
      </c>
      <c r="H5992" s="389">
        <v>1</v>
      </c>
      <c r="I5992" s="432">
        <v>12.8</v>
      </c>
      <c r="J5992" s="372">
        <v>12.8</v>
      </c>
      <c r="K5992" s="371"/>
      <c r="L5992" s="488">
        <v>15.42</v>
      </c>
      <c r="M5992" s="488">
        <v>15.42</v>
      </c>
    </row>
    <row r="5993" spans="1:13" ht="12.75" thickBot="1" x14ac:dyDescent="0.25">
      <c r="A5993" s="359" t="s">
        <v>15076</v>
      </c>
      <c r="B5993" s="396" t="s">
        <v>5794</v>
      </c>
      <c r="C5993" s="397" t="s">
        <v>5795</v>
      </c>
      <c r="D5993" s="396" t="s">
        <v>5791</v>
      </c>
      <c r="E5993" s="396" t="s">
        <v>5302</v>
      </c>
      <c r="F5993" s="398" t="s">
        <v>5796</v>
      </c>
      <c r="G5993" s="399" t="s">
        <v>86</v>
      </c>
      <c r="H5993" s="400">
        <v>7.0000000000000007E-2</v>
      </c>
      <c r="I5993" s="430">
        <v>12.5</v>
      </c>
      <c r="J5993" s="380">
        <v>0.87</v>
      </c>
      <c r="K5993" s="379"/>
      <c r="L5993" s="489">
        <v>15.06</v>
      </c>
    </row>
    <row r="5994" spans="1:13" ht="12.75" thickTop="1" x14ac:dyDescent="0.2">
      <c r="A5994" s="359" t="s">
        <v>15077</v>
      </c>
      <c r="B5994" s="390" t="s">
        <v>5794</v>
      </c>
      <c r="C5994" s="391" t="s">
        <v>5971</v>
      </c>
      <c r="D5994" s="390" t="s">
        <v>5791</v>
      </c>
      <c r="E5994" s="390" t="s">
        <v>5293</v>
      </c>
      <c r="F5994" s="392" t="s">
        <v>5796</v>
      </c>
      <c r="G5994" s="393" t="s">
        <v>86</v>
      </c>
      <c r="H5994" s="394">
        <v>7.0000000000000007E-2</v>
      </c>
      <c r="I5994" s="395">
        <v>18.6951</v>
      </c>
      <c r="J5994" s="395">
        <v>1.3</v>
      </c>
      <c r="K5994" s="379"/>
      <c r="L5994" s="491">
        <v>22.3</v>
      </c>
    </row>
    <row r="5995" spans="1:13" x14ac:dyDescent="0.2">
      <c r="A5995" s="359" t="s">
        <v>10571</v>
      </c>
      <c r="B5995" s="373" t="s">
        <v>5794</v>
      </c>
      <c r="C5995" s="374" t="s">
        <v>5976</v>
      </c>
      <c r="D5995" s="373" t="s">
        <v>5791</v>
      </c>
      <c r="E5995" s="373" t="s">
        <v>5369</v>
      </c>
      <c r="F5995" s="375" t="s">
        <v>5798</v>
      </c>
      <c r="G5995" s="376" t="s">
        <v>5298</v>
      </c>
      <c r="H5995" s="377">
        <v>1.1000000000000001</v>
      </c>
      <c r="I5995" s="378">
        <v>9.3000000000000007</v>
      </c>
      <c r="J5995" s="378">
        <v>10.23</v>
      </c>
      <c r="K5995" s="379"/>
      <c r="L5995" s="493">
        <v>11.21</v>
      </c>
    </row>
    <row r="5996" spans="1:13" x14ac:dyDescent="0.2">
      <c r="A5996" s="359" t="s">
        <v>10573</v>
      </c>
      <c r="B5996" s="373" t="s">
        <v>5794</v>
      </c>
      <c r="C5996" s="374" t="s">
        <v>5953</v>
      </c>
      <c r="D5996" s="373" t="s">
        <v>5791</v>
      </c>
      <c r="E5996" s="373" t="s">
        <v>5297</v>
      </c>
      <c r="F5996" s="375" t="s">
        <v>5798</v>
      </c>
      <c r="G5996" s="376" t="s">
        <v>5298</v>
      </c>
      <c r="H5996" s="377">
        <v>0.02</v>
      </c>
      <c r="I5996" s="378">
        <v>20.12</v>
      </c>
      <c r="J5996" s="378">
        <v>0.4</v>
      </c>
      <c r="K5996" s="379"/>
      <c r="L5996" s="493">
        <v>24.25</v>
      </c>
    </row>
    <row r="5997" spans="1:13" x14ac:dyDescent="0.2">
      <c r="A5997" s="359" t="s">
        <v>10574</v>
      </c>
      <c r="B5997" s="360" t="s">
        <v>13140</v>
      </c>
      <c r="C5997" s="361" t="s">
        <v>5781</v>
      </c>
      <c r="D5997" s="360" t="s">
        <v>5782</v>
      </c>
      <c r="E5997" s="360" t="s">
        <v>5783</v>
      </c>
      <c r="F5997" s="362" t="s">
        <v>5784</v>
      </c>
      <c r="G5997" s="363" t="s">
        <v>5785</v>
      </c>
      <c r="H5997" s="361" t="s">
        <v>5786</v>
      </c>
      <c r="I5997" s="361" t="s">
        <v>5787</v>
      </c>
      <c r="J5997" s="361" t="s">
        <v>5788</v>
      </c>
      <c r="K5997" s="364"/>
      <c r="L5997" s="494"/>
    </row>
    <row r="5998" spans="1:13" x14ac:dyDescent="0.2">
      <c r="A5998" s="359" t="s">
        <v>10575</v>
      </c>
      <c r="B5998" s="365" t="s">
        <v>5789</v>
      </c>
      <c r="C5998" s="366" t="s">
        <v>5986</v>
      </c>
      <c r="D5998" s="365" t="s">
        <v>5791</v>
      </c>
      <c r="E5998" s="365" t="s">
        <v>292</v>
      </c>
      <c r="F5998" s="367">
        <v>5</v>
      </c>
      <c r="G5998" s="368" t="s">
        <v>5885</v>
      </c>
      <c r="H5998" s="369">
        <v>1</v>
      </c>
      <c r="I5998" s="370">
        <v>463</v>
      </c>
      <c r="J5998" s="370">
        <v>463</v>
      </c>
      <c r="K5998" s="371"/>
      <c r="L5998" s="495">
        <v>557.76</v>
      </c>
      <c r="M5998" s="488">
        <v>557.76</v>
      </c>
    </row>
    <row r="5999" spans="1:13" x14ac:dyDescent="0.2">
      <c r="A5999" s="359" t="s">
        <v>15078</v>
      </c>
      <c r="B5999" s="396" t="s">
        <v>5794</v>
      </c>
      <c r="C5999" s="397" t="s">
        <v>5987</v>
      </c>
      <c r="D5999" s="396" t="s">
        <v>5791</v>
      </c>
      <c r="E5999" s="396" t="s">
        <v>5596</v>
      </c>
      <c r="F5999" s="398" t="s">
        <v>5798</v>
      </c>
      <c r="G5999" s="399" t="s">
        <v>5885</v>
      </c>
      <c r="H5999" s="400">
        <v>1.02</v>
      </c>
      <c r="I5999" s="430">
        <v>453.92980388768899</v>
      </c>
      <c r="J5999" s="380">
        <v>463</v>
      </c>
      <c r="K5999" s="379"/>
      <c r="L5999" s="489">
        <v>546.83000000000004</v>
      </c>
    </row>
    <row r="6000" spans="1:13" ht="12.75" thickBot="1" x14ac:dyDescent="0.25">
      <c r="A6000" s="359" t="s">
        <v>15079</v>
      </c>
      <c r="B6000" s="381" t="s">
        <v>13144</v>
      </c>
      <c r="C6000" s="382" t="s">
        <v>5781</v>
      </c>
      <c r="D6000" s="381" t="s">
        <v>5782</v>
      </c>
      <c r="E6000" s="381" t="s">
        <v>5783</v>
      </c>
      <c r="F6000" s="383" t="s">
        <v>5784</v>
      </c>
      <c r="G6000" s="384" t="s">
        <v>5785</v>
      </c>
      <c r="H6000" s="382" t="s">
        <v>5786</v>
      </c>
      <c r="I6000" s="431" t="s">
        <v>5787</v>
      </c>
      <c r="J6000" s="382" t="s">
        <v>5788</v>
      </c>
      <c r="K6000" s="364"/>
    </row>
    <row r="6001" spans="1:13" ht="12.75" thickTop="1" x14ac:dyDescent="0.2">
      <c r="A6001" s="359" t="s">
        <v>15080</v>
      </c>
      <c r="B6001" s="401" t="s">
        <v>5789</v>
      </c>
      <c r="C6001" s="402" t="s">
        <v>5975</v>
      </c>
      <c r="D6001" s="401" t="s">
        <v>5791</v>
      </c>
      <c r="E6001" s="401" t="s">
        <v>282</v>
      </c>
      <c r="F6001" s="403">
        <v>5</v>
      </c>
      <c r="G6001" s="404" t="s">
        <v>5298</v>
      </c>
      <c r="H6001" s="405">
        <v>1</v>
      </c>
      <c r="I6001" s="406">
        <v>12.8</v>
      </c>
      <c r="J6001" s="406">
        <v>12.8</v>
      </c>
      <c r="K6001" s="371"/>
      <c r="L6001" s="496">
        <v>15.42</v>
      </c>
      <c r="M6001" s="488">
        <v>15.42</v>
      </c>
    </row>
    <row r="6002" spans="1:13" x14ac:dyDescent="0.2">
      <c r="A6002" s="359" t="s">
        <v>10576</v>
      </c>
      <c r="B6002" s="373" t="s">
        <v>5794</v>
      </c>
      <c r="C6002" s="374" t="s">
        <v>5795</v>
      </c>
      <c r="D6002" s="373" t="s">
        <v>5791</v>
      </c>
      <c r="E6002" s="373" t="s">
        <v>5302</v>
      </c>
      <c r="F6002" s="375" t="s">
        <v>5796</v>
      </c>
      <c r="G6002" s="376" t="s">
        <v>86</v>
      </c>
      <c r="H6002" s="377">
        <v>7.0000000000000007E-2</v>
      </c>
      <c r="I6002" s="378">
        <v>12.5</v>
      </c>
      <c r="J6002" s="378">
        <v>0.87</v>
      </c>
      <c r="K6002" s="379"/>
      <c r="L6002" s="493">
        <v>15.06</v>
      </c>
    </row>
    <row r="6003" spans="1:13" x14ac:dyDescent="0.2">
      <c r="A6003" s="359" t="s">
        <v>10578</v>
      </c>
      <c r="B6003" s="373" t="s">
        <v>5794</v>
      </c>
      <c r="C6003" s="374" t="s">
        <v>5971</v>
      </c>
      <c r="D6003" s="373" t="s">
        <v>5791</v>
      </c>
      <c r="E6003" s="373" t="s">
        <v>5293</v>
      </c>
      <c r="F6003" s="375" t="s">
        <v>5796</v>
      </c>
      <c r="G6003" s="376" t="s">
        <v>86</v>
      </c>
      <c r="H6003" s="377">
        <v>7.0000000000000007E-2</v>
      </c>
      <c r="I6003" s="378">
        <v>18.6951</v>
      </c>
      <c r="J6003" s="378">
        <v>1.3</v>
      </c>
      <c r="K6003" s="379"/>
      <c r="L6003" s="493">
        <v>22.3</v>
      </c>
    </row>
    <row r="6004" spans="1:13" x14ac:dyDescent="0.2">
      <c r="A6004" s="359" t="s">
        <v>10579</v>
      </c>
      <c r="B6004" s="373" t="s">
        <v>5794</v>
      </c>
      <c r="C6004" s="374" t="s">
        <v>5976</v>
      </c>
      <c r="D6004" s="373" t="s">
        <v>5791</v>
      </c>
      <c r="E6004" s="373" t="s">
        <v>5369</v>
      </c>
      <c r="F6004" s="375" t="s">
        <v>5798</v>
      </c>
      <c r="G6004" s="376" t="s">
        <v>5298</v>
      </c>
      <c r="H6004" s="377">
        <v>1.1000000000000001</v>
      </c>
      <c r="I6004" s="378">
        <v>9.3000000000000007</v>
      </c>
      <c r="J6004" s="378">
        <v>10.23</v>
      </c>
      <c r="K6004" s="379"/>
      <c r="L6004" s="493">
        <v>11.21</v>
      </c>
    </row>
    <row r="6005" spans="1:13" x14ac:dyDescent="0.2">
      <c r="A6005" s="359" t="s">
        <v>10580</v>
      </c>
      <c r="B6005" s="373" t="s">
        <v>5794</v>
      </c>
      <c r="C6005" s="374" t="s">
        <v>5953</v>
      </c>
      <c r="D6005" s="373" t="s">
        <v>5791</v>
      </c>
      <c r="E6005" s="373" t="s">
        <v>5297</v>
      </c>
      <c r="F6005" s="375" t="s">
        <v>5798</v>
      </c>
      <c r="G6005" s="376" t="s">
        <v>5298</v>
      </c>
      <c r="H6005" s="377">
        <v>0.02</v>
      </c>
      <c r="I6005" s="378">
        <v>20.12</v>
      </c>
      <c r="J6005" s="378">
        <v>0.4</v>
      </c>
      <c r="K6005" s="379"/>
      <c r="L6005" s="493">
        <v>24.25</v>
      </c>
    </row>
    <row r="6006" spans="1:13" x14ac:dyDescent="0.2">
      <c r="A6006" s="359" t="s">
        <v>15081</v>
      </c>
      <c r="B6006" s="381" t="s">
        <v>13151</v>
      </c>
      <c r="C6006" s="382" t="s">
        <v>5781</v>
      </c>
      <c r="D6006" s="381" t="s">
        <v>5782</v>
      </c>
      <c r="E6006" s="381" t="s">
        <v>5783</v>
      </c>
      <c r="F6006" s="383" t="s">
        <v>5784</v>
      </c>
      <c r="G6006" s="384" t="s">
        <v>5785</v>
      </c>
      <c r="H6006" s="382" t="s">
        <v>5786</v>
      </c>
      <c r="I6006" s="431" t="s">
        <v>5787</v>
      </c>
      <c r="J6006" s="382" t="s">
        <v>5788</v>
      </c>
      <c r="K6006" s="364"/>
    </row>
    <row r="6007" spans="1:13" ht="12.75" thickBot="1" x14ac:dyDescent="0.25">
      <c r="A6007" s="359" t="s">
        <v>15082</v>
      </c>
      <c r="B6007" s="385" t="s">
        <v>5789</v>
      </c>
      <c r="C6007" s="386" t="s">
        <v>6046</v>
      </c>
      <c r="D6007" s="385" t="s">
        <v>5791</v>
      </c>
      <c r="E6007" s="385" t="s">
        <v>335</v>
      </c>
      <c r="F6007" s="387">
        <v>6</v>
      </c>
      <c r="G6007" s="388" t="s">
        <v>5298</v>
      </c>
      <c r="H6007" s="389">
        <v>1</v>
      </c>
      <c r="I6007" s="432">
        <v>10.5</v>
      </c>
      <c r="J6007" s="372">
        <v>10.5</v>
      </c>
      <c r="K6007" s="371"/>
      <c r="L6007" s="488">
        <v>12.64</v>
      </c>
      <c r="M6007" s="488">
        <v>12.64</v>
      </c>
    </row>
    <row r="6008" spans="1:13" ht="12.75" thickTop="1" x14ac:dyDescent="0.2">
      <c r="A6008" s="359" t="s">
        <v>15083</v>
      </c>
      <c r="B6008" s="390" t="s">
        <v>5794</v>
      </c>
      <c r="C6008" s="391" t="s">
        <v>5795</v>
      </c>
      <c r="D6008" s="390" t="s">
        <v>5791</v>
      </c>
      <c r="E6008" s="390" t="s">
        <v>5302</v>
      </c>
      <c r="F6008" s="392" t="s">
        <v>5796</v>
      </c>
      <c r="G6008" s="393" t="s">
        <v>86</v>
      </c>
      <c r="H6008" s="394">
        <v>0.08</v>
      </c>
      <c r="I6008" s="395">
        <v>12.5</v>
      </c>
      <c r="J6008" s="395">
        <v>1</v>
      </c>
      <c r="K6008" s="379"/>
      <c r="L6008" s="491">
        <v>15.06</v>
      </c>
    </row>
    <row r="6009" spans="1:13" x14ac:dyDescent="0.2">
      <c r="A6009" s="359" t="s">
        <v>10581</v>
      </c>
      <c r="B6009" s="373" t="s">
        <v>5794</v>
      </c>
      <c r="C6009" s="374" t="s">
        <v>5971</v>
      </c>
      <c r="D6009" s="373" t="s">
        <v>5791</v>
      </c>
      <c r="E6009" s="373" t="s">
        <v>5293</v>
      </c>
      <c r="F6009" s="375" t="s">
        <v>5796</v>
      </c>
      <c r="G6009" s="376" t="s">
        <v>86</v>
      </c>
      <c r="H6009" s="377">
        <v>0.08</v>
      </c>
      <c r="I6009" s="378">
        <v>18.510000000000002</v>
      </c>
      <c r="J6009" s="378">
        <v>1.48</v>
      </c>
      <c r="K6009" s="379"/>
      <c r="L6009" s="493">
        <v>22.3</v>
      </c>
    </row>
    <row r="6010" spans="1:13" x14ac:dyDescent="0.2">
      <c r="A6010" s="359" t="s">
        <v>10583</v>
      </c>
      <c r="B6010" s="373" t="s">
        <v>5794</v>
      </c>
      <c r="C6010" s="374" t="s">
        <v>6047</v>
      </c>
      <c r="D6010" s="373" t="s">
        <v>5791</v>
      </c>
      <c r="E6010" s="373" t="s">
        <v>5371</v>
      </c>
      <c r="F6010" s="375" t="s">
        <v>5798</v>
      </c>
      <c r="G6010" s="376" t="s">
        <v>5298</v>
      </c>
      <c r="H6010" s="377">
        <v>1.1000000000000001</v>
      </c>
      <c r="I6010" s="378">
        <v>6.93</v>
      </c>
      <c r="J6010" s="378">
        <v>7.62</v>
      </c>
      <c r="K6010" s="379"/>
      <c r="L6010" s="493">
        <v>8.35</v>
      </c>
    </row>
    <row r="6011" spans="1:13" x14ac:dyDescent="0.2">
      <c r="A6011" s="359" t="s">
        <v>10584</v>
      </c>
      <c r="B6011" s="373" t="s">
        <v>5794</v>
      </c>
      <c r="C6011" s="374" t="s">
        <v>5953</v>
      </c>
      <c r="D6011" s="373" t="s">
        <v>5791</v>
      </c>
      <c r="E6011" s="373" t="s">
        <v>5297</v>
      </c>
      <c r="F6011" s="375" t="s">
        <v>5798</v>
      </c>
      <c r="G6011" s="376" t="s">
        <v>5298</v>
      </c>
      <c r="H6011" s="377">
        <v>0.02</v>
      </c>
      <c r="I6011" s="378">
        <v>20.12</v>
      </c>
      <c r="J6011" s="378">
        <v>0.4</v>
      </c>
      <c r="K6011" s="379"/>
      <c r="L6011" s="493">
        <v>24.25</v>
      </c>
    </row>
    <row r="6012" spans="1:13" x14ac:dyDescent="0.2">
      <c r="A6012" s="359" t="s">
        <v>10585</v>
      </c>
      <c r="B6012" s="360" t="s">
        <v>13158</v>
      </c>
      <c r="C6012" s="361" t="s">
        <v>5781</v>
      </c>
      <c r="D6012" s="360" t="s">
        <v>5782</v>
      </c>
      <c r="E6012" s="360" t="s">
        <v>5783</v>
      </c>
      <c r="F6012" s="362" t="s">
        <v>5784</v>
      </c>
      <c r="G6012" s="363" t="s">
        <v>5785</v>
      </c>
      <c r="H6012" s="361" t="s">
        <v>5786</v>
      </c>
      <c r="I6012" s="361" t="s">
        <v>5787</v>
      </c>
      <c r="J6012" s="361" t="s">
        <v>5788</v>
      </c>
      <c r="K6012" s="364"/>
      <c r="L6012" s="494"/>
    </row>
    <row r="6013" spans="1:13" x14ac:dyDescent="0.2">
      <c r="A6013" s="359" t="s">
        <v>10586</v>
      </c>
      <c r="B6013" s="365" t="s">
        <v>5789</v>
      </c>
      <c r="C6013" s="366" t="s">
        <v>5992</v>
      </c>
      <c r="D6013" s="365" t="s">
        <v>5791</v>
      </c>
      <c r="E6013" s="365" t="s">
        <v>296</v>
      </c>
      <c r="F6013" s="367">
        <v>5</v>
      </c>
      <c r="G6013" s="368" t="s">
        <v>5298</v>
      </c>
      <c r="H6013" s="369">
        <v>1</v>
      </c>
      <c r="I6013" s="370">
        <v>10.07</v>
      </c>
      <c r="J6013" s="370">
        <v>10.07</v>
      </c>
      <c r="K6013" s="371"/>
      <c r="L6013" s="495">
        <v>12.12</v>
      </c>
      <c r="M6013" s="488">
        <v>12.12</v>
      </c>
    </row>
    <row r="6014" spans="1:13" x14ac:dyDescent="0.2">
      <c r="A6014" s="359" t="s">
        <v>10587</v>
      </c>
      <c r="B6014" s="373" t="s">
        <v>5794</v>
      </c>
      <c r="C6014" s="374" t="s">
        <v>5795</v>
      </c>
      <c r="D6014" s="373" t="s">
        <v>5791</v>
      </c>
      <c r="E6014" s="373" t="s">
        <v>5302</v>
      </c>
      <c r="F6014" s="375" t="s">
        <v>5796</v>
      </c>
      <c r="G6014" s="376" t="s">
        <v>86</v>
      </c>
      <c r="H6014" s="377">
        <v>0.08</v>
      </c>
      <c r="I6014" s="378">
        <v>12.5</v>
      </c>
      <c r="J6014" s="378">
        <v>1</v>
      </c>
      <c r="K6014" s="379"/>
      <c r="L6014" s="493">
        <v>15.06</v>
      </c>
    </row>
    <row r="6015" spans="1:13" x14ac:dyDescent="0.2">
      <c r="A6015" s="359" t="s">
        <v>10588</v>
      </c>
      <c r="B6015" s="373" t="s">
        <v>5794</v>
      </c>
      <c r="C6015" s="374" t="s">
        <v>5971</v>
      </c>
      <c r="D6015" s="373" t="s">
        <v>5791</v>
      </c>
      <c r="E6015" s="373" t="s">
        <v>5293</v>
      </c>
      <c r="F6015" s="375" t="s">
        <v>5796</v>
      </c>
      <c r="G6015" s="376" t="s">
        <v>86</v>
      </c>
      <c r="H6015" s="377">
        <v>0.08</v>
      </c>
      <c r="I6015" s="378">
        <v>18.510000000000002</v>
      </c>
      <c r="J6015" s="378">
        <v>1.48</v>
      </c>
      <c r="K6015" s="379"/>
      <c r="L6015" s="493">
        <v>22.3</v>
      </c>
    </row>
    <row r="6016" spans="1:13" x14ac:dyDescent="0.2">
      <c r="A6016" s="359" t="s">
        <v>15084</v>
      </c>
      <c r="B6016" s="396" t="s">
        <v>5794</v>
      </c>
      <c r="C6016" s="397" t="s">
        <v>5993</v>
      </c>
      <c r="D6016" s="396" t="s">
        <v>5791</v>
      </c>
      <c r="E6016" s="396" t="s">
        <v>5373</v>
      </c>
      <c r="F6016" s="398" t="s">
        <v>5798</v>
      </c>
      <c r="G6016" s="399" t="s">
        <v>5298</v>
      </c>
      <c r="H6016" s="400">
        <v>1.1000000000000001</v>
      </c>
      <c r="I6016" s="430">
        <v>6.54</v>
      </c>
      <c r="J6016" s="380">
        <v>7.19</v>
      </c>
      <c r="K6016" s="379"/>
      <c r="L6016" s="489">
        <v>7.88</v>
      </c>
    </row>
    <row r="6017" spans="1:13" ht="12.75" thickBot="1" x14ac:dyDescent="0.25">
      <c r="A6017" s="359" t="s">
        <v>15085</v>
      </c>
      <c r="B6017" s="396" t="s">
        <v>5794</v>
      </c>
      <c r="C6017" s="397" t="s">
        <v>5953</v>
      </c>
      <c r="D6017" s="396" t="s">
        <v>5791</v>
      </c>
      <c r="E6017" s="396" t="s">
        <v>5297</v>
      </c>
      <c r="F6017" s="398" t="s">
        <v>5798</v>
      </c>
      <c r="G6017" s="399" t="s">
        <v>5298</v>
      </c>
      <c r="H6017" s="400">
        <v>0.02</v>
      </c>
      <c r="I6017" s="430">
        <v>20.12</v>
      </c>
      <c r="J6017" s="380">
        <v>0.4</v>
      </c>
      <c r="K6017" s="379"/>
      <c r="L6017" s="489">
        <v>24.25</v>
      </c>
    </row>
    <row r="6018" spans="1:13" ht="12.75" thickTop="1" x14ac:dyDescent="0.2">
      <c r="A6018" s="359" t="s">
        <v>15086</v>
      </c>
      <c r="B6018" s="407" t="s">
        <v>13165</v>
      </c>
      <c r="C6018" s="408" t="s">
        <v>5781</v>
      </c>
      <c r="D6018" s="407" t="s">
        <v>5782</v>
      </c>
      <c r="E6018" s="407" t="s">
        <v>5783</v>
      </c>
      <c r="F6018" s="409" t="s">
        <v>5784</v>
      </c>
      <c r="G6018" s="410" t="s">
        <v>5785</v>
      </c>
      <c r="H6018" s="408" t="s">
        <v>5786</v>
      </c>
      <c r="I6018" s="408" t="s">
        <v>5787</v>
      </c>
      <c r="J6018" s="408" t="s">
        <v>5788</v>
      </c>
      <c r="K6018" s="364"/>
      <c r="L6018" s="492"/>
    </row>
    <row r="6019" spans="1:13" x14ac:dyDescent="0.2">
      <c r="A6019" s="359" t="s">
        <v>10589</v>
      </c>
      <c r="B6019" s="365" t="s">
        <v>5789</v>
      </c>
      <c r="C6019" s="366" t="s">
        <v>5978</v>
      </c>
      <c r="D6019" s="365" t="s">
        <v>5791</v>
      </c>
      <c r="E6019" s="365" t="s">
        <v>286</v>
      </c>
      <c r="F6019" s="367">
        <v>5</v>
      </c>
      <c r="G6019" s="368" t="s">
        <v>5885</v>
      </c>
      <c r="H6019" s="369">
        <v>1</v>
      </c>
      <c r="I6019" s="370">
        <v>35.97</v>
      </c>
      <c r="J6019" s="370">
        <v>35.97</v>
      </c>
      <c r="K6019" s="371"/>
      <c r="L6019" s="495">
        <v>43.34</v>
      </c>
      <c r="M6019" s="488">
        <v>43.34</v>
      </c>
    </row>
    <row r="6020" spans="1:13" x14ac:dyDescent="0.2">
      <c r="A6020" s="359" t="s">
        <v>10591</v>
      </c>
      <c r="B6020" s="373" t="s">
        <v>5794</v>
      </c>
      <c r="C6020" s="374" t="s">
        <v>5815</v>
      </c>
      <c r="D6020" s="373" t="s">
        <v>5791</v>
      </c>
      <c r="E6020" s="373" t="s">
        <v>5286</v>
      </c>
      <c r="F6020" s="375" t="s">
        <v>5796</v>
      </c>
      <c r="G6020" s="376" t="s">
        <v>86</v>
      </c>
      <c r="H6020" s="377">
        <v>3.2490999999999999</v>
      </c>
      <c r="I6020" s="378">
        <v>11.073074999999999</v>
      </c>
      <c r="J6020" s="378">
        <v>35.97</v>
      </c>
      <c r="K6020" s="379"/>
      <c r="L6020" s="493">
        <v>13.34</v>
      </c>
    </row>
    <row r="6021" spans="1:13" x14ac:dyDescent="0.2">
      <c r="A6021" s="359" t="s">
        <v>10592</v>
      </c>
      <c r="B6021" s="360" t="s">
        <v>13169</v>
      </c>
      <c r="C6021" s="361" t="s">
        <v>5781</v>
      </c>
      <c r="D6021" s="360" t="s">
        <v>5782</v>
      </c>
      <c r="E6021" s="360" t="s">
        <v>5783</v>
      </c>
      <c r="F6021" s="362" t="s">
        <v>5784</v>
      </c>
      <c r="G6021" s="363" t="s">
        <v>5785</v>
      </c>
      <c r="H6021" s="361" t="s">
        <v>5786</v>
      </c>
      <c r="I6021" s="361" t="s">
        <v>5787</v>
      </c>
      <c r="J6021" s="361" t="s">
        <v>5788</v>
      </c>
      <c r="K6021" s="364"/>
      <c r="L6021" s="494"/>
    </row>
    <row r="6022" spans="1:13" x14ac:dyDescent="0.2">
      <c r="A6022" s="359" t="s">
        <v>10593</v>
      </c>
      <c r="B6022" s="365" t="s">
        <v>5789</v>
      </c>
      <c r="C6022" s="366" t="s">
        <v>5980</v>
      </c>
      <c r="D6022" s="365" t="s">
        <v>5791</v>
      </c>
      <c r="E6022" s="365" t="s">
        <v>288</v>
      </c>
      <c r="F6022" s="367">
        <v>5</v>
      </c>
      <c r="G6022" s="368" t="s">
        <v>5793</v>
      </c>
      <c r="H6022" s="369">
        <v>1</v>
      </c>
      <c r="I6022" s="370">
        <v>4.43</v>
      </c>
      <c r="J6022" s="370">
        <v>4.43</v>
      </c>
      <c r="K6022" s="371"/>
      <c r="L6022" s="495">
        <v>5.33</v>
      </c>
      <c r="M6022" s="488">
        <v>5.33</v>
      </c>
    </row>
    <row r="6023" spans="1:13" x14ac:dyDescent="0.2">
      <c r="A6023" s="359" t="s">
        <v>15087</v>
      </c>
      <c r="B6023" s="396" t="s">
        <v>5794</v>
      </c>
      <c r="C6023" s="397" t="s">
        <v>5815</v>
      </c>
      <c r="D6023" s="396" t="s">
        <v>5791</v>
      </c>
      <c r="E6023" s="396" t="s">
        <v>5286</v>
      </c>
      <c r="F6023" s="398" t="s">
        <v>5796</v>
      </c>
      <c r="G6023" s="399" t="s">
        <v>86</v>
      </c>
      <c r="H6023" s="400">
        <v>0.4</v>
      </c>
      <c r="I6023" s="430">
        <v>11.092140000000001</v>
      </c>
      <c r="J6023" s="380">
        <v>4.43</v>
      </c>
      <c r="K6023" s="379"/>
      <c r="L6023" s="489">
        <v>13.34</v>
      </c>
    </row>
    <row r="6024" spans="1:13" ht="12.75" thickBot="1" x14ac:dyDescent="0.25">
      <c r="A6024" s="359" t="s">
        <v>15088</v>
      </c>
      <c r="B6024" s="381" t="s">
        <v>13173</v>
      </c>
      <c r="C6024" s="382" t="s">
        <v>5781</v>
      </c>
      <c r="D6024" s="381" t="s">
        <v>5782</v>
      </c>
      <c r="E6024" s="381" t="s">
        <v>5783</v>
      </c>
      <c r="F6024" s="383" t="s">
        <v>5784</v>
      </c>
      <c r="G6024" s="384" t="s">
        <v>5785</v>
      </c>
      <c r="H6024" s="382" t="s">
        <v>5786</v>
      </c>
      <c r="I6024" s="431" t="s">
        <v>5787</v>
      </c>
      <c r="J6024" s="382" t="s">
        <v>5788</v>
      </c>
      <c r="K6024" s="364"/>
    </row>
    <row r="6025" spans="1:13" ht="12.75" thickTop="1" x14ac:dyDescent="0.2">
      <c r="A6025" s="359" t="s">
        <v>15089</v>
      </c>
      <c r="B6025" s="401" t="s">
        <v>5789</v>
      </c>
      <c r="C6025" s="402" t="s">
        <v>6428</v>
      </c>
      <c r="D6025" s="401" t="s">
        <v>5791</v>
      </c>
      <c r="E6025" s="401" t="s">
        <v>556</v>
      </c>
      <c r="F6025" s="403">
        <v>6</v>
      </c>
      <c r="G6025" s="404" t="s">
        <v>5885</v>
      </c>
      <c r="H6025" s="405">
        <v>1</v>
      </c>
      <c r="I6025" s="406">
        <v>168.13</v>
      </c>
      <c r="J6025" s="406">
        <v>168.13</v>
      </c>
      <c r="K6025" s="371"/>
      <c r="L6025" s="496">
        <v>202.56</v>
      </c>
      <c r="M6025" s="488">
        <v>202.56</v>
      </c>
    </row>
    <row r="6026" spans="1:13" x14ac:dyDescent="0.2">
      <c r="A6026" s="359" t="s">
        <v>10594</v>
      </c>
      <c r="B6026" s="373" t="s">
        <v>5794</v>
      </c>
      <c r="C6026" s="374" t="s">
        <v>5815</v>
      </c>
      <c r="D6026" s="373" t="s">
        <v>5791</v>
      </c>
      <c r="E6026" s="373" t="s">
        <v>5286</v>
      </c>
      <c r="F6026" s="375" t="s">
        <v>5796</v>
      </c>
      <c r="G6026" s="376" t="s">
        <v>86</v>
      </c>
      <c r="H6026" s="377">
        <v>2</v>
      </c>
      <c r="I6026" s="378">
        <v>11.07</v>
      </c>
      <c r="J6026" s="378">
        <v>22.14</v>
      </c>
      <c r="K6026" s="379"/>
      <c r="L6026" s="493">
        <v>13.34</v>
      </c>
    </row>
    <row r="6027" spans="1:13" x14ac:dyDescent="0.2">
      <c r="A6027" s="359" t="s">
        <v>10596</v>
      </c>
      <c r="B6027" s="373" t="s">
        <v>5794</v>
      </c>
      <c r="C6027" s="374" t="s">
        <v>6429</v>
      </c>
      <c r="D6027" s="373" t="s">
        <v>5791</v>
      </c>
      <c r="E6027" s="373" t="s">
        <v>6430</v>
      </c>
      <c r="F6027" s="375" t="s">
        <v>5798</v>
      </c>
      <c r="G6027" s="376" t="s">
        <v>5885</v>
      </c>
      <c r="H6027" s="377">
        <v>0.6</v>
      </c>
      <c r="I6027" s="378">
        <v>125.07</v>
      </c>
      <c r="J6027" s="378">
        <v>75.040000000000006</v>
      </c>
      <c r="K6027" s="379"/>
      <c r="L6027" s="493">
        <v>150.66999999999999</v>
      </c>
    </row>
    <row r="6028" spans="1:13" x14ac:dyDescent="0.2">
      <c r="A6028" s="359" t="s">
        <v>10598</v>
      </c>
      <c r="B6028" s="373" t="s">
        <v>5794</v>
      </c>
      <c r="C6028" s="374" t="s">
        <v>5967</v>
      </c>
      <c r="D6028" s="373" t="s">
        <v>5791</v>
      </c>
      <c r="E6028" s="373" t="s">
        <v>5375</v>
      </c>
      <c r="F6028" s="375" t="s">
        <v>5798</v>
      </c>
      <c r="G6028" s="376" t="s">
        <v>5885</v>
      </c>
      <c r="H6028" s="377">
        <v>0.6</v>
      </c>
      <c r="I6028" s="378">
        <v>118.26</v>
      </c>
      <c r="J6028" s="378">
        <v>70.95</v>
      </c>
      <c r="K6028" s="379"/>
      <c r="L6028" s="493">
        <v>142.47</v>
      </c>
    </row>
    <row r="6029" spans="1:13" x14ac:dyDescent="0.2">
      <c r="A6029" s="359" t="s">
        <v>10599</v>
      </c>
      <c r="B6029" s="360" t="s">
        <v>13179</v>
      </c>
      <c r="C6029" s="361" t="s">
        <v>5781</v>
      </c>
      <c r="D6029" s="360" t="s">
        <v>5782</v>
      </c>
      <c r="E6029" s="360" t="s">
        <v>5783</v>
      </c>
      <c r="F6029" s="362" t="s">
        <v>5784</v>
      </c>
      <c r="G6029" s="363" t="s">
        <v>5785</v>
      </c>
      <c r="H6029" s="361" t="s">
        <v>5786</v>
      </c>
      <c r="I6029" s="361" t="s">
        <v>5787</v>
      </c>
      <c r="J6029" s="361" t="s">
        <v>5788</v>
      </c>
      <c r="K6029" s="364"/>
      <c r="L6029" s="494"/>
    </row>
    <row r="6030" spans="1:13" ht="24" x14ac:dyDescent="0.2">
      <c r="A6030" s="359" t="s">
        <v>15090</v>
      </c>
      <c r="B6030" s="385" t="s">
        <v>5789</v>
      </c>
      <c r="C6030" s="386" t="s">
        <v>5989</v>
      </c>
      <c r="D6030" s="385" t="s">
        <v>5791</v>
      </c>
      <c r="E6030" s="385" t="s">
        <v>294</v>
      </c>
      <c r="F6030" s="387">
        <v>5</v>
      </c>
      <c r="G6030" s="388" t="s">
        <v>5885</v>
      </c>
      <c r="H6030" s="389">
        <v>1</v>
      </c>
      <c r="I6030" s="432">
        <v>33.440000000000005</v>
      </c>
      <c r="J6030" s="372">
        <v>33.440000000000005</v>
      </c>
      <c r="K6030" s="371"/>
      <c r="L6030" s="488">
        <v>40.29</v>
      </c>
      <c r="M6030" s="488">
        <v>40.29</v>
      </c>
    </row>
    <row r="6031" spans="1:13" ht="12.75" thickBot="1" x14ac:dyDescent="0.25">
      <c r="A6031" s="359" t="s">
        <v>15091</v>
      </c>
      <c r="B6031" s="396" t="s">
        <v>5794</v>
      </c>
      <c r="C6031" s="397" t="s">
        <v>5882</v>
      </c>
      <c r="D6031" s="396" t="s">
        <v>5791</v>
      </c>
      <c r="E6031" s="396" t="s">
        <v>5402</v>
      </c>
      <c r="F6031" s="398" t="s">
        <v>5796</v>
      </c>
      <c r="G6031" s="399" t="s">
        <v>86</v>
      </c>
      <c r="H6031" s="400">
        <v>0.64459999999999995</v>
      </c>
      <c r="I6031" s="430">
        <v>18.525424999999988</v>
      </c>
      <c r="J6031" s="380">
        <v>11.94</v>
      </c>
      <c r="K6031" s="379"/>
      <c r="L6031" s="489">
        <v>22.3</v>
      </c>
    </row>
    <row r="6032" spans="1:13" ht="12.75" thickTop="1" x14ac:dyDescent="0.2">
      <c r="A6032" s="359" t="s">
        <v>15092</v>
      </c>
      <c r="B6032" s="390" t="s">
        <v>5794</v>
      </c>
      <c r="C6032" s="391" t="s">
        <v>5815</v>
      </c>
      <c r="D6032" s="390" t="s">
        <v>5791</v>
      </c>
      <c r="E6032" s="390" t="s">
        <v>5286</v>
      </c>
      <c r="F6032" s="392" t="s">
        <v>5796</v>
      </c>
      <c r="G6032" s="393" t="s">
        <v>86</v>
      </c>
      <c r="H6032" s="394">
        <v>1.9348000000000001</v>
      </c>
      <c r="I6032" s="395">
        <v>11.07</v>
      </c>
      <c r="J6032" s="395">
        <v>21.41</v>
      </c>
      <c r="K6032" s="379"/>
      <c r="L6032" s="491">
        <v>13.34</v>
      </c>
    </row>
    <row r="6033" spans="1:13" ht="24" x14ac:dyDescent="0.2">
      <c r="A6033" s="359" t="s">
        <v>10600</v>
      </c>
      <c r="B6033" s="373" t="s">
        <v>5794</v>
      </c>
      <c r="C6033" s="374" t="s">
        <v>5990</v>
      </c>
      <c r="D6033" s="373" t="s">
        <v>5791</v>
      </c>
      <c r="E6033" s="373" t="s">
        <v>5598</v>
      </c>
      <c r="F6033" s="375" t="s">
        <v>5798</v>
      </c>
      <c r="G6033" s="376" t="s">
        <v>5305</v>
      </c>
      <c r="H6033" s="377">
        <v>4.6800000000000001E-2</v>
      </c>
      <c r="I6033" s="378">
        <v>2.0699999999999998</v>
      </c>
      <c r="J6033" s="378">
        <v>0.09</v>
      </c>
      <c r="K6033" s="379"/>
      <c r="L6033" s="493">
        <v>2.5</v>
      </c>
    </row>
    <row r="6034" spans="1:13" x14ac:dyDescent="0.2">
      <c r="A6034" s="359" t="s">
        <v>10602</v>
      </c>
      <c r="B6034" s="360" t="s">
        <v>13185</v>
      </c>
      <c r="C6034" s="361" t="s">
        <v>5781</v>
      </c>
      <c r="D6034" s="360" t="s">
        <v>5782</v>
      </c>
      <c r="E6034" s="360" t="s">
        <v>5783</v>
      </c>
      <c r="F6034" s="362" t="s">
        <v>5784</v>
      </c>
      <c r="G6034" s="363" t="s">
        <v>5785</v>
      </c>
      <c r="H6034" s="361" t="s">
        <v>5786</v>
      </c>
      <c r="I6034" s="361" t="s">
        <v>5787</v>
      </c>
      <c r="J6034" s="361" t="s">
        <v>5788</v>
      </c>
      <c r="K6034" s="364"/>
      <c r="L6034" s="494"/>
    </row>
    <row r="6035" spans="1:13" x14ac:dyDescent="0.2">
      <c r="A6035" s="359" t="s">
        <v>10603</v>
      </c>
      <c r="B6035" s="365" t="s">
        <v>5789</v>
      </c>
      <c r="C6035" s="366" t="s">
        <v>6059</v>
      </c>
      <c r="D6035" s="365" t="s">
        <v>5791</v>
      </c>
      <c r="E6035" s="365" t="s">
        <v>302</v>
      </c>
      <c r="F6035" s="367">
        <v>6</v>
      </c>
      <c r="G6035" s="368" t="s">
        <v>5607</v>
      </c>
      <c r="H6035" s="369">
        <v>1</v>
      </c>
      <c r="I6035" s="370">
        <v>12.45</v>
      </c>
      <c r="J6035" s="370">
        <v>12.45</v>
      </c>
      <c r="K6035" s="371"/>
      <c r="L6035" s="495">
        <v>15</v>
      </c>
      <c r="M6035" s="488">
        <v>15</v>
      </c>
    </row>
    <row r="6036" spans="1:13" x14ac:dyDescent="0.2">
      <c r="A6036" s="359" t="s">
        <v>10604</v>
      </c>
      <c r="B6036" s="373" t="s">
        <v>5794</v>
      </c>
      <c r="C6036" s="374" t="s">
        <v>5998</v>
      </c>
      <c r="D6036" s="373" t="s">
        <v>5791</v>
      </c>
      <c r="E6036" s="373" t="s">
        <v>302</v>
      </c>
      <c r="F6036" s="375" t="s">
        <v>5798</v>
      </c>
      <c r="G6036" s="376" t="s">
        <v>5305</v>
      </c>
      <c r="H6036" s="377">
        <v>1</v>
      </c>
      <c r="I6036" s="378">
        <v>12.45</v>
      </c>
      <c r="J6036" s="378">
        <v>12.45</v>
      </c>
      <c r="K6036" s="379"/>
      <c r="L6036" s="493">
        <v>15</v>
      </c>
    </row>
    <row r="6037" spans="1:13" x14ac:dyDescent="0.2">
      <c r="A6037" s="359" t="s">
        <v>15093</v>
      </c>
      <c r="B6037" s="381" t="s">
        <v>13188</v>
      </c>
      <c r="C6037" s="382" t="s">
        <v>5781</v>
      </c>
      <c r="D6037" s="381" t="s">
        <v>5782</v>
      </c>
      <c r="E6037" s="381" t="s">
        <v>5783</v>
      </c>
      <c r="F6037" s="383" t="s">
        <v>5784</v>
      </c>
      <c r="G6037" s="384" t="s">
        <v>5785</v>
      </c>
      <c r="H6037" s="382" t="s">
        <v>5786</v>
      </c>
      <c r="I6037" s="431" t="s">
        <v>5787</v>
      </c>
      <c r="J6037" s="382" t="s">
        <v>5788</v>
      </c>
      <c r="K6037" s="364"/>
    </row>
    <row r="6038" spans="1:13" ht="12.75" thickBot="1" x14ac:dyDescent="0.25">
      <c r="A6038" s="359" t="s">
        <v>15094</v>
      </c>
      <c r="B6038" s="385" t="s">
        <v>5789</v>
      </c>
      <c r="C6038" s="386" t="s">
        <v>6000</v>
      </c>
      <c r="D6038" s="385" t="s">
        <v>5791</v>
      </c>
      <c r="E6038" s="385" t="s">
        <v>307</v>
      </c>
      <c r="F6038" s="387">
        <v>4</v>
      </c>
      <c r="G6038" s="388" t="s">
        <v>5885</v>
      </c>
      <c r="H6038" s="389">
        <v>1</v>
      </c>
      <c r="I6038" s="432">
        <v>28.41</v>
      </c>
      <c r="J6038" s="372">
        <v>28.41</v>
      </c>
      <c r="K6038" s="371"/>
      <c r="L6038" s="488">
        <v>34.229999999999997</v>
      </c>
      <c r="M6038" s="488">
        <v>34.229999999999997</v>
      </c>
    </row>
    <row r="6039" spans="1:13" ht="12.75" thickTop="1" x14ac:dyDescent="0.2">
      <c r="A6039" s="359" t="s">
        <v>15095</v>
      </c>
      <c r="B6039" s="390" t="s">
        <v>5794</v>
      </c>
      <c r="C6039" s="391" t="s">
        <v>5815</v>
      </c>
      <c r="D6039" s="390" t="s">
        <v>5791</v>
      </c>
      <c r="E6039" s="390" t="s">
        <v>5286</v>
      </c>
      <c r="F6039" s="392" t="s">
        <v>5796</v>
      </c>
      <c r="G6039" s="393" t="s">
        <v>86</v>
      </c>
      <c r="H6039" s="394">
        <v>2.5659999999999998</v>
      </c>
      <c r="I6039" s="395">
        <v>11.073953571428572</v>
      </c>
      <c r="J6039" s="395">
        <v>28.41</v>
      </c>
      <c r="K6039" s="379"/>
      <c r="L6039" s="491">
        <v>13.34</v>
      </c>
    </row>
    <row r="6040" spans="1:13" x14ac:dyDescent="0.2">
      <c r="A6040" s="359" t="s">
        <v>10605</v>
      </c>
      <c r="B6040" s="360" t="s">
        <v>13189</v>
      </c>
      <c r="C6040" s="361" t="s">
        <v>5781</v>
      </c>
      <c r="D6040" s="360" t="s">
        <v>5782</v>
      </c>
      <c r="E6040" s="360" t="s">
        <v>5783</v>
      </c>
      <c r="F6040" s="362" t="s">
        <v>5784</v>
      </c>
      <c r="G6040" s="363" t="s">
        <v>5785</v>
      </c>
      <c r="H6040" s="361" t="s">
        <v>5786</v>
      </c>
      <c r="I6040" s="361" t="s">
        <v>5787</v>
      </c>
      <c r="J6040" s="361" t="s">
        <v>5788</v>
      </c>
      <c r="K6040" s="364"/>
      <c r="L6040" s="494"/>
    </row>
    <row r="6041" spans="1:13" x14ac:dyDescent="0.2">
      <c r="A6041" s="359" t="s">
        <v>10607</v>
      </c>
      <c r="B6041" s="365" t="s">
        <v>5789</v>
      </c>
      <c r="C6041" s="366" t="s">
        <v>5980</v>
      </c>
      <c r="D6041" s="365" t="s">
        <v>5791</v>
      </c>
      <c r="E6041" s="365" t="s">
        <v>288</v>
      </c>
      <c r="F6041" s="367">
        <v>5</v>
      </c>
      <c r="G6041" s="368" t="s">
        <v>5793</v>
      </c>
      <c r="H6041" s="369">
        <v>1</v>
      </c>
      <c r="I6041" s="370">
        <v>4.43</v>
      </c>
      <c r="J6041" s="370">
        <v>4.43</v>
      </c>
      <c r="K6041" s="371"/>
      <c r="L6041" s="495">
        <v>5.33</v>
      </c>
      <c r="M6041" s="488">
        <v>5.33</v>
      </c>
    </row>
    <row r="6042" spans="1:13" x14ac:dyDescent="0.2">
      <c r="A6042" s="359" t="s">
        <v>10608</v>
      </c>
      <c r="B6042" s="373" t="s">
        <v>5794</v>
      </c>
      <c r="C6042" s="374" t="s">
        <v>5815</v>
      </c>
      <c r="D6042" s="373" t="s">
        <v>5791</v>
      </c>
      <c r="E6042" s="373" t="s">
        <v>5286</v>
      </c>
      <c r="F6042" s="375" t="s">
        <v>5796</v>
      </c>
      <c r="G6042" s="376" t="s">
        <v>86</v>
      </c>
      <c r="H6042" s="377">
        <v>0.4</v>
      </c>
      <c r="I6042" s="378">
        <v>11.092140000000001</v>
      </c>
      <c r="J6042" s="378">
        <v>4.43</v>
      </c>
      <c r="K6042" s="379"/>
      <c r="L6042" s="493">
        <v>13.34</v>
      </c>
    </row>
    <row r="6043" spans="1:13" x14ac:dyDescent="0.2">
      <c r="A6043" s="359" t="s">
        <v>10611</v>
      </c>
      <c r="B6043" s="360" t="s">
        <v>13190</v>
      </c>
      <c r="C6043" s="361" t="s">
        <v>5781</v>
      </c>
      <c r="D6043" s="360" t="s">
        <v>5782</v>
      </c>
      <c r="E6043" s="360" t="s">
        <v>5783</v>
      </c>
      <c r="F6043" s="362" t="s">
        <v>5784</v>
      </c>
      <c r="G6043" s="363" t="s">
        <v>5785</v>
      </c>
      <c r="H6043" s="361" t="s">
        <v>5786</v>
      </c>
      <c r="I6043" s="361" t="s">
        <v>5787</v>
      </c>
      <c r="J6043" s="361" t="s">
        <v>5788</v>
      </c>
      <c r="K6043" s="364"/>
      <c r="L6043" s="494"/>
    </row>
    <row r="6044" spans="1:13" x14ac:dyDescent="0.2">
      <c r="A6044" s="359" t="s">
        <v>10614</v>
      </c>
      <c r="B6044" s="365" t="s">
        <v>5789</v>
      </c>
      <c r="C6044" s="366" t="s">
        <v>6428</v>
      </c>
      <c r="D6044" s="365" t="s">
        <v>5791</v>
      </c>
      <c r="E6044" s="365" t="s">
        <v>556</v>
      </c>
      <c r="F6044" s="367">
        <v>6</v>
      </c>
      <c r="G6044" s="368" t="s">
        <v>5885</v>
      </c>
      <c r="H6044" s="369">
        <v>1</v>
      </c>
      <c r="I6044" s="370">
        <v>168.13</v>
      </c>
      <c r="J6044" s="370">
        <v>168.13</v>
      </c>
      <c r="K6044" s="371"/>
      <c r="L6044" s="495">
        <v>202.56</v>
      </c>
      <c r="M6044" s="488">
        <v>202.56</v>
      </c>
    </row>
    <row r="6045" spans="1:13" x14ac:dyDescent="0.2">
      <c r="A6045" s="359" t="s">
        <v>10618</v>
      </c>
      <c r="B6045" s="373" t="s">
        <v>5794</v>
      </c>
      <c r="C6045" s="374" t="s">
        <v>5815</v>
      </c>
      <c r="D6045" s="373" t="s">
        <v>5791</v>
      </c>
      <c r="E6045" s="373" t="s">
        <v>5286</v>
      </c>
      <c r="F6045" s="375" t="s">
        <v>5796</v>
      </c>
      <c r="G6045" s="376" t="s">
        <v>86</v>
      </c>
      <c r="H6045" s="377">
        <v>2</v>
      </c>
      <c r="I6045" s="378">
        <v>11.07</v>
      </c>
      <c r="J6045" s="378">
        <v>22.14</v>
      </c>
      <c r="K6045" s="379"/>
      <c r="L6045" s="493">
        <v>13.34</v>
      </c>
    </row>
    <row r="6046" spans="1:13" x14ac:dyDescent="0.2">
      <c r="A6046" s="359" t="s">
        <v>10622</v>
      </c>
      <c r="B6046" s="373" t="s">
        <v>5794</v>
      </c>
      <c r="C6046" s="374" t="s">
        <v>6429</v>
      </c>
      <c r="D6046" s="373" t="s">
        <v>5791</v>
      </c>
      <c r="E6046" s="373" t="s">
        <v>6430</v>
      </c>
      <c r="F6046" s="375" t="s">
        <v>5798</v>
      </c>
      <c r="G6046" s="376" t="s">
        <v>5885</v>
      </c>
      <c r="H6046" s="377">
        <v>0.6</v>
      </c>
      <c r="I6046" s="378">
        <v>125.07</v>
      </c>
      <c r="J6046" s="378">
        <v>75.040000000000006</v>
      </c>
      <c r="K6046" s="379"/>
      <c r="L6046" s="493">
        <v>150.66999999999999</v>
      </c>
    </row>
    <row r="6047" spans="1:13" x14ac:dyDescent="0.2">
      <c r="A6047" s="359" t="s">
        <v>10625</v>
      </c>
      <c r="B6047" s="373" t="s">
        <v>5794</v>
      </c>
      <c r="C6047" s="374" t="s">
        <v>5967</v>
      </c>
      <c r="D6047" s="373" t="s">
        <v>5791</v>
      </c>
      <c r="E6047" s="373" t="s">
        <v>5375</v>
      </c>
      <c r="F6047" s="375" t="s">
        <v>5798</v>
      </c>
      <c r="G6047" s="376" t="s">
        <v>5885</v>
      </c>
      <c r="H6047" s="377">
        <v>0.6</v>
      </c>
      <c r="I6047" s="378">
        <v>118.26</v>
      </c>
      <c r="J6047" s="378">
        <v>70.95</v>
      </c>
      <c r="K6047" s="379"/>
      <c r="L6047" s="493">
        <v>142.47</v>
      </c>
    </row>
    <row r="6048" spans="1:13" x14ac:dyDescent="0.2">
      <c r="A6048" s="359" t="s">
        <v>10629</v>
      </c>
      <c r="B6048" s="360" t="s">
        <v>13191</v>
      </c>
      <c r="C6048" s="361" t="s">
        <v>5781</v>
      </c>
      <c r="D6048" s="360" t="s">
        <v>5782</v>
      </c>
      <c r="E6048" s="360" t="s">
        <v>5783</v>
      </c>
      <c r="F6048" s="362" t="s">
        <v>5784</v>
      </c>
      <c r="G6048" s="363" t="s">
        <v>5785</v>
      </c>
      <c r="H6048" s="361" t="s">
        <v>5786</v>
      </c>
      <c r="I6048" s="361" t="s">
        <v>5787</v>
      </c>
      <c r="J6048" s="361" t="s">
        <v>5788</v>
      </c>
      <c r="K6048" s="364"/>
      <c r="L6048" s="494"/>
    </row>
    <row r="6049" spans="1:13" x14ac:dyDescent="0.2">
      <c r="A6049" s="359" t="s">
        <v>10633</v>
      </c>
      <c r="B6049" s="365" t="s">
        <v>5789</v>
      </c>
      <c r="C6049" s="366" t="s">
        <v>6005</v>
      </c>
      <c r="D6049" s="365" t="s">
        <v>5791</v>
      </c>
      <c r="E6049" s="365" t="s">
        <v>311</v>
      </c>
      <c r="F6049" s="367">
        <v>6</v>
      </c>
      <c r="G6049" s="368" t="s">
        <v>5793</v>
      </c>
      <c r="H6049" s="369">
        <v>1</v>
      </c>
      <c r="I6049" s="370">
        <v>29.69</v>
      </c>
      <c r="J6049" s="370">
        <v>29.69</v>
      </c>
      <c r="K6049" s="371"/>
      <c r="L6049" s="495">
        <v>35.78</v>
      </c>
      <c r="M6049" s="488">
        <v>35.78</v>
      </c>
    </row>
    <row r="6050" spans="1:13" x14ac:dyDescent="0.2">
      <c r="A6050" s="359" t="s">
        <v>15096</v>
      </c>
      <c r="B6050" s="396" t="s">
        <v>5794</v>
      </c>
      <c r="C6050" s="397" t="s">
        <v>5795</v>
      </c>
      <c r="D6050" s="396" t="s">
        <v>5791</v>
      </c>
      <c r="E6050" s="396" t="s">
        <v>5302</v>
      </c>
      <c r="F6050" s="398" t="s">
        <v>5796</v>
      </c>
      <c r="G6050" s="399" t="s">
        <v>86</v>
      </c>
      <c r="H6050" s="400">
        <v>0.31240000000000001</v>
      </c>
      <c r="I6050" s="430">
        <v>12.531249999999995</v>
      </c>
      <c r="J6050" s="380">
        <v>3.91</v>
      </c>
      <c r="K6050" s="379"/>
      <c r="L6050" s="489">
        <v>15.06</v>
      </c>
    </row>
    <row r="6051" spans="1:13" ht="12.75" thickBot="1" x14ac:dyDescent="0.25">
      <c r="A6051" s="359" t="s">
        <v>15097</v>
      </c>
      <c r="B6051" s="396" t="s">
        <v>5794</v>
      </c>
      <c r="C6051" s="397" t="s">
        <v>5801</v>
      </c>
      <c r="D6051" s="396" t="s">
        <v>5791</v>
      </c>
      <c r="E6051" s="396" t="s">
        <v>5362</v>
      </c>
      <c r="F6051" s="398" t="s">
        <v>5796</v>
      </c>
      <c r="G6051" s="399" t="s">
        <v>86</v>
      </c>
      <c r="H6051" s="400">
        <v>0.29930000000000001</v>
      </c>
      <c r="I6051" s="430">
        <v>18.510000000000002</v>
      </c>
      <c r="J6051" s="380">
        <v>5.54</v>
      </c>
      <c r="K6051" s="379"/>
      <c r="L6051" s="489">
        <v>22.3</v>
      </c>
    </row>
    <row r="6052" spans="1:13" ht="12.75" thickTop="1" x14ac:dyDescent="0.2">
      <c r="A6052" s="359" t="s">
        <v>15098</v>
      </c>
      <c r="B6052" s="390" t="s">
        <v>5794</v>
      </c>
      <c r="C6052" s="391" t="s">
        <v>5954</v>
      </c>
      <c r="D6052" s="390" t="s">
        <v>5791</v>
      </c>
      <c r="E6052" s="390" t="s">
        <v>5389</v>
      </c>
      <c r="F6052" s="392" t="s">
        <v>5798</v>
      </c>
      <c r="G6052" s="393" t="s">
        <v>5385</v>
      </c>
      <c r="H6052" s="394">
        <v>1.4124000000000001</v>
      </c>
      <c r="I6052" s="395">
        <v>7.07</v>
      </c>
      <c r="J6052" s="395">
        <v>9.98</v>
      </c>
      <c r="K6052" s="379"/>
      <c r="L6052" s="491">
        <v>8.52</v>
      </c>
    </row>
    <row r="6053" spans="1:13" x14ac:dyDescent="0.2">
      <c r="A6053" s="359" t="s">
        <v>10636</v>
      </c>
      <c r="B6053" s="373" t="s">
        <v>5794</v>
      </c>
      <c r="C6053" s="374" t="s">
        <v>5955</v>
      </c>
      <c r="D6053" s="373" t="s">
        <v>5791</v>
      </c>
      <c r="E6053" s="373" t="s">
        <v>5387</v>
      </c>
      <c r="F6053" s="375" t="s">
        <v>5798</v>
      </c>
      <c r="G6053" s="376" t="s">
        <v>5298</v>
      </c>
      <c r="H6053" s="377">
        <v>8.7599999999999997E-2</v>
      </c>
      <c r="I6053" s="378">
        <v>20.66</v>
      </c>
      <c r="J6053" s="378">
        <v>1.8</v>
      </c>
      <c r="K6053" s="379"/>
      <c r="L6053" s="493">
        <v>24.9</v>
      </c>
    </row>
    <row r="6054" spans="1:13" x14ac:dyDescent="0.2">
      <c r="A6054" s="359" t="s">
        <v>10638</v>
      </c>
      <c r="B6054" s="373" t="s">
        <v>5794</v>
      </c>
      <c r="C6054" s="374" t="s">
        <v>6006</v>
      </c>
      <c r="D6054" s="373" t="s">
        <v>5791</v>
      </c>
      <c r="E6054" s="373" t="s">
        <v>5384</v>
      </c>
      <c r="F6054" s="375" t="s">
        <v>5798</v>
      </c>
      <c r="G6054" s="376" t="s">
        <v>5385</v>
      </c>
      <c r="H6054" s="377">
        <v>0.71340000000000003</v>
      </c>
      <c r="I6054" s="378">
        <v>11.87</v>
      </c>
      <c r="J6054" s="378">
        <v>8.4600000000000009</v>
      </c>
      <c r="K6054" s="379"/>
      <c r="L6054" s="493">
        <v>14.3</v>
      </c>
    </row>
    <row r="6055" spans="1:13" x14ac:dyDescent="0.2">
      <c r="A6055" s="359" t="s">
        <v>10640</v>
      </c>
      <c r="B6055" s="360" t="s">
        <v>13192</v>
      </c>
      <c r="C6055" s="361" t="s">
        <v>5781</v>
      </c>
      <c r="D6055" s="360" t="s">
        <v>5782</v>
      </c>
      <c r="E6055" s="360" t="s">
        <v>5783</v>
      </c>
      <c r="F6055" s="362" t="s">
        <v>5784</v>
      </c>
      <c r="G6055" s="363" t="s">
        <v>5785</v>
      </c>
      <c r="H6055" s="361" t="s">
        <v>5786</v>
      </c>
      <c r="I6055" s="361" t="s">
        <v>5787</v>
      </c>
      <c r="J6055" s="361" t="s">
        <v>5788</v>
      </c>
      <c r="K6055" s="364"/>
      <c r="L6055" s="494"/>
    </row>
    <row r="6056" spans="1:13" x14ac:dyDescent="0.2">
      <c r="A6056" s="359" t="s">
        <v>10643</v>
      </c>
      <c r="B6056" s="365" t="s">
        <v>5789</v>
      </c>
      <c r="C6056" s="366" t="s">
        <v>6008</v>
      </c>
      <c r="D6056" s="365" t="s">
        <v>5791</v>
      </c>
      <c r="E6056" s="365" t="s">
        <v>292</v>
      </c>
      <c r="F6056" s="367">
        <v>6</v>
      </c>
      <c r="G6056" s="368" t="s">
        <v>5885</v>
      </c>
      <c r="H6056" s="369">
        <v>1</v>
      </c>
      <c r="I6056" s="370">
        <v>463</v>
      </c>
      <c r="J6056" s="370">
        <v>463</v>
      </c>
      <c r="K6056" s="371"/>
      <c r="L6056" s="495">
        <v>557.76</v>
      </c>
      <c r="M6056" s="488">
        <v>557.76</v>
      </c>
    </row>
    <row r="6057" spans="1:13" x14ac:dyDescent="0.2">
      <c r="A6057" s="359" t="s">
        <v>10646</v>
      </c>
      <c r="B6057" s="373" t="s">
        <v>5794</v>
      </c>
      <c r="C6057" s="374" t="s">
        <v>5987</v>
      </c>
      <c r="D6057" s="373" t="s">
        <v>5791</v>
      </c>
      <c r="E6057" s="373" t="s">
        <v>5596</v>
      </c>
      <c r="F6057" s="375" t="s">
        <v>5798</v>
      </c>
      <c r="G6057" s="376" t="s">
        <v>5885</v>
      </c>
      <c r="H6057" s="377">
        <v>1.02</v>
      </c>
      <c r="I6057" s="378">
        <v>453.92980388768899</v>
      </c>
      <c r="J6057" s="378">
        <v>463</v>
      </c>
      <c r="K6057" s="379"/>
      <c r="L6057" s="493">
        <v>546.83000000000004</v>
      </c>
    </row>
    <row r="6058" spans="1:13" x14ac:dyDescent="0.2">
      <c r="A6058" s="359" t="s">
        <v>10647</v>
      </c>
      <c r="B6058" s="360" t="s">
        <v>13193</v>
      </c>
      <c r="C6058" s="361" t="s">
        <v>5781</v>
      </c>
      <c r="D6058" s="360" t="s">
        <v>5782</v>
      </c>
      <c r="E6058" s="360" t="s">
        <v>5783</v>
      </c>
      <c r="F6058" s="362" t="s">
        <v>5784</v>
      </c>
      <c r="G6058" s="363" t="s">
        <v>5785</v>
      </c>
      <c r="H6058" s="361" t="s">
        <v>5786</v>
      </c>
      <c r="I6058" s="361" t="s">
        <v>5787</v>
      </c>
      <c r="J6058" s="361" t="s">
        <v>5788</v>
      </c>
      <c r="K6058" s="364"/>
      <c r="L6058" s="494"/>
    </row>
    <row r="6059" spans="1:13" ht="24" x14ac:dyDescent="0.2">
      <c r="A6059" s="359" t="s">
        <v>10648</v>
      </c>
      <c r="B6059" s="365" t="s">
        <v>5789</v>
      </c>
      <c r="C6059" s="366" t="s">
        <v>6010</v>
      </c>
      <c r="D6059" s="365" t="s">
        <v>5791</v>
      </c>
      <c r="E6059" s="365" t="s">
        <v>6044</v>
      </c>
      <c r="F6059" s="367">
        <v>6</v>
      </c>
      <c r="G6059" s="368" t="s">
        <v>5885</v>
      </c>
      <c r="H6059" s="369">
        <v>1</v>
      </c>
      <c r="I6059" s="370">
        <v>43.040000000000006</v>
      </c>
      <c r="J6059" s="370">
        <v>43.040000000000006</v>
      </c>
      <c r="K6059" s="371"/>
      <c r="L6059" s="495">
        <v>51.84</v>
      </c>
      <c r="M6059" s="488">
        <v>51.84</v>
      </c>
    </row>
    <row r="6060" spans="1:13" x14ac:dyDescent="0.2">
      <c r="A6060" s="359" t="s">
        <v>10649</v>
      </c>
      <c r="B6060" s="373" t="s">
        <v>5794</v>
      </c>
      <c r="C6060" s="374" t="s">
        <v>5882</v>
      </c>
      <c r="D6060" s="373" t="s">
        <v>5791</v>
      </c>
      <c r="E6060" s="373" t="s">
        <v>5402</v>
      </c>
      <c r="F6060" s="375" t="s">
        <v>5796</v>
      </c>
      <c r="G6060" s="376" t="s">
        <v>86</v>
      </c>
      <c r="H6060" s="377">
        <v>1.9348000000000001</v>
      </c>
      <c r="I6060" s="378">
        <v>18.510000000000002</v>
      </c>
      <c r="J6060" s="378">
        <v>35.81</v>
      </c>
      <c r="K6060" s="379"/>
      <c r="L6060" s="493">
        <v>22.3</v>
      </c>
    </row>
    <row r="6061" spans="1:13" x14ac:dyDescent="0.2">
      <c r="A6061" s="359" t="s">
        <v>10650</v>
      </c>
      <c r="B6061" s="373" t="s">
        <v>5794</v>
      </c>
      <c r="C6061" s="374" t="s">
        <v>5815</v>
      </c>
      <c r="D6061" s="373" t="s">
        <v>5791</v>
      </c>
      <c r="E6061" s="373" t="s">
        <v>5286</v>
      </c>
      <c r="F6061" s="375" t="s">
        <v>5796</v>
      </c>
      <c r="G6061" s="376" t="s">
        <v>86</v>
      </c>
      <c r="H6061" s="377">
        <v>0.64459999999999995</v>
      </c>
      <c r="I6061" s="378">
        <v>11.085814285714271</v>
      </c>
      <c r="J6061" s="378">
        <v>7.14</v>
      </c>
      <c r="K6061" s="379"/>
      <c r="L6061" s="493">
        <v>13.34</v>
      </c>
    </row>
    <row r="6062" spans="1:13" ht="24" x14ac:dyDescent="0.2">
      <c r="A6062" s="359" t="s">
        <v>10653</v>
      </c>
      <c r="B6062" s="373" t="s">
        <v>5794</v>
      </c>
      <c r="C6062" s="374" t="s">
        <v>5990</v>
      </c>
      <c r="D6062" s="373" t="s">
        <v>5791</v>
      </c>
      <c r="E6062" s="373" t="s">
        <v>5598</v>
      </c>
      <c r="F6062" s="375" t="s">
        <v>5798</v>
      </c>
      <c r="G6062" s="376" t="s">
        <v>5305</v>
      </c>
      <c r="H6062" s="377">
        <v>4.6800000000000001E-2</v>
      </c>
      <c r="I6062" s="378">
        <v>2.0699999999999998</v>
      </c>
      <c r="J6062" s="378">
        <v>0.09</v>
      </c>
      <c r="K6062" s="379"/>
      <c r="L6062" s="493">
        <v>2.5</v>
      </c>
    </row>
    <row r="6063" spans="1:13" x14ac:dyDescent="0.2">
      <c r="A6063" s="359" t="s">
        <v>15099</v>
      </c>
      <c r="B6063" s="381" t="s">
        <v>13194</v>
      </c>
      <c r="C6063" s="382" t="s">
        <v>5781</v>
      </c>
      <c r="D6063" s="381" t="s">
        <v>5782</v>
      </c>
      <c r="E6063" s="381" t="s">
        <v>5783</v>
      </c>
      <c r="F6063" s="383" t="s">
        <v>5784</v>
      </c>
      <c r="G6063" s="384" t="s">
        <v>5785</v>
      </c>
      <c r="H6063" s="382" t="s">
        <v>5786</v>
      </c>
      <c r="I6063" s="431" t="s">
        <v>5787</v>
      </c>
      <c r="J6063" s="382" t="s">
        <v>5788</v>
      </c>
      <c r="K6063" s="364"/>
    </row>
    <row r="6064" spans="1:13" ht="12.75" thickBot="1" x14ac:dyDescent="0.25">
      <c r="A6064" s="359" t="s">
        <v>15100</v>
      </c>
      <c r="B6064" s="385" t="s">
        <v>5789</v>
      </c>
      <c r="C6064" s="386" t="s">
        <v>6012</v>
      </c>
      <c r="D6064" s="385" t="s">
        <v>5791</v>
      </c>
      <c r="E6064" s="385" t="s">
        <v>316</v>
      </c>
      <c r="F6064" s="387">
        <v>4</v>
      </c>
      <c r="G6064" s="388" t="s">
        <v>5885</v>
      </c>
      <c r="H6064" s="389">
        <v>1</v>
      </c>
      <c r="I6064" s="432">
        <v>18.82</v>
      </c>
      <c r="J6064" s="372">
        <v>18.82</v>
      </c>
      <c r="K6064" s="371"/>
      <c r="L6064" s="488">
        <v>22.67</v>
      </c>
      <c r="M6064" s="488">
        <v>22.67</v>
      </c>
    </row>
    <row r="6065" spans="1:13" ht="12.75" thickTop="1" x14ac:dyDescent="0.2">
      <c r="A6065" s="359" t="s">
        <v>15101</v>
      </c>
      <c r="B6065" s="390" t="s">
        <v>5794</v>
      </c>
      <c r="C6065" s="391" t="s">
        <v>5815</v>
      </c>
      <c r="D6065" s="390" t="s">
        <v>5791</v>
      </c>
      <c r="E6065" s="390" t="s">
        <v>5286</v>
      </c>
      <c r="F6065" s="392" t="s">
        <v>5796</v>
      </c>
      <c r="G6065" s="393" t="s">
        <v>86</v>
      </c>
      <c r="H6065" s="394">
        <v>1.7</v>
      </c>
      <c r="I6065" s="395">
        <v>11.075826315789476</v>
      </c>
      <c r="J6065" s="395">
        <v>18.82</v>
      </c>
      <c r="K6065" s="379"/>
      <c r="L6065" s="491">
        <v>13.34</v>
      </c>
    </row>
    <row r="6066" spans="1:13" x14ac:dyDescent="0.2">
      <c r="A6066" s="359" t="s">
        <v>10656</v>
      </c>
      <c r="B6066" s="360" t="s">
        <v>13195</v>
      </c>
      <c r="C6066" s="361" t="s">
        <v>5781</v>
      </c>
      <c r="D6066" s="360" t="s">
        <v>5782</v>
      </c>
      <c r="E6066" s="360" t="s">
        <v>5783</v>
      </c>
      <c r="F6066" s="362" t="s">
        <v>5784</v>
      </c>
      <c r="G6066" s="363" t="s">
        <v>5785</v>
      </c>
      <c r="H6066" s="361" t="s">
        <v>5786</v>
      </c>
      <c r="I6066" s="361" t="s">
        <v>5787</v>
      </c>
      <c r="J6066" s="361" t="s">
        <v>5788</v>
      </c>
      <c r="K6066" s="364"/>
      <c r="L6066" s="494"/>
    </row>
    <row r="6067" spans="1:13" ht="24" x14ac:dyDescent="0.2">
      <c r="A6067" s="359" t="s">
        <v>10658</v>
      </c>
      <c r="B6067" s="365" t="s">
        <v>5789</v>
      </c>
      <c r="C6067" s="366" t="s">
        <v>6016</v>
      </c>
      <c r="D6067" s="365" t="s">
        <v>217</v>
      </c>
      <c r="E6067" s="365" t="s">
        <v>320</v>
      </c>
      <c r="F6067" s="367" t="s">
        <v>5936</v>
      </c>
      <c r="G6067" s="368" t="s">
        <v>280</v>
      </c>
      <c r="H6067" s="369">
        <v>1</v>
      </c>
      <c r="I6067" s="370">
        <v>12.04</v>
      </c>
      <c r="J6067" s="370">
        <v>12.040000000000003</v>
      </c>
      <c r="K6067" s="371"/>
      <c r="L6067" s="495">
        <v>14.52</v>
      </c>
      <c r="M6067" s="488">
        <v>14.52</v>
      </c>
    </row>
    <row r="6068" spans="1:13" ht="24" x14ac:dyDescent="0.2">
      <c r="A6068" s="359" t="s">
        <v>10659</v>
      </c>
      <c r="B6068" s="418" t="s">
        <v>5898</v>
      </c>
      <c r="C6068" s="419" t="s">
        <v>6017</v>
      </c>
      <c r="D6068" s="418" t="s">
        <v>217</v>
      </c>
      <c r="E6068" s="418" t="s">
        <v>6018</v>
      </c>
      <c r="F6068" s="420" t="s">
        <v>5908</v>
      </c>
      <c r="G6068" s="421" t="s">
        <v>185</v>
      </c>
      <c r="H6068" s="422">
        <v>1.7500000000000002E-2</v>
      </c>
      <c r="I6068" s="423">
        <v>16.91</v>
      </c>
      <c r="J6068" s="423">
        <v>0.28999999999999998</v>
      </c>
      <c r="K6068" s="379"/>
      <c r="L6068" s="493">
        <v>20.38</v>
      </c>
      <c r="M6068" s="490"/>
    </row>
    <row r="6069" spans="1:13" ht="24" x14ac:dyDescent="0.2">
      <c r="A6069" s="359" t="s">
        <v>10662</v>
      </c>
      <c r="B6069" s="418" t="s">
        <v>5898</v>
      </c>
      <c r="C6069" s="419" t="s">
        <v>6019</v>
      </c>
      <c r="D6069" s="418" t="s">
        <v>217</v>
      </c>
      <c r="E6069" s="418" t="s">
        <v>6020</v>
      </c>
      <c r="F6069" s="420" t="s">
        <v>5908</v>
      </c>
      <c r="G6069" s="421" t="s">
        <v>185</v>
      </c>
      <c r="H6069" s="422">
        <v>0.1069</v>
      </c>
      <c r="I6069" s="423">
        <v>23.63</v>
      </c>
      <c r="J6069" s="423">
        <v>2.52</v>
      </c>
      <c r="K6069" s="379"/>
      <c r="L6069" s="493">
        <v>28.47</v>
      </c>
      <c r="M6069" s="490"/>
    </row>
    <row r="6070" spans="1:13" ht="24" x14ac:dyDescent="0.2">
      <c r="A6070" s="359" t="s">
        <v>10663</v>
      </c>
      <c r="B6070" s="418" t="s">
        <v>5898</v>
      </c>
      <c r="C6070" s="419" t="s">
        <v>6021</v>
      </c>
      <c r="D6070" s="418" t="s">
        <v>217</v>
      </c>
      <c r="E6070" s="418" t="s">
        <v>6022</v>
      </c>
      <c r="F6070" s="420" t="s">
        <v>5936</v>
      </c>
      <c r="G6070" s="421" t="s">
        <v>280</v>
      </c>
      <c r="H6070" s="422">
        <v>1</v>
      </c>
      <c r="I6070" s="423">
        <v>8.4805874999999986</v>
      </c>
      <c r="J6070" s="423">
        <v>8.48</v>
      </c>
      <c r="K6070" s="379"/>
      <c r="L6070" s="493">
        <v>10.210000000000001</v>
      </c>
    </row>
    <row r="6071" spans="1:13" ht="24" x14ac:dyDescent="0.2">
      <c r="A6071" s="359" t="s">
        <v>10664</v>
      </c>
      <c r="B6071" s="373" t="s">
        <v>5794</v>
      </c>
      <c r="C6071" s="374" t="s">
        <v>6023</v>
      </c>
      <c r="D6071" s="373" t="s">
        <v>217</v>
      </c>
      <c r="E6071" s="373" t="s">
        <v>6024</v>
      </c>
      <c r="F6071" s="375" t="s">
        <v>5798</v>
      </c>
      <c r="G6071" s="376" t="s">
        <v>160</v>
      </c>
      <c r="H6071" s="377">
        <v>1.19</v>
      </c>
      <c r="I6071" s="378">
        <v>0.18</v>
      </c>
      <c r="J6071" s="378">
        <v>0.21</v>
      </c>
      <c r="K6071" s="379"/>
      <c r="L6071" s="493">
        <v>0.22</v>
      </c>
    </row>
    <row r="6072" spans="1:13" ht="24" x14ac:dyDescent="0.2">
      <c r="A6072" s="359" t="s">
        <v>10665</v>
      </c>
      <c r="B6072" s="373" t="s">
        <v>5794</v>
      </c>
      <c r="C6072" s="374" t="s">
        <v>6025</v>
      </c>
      <c r="D6072" s="373" t="s">
        <v>217</v>
      </c>
      <c r="E6072" s="373" t="s">
        <v>6026</v>
      </c>
      <c r="F6072" s="375" t="s">
        <v>5798</v>
      </c>
      <c r="G6072" s="376" t="s">
        <v>280</v>
      </c>
      <c r="H6072" s="377">
        <v>2.5000000000000001E-2</v>
      </c>
      <c r="I6072" s="378">
        <v>21.99</v>
      </c>
      <c r="J6072" s="378">
        <v>0.54</v>
      </c>
      <c r="K6072" s="379"/>
      <c r="L6072" s="493">
        <v>26.5</v>
      </c>
    </row>
    <row r="6073" spans="1:13" x14ac:dyDescent="0.2">
      <c r="A6073" s="359" t="s">
        <v>10666</v>
      </c>
      <c r="B6073" s="360" t="s">
        <v>13196</v>
      </c>
      <c r="C6073" s="361" t="s">
        <v>5781</v>
      </c>
      <c r="D6073" s="360" t="s">
        <v>5782</v>
      </c>
      <c r="E6073" s="360" t="s">
        <v>5783</v>
      </c>
      <c r="F6073" s="362" t="s">
        <v>5784</v>
      </c>
      <c r="G6073" s="363" t="s">
        <v>5785</v>
      </c>
      <c r="H6073" s="361" t="s">
        <v>5786</v>
      </c>
      <c r="I6073" s="361" t="s">
        <v>5787</v>
      </c>
      <c r="J6073" s="361" t="s">
        <v>5788</v>
      </c>
      <c r="K6073" s="364"/>
      <c r="L6073" s="494"/>
    </row>
    <row r="6074" spans="1:13" x14ac:dyDescent="0.2">
      <c r="A6074" s="359" t="s">
        <v>10669</v>
      </c>
      <c r="B6074" s="365" t="s">
        <v>5789</v>
      </c>
      <c r="C6074" s="366" t="s">
        <v>6014</v>
      </c>
      <c r="D6074" s="365" t="s">
        <v>5791</v>
      </c>
      <c r="E6074" s="365" t="s">
        <v>318</v>
      </c>
      <c r="F6074" s="367">
        <v>6</v>
      </c>
      <c r="G6074" s="368" t="s">
        <v>5298</v>
      </c>
      <c r="H6074" s="369">
        <v>1</v>
      </c>
      <c r="I6074" s="370">
        <v>10.07</v>
      </c>
      <c r="J6074" s="370">
        <v>10.07</v>
      </c>
      <c r="K6074" s="371"/>
      <c r="L6074" s="495">
        <v>12.12</v>
      </c>
      <c r="M6074" s="488">
        <v>12.12</v>
      </c>
    </row>
    <row r="6075" spans="1:13" x14ac:dyDescent="0.2">
      <c r="A6075" s="359" t="s">
        <v>10672</v>
      </c>
      <c r="B6075" s="373" t="s">
        <v>5794</v>
      </c>
      <c r="C6075" s="374" t="s">
        <v>5795</v>
      </c>
      <c r="D6075" s="373" t="s">
        <v>5791</v>
      </c>
      <c r="E6075" s="373" t="s">
        <v>5302</v>
      </c>
      <c r="F6075" s="375" t="s">
        <v>5796</v>
      </c>
      <c r="G6075" s="376" t="s">
        <v>86</v>
      </c>
      <c r="H6075" s="377">
        <v>0.08</v>
      </c>
      <c r="I6075" s="378">
        <v>12.5</v>
      </c>
      <c r="J6075" s="378">
        <v>1</v>
      </c>
      <c r="K6075" s="379"/>
      <c r="L6075" s="493">
        <v>15.06</v>
      </c>
    </row>
    <row r="6076" spans="1:13" x14ac:dyDescent="0.2">
      <c r="A6076" s="359" t="s">
        <v>15102</v>
      </c>
      <c r="B6076" s="396" t="s">
        <v>5794</v>
      </c>
      <c r="C6076" s="397" t="s">
        <v>5971</v>
      </c>
      <c r="D6076" s="396" t="s">
        <v>5791</v>
      </c>
      <c r="E6076" s="396" t="s">
        <v>5293</v>
      </c>
      <c r="F6076" s="398" t="s">
        <v>5796</v>
      </c>
      <c r="G6076" s="399" t="s">
        <v>86</v>
      </c>
      <c r="H6076" s="400">
        <v>0.08</v>
      </c>
      <c r="I6076" s="430">
        <v>18.510000000000002</v>
      </c>
      <c r="J6076" s="380">
        <v>1.48</v>
      </c>
      <c r="K6076" s="379"/>
      <c r="L6076" s="489">
        <v>22.3</v>
      </c>
    </row>
    <row r="6077" spans="1:13" ht="12.75" thickBot="1" x14ac:dyDescent="0.25">
      <c r="A6077" s="359" t="s">
        <v>15103</v>
      </c>
      <c r="B6077" s="396" t="s">
        <v>5794</v>
      </c>
      <c r="C6077" s="397" t="s">
        <v>5953</v>
      </c>
      <c r="D6077" s="396" t="s">
        <v>5791</v>
      </c>
      <c r="E6077" s="396" t="s">
        <v>5297</v>
      </c>
      <c r="F6077" s="398" t="s">
        <v>5798</v>
      </c>
      <c r="G6077" s="399" t="s">
        <v>5298</v>
      </c>
      <c r="H6077" s="400">
        <v>0.02</v>
      </c>
      <c r="I6077" s="430">
        <v>20.12</v>
      </c>
      <c r="J6077" s="380">
        <v>0.4</v>
      </c>
      <c r="K6077" s="379"/>
      <c r="L6077" s="489">
        <v>24.25</v>
      </c>
    </row>
    <row r="6078" spans="1:13" ht="12.75" thickTop="1" x14ac:dyDescent="0.2">
      <c r="A6078" s="359" t="s">
        <v>15104</v>
      </c>
      <c r="B6078" s="390" t="s">
        <v>5794</v>
      </c>
      <c r="C6078" s="391" t="s">
        <v>5993</v>
      </c>
      <c r="D6078" s="390" t="s">
        <v>5791</v>
      </c>
      <c r="E6078" s="390" t="s">
        <v>5373</v>
      </c>
      <c r="F6078" s="392" t="s">
        <v>5798</v>
      </c>
      <c r="G6078" s="393" t="s">
        <v>5298</v>
      </c>
      <c r="H6078" s="394">
        <v>1.1000000000000001</v>
      </c>
      <c r="I6078" s="395">
        <v>6.54</v>
      </c>
      <c r="J6078" s="395">
        <v>7.19</v>
      </c>
      <c r="K6078" s="379"/>
      <c r="L6078" s="491">
        <v>7.88</v>
      </c>
    </row>
    <row r="6079" spans="1:13" x14ac:dyDescent="0.2">
      <c r="A6079" s="359" t="s">
        <v>10675</v>
      </c>
      <c r="B6079" s="360" t="s">
        <v>13197</v>
      </c>
      <c r="C6079" s="361" t="s">
        <v>5781</v>
      </c>
      <c r="D6079" s="360" t="s">
        <v>5782</v>
      </c>
      <c r="E6079" s="360" t="s">
        <v>5783</v>
      </c>
      <c r="F6079" s="362" t="s">
        <v>5784</v>
      </c>
      <c r="G6079" s="363" t="s">
        <v>5785</v>
      </c>
      <c r="H6079" s="361" t="s">
        <v>5786</v>
      </c>
      <c r="I6079" s="361" t="s">
        <v>5787</v>
      </c>
      <c r="J6079" s="361" t="s">
        <v>5788</v>
      </c>
      <c r="K6079" s="364"/>
      <c r="L6079" s="494"/>
    </row>
    <row r="6080" spans="1:13" ht="24" x14ac:dyDescent="0.2">
      <c r="A6080" s="359" t="s">
        <v>10677</v>
      </c>
      <c r="B6080" s="365" t="s">
        <v>5789</v>
      </c>
      <c r="C6080" s="366" t="s">
        <v>6035</v>
      </c>
      <c r="D6080" s="365" t="s">
        <v>217</v>
      </c>
      <c r="E6080" s="365" t="s">
        <v>338</v>
      </c>
      <c r="F6080" s="367" t="s">
        <v>5936</v>
      </c>
      <c r="G6080" s="368" t="s">
        <v>280</v>
      </c>
      <c r="H6080" s="369">
        <v>1</v>
      </c>
      <c r="I6080" s="370">
        <v>9.5200000000000014</v>
      </c>
      <c r="J6080" s="370">
        <v>9.52</v>
      </c>
      <c r="K6080" s="371"/>
      <c r="L6080" s="495">
        <v>11.47</v>
      </c>
      <c r="M6080" s="488">
        <v>11.47</v>
      </c>
    </row>
    <row r="6081" spans="1:13" ht="24" x14ac:dyDescent="0.2">
      <c r="A6081" s="359" t="s">
        <v>10678</v>
      </c>
      <c r="B6081" s="418" t="s">
        <v>5898</v>
      </c>
      <c r="C6081" s="419" t="s">
        <v>6017</v>
      </c>
      <c r="D6081" s="418" t="s">
        <v>217</v>
      </c>
      <c r="E6081" s="418" t="s">
        <v>6018</v>
      </c>
      <c r="F6081" s="420" t="s">
        <v>5908</v>
      </c>
      <c r="G6081" s="421" t="s">
        <v>185</v>
      </c>
      <c r="H6081" s="422">
        <v>6.4000000000000003E-3</v>
      </c>
      <c r="I6081" s="423">
        <v>16.91</v>
      </c>
      <c r="J6081" s="423">
        <v>0.1</v>
      </c>
      <c r="K6081" s="379"/>
      <c r="L6081" s="493">
        <v>20.38</v>
      </c>
    </row>
    <row r="6082" spans="1:13" ht="24" x14ac:dyDescent="0.2">
      <c r="A6082" s="359" t="s">
        <v>10679</v>
      </c>
      <c r="B6082" s="418" t="s">
        <v>5898</v>
      </c>
      <c r="C6082" s="419" t="s">
        <v>6019</v>
      </c>
      <c r="D6082" s="418" t="s">
        <v>217</v>
      </c>
      <c r="E6082" s="418" t="s">
        <v>6020</v>
      </c>
      <c r="F6082" s="420" t="s">
        <v>5908</v>
      </c>
      <c r="G6082" s="421" t="s">
        <v>185</v>
      </c>
      <c r="H6082" s="422">
        <v>3.9199999999999999E-2</v>
      </c>
      <c r="I6082" s="423">
        <v>23.63</v>
      </c>
      <c r="J6082" s="423">
        <v>0.92</v>
      </c>
      <c r="K6082" s="379"/>
      <c r="L6082" s="493">
        <v>28.47</v>
      </c>
      <c r="M6082" s="490"/>
    </row>
    <row r="6083" spans="1:13" ht="24" x14ac:dyDescent="0.2">
      <c r="A6083" s="359" t="s">
        <v>15105</v>
      </c>
      <c r="B6083" s="424" t="s">
        <v>5898</v>
      </c>
      <c r="C6083" s="425" t="s">
        <v>6037</v>
      </c>
      <c r="D6083" s="424" t="s">
        <v>217</v>
      </c>
      <c r="E6083" s="424" t="s">
        <v>6038</v>
      </c>
      <c r="F6083" s="426" t="s">
        <v>5936</v>
      </c>
      <c r="G6083" s="427" t="s">
        <v>280</v>
      </c>
      <c r="H6083" s="428">
        <v>1</v>
      </c>
      <c r="I6083" s="429">
        <v>7.8724285714285704</v>
      </c>
      <c r="J6083" s="417">
        <v>7.87</v>
      </c>
      <c r="K6083" s="379"/>
      <c r="L6083" s="489">
        <v>9.4600000000000009</v>
      </c>
    </row>
    <row r="6084" spans="1:13" ht="24.75" thickBot="1" x14ac:dyDescent="0.25">
      <c r="A6084" s="359" t="s">
        <v>15106</v>
      </c>
      <c r="B6084" s="396" t="s">
        <v>5794</v>
      </c>
      <c r="C6084" s="397" t="s">
        <v>6023</v>
      </c>
      <c r="D6084" s="396" t="s">
        <v>217</v>
      </c>
      <c r="E6084" s="396" t="s">
        <v>6024</v>
      </c>
      <c r="F6084" s="398" t="s">
        <v>5798</v>
      </c>
      <c r="G6084" s="399" t="s">
        <v>160</v>
      </c>
      <c r="H6084" s="400">
        <v>0.54300000000000004</v>
      </c>
      <c r="I6084" s="430">
        <v>0.18</v>
      </c>
      <c r="J6084" s="380">
        <v>0.09</v>
      </c>
      <c r="K6084" s="379"/>
      <c r="L6084" s="489">
        <v>0.22</v>
      </c>
    </row>
    <row r="6085" spans="1:13" ht="24.75" thickTop="1" x14ac:dyDescent="0.2">
      <c r="A6085" s="359" t="s">
        <v>15107</v>
      </c>
      <c r="B6085" s="390" t="s">
        <v>5794</v>
      </c>
      <c r="C6085" s="391" t="s">
        <v>6025</v>
      </c>
      <c r="D6085" s="390" t="s">
        <v>217</v>
      </c>
      <c r="E6085" s="390" t="s">
        <v>6026</v>
      </c>
      <c r="F6085" s="392" t="s">
        <v>5798</v>
      </c>
      <c r="G6085" s="393" t="s">
        <v>280</v>
      </c>
      <c r="H6085" s="394">
        <v>2.5000000000000001E-2</v>
      </c>
      <c r="I6085" s="395">
        <v>21.99</v>
      </c>
      <c r="J6085" s="395">
        <v>0.54</v>
      </c>
      <c r="K6085" s="379"/>
      <c r="L6085" s="491">
        <v>26.5</v>
      </c>
    </row>
    <row r="6086" spans="1:13" x14ac:dyDescent="0.2">
      <c r="A6086" s="359" t="s">
        <v>10680</v>
      </c>
      <c r="B6086" s="360" t="s">
        <v>13198</v>
      </c>
      <c r="C6086" s="361" t="s">
        <v>5781</v>
      </c>
      <c r="D6086" s="360" t="s">
        <v>5782</v>
      </c>
      <c r="E6086" s="360" t="s">
        <v>5783</v>
      </c>
      <c r="F6086" s="362" t="s">
        <v>5784</v>
      </c>
      <c r="G6086" s="363" t="s">
        <v>5785</v>
      </c>
      <c r="H6086" s="361" t="s">
        <v>5786</v>
      </c>
      <c r="I6086" s="361" t="s">
        <v>5787</v>
      </c>
      <c r="J6086" s="361" t="s">
        <v>5788</v>
      </c>
      <c r="K6086" s="364"/>
      <c r="L6086" s="494"/>
    </row>
    <row r="6087" spans="1:13" x14ac:dyDescent="0.2">
      <c r="A6087" s="359" t="s">
        <v>10682</v>
      </c>
      <c r="B6087" s="365" t="s">
        <v>5789</v>
      </c>
      <c r="C6087" s="366" t="s">
        <v>6028</v>
      </c>
      <c r="D6087" s="365" t="s">
        <v>5791</v>
      </c>
      <c r="E6087" s="365" t="s">
        <v>324</v>
      </c>
      <c r="F6087" s="367">
        <v>6</v>
      </c>
      <c r="G6087" s="368" t="s">
        <v>5793</v>
      </c>
      <c r="H6087" s="369">
        <v>1</v>
      </c>
      <c r="I6087" s="370">
        <v>46.78</v>
      </c>
      <c r="J6087" s="370">
        <v>46.779999999999994</v>
      </c>
      <c r="K6087" s="371"/>
      <c r="L6087" s="495">
        <v>56.34</v>
      </c>
      <c r="M6087" s="488">
        <v>56.34</v>
      </c>
    </row>
    <row r="6088" spans="1:13" x14ac:dyDescent="0.2">
      <c r="A6088" s="359" t="s">
        <v>10683</v>
      </c>
      <c r="B6088" s="373" t="s">
        <v>5794</v>
      </c>
      <c r="C6088" s="374" t="s">
        <v>5815</v>
      </c>
      <c r="D6088" s="373" t="s">
        <v>5791</v>
      </c>
      <c r="E6088" s="373" t="s">
        <v>5286</v>
      </c>
      <c r="F6088" s="375" t="s">
        <v>5796</v>
      </c>
      <c r="G6088" s="376" t="s">
        <v>86</v>
      </c>
      <c r="H6088" s="377">
        <v>0.66</v>
      </c>
      <c r="I6088" s="378">
        <v>11.07</v>
      </c>
      <c r="J6088" s="378">
        <v>7.3</v>
      </c>
      <c r="K6088" s="379"/>
      <c r="L6088" s="493">
        <v>13.34</v>
      </c>
    </row>
    <row r="6089" spans="1:13" x14ac:dyDescent="0.2">
      <c r="A6089" s="359" t="s">
        <v>10684</v>
      </c>
      <c r="B6089" s="373" t="s">
        <v>5794</v>
      </c>
      <c r="C6089" s="374" t="s">
        <v>6029</v>
      </c>
      <c r="D6089" s="373" t="s">
        <v>5791</v>
      </c>
      <c r="E6089" s="373" t="s">
        <v>5594</v>
      </c>
      <c r="F6089" s="375" t="s">
        <v>5798</v>
      </c>
      <c r="G6089" s="376" t="s">
        <v>5385</v>
      </c>
      <c r="H6089" s="377">
        <v>0.8</v>
      </c>
      <c r="I6089" s="378">
        <v>2.8885999999999998</v>
      </c>
      <c r="J6089" s="378">
        <v>2.31</v>
      </c>
      <c r="K6089" s="379"/>
      <c r="L6089" s="493">
        <v>3.45</v>
      </c>
    </row>
    <row r="6090" spans="1:13" x14ac:dyDescent="0.2">
      <c r="A6090" s="359" t="s">
        <v>15108</v>
      </c>
      <c r="B6090" s="396" t="s">
        <v>5794</v>
      </c>
      <c r="C6090" s="397" t="s">
        <v>6030</v>
      </c>
      <c r="D6090" s="396" t="s">
        <v>5791</v>
      </c>
      <c r="E6090" s="396" t="s">
        <v>6031</v>
      </c>
      <c r="F6090" s="398" t="s">
        <v>5798</v>
      </c>
      <c r="G6090" s="399" t="s">
        <v>5793</v>
      </c>
      <c r="H6090" s="400">
        <v>0.16</v>
      </c>
      <c r="I6090" s="430">
        <v>67.95</v>
      </c>
      <c r="J6090" s="380">
        <v>10.87</v>
      </c>
      <c r="K6090" s="379"/>
      <c r="L6090" s="489">
        <v>81.86</v>
      </c>
    </row>
    <row r="6091" spans="1:13" ht="12.75" thickBot="1" x14ac:dyDescent="0.25">
      <c r="A6091" s="359" t="s">
        <v>15109</v>
      </c>
      <c r="B6091" s="396" t="s">
        <v>5794</v>
      </c>
      <c r="C6091" s="397" t="s">
        <v>5801</v>
      </c>
      <c r="D6091" s="396" t="s">
        <v>5791</v>
      </c>
      <c r="E6091" s="396" t="s">
        <v>5362</v>
      </c>
      <c r="F6091" s="398" t="s">
        <v>5796</v>
      </c>
      <c r="G6091" s="399" t="s">
        <v>86</v>
      </c>
      <c r="H6091" s="400">
        <v>0.66</v>
      </c>
      <c r="I6091" s="430">
        <v>18.510000000000002</v>
      </c>
      <c r="J6091" s="380">
        <v>12.21</v>
      </c>
      <c r="K6091" s="379"/>
      <c r="L6091" s="489">
        <v>22.3</v>
      </c>
    </row>
    <row r="6092" spans="1:13" ht="12.75" thickTop="1" x14ac:dyDescent="0.2">
      <c r="A6092" s="359" t="s">
        <v>15110</v>
      </c>
      <c r="B6092" s="390" t="s">
        <v>5794</v>
      </c>
      <c r="C6092" s="391" t="s">
        <v>5955</v>
      </c>
      <c r="D6092" s="390" t="s">
        <v>5791</v>
      </c>
      <c r="E6092" s="390" t="s">
        <v>5387</v>
      </c>
      <c r="F6092" s="392" t="s">
        <v>5798</v>
      </c>
      <c r="G6092" s="393" t="s">
        <v>5298</v>
      </c>
      <c r="H6092" s="394">
        <v>0.17</v>
      </c>
      <c r="I6092" s="395">
        <v>20.66</v>
      </c>
      <c r="J6092" s="395">
        <v>3.51</v>
      </c>
      <c r="K6092" s="379"/>
      <c r="L6092" s="491">
        <v>24.9</v>
      </c>
    </row>
    <row r="6093" spans="1:13" x14ac:dyDescent="0.2">
      <c r="A6093" s="359" t="s">
        <v>10685</v>
      </c>
      <c r="B6093" s="373" t="s">
        <v>5794</v>
      </c>
      <c r="C6093" s="374" t="s">
        <v>5811</v>
      </c>
      <c r="D6093" s="373" t="s">
        <v>5791</v>
      </c>
      <c r="E6093" s="373" t="s">
        <v>5590</v>
      </c>
      <c r="F6093" s="375" t="s">
        <v>5798</v>
      </c>
      <c r="G6093" s="376" t="s">
        <v>5385</v>
      </c>
      <c r="H6093" s="377">
        <v>0.5</v>
      </c>
      <c r="I6093" s="378">
        <v>6.93</v>
      </c>
      <c r="J6093" s="378">
        <v>3.46</v>
      </c>
      <c r="K6093" s="379"/>
      <c r="L6093" s="493">
        <v>8.35</v>
      </c>
    </row>
    <row r="6094" spans="1:13" x14ac:dyDescent="0.2">
      <c r="A6094" s="359" t="s">
        <v>10687</v>
      </c>
      <c r="B6094" s="373" t="s">
        <v>5794</v>
      </c>
      <c r="C6094" s="374" t="s">
        <v>6006</v>
      </c>
      <c r="D6094" s="373" t="s">
        <v>5791</v>
      </c>
      <c r="E6094" s="373" t="s">
        <v>5384</v>
      </c>
      <c r="F6094" s="375" t="s">
        <v>5798</v>
      </c>
      <c r="G6094" s="376" t="s">
        <v>5385</v>
      </c>
      <c r="H6094" s="377">
        <v>0.6</v>
      </c>
      <c r="I6094" s="378">
        <v>11.87</v>
      </c>
      <c r="J6094" s="378">
        <v>7.12</v>
      </c>
      <c r="K6094" s="379"/>
      <c r="L6094" s="493">
        <v>14.3</v>
      </c>
    </row>
    <row r="6095" spans="1:13" x14ac:dyDescent="0.2">
      <c r="A6095" s="359" t="s">
        <v>10688</v>
      </c>
      <c r="B6095" s="360" t="s">
        <v>13199</v>
      </c>
      <c r="C6095" s="361" t="s">
        <v>5781</v>
      </c>
      <c r="D6095" s="360" t="s">
        <v>5782</v>
      </c>
      <c r="E6095" s="360" t="s">
        <v>5783</v>
      </c>
      <c r="F6095" s="362" t="s">
        <v>5784</v>
      </c>
      <c r="G6095" s="363" t="s">
        <v>5785</v>
      </c>
      <c r="H6095" s="361" t="s">
        <v>5786</v>
      </c>
      <c r="I6095" s="361" t="s">
        <v>5787</v>
      </c>
      <c r="J6095" s="361" t="s">
        <v>5788</v>
      </c>
      <c r="K6095" s="364"/>
      <c r="L6095" s="494"/>
    </row>
    <row r="6096" spans="1:13" x14ac:dyDescent="0.2">
      <c r="A6096" s="359" t="s">
        <v>10689</v>
      </c>
      <c r="B6096" s="365" t="s">
        <v>5789</v>
      </c>
      <c r="C6096" s="366" t="s">
        <v>6008</v>
      </c>
      <c r="D6096" s="365" t="s">
        <v>5791</v>
      </c>
      <c r="E6096" s="365" t="s">
        <v>292</v>
      </c>
      <c r="F6096" s="367">
        <v>6</v>
      </c>
      <c r="G6096" s="368" t="s">
        <v>5885</v>
      </c>
      <c r="H6096" s="369">
        <v>1</v>
      </c>
      <c r="I6096" s="370">
        <v>463</v>
      </c>
      <c r="J6096" s="370">
        <v>463</v>
      </c>
      <c r="K6096" s="371"/>
      <c r="L6096" s="495">
        <v>557.76</v>
      </c>
      <c r="M6096" s="488">
        <v>557.76</v>
      </c>
    </row>
    <row r="6097" spans="1:13" x14ac:dyDescent="0.2">
      <c r="A6097" s="359" t="s">
        <v>15111</v>
      </c>
      <c r="B6097" s="396" t="s">
        <v>5794</v>
      </c>
      <c r="C6097" s="397" t="s">
        <v>5987</v>
      </c>
      <c r="D6097" s="396" t="s">
        <v>5791</v>
      </c>
      <c r="E6097" s="396" t="s">
        <v>5596</v>
      </c>
      <c r="F6097" s="398" t="s">
        <v>5798</v>
      </c>
      <c r="G6097" s="399" t="s">
        <v>5885</v>
      </c>
      <c r="H6097" s="400">
        <v>1.02</v>
      </c>
      <c r="I6097" s="430">
        <v>453.92980388768899</v>
      </c>
      <c r="J6097" s="380">
        <v>463</v>
      </c>
      <c r="K6097" s="379"/>
      <c r="L6097" s="489">
        <v>546.83000000000004</v>
      </c>
    </row>
    <row r="6098" spans="1:13" ht="12.75" thickBot="1" x14ac:dyDescent="0.25">
      <c r="A6098" s="359" t="s">
        <v>15112</v>
      </c>
      <c r="B6098" s="381" t="s">
        <v>13200</v>
      </c>
      <c r="C6098" s="382" t="s">
        <v>5781</v>
      </c>
      <c r="D6098" s="381" t="s">
        <v>5782</v>
      </c>
      <c r="E6098" s="381" t="s">
        <v>5783</v>
      </c>
      <c r="F6098" s="383" t="s">
        <v>5784</v>
      </c>
      <c r="G6098" s="384" t="s">
        <v>5785</v>
      </c>
      <c r="H6098" s="382" t="s">
        <v>5786</v>
      </c>
      <c r="I6098" s="431" t="s">
        <v>5787</v>
      </c>
      <c r="J6098" s="382" t="s">
        <v>5788</v>
      </c>
      <c r="K6098" s="364"/>
    </row>
    <row r="6099" spans="1:13" ht="24.75" thickTop="1" x14ac:dyDescent="0.2">
      <c r="A6099" s="359" t="s">
        <v>15113</v>
      </c>
      <c r="B6099" s="401" t="s">
        <v>5789</v>
      </c>
      <c r="C6099" s="402" t="s">
        <v>6010</v>
      </c>
      <c r="D6099" s="401" t="s">
        <v>5791</v>
      </c>
      <c r="E6099" s="401" t="s">
        <v>6044</v>
      </c>
      <c r="F6099" s="403">
        <v>6</v>
      </c>
      <c r="G6099" s="404" t="s">
        <v>5885</v>
      </c>
      <c r="H6099" s="405">
        <v>1</v>
      </c>
      <c r="I6099" s="406">
        <v>43.040000000000006</v>
      </c>
      <c r="J6099" s="406">
        <v>43.040000000000006</v>
      </c>
      <c r="K6099" s="371"/>
      <c r="L6099" s="496">
        <v>51.84</v>
      </c>
      <c r="M6099" s="488">
        <v>51.84</v>
      </c>
    </row>
    <row r="6100" spans="1:13" x14ac:dyDescent="0.2">
      <c r="A6100" s="359" t="s">
        <v>10690</v>
      </c>
      <c r="B6100" s="373" t="s">
        <v>5794</v>
      </c>
      <c r="C6100" s="374" t="s">
        <v>5882</v>
      </c>
      <c r="D6100" s="373" t="s">
        <v>5791</v>
      </c>
      <c r="E6100" s="373" t="s">
        <v>5402</v>
      </c>
      <c r="F6100" s="375" t="s">
        <v>5796</v>
      </c>
      <c r="G6100" s="376" t="s">
        <v>86</v>
      </c>
      <c r="H6100" s="377">
        <v>1.9348000000000001</v>
      </c>
      <c r="I6100" s="378">
        <v>18.510000000000002</v>
      </c>
      <c r="J6100" s="378">
        <v>35.81</v>
      </c>
      <c r="K6100" s="379"/>
      <c r="L6100" s="493">
        <v>22.3</v>
      </c>
    </row>
    <row r="6101" spans="1:13" x14ac:dyDescent="0.2">
      <c r="A6101" s="359" t="s">
        <v>10692</v>
      </c>
      <c r="B6101" s="373" t="s">
        <v>5794</v>
      </c>
      <c r="C6101" s="374" t="s">
        <v>5815</v>
      </c>
      <c r="D6101" s="373" t="s">
        <v>5791</v>
      </c>
      <c r="E6101" s="373" t="s">
        <v>5286</v>
      </c>
      <c r="F6101" s="375" t="s">
        <v>5796</v>
      </c>
      <c r="G6101" s="376" t="s">
        <v>86</v>
      </c>
      <c r="H6101" s="377">
        <v>0.64459999999999995</v>
      </c>
      <c r="I6101" s="378">
        <v>11.085814285714271</v>
      </c>
      <c r="J6101" s="378">
        <v>7.14</v>
      </c>
      <c r="K6101" s="379"/>
      <c r="L6101" s="493">
        <v>13.34</v>
      </c>
    </row>
    <row r="6102" spans="1:13" ht="24" x14ac:dyDescent="0.2">
      <c r="A6102" s="359" t="s">
        <v>10693</v>
      </c>
      <c r="B6102" s="373" t="s">
        <v>5794</v>
      </c>
      <c r="C6102" s="374" t="s">
        <v>5990</v>
      </c>
      <c r="D6102" s="373" t="s">
        <v>5791</v>
      </c>
      <c r="E6102" s="373" t="s">
        <v>5598</v>
      </c>
      <c r="F6102" s="375" t="s">
        <v>5798</v>
      </c>
      <c r="G6102" s="376" t="s">
        <v>5305</v>
      </c>
      <c r="H6102" s="377">
        <v>4.6800000000000001E-2</v>
      </c>
      <c r="I6102" s="378">
        <v>2.0699999999999998</v>
      </c>
      <c r="J6102" s="378">
        <v>0.09</v>
      </c>
      <c r="K6102" s="379"/>
      <c r="L6102" s="493">
        <v>2.5</v>
      </c>
    </row>
    <row r="6103" spans="1:13" x14ac:dyDescent="0.2">
      <c r="A6103" s="359" t="s">
        <v>10694</v>
      </c>
      <c r="B6103" s="360" t="s">
        <v>13201</v>
      </c>
      <c r="C6103" s="361" t="s">
        <v>5781</v>
      </c>
      <c r="D6103" s="360" t="s">
        <v>5782</v>
      </c>
      <c r="E6103" s="360" t="s">
        <v>5783</v>
      </c>
      <c r="F6103" s="362" t="s">
        <v>5784</v>
      </c>
      <c r="G6103" s="363" t="s">
        <v>5785</v>
      </c>
      <c r="H6103" s="361" t="s">
        <v>5786</v>
      </c>
      <c r="I6103" s="361" t="s">
        <v>5787</v>
      </c>
      <c r="J6103" s="361" t="s">
        <v>5788</v>
      </c>
      <c r="K6103" s="364"/>
      <c r="L6103" s="494"/>
    </row>
    <row r="6104" spans="1:13" ht="24" x14ac:dyDescent="0.2">
      <c r="A6104" s="359" t="s">
        <v>15114</v>
      </c>
      <c r="B6104" s="385" t="s">
        <v>5789</v>
      </c>
      <c r="C6104" s="386" t="s">
        <v>6016</v>
      </c>
      <c r="D6104" s="385" t="s">
        <v>217</v>
      </c>
      <c r="E6104" s="385" t="s">
        <v>6040</v>
      </c>
      <c r="F6104" s="387" t="s">
        <v>5936</v>
      </c>
      <c r="G6104" s="388" t="s">
        <v>280</v>
      </c>
      <c r="H6104" s="389">
        <v>1</v>
      </c>
      <c r="I6104" s="432">
        <v>12.04</v>
      </c>
      <c r="J6104" s="372">
        <v>12.040000000000003</v>
      </c>
      <c r="K6104" s="371"/>
      <c r="L6104" s="488">
        <v>14.52</v>
      </c>
      <c r="M6104" s="488">
        <v>14.52</v>
      </c>
    </row>
    <row r="6105" spans="1:13" ht="24.75" thickBot="1" x14ac:dyDescent="0.25">
      <c r="A6105" s="359" t="s">
        <v>15115</v>
      </c>
      <c r="B6105" s="424" t="s">
        <v>5898</v>
      </c>
      <c r="C6105" s="425" t="s">
        <v>6017</v>
      </c>
      <c r="D6105" s="424" t="s">
        <v>217</v>
      </c>
      <c r="E6105" s="424" t="s">
        <v>6018</v>
      </c>
      <c r="F6105" s="426" t="s">
        <v>5908</v>
      </c>
      <c r="G6105" s="427" t="s">
        <v>185</v>
      </c>
      <c r="H6105" s="428">
        <v>1.7500000000000002E-2</v>
      </c>
      <c r="I6105" s="429">
        <v>16.91</v>
      </c>
      <c r="J6105" s="417">
        <v>0.28999999999999998</v>
      </c>
      <c r="K6105" s="379"/>
      <c r="L6105" s="489">
        <v>20.38</v>
      </c>
    </row>
    <row r="6106" spans="1:13" ht="24.75" thickTop="1" x14ac:dyDescent="0.2">
      <c r="A6106" s="359" t="s">
        <v>15116</v>
      </c>
      <c r="B6106" s="411" t="s">
        <v>5898</v>
      </c>
      <c r="C6106" s="412" t="s">
        <v>6019</v>
      </c>
      <c r="D6106" s="411" t="s">
        <v>217</v>
      </c>
      <c r="E6106" s="411" t="s">
        <v>6020</v>
      </c>
      <c r="F6106" s="413" t="s">
        <v>5908</v>
      </c>
      <c r="G6106" s="414" t="s">
        <v>185</v>
      </c>
      <c r="H6106" s="415">
        <v>0.1069</v>
      </c>
      <c r="I6106" s="416">
        <v>23.63</v>
      </c>
      <c r="J6106" s="416">
        <v>2.52</v>
      </c>
      <c r="K6106" s="379"/>
      <c r="L6106" s="491">
        <v>28.47</v>
      </c>
      <c r="M6106" s="490"/>
    </row>
    <row r="6107" spans="1:13" ht="24" x14ac:dyDescent="0.2">
      <c r="A6107" s="359" t="s">
        <v>10695</v>
      </c>
      <c r="B6107" s="418" t="s">
        <v>5898</v>
      </c>
      <c r="C6107" s="419" t="s">
        <v>6021</v>
      </c>
      <c r="D6107" s="418" t="s">
        <v>217</v>
      </c>
      <c r="E6107" s="418" t="s">
        <v>6022</v>
      </c>
      <c r="F6107" s="420" t="s">
        <v>5936</v>
      </c>
      <c r="G6107" s="421" t="s">
        <v>280</v>
      </c>
      <c r="H6107" s="422">
        <v>1</v>
      </c>
      <c r="I6107" s="423">
        <v>8.4805874999999986</v>
      </c>
      <c r="J6107" s="423">
        <v>8.48</v>
      </c>
      <c r="K6107" s="379"/>
      <c r="L6107" s="493">
        <v>10.210000000000001</v>
      </c>
    </row>
    <row r="6108" spans="1:13" ht="24" x14ac:dyDescent="0.2">
      <c r="A6108" s="359" t="s">
        <v>10697</v>
      </c>
      <c r="B6108" s="373" t="s">
        <v>5794</v>
      </c>
      <c r="C6108" s="374" t="s">
        <v>6023</v>
      </c>
      <c r="D6108" s="373" t="s">
        <v>217</v>
      </c>
      <c r="E6108" s="373" t="s">
        <v>6024</v>
      </c>
      <c r="F6108" s="375" t="s">
        <v>5798</v>
      </c>
      <c r="G6108" s="376" t="s">
        <v>160</v>
      </c>
      <c r="H6108" s="377">
        <v>1.19</v>
      </c>
      <c r="I6108" s="378">
        <v>0.18</v>
      </c>
      <c r="J6108" s="378">
        <v>0.21</v>
      </c>
      <c r="K6108" s="379"/>
      <c r="L6108" s="493">
        <v>0.22</v>
      </c>
    </row>
    <row r="6109" spans="1:13" ht="24" x14ac:dyDescent="0.2">
      <c r="A6109" s="359" t="s">
        <v>10698</v>
      </c>
      <c r="B6109" s="373" t="s">
        <v>5794</v>
      </c>
      <c r="C6109" s="374" t="s">
        <v>6025</v>
      </c>
      <c r="D6109" s="373" t="s">
        <v>217</v>
      </c>
      <c r="E6109" s="373" t="s">
        <v>6026</v>
      </c>
      <c r="F6109" s="375" t="s">
        <v>5798</v>
      </c>
      <c r="G6109" s="376" t="s">
        <v>280</v>
      </c>
      <c r="H6109" s="377">
        <v>2.5000000000000001E-2</v>
      </c>
      <c r="I6109" s="378">
        <v>21.99</v>
      </c>
      <c r="J6109" s="378">
        <v>0.54</v>
      </c>
      <c r="K6109" s="379"/>
      <c r="L6109" s="493">
        <v>26.5</v>
      </c>
    </row>
    <row r="6110" spans="1:13" x14ac:dyDescent="0.2">
      <c r="A6110" s="359" t="s">
        <v>10699</v>
      </c>
      <c r="B6110" s="360" t="s">
        <v>13202</v>
      </c>
      <c r="C6110" s="361" t="s">
        <v>5781</v>
      </c>
      <c r="D6110" s="360" t="s">
        <v>5782</v>
      </c>
      <c r="E6110" s="360" t="s">
        <v>5783</v>
      </c>
      <c r="F6110" s="362" t="s">
        <v>5784</v>
      </c>
      <c r="G6110" s="363" t="s">
        <v>5785</v>
      </c>
      <c r="H6110" s="361" t="s">
        <v>5786</v>
      </c>
      <c r="I6110" s="361" t="s">
        <v>5787</v>
      </c>
      <c r="J6110" s="361" t="s">
        <v>5788</v>
      </c>
      <c r="K6110" s="364"/>
      <c r="L6110" s="494"/>
    </row>
    <row r="6111" spans="1:13" ht="24" x14ac:dyDescent="0.2">
      <c r="A6111" s="359" t="s">
        <v>10700</v>
      </c>
      <c r="B6111" s="365" t="s">
        <v>5789</v>
      </c>
      <c r="C6111" s="366" t="s">
        <v>6035</v>
      </c>
      <c r="D6111" s="365" t="s">
        <v>217</v>
      </c>
      <c r="E6111" s="365" t="s">
        <v>338</v>
      </c>
      <c r="F6111" s="367" t="s">
        <v>5936</v>
      </c>
      <c r="G6111" s="368" t="s">
        <v>280</v>
      </c>
      <c r="H6111" s="369">
        <v>1</v>
      </c>
      <c r="I6111" s="370">
        <v>9.5200000000000014</v>
      </c>
      <c r="J6111" s="370">
        <v>9.52</v>
      </c>
      <c r="K6111" s="371"/>
      <c r="L6111" s="495">
        <v>11.47</v>
      </c>
      <c r="M6111" s="488">
        <v>11.47</v>
      </c>
    </row>
    <row r="6112" spans="1:13" ht="24" x14ac:dyDescent="0.2">
      <c r="A6112" s="359" t="s">
        <v>10701</v>
      </c>
      <c r="B6112" s="418" t="s">
        <v>5898</v>
      </c>
      <c r="C6112" s="419" t="s">
        <v>6017</v>
      </c>
      <c r="D6112" s="418" t="s">
        <v>217</v>
      </c>
      <c r="E6112" s="418" t="s">
        <v>6018</v>
      </c>
      <c r="F6112" s="420" t="s">
        <v>5908</v>
      </c>
      <c r="G6112" s="421" t="s">
        <v>185</v>
      </c>
      <c r="H6112" s="422">
        <v>6.4000000000000003E-3</v>
      </c>
      <c r="I6112" s="423">
        <v>16.91</v>
      </c>
      <c r="J6112" s="423">
        <v>0.1</v>
      </c>
      <c r="K6112" s="379"/>
      <c r="L6112" s="493">
        <v>20.38</v>
      </c>
      <c r="M6112" s="490"/>
    </row>
    <row r="6113" spans="1:13" ht="24" x14ac:dyDescent="0.2">
      <c r="A6113" s="359" t="s">
        <v>10702</v>
      </c>
      <c r="B6113" s="418" t="s">
        <v>5898</v>
      </c>
      <c r="C6113" s="419" t="s">
        <v>6019</v>
      </c>
      <c r="D6113" s="418" t="s">
        <v>217</v>
      </c>
      <c r="E6113" s="418" t="s">
        <v>6020</v>
      </c>
      <c r="F6113" s="420" t="s">
        <v>5908</v>
      </c>
      <c r="G6113" s="421" t="s">
        <v>185</v>
      </c>
      <c r="H6113" s="422">
        <v>3.9199999999999999E-2</v>
      </c>
      <c r="I6113" s="423">
        <v>23.63</v>
      </c>
      <c r="J6113" s="423">
        <v>0.92</v>
      </c>
      <c r="K6113" s="379"/>
      <c r="L6113" s="493">
        <v>28.47</v>
      </c>
      <c r="M6113" s="490"/>
    </row>
    <row r="6114" spans="1:13" ht="24" x14ac:dyDescent="0.2">
      <c r="A6114" s="359" t="s">
        <v>10703</v>
      </c>
      <c r="B6114" s="418" t="s">
        <v>5898</v>
      </c>
      <c r="C6114" s="419" t="s">
        <v>6037</v>
      </c>
      <c r="D6114" s="418" t="s">
        <v>217</v>
      </c>
      <c r="E6114" s="418" t="s">
        <v>6038</v>
      </c>
      <c r="F6114" s="420" t="s">
        <v>5936</v>
      </c>
      <c r="G6114" s="421" t="s">
        <v>280</v>
      </c>
      <c r="H6114" s="422">
        <v>1</v>
      </c>
      <c r="I6114" s="423">
        <v>7.8724285714285704</v>
      </c>
      <c r="J6114" s="423">
        <v>7.87</v>
      </c>
      <c r="K6114" s="379"/>
      <c r="L6114" s="493">
        <v>9.4600000000000009</v>
      </c>
    </row>
    <row r="6115" spans="1:13" ht="24" x14ac:dyDescent="0.2">
      <c r="A6115" s="359" t="s">
        <v>10704</v>
      </c>
      <c r="B6115" s="373" t="s">
        <v>5794</v>
      </c>
      <c r="C6115" s="374" t="s">
        <v>6023</v>
      </c>
      <c r="D6115" s="373" t="s">
        <v>217</v>
      </c>
      <c r="E6115" s="373" t="s">
        <v>6024</v>
      </c>
      <c r="F6115" s="375" t="s">
        <v>5798</v>
      </c>
      <c r="G6115" s="376" t="s">
        <v>160</v>
      </c>
      <c r="H6115" s="377">
        <v>0.54300000000000004</v>
      </c>
      <c r="I6115" s="378">
        <v>0.18</v>
      </c>
      <c r="J6115" s="378">
        <v>0.09</v>
      </c>
      <c r="K6115" s="379"/>
      <c r="L6115" s="493">
        <v>0.22</v>
      </c>
    </row>
    <row r="6116" spans="1:13" ht="24" x14ac:dyDescent="0.2">
      <c r="A6116" s="359" t="s">
        <v>10705</v>
      </c>
      <c r="B6116" s="373" t="s">
        <v>5794</v>
      </c>
      <c r="C6116" s="374" t="s">
        <v>6025</v>
      </c>
      <c r="D6116" s="373" t="s">
        <v>217</v>
      </c>
      <c r="E6116" s="373" t="s">
        <v>6026</v>
      </c>
      <c r="F6116" s="375" t="s">
        <v>5798</v>
      </c>
      <c r="G6116" s="376" t="s">
        <v>280</v>
      </c>
      <c r="H6116" s="377">
        <v>2.5000000000000001E-2</v>
      </c>
      <c r="I6116" s="378">
        <v>21.99</v>
      </c>
      <c r="J6116" s="378">
        <v>0.54</v>
      </c>
      <c r="K6116" s="379"/>
      <c r="L6116" s="493">
        <v>26.5</v>
      </c>
    </row>
    <row r="6117" spans="1:13" x14ac:dyDescent="0.2">
      <c r="A6117" s="359" t="s">
        <v>15117</v>
      </c>
      <c r="B6117" s="381" t="s">
        <v>13203</v>
      </c>
      <c r="C6117" s="382" t="s">
        <v>5781</v>
      </c>
      <c r="D6117" s="381" t="s">
        <v>5782</v>
      </c>
      <c r="E6117" s="381" t="s">
        <v>5783</v>
      </c>
      <c r="F6117" s="383" t="s">
        <v>5784</v>
      </c>
      <c r="G6117" s="384" t="s">
        <v>5785</v>
      </c>
      <c r="H6117" s="382" t="s">
        <v>5786</v>
      </c>
      <c r="I6117" s="431" t="s">
        <v>5787</v>
      </c>
      <c r="J6117" s="382" t="s">
        <v>5788</v>
      </c>
      <c r="K6117" s="364"/>
    </row>
    <row r="6118" spans="1:13" ht="24.75" thickBot="1" x14ac:dyDescent="0.25">
      <c r="A6118" s="359" t="s">
        <v>15118</v>
      </c>
      <c r="B6118" s="385" t="s">
        <v>5789</v>
      </c>
      <c r="C6118" s="386" t="s">
        <v>6051</v>
      </c>
      <c r="D6118" s="385" t="s">
        <v>217</v>
      </c>
      <c r="E6118" s="385" t="s">
        <v>340</v>
      </c>
      <c r="F6118" s="387" t="s">
        <v>5936</v>
      </c>
      <c r="G6118" s="388" t="s">
        <v>280</v>
      </c>
      <c r="H6118" s="389">
        <v>1</v>
      </c>
      <c r="I6118" s="432">
        <v>7.99</v>
      </c>
      <c r="J6118" s="372">
        <v>7.9899999999999993</v>
      </c>
      <c r="K6118" s="371"/>
      <c r="L6118" s="488">
        <v>9.64</v>
      </c>
      <c r="M6118" s="488">
        <v>9.64</v>
      </c>
    </row>
    <row r="6119" spans="1:13" ht="24.75" thickTop="1" x14ac:dyDescent="0.2">
      <c r="A6119" s="359" t="s">
        <v>15119</v>
      </c>
      <c r="B6119" s="411" t="s">
        <v>5898</v>
      </c>
      <c r="C6119" s="412" t="s">
        <v>6017</v>
      </c>
      <c r="D6119" s="411" t="s">
        <v>217</v>
      </c>
      <c r="E6119" s="411" t="s">
        <v>6018</v>
      </c>
      <c r="F6119" s="413" t="s">
        <v>5908</v>
      </c>
      <c r="G6119" s="414" t="s">
        <v>185</v>
      </c>
      <c r="H6119" s="415">
        <v>4.1999999999999997E-3</v>
      </c>
      <c r="I6119" s="416">
        <v>16.91</v>
      </c>
      <c r="J6119" s="416">
        <v>7.0000000000000007E-2</v>
      </c>
      <c r="K6119" s="379"/>
      <c r="L6119" s="491">
        <v>20.38</v>
      </c>
      <c r="M6119" s="490"/>
    </row>
    <row r="6120" spans="1:13" ht="24" x14ac:dyDescent="0.2">
      <c r="A6120" s="359" t="s">
        <v>10706</v>
      </c>
      <c r="B6120" s="418" t="s">
        <v>5898</v>
      </c>
      <c r="C6120" s="419" t="s">
        <v>6019</v>
      </c>
      <c r="D6120" s="418" t="s">
        <v>217</v>
      </c>
      <c r="E6120" s="418" t="s">
        <v>6020</v>
      </c>
      <c r="F6120" s="420" t="s">
        <v>5908</v>
      </c>
      <c r="G6120" s="421" t="s">
        <v>185</v>
      </c>
      <c r="H6120" s="422">
        <v>2.5700000000000001E-2</v>
      </c>
      <c r="I6120" s="423">
        <v>23.63</v>
      </c>
      <c r="J6120" s="423">
        <v>0.6</v>
      </c>
      <c r="K6120" s="379"/>
      <c r="L6120" s="493">
        <v>28.47</v>
      </c>
    </row>
    <row r="6121" spans="1:13" ht="24" x14ac:dyDescent="0.2">
      <c r="A6121" s="359" t="s">
        <v>10708</v>
      </c>
      <c r="B6121" s="418" t="s">
        <v>5898</v>
      </c>
      <c r="C6121" s="419" t="s">
        <v>6052</v>
      </c>
      <c r="D6121" s="418" t="s">
        <v>217</v>
      </c>
      <c r="E6121" s="418" t="s">
        <v>6053</v>
      </c>
      <c r="F6121" s="420" t="s">
        <v>5936</v>
      </c>
      <c r="G6121" s="421" t="s">
        <v>280</v>
      </c>
      <c r="H6121" s="422">
        <v>1</v>
      </c>
      <c r="I6121" s="423">
        <v>6.7211833333333342</v>
      </c>
      <c r="J6121" s="423">
        <v>6.72</v>
      </c>
      <c r="K6121" s="379"/>
      <c r="L6121" s="493">
        <v>8.09</v>
      </c>
    </row>
    <row r="6122" spans="1:13" ht="24" x14ac:dyDescent="0.2">
      <c r="A6122" s="359" t="s">
        <v>10709</v>
      </c>
      <c r="B6122" s="373" t="s">
        <v>5794</v>
      </c>
      <c r="C6122" s="374" t="s">
        <v>6023</v>
      </c>
      <c r="D6122" s="373" t="s">
        <v>217</v>
      </c>
      <c r="E6122" s="373" t="s">
        <v>6024</v>
      </c>
      <c r="F6122" s="375" t="s">
        <v>5798</v>
      </c>
      <c r="G6122" s="376" t="s">
        <v>160</v>
      </c>
      <c r="H6122" s="377">
        <v>0.36699999999999999</v>
      </c>
      <c r="I6122" s="378">
        <v>0.18</v>
      </c>
      <c r="J6122" s="378">
        <v>0.06</v>
      </c>
      <c r="K6122" s="379"/>
      <c r="L6122" s="493">
        <v>0.22</v>
      </c>
    </row>
    <row r="6123" spans="1:13" ht="24" x14ac:dyDescent="0.2">
      <c r="A6123" s="359" t="s">
        <v>10710</v>
      </c>
      <c r="B6123" s="373" t="s">
        <v>5794</v>
      </c>
      <c r="C6123" s="374" t="s">
        <v>6025</v>
      </c>
      <c r="D6123" s="373" t="s">
        <v>217</v>
      </c>
      <c r="E6123" s="373" t="s">
        <v>6026</v>
      </c>
      <c r="F6123" s="375" t="s">
        <v>5798</v>
      </c>
      <c r="G6123" s="376" t="s">
        <v>280</v>
      </c>
      <c r="H6123" s="377">
        <v>2.5000000000000001E-2</v>
      </c>
      <c r="I6123" s="378">
        <v>21.99</v>
      </c>
      <c r="J6123" s="378">
        <v>0.54</v>
      </c>
      <c r="K6123" s="379"/>
      <c r="L6123" s="493">
        <v>26.5</v>
      </c>
    </row>
    <row r="6124" spans="1:13" x14ac:dyDescent="0.2">
      <c r="A6124" s="359" t="s">
        <v>10711</v>
      </c>
      <c r="B6124" s="360" t="s">
        <v>13204</v>
      </c>
      <c r="C6124" s="361" t="s">
        <v>5781</v>
      </c>
      <c r="D6124" s="360" t="s">
        <v>5782</v>
      </c>
      <c r="E6124" s="360" t="s">
        <v>5783</v>
      </c>
      <c r="F6124" s="362" t="s">
        <v>5784</v>
      </c>
      <c r="G6124" s="363" t="s">
        <v>5785</v>
      </c>
      <c r="H6124" s="361" t="s">
        <v>5786</v>
      </c>
      <c r="I6124" s="361" t="s">
        <v>5787</v>
      </c>
      <c r="J6124" s="361" t="s">
        <v>5788</v>
      </c>
      <c r="K6124" s="364"/>
      <c r="L6124" s="494"/>
    </row>
    <row r="6125" spans="1:13" x14ac:dyDescent="0.2">
      <c r="A6125" s="359" t="s">
        <v>10712</v>
      </c>
      <c r="B6125" s="365" t="s">
        <v>5789</v>
      </c>
      <c r="C6125" s="366" t="s">
        <v>6028</v>
      </c>
      <c r="D6125" s="365" t="s">
        <v>5791</v>
      </c>
      <c r="E6125" s="365" t="s">
        <v>324</v>
      </c>
      <c r="F6125" s="367">
        <v>6</v>
      </c>
      <c r="G6125" s="368" t="s">
        <v>5793</v>
      </c>
      <c r="H6125" s="369">
        <v>1</v>
      </c>
      <c r="I6125" s="370">
        <v>46.78</v>
      </c>
      <c r="J6125" s="370">
        <v>46.779999999999994</v>
      </c>
      <c r="K6125" s="371"/>
      <c r="L6125" s="495">
        <v>56.34</v>
      </c>
      <c r="M6125" s="488">
        <v>56.34</v>
      </c>
    </row>
    <row r="6126" spans="1:13" x14ac:dyDescent="0.2">
      <c r="A6126" s="359" t="s">
        <v>10713</v>
      </c>
      <c r="B6126" s="373" t="s">
        <v>5794</v>
      </c>
      <c r="C6126" s="374" t="s">
        <v>5815</v>
      </c>
      <c r="D6126" s="373" t="s">
        <v>5791</v>
      </c>
      <c r="E6126" s="373" t="s">
        <v>5286</v>
      </c>
      <c r="F6126" s="375" t="s">
        <v>5796</v>
      </c>
      <c r="G6126" s="376" t="s">
        <v>86</v>
      </c>
      <c r="H6126" s="377">
        <v>0.66</v>
      </c>
      <c r="I6126" s="378">
        <v>11.07</v>
      </c>
      <c r="J6126" s="378">
        <v>7.3</v>
      </c>
      <c r="K6126" s="379"/>
      <c r="L6126" s="493">
        <v>13.34</v>
      </c>
    </row>
    <row r="6127" spans="1:13" x14ac:dyDescent="0.2">
      <c r="A6127" s="359" t="s">
        <v>10714</v>
      </c>
      <c r="B6127" s="373" t="s">
        <v>5794</v>
      </c>
      <c r="C6127" s="374" t="s">
        <v>6029</v>
      </c>
      <c r="D6127" s="373" t="s">
        <v>5791</v>
      </c>
      <c r="E6127" s="373" t="s">
        <v>5594</v>
      </c>
      <c r="F6127" s="375" t="s">
        <v>5798</v>
      </c>
      <c r="G6127" s="376" t="s">
        <v>5385</v>
      </c>
      <c r="H6127" s="377">
        <v>0.8</v>
      </c>
      <c r="I6127" s="378">
        <v>2.8885999999999998</v>
      </c>
      <c r="J6127" s="378">
        <v>2.31</v>
      </c>
      <c r="K6127" s="379"/>
      <c r="L6127" s="493">
        <v>3.45</v>
      </c>
    </row>
    <row r="6128" spans="1:13" x14ac:dyDescent="0.2">
      <c r="A6128" s="359" t="s">
        <v>10715</v>
      </c>
      <c r="B6128" s="373" t="s">
        <v>5794</v>
      </c>
      <c r="C6128" s="374" t="s">
        <v>6030</v>
      </c>
      <c r="D6128" s="373" t="s">
        <v>5791</v>
      </c>
      <c r="E6128" s="373" t="s">
        <v>6031</v>
      </c>
      <c r="F6128" s="375" t="s">
        <v>5798</v>
      </c>
      <c r="G6128" s="376" t="s">
        <v>5793</v>
      </c>
      <c r="H6128" s="377">
        <v>0.16</v>
      </c>
      <c r="I6128" s="378">
        <v>67.95</v>
      </c>
      <c r="J6128" s="378">
        <v>10.87</v>
      </c>
      <c r="K6128" s="379"/>
      <c r="L6128" s="493">
        <v>81.86</v>
      </c>
    </row>
    <row r="6129" spans="1:13" x14ac:dyDescent="0.2">
      <c r="A6129" s="359" t="s">
        <v>10716</v>
      </c>
      <c r="B6129" s="373" t="s">
        <v>5794</v>
      </c>
      <c r="C6129" s="374" t="s">
        <v>5801</v>
      </c>
      <c r="D6129" s="373" t="s">
        <v>5791</v>
      </c>
      <c r="E6129" s="373" t="s">
        <v>5362</v>
      </c>
      <c r="F6129" s="375" t="s">
        <v>5796</v>
      </c>
      <c r="G6129" s="376" t="s">
        <v>86</v>
      </c>
      <c r="H6129" s="377">
        <v>0.66</v>
      </c>
      <c r="I6129" s="378">
        <v>18.510000000000002</v>
      </c>
      <c r="J6129" s="378">
        <v>12.21</v>
      </c>
      <c r="K6129" s="379"/>
      <c r="L6129" s="493">
        <v>22.3</v>
      </c>
    </row>
    <row r="6130" spans="1:13" x14ac:dyDescent="0.2">
      <c r="A6130" s="359" t="s">
        <v>15120</v>
      </c>
      <c r="B6130" s="396" t="s">
        <v>5794</v>
      </c>
      <c r="C6130" s="397" t="s">
        <v>5955</v>
      </c>
      <c r="D6130" s="396" t="s">
        <v>5791</v>
      </c>
      <c r="E6130" s="396" t="s">
        <v>5387</v>
      </c>
      <c r="F6130" s="398" t="s">
        <v>5798</v>
      </c>
      <c r="G6130" s="399" t="s">
        <v>5298</v>
      </c>
      <c r="H6130" s="400">
        <v>0.17</v>
      </c>
      <c r="I6130" s="430">
        <v>20.66</v>
      </c>
      <c r="J6130" s="380">
        <v>3.51</v>
      </c>
      <c r="K6130" s="379"/>
      <c r="L6130" s="489">
        <v>24.9</v>
      </c>
    </row>
    <row r="6131" spans="1:13" ht="12.75" thickBot="1" x14ac:dyDescent="0.25">
      <c r="A6131" s="359" t="s">
        <v>15121</v>
      </c>
      <c r="B6131" s="396" t="s">
        <v>5794</v>
      </c>
      <c r="C6131" s="397" t="s">
        <v>5811</v>
      </c>
      <c r="D6131" s="396" t="s">
        <v>5791</v>
      </c>
      <c r="E6131" s="396" t="s">
        <v>5590</v>
      </c>
      <c r="F6131" s="398" t="s">
        <v>5798</v>
      </c>
      <c r="G6131" s="399" t="s">
        <v>5385</v>
      </c>
      <c r="H6131" s="400">
        <v>0.5</v>
      </c>
      <c r="I6131" s="430">
        <v>6.93</v>
      </c>
      <c r="J6131" s="380">
        <v>3.46</v>
      </c>
      <c r="K6131" s="379"/>
      <c r="L6131" s="489">
        <v>8.35</v>
      </c>
    </row>
    <row r="6132" spans="1:13" ht="12.75" thickTop="1" x14ac:dyDescent="0.2">
      <c r="A6132" s="359" t="s">
        <v>15122</v>
      </c>
      <c r="B6132" s="390" t="s">
        <v>5794</v>
      </c>
      <c r="C6132" s="391" t="s">
        <v>6006</v>
      </c>
      <c r="D6132" s="390" t="s">
        <v>5791</v>
      </c>
      <c r="E6132" s="390" t="s">
        <v>5384</v>
      </c>
      <c r="F6132" s="392" t="s">
        <v>5798</v>
      </c>
      <c r="G6132" s="393" t="s">
        <v>5385</v>
      </c>
      <c r="H6132" s="394">
        <v>0.6</v>
      </c>
      <c r="I6132" s="395">
        <v>11.87</v>
      </c>
      <c r="J6132" s="395">
        <v>7.12</v>
      </c>
      <c r="K6132" s="379"/>
      <c r="L6132" s="491">
        <v>14.3</v>
      </c>
    </row>
    <row r="6133" spans="1:13" x14ac:dyDescent="0.2">
      <c r="A6133" s="359" t="s">
        <v>10717</v>
      </c>
      <c r="B6133" s="360" t="s">
        <v>13205</v>
      </c>
      <c r="C6133" s="361" t="s">
        <v>5781</v>
      </c>
      <c r="D6133" s="360" t="s">
        <v>5782</v>
      </c>
      <c r="E6133" s="360" t="s">
        <v>5783</v>
      </c>
      <c r="F6133" s="362" t="s">
        <v>5784</v>
      </c>
      <c r="G6133" s="363" t="s">
        <v>5785</v>
      </c>
      <c r="H6133" s="361" t="s">
        <v>5786</v>
      </c>
      <c r="I6133" s="361" t="s">
        <v>5787</v>
      </c>
      <c r="J6133" s="361" t="s">
        <v>5788</v>
      </c>
      <c r="K6133" s="364"/>
      <c r="L6133" s="494"/>
    </row>
    <row r="6134" spans="1:13" x14ac:dyDescent="0.2">
      <c r="A6134" s="359" t="s">
        <v>10719</v>
      </c>
      <c r="B6134" s="365" t="s">
        <v>5789</v>
      </c>
      <c r="C6134" s="366" t="s">
        <v>6008</v>
      </c>
      <c r="D6134" s="365" t="s">
        <v>5791</v>
      </c>
      <c r="E6134" s="365" t="s">
        <v>292</v>
      </c>
      <c r="F6134" s="367">
        <v>6</v>
      </c>
      <c r="G6134" s="368" t="s">
        <v>5885</v>
      </c>
      <c r="H6134" s="369">
        <v>1</v>
      </c>
      <c r="I6134" s="370">
        <v>463</v>
      </c>
      <c r="J6134" s="370">
        <v>463</v>
      </c>
      <c r="K6134" s="371"/>
      <c r="L6134" s="495">
        <v>557.76</v>
      </c>
      <c r="M6134" s="488">
        <v>557.76</v>
      </c>
    </row>
    <row r="6135" spans="1:13" x14ac:dyDescent="0.2">
      <c r="A6135" s="359" t="s">
        <v>10720</v>
      </c>
      <c r="B6135" s="373" t="s">
        <v>5794</v>
      </c>
      <c r="C6135" s="374" t="s">
        <v>5987</v>
      </c>
      <c r="D6135" s="373" t="s">
        <v>5791</v>
      </c>
      <c r="E6135" s="373" t="s">
        <v>5596</v>
      </c>
      <c r="F6135" s="375" t="s">
        <v>5798</v>
      </c>
      <c r="G6135" s="376" t="s">
        <v>5885</v>
      </c>
      <c r="H6135" s="377">
        <v>1.02</v>
      </c>
      <c r="I6135" s="378">
        <v>453.92980388768899</v>
      </c>
      <c r="J6135" s="378">
        <v>463</v>
      </c>
      <c r="K6135" s="379"/>
      <c r="L6135" s="493">
        <v>546.83000000000004</v>
      </c>
    </row>
    <row r="6136" spans="1:13" x14ac:dyDescent="0.2">
      <c r="A6136" s="359" t="s">
        <v>10721</v>
      </c>
      <c r="B6136" s="360" t="s">
        <v>13206</v>
      </c>
      <c r="C6136" s="361" t="s">
        <v>5781</v>
      </c>
      <c r="D6136" s="360" t="s">
        <v>5782</v>
      </c>
      <c r="E6136" s="360" t="s">
        <v>5783</v>
      </c>
      <c r="F6136" s="362" t="s">
        <v>5784</v>
      </c>
      <c r="G6136" s="363" t="s">
        <v>5785</v>
      </c>
      <c r="H6136" s="361" t="s">
        <v>5786</v>
      </c>
      <c r="I6136" s="361" t="s">
        <v>5787</v>
      </c>
      <c r="J6136" s="361" t="s">
        <v>5788</v>
      </c>
      <c r="K6136" s="364"/>
      <c r="L6136" s="494"/>
    </row>
    <row r="6137" spans="1:13" ht="24" x14ac:dyDescent="0.2">
      <c r="A6137" s="359" t="s">
        <v>15123</v>
      </c>
      <c r="B6137" s="385" t="s">
        <v>5789</v>
      </c>
      <c r="C6137" s="386" t="s">
        <v>6010</v>
      </c>
      <c r="D6137" s="385" t="s">
        <v>5791</v>
      </c>
      <c r="E6137" s="385" t="s">
        <v>6044</v>
      </c>
      <c r="F6137" s="387">
        <v>6</v>
      </c>
      <c r="G6137" s="388" t="s">
        <v>5885</v>
      </c>
      <c r="H6137" s="389">
        <v>1</v>
      </c>
      <c r="I6137" s="432">
        <v>43.040000000000006</v>
      </c>
      <c r="J6137" s="372">
        <v>43.040000000000006</v>
      </c>
      <c r="K6137" s="371"/>
      <c r="L6137" s="488">
        <v>51.84</v>
      </c>
      <c r="M6137" s="488">
        <v>51.84</v>
      </c>
    </row>
    <row r="6138" spans="1:13" ht="12.75" thickBot="1" x14ac:dyDescent="0.25">
      <c r="A6138" s="359" t="s">
        <v>15124</v>
      </c>
      <c r="B6138" s="396" t="s">
        <v>5794</v>
      </c>
      <c r="C6138" s="397" t="s">
        <v>5882</v>
      </c>
      <c r="D6138" s="396" t="s">
        <v>5791</v>
      </c>
      <c r="E6138" s="396" t="s">
        <v>5402</v>
      </c>
      <c r="F6138" s="398" t="s">
        <v>5796</v>
      </c>
      <c r="G6138" s="399" t="s">
        <v>86</v>
      </c>
      <c r="H6138" s="400">
        <v>1.9348000000000001</v>
      </c>
      <c r="I6138" s="430">
        <v>18.510000000000002</v>
      </c>
      <c r="J6138" s="380">
        <v>35.81</v>
      </c>
      <c r="K6138" s="379"/>
      <c r="L6138" s="489">
        <v>22.3</v>
      </c>
    </row>
    <row r="6139" spans="1:13" ht="12.75" thickTop="1" x14ac:dyDescent="0.2">
      <c r="A6139" s="359" t="s">
        <v>15125</v>
      </c>
      <c r="B6139" s="390" t="s">
        <v>5794</v>
      </c>
      <c r="C6139" s="391" t="s">
        <v>5815</v>
      </c>
      <c r="D6139" s="390" t="s">
        <v>5791</v>
      </c>
      <c r="E6139" s="390" t="s">
        <v>5286</v>
      </c>
      <c r="F6139" s="392" t="s">
        <v>5796</v>
      </c>
      <c r="G6139" s="393" t="s">
        <v>86</v>
      </c>
      <c r="H6139" s="394">
        <v>0.64459999999999995</v>
      </c>
      <c r="I6139" s="395">
        <v>11.085814285714271</v>
      </c>
      <c r="J6139" s="395">
        <v>7.14</v>
      </c>
      <c r="K6139" s="379"/>
      <c r="L6139" s="491">
        <v>13.34</v>
      </c>
    </row>
    <row r="6140" spans="1:13" ht="24" x14ac:dyDescent="0.2">
      <c r="A6140" s="359" t="s">
        <v>10722</v>
      </c>
      <c r="B6140" s="373" t="s">
        <v>5794</v>
      </c>
      <c r="C6140" s="374" t="s">
        <v>5990</v>
      </c>
      <c r="D6140" s="373" t="s">
        <v>5791</v>
      </c>
      <c r="E6140" s="373" t="s">
        <v>5598</v>
      </c>
      <c r="F6140" s="375" t="s">
        <v>5798</v>
      </c>
      <c r="G6140" s="376" t="s">
        <v>5305</v>
      </c>
      <c r="H6140" s="377">
        <v>4.6800000000000001E-2</v>
      </c>
      <c r="I6140" s="378">
        <v>2.0699999999999998</v>
      </c>
      <c r="J6140" s="378">
        <v>0.09</v>
      </c>
      <c r="K6140" s="379"/>
      <c r="L6140" s="493">
        <v>2.5</v>
      </c>
    </row>
    <row r="6141" spans="1:13" x14ac:dyDescent="0.2">
      <c r="A6141" s="359" t="s">
        <v>10724</v>
      </c>
      <c r="B6141" s="360" t="s">
        <v>13207</v>
      </c>
      <c r="C6141" s="361" t="s">
        <v>5781</v>
      </c>
      <c r="D6141" s="360" t="s">
        <v>5782</v>
      </c>
      <c r="E6141" s="360" t="s">
        <v>5783</v>
      </c>
      <c r="F6141" s="362" t="s">
        <v>5784</v>
      </c>
      <c r="G6141" s="363" t="s">
        <v>5785</v>
      </c>
      <c r="H6141" s="361" t="s">
        <v>5786</v>
      </c>
      <c r="I6141" s="361" t="s">
        <v>5787</v>
      </c>
      <c r="J6141" s="361" t="s">
        <v>5788</v>
      </c>
      <c r="K6141" s="364"/>
      <c r="L6141" s="494"/>
    </row>
    <row r="6142" spans="1:13" ht="24" x14ac:dyDescent="0.2">
      <c r="A6142" s="359" t="s">
        <v>10725</v>
      </c>
      <c r="B6142" s="365" t="s">
        <v>5789</v>
      </c>
      <c r="C6142" s="366" t="s">
        <v>6016</v>
      </c>
      <c r="D6142" s="365" t="s">
        <v>217</v>
      </c>
      <c r="E6142" s="365" t="s">
        <v>6040</v>
      </c>
      <c r="F6142" s="367" t="s">
        <v>5936</v>
      </c>
      <c r="G6142" s="368" t="s">
        <v>280</v>
      </c>
      <c r="H6142" s="369">
        <v>1</v>
      </c>
      <c r="I6142" s="370">
        <v>12.04</v>
      </c>
      <c r="J6142" s="370">
        <v>12.040000000000003</v>
      </c>
      <c r="K6142" s="371"/>
      <c r="L6142" s="495">
        <v>14.52</v>
      </c>
      <c r="M6142" s="488">
        <v>14.52</v>
      </c>
    </row>
    <row r="6143" spans="1:13" ht="24" x14ac:dyDescent="0.2">
      <c r="A6143" s="359" t="s">
        <v>10726</v>
      </c>
      <c r="B6143" s="418" t="s">
        <v>5898</v>
      </c>
      <c r="C6143" s="419" t="s">
        <v>6017</v>
      </c>
      <c r="D6143" s="418" t="s">
        <v>217</v>
      </c>
      <c r="E6143" s="418" t="s">
        <v>6018</v>
      </c>
      <c r="F6143" s="420" t="s">
        <v>5908</v>
      </c>
      <c r="G6143" s="421" t="s">
        <v>185</v>
      </c>
      <c r="H6143" s="422">
        <v>1.7500000000000002E-2</v>
      </c>
      <c r="I6143" s="423">
        <v>16.91</v>
      </c>
      <c r="J6143" s="423">
        <v>0.28999999999999998</v>
      </c>
      <c r="K6143" s="379"/>
      <c r="L6143" s="493">
        <v>20.38</v>
      </c>
      <c r="M6143" s="490"/>
    </row>
    <row r="6144" spans="1:13" ht="24" x14ac:dyDescent="0.2">
      <c r="A6144" s="359" t="s">
        <v>15126</v>
      </c>
      <c r="B6144" s="424" t="s">
        <v>5898</v>
      </c>
      <c r="C6144" s="425" t="s">
        <v>6019</v>
      </c>
      <c r="D6144" s="424" t="s">
        <v>217</v>
      </c>
      <c r="E6144" s="424" t="s">
        <v>6020</v>
      </c>
      <c r="F6144" s="426" t="s">
        <v>5908</v>
      </c>
      <c r="G6144" s="427" t="s">
        <v>185</v>
      </c>
      <c r="H6144" s="428">
        <v>0.1069</v>
      </c>
      <c r="I6144" s="429">
        <v>23.63</v>
      </c>
      <c r="J6144" s="417">
        <v>2.52</v>
      </c>
      <c r="K6144" s="379"/>
      <c r="L6144" s="489">
        <v>28.47</v>
      </c>
    </row>
    <row r="6145" spans="1:13" ht="24.75" thickBot="1" x14ac:dyDescent="0.25">
      <c r="A6145" s="359" t="s">
        <v>15127</v>
      </c>
      <c r="B6145" s="424" t="s">
        <v>5898</v>
      </c>
      <c r="C6145" s="425" t="s">
        <v>6021</v>
      </c>
      <c r="D6145" s="424" t="s">
        <v>217</v>
      </c>
      <c r="E6145" s="424" t="s">
        <v>6022</v>
      </c>
      <c r="F6145" s="426" t="s">
        <v>5936</v>
      </c>
      <c r="G6145" s="427" t="s">
        <v>280</v>
      </c>
      <c r="H6145" s="428">
        <v>1</v>
      </c>
      <c r="I6145" s="429">
        <v>8.4805874999999986</v>
      </c>
      <c r="J6145" s="417">
        <v>8.48</v>
      </c>
      <c r="K6145" s="379"/>
      <c r="L6145" s="489">
        <v>10.210000000000001</v>
      </c>
    </row>
    <row r="6146" spans="1:13" ht="24.75" thickTop="1" x14ac:dyDescent="0.2">
      <c r="A6146" s="359" t="s">
        <v>15128</v>
      </c>
      <c r="B6146" s="390" t="s">
        <v>5794</v>
      </c>
      <c r="C6146" s="391" t="s">
        <v>6023</v>
      </c>
      <c r="D6146" s="390" t="s">
        <v>217</v>
      </c>
      <c r="E6146" s="390" t="s">
        <v>6024</v>
      </c>
      <c r="F6146" s="392" t="s">
        <v>5798</v>
      </c>
      <c r="G6146" s="393" t="s">
        <v>160</v>
      </c>
      <c r="H6146" s="394">
        <v>1.19</v>
      </c>
      <c r="I6146" s="395">
        <v>0.18</v>
      </c>
      <c r="J6146" s="395">
        <v>0.21</v>
      </c>
      <c r="K6146" s="379"/>
      <c r="L6146" s="491">
        <v>0.22</v>
      </c>
    </row>
    <row r="6147" spans="1:13" ht="24" x14ac:dyDescent="0.2">
      <c r="A6147" s="359" t="s">
        <v>10727</v>
      </c>
      <c r="B6147" s="373" t="s">
        <v>5794</v>
      </c>
      <c r="C6147" s="374" t="s">
        <v>6025</v>
      </c>
      <c r="D6147" s="373" t="s">
        <v>217</v>
      </c>
      <c r="E6147" s="373" t="s">
        <v>6026</v>
      </c>
      <c r="F6147" s="375" t="s">
        <v>5798</v>
      </c>
      <c r="G6147" s="376" t="s">
        <v>280</v>
      </c>
      <c r="H6147" s="377">
        <v>2.5000000000000001E-2</v>
      </c>
      <c r="I6147" s="378">
        <v>21.99</v>
      </c>
      <c r="J6147" s="378">
        <v>0.54</v>
      </c>
      <c r="K6147" s="379"/>
      <c r="L6147" s="493">
        <v>26.5</v>
      </c>
    </row>
    <row r="6148" spans="1:13" x14ac:dyDescent="0.2">
      <c r="A6148" s="359" t="s">
        <v>10729</v>
      </c>
      <c r="B6148" s="360" t="s">
        <v>13208</v>
      </c>
      <c r="C6148" s="361" t="s">
        <v>5781</v>
      </c>
      <c r="D6148" s="360" t="s">
        <v>5782</v>
      </c>
      <c r="E6148" s="360" t="s">
        <v>5783</v>
      </c>
      <c r="F6148" s="362" t="s">
        <v>5784</v>
      </c>
      <c r="G6148" s="363" t="s">
        <v>5785</v>
      </c>
      <c r="H6148" s="361" t="s">
        <v>5786</v>
      </c>
      <c r="I6148" s="361" t="s">
        <v>5787</v>
      </c>
      <c r="J6148" s="361" t="s">
        <v>5788</v>
      </c>
      <c r="K6148" s="364"/>
      <c r="L6148" s="494"/>
    </row>
    <row r="6149" spans="1:13" x14ac:dyDescent="0.2">
      <c r="A6149" s="359" t="s">
        <v>10731</v>
      </c>
      <c r="B6149" s="365" t="s">
        <v>5789</v>
      </c>
      <c r="C6149" s="366" t="s">
        <v>6014</v>
      </c>
      <c r="D6149" s="365" t="s">
        <v>5791</v>
      </c>
      <c r="E6149" s="365" t="s">
        <v>318</v>
      </c>
      <c r="F6149" s="367">
        <v>6</v>
      </c>
      <c r="G6149" s="368" t="s">
        <v>5298</v>
      </c>
      <c r="H6149" s="369">
        <v>1</v>
      </c>
      <c r="I6149" s="370">
        <v>10.07</v>
      </c>
      <c r="J6149" s="370">
        <v>10.07</v>
      </c>
      <c r="K6149" s="371"/>
      <c r="L6149" s="495">
        <v>12.12</v>
      </c>
      <c r="M6149" s="488">
        <v>12.12</v>
      </c>
    </row>
    <row r="6150" spans="1:13" x14ac:dyDescent="0.2">
      <c r="A6150" s="359" t="s">
        <v>10732</v>
      </c>
      <c r="B6150" s="373" t="s">
        <v>5794</v>
      </c>
      <c r="C6150" s="374" t="s">
        <v>5795</v>
      </c>
      <c r="D6150" s="373" t="s">
        <v>5791</v>
      </c>
      <c r="E6150" s="373" t="s">
        <v>5302</v>
      </c>
      <c r="F6150" s="375" t="s">
        <v>5796</v>
      </c>
      <c r="G6150" s="376" t="s">
        <v>86</v>
      </c>
      <c r="H6150" s="377">
        <v>0.08</v>
      </c>
      <c r="I6150" s="378">
        <v>12.5</v>
      </c>
      <c r="J6150" s="378">
        <v>1</v>
      </c>
      <c r="K6150" s="379"/>
      <c r="L6150" s="493">
        <v>15.06</v>
      </c>
    </row>
    <row r="6151" spans="1:13" x14ac:dyDescent="0.2">
      <c r="A6151" s="359" t="s">
        <v>15129</v>
      </c>
      <c r="B6151" s="396" t="s">
        <v>5794</v>
      </c>
      <c r="C6151" s="397" t="s">
        <v>5971</v>
      </c>
      <c r="D6151" s="396" t="s">
        <v>5791</v>
      </c>
      <c r="E6151" s="396" t="s">
        <v>5293</v>
      </c>
      <c r="F6151" s="398" t="s">
        <v>5796</v>
      </c>
      <c r="G6151" s="399" t="s">
        <v>86</v>
      </c>
      <c r="H6151" s="400">
        <v>0.08</v>
      </c>
      <c r="I6151" s="430">
        <v>18.510000000000002</v>
      </c>
      <c r="J6151" s="380">
        <v>1.48</v>
      </c>
      <c r="K6151" s="379"/>
      <c r="L6151" s="489">
        <v>22.3</v>
      </c>
    </row>
    <row r="6152" spans="1:13" ht="12.75" thickBot="1" x14ac:dyDescent="0.25">
      <c r="A6152" s="359" t="s">
        <v>15130</v>
      </c>
      <c r="B6152" s="396" t="s">
        <v>5794</v>
      </c>
      <c r="C6152" s="397" t="s">
        <v>5953</v>
      </c>
      <c r="D6152" s="396" t="s">
        <v>5791</v>
      </c>
      <c r="E6152" s="396" t="s">
        <v>5297</v>
      </c>
      <c r="F6152" s="398" t="s">
        <v>5798</v>
      </c>
      <c r="G6152" s="399" t="s">
        <v>5298</v>
      </c>
      <c r="H6152" s="400">
        <v>0.02</v>
      </c>
      <c r="I6152" s="430">
        <v>20.12</v>
      </c>
      <c r="J6152" s="380">
        <v>0.4</v>
      </c>
      <c r="K6152" s="379"/>
      <c r="L6152" s="489">
        <v>24.25</v>
      </c>
    </row>
    <row r="6153" spans="1:13" ht="12.75" thickTop="1" x14ac:dyDescent="0.2">
      <c r="A6153" s="359" t="s">
        <v>15131</v>
      </c>
      <c r="B6153" s="390" t="s">
        <v>5794</v>
      </c>
      <c r="C6153" s="391" t="s">
        <v>5993</v>
      </c>
      <c r="D6153" s="390" t="s">
        <v>5791</v>
      </c>
      <c r="E6153" s="390" t="s">
        <v>5373</v>
      </c>
      <c r="F6153" s="392" t="s">
        <v>5798</v>
      </c>
      <c r="G6153" s="393" t="s">
        <v>5298</v>
      </c>
      <c r="H6153" s="394">
        <v>1.1000000000000001</v>
      </c>
      <c r="I6153" s="395">
        <v>6.54</v>
      </c>
      <c r="J6153" s="395">
        <v>7.19</v>
      </c>
      <c r="K6153" s="379"/>
      <c r="L6153" s="491">
        <v>7.88</v>
      </c>
    </row>
    <row r="6154" spans="1:13" x14ac:dyDescent="0.2">
      <c r="A6154" s="359" t="s">
        <v>10733</v>
      </c>
      <c r="B6154" s="360" t="s">
        <v>13209</v>
      </c>
      <c r="C6154" s="361" t="s">
        <v>5781</v>
      </c>
      <c r="D6154" s="360" t="s">
        <v>5782</v>
      </c>
      <c r="E6154" s="360" t="s">
        <v>5783</v>
      </c>
      <c r="F6154" s="362" t="s">
        <v>5784</v>
      </c>
      <c r="G6154" s="363" t="s">
        <v>5785</v>
      </c>
      <c r="H6154" s="361" t="s">
        <v>5786</v>
      </c>
      <c r="I6154" s="361" t="s">
        <v>5787</v>
      </c>
      <c r="J6154" s="361" t="s">
        <v>5788</v>
      </c>
      <c r="K6154" s="364"/>
      <c r="L6154" s="494"/>
    </row>
    <row r="6155" spans="1:13" ht="24" x14ac:dyDescent="0.2">
      <c r="A6155" s="359" t="s">
        <v>10735</v>
      </c>
      <c r="B6155" s="365" t="s">
        <v>5789</v>
      </c>
      <c r="C6155" s="366" t="s">
        <v>6035</v>
      </c>
      <c r="D6155" s="365" t="s">
        <v>217</v>
      </c>
      <c r="E6155" s="365" t="s">
        <v>338</v>
      </c>
      <c r="F6155" s="367" t="s">
        <v>5936</v>
      </c>
      <c r="G6155" s="368" t="s">
        <v>280</v>
      </c>
      <c r="H6155" s="369">
        <v>1</v>
      </c>
      <c r="I6155" s="370">
        <v>9.5200000000000014</v>
      </c>
      <c r="J6155" s="370">
        <v>9.52</v>
      </c>
      <c r="K6155" s="371"/>
      <c r="L6155" s="495">
        <v>11.47</v>
      </c>
      <c r="M6155" s="488">
        <v>11.47</v>
      </c>
    </row>
    <row r="6156" spans="1:13" ht="24" x14ac:dyDescent="0.2">
      <c r="A6156" s="359" t="s">
        <v>10736</v>
      </c>
      <c r="B6156" s="418" t="s">
        <v>5898</v>
      </c>
      <c r="C6156" s="419" t="s">
        <v>6017</v>
      </c>
      <c r="D6156" s="418" t="s">
        <v>217</v>
      </c>
      <c r="E6156" s="418" t="s">
        <v>6018</v>
      </c>
      <c r="F6156" s="420" t="s">
        <v>5908</v>
      </c>
      <c r="G6156" s="421" t="s">
        <v>185</v>
      </c>
      <c r="H6156" s="422">
        <v>6.4000000000000003E-3</v>
      </c>
      <c r="I6156" s="423">
        <v>16.91</v>
      </c>
      <c r="J6156" s="423">
        <v>0.1</v>
      </c>
      <c r="K6156" s="379"/>
      <c r="L6156" s="493">
        <v>20.38</v>
      </c>
      <c r="M6156" s="490"/>
    </row>
    <row r="6157" spans="1:13" ht="24" x14ac:dyDescent="0.2">
      <c r="A6157" s="359" t="s">
        <v>10737</v>
      </c>
      <c r="B6157" s="418" t="s">
        <v>5898</v>
      </c>
      <c r="C6157" s="419" t="s">
        <v>6019</v>
      </c>
      <c r="D6157" s="418" t="s">
        <v>217</v>
      </c>
      <c r="E6157" s="418" t="s">
        <v>6020</v>
      </c>
      <c r="F6157" s="420" t="s">
        <v>5908</v>
      </c>
      <c r="G6157" s="421" t="s">
        <v>185</v>
      </c>
      <c r="H6157" s="422">
        <v>3.9199999999999999E-2</v>
      </c>
      <c r="I6157" s="423">
        <v>23.63</v>
      </c>
      <c r="J6157" s="423">
        <v>0.92</v>
      </c>
      <c r="K6157" s="379"/>
      <c r="L6157" s="493">
        <v>28.47</v>
      </c>
      <c r="M6157" s="490"/>
    </row>
    <row r="6158" spans="1:13" ht="24" x14ac:dyDescent="0.2">
      <c r="A6158" s="359" t="s">
        <v>15132</v>
      </c>
      <c r="B6158" s="424" t="s">
        <v>5898</v>
      </c>
      <c r="C6158" s="425" t="s">
        <v>6037</v>
      </c>
      <c r="D6158" s="424" t="s">
        <v>217</v>
      </c>
      <c r="E6158" s="424" t="s">
        <v>6038</v>
      </c>
      <c r="F6158" s="426" t="s">
        <v>5936</v>
      </c>
      <c r="G6158" s="427" t="s">
        <v>280</v>
      </c>
      <c r="H6158" s="428">
        <v>1</v>
      </c>
      <c r="I6158" s="429">
        <v>7.8724285714285704</v>
      </c>
      <c r="J6158" s="417">
        <v>7.87</v>
      </c>
      <c r="K6158" s="379"/>
      <c r="L6158" s="489">
        <v>9.4600000000000009</v>
      </c>
    </row>
    <row r="6159" spans="1:13" ht="24.75" thickBot="1" x14ac:dyDescent="0.25">
      <c r="A6159" s="359" t="s">
        <v>15133</v>
      </c>
      <c r="B6159" s="396" t="s">
        <v>5794</v>
      </c>
      <c r="C6159" s="397" t="s">
        <v>6023</v>
      </c>
      <c r="D6159" s="396" t="s">
        <v>217</v>
      </c>
      <c r="E6159" s="396" t="s">
        <v>6024</v>
      </c>
      <c r="F6159" s="398" t="s">
        <v>5798</v>
      </c>
      <c r="G6159" s="399" t="s">
        <v>160</v>
      </c>
      <c r="H6159" s="400">
        <v>0.54300000000000004</v>
      </c>
      <c r="I6159" s="430">
        <v>0.18</v>
      </c>
      <c r="J6159" s="380">
        <v>0.09</v>
      </c>
      <c r="K6159" s="379"/>
      <c r="L6159" s="489">
        <v>0.22</v>
      </c>
    </row>
    <row r="6160" spans="1:13" ht="24.75" thickTop="1" x14ac:dyDescent="0.2">
      <c r="A6160" s="359" t="s">
        <v>15134</v>
      </c>
      <c r="B6160" s="390" t="s">
        <v>5794</v>
      </c>
      <c r="C6160" s="391" t="s">
        <v>6025</v>
      </c>
      <c r="D6160" s="390" t="s">
        <v>217</v>
      </c>
      <c r="E6160" s="390" t="s">
        <v>6026</v>
      </c>
      <c r="F6160" s="392" t="s">
        <v>5798</v>
      </c>
      <c r="G6160" s="393" t="s">
        <v>280</v>
      </c>
      <c r="H6160" s="394">
        <v>2.5000000000000001E-2</v>
      </c>
      <c r="I6160" s="395">
        <v>21.99</v>
      </c>
      <c r="J6160" s="395">
        <v>0.54</v>
      </c>
      <c r="K6160" s="379"/>
      <c r="L6160" s="491">
        <v>26.5</v>
      </c>
    </row>
    <row r="6161" spans="1:13" x14ac:dyDescent="0.2">
      <c r="A6161" s="359" t="s">
        <v>10738</v>
      </c>
      <c r="B6161" s="360" t="s">
        <v>13210</v>
      </c>
      <c r="C6161" s="361" t="s">
        <v>5781</v>
      </c>
      <c r="D6161" s="360" t="s">
        <v>5782</v>
      </c>
      <c r="E6161" s="360" t="s">
        <v>5783</v>
      </c>
      <c r="F6161" s="362" t="s">
        <v>5784</v>
      </c>
      <c r="G6161" s="363" t="s">
        <v>5785</v>
      </c>
      <c r="H6161" s="361" t="s">
        <v>5786</v>
      </c>
      <c r="I6161" s="361" t="s">
        <v>5787</v>
      </c>
      <c r="J6161" s="361" t="s">
        <v>5788</v>
      </c>
      <c r="K6161" s="364"/>
      <c r="L6161" s="494"/>
    </row>
    <row r="6162" spans="1:13" ht="24" x14ac:dyDescent="0.2">
      <c r="A6162" s="359" t="s">
        <v>10740</v>
      </c>
      <c r="B6162" s="365" t="s">
        <v>5789</v>
      </c>
      <c r="C6162" s="366" t="s">
        <v>6051</v>
      </c>
      <c r="D6162" s="365" t="s">
        <v>217</v>
      </c>
      <c r="E6162" s="365" t="s">
        <v>340</v>
      </c>
      <c r="F6162" s="367" t="s">
        <v>5936</v>
      </c>
      <c r="G6162" s="368" t="s">
        <v>280</v>
      </c>
      <c r="H6162" s="369">
        <v>1</v>
      </c>
      <c r="I6162" s="370">
        <v>7.99</v>
      </c>
      <c r="J6162" s="370">
        <v>7.9899999999999993</v>
      </c>
      <c r="K6162" s="371"/>
      <c r="L6162" s="495">
        <v>9.64</v>
      </c>
      <c r="M6162" s="488">
        <v>9.64</v>
      </c>
    </row>
    <row r="6163" spans="1:13" ht="24" x14ac:dyDescent="0.2">
      <c r="A6163" s="359" t="s">
        <v>10741</v>
      </c>
      <c r="B6163" s="418" t="s">
        <v>5898</v>
      </c>
      <c r="C6163" s="419" t="s">
        <v>6017</v>
      </c>
      <c r="D6163" s="418" t="s">
        <v>217</v>
      </c>
      <c r="E6163" s="418" t="s">
        <v>6018</v>
      </c>
      <c r="F6163" s="420" t="s">
        <v>5908</v>
      </c>
      <c r="G6163" s="421" t="s">
        <v>185</v>
      </c>
      <c r="H6163" s="422">
        <v>4.1999999999999997E-3</v>
      </c>
      <c r="I6163" s="423">
        <v>16.91</v>
      </c>
      <c r="J6163" s="423">
        <v>7.0000000000000007E-2</v>
      </c>
      <c r="K6163" s="379"/>
      <c r="L6163" s="493">
        <v>20.38</v>
      </c>
      <c r="M6163" s="490"/>
    </row>
    <row r="6164" spans="1:13" ht="24" x14ac:dyDescent="0.2">
      <c r="A6164" s="359" t="s">
        <v>10742</v>
      </c>
      <c r="B6164" s="418" t="s">
        <v>5898</v>
      </c>
      <c r="C6164" s="419" t="s">
        <v>6019</v>
      </c>
      <c r="D6164" s="418" t="s">
        <v>217</v>
      </c>
      <c r="E6164" s="418" t="s">
        <v>6020</v>
      </c>
      <c r="F6164" s="420" t="s">
        <v>5908</v>
      </c>
      <c r="G6164" s="421" t="s">
        <v>185</v>
      </c>
      <c r="H6164" s="422">
        <v>2.5700000000000001E-2</v>
      </c>
      <c r="I6164" s="423">
        <v>23.63</v>
      </c>
      <c r="J6164" s="423">
        <v>0.6</v>
      </c>
      <c r="K6164" s="379"/>
      <c r="L6164" s="493">
        <v>28.47</v>
      </c>
      <c r="M6164" s="490"/>
    </row>
    <row r="6165" spans="1:13" ht="24" x14ac:dyDescent="0.2">
      <c r="A6165" s="359" t="s">
        <v>15135</v>
      </c>
      <c r="B6165" s="424" t="s">
        <v>5898</v>
      </c>
      <c r="C6165" s="425" t="s">
        <v>6052</v>
      </c>
      <c r="D6165" s="424" t="s">
        <v>217</v>
      </c>
      <c r="E6165" s="424" t="s">
        <v>6053</v>
      </c>
      <c r="F6165" s="426" t="s">
        <v>5936</v>
      </c>
      <c r="G6165" s="427" t="s">
        <v>280</v>
      </c>
      <c r="H6165" s="428">
        <v>1</v>
      </c>
      <c r="I6165" s="429">
        <v>6.7211833333333342</v>
      </c>
      <c r="J6165" s="417">
        <v>6.72</v>
      </c>
      <c r="K6165" s="379"/>
      <c r="L6165" s="489">
        <v>8.09</v>
      </c>
    </row>
    <row r="6166" spans="1:13" ht="24.75" thickBot="1" x14ac:dyDescent="0.25">
      <c r="A6166" s="359" t="s">
        <v>15136</v>
      </c>
      <c r="B6166" s="396" t="s">
        <v>5794</v>
      </c>
      <c r="C6166" s="397" t="s">
        <v>6023</v>
      </c>
      <c r="D6166" s="396" t="s">
        <v>217</v>
      </c>
      <c r="E6166" s="396" t="s">
        <v>6024</v>
      </c>
      <c r="F6166" s="398" t="s">
        <v>5798</v>
      </c>
      <c r="G6166" s="399" t="s">
        <v>160</v>
      </c>
      <c r="H6166" s="400">
        <v>0.36699999999999999</v>
      </c>
      <c r="I6166" s="430">
        <v>0.18</v>
      </c>
      <c r="J6166" s="380">
        <v>0.06</v>
      </c>
      <c r="K6166" s="379"/>
      <c r="L6166" s="489">
        <v>0.22</v>
      </c>
    </row>
    <row r="6167" spans="1:13" ht="24.75" thickTop="1" x14ac:dyDescent="0.2">
      <c r="A6167" s="359" t="s">
        <v>15137</v>
      </c>
      <c r="B6167" s="390" t="s">
        <v>5794</v>
      </c>
      <c r="C6167" s="391" t="s">
        <v>6025</v>
      </c>
      <c r="D6167" s="390" t="s">
        <v>217</v>
      </c>
      <c r="E6167" s="390" t="s">
        <v>6026</v>
      </c>
      <c r="F6167" s="392" t="s">
        <v>5798</v>
      </c>
      <c r="G6167" s="393" t="s">
        <v>280</v>
      </c>
      <c r="H6167" s="394">
        <v>2.5000000000000001E-2</v>
      </c>
      <c r="I6167" s="395">
        <v>21.99</v>
      </c>
      <c r="J6167" s="395">
        <v>0.54</v>
      </c>
      <c r="K6167" s="379"/>
      <c r="L6167" s="491">
        <v>26.5</v>
      </c>
    </row>
    <row r="6168" spans="1:13" x14ac:dyDescent="0.2">
      <c r="A6168" s="359" t="s">
        <v>10743</v>
      </c>
      <c r="B6168" s="360" t="s">
        <v>13211</v>
      </c>
      <c r="C6168" s="361" t="s">
        <v>5781</v>
      </c>
      <c r="D6168" s="360" t="s">
        <v>5782</v>
      </c>
      <c r="E6168" s="360" t="s">
        <v>5783</v>
      </c>
      <c r="F6168" s="362" t="s">
        <v>5784</v>
      </c>
      <c r="G6168" s="363" t="s">
        <v>5785</v>
      </c>
      <c r="H6168" s="361" t="s">
        <v>5786</v>
      </c>
      <c r="I6168" s="361" t="s">
        <v>5787</v>
      </c>
      <c r="J6168" s="361" t="s">
        <v>5788</v>
      </c>
      <c r="K6168" s="364"/>
      <c r="L6168" s="494"/>
    </row>
    <row r="6169" spans="1:13" x14ac:dyDescent="0.2">
      <c r="A6169" s="359" t="s">
        <v>10745</v>
      </c>
      <c r="B6169" s="365" t="s">
        <v>5789</v>
      </c>
      <c r="C6169" s="366" t="s">
        <v>6056</v>
      </c>
      <c r="D6169" s="365" t="s">
        <v>5791</v>
      </c>
      <c r="E6169" s="365" t="s">
        <v>352</v>
      </c>
      <c r="F6169" s="367">
        <v>6</v>
      </c>
      <c r="G6169" s="368" t="s">
        <v>5885</v>
      </c>
      <c r="H6169" s="369">
        <v>1</v>
      </c>
      <c r="I6169" s="370">
        <v>2441.0700000000002</v>
      </c>
      <c r="J6169" s="370">
        <v>2441.0700000000002</v>
      </c>
      <c r="K6169" s="371"/>
      <c r="L6169" s="495">
        <v>2940.63</v>
      </c>
      <c r="M6169" s="488">
        <v>2940.63</v>
      </c>
    </row>
    <row r="6170" spans="1:13" x14ac:dyDescent="0.2">
      <c r="A6170" s="359" t="s">
        <v>10746</v>
      </c>
      <c r="B6170" s="373" t="s">
        <v>5794</v>
      </c>
      <c r="C6170" s="374" t="s">
        <v>5795</v>
      </c>
      <c r="D6170" s="373" t="s">
        <v>5791</v>
      </c>
      <c r="E6170" s="373" t="s">
        <v>5302</v>
      </c>
      <c r="F6170" s="375" t="s">
        <v>5796</v>
      </c>
      <c r="G6170" s="376" t="s">
        <v>86</v>
      </c>
      <c r="H6170" s="377">
        <v>16.6907</v>
      </c>
      <c r="I6170" s="378">
        <v>12.5</v>
      </c>
      <c r="J6170" s="378">
        <v>208.63</v>
      </c>
      <c r="K6170" s="379"/>
      <c r="L6170" s="493">
        <v>15.06</v>
      </c>
    </row>
    <row r="6171" spans="1:13" x14ac:dyDescent="0.2">
      <c r="A6171" s="359" t="s">
        <v>15138</v>
      </c>
      <c r="B6171" s="396" t="s">
        <v>5794</v>
      </c>
      <c r="C6171" s="397" t="s">
        <v>6047</v>
      </c>
      <c r="D6171" s="396" t="s">
        <v>5791</v>
      </c>
      <c r="E6171" s="396" t="s">
        <v>5371</v>
      </c>
      <c r="F6171" s="398" t="s">
        <v>5798</v>
      </c>
      <c r="G6171" s="399" t="s">
        <v>5298</v>
      </c>
      <c r="H6171" s="400">
        <v>121</v>
      </c>
      <c r="I6171" s="430">
        <v>6.93</v>
      </c>
      <c r="J6171" s="380">
        <v>838.53</v>
      </c>
      <c r="K6171" s="379"/>
      <c r="L6171" s="489">
        <v>8.35</v>
      </c>
    </row>
    <row r="6172" spans="1:13" ht="12.75" thickBot="1" x14ac:dyDescent="0.25">
      <c r="A6172" s="359" t="s">
        <v>15139</v>
      </c>
      <c r="B6172" s="396" t="s">
        <v>5794</v>
      </c>
      <c r="C6172" s="397" t="s">
        <v>5797</v>
      </c>
      <c r="D6172" s="396" t="s">
        <v>5791</v>
      </c>
      <c r="E6172" s="396" t="s">
        <v>5380</v>
      </c>
      <c r="F6172" s="398" t="s">
        <v>5798</v>
      </c>
      <c r="G6172" s="399" t="s">
        <v>5298</v>
      </c>
      <c r="H6172" s="400">
        <v>320</v>
      </c>
      <c r="I6172" s="430">
        <v>0.52</v>
      </c>
      <c r="J6172" s="380">
        <v>166.4</v>
      </c>
      <c r="K6172" s="379"/>
      <c r="L6172" s="489">
        <v>0.63</v>
      </c>
    </row>
    <row r="6173" spans="1:13" ht="12.75" thickTop="1" x14ac:dyDescent="0.2">
      <c r="A6173" s="359" t="s">
        <v>15140</v>
      </c>
      <c r="B6173" s="390" t="s">
        <v>5794</v>
      </c>
      <c r="C6173" s="391" t="s">
        <v>5971</v>
      </c>
      <c r="D6173" s="390" t="s">
        <v>5791</v>
      </c>
      <c r="E6173" s="390" t="s">
        <v>5293</v>
      </c>
      <c r="F6173" s="392" t="s">
        <v>5796</v>
      </c>
      <c r="G6173" s="393" t="s">
        <v>86</v>
      </c>
      <c r="H6173" s="394">
        <v>10.4427</v>
      </c>
      <c r="I6173" s="395">
        <v>18.510000000000002</v>
      </c>
      <c r="J6173" s="395">
        <v>193.29</v>
      </c>
      <c r="K6173" s="379"/>
      <c r="L6173" s="491">
        <v>22.3</v>
      </c>
    </row>
    <row r="6174" spans="1:13" x14ac:dyDescent="0.2">
      <c r="A6174" s="359" t="s">
        <v>10747</v>
      </c>
      <c r="B6174" s="373" t="s">
        <v>5794</v>
      </c>
      <c r="C6174" s="374" t="s">
        <v>5815</v>
      </c>
      <c r="D6174" s="373" t="s">
        <v>5791</v>
      </c>
      <c r="E6174" s="373" t="s">
        <v>5286</v>
      </c>
      <c r="F6174" s="375" t="s">
        <v>5796</v>
      </c>
      <c r="G6174" s="376" t="s">
        <v>86</v>
      </c>
      <c r="H6174" s="377">
        <v>5.8032000000000004</v>
      </c>
      <c r="I6174" s="378">
        <v>11.07</v>
      </c>
      <c r="J6174" s="378">
        <v>64.239999999999995</v>
      </c>
      <c r="K6174" s="379"/>
      <c r="L6174" s="493">
        <v>13.34</v>
      </c>
    </row>
    <row r="6175" spans="1:13" x14ac:dyDescent="0.2">
      <c r="A6175" s="359" t="s">
        <v>10749</v>
      </c>
      <c r="B6175" s="373" t="s">
        <v>5794</v>
      </c>
      <c r="C6175" s="374" t="s">
        <v>5882</v>
      </c>
      <c r="D6175" s="373" t="s">
        <v>5791</v>
      </c>
      <c r="E6175" s="373" t="s">
        <v>5402</v>
      </c>
      <c r="F6175" s="375" t="s">
        <v>5796</v>
      </c>
      <c r="G6175" s="376" t="s">
        <v>86</v>
      </c>
      <c r="H6175" s="377">
        <v>1.9348000000000001</v>
      </c>
      <c r="I6175" s="378">
        <v>18.510000000000002</v>
      </c>
      <c r="J6175" s="378">
        <v>35.81</v>
      </c>
      <c r="K6175" s="379"/>
      <c r="L6175" s="493">
        <v>22.3</v>
      </c>
    </row>
    <row r="6176" spans="1:13" x14ac:dyDescent="0.2">
      <c r="A6176" s="359" t="s">
        <v>10750</v>
      </c>
      <c r="B6176" s="373" t="s">
        <v>5794</v>
      </c>
      <c r="C6176" s="374" t="s">
        <v>5976</v>
      </c>
      <c r="D6176" s="373" t="s">
        <v>5791</v>
      </c>
      <c r="E6176" s="373" t="s">
        <v>5369</v>
      </c>
      <c r="F6176" s="375" t="s">
        <v>5798</v>
      </c>
      <c r="G6176" s="376" t="s">
        <v>5298</v>
      </c>
      <c r="H6176" s="377">
        <v>25.813700000000001</v>
      </c>
      <c r="I6176" s="378">
        <v>9.3000000000000007</v>
      </c>
      <c r="J6176" s="378">
        <v>240.06</v>
      </c>
      <c r="K6176" s="379"/>
      <c r="L6176" s="493">
        <v>11.21</v>
      </c>
    </row>
    <row r="6177" spans="1:13" x14ac:dyDescent="0.2">
      <c r="A6177" s="359" t="s">
        <v>10751</v>
      </c>
      <c r="B6177" s="373" t="s">
        <v>5794</v>
      </c>
      <c r="C6177" s="374" t="s">
        <v>6057</v>
      </c>
      <c r="D6177" s="373" t="s">
        <v>5791</v>
      </c>
      <c r="E6177" s="373" t="s">
        <v>5367</v>
      </c>
      <c r="F6177" s="375" t="s">
        <v>5798</v>
      </c>
      <c r="G6177" s="376" t="s">
        <v>5298</v>
      </c>
      <c r="H6177" s="377">
        <v>0.49</v>
      </c>
      <c r="I6177" s="378">
        <v>17.43</v>
      </c>
      <c r="J6177" s="378">
        <v>8.5399999999999991</v>
      </c>
      <c r="K6177" s="379"/>
      <c r="L6177" s="493">
        <v>21</v>
      </c>
    </row>
    <row r="6178" spans="1:13" x14ac:dyDescent="0.2">
      <c r="A6178" s="359" t="s">
        <v>15141</v>
      </c>
      <c r="B6178" s="396" t="s">
        <v>5794</v>
      </c>
      <c r="C6178" s="397" t="s">
        <v>5953</v>
      </c>
      <c r="D6178" s="396" t="s">
        <v>5791</v>
      </c>
      <c r="E6178" s="396" t="s">
        <v>5297</v>
      </c>
      <c r="F6178" s="398" t="s">
        <v>5798</v>
      </c>
      <c r="G6178" s="399" t="s">
        <v>5298</v>
      </c>
      <c r="H6178" s="400">
        <v>2.6692999999999998</v>
      </c>
      <c r="I6178" s="430">
        <v>20.12</v>
      </c>
      <c r="J6178" s="380">
        <v>53.7</v>
      </c>
      <c r="K6178" s="379"/>
      <c r="L6178" s="489">
        <v>24.25</v>
      </c>
    </row>
    <row r="6179" spans="1:13" ht="12.75" thickBot="1" x14ac:dyDescent="0.25">
      <c r="A6179" s="359" t="s">
        <v>15142</v>
      </c>
      <c r="B6179" s="396" t="s">
        <v>5794</v>
      </c>
      <c r="C6179" s="397" t="s">
        <v>5966</v>
      </c>
      <c r="D6179" s="396" t="s">
        <v>5791</v>
      </c>
      <c r="E6179" s="396" t="s">
        <v>5538</v>
      </c>
      <c r="F6179" s="398" t="s">
        <v>5798</v>
      </c>
      <c r="G6179" s="399" t="s">
        <v>5885</v>
      </c>
      <c r="H6179" s="400">
        <v>0.80900000000000005</v>
      </c>
      <c r="I6179" s="430">
        <v>148.6371294117647</v>
      </c>
      <c r="J6179" s="380">
        <v>120.24</v>
      </c>
      <c r="K6179" s="379"/>
      <c r="L6179" s="489">
        <v>176.93</v>
      </c>
    </row>
    <row r="6180" spans="1:13" ht="12.75" thickTop="1" x14ac:dyDescent="0.2">
      <c r="A6180" s="359" t="s">
        <v>15143</v>
      </c>
      <c r="B6180" s="390" t="s">
        <v>5794</v>
      </c>
      <c r="C6180" s="391" t="s">
        <v>5968</v>
      </c>
      <c r="D6180" s="390" t="s">
        <v>5791</v>
      </c>
      <c r="E6180" s="390" t="s">
        <v>5377</v>
      </c>
      <c r="F6180" s="392" t="s">
        <v>5798</v>
      </c>
      <c r="G6180" s="393" t="s">
        <v>5885</v>
      </c>
      <c r="H6180" s="394">
        <v>0.627</v>
      </c>
      <c r="I6180" s="395">
        <v>117.49</v>
      </c>
      <c r="J6180" s="395">
        <v>73.66</v>
      </c>
      <c r="K6180" s="379"/>
      <c r="L6180" s="491">
        <v>141.54</v>
      </c>
    </row>
    <row r="6181" spans="1:13" x14ac:dyDescent="0.2">
      <c r="A6181" s="359" t="s">
        <v>10752</v>
      </c>
      <c r="B6181" s="373" t="s">
        <v>5794</v>
      </c>
      <c r="C6181" s="374" t="s">
        <v>5801</v>
      </c>
      <c r="D6181" s="373" t="s">
        <v>5791</v>
      </c>
      <c r="E6181" s="373" t="s">
        <v>5362</v>
      </c>
      <c r="F6181" s="375" t="s">
        <v>5796</v>
      </c>
      <c r="G6181" s="376" t="s">
        <v>86</v>
      </c>
      <c r="H6181" s="377">
        <v>5.9859999999999998</v>
      </c>
      <c r="I6181" s="378">
        <v>18.510000000000002</v>
      </c>
      <c r="J6181" s="378">
        <v>110.8</v>
      </c>
      <c r="K6181" s="379"/>
      <c r="L6181" s="493">
        <v>22.3</v>
      </c>
    </row>
    <row r="6182" spans="1:13" x14ac:dyDescent="0.2">
      <c r="A6182" s="359" t="s">
        <v>10754</v>
      </c>
      <c r="B6182" s="373" t="s">
        <v>5794</v>
      </c>
      <c r="C6182" s="374" t="s">
        <v>5965</v>
      </c>
      <c r="D6182" s="373" t="s">
        <v>5791</v>
      </c>
      <c r="E6182" s="373" t="s">
        <v>5358</v>
      </c>
      <c r="F6182" s="375" t="s">
        <v>5796</v>
      </c>
      <c r="G6182" s="376" t="s">
        <v>86</v>
      </c>
      <c r="H6182" s="377">
        <v>0.64480000000000004</v>
      </c>
      <c r="I6182" s="378">
        <v>13.28</v>
      </c>
      <c r="J6182" s="378">
        <v>8.56</v>
      </c>
      <c r="K6182" s="379"/>
      <c r="L6182" s="493">
        <v>16</v>
      </c>
    </row>
    <row r="6183" spans="1:13" x14ac:dyDescent="0.2">
      <c r="A6183" s="359" t="s">
        <v>10755</v>
      </c>
      <c r="B6183" s="373" t="s">
        <v>5794</v>
      </c>
      <c r="C6183" s="374" t="s">
        <v>5967</v>
      </c>
      <c r="D6183" s="373" t="s">
        <v>5791</v>
      </c>
      <c r="E6183" s="373" t="s">
        <v>5375</v>
      </c>
      <c r="F6183" s="375" t="s">
        <v>5798</v>
      </c>
      <c r="G6183" s="376" t="s">
        <v>5885</v>
      </c>
      <c r="H6183" s="377">
        <v>0.20899999999999999</v>
      </c>
      <c r="I6183" s="378">
        <v>118.26</v>
      </c>
      <c r="J6183" s="378">
        <v>24.71</v>
      </c>
      <c r="K6183" s="379"/>
      <c r="L6183" s="493">
        <v>142.47</v>
      </c>
    </row>
    <row r="6184" spans="1:13" x14ac:dyDescent="0.2">
      <c r="A6184" s="359" t="s">
        <v>10756</v>
      </c>
      <c r="B6184" s="373" t="s">
        <v>5794</v>
      </c>
      <c r="C6184" s="374" t="s">
        <v>5955</v>
      </c>
      <c r="D6184" s="373" t="s">
        <v>5791</v>
      </c>
      <c r="E6184" s="373" t="s">
        <v>5387</v>
      </c>
      <c r="F6184" s="375" t="s">
        <v>5798</v>
      </c>
      <c r="G6184" s="376" t="s">
        <v>5298</v>
      </c>
      <c r="H6184" s="377">
        <v>1.1140000000000001</v>
      </c>
      <c r="I6184" s="378">
        <v>20.66</v>
      </c>
      <c r="J6184" s="378">
        <v>23.01</v>
      </c>
      <c r="K6184" s="379"/>
      <c r="L6184" s="493">
        <v>24.9</v>
      </c>
    </row>
    <row r="6185" spans="1:13" x14ac:dyDescent="0.2">
      <c r="A6185" s="359" t="s">
        <v>15144</v>
      </c>
      <c r="B6185" s="396" t="s">
        <v>5794</v>
      </c>
      <c r="C6185" s="397" t="s">
        <v>6006</v>
      </c>
      <c r="D6185" s="396" t="s">
        <v>5791</v>
      </c>
      <c r="E6185" s="396" t="s">
        <v>5384</v>
      </c>
      <c r="F6185" s="398" t="s">
        <v>5798</v>
      </c>
      <c r="G6185" s="399" t="s">
        <v>5385</v>
      </c>
      <c r="H6185" s="400">
        <v>22.821999999999999</v>
      </c>
      <c r="I6185" s="430">
        <v>11.87</v>
      </c>
      <c r="J6185" s="380">
        <v>270.89</v>
      </c>
      <c r="K6185" s="379"/>
      <c r="L6185" s="489">
        <v>14.3</v>
      </c>
    </row>
    <row r="6186" spans="1:13" ht="12.75" thickBot="1" x14ac:dyDescent="0.25">
      <c r="A6186" s="359" t="s">
        <v>15145</v>
      </c>
      <c r="B6186" s="381" t="s">
        <v>13212</v>
      </c>
      <c r="C6186" s="382" t="s">
        <v>5781</v>
      </c>
      <c r="D6186" s="381" t="s">
        <v>5782</v>
      </c>
      <c r="E6186" s="381" t="s">
        <v>5783</v>
      </c>
      <c r="F6186" s="383" t="s">
        <v>5784</v>
      </c>
      <c r="G6186" s="384" t="s">
        <v>5785</v>
      </c>
      <c r="H6186" s="382" t="s">
        <v>5786</v>
      </c>
      <c r="I6186" s="431" t="s">
        <v>5787</v>
      </c>
      <c r="J6186" s="382" t="s">
        <v>5788</v>
      </c>
      <c r="K6186" s="364"/>
    </row>
    <row r="6187" spans="1:13" ht="12.75" thickTop="1" x14ac:dyDescent="0.2">
      <c r="A6187" s="359" t="s">
        <v>15146</v>
      </c>
      <c r="B6187" s="401" t="s">
        <v>5789</v>
      </c>
      <c r="C6187" s="402" t="s">
        <v>6059</v>
      </c>
      <c r="D6187" s="401" t="s">
        <v>5791</v>
      </c>
      <c r="E6187" s="401" t="s">
        <v>302</v>
      </c>
      <c r="F6187" s="403">
        <v>6</v>
      </c>
      <c r="G6187" s="404" t="s">
        <v>5607</v>
      </c>
      <c r="H6187" s="405">
        <v>1</v>
      </c>
      <c r="I6187" s="406">
        <v>12.45</v>
      </c>
      <c r="J6187" s="406">
        <v>12.45</v>
      </c>
      <c r="K6187" s="371"/>
      <c r="L6187" s="496">
        <v>15</v>
      </c>
      <c r="M6187" s="488">
        <v>15</v>
      </c>
    </row>
    <row r="6188" spans="1:13" x14ac:dyDescent="0.2">
      <c r="A6188" s="359" t="s">
        <v>10757</v>
      </c>
      <c r="B6188" s="373" t="s">
        <v>5794</v>
      </c>
      <c r="C6188" s="374" t="s">
        <v>5998</v>
      </c>
      <c r="D6188" s="373" t="s">
        <v>5791</v>
      </c>
      <c r="E6188" s="373" t="s">
        <v>302</v>
      </c>
      <c r="F6188" s="375" t="s">
        <v>5798</v>
      </c>
      <c r="G6188" s="376" t="s">
        <v>5305</v>
      </c>
      <c r="H6188" s="377">
        <v>1</v>
      </c>
      <c r="I6188" s="378">
        <v>12.45</v>
      </c>
      <c r="J6188" s="378">
        <v>12.45</v>
      </c>
      <c r="K6188" s="379"/>
      <c r="L6188" s="493">
        <v>15</v>
      </c>
    </row>
    <row r="6189" spans="1:13" x14ac:dyDescent="0.2">
      <c r="A6189" s="359" t="s">
        <v>10759</v>
      </c>
      <c r="B6189" s="360" t="s">
        <v>13213</v>
      </c>
      <c r="C6189" s="361" t="s">
        <v>5781</v>
      </c>
      <c r="D6189" s="360" t="s">
        <v>5782</v>
      </c>
      <c r="E6189" s="360" t="s">
        <v>5783</v>
      </c>
      <c r="F6189" s="362" t="s">
        <v>5784</v>
      </c>
      <c r="G6189" s="363" t="s">
        <v>5785</v>
      </c>
      <c r="H6189" s="361" t="s">
        <v>5786</v>
      </c>
      <c r="I6189" s="361" t="s">
        <v>5787</v>
      </c>
      <c r="J6189" s="361" t="s">
        <v>5788</v>
      </c>
      <c r="K6189" s="364"/>
      <c r="L6189" s="494"/>
    </row>
    <row r="6190" spans="1:13" ht="24" x14ac:dyDescent="0.2">
      <c r="A6190" s="359" t="s">
        <v>10760</v>
      </c>
      <c r="B6190" s="365" t="s">
        <v>5789</v>
      </c>
      <c r="C6190" s="366" t="s">
        <v>6194</v>
      </c>
      <c r="D6190" s="365" t="s">
        <v>5791</v>
      </c>
      <c r="E6190" s="365" t="s">
        <v>6195</v>
      </c>
      <c r="F6190" s="367">
        <v>10</v>
      </c>
      <c r="G6190" s="368" t="s">
        <v>5793</v>
      </c>
      <c r="H6190" s="369">
        <v>1</v>
      </c>
      <c r="I6190" s="370">
        <v>43.71</v>
      </c>
      <c r="J6190" s="370">
        <v>43.709999999999994</v>
      </c>
      <c r="K6190" s="371"/>
      <c r="L6190" s="495">
        <v>52.65</v>
      </c>
      <c r="M6190" s="488">
        <v>52.65</v>
      </c>
    </row>
    <row r="6191" spans="1:13" x14ac:dyDescent="0.2">
      <c r="A6191" s="359" t="s">
        <v>10761</v>
      </c>
      <c r="B6191" s="373" t="s">
        <v>5794</v>
      </c>
      <c r="C6191" s="374" t="s">
        <v>5840</v>
      </c>
      <c r="D6191" s="373" t="s">
        <v>5791</v>
      </c>
      <c r="E6191" s="373" t="s">
        <v>5288</v>
      </c>
      <c r="F6191" s="375" t="s">
        <v>5796</v>
      </c>
      <c r="G6191" s="376" t="s">
        <v>86</v>
      </c>
      <c r="H6191" s="377">
        <v>0.73660000000000003</v>
      </c>
      <c r="I6191" s="378">
        <v>18.510000000000002</v>
      </c>
      <c r="J6191" s="378">
        <v>13.63</v>
      </c>
      <c r="K6191" s="379"/>
      <c r="L6191" s="493">
        <v>22.3</v>
      </c>
    </row>
    <row r="6192" spans="1:13" x14ac:dyDescent="0.2">
      <c r="A6192" s="359" t="s">
        <v>10762</v>
      </c>
      <c r="B6192" s="373" t="s">
        <v>5794</v>
      </c>
      <c r="C6192" s="374" t="s">
        <v>6196</v>
      </c>
      <c r="D6192" s="373" t="s">
        <v>5791</v>
      </c>
      <c r="E6192" s="373" t="s">
        <v>5378</v>
      </c>
      <c r="F6192" s="375" t="s">
        <v>5798</v>
      </c>
      <c r="G6192" s="376" t="s">
        <v>5298</v>
      </c>
      <c r="H6192" s="377">
        <v>2.0030000000000001</v>
      </c>
      <c r="I6192" s="378">
        <v>0.8</v>
      </c>
      <c r="J6192" s="378">
        <v>1.6</v>
      </c>
      <c r="K6192" s="379"/>
      <c r="L6192" s="493">
        <v>0.97</v>
      </c>
    </row>
    <row r="6193" spans="1:13" x14ac:dyDescent="0.2">
      <c r="A6193" s="359" t="s">
        <v>10763</v>
      </c>
      <c r="B6193" s="373" t="s">
        <v>5794</v>
      </c>
      <c r="C6193" s="374" t="s">
        <v>5797</v>
      </c>
      <c r="D6193" s="373" t="s">
        <v>5791</v>
      </c>
      <c r="E6193" s="373" t="s">
        <v>5380</v>
      </c>
      <c r="F6193" s="375" t="s">
        <v>5798</v>
      </c>
      <c r="G6193" s="376" t="s">
        <v>5298</v>
      </c>
      <c r="H6193" s="377">
        <v>1.2</v>
      </c>
      <c r="I6193" s="378">
        <v>0.52</v>
      </c>
      <c r="J6193" s="378">
        <v>0.62</v>
      </c>
      <c r="K6193" s="379"/>
      <c r="L6193" s="493">
        <v>0.63</v>
      </c>
    </row>
    <row r="6194" spans="1:13" x14ac:dyDescent="0.2">
      <c r="A6194" s="359" t="s">
        <v>15147</v>
      </c>
      <c r="B6194" s="396" t="s">
        <v>5794</v>
      </c>
      <c r="C6194" s="397" t="s">
        <v>5815</v>
      </c>
      <c r="D6194" s="396" t="s">
        <v>5791</v>
      </c>
      <c r="E6194" s="396" t="s">
        <v>5286</v>
      </c>
      <c r="F6194" s="398" t="s">
        <v>5796</v>
      </c>
      <c r="G6194" s="399" t="s">
        <v>86</v>
      </c>
      <c r="H6194" s="400">
        <v>0.86209999999999998</v>
      </c>
      <c r="I6194" s="430">
        <v>11.256037499999998</v>
      </c>
      <c r="J6194" s="380">
        <v>9.6999999999999993</v>
      </c>
      <c r="K6194" s="379"/>
      <c r="L6194" s="489">
        <v>13.34</v>
      </c>
    </row>
    <row r="6195" spans="1:13" ht="12.75" thickBot="1" x14ac:dyDescent="0.25">
      <c r="A6195" s="359" t="s">
        <v>15148</v>
      </c>
      <c r="B6195" s="396" t="s">
        <v>5794</v>
      </c>
      <c r="C6195" s="397" t="s">
        <v>6197</v>
      </c>
      <c r="D6195" s="396" t="s">
        <v>5791</v>
      </c>
      <c r="E6195" s="396" t="s">
        <v>5364</v>
      </c>
      <c r="F6195" s="398" t="s">
        <v>5798</v>
      </c>
      <c r="G6195" s="399" t="s">
        <v>5885</v>
      </c>
      <c r="H6195" s="400">
        <v>1.34E-2</v>
      </c>
      <c r="I6195" s="430">
        <v>154.26</v>
      </c>
      <c r="J6195" s="380">
        <v>2.06</v>
      </c>
      <c r="K6195" s="379"/>
      <c r="L6195" s="489">
        <v>185.84</v>
      </c>
    </row>
    <row r="6196" spans="1:13" ht="12.75" thickTop="1" x14ac:dyDescent="0.2">
      <c r="A6196" s="359" t="s">
        <v>15149</v>
      </c>
      <c r="B6196" s="390" t="s">
        <v>5794</v>
      </c>
      <c r="C6196" s="391" t="s">
        <v>6198</v>
      </c>
      <c r="D6196" s="390" t="s">
        <v>5791</v>
      </c>
      <c r="E6196" s="390" t="s">
        <v>6199</v>
      </c>
      <c r="F6196" s="392" t="s">
        <v>5798</v>
      </c>
      <c r="G6196" s="393" t="s">
        <v>5305</v>
      </c>
      <c r="H6196" s="394">
        <v>23</v>
      </c>
      <c r="I6196" s="395">
        <v>0.7</v>
      </c>
      <c r="J6196" s="395">
        <v>16.100000000000001</v>
      </c>
      <c r="K6196" s="379"/>
      <c r="L6196" s="491">
        <v>0.85</v>
      </c>
    </row>
    <row r="6197" spans="1:13" x14ac:dyDescent="0.2">
      <c r="A6197" s="359" t="s">
        <v>10764</v>
      </c>
      <c r="B6197" s="360" t="s">
        <v>13214</v>
      </c>
      <c r="C6197" s="361" t="s">
        <v>5781</v>
      </c>
      <c r="D6197" s="360" t="s">
        <v>5782</v>
      </c>
      <c r="E6197" s="360" t="s">
        <v>5783</v>
      </c>
      <c r="F6197" s="362" t="s">
        <v>5784</v>
      </c>
      <c r="G6197" s="363" t="s">
        <v>5785</v>
      </c>
      <c r="H6197" s="361" t="s">
        <v>5786</v>
      </c>
      <c r="I6197" s="361" t="s">
        <v>5787</v>
      </c>
      <c r="J6197" s="361" t="s">
        <v>5788</v>
      </c>
      <c r="K6197" s="364"/>
      <c r="L6197" s="494"/>
    </row>
    <row r="6198" spans="1:13" ht="24" x14ac:dyDescent="0.2">
      <c r="A6198" s="359" t="s">
        <v>10766</v>
      </c>
      <c r="B6198" s="365" t="s">
        <v>5789</v>
      </c>
      <c r="C6198" s="366" t="s">
        <v>6201</v>
      </c>
      <c r="D6198" s="365" t="s">
        <v>217</v>
      </c>
      <c r="E6198" s="365" t="s">
        <v>2269</v>
      </c>
      <c r="F6198" s="367" t="s">
        <v>5936</v>
      </c>
      <c r="G6198" s="368" t="s">
        <v>172</v>
      </c>
      <c r="H6198" s="369">
        <v>1</v>
      </c>
      <c r="I6198" s="370">
        <v>5.74</v>
      </c>
      <c r="J6198" s="370">
        <v>5.74</v>
      </c>
      <c r="K6198" s="371"/>
      <c r="L6198" s="495">
        <v>6.92</v>
      </c>
      <c r="M6198" s="488">
        <v>6.92</v>
      </c>
    </row>
    <row r="6199" spans="1:13" ht="36" x14ac:dyDescent="0.2">
      <c r="A6199" s="359" t="s">
        <v>10767</v>
      </c>
      <c r="B6199" s="418" t="s">
        <v>5898</v>
      </c>
      <c r="C6199" s="419" t="s">
        <v>6203</v>
      </c>
      <c r="D6199" s="418" t="s">
        <v>217</v>
      </c>
      <c r="E6199" s="418" t="s">
        <v>6204</v>
      </c>
      <c r="F6199" s="420" t="s">
        <v>5908</v>
      </c>
      <c r="G6199" s="421" t="s">
        <v>5885</v>
      </c>
      <c r="H6199" s="422">
        <v>3.5000000000000001E-3</v>
      </c>
      <c r="I6199" s="423">
        <v>485.1</v>
      </c>
      <c r="J6199" s="423">
        <v>1.69</v>
      </c>
      <c r="K6199" s="379"/>
      <c r="L6199" s="493">
        <v>584.39</v>
      </c>
      <c r="M6199" s="490"/>
    </row>
    <row r="6200" spans="1:13" ht="24" x14ac:dyDescent="0.2">
      <c r="A6200" s="359" t="s">
        <v>10768</v>
      </c>
      <c r="B6200" s="418" t="s">
        <v>5898</v>
      </c>
      <c r="C6200" s="419" t="s">
        <v>5906</v>
      </c>
      <c r="D6200" s="418" t="s">
        <v>217</v>
      </c>
      <c r="E6200" s="418" t="s">
        <v>5907</v>
      </c>
      <c r="F6200" s="420" t="s">
        <v>5908</v>
      </c>
      <c r="G6200" s="421" t="s">
        <v>185</v>
      </c>
      <c r="H6200" s="422">
        <v>0.15</v>
      </c>
      <c r="I6200" s="423">
        <v>23.82</v>
      </c>
      <c r="J6200" s="423">
        <v>3.57</v>
      </c>
      <c r="K6200" s="379"/>
      <c r="L6200" s="493">
        <v>28.7</v>
      </c>
    </row>
    <row r="6201" spans="1:13" ht="24" x14ac:dyDescent="0.2">
      <c r="A6201" s="359" t="s">
        <v>10769</v>
      </c>
      <c r="B6201" s="418" t="s">
        <v>5898</v>
      </c>
      <c r="C6201" s="419" t="s">
        <v>5909</v>
      </c>
      <c r="D6201" s="418" t="s">
        <v>217</v>
      </c>
      <c r="E6201" s="418" t="s">
        <v>5455</v>
      </c>
      <c r="F6201" s="420" t="s">
        <v>5908</v>
      </c>
      <c r="G6201" s="421" t="s">
        <v>185</v>
      </c>
      <c r="H6201" s="422">
        <v>0.03</v>
      </c>
      <c r="I6201" s="423">
        <v>16.12</v>
      </c>
      <c r="J6201" s="423">
        <v>0.48</v>
      </c>
      <c r="K6201" s="379"/>
      <c r="L6201" s="493">
        <v>19.420000000000002</v>
      </c>
    </row>
    <row r="6202" spans="1:13" x14ac:dyDescent="0.2">
      <c r="A6202" s="359" t="s">
        <v>10770</v>
      </c>
      <c r="B6202" s="360" t="s">
        <v>13215</v>
      </c>
      <c r="C6202" s="361" t="s">
        <v>5781</v>
      </c>
      <c r="D6202" s="360" t="s">
        <v>5782</v>
      </c>
      <c r="E6202" s="360" t="s">
        <v>5783</v>
      </c>
      <c r="F6202" s="362" t="s">
        <v>5784</v>
      </c>
      <c r="G6202" s="363" t="s">
        <v>5785</v>
      </c>
      <c r="H6202" s="361" t="s">
        <v>5786</v>
      </c>
      <c r="I6202" s="361" t="s">
        <v>5787</v>
      </c>
      <c r="J6202" s="361" t="s">
        <v>5788</v>
      </c>
      <c r="K6202" s="364"/>
      <c r="L6202" s="494"/>
    </row>
    <row r="6203" spans="1:13" x14ac:dyDescent="0.2">
      <c r="A6203" s="359" t="s">
        <v>15150</v>
      </c>
      <c r="B6203" s="385" t="s">
        <v>5789</v>
      </c>
      <c r="C6203" s="386" t="s">
        <v>6206</v>
      </c>
      <c r="D6203" s="385" t="s">
        <v>5791</v>
      </c>
      <c r="E6203" s="385" t="s">
        <v>422</v>
      </c>
      <c r="F6203" s="387">
        <v>12</v>
      </c>
      <c r="G6203" s="388" t="s">
        <v>5793</v>
      </c>
      <c r="H6203" s="389">
        <v>1</v>
      </c>
      <c r="I6203" s="432">
        <v>29.090000000000003</v>
      </c>
      <c r="J6203" s="372">
        <v>29.090000000000003</v>
      </c>
      <c r="K6203" s="371"/>
      <c r="L6203" s="488">
        <v>35.04</v>
      </c>
      <c r="M6203" s="488">
        <v>35.04</v>
      </c>
    </row>
    <row r="6204" spans="1:13" ht="12.75" thickBot="1" x14ac:dyDescent="0.25">
      <c r="A6204" s="359" t="s">
        <v>15151</v>
      </c>
      <c r="B6204" s="396" t="s">
        <v>5794</v>
      </c>
      <c r="C6204" s="397" t="s">
        <v>5840</v>
      </c>
      <c r="D6204" s="396" t="s">
        <v>5791</v>
      </c>
      <c r="E6204" s="396" t="s">
        <v>5288</v>
      </c>
      <c r="F6204" s="398" t="s">
        <v>5796</v>
      </c>
      <c r="G6204" s="399" t="s">
        <v>86</v>
      </c>
      <c r="H6204" s="400">
        <v>0.6724</v>
      </c>
      <c r="I6204" s="430">
        <v>18.581192307692309</v>
      </c>
      <c r="J6204" s="380">
        <v>12.49</v>
      </c>
      <c r="K6204" s="379"/>
      <c r="L6204" s="489">
        <v>22.3</v>
      </c>
    </row>
    <row r="6205" spans="1:13" ht="24.75" thickTop="1" x14ac:dyDescent="0.2">
      <c r="A6205" s="359" t="s">
        <v>15152</v>
      </c>
      <c r="B6205" s="390" t="s">
        <v>5794</v>
      </c>
      <c r="C6205" s="391" t="s">
        <v>6207</v>
      </c>
      <c r="D6205" s="390" t="s">
        <v>5791</v>
      </c>
      <c r="E6205" s="390" t="s">
        <v>6208</v>
      </c>
      <c r="F6205" s="392" t="s">
        <v>5798</v>
      </c>
      <c r="G6205" s="393" t="s">
        <v>5298</v>
      </c>
      <c r="H6205" s="394">
        <v>0.34</v>
      </c>
      <c r="I6205" s="395">
        <v>6.38</v>
      </c>
      <c r="J6205" s="395">
        <v>2.16</v>
      </c>
      <c r="K6205" s="379"/>
      <c r="L6205" s="491">
        <v>7.69</v>
      </c>
    </row>
    <row r="6206" spans="1:13" x14ac:dyDescent="0.2">
      <c r="A6206" s="359" t="s">
        <v>10771</v>
      </c>
      <c r="B6206" s="373" t="s">
        <v>5794</v>
      </c>
      <c r="C6206" s="374" t="s">
        <v>5797</v>
      </c>
      <c r="D6206" s="373" t="s">
        <v>5791</v>
      </c>
      <c r="E6206" s="373" t="s">
        <v>5380</v>
      </c>
      <c r="F6206" s="375" t="s">
        <v>5798</v>
      </c>
      <c r="G6206" s="376" t="s">
        <v>5298</v>
      </c>
      <c r="H6206" s="377">
        <v>9.7200000000000006</v>
      </c>
      <c r="I6206" s="378">
        <v>0.52</v>
      </c>
      <c r="J6206" s="378">
        <v>5.05</v>
      </c>
      <c r="K6206" s="379"/>
      <c r="L6206" s="493">
        <v>0.63</v>
      </c>
    </row>
    <row r="6207" spans="1:13" x14ac:dyDescent="0.2">
      <c r="A6207" s="359" t="s">
        <v>10773</v>
      </c>
      <c r="B6207" s="373" t="s">
        <v>5794</v>
      </c>
      <c r="C6207" s="374" t="s">
        <v>5815</v>
      </c>
      <c r="D6207" s="373" t="s">
        <v>5791</v>
      </c>
      <c r="E6207" s="373" t="s">
        <v>5286</v>
      </c>
      <c r="F6207" s="375" t="s">
        <v>5796</v>
      </c>
      <c r="G6207" s="376" t="s">
        <v>86</v>
      </c>
      <c r="H6207" s="377">
        <v>0.51100000000000001</v>
      </c>
      <c r="I6207" s="378">
        <v>11.07</v>
      </c>
      <c r="J6207" s="378">
        <v>5.65</v>
      </c>
      <c r="K6207" s="379"/>
      <c r="L6207" s="493">
        <v>13.34</v>
      </c>
    </row>
    <row r="6208" spans="1:13" x14ac:dyDescent="0.2">
      <c r="A6208" s="359" t="s">
        <v>10774</v>
      </c>
      <c r="B6208" s="373" t="s">
        <v>5794</v>
      </c>
      <c r="C6208" s="374" t="s">
        <v>6197</v>
      </c>
      <c r="D6208" s="373" t="s">
        <v>5791</v>
      </c>
      <c r="E6208" s="373" t="s">
        <v>5364</v>
      </c>
      <c r="F6208" s="375" t="s">
        <v>5798</v>
      </c>
      <c r="G6208" s="376" t="s">
        <v>5885</v>
      </c>
      <c r="H6208" s="377">
        <v>2.4299999999999999E-2</v>
      </c>
      <c r="I6208" s="378">
        <v>154.26</v>
      </c>
      <c r="J6208" s="378">
        <v>3.74</v>
      </c>
      <c r="K6208" s="379"/>
      <c r="L6208" s="493">
        <v>185.84</v>
      </c>
    </row>
    <row r="6209" spans="1:13" x14ac:dyDescent="0.2">
      <c r="A6209" s="359" t="s">
        <v>10775</v>
      </c>
      <c r="B6209" s="360" t="s">
        <v>13216</v>
      </c>
      <c r="C6209" s="361" t="s">
        <v>5781</v>
      </c>
      <c r="D6209" s="360" t="s">
        <v>5782</v>
      </c>
      <c r="E6209" s="360" t="s">
        <v>5783</v>
      </c>
      <c r="F6209" s="362" t="s">
        <v>5784</v>
      </c>
      <c r="G6209" s="363" t="s">
        <v>5785</v>
      </c>
      <c r="H6209" s="361" t="s">
        <v>5786</v>
      </c>
      <c r="I6209" s="361" t="s">
        <v>5787</v>
      </c>
      <c r="J6209" s="361" t="s">
        <v>5788</v>
      </c>
      <c r="K6209" s="364"/>
      <c r="L6209" s="494"/>
    </row>
    <row r="6210" spans="1:13" x14ac:dyDescent="0.2">
      <c r="A6210" s="359" t="s">
        <v>10776</v>
      </c>
      <c r="B6210" s="365" t="s">
        <v>5789</v>
      </c>
      <c r="C6210" s="366" t="s">
        <v>6991</v>
      </c>
      <c r="D6210" s="365" t="s">
        <v>5791</v>
      </c>
      <c r="E6210" s="365" t="s">
        <v>819</v>
      </c>
      <c r="F6210" s="367">
        <v>12</v>
      </c>
      <c r="G6210" s="368" t="s">
        <v>5793</v>
      </c>
      <c r="H6210" s="369">
        <v>1</v>
      </c>
      <c r="I6210" s="370">
        <v>21.54</v>
      </c>
      <c r="J6210" s="370">
        <v>21.54</v>
      </c>
      <c r="K6210" s="371"/>
      <c r="L6210" s="495">
        <v>25.96</v>
      </c>
      <c r="M6210" s="488">
        <v>25.96</v>
      </c>
    </row>
    <row r="6211" spans="1:13" x14ac:dyDescent="0.2">
      <c r="A6211" s="359" t="s">
        <v>10777</v>
      </c>
      <c r="B6211" s="373" t="s">
        <v>5794</v>
      </c>
      <c r="C6211" s="374" t="s">
        <v>5795</v>
      </c>
      <c r="D6211" s="373" t="s">
        <v>5791</v>
      </c>
      <c r="E6211" s="373" t="s">
        <v>5302</v>
      </c>
      <c r="F6211" s="375" t="s">
        <v>5796</v>
      </c>
      <c r="G6211" s="376" t="s">
        <v>86</v>
      </c>
      <c r="H6211" s="377">
        <v>0.108</v>
      </c>
      <c r="I6211" s="378">
        <v>12.5</v>
      </c>
      <c r="J6211" s="378">
        <v>1.35</v>
      </c>
      <c r="K6211" s="379"/>
      <c r="L6211" s="493">
        <v>15.06</v>
      </c>
    </row>
    <row r="6212" spans="1:13" x14ac:dyDescent="0.2">
      <c r="A6212" s="359" t="s">
        <v>10778</v>
      </c>
      <c r="B6212" s="373" t="s">
        <v>5794</v>
      </c>
      <c r="C6212" s="374" t="s">
        <v>5882</v>
      </c>
      <c r="D6212" s="373" t="s">
        <v>5791</v>
      </c>
      <c r="E6212" s="373" t="s">
        <v>5402</v>
      </c>
      <c r="F6212" s="375" t="s">
        <v>5796</v>
      </c>
      <c r="G6212" s="376" t="s">
        <v>86</v>
      </c>
      <c r="H6212" s="377">
        <v>0.53200000000000003</v>
      </c>
      <c r="I6212" s="378">
        <v>18.54702</v>
      </c>
      <c r="J6212" s="378">
        <v>9.86</v>
      </c>
      <c r="K6212" s="379"/>
      <c r="L6212" s="493">
        <v>22.3</v>
      </c>
    </row>
    <row r="6213" spans="1:13" x14ac:dyDescent="0.2">
      <c r="A6213" s="359" t="s">
        <v>15153</v>
      </c>
      <c r="B6213" s="396" t="s">
        <v>5794</v>
      </c>
      <c r="C6213" s="397" t="s">
        <v>6995</v>
      </c>
      <c r="D6213" s="396" t="s">
        <v>5791</v>
      </c>
      <c r="E6213" s="396" t="s">
        <v>6996</v>
      </c>
      <c r="F6213" s="398" t="s">
        <v>5798</v>
      </c>
      <c r="G6213" s="399" t="s">
        <v>5298</v>
      </c>
      <c r="H6213" s="400">
        <v>3.2</v>
      </c>
      <c r="I6213" s="430">
        <v>3.23</v>
      </c>
      <c r="J6213" s="380">
        <v>10.33</v>
      </c>
      <c r="K6213" s="379"/>
      <c r="L6213" s="489">
        <v>3.9</v>
      </c>
    </row>
    <row r="6214" spans="1:13" ht="12.75" thickBot="1" x14ac:dyDescent="0.25">
      <c r="A6214" s="359" t="s">
        <v>15154</v>
      </c>
      <c r="B6214" s="381" t="s">
        <v>13217</v>
      </c>
      <c r="C6214" s="382" t="s">
        <v>5781</v>
      </c>
      <c r="D6214" s="381" t="s">
        <v>5782</v>
      </c>
      <c r="E6214" s="381" t="s">
        <v>5783</v>
      </c>
      <c r="F6214" s="383" t="s">
        <v>5784</v>
      </c>
      <c r="G6214" s="384" t="s">
        <v>5785</v>
      </c>
      <c r="H6214" s="382" t="s">
        <v>5786</v>
      </c>
      <c r="I6214" s="431" t="s">
        <v>5787</v>
      </c>
      <c r="J6214" s="382" t="s">
        <v>5788</v>
      </c>
      <c r="K6214" s="364"/>
    </row>
    <row r="6215" spans="1:13" ht="36.75" thickTop="1" x14ac:dyDescent="0.2">
      <c r="A6215" s="359" t="s">
        <v>15155</v>
      </c>
      <c r="B6215" s="401" t="s">
        <v>5789</v>
      </c>
      <c r="C6215" s="402" t="s">
        <v>6210</v>
      </c>
      <c r="D6215" s="401" t="s">
        <v>217</v>
      </c>
      <c r="E6215" s="401" t="s">
        <v>425</v>
      </c>
      <c r="F6215" s="403" t="s">
        <v>5936</v>
      </c>
      <c r="G6215" s="404" t="s">
        <v>280</v>
      </c>
      <c r="H6215" s="405">
        <v>1</v>
      </c>
      <c r="I6215" s="406">
        <v>13.370000000000001</v>
      </c>
      <c r="J6215" s="406">
        <v>13.37</v>
      </c>
      <c r="K6215" s="371"/>
      <c r="L6215" s="496">
        <v>16.12</v>
      </c>
      <c r="M6215" s="488">
        <v>16.12</v>
      </c>
    </row>
    <row r="6216" spans="1:13" ht="24" x14ac:dyDescent="0.2">
      <c r="A6216" s="359" t="s">
        <v>10779</v>
      </c>
      <c r="B6216" s="418" t="s">
        <v>5898</v>
      </c>
      <c r="C6216" s="419" t="s">
        <v>6211</v>
      </c>
      <c r="D6216" s="418" t="s">
        <v>217</v>
      </c>
      <c r="E6216" s="418" t="s">
        <v>6212</v>
      </c>
      <c r="F6216" s="420" t="s">
        <v>6213</v>
      </c>
      <c r="G6216" s="421" t="s">
        <v>5793</v>
      </c>
      <c r="H6216" s="422">
        <v>7.8899999999999998E-2</v>
      </c>
      <c r="I6216" s="423">
        <v>22.4</v>
      </c>
      <c r="J6216" s="423">
        <v>1.76</v>
      </c>
      <c r="K6216" s="379"/>
      <c r="L6216" s="493">
        <v>26.99</v>
      </c>
    </row>
    <row r="6217" spans="1:13" ht="24" x14ac:dyDescent="0.2">
      <c r="A6217" s="359" t="s">
        <v>10781</v>
      </c>
      <c r="B6217" s="418" t="s">
        <v>5898</v>
      </c>
      <c r="C6217" s="419" t="s">
        <v>6214</v>
      </c>
      <c r="D6217" s="418" t="s">
        <v>217</v>
      </c>
      <c r="E6217" s="418" t="s">
        <v>6215</v>
      </c>
      <c r="F6217" s="420" t="s">
        <v>6213</v>
      </c>
      <c r="G6217" s="421" t="s">
        <v>5793</v>
      </c>
      <c r="H6217" s="422">
        <v>7.8899999999999998E-2</v>
      </c>
      <c r="I6217" s="423">
        <v>8.67</v>
      </c>
      <c r="J6217" s="423">
        <v>0.68</v>
      </c>
      <c r="K6217" s="379"/>
      <c r="L6217" s="493">
        <v>10.45</v>
      </c>
    </row>
    <row r="6218" spans="1:13" ht="24" x14ac:dyDescent="0.2">
      <c r="A6218" s="359" t="s">
        <v>10782</v>
      </c>
      <c r="B6218" s="418" t="s">
        <v>5898</v>
      </c>
      <c r="C6218" s="419" t="s">
        <v>6216</v>
      </c>
      <c r="D6218" s="418" t="s">
        <v>217</v>
      </c>
      <c r="E6218" s="418" t="s">
        <v>1636</v>
      </c>
      <c r="F6218" s="420" t="s">
        <v>5908</v>
      </c>
      <c r="G6218" s="421" t="s">
        <v>185</v>
      </c>
      <c r="H6218" s="422">
        <v>8.0000000000000004E-4</v>
      </c>
      <c r="I6218" s="423">
        <v>14.57</v>
      </c>
      <c r="J6218" s="423">
        <v>0.01</v>
      </c>
      <c r="K6218" s="379"/>
      <c r="L6218" s="493">
        <v>17.559999999999999</v>
      </c>
      <c r="M6218" s="490"/>
    </row>
    <row r="6219" spans="1:13" ht="24" x14ac:dyDescent="0.2">
      <c r="A6219" s="359" t="s">
        <v>10783</v>
      </c>
      <c r="B6219" s="418" t="s">
        <v>5898</v>
      </c>
      <c r="C6219" s="419" t="s">
        <v>6217</v>
      </c>
      <c r="D6219" s="418" t="s">
        <v>217</v>
      </c>
      <c r="E6219" s="418" t="s">
        <v>6218</v>
      </c>
      <c r="F6219" s="420" t="s">
        <v>5908</v>
      </c>
      <c r="G6219" s="421" t="s">
        <v>185</v>
      </c>
      <c r="H6219" s="422">
        <v>2.3699999999999999E-2</v>
      </c>
      <c r="I6219" s="423">
        <v>18.77</v>
      </c>
      <c r="J6219" s="423">
        <v>0.44</v>
      </c>
      <c r="K6219" s="379"/>
      <c r="L6219" s="493">
        <v>22.62</v>
      </c>
    </row>
    <row r="6220" spans="1:13" ht="24" x14ac:dyDescent="0.2">
      <c r="A6220" s="359" t="s">
        <v>10784</v>
      </c>
      <c r="B6220" s="418" t="s">
        <v>5898</v>
      </c>
      <c r="C6220" s="419" t="s">
        <v>6219</v>
      </c>
      <c r="D6220" s="418" t="s">
        <v>217</v>
      </c>
      <c r="E6220" s="418" t="s">
        <v>6220</v>
      </c>
      <c r="F6220" s="420" t="s">
        <v>5908</v>
      </c>
      <c r="G6220" s="421" t="s">
        <v>185</v>
      </c>
      <c r="H6220" s="422">
        <v>5.0000000000000001E-3</v>
      </c>
      <c r="I6220" s="423">
        <v>24.33</v>
      </c>
      <c r="J6220" s="423">
        <v>0.12</v>
      </c>
      <c r="K6220" s="379"/>
      <c r="L6220" s="493">
        <v>29.31</v>
      </c>
    </row>
    <row r="6221" spans="1:13" ht="24" x14ac:dyDescent="0.2">
      <c r="A6221" s="359" t="s">
        <v>10785</v>
      </c>
      <c r="B6221" s="418" t="s">
        <v>5898</v>
      </c>
      <c r="C6221" s="419" t="s">
        <v>6221</v>
      </c>
      <c r="D6221" s="418" t="s">
        <v>217</v>
      </c>
      <c r="E6221" s="418" t="s">
        <v>6222</v>
      </c>
      <c r="F6221" s="420" t="s">
        <v>5901</v>
      </c>
      <c r="G6221" s="421" t="s">
        <v>5902</v>
      </c>
      <c r="H6221" s="422">
        <v>6.9999999999999999E-4</v>
      </c>
      <c r="I6221" s="423">
        <v>270.88</v>
      </c>
      <c r="J6221" s="423">
        <v>0.18</v>
      </c>
      <c r="K6221" s="379"/>
      <c r="L6221" s="493">
        <v>326.33</v>
      </c>
    </row>
    <row r="6222" spans="1:13" ht="24" x14ac:dyDescent="0.2">
      <c r="A6222" s="359" t="s">
        <v>10786</v>
      </c>
      <c r="B6222" s="418" t="s">
        <v>5898</v>
      </c>
      <c r="C6222" s="419" t="s">
        <v>6223</v>
      </c>
      <c r="D6222" s="418" t="s">
        <v>217</v>
      </c>
      <c r="E6222" s="418" t="s">
        <v>6224</v>
      </c>
      <c r="F6222" s="420" t="s">
        <v>5901</v>
      </c>
      <c r="G6222" s="421" t="s">
        <v>5905</v>
      </c>
      <c r="H6222" s="422">
        <v>5.0000000000000001E-4</v>
      </c>
      <c r="I6222" s="423">
        <v>136.13999999999999</v>
      </c>
      <c r="J6222" s="423">
        <v>0.06</v>
      </c>
      <c r="K6222" s="379"/>
      <c r="L6222" s="493">
        <v>164.01</v>
      </c>
    </row>
    <row r="6223" spans="1:13" x14ac:dyDescent="0.2">
      <c r="A6223" s="359" t="s">
        <v>10787</v>
      </c>
      <c r="B6223" s="373" t="s">
        <v>5794</v>
      </c>
      <c r="C6223" s="374" t="s">
        <v>6225</v>
      </c>
      <c r="D6223" s="373" t="s">
        <v>217</v>
      </c>
      <c r="E6223" s="373" t="s">
        <v>6226</v>
      </c>
      <c r="F6223" s="375" t="s">
        <v>5798</v>
      </c>
      <c r="G6223" s="376" t="s">
        <v>280</v>
      </c>
      <c r="H6223" s="377">
        <v>1.8177E-3</v>
      </c>
      <c r="I6223" s="378">
        <v>7.53</v>
      </c>
      <c r="J6223" s="378">
        <v>0.01</v>
      </c>
      <c r="K6223" s="379"/>
      <c r="L6223" s="493">
        <v>9.08</v>
      </c>
    </row>
    <row r="6224" spans="1:13" x14ac:dyDescent="0.2">
      <c r="A6224" s="359" t="s">
        <v>10788</v>
      </c>
      <c r="B6224" s="373" t="s">
        <v>5794</v>
      </c>
      <c r="C6224" s="374" t="s">
        <v>6227</v>
      </c>
      <c r="D6224" s="373" t="s">
        <v>217</v>
      </c>
      <c r="E6224" s="373" t="s">
        <v>6228</v>
      </c>
      <c r="F6224" s="375" t="s">
        <v>5798</v>
      </c>
      <c r="G6224" s="376" t="s">
        <v>280</v>
      </c>
      <c r="H6224" s="377">
        <v>6.4238999999999997E-3</v>
      </c>
      <c r="I6224" s="378">
        <v>7.42</v>
      </c>
      <c r="J6224" s="378">
        <v>0.04</v>
      </c>
      <c r="K6224" s="379"/>
      <c r="L6224" s="493">
        <v>8.94</v>
      </c>
    </row>
    <row r="6225" spans="1:13" x14ac:dyDescent="0.2">
      <c r="A6225" s="359" t="s">
        <v>15156</v>
      </c>
      <c r="B6225" s="396" t="s">
        <v>5794</v>
      </c>
      <c r="C6225" s="397" t="s">
        <v>6229</v>
      </c>
      <c r="D6225" s="396" t="s">
        <v>217</v>
      </c>
      <c r="E6225" s="396" t="s">
        <v>6230</v>
      </c>
      <c r="F6225" s="398" t="s">
        <v>5798</v>
      </c>
      <c r="G6225" s="399" t="s">
        <v>280</v>
      </c>
      <c r="H6225" s="400">
        <v>0.51673250000000004</v>
      </c>
      <c r="I6225" s="430">
        <v>8.65</v>
      </c>
      <c r="J6225" s="380">
        <v>4.46</v>
      </c>
      <c r="K6225" s="379"/>
      <c r="L6225" s="489">
        <v>10.43</v>
      </c>
    </row>
    <row r="6226" spans="1:13" ht="12.75" thickBot="1" x14ac:dyDescent="0.25">
      <c r="A6226" s="359" t="s">
        <v>15157</v>
      </c>
      <c r="B6226" s="396" t="s">
        <v>5794</v>
      </c>
      <c r="C6226" s="397" t="s">
        <v>6231</v>
      </c>
      <c r="D6226" s="396" t="s">
        <v>217</v>
      </c>
      <c r="E6226" s="396" t="s">
        <v>6232</v>
      </c>
      <c r="F6226" s="398" t="s">
        <v>5798</v>
      </c>
      <c r="G6226" s="399" t="s">
        <v>280</v>
      </c>
      <c r="H6226" s="400">
        <v>0.56602569999999996</v>
      </c>
      <c r="I6226" s="430">
        <v>9.8564000000000007</v>
      </c>
      <c r="J6226" s="380">
        <v>5.57</v>
      </c>
      <c r="K6226" s="379"/>
      <c r="L6226" s="489">
        <v>11.86</v>
      </c>
    </row>
    <row r="6227" spans="1:13" ht="12.75" thickTop="1" x14ac:dyDescent="0.2">
      <c r="A6227" s="359" t="s">
        <v>15158</v>
      </c>
      <c r="B6227" s="390" t="s">
        <v>5794</v>
      </c>
      <c r="C6227" s="391" t="s">
        <v>6233</v>
      </c>
      <c r="D6227" s="390" t="s">
        <v>217</v>
      </c>
      <c r="E6227" s="390" t="s">
        <v>6234</v>
      </c>
      <c r="F6227" s="392" t="s">
        <v>5798</v>
      </c>
      <c r="G6227" s="393" t="s">
        <v>280</v>
      </c>
      <c r="H6227" s="394">
        <v>1.8E-3</v>
      </c>
      <c r="I6227" s="395">
        <v>23.24</v>
      </c>
      <c r="J6227" s="395">
        <v>0.04</v>
      </c>
      <c r="K6227" s="379"/>
      <c r="L6227" s="491">
        <v>28</v>
      </c>
    </row>
    <row r="6228" spans="1:13" x14ac:dyDescent="0.2">
      <c r="A6228" s="359" t="s">
        <v>10789</v>
      </c>
      <c r="B6228" s="360" t="s">
        <v>13218</v>
      </c>
      <c r="C6228" s="361" t="s">
        <v>5781</v>
      </c>
      <c r="D6228" s="360" t="s">
        <v>5782</v>
      </c>
      <c r="E6228" s="360" t="s">
        <v>5783</v>
      </c>
      <c r="F6228" s="362" t="s">
        <v>5784</v>
      </c>
      <c r="G6228" s="363" t="s">
        <v>5785</v>
      </c>
      <c r="H6228" s="361" t="s">
        <v>5786</v>
      </c>
      <c r="I6228" s="361" t="s">
        <v>5787</v>
      </c>
      <c r="J6228" s="361" t="s">
        <v>5788</v>
      </c>
      <c r="K6228" s="364"/>
      <c r="L6228" s="494"/>
    </row>
    <row r="6229" spans="1:13" x14ac:dyDescent="0.2">
      <c r="A6229" s="359" t="s">
        <v>10791</v>
      </c>
      <c r="B6229" s="365" t="s">
        <v>5789</v>
      </c>
      <c r="C6229" s="366" t="s">
        <v>6236</v>
      </c>
      <c r="D6229" s="365" t="s">
        <v>5791</v>
      </c>
      <c r="E6229" s="365" t="s">
        <v>428</v>
      </c>
      <c r="F6229" s="367">
        <v>16</v>
      </c>
      <c r="G6229" s="368" t="s">
        <v>5793</v>
      </c>
      <c r="H6229" s="369">
        <v>1</v>
      </c>
      <c r="I6229" s="370">
        <v>35.49</v>
      </c>
      <c r="J6229" s="370">
        <v>35.489999999999995</v>
      </c>
      <c r="K6229" s="371"/>
      <c r="L6229" s="495">
        <v>42.77</v>
      </c>
      <c r="M6229" s="488">
        <v>42.77</v>
      </c>
    </row>
    <row r="6230" spans="1:13" x14ac:dyDescent="0.2">
      <c r="A6230" s="359" t="s">
        <v>10792</v>
      </c>
      <c r="B6230" s="373" t="s">
        <v>5794</v>
      </c>
      <c r="C6230" s="374" t="s">
        <v>5840</v>
      </c>
      <c r="D6230" s="373" t="s">
        <v>5791</v>
      </c>
      <c r="E6230" s="373" t="s">
        <v>5288</v>
      </c>
      <c r="F6230" s="375" t="s">
        <v>5796</v>
      </c>
      <c r="G6230" s="376" t="s">
        <v>86</v>
      </c>
      <c r="H6230" s="377">
        <v>8.0799999999999997E-2</v>
      </c>
      <c r="I6230" s="378">
        <v>18.510000000000002</v>
      </c>
      <c r="J6230" s="378">
        <v>1.49</v>
      </c>
      <c r="K6230" s="379"/>
      <c r="L6230" s="493">
        <v>22.3</v>
      </c>
    </row>
    <row r="6231" spans="1:13" x14ac:dyDescent="0.2">
      <c r="A6231" s="359" t="s">
        <v>10793</v>
      </c>
      <c r="B6231" s="373" t="s">
        <v>5794</v>
      </c>
      <c r="C6231" s="374" t="s">
        <v>5815</v>
      </c>
      <c r="D6231" s="373" t="s">
        <v>5791</v>
      </c>
      <c r="E6231" s="373" t="s">
        <v>5286</v>
      </c>
      <c r="F6231" s="375" t="s">
        <v>5796</v>
      </c>
      <c r="G6231" s="376" t="s">
        <v>86</v>
      </c>
      <c r="H6231" s="377">
        <v>0.16600000000000001</v>
      </c>
      <c r="I6231" s="378">
        <v>11.125350000000021</v>
      </c>
      <c r="J6231" s="378">
        <v>1.84</v>
      </c>
      <c r="K6231" s="379"/>
      <c r="L6231" s="493">
        <v>13.34</v>
      </c>
    </row>
    <row r="6232" spans="1:13" x14ac:dyDescent="0.2">
      <c r="A6232" s="359" t="s">
        <v>15159</v>
      </c>
      <c r="B6232" s="396" t="s">
        <v>5794</v>
      </c>
      <c r="C6232" s="397" t="s">
        <v>6237</v>
      </c>
      <c r="D6232" s="396" t="s">
        <v>5791</v>
      </c>
      <c r="E6232" s="396" t="s">
        <v>6238</v>
      </c>
      <c r="F6232" s="398" t="s">
        <v>5798</v>
      </c>
      <c r="G6232" s="399" t="s">
        <v>5305</v>
      </c>
      <c r="H6232" s="400">
        <v>12</v>
      </c>
      <c r="I6232" s="430">
        <v>2.68</v>
      </c>
      <c r="J6232" s="380">
        <v>32.159999999999997</v>
      </c>
      <c r="K6232" s="379"/>
      <c r="L6232" s="489">
        <v>3.23</v>
      </c>
    </row>
    <row r="6233" spans="1:13" ht="12.75" thickBot="1" x14ac:dyDescent="0.25">
      <c r="A6233" s="359" t="s">
        <v>15160</v>
      </c>
      <c r="B6233" s="381" t="s">
        <v>13219</v>
      </c>
      <c r="C6233" s="382" t="s">
        <v>5781</v>
      </c>
      <c r="D6233" s="381" t="s">
        <v>5782</v>
      </c>
      <c r="E6233" s="381" t="s">
        <v>5783</v>
      </c>
      <c r="F6233" s="383" t="s">
        <v>5784</v>
      </c>
      <c r="G6233" s="384" t="s">
        <v>5785</v>
      </c>
      <c r="H6233" s="382" t="s">
        <v>5786</v>
      </c>
      <c r="I6233" s="431" t="s">
        <v>5787</v>
      </c>
      <c r="J6233" s="382" t="s">
        <v>5788</v>
      </c>
      <c r="K6233" s="364"/>
    </row>
    <row r="6234" spans="1:13" ht="12.75" thickTop="1" x14ac:dyDescent="0.2">
      <c r="A6234" s="359" t="s">
        <v>15161</v>
      </c>
      <c r="B6234" s="401" t="s">
        <v>5789</v>
      </c>
      <c r="C6234" s="402" t="s">
        <v>6240</v>
      </c>
      <c r="D6234" s="401" t="s">
        <v>5791</v>
      </c>
      <c r="E6234" s="401" t="s">
        <v>430</v>
      </c>
      <c r="F6234" s="403">
        <v>16</v>
      </c>
      <c r="G6234" s="404" t="s">
        <v>5385</v>
      </c>
      <c r="H6234" s="405">
        <v>1</v>
      </c>
      <c r="I6234" s="406">
        <v>32.79</v>
      </c>
      <c r="J6234" s="406">
        <v>32.79</v>
      </c>
      <c r="K6234" s="371"/>
      <c r="L6234" s="496">
        <v>39.51</v>
      </c>
      <c r="M6234" s="488">
        <v>39.51</v>
      </c>
    </row>
    <row r="6235" spans="1:13" x14ac:dyDescent="0.2">
      <c r="A6235" s="359" t="s">
        <v>10794</v>
      </c>
      <c r="B6235" s="373" t="s">
        <v>5794</v>
      </c>
      <c r="C6235" s="374" t="s">
        <v>5840</v>
      </c>
      <c r="D6235" s="373" t="s">
        <v>5791</v>
      </c>
      <c r="E6235" s="373" t="s">
        <v>5288</v>
      </c>
      <c r="F6235" s="375" t="s">
        <v>5796</v>
      </c>
      <c r="G6235" s="376" t="s">
        <v>86</v>
      </c>
      <c r="H6235" s="377">
        <v>0.52480000000000004</v>
      </c>
      <c r="I6235" s="378">
        <v>18.510000000000002</v>
      </c>
      <c r="J6235" s="378">
        <v>9.7100000000000009</v>
      </c>
      <c r="K6235" s="379"/>
      <c r="L6235" s="493">
        <v>22.3</v>
      </c>
    </row>
    <row r="6236" spans="1:13" x14ac:dyDescent="0.2">
      <c r="A6236" s="359" t="s">
        <v>10796</v>
      </c>
      <c r="B6236" s="373" t="s">
        <v>5794</v>
      </c>
      <c r="C6236" s="374" t="s">
        <v>6196</v>
      </c>
      <c r="D6236" s="373" t="s">
        <v>5791</v>
      </c>
      <c r="E6236" s="373" t="s">
        <v>5378</v>
      </c>
      <c r="F6236" s="375" t="s">
        <v>5798</v>
      </c>
      <c r="G6236" s="376" t="s">
        <v>5298</v>
      </c>
      <c r="H6236" s="377">
        <v>0.32400000000000001</v>
      </c>
      <c r="I6236" s="378">
        <v>0.8</v>
      </c>
      <c r="J6236" s="378">
        <v>0.25</v>
      </c>
      <c r="K6236" s="379"/>
      <c r="L6236" s="493">
        <v>0.97</v>
      </c>
    </row>
    <row r="6237" spans="1:13" x14ac:dyDescent="0.2">
      <c r="A6237" s="359" t="s">
        <v>10797</v>
      </c>
      <c r="B6237" s="373" t="s">
        <v>5794</v>
      </c>
      <c r="C6237" s="374" t="s">
        <v>5797</v>
      </c>
      <c r="D6237" s="373" t="s">
        <v>5791</v>
      </c>
      <c r="E6237" s="373" t="s">
        <v>5380</v>
      </c>
      <c r="F6237" s="375" t="s">
        <v>5798</v>
      </c>
      <c r="G6237" s="376" t="s">
        <v>5298</v>
      </c>
      <c r="H6237" s="377">
        <v>0.32400000000000001</v>
      </c>
      <c r="I6237" s="378">
        <v>0.52</v>
      </c>
      <c r="J6237" s="378">
        <v>0.16</v>
      </c>
      <c r="K6237" s="379"/>
      <c r="L6237" s="493">
        <v>0.63</v>
      </c>
    </row>
    <row r="6238" spans="1:13" x14ac:dyDescent="0.2">
      <c r="A6238" s="359" t="s">
        <v>10798</v>
      </c>
      <c r="B6238" s="373" t="s">
        <v>5794</v>
      </c>
      <c r="C6238" s="374" t="s">
        <v>6241</v>
      </c>
      <c r="D6238" s="373" t="s">
        <v>5791</v>
      </c>
      <c r="E6238" s="373" t="s">
        <v>430</v>
      </c>
      <c r="F6238" s="375" t="s">
        <v>5798</v>
      </c>
      <c r="G6238" s="376" t="s">
        <v>5305</v>
      </c>
      <c r="H6238" s="377">
        <v>3</v>
      </c>
      <c r="I6238" s="378">
        <v>5.27</v>
      </c>
      <c r="J6238" s="378">
        <v>15.81</v>
      </c>
      <c r="K6238" s="379"/>
      <c r="L6238" s="493">
        <v>6.35</v>
      </c>
    </row>
    <row r="6239" spans="1:13" x14ac:dyDescent="0.2">
      <c r="A6239" s="359" t="s">
        <v>15162</v>
      </c>
      <c r="B6239" s="396" t="s">
        <v>5794</v>
      </c>
      <c r="C6239" s="397" t="s">
        <v>5815</v>
      </c>
      <c r="D6239" s="396" t="s">
        <v>5791</v>
      </c>
      <c r="E6239" s="396" t="s">
        <v>5286</v>
      </c>
      <c r="F6239" s="398" t="s">
        <v>5796</v>
      </c>
      <c r="G6239" s="399" t="s">
        <v>86</v>
      </c>
      <c r="H6239" s="400">
        <v>0.58450000000000002</v>
      </c>
      <c r="I6239" s="430">
        <v>11.088449999999996</v>
      </c>
      <c r="J6239" s="380">
        <v>6.48</v>
      </c>
      <c r="K6239" s="379"/>
      <c r="L6239" s="489">
        <v>13.34</v>
      </c>
    </row>
    <row r="6240" spans="1:13" ht="12.75" thickBot="1" x14ac:dyDescent="0.25">
      <c r="A6240" s="359" t="s">
        <v>15163</v>
      </c>
      <c r="B6240" s="396" t="s">
        <v>5794</v>
      </c>
      <c r="C6240" s="397" t="s">
        <v>6197</v>
      </c>
      <c r="D6240" s="396" t="s">
        <v>5791</v>
      </c>
      <c r="E6240" s="396" t="s">
        <v>5364</v>
      </c>
      <c r="F6240" s="398" t="s">
        <v>5798</v>
      </c>
      <c r="G6240" s="399" t="s">
        <v>5885</v>
      </c>
      <c r="H6240" s="400">
        <v>2.5000000000000001E-3</v>
      </c>
      <c r="I6240" s="430">
        <v>154.26</v>
      </c>
      <c r="J6240" s="380">
        <v>0.38</v>
      </c>
      <c r="K6240" s="379"/>
      <c r="L6240" s="489">
        <v>185.84</v>
      </c>
    </row>
    <row r="6241" spans="1:13" ht="12.75" thickTop="1" x14ac:dyDescent="0.2">
      <c r="A6241" s="359" t="s">
        <v>15164</v>
      </c>
      <c r="B6241" s="407" t="s">
        <v>13220</v>
      </c>
      <c r="C6241" s="408" t="s">
        <v>5781</v>
      </c>
      <c r="D6241" s="407" t="s">
        <v>5782</v>
      </c>
      <c r="E6241" s="407" t="s">
        <v>5783</v>
      </c>
      <c r="F6241" s="409" t="s">
        <v>5784</v>
      </c>
      <c r="G6241" s="410" t="s">
        <v>5785</v>
      </c>
      <c r="H6241" s="408" t="s">
        <v>5786</v>
      </c>
      <c r="I6241" s="408" t="s">
        <v>5787</v>
      </c>
      <c r="J6241" s="408" t="s">
        <v>5788</v>
      </c>
      <c r="K6241" s="364"/>
      <c r="L6241" s="492"/>
    </row>
    <row r="6242" spans="1:13" x14ac:dyDescent="0.2">
      <c r="A6242" s="359" t="s">
        <v>10799</v>
      </c>
      <c r="B6242" s="365" t="s">
        <v>5789</v>
      </c>
      <c r="C6242" s="366" t="s">
        <v>6243</v>
      </c>
      <c r="D6242" s="365" t="s">
        <v>5791</v>
      </c>
      <c r="E6242" s="365" t="s">
        <v>432</v>
      </c>
      <c r="F6242" s="367">
        <v>16</v>
      </c>
      <c r="G6242" s="368" t="s">
        <v>5385</v>
      </c>
      <c r="H6242" s="369">
        <v>1</v>
      </c>
      <c r="I6242" s="370">
        <v>17.869999999999997</v>
      </c>
      <c r="J6242" s="370">
        <v>17.869999999999997</v>
      </c>
      <c r="K6242" s="371"/>
      <c r="L6242" s="495">
        <v>21.54</v>
      </c>
      <c r="M6242" s="488">
        <v>21.54</v>
      </c>
    </row>
    <row r="6243" spans="1:13" x14ac:dyDescent="0.2">
      <c r="A6243" s="359" t="s">
        <v>10801</v>
      </c>
      <c r="B6243" s="373" t="s">
        <v>5794</v>
      </c>
      <c r="C6243" s="374" t="s">
        <v>5840</v>
      </c>
      <c r="D6243" s="373" t="s">
        <v>5791</v>
      </c>
      <c r="E6243" s="373" t="s">
        <v>5288</v>
      </c>
      <c r="F6243" s="375" t="s">
        <v>5796</v>
      </c>
      <c r="G6243" s="376" t="s">
        <v>86</v>
      </c>
      <c r="H6243" s="377">
        <v>0.30690000000000001</v>
      </c>
      <c r="I6243" s="378">
        <v>18.510000000000002</v>
      </c>
      <c r="J6243" s="378">
        <v>5.68</v>
      </c>
      <c r="K6243" s="379"/>
      <c r="L6243" s="493">
        <v>22.3</v>
      </c>
    </row>
    <row r="6244" spans="1:13" x14ac:dyDescent="0.2">
      <c r="A6244" s="359" t="s">
        <v>10802</v>
      </c>
      <c r="B6244" s="373" t="s">
        <v>5794</v>
      </c>
      <c r="C6244" s="374" t="s">
        <v>5815</v>
      </c>
      <c r="D6244" s="373" t="s">
        <v>5791</v>
      </c>
      <c r="E6244" s="373" t="s">
        <v>5286</v>
      </c>
      <c r="F6244" s="375" t="s">
        <v>5796</v>
      </c>
      <c r="G6244" s="376" t="s">
        <v>86</v>
      </c>
      <c r="H6244" s="377">
        <v>0.29630000000000001</v>
      </c>
      <c r="I6244" s="378">
        <v>11.07</v>
      </c>
      <c r="J6244" s="378">
        <v>3.28</v>
      </c>
      <c r="K6244" s="379"/>
      <c r="L6244" s="493">
        <v>13.34</v>
      </c>
    </row>
    <row r="6245" spans="1:13" x14ac:dyDescent="0.2">
      <c r="A6245" s="359" t="s">
        <v>15165</v>
      </c>
      <c r="B6245" s="396" t="s">
        <v>5794</v>
      </c>
      <c r="C6245" s="397" t="s">
        <v>6197</v>
      </c>
      <c r="D6245" s="396" t="s">
        <v>5791</v>
      </c>
      <c r="E6245" s="396" t="s">
        <v>5364</v>
      </c>
      <c r="F6245" s="398" t="s">
        <v>5798</v>
      </c>
      <c r="G6245" s="399" t="s">
        <v>5885</v>
      </c>
      <c r="H6245" s="400">
        <v>2.5000000000000001E-3</v>
      </c>
      <c r="I6245" s="430">
        <v>154.26</v>
      </c>
      <c r="J6245" s="380">
        <v>0.38</v>
      </c>
      <c r="K6245" s="379"/>
      <c r="L6245" s="489">
        <v>185.84</v>
      </c>
    </row>
    <row r="6246" spans="1:13" ht="12.75" thickBot="1" x14ac:dyDescent="0.25">
      <c r="A6246" s="359" t="s">
        <v>15166</v>
      </c>
      <c r="B6246" s="396" t="s">
        <v>5794</v>
      </c>
      <c r="C6246" s="397" t="s">
        <v>6196</v>
      </c>
      <c r="D6246" s="396" t="s">
        <v>5791</v>
      </c>
      <c r="E6246" s="396" t="s">
        <v>5378</v>
      </c>
      <c r="F6246" s="398" t="s">
        <v>5798</v>
      </c>
      <c r="G6246" s="399" t="s">
        <v>5298</v>
      </c>
      <c r="H6246" s="400">
        <v>0.32400000000000001</v>
      </c>
      <c r="I6246" s="430">
        <v>0.8400000000000114</v>
      </c>
      <c r="J6246" s="380">
        <v>0.27</v>
      </c>
      <c r="K6246" s="379"/>
      <c r="L6246" s="489">
        <v>0.97</v>
      </c>
    </row>
    <row r="6247" spans="1:13" ht="12.75" thickTop="1" x14ac:dyDescent="0.2">
      <c r="A6247" s="359" t="s">
        <v>15167</v>
      </c>
      <c r="B6247" s="390" t="s">
        <v>5794</v>
      </c>
      <c r="C6247" s="391" t="s">
        <v>5797</v>
      </c>
      <c r="D6247" s="390" t="s">
        <v>5791</v>
      </c>
      <c r="E6247" s="390" t="s">
        <v>5380</v>
      </c>
      <c r="F6247" s="392" t="s">
        <v>5798</v>
      </c>
      <c r="G6247" s="393" t="s">
        <v>5298</v>
      </c>
      <c r="H6247" s="394">
        <v>0.32400000000000001</v>
      </c>
      <c r="I6247" s="395">
        <v>0.52</v>
      </c>
      <c r="J6247" s="395">
        <v>0.16</v>
      </c>
      <c r="K6247" s="379"/>
      <c r="L6247" s="491">
        <v>0.63</v>
      </c>
    </row>
    <row r="6248" spans="1:13" x14ac:dyDescent="0.2">
      <c r="A6248" s="359" t="s">
        <v>10803</v>
      </c>
      <c r="B6248" s="373" t="s">
        <v>5794</v>
      </c>
      <c r="C6248" s="374" t="s">
        <v>6244</v>
      </c>
      <c r="D6248" s="373" t="s">
        <v>5791</v>
      </c>
      <c r="E6248" s="373" t="s">
        <v>6245</v>
      </c>
      <c r="F6248" s="375" t="s">
        <v>5798</v>
      </c>
      <c r="G6248" s="376" t="s">
        <v>5305</v>
      </c>
      <c r="H6248" s="377">
        <v>3</v>
      </c>
      <c r="I6248" s="378">
        <v>2.7</v>
      </c>
      <c r="J6248" s="378">
        <v>8.1</v>
      </c>
      <c r="K6248" s="379"/>
      <c r="L6248" s="493">
        <v>3.26</v>
      </c>
    </row>
    <row r="6249" spans="1:13" x14ac:dyDescent="0.2">
      <c r="A6249" s="359" t="s">
        <v>10805</v>
      </c>
      <c r="B6249" s="360" t="s">
        <v>13221</v>
      </c>
      <c r="C6249" s="361" t="s">
        <v>5781</v>
      </c>
      <c r="D6249" s="360" t="s">
        <v>5782</v>
      </c>
      <c r="E6249" s="360" t="s">
        <v>5783</v>
      </c>
      <c r="F6249" s="362" t="s">
        <v>5784</v>
      </c>
      <c r="G6249" s="363" t="s">
        <v>5785</v>
      </c>
      <c r="H6249" s="361" t="s">
        <v>5786</v>
      </c>
      <c r="I6249" s="361" t="s">
        <v>5787</v>
      </c>
      <c r="J6249" s="361" t="s">
        <v>5788</v>
      </c>
      <c r="K6249" s="364"/>
      <c r="L6249" s="494"/>
    </row>
    <row r="6250" spans="1:13" x14ac:dyDescent="0.2">
      <c r="A6250" s="359" t="s">
        <v>10806</v>
      </c>
      <c r="B6250" s="365" t="s">
        <v>5789</v>
      </c>
      <c r="C6250" s="366" t="s">
        <v>6247</v>
      </c>
      <c r="D6250" s="365" t="s">
        <v>5791</v>
      </c>
      <c r="E6250" s="365" t="s">
        <v>434</v>
      </c>
      <c r="F6250" s="367">
        <v>16</v>
      </c>
      <c r="G6250" s="368" t="s">
        <v>172</v>
      </c>
      <c r="H6250" s="369">
        <v>1</v>
      </c>
      <c r="I6250" s="370">
        <v>11.45</v>
      </c>
      <c r="J6250" s="370">
        <v>11.45</v>
      </c>
      <c r="K6250" s="371"/>
      <c r="L6250" s="495">
        <v>13.8</v>
      </c>
      <c r="M6250" s="488">
        <v>13.8</v>
      </c>
    </row>
    <row r="6251" spans="1:13" x14ac:dyDescent="0.2">
      <c r="A6251" s="359" t="s">
        <v>15168</v>
      </c>
      <c r="B6251" s="396" t="s">
        <v>5794</v>
      </c>
      <c r="C6251" s="397" t="s">
        <v>5840</v>
      </c>
      <c r="D6251" s="396" t="s">
        <v>5791</v>
      </c>
      <c r="E6251" s="396" t="s">
        <v>5288</v>
      </c>
      <c r="F6251" s="398" t="s">
        <v>5796</v>
      </c>
      <c r="G6251" s="399" t="s">
        <v>86</v>
      </c>
      <c r="H6251" s="400">
        <v>0.36159999999999998</v>
      </c>
      <c r="I6251" s="430">
        <v>18.510000000000002</v>
      </c>
      <c r="J6251" s="380">
        <v>6.69</v>
      </c>
      <c r="K6251" s="379"/>
      <c r="L6251" s="489">
        <v>22.3</v>
      </c>
    </row>
    <row r="6252" spans="1:13" ht="12.75" thickBot="1" x14ac:dyDescent="0.25">
      <c r="A6252" s="359" t="s">
        <v>15169</v>
      </c>
      <c r="B6252" s="396" t="s">
        <v>5794</v>
      </c>
      <c r="C6252" s="397" t="s">
        <v>6196</v>
      </c>
      <c r="D6252" s="396" t="s">
        <v>5791</v>
      </c>
      <c r="E6252" s="396" t="s">
        <v>5378</v>
      </c>
      <c r="F6252" s="398" t="s">
        <v>5798</v>
      </c>
      <c r="G6252" s="399" t="s">
        <v>5298</v>
      </c>
      <c r="H6252" s="400">
        <v>0.16200000000000001</v>
      </c>
      <c r="I6252" s="430">
        <v>0.8</v>
      </c>
      <c r="J6252" s="380">
        <v>0.12</v>
      </c>
      <c r="K6252" s="379"/>
      <c r="L6252" s="489">
        <v>0.97</v>
      </c>
    </row>
    <row r="6253" spans="1:13" ht="12.75" thickTop="1" x14ac:dyDescent="0.2">
      <c r="A6253" s="359" t="s">
        <v>15170</v>
      </c>
      <c r="B6253" s="390" t="s">
        <v>5794</v>
      </c>
      <c r="C6253" s="391" t="s">
        <v>5797</v>
      </c>
      <c r="D6253" s="390" t="s">
        <v>5791</v>
      </c>
      <c r="E6253" s="390" t="s">
        <v>5380</v>
      </c>
      <c r="F6253" s="392" t="s">
        <v>5798</v>
      </c>
      <c r="G6253" s="393" t="s">
        <v>5298</v>
      </c>
      <c r="H6253" s="394">
        <v>0.16200000000000001</v>
      </c>
      <c r="I6253" s="395">
        <v>0.52</v>
      </c>
      <c r="J6253" s="395">
        <v>0.08</v>
      </c>
      <c r="K6253" s="379"/>
      <c r="L6253" s="491">
        <v>0.63</v>
      </c>
    </row>
    <row r="6254" spans="1:13" x14ac:dyDescent="0.2">
      <c r="A6254" s="359" t="s">
        <v>10807</v>
      </c>
      <c r="B6254" s="373" t="s">
        <v>5794</v>
      </c>
      <c r="C6254" s="374" t="s">
        <v>5815</v>
      </c>
      <c r="D6254" s="373" t="s">
        <v>5791</v>
      </c>
      <c r="E6254" s="373" t="s">
        <v>5286</v>
      </c>
      <c r="F6254" s="375" t="s">
        <v>5796</v>
      </c>
      <c r="G6254" s="376" t="s">
        <v>86</v>
      </c>
      <c r="H6254" s="377">
        <v>0.39389999999999997</v>
      </c>
      <c r="I6254" s="378">
        <v>11.07</v>
      </c>
      <c r="J6254" s="378">
        <v>4.3600000000000003</v>
      </c>
      <c r="K6254" s="379"/>
      <c r="L6254" s="493">
        <v>13.34</v>
      </c>
    </row>
    <row r="6255" spans="1:13" x14ac:dyDescent="0.2">
      <c r="A6255" s="359" t="s">
        <v>10809</v>
      </c>
      <c r="B6255" s="373" t="s">
        <v>5794</v>
      </c>
      <c r="C6255" s="374" t="s">
        <v>6197</v>
      </c>
      <c r="D6255" s="373" t="s">
        <v>5791</v>
      </c>
      <c r="E6255" s="373" t="s">
        <v>5364</v>
      </c>
      <c r="F6255" s="375" t="s">
        <v>5798</v>
      </c>
      <c r="G6255" s="376" t="s">
        <v>5885</v>
      </c>
      <c r="H6255" s="377">
        <v>1.2999999999999999E-3</v>
      </c>
      <c r="I6255" s="378">
        <v>154.26</v>
      </c>
      <c r="J6255" s="378">
        <v>0.2</v>
      </c>
      <c r="K6255" s="379"/>
      <c r="L6255" s="493">
        <v>185.84</v>
      </c>
    </row>
    <row r="6256" spans="1:13" x14ac:dyDescent="0.2">
      <c r="A6256" s="359" t="s">
        <v>10811</v>
      </c>
      <c r="B6256" s="360" t="s">
        <v>13222</v>
      </c>
      <c r="C6256" s="361" t="s">
        <v>5781</v>
      </c>
      <c r="D6256" s="360" t="s">
        <v>5782</v>
      </c>
      <c r="E6256" s="360" t="s">
        <v>5783</v>
      </c>
      <c r="F6256" s="362" t="s">
        <v>5784</v>
      </c>
      <c r="G6256" s="363" t="s">
        <v>5785</v>
      </c>
      <c r="H6256" s="361" t="s">
        <v>5786</v>
      </c>
      <c r="I6256" s="361" t="s">
        <v>5787</v>
      </c>
      <c r="J6256" s="361" t="s">
        <v>5788</v>
      </c>
      <c r="K6256" s="364"/>
      <c r="L6256" s="494"/>
    </row>
    <row r="6257" spans="1:13" x14ac:dyDescent="0.2">
      <c r="A6257" s="359" t="s">
        <v>10812</v>
      </c>
      <c r="B6257" s="365" t="s">
        <v>5789</v>
      </c>
      <c r="C6257" s="366" t="s">
        <v>6249</v>
      </c>
      <c r="D6257" s="365" t="s">
        <v>5791</v>
      </c>
      <c r="E6257" s="365" t="s">
        <v>439</v>
      </c>
      <c r="F6257" s="367">
        <v>18</v>
      </c>
      <c r="G6257" s="368" t="s">
        <v>5793</v>
      </c>
      <c r="H6257" s="369">
        <v>1</v>
      </c>
      <c r="I6257" s="370">
        <v>590.7700000000001</v>
      </c>
      <c r="J6257" s="370">
        <v>590.77</v>
      </c>
      <c r="K6257" s="371"/>
      <c r="L6257" s="495">
        <v>711.6</v>
      </c>
      <c r="M6257" s="488">
        <v>711.6</v>
      </c>
    </row>
    <row r="6258" spans="1:13" x14ac:dyDescent="0.2">
      <c r="A6258" s="359" t="s">
        <v>10813</v>
      </c>
      <c r="B6258" s="373" t="s">
        <v>5794</v>
      </c>
      <c r="C6258" s="374" t="s">
        <v>5840</v>
      </c>
      <c r="D6258" s="373" t="s">
        <v>5791</v>
      </c>
      <c r="E6258" s="373" t="s">
        <v>5288</v>
      </c>
      <c r="F6258" s="375" t="s">
        <v>5796</v>
      </c>
      <c r="G6258" s="376" t="s">
        <v>86</v>
      </c>
      <c r="H6258" s="377">
        <v>1.3187</v>
      </c>
      <c r="I6258" s="378">
        <v>18.510000000000002</v>
      </c>
      <c r="J6258" s="378">
        <v>24.4</v>
      </c>
      <c r="K6258" s="379"/>
      <c r="L6258" s="493">
        <v>22.3</v>
      </c>
    </row>
    <row r="6259" spans="1:13" x14ac:dyDescent="0.2">
      <c r="A6259" s="359" t="s">
        <v>15171</v>
      </c>
      <c r="B6259" s="396" t="s">
        <v>5794</v>
      </c>
      <c r="C6259" s="397" t="s">
        <v>5797</v>
      </c>
      <c r="D6259" s="396" t="s">
        <v>5791</v>
      </c>
      <c r="E6259" s="396" t="s">
        <v>5380</v>
      </c>
      <c r="F6259" s="398" t="s">
        <v>5798</v>
      </c>
      <c r="G6259" s="399" t="s">
        <v>5298</v>
      </c>
      <c r="H6259" s="400">
        <v>5</v>
      </c>
      <c r="I6259" s="430">
        <v>0.52</v>
      </c>
      <c r="J6259" s="380">
        <v>2.6</v>
      </c>
      <c r="K6259" s="379"/>
      <c r="L6259" s="489">
        <v>0.63</v>
      </c>
    </row>
    <row r="6260" spans="1:13" ht="12.75" thickBot="1" x14ac:dyDescent="0.25">
      <c r="A6260" s="359" t="s">
        <v>15172</v>
      </c>
      <c r="B6260" s="396" t="s">
        <v>5794</v>
      </c>
      <c r="C6260" s="397" t="s">
        <v>6250</v>
      </c>
      <c r="D6260" s="396" t="s">
        <v>5791</v>
      </c>
      <c r="E6260" s="396" t="s">
        <v>5413</v>
      </c>
      <c r="F6260" s="398" t="s">
        <v>5798</v>
      </c>
      <c r="G6260" s="399" t="s">
        <v>5305</v>
      </c>
      <c r="H6260" s="400">
        <v>5.9499999999999997E-2</v>
      </c>
      <c r="I6260" s="430">
        <v>12.5</v>
      </c>
      <c r="J6260" s="380">
        <v>0.74</v>
      </c>
      <c r="K6260" s="379"/>
      <c r="L6260" s="489">
        <v>15.06</v>
      </c>
    </row>
    <row r="6261" spans="1:13" ht="12.75" thickTop="1" x14ac:dyDescent="0.2">
      <c r="A6261" s="359" t="s">
        <v>15173</v>
      </c>
      <c r="B6261" s="390" t="s">
        <v>5794</v>
      </c>
      <c r="C6261" s="391" t="s">
        <v>6251</v>
      </c>
      <c r="D6261" s="390" t="s">
        <v>5791</v>
      </c>
      <c r="E6261" s="390" t="s">
        <v>6252</v>
      </c>
      <c r="F6261" s="392" t="s">
        <v>5798</v>
      </c>
      <c r="G6261" s="393" t="s">
        <v>5305</v>
      </c>
      <c r="H6261" s="394">
        <v>1.7857000000000001</v>
      </c>
      <c r="I6261" s="395">
        <v>10.220000000000001</v>
      </c>
      <c r="J6261" s="395">
        <v>18.239999999999998</v>
      </c>
      <c r="K6261" s="379"/>
      <c r="L6261" s="491">
        <v>12.32</v>
      </c>
    </row>
    <row r="6262" spans="1:13" x14ac:dyDescent="0.2">
      <c r="A6262" s="359" t="s">
        <v>10814</v>
      </c>
      <c r="B6262" s="373" t="s">
        <v>5794</v>
      </c>
      <c r="C6262" s="374" t="s">
        <v>6253</v>
      </c>
      <c r="D6262" s="373" t="s">
        <v>5791</v>
      </c>
      <c r="E6262" s="373" t="s">
        <v>5416</v>
      </c>
      <c r="F6262" s="375" t="s">
        <v>5798</v>
      </c>
      <c r="G6262" s="376" t="s">
        <v>5305</v>
      </c>
      <c r="H6262" s="377">
        <v>1</v>
      </c>
      <c r="I6262" s="378">
        <v>143.85093986013987</v>
      </c>
      <c r="J6262" s="378">
        <v>143.85</v>
      </c>
      <c r="K6262" s="379"/>
      <c r="L6262" s="493">
        <v>173.04</v>
      </c>
    </row>
    <row r="6263" spans="1:13" x14ac:dyDescent="0.2">
      <c r="A6263" s="359" t="s">
        <v>10816</v>
      </c>
      <c r="B6263" s="373" t="s">
        <v>5794</v>
      </c>
      <c r="C6263" s="374" t="s">
        <v>5815</v>
      </c>
      <c r="D6263" s="373" t="s">
        <v>5791</v>
      </c>
      <c r="E6263" s="373" t="s">
        <v>5286</v>
      </c>
      <c r="F6263" s="375" t="s">
        <v>5796</v>
      </c>
      <c r="G6263" s="376" t="s">
        <v>86</v>
      </c>
      <c r="H6263" s="377">
        <v>1.2222999999999999</v>
      </c>
      <c r="I6263" s="378">
        <v>11.07</v>
      </c>
      <c r="J6263" s="378">
        <v>13.53</v>
      </c>
      <c r="K6263" s="379"/>
      <c r="L6263" s="493">
        <v>13.34</v>
      </c>
    </row>
    <row r="6264" spans="1:13" x14ac:dyDescent="0.2">
      <c r="A6264" s="359" t="s">
        <v>10817</v>
      </c>
      <c r="B6264" s="373" t="s">
        <v>5794</v>
      </c>
      <c r="C6264" s="374" t="s">
        <v>6254</v>
      </c>
      <c r="D6264" s="373" t="s">
        <v>5791</v>
      </c>
      <c r="E6264" s="373" t="s">
        <v>6255</v>
      </c>
      <c r="F6264" s="375" t="s">
        <v>5798</v>
      </c>
      <c r="G6264" s="376" t="s">
        <v>5298</v>
      </c>
      <c r="H6264" s="377">
        <v>18.741800000000001</v>
      </c>
      <c r="I6264" s="378">
        <v>8.6199999999999992</v>
      </c>
      <c r="J6264" s="378">
        <v>161.55000000000001</v>
      </c>
      <c r="K6264" s="379"/>
      <c r="L6264" s="493">
        <v>10.39</v>
      </c>
    </row>
    <row r="6265" spans="1:13" x14ac:dyDescent="0.2">
      <c r="A6265" s="359" t="s">
        <v>10818</v>
      </c>
      <c r="B6265" s="373" t="s">
        <v>5794</v>
      </c>
      <c r="C6265" s="374" t="s">
        <v>6197</v>
      </c>
      <c r="D6265" s="373" t="s">
        <v>5791</v>
      </c>
      <c r="E6265" s="373" t="s">
        <v>5364</v>
      </c>
      <c r="F6265" s="375" t="s">
        <v>5798</v>
      </c>
      <c r="G6265" s="376" t="s">
        <v>5885</v>
      </c>
      <c r="H6265" s="377">
        <v>1.43E-2</v>
      </c>
      <c r="I6265" s="378">
        <v>154.26</v>
      </c>
      <c r="J6265" s="378">
        <v>2.2000000000000002</v>
      </c>
      <c r="K6265" s="379"/>
      <c r="L6265" s="493">
        <v>185.84</v>
      </c>
    </row>
    <row r="6266" spans="1:13" x14ac:dyDescent="0.2">
      <c r="A6266" s="359" t="s">
        <v>10819</v>
      </c>
      <c r="B6266" s="373" t="s">
        <v>5794</v>
      </c>
      <c r="C6266" s="374" t="s">
        <v>6256</v>
      </c>
      <c r="D6266" s="373" t="s">
        <v>5791</v>
      </c>
      <c r="E6266" s="373" t="s">
        <v>6257</v>
      </c>
      <c r="F6266" s="375" t="s">
        <v>5798</v>
      </c>
      <c r="G6266" s="376" t="s">
        <v>5298</v>
      </c>
      <c r="H6266" s="377">
        <v>16.214300000000001</v>
      </c>
      <c r="I6266" s="378">
        <v>8.59</v>
      </c>
      <c r="J6266" s="378">
        <v>139.28</v>
      </c>
      <c r="K6266" s="379"/>
      <c r="L6266" s="493">
        <v>10.35</v>
      </c>
    </row>
    <row r="6267" spans="1:13" x14ac:dyDescent="0.2">
      <c r="A6267" s="359" t="s">
        <v>10820</v>
      </c>
      <c r="B6267" s="373" t="s">
        <v>5794</v>
      </c>
      <c r="C6267" s="374" t="s">
        <v>6258</v>
      </c>
      <c r="D6267" s="373" t="s">
        <v>5791</v>
      </c>
      <c r="E6267" s="373" t="s">
        <v>5414</v>
      </c>
      <c r="F6267" s="375" t="s">
        <v>5798</v>
      </c>
      <c r="G6267" s="376" t="s">
        <v>5305</v>
      </c>
      <c r="H6267" s="377">
        <v>8.9899999999999994E-2</v>
      </c>
      <c r="I6267" s="378">
        <v>9.0299999999999994</v>
      </c>
      <c r="J6267" s="378">
        <v>0.81</v>
      </c>
      <c r="K6267" s="379"/>
      <c r="L6267" s="493">
        <v>10.88</v>
      </c>
    </row>
    <row r="6268" spans="1:13" x14ac:dyDescent="0.2">
      <c r="A6268" s="359" t="s">
        <v>10821</v>
      </c>
      <c r="B6268" s="373" t="s">
        <v>5794</v>
      </c>
      <c r="C6268" s="374" t="s">
        <v>6259</v>
      </c>
      <c r="D6268" s="373" t="s">
        <v>5791</v>
      </c>
      <c r="E6268" s="373" t="s">
        <v>5411</v>
      </c>
      <c r="F6268" s="375" t="s">
        <v>5798</v>
      </c>
      <c r="G6268" s="376" t="s">
        <v>5305</v>
      </c>
      <c r="H6268" s="377">
        <v>0.29759999999999998</v>
      </c>
      <c r="I6268" s="378">
        <v>2.2400000000000002</v>
      </c>
      <c r="J6268" s="378">
        <v>0.66</v>
      </c>
      <c r="K6268" s="379"/>
      <c r="L6268" s="493">
        <v>2.71</v>
      </c>
    </row>
    <row r="6269" spans="1:13" x14ac:dyDescent="0.2">
      <c r="A6269" s="359" t="s">
        <v>10822</v>
      </c>
      <c r="B6269" s="373" t="s">
        <v>5794</v>
      </c>
      <c r="C6269" s="374" t="s">
        <v>6260</v>
      </c>
      <c r="D6269" s="373" t="s">
        <v>5791</v>
      </c>
      <c r="E6269" s="373" t="s">
        <v>5407</v>
      </c>
      <c r="F6269" s="375" t="s">
        <v>5798</v>
      </c>
      <c r="G6269" s="376" t="s">
        <v>5298</v>
      </c>
      <c r="H6269" s="377">
        <v>0.23810000000000001</v>
      </c>
      <c r="I6269" s="378">
        <v>27.94</v>
      </c>
      <c r="J6269" s="378">
        <v>6.65</v>
      </c>
      <c r="K6269" s="379"/>
      <c r="L6269" s="493">
        <v>33.659999999999997</v>
      </c>
    </row>
    <row r="6270" spans="1:13" x14ac:dyDescent="0.2">
      <c r="A6270" s="359" t="s">
        <v>10823</v>
      </c>
      <c r="B6270" s="373" t="s">
        <v>5794</v>
      </c>
      <c r="C6270" s="374" t="s">
        <v>6261</v>
      </c>
      <c r="D6270" s="373" t="s">
        <v>5791</v>
      </c>
      <c r="E6270" s="373" t="s">
        <v>5409</v>
      </c>
      <c r="F6270" s="375" t="s">
        <v>5798</v>
      </c>
      <c r="G6270" s="376" t="s">
        <v>5298</v>
      </c>
      <c r="H6270" s="377">
        <v>9.5200000000000007E-2</v>
      </c>
      <c r="I6270" s="378">
        <v>23.16</v>
      </c>
      <c r="J6270" s="378">
        <v>2.2000000000000002</v>
      </c>
      <c r="K6270" s="379"/>
      <c r="L6270" s="493">
        <v>27.91</v>
      </c>
    </row>
    <row r="6271" spans="1:13" x14ac:dyDescent="0.2">
      <c r="A6271" s="359" t="s">
        <v>15174</v>
      </c>
      <c r="B6271" s="396" t="s">
        <v>5794</v>
      </c>
      <c r="C6271" s="397" t="s">
        <v>6262</v>
      </c>
      <c r="D6271" s="396" t="s">
        <v>5791</v>
      </c>
      <c r="E6271" s="396" t="s">
        <v>6263</v>
      </c>
      <c r="F6271" s="398" t="s">
        <v>5798</v>
      </c>
      <c r="G6271" s="399" t="s">
        <v>5305</v>
      </c>
      <c r="H6271" s="400">
        <v>0.59519999999999995</v>
      </c>
      <c r="I6271" s="430">
        <v>124.43</v>
      </c>
      <c r="J6271" s="380">
        <v>74.06</v>
      </c>
      <c r="K6271" s="379"/>
      <c r="L6271" s="489">
        <v>149.9</v>
      </c>
    </row>
    <row r="6272" spans="1:13" ht="12.75" thickBot="1" x14ac:dyDescent="0.25">
      <c r="A6272" s="359" t="s">
        <v>15175</v>
      </c>
      <c r="B6272" s="381" t="s">
        <v>13223</v>
      </c>
      <c r="C6272" s="382" t="s">
        <v>5781</v>
      </c>
      <c r="D6272" s="381" t="s">
        <v>5782</v>
      </c>
      <c r="E6272" s="381" t="s">
        <v>5783</v>
      </c>
      <c r="F6272" s="383" t="s">
        <v>5784</v>
      </c>
      <c r="G6272" s="384" t="s">
        <v>5785</v>
      </c>
      <c r="H6272" s="382" t="s">
        <v>5786</v>
      </c>
      <c r="I6272" s="431" t="s">
        <v>5787</v>
      </c>
      <c r="J6272" s="382" t="s">
        <v>5788</v>
      </c>
      <c r="K6272" s="364"/>
    </row>
    <row r="6273" spans="1:13" ht="12.75" thickTop="1" x14ac:dyDescent="0.2">
      <c r="A6273" s="359" t="s">
        <v>15176</v>
      </c>
      <c r="B6273" s="401" t="s">
        <v>5789</v>
      </c>
      <c r="C6273" s="402" t="s">
        <v>13224</v>
      </c>
      <c r="D6273" s="401" t="s">
        <v>5791</v>
      </c>
      <c r="E6273" s="401" t="s">
        <v>2286</v>
      </c>
      <c r="F6273" s="403">
        <v>18</v>
      </c>
      <c r="G6273" s="404" t="s">
        <v>5793</v>
      </c>
      <c r="H6273" s="405">
        <v>1</v>
      </c>
      <c r="I6273" s="406">
        <v>180.77999999999997</v>
      </c>
      <c r="J6273" s="406">
        <v>180.77999999999997</v>
      </c>
      <c r="K6273" s="371"/>
      <c r="L6273" s="496">
        <v>217.71</v>
      </c>
      <c r="M6273" s="488">
        <v>217.71</v>
      </c>
    </row>
    <row r="6274" spans="1:13" x14ac:dyDescent="0.2">
      <c r="A6274" s="359" t="s">
        <v>10824</v>
      </c>
      <c r="B6274" s="373" t="s">
        <v>5794</v>
      </c>
      <c r="C6274" s="374" t="s">
        <v>5840</v>
      </c>
      <c r="D6274" s="373" t="s">
        <v>5791</v>
      </c>
      <c r="E6274" s="373" t="s">
        <v>5288</v>
      </c>
      <c r="F6274" s="375" t="s">
        <v>5796</v>
      </c>
      <c r="G6274" s="376" t="s">
        <v>86</v>
      </c>
      <c r="H6274" s="377">
        <v>0.56010000000000004</v>
      </c>
      <c r="I6274" s="378">
        <v>18.510000000000002</v>
      </c>
      <c r="J6274" s="378">
        <v>10.36</v>
      </c>
      <c r="K6274" s="379"/>
      <c r="L6274" s="493">
        <v>22.3</v>
      </c>
    </row>
    <row r="6275" spans="1:13" x14ac:dyDescent="0.2">
      <c r="A6275" s="359" t="s">
        <v>10826</v>
      </c>
      <c r="B6275" s="373" t="s">
        <v>5794</v>
      </c>
      <c r="C6275" s="374" t="s">
        <v>5797</v>
      </c>
      <c r="D6275" s="373" t="s">
        <v>5791</v>
      </c>
      <c r="E6275" s="373" t="s">
        <v>5380</v>
      </c>
      <c r="F6275" s="375" t="s">
        <v>5798</v>
      </c>
      <c r="G6275" s="376" t="s">
        <v>5298</v>
      </c>
      <c r="H6275" s="377">
        <v>4.2369000000000003</v>
      </c>
      <c r="I6275" s="378">
        <v>0.52</v>
      </c>
      <c r="J6275" s="378">
        <v>2.2000000000000002</v>
      </c>
      <c r="K6275" s="379"/>
      <c r="L6275" s="493">
        <v>0.63</v>
      </c>
    </row>
    <row r="6276" spans="1:13" x14ac:dyDescent="0.2">
      <c r="A6276" s="359" t="s">
        <v>10828</v>
      </c>
      <c r="B6276" s="373" t="s">
        <v>5794</v>
      </c>
      <c r="C6276" s="374" t="s">
        <v>6250</v>
      </c>
      <c r="D6276" s="373" t="s">
        <v>5791</v>
      </c>
      <c r="E6276" s="373" t="s">
        <v>5413</v>
      </c>
      <c r="F6276" s="375" t="s">
        <v>5798</v>
      </c>
      <c r="G6276" s="376" t="s">
        <v>5305</v>
      </c>
      <c r="H6276" s="377">
        <v>5.9499999999999997E-2</v>
      </c>
      <c r="I6276" s="378">
        <v>12.5</v>
      </c>
      <c r="J6276" s="378">
        <v>0.74</v>
      </c>
      <c r="K6276" s="379"/>
      <c r="L6276" s="493">
        <v>15.06</v>
      </c>
    </row>
    <row r="6277" spans="1:13" x14ac:dyDescent="0.2">
      <c r="A6277" s="359" t="s">
        <v>10829</v>
      </c>
      <c r="B6277" s="373" t="s">
        <v>5794</v>
      </c>
      <c r="C6277" s="374" t="s">
        <v>13225</v>
      </c>
      <c r="D6277" s="373" t="s">
        <v>5791</v>
      </c>
      <c r="E6277" s="373" t="s">
        <v>5416</v>
      </c>
      <c r="F6277" s="375" t="s">
        <v>5798</v>
      </c>
      <c r="G6277" s="376" t="s">
        <v>5305</v>
      </c>
      <c r="H6277" s="377">
        <v>1</v>
      </c>
      <c r="I6277" s="378">
        <v>41.722185365853669</v>
      </c>
      <c r="J6277" s="378">
        <v>41.72</v>
      </c>
      <c r="K6277" s="379"/>
      <c r="L6277" s="493">
        <v>50.07</v>
      </c>
    </row>
    <row r="6278" spans="1:13" x14ac:dyDescent="0.2">
      <c r="A6278" s="359" t="s">
        <v>10830</v>
      </c>
      <c r="B6278" s="373" t="s">
        <v>5794</v>
      </c>
      <c r="C6278" s="374" t="s">
        <v>5971</v>
      </c>
      <c r="D6278" s="373" t="s">
        <v>5791</v>
      </c>
      <c r="E6278" s="373" t="s">
        <v>5293</v>
      </c>
      <c r="F6278" s="375" t="s">
        <v>5796</v>
      </c>
      <c r="G6278" s="376" t="s">
        <v>86</v>
      </c>
      <c r="H6278" s="377">
        <v>5.7000000000000002E-2</v>
      </c>
      <c r="I6278" s="378">
        <v>18.510000000000002</v>
      </c>
      <c r="J6278" s="378">
        <v>1.05</v>
      </c>
      <c r="K6278" s="379"/>
      <c r="L6278" s="493">
        <v>22.3</v>
      </c>
    </row>
    <row r="6279" spans="1:13" x14ac:dyDescent="0.2">
      <c r="A6279" s="359" t="s">
        <v>10831</v>
      </c>
      <c r="B6279" s="373" t="s">
        <v>5794</v>
      </c>
      <c r="C6279" s="374" t="s">
        <v>5815</v>
      </c>
      <c r="D6279" s="373" t="s">
        <v>5791</v>
      </c>
      <c r="E6279" s="373" t="s">
        <v>5286</v>
      </c>
      <c r="F6279" s="375" t="s">
        <v>5796</v>
      </c>
      <c r="G6279" s="376" t="s">
        <v>86</v>
      </c>
      <c r="H6279" s="377">
        <v>1.0206</v>
      </c>
      <c r="I6279" s="378">
        <v>11.07</v>
      </c>
      <c r="J6279" s="378">
        <v>11.29</v>
      </c>
      <c r="K6279" s="379"/>
      <c r="L6279" s="493">
        <v>13.34</v>
      </c>
    </row>
    <row r="6280" spans="1:13" x14ac:dyDescent="0.2">
      <c r="A6280" s="359" t="s">
        <v>10832</v>
      </c>
      <c r="B6280" s="373" t="s">
        <v>5794</v>
      </c>
      <c r="C6280" s="374" t="s">
        <v>6429</v>
      </c>
      <c r="D6280" s="373" t="s">
        <v>5791</v>
      </c>
      <c r="E6280" s="373" t="s">
        <v>6430</v>
      </c>
      <c r="F6280" s="375" t="s">
        <v>5798</v>
      </c>
      <c r="G6280" s="376" t="s">
        <v>5885</v>
      </c>
      <c r="H6280" s="377">
        <v>6.1999999999999998E-3</v>
      </c>
      <c r="I6280" s="378">
        <v>125.07</v>
      </c>
      <c r="J6280" s="378">
        <v>0.77</v>
      </c>
      <c r="K6280" s="379"/>
      <c r="L6280" s="493">
        <v>150.66999999999999</v>
      </c>
    </row>
    <row r="6281" spans="1:13" x14ac:dyDescent="0.2">
      <c r="A6281" s="359" t="s">
        <v>15177</v>
      </c>
      <c r="B6281" s="396" t="s">
        <v>5794</v>
      </c>
      <c r="C6281" s="397" t="s">
        <v>5976</v>
      </c>
      <c r="D6281" s="396" t="s">
        <v>5791</v>
      </c>
      <c r="E6281" s="396" t="s">
        <v>5369</v>
      </c>
      <c r="F6281" s="398" t="s">
        <v>5798</v>
      </c>
      <c r="G6281" s="399" t="s">
        <v>5298</v>
      </c>
      <c r="H6281" s="400">
        <v>0.28010000000000002</v>
      </c>
      <c r="I6281" s="430">
        <v>9.3000000000000007</v>
      </c>
      <c r="J6281" s="380">
        <v>2.6</v>
      </c>
      <c r="K6281" s="379"/>
      <c r="L6281" s="489">
        <v>11.21</v>
      </c>
    </row>
    <row r="6282" spans="1:13" ht="12.75" thickBot="1" x14ac:dyDescent="0.25">
      <c r="A6282" s="359" t="s">
        <v>15178</v>
      </c>
      <c r="B6282" s="396" t="s">
        <v>5794</v>
      </c>
      <c r="C6282" s="397" t="s">
        <v>5953</v>
      </c>
      <c r="D6282" s="396" t="s">
        <v>5791</v>
      </c>
      <c r="E6282" s="396" t="s">
        <v>5297</v>
      </c>
      <c r="F6282" s="398" t="s">
        <v>5798</v>
      </c>
      <c r="G6282" s="399" t="s">
        <v>5298</v>
      </c>
      <c r="H6282" s="400">
        <v>1.49E-2</v>
      </c>
      <c r="I6282" s="430">
        <v>20.12</v>
      </c>
      <c r="J6282" s="380">
        <v>0.28999999999999998</v>
      </c>
      <c r="K6282" s="379"/>
      <c r="L6282" s="489">
        <v>24.25</v>
      </c>
    </row>
    <row r="6283" spans="1:13" ht="12.75" thickTop="1" x14ac:dyDescent="0.2">
      <c r="A6283" s="359" t="s">
        <v>15179</v>
      </c>
      <c r="B6283" s="390" t="s">
        <v>5794</v>
      </c>
      <c r="C6283" s="391" t="s">
        <v>6197</v>
      </c>
      <c r="D6283" s="390" t="s">
        <v>5791</v>
      </c>
      <c r="E6283" s="390" t="s">
        <v>5364</v>
      </c>
      <c r="F6283" s="392" t="s">
        <v>5798</v>
      </c>
      <c r="G6283" s="393" t="s">
        <v>5885</v>
      </c>
      <c r="H6283" s="394">
        <v>1.35E-2</v>
      </c>
      <c r="I6283" s="395">
        <v>154.26</v>
      </c>
      <c r="J6283" s="395">
        <v>2.08</v>
      </c>
      <c r="K6283" s="379"/>
      <c r="L6283" s="491">
        <v>185.84</v>
      </c>
    </row>
    <row r="6284" spans="1:13" x14ac:dyDescent="0.2">
      <c r="A6284" s="359" t="s">
        <v>10833</v>
      </c>
      <c r="B6284" s="373" t="s">
        <v>5794</v>
      </c>
      <c r="C6284" s="374" t="s">
        <v>13226</v>
      </c>
      <c r="D6284" s="373" t="s">
        <v>5791</v>
      </c>
      <c r="E6284" s="373" t="s">
        <v>13227</v>
      </c>
      <c r="F6284" s="375" t="s">
        <v>5798</v>
      </c>
      <c r="G6284" s="376" t="s">
        <v>5298</v>
      </c>
      <c r="H6284" s="377">
        <v>3.052</v>
      </c>
      <c r="I6284" s="378">
        <v>7.81</v>
      </c>
      <c r="J6284" s="378">
        <v>23.83</v>
      </c>
      <c r="K6284" s="379"/>
      <c r="L6284" s="493">
        <v>9.42</v>
      </c>
    </row>
    <row r="6285" spans="1:13" x14ac:dyDescent="0.2">
      <c r="A6285" s="359" t="s">
        <v>10835</v>
      </c>
      <c r="B6285" s="373" t="s">
        <v>5794</v>
      </c>
      <c r="C6285" s="374" t="s">
        <v>6258</v>
      </c>
      <c r="D6285" s="373" t="s">
        <v>5791</v>
      </c>
      <c r="E6285" s="373" t="s">
        <v>5414</v>
      </c>
      <c r="F6285" s="375" t="s">
        <v>5798</v>
      </c>
      <c r="G6285" s="376" t="s">
        <v>5305</v>
      </c>
      <c r="H6285" s="377">
        <v>8.0100000000000005E-2</v>
      </c>
      <c r="I6285" s="378">
        <v>9.0299999999999994</v>
      </c>
      <c r="J6285" s="378">
        <v>0.72</v>
      </c>
      <c r="K6285" s="379"/>
      <c r="L6285" s="493">
        <v>10.88</v>
      </c>
    </row>
    <row r="6286" spans="1:13" x14ac:dyDescent="0.2">
      <c r="A6286" s="359" t="s">
        <v>10836</v>
      </c>
      <c r="B6286" s="373" t="s">
        <v>5794</v>
      </c>
      <c r="C6286" s="374" t="s">
        <v>6259</v>
      </c>
      <c r="D6286" s="373" t="s">
        <v>5791</v>
      </c>
      <c r="E6286" s="373" t="s">
        <v>5411</v>
      </c>
      <c r="F6286" s="375" t="s">
        <v>5798</v>
      </c>
      <c r="G6286" s="376" t="s">
        <v>5305</v>
      </c>
      <c r="H6286" s="377">
        <v>0.29759999999999998</v>
      </c>
      <c r="I6286" s="378">
        <v>2.2400000000000002</v>
      </c>
      <c r="J6286" s="378">
        <v>0.66</v>
      </c>
      <c r="K6286" s="379"/>
      <c r="L6286" s="493">
        <v>2.71</v>
      </c>
    </row>
    <row r="6287" spans="1:13" x14ac:dyDescent="0.2">
      <c r="A6287" s="359" t="s">
        <v>10837</v>
      </c>
      <c r="B6287" s="373" t="s">
        <v>5794</v>
      </c>
      <c r="C6287" s="374" t="s">
        <v>6260</v>
      </c>
      <c r="D6287" s="373" t="s">
        <v>5791</v>
      </c>
      <c r="E6287" s="373" t="s">
        <v>5407</v>
      </c>
      <c r="F6287" s="375" t="s">
        <v>5798</v>
      </c>
      <c r="G6287" s="376" t="s">
        <v>5298</v>
      </c>
      <c r="H6287" s="377">
        <v>0.23810000000000001</v>
      </c>
      <c r="I6287" s="378">
        <v>27.94</v>
      </c>
      <c r="J6287" s="378">
        <v>6.65</v>
      </c>
      <c r="K6287" s="379"/>
      <c r="L6287" s="493">
        <v>33.659999999999997</v>
      </c>
    </row>
    <row r="6288" spans="1:13" x14ac:dyDescent="0.2">
      <c r="A6288" s="359" t="s">
        <v>10838</v>
      </c>
      <c r="B6288" s="373" t="s">
        <v>5794</v>
      </c>
      <c r="C6288" s="374" t="s">
        <v>13228</v>
      </c>
      <c r="D6288" s="373" t="s">
        <v>5791</v>
      </c>
      <c r="E6288" s="373" t="s">
        <v>13229</v>
      </c>
      <c r="F6288" s="375" t="s">
        <v>5798</v>
      </c>
      <c r="G6288" s="376" t="s">
        <v>5298</v>
      </c>
      <c r="H6288" s="377">
        <v>5.7</v>
      </c>
      <c r="I6288" s="378">
        <v>9.02</v>
      </c>
      <c r="J6288" s="378">
        <v>51.41</v>
      </c>
      <c r="K6288" s="379"/>
      <c r="L6288" s="493">
        <v>10.87</v>
      </c>
    </row>
    <row r="6289" spans="1:13" x14ac:dyDescent="0.2">
      <c r="A6289" s="359" t="s">
        <v>10839</v>
      </c>
      <c r="B6289" s="373" t="s">
        <v>5794</v>
      </c>
      <c r="C6289" s="374" t="s">
        <v>5965</v>
      </c>
      <c r="D6289" s="373" t="s">
        <v>5791</v>
      </c>
      <c r="E6289" s="373" t="s">
        <v>5358</v>
      </c>
      <c r="F6289" s="375" t="s">
        <v>5796</v>
      </c>
      <c r="G6289" s="376" t="s">
        <v>86</v>
      </c>
      <c r="H6289" s="377">
        <v>2.75E-2</v>
      </c>
      <c r="I6289" s="378">
        <v>13.28</v>
      </c>
      <c r="J6289" s="378">
        <v>0.36</v>
      </c>
      <c r="K6289" s="379"/>
      <c r="L6289" s="493">
        <v>16</v>
      </c>
    </row>
    <row r="6290" spans="1:13" x14ac:dyDescent="0.2">
      <c r="A6290" s="359" t="s">
        <v>15180</v>
      </c>
      <c r="B6290" s="396" t="s">
        <v>5794</v>
      </c>
      <c r="C6290" s="397" t="s">
        <v>5993</v>
      </c>
      <c r="D6290" s="396" t="s">
        <v>5791</v>
      </c>
      <c r="E6290" s="396" t="s">
        <v>5373</v>
      </c>
      <c r="F6290" s="398" t="s">
        <v>5798</v>
      </c>
      <c r="G6290" s="399" t="s">
        <v>5298</v>
      </c>
      <c r="H6290" s="400">
        <v>0.53859999999999997</v>
      </c>
      <c r="I6290" s="430">
        <v>6.54</v>
      </c>
      <c r="J6290" s="380">
        <v>3.52</v>
      </c>
      <c r="K6290" s="379"/>
      <c r="L6290" s="489">
        <v>7.88</v>
      </c>
    </row>
    <row r="6291" spans="1:13" ht="12.75" thickBot="1" x14ac:dyDescent="0.25">
      <c r="A6291" s="359" t="s">
        <v>15181</v>
      </c>
      <c r="B6291" s="396" t="s">
        <v>5794</v>
      </c>
      <c r="C6291" s="397" t="s">
        <v>5967</v>
      </c>
      <c r="D6291" s="396" t="s">
        <v>5791</v>
      </c>
      <c r="E6291" s="396" t="s">
        <v>5375</v>
      </c>
      <c r="F6291" s="398" t="s">
        <v>5798</v>
      </c>
      <c r="G6291" s="399" t="s">
        <v>5885</v>
      </c>
      <c r="H6291" s="400">
        <v>6.1999999999999998E-3</v>
      </c>
      <c r="I6291" s="430">
        <v>118.26</v>
      </c>
      <c r="J6291" s="380">
        <v>0.73</v>
      </c>
      <c r="K6291" s="379"/>
      <c r="L6291" s="489">
        <v>142.47</v>
      </c>
    </row>
    <row r="6292" spans="1:13" ht="12.75" thickTop="1" x14ac:dyDescent="0.2">
      <c r="A6292" s="359" t="s">
        <v>15182</v>
      </c>
      <c r="B6292" s="390" t="s">
        <v>5794</v>
      </c>
      <c r="C6292" s="391" t="s">
        <v>6261</v>
      </c>
      <c r="D6292" s="390" t="s">
        <v>5791</v>
      </c>
      <c r="E6292" s="390" t="s">
        <v>5409</v>
      </c>
      <c r="F6292" s="392" t="s">
        <v>5798</v>
      </c>
      <c r="G6292" s="393" t="s">
        <v>5298</v>
      </c>
      <c r="H6292" s="394">
        <v>7.0800000000000002E-2</v>
      </c>
      <c r="I6292" s="395">
        <v>23.16</v>
      </c>
      <c r="J6292" s="395">
        <v>1.63</v>
      </c>
      <c r="K6292" s="379"/>
      <c r="L6292" s="491">
        <v>27.91</v>
      </c>
    </row>
    <row r="6293" spans="1:13" x14ac:dyDescent="0.2">
      <c r="A6293" s="359" t="s">
        <v>10840</v>
      </c>
      <c r="B6293" s="373" t="s">
        <v>5794</v>
      </c>
      <c r="C6293" s="374" t="s">
        <v>13230</v>
      </c>
      <c r="D6293" s="373" t="s">
        <v>5791</v>
      </c>
      <c r="E6293" s="373" t="s">
        <v>13231</v>
      </c>
      <c r="F6293" s="375" t="s">
        <v>5798</v>
      </c>
      <c r="G6293" s="376" t="s">
        <v>5298</v>
      </c>
      <c r="H6293" s="377">
        <v>2.0508999999999999</v>
      </c>
      <c r="I6293" s="378">
        <v>8.86</v>
      </c>
      <c r="J6293" s="378">
        <v>18.170000000000002</v>
      </c>
      <c r="K6293" s="379"/>
      <c r="L6293" s="493">
        <v>10.68</v>
      </c>
    </row>
    <row r="6294" spans="1:13" x14ac:dyDescent="0.2">
      <c r="A6294" s="359" t="s">
        <v>10842</v>
      </c>
      <c r="B6294" s="360" t="s">
        <v>13232</v>
      </c>
      <c r="C6294" s="361" t="s">
        <v>5781</v>
      </c>
      <c r="D6294" s="360" t="s">
        <v>5782</v>
      </c>
      <c r="E6294" s="360" t="s">
        <v>5783</v>
      </c>
      <c r="F6294" s="362" t="s">
        <v>5784</v>
      </c>
      <c r="G6294" s="363" t="s">
        <v>5785</v>
      </c>
      <c r="H6294" s="361" t="s">
        <v>5786</v>
      </c>
      <c r="I6294" s="361" t="s">
        <v>5787</v>
      </c>
      <c r="J6294" s="361" t="s">
        <v>5788</v>
      </c>
      <c r="K6294" s="364"/>
      <c r="L6294" s="494"/>
    </row>
    <row r="6295" spans="1:13" x14ac:dyDescent="0.2">
      <c r="A6295" s="359" t="s">
        <v>10843</v>
      </c>
      <c r="B6295" s="365" t="s">
        <v>5789</v>
      </c>
      <c r="C6295" s="366" t="s">
        <v>6265</v>
      </c>
      <c r="D6295" s="365" t="s">
        <v>5791</v>
      </c>
      <c r="E6295" s="365" t="s">
        <v>443</v>
      </c>
      <c r="F6295" s="367">
        <v>18</v>
      </c>
      <c r="G6295" s="368" t="s">
        <v>5793</v>
      </c>
      <c r="H6295" s="369">
        <v>1</v>
      </c>
      <c r="I6295" s="370">
        <v>227.85000000000002</v>
      </c>
      <c r="J6295" s="370">
        <v>227.85</v>
      </c>
      <c r="K6295" s="371"/>
      <c r="L6295" s="495">
        <v>274.44</v>
      </c>
      <c r="M6295" s="488">
        <v>274.44</v>
      </c>
    </row>
    <row r="6296" spans="1:13" x14ac:dyDescent="0.2">
      <c r="A6296" s="359" t="s">
        <v>15183</v>
      </c>
      <c r="B6296" s="396" t="s">
        <v>5794</v>
      </c>
      <c r="C6296" s="397" t="s">
        <v>5840</v>
      </c>
      <c r="D6296" s="396" t="s">
        <v>5791</v>
      </c>
      <c r="E6296" s="396" t="s">
        <v>5288</v>
      </c>
      <c r="F6296" s="398" t="s">
        <v>5796</v>
      </c>
      <c r="G6296" s="399" t="s">
        <v>86</v>
      </c>
      <c r="H6296" s="400">
        <v>1.393</v>
      </c>
      <c r="I6296" s="430">
        <v>18.510000000000002</v>
      </c>
      <c r="J6296" s="380">
        <v>25.78</v>
      </c>
      <c r="K6296" s="379"/>
      <c r="L6296" s="489">
        <v>22.3</v>
      </c>
    </row>
    <row r="6297" spans="1:13" ht="12.75" thickBot="1" x14ac:dyDescent="0.25">
      <c r="A6297" s="359" t="s">
        <v>15184</v>
      </c>
      <c r="B6297" s="396" t="s">
        <v>5794</v>
      </c>
      <c r="C6297" s="397" t="s">
        <v>5797</v>
      </c>
      <c r="D6297" s="396" t="s">
        <v>5791</v>
      </c>
      <c r="E6297" s="396" t="s">
        <v>5380</v>
      </c>
      <c r="F6297" s="398" t="s">
        <v>5798</v>
      </c>
      <c r="G6297" s="399" t="s">
        <v>5298</v>
      </c>
      <c r="H6297" s="400">
        <v>3.7955999999999999</v>
      </c>
      <c r="I6297" s="430">
        <v>0.52</v>
      </c>
      <c r="J6297" s="380">
        <v>1.97</v>
      </c>
      <c r="K6297" s="379"/>
      <c r="L6297" s="489">
        <v>0.63</v>
      </c>
    </row>
    <row r="6298" spans="1:13" ht="12.75" thickTop="1" x14ac:dyDescent="0.2">
      <c r="A6298" s="359" t="s">
        <v>15185</v>
      </c>
      <c r="B6298" s="390" t="s">
        <v>5794</v>
      </c>
      <c r="C6298" s="391" t="s">
        <v>6250</v>
      </c>
      <c r="D6298" s="390" t="s">
        <v>5791</v>
      </c>
      <c r="E6298" s="390" t="s">
        <v>5413</v>
      </c>
      <c r="F6298" s="392" t="s">
        <v>5798</v>
      </c>
      <c r="G6298" s="393" t="s">
        <v>5305</v>
      </c>
      <c r="H6298" s="394">
        <v>5.9499999999999997E-2</v>
      </c>
      <c r="I6298" s="395">
        <v>12.5</v>
      </c>
      <c r="J6298" s="395">
        <v>0.74</v>
      </c>
      <c r="K6298" s="379"/>
      <c r="L6298" s="491">
        <v>15.06</v>
      </c>
    </row>
    <row r="6299" spans="1:13" x14ac:dyDescent="0.2">
      <c r="A6299" s="359" t="s">
        <v>10844</v>
      </c>
      <c r="B6299" s="373" t="s">
        <v>5794</v>
      </c>
      <c r="C6299" s="374" t="s">
        <v>5815</v>
      </c>
      <c r="D6299" s="373" t="s">
        <v>5791</v>
      </c>
      <c r="E6299" s="373" t="s">
        <v>5286</v>
      </c>
      <c r="F6299" s="375" t="s">
        <v>5796</v>
      </c>
      <c r="G6299" s="376" t="s">
        <v>86</v>
      </c>
      <c r="H6299" s="377">
        <v>1.3335999999999999</v>
      </c>
      <c r="I6299" s="378">
        <v>11.07</v>
      </c>
      <c r="J6299" s="378">
        <v>14.76</v>
      </c>
      <c r="K6299" s="379"/>
      <c r="L6299" s="493">
        <v>13.34</v>
      </c>
    </row>
    <row r="6300" spans="1:13" x14ac:dyDescent="0.2">
      <c r="A6300" s="359" t="s">
        <v>10846</v>
      </c>
      <c r="B6300" s="373" t="s">
        <v>5794</v>
      </c>
      <c r="C6300" s="374" t="s">
        <v>6197</v>
      </c>
      <c r="D6300" s="373" t="s">
        <v>5791</v>
      </c>
      <c r="E6300" s="373" t="s">
        <v>5364</v>
      </c>
      <c r="F6300" s="375" t="s">
        <v>5798</v>
      </c>
      <c r="G6300" s="376" t="s">
        <v>5885</v>
      </c>
      <c r="H6300" s="377">
        <v>1.0800000000000001E-2</v>
      </c>
      <c r="I6300" s="378">
        <v>154.26</v>
      </c>
      <c r="J6300" s="378">
        <v>1.66</v>
      </c>
      <c r="K6300" s="379"/>
      <c r="L6300" s="493">
        <v>185.84</v>
      </c>
    </row>
    <row r="6301" spans="1:13" x14ac:dyDescent="0.2">
      <c r="A6301" s="359" t="s">
        <v>10847</v>
      </c>
      <c r="B6301" s="373" t="s">
        <v>5794</v>
      </c>
      <c r="C6301" s="374" t="s">
        <v>6256</v>
      </c>
      <c r="D6301" s="373" t="s">
        <v>5791</v>
      </c>
      <c r="E6301" s="373" t="s">
        <v>6257</v>
      </c>
      <c r="F6301" s="375" t="s">
        <v>5798</v>
      </c>
      <c r="G6301" s="376" t="s">
        <v>5298</v>
      </c>
      <c r="H6301" s="377">
        <v>12.0764</v>
      </c>
      <c r="I6301" s="378">
        <v>8.59</v>
      </c>
      <c r="J6301" s="378">
        <v>103.73</v>
      </c>
      <c r="K6301" s="379"/>
      <c r="L6301" s="493">
        <v>10.35</v>
      </c>
    </row>
    <row r="6302" spans="1:13" x14ac:dyDescent="0.2">
      <c r="A6302" s="359" t="s">
        <v>15186</v>
      </c>
      <c r="B6302" s="396" t="s">
        <v>5794</v>
      </c>
      <c r="C6302" s="397" t="s">
        <v>6258</v>
      </c>
      <c r="D6302" s="396" t="s">
        <v>5791</v>
      </c>
      <c r="E6302" s="396" t="s">
        <v>5414</v>
      </c>
      <c r="F6302" s="398" t="s">
        <v>5798</v>
      </c>
      <c r="G6302" s="399" t="s">
        <v>5305</v>
      </c>
      <c r="H6302" s="400">
        <v>0.11559999999999999</v>
      </c>
      <c r="I6302" s="430">
        <v>9.0299999999999994</v>
      </c>
      <c r="J6302" s="380">
        <v>1.04</v>
      </c>
      <c r="K6302" s="379"/>
      <c r="L6302" s="489">
        <v>10.88</v>
      </c>
    </row>
    <row r="6303" spans="1:13" ht="12.75" thickBot="1" x14ac:dyDescent="0.25">
      <c r="A6303" s="359" t="s">
        <v>15187</v>
      </c>
      <c r="B6303" s="396" t="s">
        <v>5794</v>
      </c>
      <c r="C6303" s="397" t="s">
        <v>6259</v>
      </c>
      <c r="D6303" s="396" t="s">
        <v>5791</v>
      </c>
      <c r="E6303" s="396" t="s">
        <v>5411</v>
      </c>
      <c r="F6303" s="398" t="s">
        <v>5798</v>
      </c>
      <c r="G6303" s="399" t="s">
        <v>5305</v>
      </c>
      <c r="H6303" s="400">
        <v>0.29759999999999998</v>
      </c>
      <c r="I6303" s="430">
        <v>2.2400000000000002</v>
      </c>
      <c r="J6303" s="380">
        <v>0.66</v>
      </c>
      <c r="K6303" s="379"/>
      <c r="L6303" s="489">
        <v>2.71</v>
      </c>
    </row>
    <row r="6304" spans="1:13" ht="12.75" thickTop="1" x14ac:dyDescent="0.2">
      <c r="A6304" s="359" t="s">
        <v>15188</v>
      </c>
      <c r="B6304" s="390" t="s">
        <v>5794</v>
      </c>
      <c r="C6304" s="391" t="s">
        <v>6260</v>
      </c>
      <c r="D6304" s="390" t="s">
        <v>5791</v>
      </c>
      <c r="E6304" s="390" t="s">
        <v>5407</v>
      </c>
      <c r="F6304" s="392" t="s">
        <v>5798</v>
      </c>
      <c r="G6304" s="393" t="s">
        <v>5298</v>
      </c>
      <c r="H6304" s="394">
        <v>0.23810000000000001</v>
      </c>
      <c r="I6304" s="395">
        <v>27.94</v>
      </c>
      <c r="J6304" s="395">
        <v>6.65</v>
      </c>
      <c r="K6304" s="379"/>
      <c r="L6304" s="491">
        <v>33.659999999999997</v>
      </c>
    </row>
    <row r="6305" spans="1:13" x14ac:dyDescent="0.2">
      <c r="A6305" s="359" t="s">
        <v>10848</v>
      </c>
      <c r="B6305" s="373" t="s">
        <v>5794</v>
      </c>
      <c r="C6305" s="374" t="s">
        <v>6266</v>
      </c>
      <c r="D6305" s="373" t="s">
        <v>5791</v>
      </c>
      <c r="E6305" s="373" t="s">
        <v>6267</v>
      </c>
      <c r="F6305" s="375" t="s">
        <v>5798</v>
      </c>
      <c r="G6305" s="376" t="s">
        <v>5305</v>
      </c>
      <c r="H6305" s="377">
        <v>0.25380000000000003</v>
      </c>
      <c r="I6305" s="378">
        <v>20.239999999999998</v>
      </c>
      <c r="J6305" s="378">
        <v>5.13</v>
      </c>
      <c r="K6305" s="379"/>
      <c r="L6305" s="493">
        <v>24.39</v>
      </c>
    </row>
    <row r="6306" spans="1:13" x14ac:dyDescent="0.2">
      <c r="A6306" s="359" t="s">
        <v>10850</v>
      </c>
      <c r="B6306" s="373" t="s">
        <v>5794</v>
      </c>
      <c r="C6306" s="374" t="s">
        <v>6261</v>
      </c>
      <c r="D6306" s="373" t="s">
        <v>5791</v>
      </c>
      <c r="E6306" s="373" t="s">
        <v>5409</v>
      </c>
      <c r="F6306" s="375" t="s">
        <v>5798</v>
      </c>
      <c r="G6306" s="376" t="s">
        <v>5298</v>
      </c>
      <c r="H6306" s="377">
        <v>3.61E-2</v>
      </c>
      <c r="I6306" s="378">
        <v>23.16</v>
      </c>
      <c r="J6306" s="378">
        <v>0.83</v>
      </c>
      <c r="K6306" s="379"/>
      <c r="L6306" s="493">
        <v>27.91</v>
      </c>
    </row>
    <row r="6307" spans="1:13" x14ac:dyDescent="0.2">
      <c r="A6307" s="359" t="s">
        <v>10851</v>
      </c>
      <c r="B6307" s="373" t="s">
        <v>5794</v>
      </c>
      <c r="C6307" s="374" t="s">
        <v>6268</v>
      </c>
      <c r="D6307" s="373" t="s">
        <v>5791</v>
      </c>
      <c r="E6307" s="373" t="s">
        <v>5416</v>
      </c>
      <c r="F6307" s="375" t="s">
        <v>5798</v>
      </c>
      <c r="G6307" s="376" t="s">
        <v>5305</v>
      </c>
      <c r="H6307" s="377">
        <v>1</v>
      </c>
      <c r="I6307" s="378">
        <v>52.580994230769214</v>
      </c>
      <c r="J6307" s="378">
        <v>52.58</v>
      </c>
      <c r="K6307" s="379"/>
      <c r="L6307" s="493">
        <v>63.21</v>
      </c>
    </row>
    <row r="6308" spans="1:13" x14ac:dyDescent="0.2">
      <c r="A6308" s="359" t="s">
        <v>10852</v>
      </c>
      <c r="B6308" s="373" t="s">
        <v>5794</v>
      </c>
      <c r="C6308" s="374" t="s">
        <v>6269</v>
      </c>
      <c r="D6308" s="373" t="s">
        <v>5791</v>
      </c>
      <c r="E6308" s="373" t="s">
        <v>6270</v>
      </c>
      <c r="F6308" s="375" t="s">
        <v>5798</v>
      </c>
      <c r="G6308" s="376" t="s">
        <v>1368</v>
      </c>
      <c r="H6308" s="377">
        <v>0.12690000000000001</v>
      </c>
      <c r="I6308" s="378">
        <v>11.53</v>
      </c>
      <c r="J6308" s="378">
        <v>1.46</v>
      </c>
      <c r="K6308" s="379"/>
      <c r="L6308" s="493">
        <v>13.9</v>
      </c>
    </row>
    <row r="6309" spans="1:13" x14ac:dyDescent="0.2">
      <c r="A6309" s="359" t="s">
        <v>10853</v>
      </c>
      <c r="B6309" s="373" t="s">
        <v>5794</v>
      </c>
      <c r="C6309" s="374" t="s">
        <v>6271</v>
      </c>
      <c r="D6309" s="373" t="s">
        <v>5791</v>
      </c>
      <c r="E6309" s="373" t="s">
        <v>6272</v>
      </c>
      <c r="F6309" s="375" t="s">
        <v>5798</v>
      </c>
      <c r="G6309" s="376" t="s">
        <v>5305</v>
      </c>
      <c r="H6309" s="377">
        <v>0.12690000000000001</v>
      </c>
      <c r="I6309" s="378">
        <v>11.14</v>
      </c>
      <c r="J6309" s="378">
        <v>1.41</v>
      </c>
      <c r="K6309" s="379"/>
      <c r="L6309" s="493">
        <v>13.43</v>
      </c>
    </row>
    <row r="6310" spans="1:13" x14ac:dyDescent="0.2">
      <c r="A6310" s="359" t="s">
        <v>15189</v>
      </c>
      <c r="B6310" s="396" t="s">
        <v>5794</v>
      </c>
      <c r="C6310" s="397" t="s">
        <v>6273</v>
      </c>
      <c r="D6310" s="396" t="s">
        <v>5791</v>
      </c>
      <c r="E6310" s="396" t="s">
        <v>6274</v>
      </c>
      <c r="F6310" s="398" t="s">
        <v>5798</v>
      </c>
      <c r="G6310" s="399" t="s">
        <v>1368</v>
      </c>
      <c r="H6310" s="400">
        <v>0.12690000000000001</v>
      </c>
      <c r="I6310" s="430">
        <v>34.4</v>
      </c>
      <c r="J6310" s="380">
        <v>4.3600000000000003</v>
      </c>
      <c r="K6310" s="379"/>
      <c r="L6310" s="489">
        <v>41.45</v>
      </c>
    </row>
    <row r="6311" spans="1:13" ht="12.75" thickBot="1" x14ac:dyDescent="0.25">
      <c r="A6311" s="359" t="s">
        <v>15190</v>
      </c>
      <c r="B6311" s="396" t="s">
        <v>5794</v>
      </c>
      <c r="C6311" s="397" t="s">
        <v>6275</v>
      </c>
      <c r="D6311" s="396" t="s">
        <v>5791</v>
      </c>
      <c r="E6311" s="396" t="s">
        <v>6276</v>
      </c>
      <c r="F6311" s="398" t="s">
        <v>5798</v>
      </c>
      <c r="G6311" s="399" t="s">
        <v>5305</v>
      </c>
      <c r="H6311" s="400">
        <v>0.76139999999999997</v>
      </c>
      <c r="I6311" s="430">
        <v>6.69</v>
      </c>
      <c r="J6311" s="380">
        <v>5.09</v>
      </c>
      <c r="K6311" s="379"/>
      <c r="L6311" s="489">
        <v>8.07</v>
      </c>
    </row>
    <row r="6312" spans="1:13" ht="12.75" thickTop="1" x14ac:dyDescent="0.2">
      <c r="A6312" s="359" t="s">
        <v>15191</v>
      </c>
      <c r="B6312" s="407" t="s">
        <v>13233</v>
      </c>
      <c r="C6312" s="408" t="s">
        <v>5781</v>
      </c>
      <c r="D6312" s="407" t="s">
        <v>5782</v>
      </c>
      <c r="E6312" s="407" t="s">
        <v>5783</v>
      </c>
      <c r="F6312" s="409" t="s">
        <v>5784</v>
      </c>
      <c r="G6312" s="410" t="s">
        <v>5785</v>
      </c>
      <c r="H6312" s="408" t="s">
        <v>5786</v>
      </c>
      <c r="I6312" s="408" t="s">
        <v>5787</v>
      </c>
      <c r="J6312" s="408" t="s">
        <v>5788</v>
      </c>
      <c r="K6312" s="364"/>
      <c r="L6312" s="492"/>
    </row>
    <row r="6313" spans="1:13" x14ac:dyDescent="0.2">
      <c r="A6313" s="359" t="s">
        <v>10854</v>
      </c>
      <c r="B6313" s="365" t="s">
        <v>5789</v>
      </c>
      <c r="C6313" s="366" t="s">
        <v>13234</v>
      </c>
      <c r="D6313" s="365" t="s">
        <v>5791</v>
      </c>
      <c r="E6313" s="365" t="s">
        <v>2290</v>
      </c>
      <c r="F6313" s="367">
        <v>18</v>
      </c>
      <c r="G6313" s="368" t="s">
        <v>5793</v>
      </c>
      <c r="H6313" s="369">
        <v>1</v>
      </c>
      <c r="I6313" s="370">
        <v>653.66</v>
      </c>
      <c r="J6313" s="370">
        <v>653.66000000000008</v>
      </c>
      <c r="K6313" s="371"/>
      <c r="L6313" s="495">
        <v>787.4</v>
      </c>
      <c r="M6313" s="488">
        <v>787.4</v>
      </c>
    </row>
    <row r="6314" spans="1:13" x14ac:dyDescent="0.2">
      <c r="A6314" s="359" t="s">
        <v>10856</v>
      </c>
      <c r="B6314" s="373" t="s">
        <v>5794</v>
      </c>
      <c r="C6314" s="374" t="s">
        <v>5840</v>
      </c>
      <c r="D6314" s="373" t="s">
        <v>5791</v>
      </c>
      <c r="E6314" s="373" t="s">
        <v>5288</v>
      </c>
      <c r="F6314" s="375" t="s">
        <v>5796</v>
      </c>
      <c r="G6314" s="376" t="s">
        <v>86</v>
      </c>
      <c r="H6314" s="377">
        <v>1.393</v>
      </c>
      <c r="I6314" s="378">
        <v>18.510000000000002</v>
      </c>
      <c r="J6314" s="378">
        <v>25.78</v>
      </c>
      <c r="K6314" s="379"/>
      <c r="L6314" s="493">
        <v>22.3</v>
      </c>
    </row>
    <row r="6315" spans="1:13" x14ac:dyDescent="0.2">
      <c r="A6315" s="359" t="s">
        <v>10857</v>
      </c>
      <c r="B6315" s="373" t="s">
        <v>5794</v>
      </c>
      <c r="C6315" s="374" t="s">
        <v>5797</v>
      </c>
      <c r="D6315" s="373" t="s">
        <v>5791</v>
      </c>
      <c r="E6315" s="373" t="s">
        <v>5380</v>
      </c>
      <c r="F6315" s="375" t="s">
        <v>5798</v>
      </c>
      <c r="G6315" s="376" t="s">
        <v>5298</v>
      </c>
      <c r="H6315" s="377">
        <v>3.7955999999999999</v>
      </c>
      <c r="I6315" s="378">
        <v>0.52</v>
      </c>
      <c r="J6315" s="378">
        <v>1.97</v>
      </c>
      <c r="K6315" s="379"/>
      <c r="L6315" s="493">
        <v>0.63</v>
      </c>
    </row>
    <row r="6316" spans="1:13" x14ac:dyDescent="0.2">
      <c r="A6316" s="359" t="s">
        <v>15192</v>
      </c>
      <c r="B6316" s="396" t="s">
        <v>5794</v>
      </c>
      <c r="C6316" s="397" t="s">
        <v>6250</v>
      </c>
      <c r="D6316" s="396" t="s">
        <v>5791</v>
      </c>
      <c r="E6316" s="396" t="s">
        <v>5413</v>
      </c>
      <c r="F6316" s="398" t="s">
        <v>5798</v>
      </c>
      <c r="G6316" s="399" t="s">
        <v>5305</v>
      </c>
      <c r="H6316" s="400">
        <v>5.9499999999999997E-2</v>
      </c>
      <c r="I6316" s="430">
        <v>12.5</v>
      </c>
      <c r="J6316" s="380">
        <v>0.74</v>
      </c>
      <c r="K6316" s="379"/>
      <c r="L6316" s="489">
        <v>15.06</v>
      </c>
    </row>
    <row r="6317" spans="1:13" ht="12.75" thickBot="1" x14ac:dyDescent="0.25">
      <c r="A6317" s="359" t="s">
        <v>15193</v>
      </c>
      <c r="B6317" s="396" t="s">
        <v>5794</v>
      </c>
      <c r="C6317" s="397" t="s">
        <v>5815</v>
      </c>
      <c r="D6317" s="396" t="s">
        <v>5791</v>
      </c>
      <c r="E6317" s="396" t="s">
        <v>5286</v>
      </c>
      <c r="F6317" s="398" t="s">
        <v>5796</v>
      </c>
      <c r="G6317" s="399" t="s">
        <v>86</v>
      </c>
      <c r="H6317" s="400">
        <v>1.3335999999999999</v>
      </c>
      <c r="I6317" s="430">
        <v>11.07</v>
      </c>
      <c r="J6317" s="380">
        <v>14.76</v>
      </c>
      <c r="K6317" s="379"/>
      <c r="L6317" s="489">
        <v>13.34</v>
      </c>
    </row>
    <row r="6318" spans="1:13" ht="12.75" thickTop="1" x14ac:dyDescent="0.2">
      <c r="A6318" s="359" t="s">
        <v>15194</v>
      </c>
      <c r="B6318" s="390" t="s">
        <v>5794</v>
      </c>
      <c r="C6318" s="391" t="s">
        <v>6197</v>
      </c>
      <c r="D6318" s="390" t="s">
        <v>5791</v>
      </c>
      <c r="E6318" s="390" t="s">
        <v>5364</v>
      </c>
      <c r="F6318" s="392" t="s">
        <v>5798</v>
      </c>
      <c r="G6318" s="393" t="s">
        <v>5885</v>
      </c>
      <c r="H6318" s="394">
        <v>1.0800000000000001E-2</v>
      </c>
      <c r="I6318" s="395">
        <v>154.26</v>
      </c>
      <c r="J6318" s="395">
        <v>1.66</v>
      </c>
      <c r="K6318" s="379"/>
      <c r="L6318" s="491">
        <v>185.84</v>
      </c>
    </row>
    <row r="6319" spans="1:13" x14ac:dyDescent="0.2">
      <c r="A6319" s="359" t="s">
        <v>10858</v>
      </c>
      <c r="B6319" s="373" t="s">
        <v>5794</v>
      </c>
      <c r="C6319" s="374" t="s">
        <v>6256</v>
      </c>
      <c r="D6319" s="373" t="s">
        <v>5791</v>
      </c>
      <c r="E6319" s="373" t="s">
        <v>6257</v>
      </c>
      <c r="F6319" s="375" t="s">
        <v>5798</v>
      </c>
      <c r="G6319" s="376" t="s">
        <v>5298</v>
      </c>
      <c r="H6319" s="377">
        <v>42.64</v>
      </c>
      <c r="I6319" s="378">
        <v>8.59</v>
      </c>
      <c r="J6319" s="378">
        <v>366.27</v>
      </c>
      <c r="K6319" s="379"/>
      <c r="L6319" s="493">
        <v>10.35</v>
      </c>
    </row>
    <row r="6320" spans="1:13" x14ac:dyDescent="0.2">
      <c r="A6320" s="359" t="s">
        <v>10860</v>
      </c>
      <c r="B6320" s="373" t="s">
        <v>5794</v>
      </c>
      <c r="C6320" s="374" t="s">
        <v>6258</v>
      </c>
      <c r="D6320" s="373" t="s">
        <v>5791</v>
      </c>
      <c r="E6320" s="373" t="s">
        <v>5414</v>
      </c>
      <c r="F6320" s="375" t="s">
        <v>5798</v>
      </c>
      <c r="G6320" s="376" t="s">
        <v>5305</v>
      </c>
      <c r="H6320" s="377">
        <v>0.69020000000000004</v>
      </c>
      <c r="I6320" s="378">
        <v>9.0299999999999994</v>
      </c>
      <c r="J6320" s="378">
        <v>6.23</v>
      </c>
      <c r="K6320" s="379"/>
      <c r="L6320" s="493">
        <v>10.88</v>
      </c>
    </row>
    <row r="6321" spans="1:13" x14ac:dyDescent="0.2">
      <c r="A6321" s="359" t="s">
        <v>10861</v>
      </c>
      <c r="B6321" s="373" t="s">
        <v>5794</v>
      </c>
      <c r="C6321" s="374" t="s">
        <v>6259</v>
      </c>
      <c r="D6321" s="373" t="s">
        <v>5791</v>
      </c>
      <c r="E6321" s="373" t="s">
        <v>5411</v>
      </c>
      <c r="F6321" s="375" t="s">
        <v>5798</v>
      </c>
      <c r="G6321" s="376" t="s">
        <v>5305</v>
      </c>
      <c r="H6321" s="377">
        <v>0.29759999999999998</v>
      </c>
      <c r="I6321" s="378">
        <v>2.2400000000000002</v>
      </c>
      <c r="J6321" s="378">
        <v>0.66</v>
      </c>
      <c r="K6321" s="379"/>
      <c r="L6321" s="493">
        <v>2.71</v>
      </c>
    </row>
    <row r="6322" spans="1:13" x14ac:dyDescent="0.2">
      <c r="A6322" s="359" t="s">
        <v>10862</v>
      </c>
      <c r="B6322" s="373" t="s">
        <v>5794</v>
      </c>
      <c r="C6322" s="374" t="s">
        <v>6260</v>
      </c>
      <c r="D6322" s="373" t="s">
        <v>5791</v>
      </c>
      <c r="E6322" s="373" t="s">
        <v>5407</v>
      </c>
      <c r="F6322" s="375" t="s">
        <v>5798</v>
      </c>
      <c r="G6322" s="376" t="s">
        <v>5298</v>
      </c>
      <c r="H6322" s="377">
        <v>0.23810000000000001</v>
      </c>
      <c r="I6322" s="378">
        <v>27.94</v>
      </c>
      <c r="J6322" s="378">
        <v>6.65</v>
      </c>
      <c r="K6322" s="379"/>
      <c r="L6322" s="493">
        <v>33.659999999999997</v>
      </c>
    </row>
    <row r="6323" spans="1:13" x14ac:dyDescent="0.2">
      <c r="A6323" s="359" t="s">
        <v>10863</v>
      </c>
      <c r="B6323" s="373" t="s">
        <v>5794</v>
      </c>
      <c r="C6323" s="374" t="s">
        <v>13235</v>
      </c>
      <c r="D6323" s="373" t="s">
        <v>5791</v>
      </c>
      <c r="E6323" s="373" t="s">
        <v>5416</v>
      </c>
      <c r="F6323" s="375" t="s">
        <v>5798</v>
      </c>
      <c r="G6323" s="376" t="s">
        <v>5305</v>
      </c>
      <c r="H6323" s="377">
        <v>1</v>
      </c>
      <c r="I6323" s="378">
        <v>174.3001270114942</v>
      </c>
      <c r="J6323" s="378">
        <v>174.3</v>
      </c>
      <c r="K6323" s="379"/>
      <c r="L6323" s="493">
        <v>209.77</v>
      </c>
    </row>
    <row r="6324" spans="1:13" x14ac:dyDescent="0.2">
      <c r="A6324" s="359" t="s">
        <v>15195</v>
      </c>
      <c r="B6324" s="396" t="s">
        <v>5794</v>
      </c>
      <c r="C6324" s="397" t="s">
        <v>6261</v>
      </c>
      <c r="D6324" s="396" t="s">
        <v>5791</v>
      </c>
      <c r="E6324" s="396" t="s">
        <v>5409</v>
      </c>
      <c r="F6324" s="398" t="s">
        <v>5798</v>
      </c>
      <c r="G6324" s="399" t="s">
        <v>5298</v>
      </c>
      <c r="H6324" s="400">
        <v>0.43559999999999999</v>
      </c>
      <c r="I6324" s="430">
        <v>23.16</v>
      </c>
      <c r="J6324" s="380">
        <v>10.08</v>
      </c>
      <c r="K6324" s="379"/>
      <c r="L6324" s="489">
        <v>27.91</v>
      </c>
    </row>
    <row r="6325" spans="1:13" ht="12.75" thickBot="1" x14ac:dyDescent="0.25">
      <c r="A6325" s="359" t="s">
        <v>15196</v>
      </c>
      <c r="B6325" s="396" t="s">
        <v>5794</v>
      </c>
      <c r="C6325" s="397" t="s">
        <v>6271</v>
      </c>
      <c r="D6325" s="396" t="s">
        <v>5791</v>
      </c>
      <c r="E6325" s="396" t="s">
        <v>6272</v>
      </c>
      <c r="F6325" s="398" t="s">
        <v>5798</v>
      </c>
      <c r="G6325" s="399" t="s">
        <v>5305</v>
      </c>
      <c r="H6325" s="400">
        <v>4</v>
      </c>
      <c r="I6325" s="430">
        <v>11.14</v>
      </c>
      <c r="J6325" s="380">
        <v>44.56</v>
      </c>
      <c r="K6325" s="379"/>
      <c r="L6325" s="489">
        <v>13.43</v>
      </c>
    </row>
    <row r="6326" spans="1:13" ht="12.75" thickTop="1" x14ac:dyDescent="0.2">
      <c r="A6326" s="359" t="s">
        <v>15197</v>
      </c>
      <c r="B6326" s="407" t="s">
        <v>13236</v>
      </c>
      <c r="C6326" s="408" t="s">
        <v>5781</v>
      </c>
      <c r="D6326" s="407" t="s">
        <v>5782</v>
      </c>
      <c r="E6326" s="407" t="s">
        <v>5783</v>
      </c>
      <c r="F6326" s="409" t="s">
        <v>5784</v>
      </c>
      <c r="G6326" s="410" t="s">
        <v>5785</v>
      </c>
      <c r="H6326" s="408" t="s">
        <v>5786</v>
      </c>
      <c r="I6326" s="408" t="s">
        <v>5787</v>
      </c>
      <c r="J6326" s="408" t="s">
        <v>5788</v>
      </c>
      <c r="K6326" s="364"/>
      <c r="L6326" s="492"/>
    </row>
    <row r="6327" spans="1:13" x14ac:dyDescent="0.2">
      <c r="A6327" s="359" t="s">
        <v>10864</v>
      </c>
      <c r="B6327" s="365" t="s">
        <v>5789</v>
      </c>
      <c r="C6327" s="366" t="s">
        <v>13237</v>
      </c>
      <c r="D6327" s="365" t="s">
        <v>5791</v>
      </c>
      <c r="E6327" s="365" t="s">
        <v>2292</v>
      </c>
      <c r="F6327" s="367">
        <v>18</v>
      </c>
      <c r="G6327" s="368" t="s">
        <v>5793</v>
      </c>
      <c r="H6327" s="369">
        <v>1</v>
      </c>
      <c r="I6327" s="370">
        <v>252.54</v>
      </c>
      <c r="J6327" s="370">
        <v>252.54</v>
      </c>
      <c r="K6327" s="371"/>
      <c r="L6327" s="495">
        <v>304.18</v>
      </c>
      <c r="M6327" s="488">
        <v>304.18</v>
      </c>
    </row>
    <row r="6328" spans="1:13" x14ac:dyDescent="0.2">
      <c r="A6328" s="359" t="s">
        <v>10866</v>
      </c>
      <c r="B6328" s="373" t="s">
        <v>5794</v>
      </c>
      <c r="C6328" s="374" t="s">
        <v>5840</v>
      </c>
      <c r="D6328" s="373" t="s">
        <v>5791</v>
      </c>
      <c r="E6328" s="373" t="s">
        <v>5288</v>
      </c>
      <c r="F6328" s="375" t="s">
        <v>5796</v>
      </c>
      <c r="G6328" s="376" t="s">
        <v>86</v>
      </c>
      <c r="H6328" s="377">
        <v>0.66669999999999996</v>
      </c>
      <c r="I6328" s="378">
        <v>18.510000000000002</v>
      </c>
      <c r="J6328" s="378">
        <v>12.34</v>
      </c>
      <c r="K6328" s="379"/>
      <c r="L6328" s="493">
        <v>22.3</v>
      </c>
    </row>
    <row r="6329" spans="1:13" x14ac:dyDescent="0.2">
      <c r="A6329" s="359" t="s">
        <v>10867</v>
      </c>
      <c r="B6329" s="373" t="s">
        <v>5794</v>
      </c>
      <c r="C6329" s="374" t="s">
        <v>6250</v>
      </c>
      <c r="D6329" s="373" t="s">
        <v>5791</v>
      </c>
      <c r="E6329" s="373" t="s">
        <v>5413</v>
      </c>
      <c r="F6329" s="375" t="s">
        <v>5798</v>
      </c>
      <c r="G6329" s="376" t="s">
        <v>5305</v>
      </c>
      <c r="H6329" s="377">
        <v>5.9499999999999997E-2</v>
      </c>
      <c r="I6329" s="378">
        <v>12.5</v>
      </c>
      <c r="J6329" s="378">
        <v>0.74</v>
      </c>
      <c r="K6329" s="379"/>
      <c r="L6329" s="493">
        <v>15.06</v>
      </c>
    </row>
    <row r="6330" spans="1:13" x14ac:dyDescent="0.2">
      <c r="A6330" s="359" t="s">
        <v>10868</v>
      </c>
      <c r="B6330" s="373" t="s">
        <v>5794</v>
      </c>
      <c r="C6330" s="374" t="s">
        <v>13238</v>
      </c>
      <c r="D6330" s="373" t="s">
        <v>5791</v>
      </c>
      <c r="E6330" s="373" t="s">
        <v>5416</v>
      </c>
      <c r="F6330" s="375" t="s">
        <v>5798</v>
      </c>
      <c r="G6330" s="376" t="s">
        <v>5305</v>
      </c>
      <c r="H6330" s="377">
        <v>1</v>
      </c>
      <c r="I6330" s="378">
        <v>66.610709090909083</v>
      </c>
      <c r="J6330" s="378">
        <v>66.61</v>
      </c>
      <c r="K6330" s="379"/>
      <c r="L6330" s="493">
        <v>80.14</v>
      </c>
    </row>
    <row r="6331" spans="1:13" x14ac:dyDescent="0.2">
      <c r="A6331" s="359" t="s">
        <v>10869</v>
      </c>
      <c r="B6331" s="373" t="s">
        <v>5794</v>
      </c>
      <c r="C6331" s="374" t="s">
        <v>5815</v>
      </c>
      <c r="D6331" s="373" t="s">
        <v>5791</v>
      </c>
      <c r="E6331" s="373" t="s">
        <v>5286</v>
      </c>
      <c r="F6331" s="375" t="s">
        <v>5796</v>
      </c>
      <c r="G6331" s="376" t="s">
        <v>86</v>
      </c>
      <c r="H6331" s="377">
        <v>0.66669999999999996</v>
      </c>
      <c r="I6331" s="378">
        <v>11.07</v>
      </c>
      <c r="J6331" s="378">
        <v>7.38</v>
      </c>
      <c r="K6331" s="379"/>
      <c r="L6331" s="493">
        <v>13.34</v>
      </c>
    </row>
    <row r="6332" spans="1:13" x14ac:dyDescent="0.2">
      <c r="A6332" s="359" t="s">
        <v>10870</v>
      </c>
      <c r="B6332" s="373" t="s">
        <v>5794</v>
      </c>
      <c r="C6332" s="374" t="s">
        <v>13239</v>
      </c>
      <c r="D6332" s="373" t="s">
        <v>5791</v>
      </c>
      <c r="E6332" s="373" t="s">
        <v>5417</v>
      </c>
      <c r="F6332" s="375" t="s">
        <v>5798</v>
      </c>
      <c r="G6332" s="376" t="s">
        <v>5298</v>
      </c>
      <c r="H6332" s="377">
        <v>2.3666999999999998</v>
      </c>
      <c r="I6332" s="378">
        <v>7.83</v>
      </c>
      <c r="J6332" s="378">
        <v>18.53</v>
      </c>
      <c r="K6332" s="379"/>
      <c r="L6332" s="493">
        <v>9.44</v>
      </c>
    </row>
    <row r="6333" spans="1:13" x14ac:dyDescent="0.2">
      <c r="A6333" s="359" t="s">
        <v>15198</v>
      </c>
      <c r="B6333" s="396" t="s">
        <v>5794</v>
      </c>
      <c r="C6333" s="397" t="s">
        <v>6258</v>
      </c>
      <c r="D6333" s="396" t="s">
        <v>5791</v>
      </c>
      <c r="E6333" s="396" t="s">
        <v>5414</v>
      </c>
      <c r="F6333" s="398" t="s">
        <v>5798</v>
      </c>
      <c r="G6333" s="399" t="s">
        <v>5305</v>
      </c>
      <c r="H6333" s="400">
        <v>6.8400000000000002E-2</v>
      </c>
      <c r="I6333" s="430">
        <v>9.0299999999999994</v>
      </c>
      <c r="J6333" s="380">
        <v>0.61</v>
      </c>
      <c r="K6333" s="379"/>
      <c r="L6333" s="489">
        <v>10.88</v>
      </c>
    </row>
    <row r="6334" spans="1:13" ht="12.75" thickBot="1" x14ac:dyDescent="0.25">
      <c r="A6334" s="359" t="s">
        <v>15199</v>
      </c>
      <c r="B6334" s="396" t="s">
        <v>5794</v>
      </c>
      <c r="C6334" s="397" t="s">
        <v>6259</v>
      </c>
      <c r="D6334" s="396" t="s">
        <v>5791</v>
      </c>
      <c r="E6334" s="396" t="s">
        <v>5411</v>
      </c>
      <c r="F6334" s="398" t="s">
        <v>5798</v>
      </c>
      <c r="G6334" s="399" t="s">
        <v>5305</v>
      </c>
      <c r="H6334" s="400">
        <v>0.29759999999999998</v>
      </c>
      <c r="I6334" s="430">
        <v>2.2400000000000002</v>
      </c>
      <c r="J6334" s="380">
        <v>0.66</v>
      </c>
      <c r="K6334" s="379"/>
      <c r="L6334" s="489">
        <v>2.71</v>
      </c>
    </row>
    <row r="6335" spans="1:13" ht="12.75" thickTop="1" x14ac:dyDescent="0.2">
      <c r="A6335" s="359" t="s">
        <v>15200</v>
      </c>
      <c r="B6335" s="390" t="s">
        <v>5794</v>
      </c>
      <c r="C6335" s="391" t="s">
        <v>6260</v>
      </c>
      <c r="D6335" s="390" t="s">
        <v>5791</v>
      </c>
      <c r="E6335" s="390" t="s">
        <v>5407</v>
      </c>
      <c r="F6335" s="392" t="s">
        <v>5798</v>
      </c>
      <c r="G6335" s="393" t="s">
        <v>5298</v>
      </c>
      <c r="H6335" s="394">
        <v>0.23810000000000001</v>
      </c>
      <c r="I6335" s="395">
        <v>27.94</v>
      </c>
      <c r="J6335" s="395">
        <v>6.65</v>
      </c>
      <c r="K6335" s="379"/>
      <c r="L6335" s="491">
        <v>33.659999999999997</v>
      </c>
    </row>
    <row r="6336" spans="1:13" x14ac:dyDescent="0.2">
      <c r="A6336" s="359" t="s">
        <v>10871</v>
      </c>
      <c r="B6336" s="373" t="s">
        <v>5794</v>
      </c>
      <c r="C6336" s="374" t="s">
        <v>6261</v>
      </c>
      <c r="D6336" s="373" t="s">
        <v>5791</v>
      </c>
      <c r="E6336" s="373" t="s">
        <v>5409</v>
      </c>
      <c r="F6336" s="375" t="s">
        <v>5798</v>
      </c>
      <c r="G6336" s="376" t="s">
        <v>5298</v>
      </c>
      <c r="H6336" s="377">
        <v>0.11849999999999999</v>
      </c>
      <c r="I6336" s="378">
        <v>23.16</v>
      </c>
      <c r="J6336" s="378">
        <v>2.74</v>
      </c>
      <c r="K6336" s="379"/>
      <c r="L6336" s="493">
        <v>27.91</v>
      </c>
    </row>
    <row r="6337" spans="1:13" x14ac:dyDescent="0.2">
      <c r="A6337" s="359" t="s">
        <v>10873</v>
      </c>
      <c r="B6337" s="373" t="s">
        <v>5794</v>
      </c>
      <c r="C6337" s="374" t="s">
        <v>9077</v>
      </c>
      <c r="D6337" s="373" t="s">
        <v>5791</v>
      </c>
      <c r="E6337" s="373" t="s">
        <v>9078</v>
      </c>
      <c r="F6337" s="375" t="s">
        <v>5798</v>
      </c>
      <c r="G6337" s="376" t="s">
        <v>5298</v>
      </c>
      <c r="H6337" s="377">
        <v>9.1233000000000004</v>
      </c>
      <c r="I6337" s="378">
        <v>9.82</v>
      </c>
      <c r="J6337" s="378">
        <v>89.59</v>
      </c>
      <c r="K6337" s="379"/>
      <c r="L6337" s="493">
        <v>11.83</v>
      </c>
    </row>
    <row r="6338" spans="1:13" x14ac:dyDescent="0.2">
      <c r="A6338" s="359" t="s">
        <v>10874</v>
      </c>
      <c r="B6338" s="373" t="s">
        <v>5794</v>
      </c>
      <c r="C6338" s="374" t="s">
        <v>13240</v>
      </c>
      <c r="D6338" s="373" t="s">
        <v>5791</v>
      </c>
      <c r="E6338" s="373" t="s">
        <v>13241</v>
      </c>
      <c r="F6338" s="375" t="s">
        <v>5798</v>
      </c>
      <c r="G6338" s="376" t="s">
        <v>5298</v>
      </c>
      <c r="H6338" s="377">
        <v>2.7766999999999999</v>
      </c>
      <c r="I6338" s="378">
        <v>8.42</v>
      </c>
      <c r="J6338" s="378">
        <v>23.37</v>
      </c>
      <c r="K6338" s="379"/>
      <c r="L6338" s="493">
        <v>10.15</v>
      </c>
    </row>
    <row r="6339" spans="1:13" x14ac:dyDescent="0.2">
      <c r="A6339" s="359" t="s">
        <v>10875</v>
      </c>
      <c r="B6339" s="373" t="s">
        <v>5794</v>
      </c>
      <c r="C6339" s="374" t="s">
        <v>13242</v>
      </c>
      <c r="D6339" s="373" t="s">
        <v>5791</v>
      </c>
      <c r="E6339" s="373" t="s">
        <v>13243</v>
      </c>
      <c r="F6339" s="375" t="s">
        <v>5798</v>
      </c>
      <c r="G6339" s="376" t="s">
        <v>5298</v>
      </c>
      <c r="H6339" s="377">
        <v>2.5467</v>
      </c>
      <c r="I6339" s="378">
        <v>9.16</v>
      </c>
      <c r="J6339" s="378">
        <v>23.32</v>
      </c>
      <c r="K6339" s="379"/>
      <c r="L6339" s="493">
        <v>11.04</v>
      </c>
    </row>
    <row r="6340" spans="1:13" x14ac:dyDescent="0.2">
      <c r="A6340" s="359" t="s">
        <v>10876</v>
      </c>
      <c r="B6340" s="360" t="s">
        <v>13244</v>
      </c>
      <c r="C6340" s="361" t="s">
        <v>5781</v>
      </c>
      <c r="D6340" s="360" t="s">
        <v>5782</v>
      </c>
      <c r="E6340" s="360" t="s">
        <v>5783</v>
      </c>
      <c r="F6340" s="362" t="s">
        <v>5784</v>
      </c>
      <c r="G6340" s="363" t="s">
        <v>5785</v>
      </c>
      <c r="H6340" s="361" t="s">
        <v>5786</v>
      </c>
      <c r="I6340" s="361" t="s">
        <v>5787</v>
      </c>
      <c r="J6340" s="361" t="s">
        <v>5788</v>
      </c>
      <c r="K6340" s="364"/>
      <c r="L6340" s="494"/>
    </row>
    <row r="6341" spans="1:13" x14ac:dyDescent="0.2">
      <c r="A6341" s="359" t="s">
        <v>10877</v>
      </c>
      <c r="B6341" s="365" t="s">
        <v>5789</v>
      </c>
      <c r="C6341" s="366" t="s">
        <v>13224</v>
      </c>
      <c r="D6341" s="365" t="s">
        <v>5791</v>
      </c>
      <c r="E6341" s="365" t="s">
        <v>2286</v>
      </c>
      <c r="F6341" s="367">
        <v>18</v>
      </c>
      <c r="G6341" s="368" t="s">
        <v>5793</v>
      </c>
      <c r="H6341" s="369">
        <v>1</v>
      </c>
      <c r="I6341" s="370">
        <v>180.77999999999997</v>
      </c>
      <c r="J6341" s="370">
        <v>180.77999999999997</v>
      </c>
      <c r="K6341" s="371"/>
      <c r="L6341" s="495">
        <v>217.71</v>
      </c>
      <c r="M6341" s="488">
        <v>217.71</v>
      </c>
    </row>
    <row r="6342" spans="1:13" x14ac:dyDescent="0.2">
      <c r="A6342" s="359" t="s">
        <v>15201</v>
      </c>
      <c r="B6342" s="396" t="s">
        <v>5794</v>
      </c>
      <c r="C6342" s="397" t="s">
        <v>5840</v>
      </c>
      <c r="D6342" s="396" t="s">
        <v>5791</v>
      </c>
      <c r="E6342" s="396" t="s">
        <v>5288</v>
      </c>
      <c r="F6342" s="398" t="s">
        <v>5796</v>
      </c>
      <c r="G6342" s="399" t="s">
        <v>86</v>
      </c>
      <c r="H6342" s="400">
        <v>0.56010000000000004</v>
      </c>
      <c r="I6342" s="430">
        <v>18.510000000000002</v>
      </c>
      <c r="J6342" s="380">
        <v>10.36</v>
      </c>
      <c r="K6342" s="379"/>
      <c r="L6342" s="489">
        <v>22.3</v>
      </c>
    </row>
    <row r="6343" spans="1:13" ht="12.75" thickBot="1" x14ac:dyDescent="0.25">
      <c r="A6343" s="359" t="s">
        <v>15202</v>
      </c>
      <c r="B6343" s="396" t="s">
        <v>5794</v>
      </c>
      <c r="C6343" s="397" t="s">
        <v>5797</v>
      </c>
      <c r="D6343" s="396" t="s">
        <v>5791</v>
      </c>
      <c r="E6343" s="396" t="s">
        <v>5380</v>
      </c>
      <c r="F6343" s="398" t="s">
        <v>5798</v>
      </c>
      <c r="G6343" s="399" t="s">
        <v>5298</v>
      </c>
      <c r="H6343" s="400">
        <v>4.2369000000000003</v>
      </c>
      <c r="I6343" s="430">
        <v>0.52</v>
      </c>
      <c r="J6343" s="380">
        <v>2.2000000000000002</v>
      </c>
      <c r="K6343" s="379"/>
      <c r="L6343" s="489">
        <v>0.63</v>
      </c>
    </row>
    <row r="6344" spans="1:13" ht="12.75" thickTop="1" x14ac:dyDescent="0.2">
      <c r="A6344" s="359" t="s">
        <v>15203</v>
      </c>
      <c r="B6344" s="390" t="s">
        <v>5794</v>
      </c>
      <c r="C6344" s="391" t="s">
        <v>6250</v>
      </c>
      <c r="D6344" s="390" t="s">
        <v>5791</v>
      </c>
      <c r="E6344" s="390" t="s">
        <v>5413</v>
      </c>
      <c r="F6344" s="392" t="s">
        <v>5798</v>
      </c>
      <c r="G6344" s="393" t="s">
        <v>5305</v>
      </c>
      <c r="H6344" s="394">
        <v>5.9499999999999997E-2</v>
      </c>
      <c r="I6344" s="395">
        <v>12.5</v>
      </c>
      <c r="J6344" s="395">
        <v>0.74</v>
      </c>
      <c r="K6344" s="379"/>
      <c r="L6344" s="491">
        <v>15.06</v>
      </c>
    </row>
    <row r="6345" spans="1:13" x14ac:dyDescent="0.2">
      <c r="A6345" s="359" t="s">
        <v>10878</v>
      </c>
      <c r="B6345" s="373" t="s">
        <v>5794</v>
      </c>
      <c r="C6345" s="374" t="s">
        <v>13225</v>
      </c>
      <c r="D6345" s="373" t="s">
        <v>5791</v>
      </c>
      <c r="E6345" s="373" t="s">
        <v>5416</v>
      </c>
      <c r="F6345" s="375" t="s">
        <v>5798</v>
      </c>
      <c r="G6345" s="376" t="s">
        <v>5305</v>
      </c>
      <c r="H6345" s="377">
        <v>1</v>
      </c>
      <c r="I6345" s="378">
        <v>41.722185365853669</v>
      </c>
      <c r="J6345" s="378">
        <v>41.72</v>
      </c>
      <c r="K6345" s="379"/>
      <c r="L6345" s="493">
        <v>50.07</v>
      </c>
    </row>
    <row r="6346" spans="1:13" x14ac:dyDescent="0.2">
      <c r="A6346" s="359" t="s">
        <v>10880</v>
      </c>
      <c r="B6346" s="373" t="s">
        <v>5794</v>
      </c>
      <c r="C6346" s="374" t="s">
        <v>5971</v>
      </c>
      <c r="D6346" s="373" t="s">
        <v>5791</v>
      </c>
      <c r="E6346" s="373" t="s">
        <v>5293</v>
      </c>
      <c r="F6346" s="375" t="s">
        <v>5796</v>
      </c>
      <c r="G6346" s="376" t="s">
        <v>86</v>
      </c>
      <c r="H6346" s="377">
        <v>5.7000000000000002E-2</v>
      </c>
      <c r="I6346" s="378">
        <v>18.510000000000002</v>
      </c>
      <c r="J6346" s="378">
        <v>1.05</v>
      </c>
      <c r="K6346" s="379"/>
      <c r="L6346" s="493">
        <v>22.3</v>
      </c>
    </row>
    <row r="6347" spans="1:13" x14ac:dyDescent="0.2">
      <c r="A6347" s="359" t="s">
        <v>10881</v>
      </c>
      <c r="B6347" s="373" t="s">
        <v>5794</v>
      </c>
      <c r="C6347" s="374" t="s">
        <v>5815</v>
      </c>
      <c r="D6347" s="373" t="s">
        <v>5791</v>
      </c>
      <c r="E6347" s="373" t="s">
        <v>5286</v>
      </c>
      <c r="F6347" s="375" t="s">
        <v>5796</v>
      </c>
      <c r="G6347" s="376" t="s">
        <v>86</v>
      </c>
      <c r="H6347" s="377">
        <v>1.0206</v>
      </c>
      <c r="I6347" s="378">
        <v>11.07</v>
      </c>
      <c r="J6347" s="378">
        <v>11.29</v>
      </c>
      <c r="K6347" s="379"/>
      <c r="L6347" s="493">
        <v>13.34</v>
      </c>
    </row>
    <row r="6348" spans="1:13" x14ac:dyDescent="0.2">
      <c r="A6348" s="359" t="s">
        <v>10882</v>
      </c>
      <c r="B6348" s="373" t="s">
        <v>5794</v>
      </c>
      <c r="C6348" s="374" t="s">
        <v>6429</v>
      </c>
      <c r="D6348" s="373" t="s">
        <v>5791</v>
      </c>
      <c r="E6348" s="373" t="s">
        <v>6430</v>
      </c>
      <c r="F6348" s="375" t="s">
        <v>5798</v>
      </c>
      <c r="G6348" s="376" t="s">
        <v>5885</v>
      </c>
      <c r="H6348" s="377">
        <v>6.1999999999999998E-3</v>
      </c>
      <c r="I6348" s="378">
        <v>125.07</v>
      </c>
      <c r="J6348" s="378">
        <v>0.77</v>
      </c>
      <c r="K6348" s="379"/>
      <c r="L6348" s="493">
        <v>150.66999999999999</v>
      </c>
    </row>
    <row r="6349" spans="1:13" x14ac:dyDescent="0.2">
      <c r="A6349" s="359" t="s">
        <v>10883</v>
      </c>
      <c r="B6349" s="373" t="s">
        <v>5794</v>
      </c>
      <c r="C6349" s="374" t="s">
        <v>5976</v>
      </c>
      <c r="D6349" s="373" t="s">
        <v>5791</v>
      </c>
      <c r="E6349" s="373" t="s">
        <v>5369</v>
      </c>
      <c r="F6349" s="375" t="s">
        <v>5798</v>
      </c>
      <c r="G6349" s="376" t="s">
        <v>5298</v>
      </c>
      <c r="H6349" s="377">
        <v>0.28010000000000002</v>
      </c>
      <c r="I6349" s="378">
        <v>9.3000000000000007</v>
      </c>
      <c r="J6349" s="378">
        <v>2.6</v>
      </c>
      <c r="K6349" s="379"/>
      <c r="L6349" s="493">
        <v>11.21</v>
      </c>
    </row>
    <row r="6350" spans="1:13" x14ac:dyDescent="0.2">
      <c r="A6350" s="359" t="s">
        <v>10884</v>
      </c>
      <c r="B6350" s="373" t="s">
        <v>5794</v>
      </c>
      <c r="C6350" s="374" t="s">
        <v>5953</v>
      </c>
      <c r="D6350" s="373" t="s">
        <v>5791</v>
      </c>
      <c r="E6350" s="373" t="s">
        <v>5297</v>
      </c>
      <c r="F6350" s="375" t="s">
        <v>5798</v>
      </c>
      <c r="G6350" s="376" t="s">
        <v>5298</v>
      </c>
      <c r="H6350" s="377">
        <v>1.49E-2</v>
      </c>
      <c r="I6350" s="378">
        <v>20.12</v>
      </c>
      <c r="J6350" s="378">
        <v>0.28999999999999998</v>
      </c>
      <c r="K6350" s="379"/>
      <c r="L6350" s="493">
        <v>24.25</v>
      </c>
    </row>
    <row r="6351" spans="1:13" x14ac:dyDescent="0.2">
      <c r="A6351" s="359" t="s">
        <v>15204</v>
      </c>
      <c r="B6351" s="396" t="s">
        <v>5794</v>
      </c>
      <c r="C6351" s="397" t="s">
        <v>6197</v>
      </c>
      <c r="D6351" s="396" t="s">
        <v>5791</v>
      </c>
      <c r="E6351" s="396" t="s">
        <v>5364</v>
      </c>
      <c r="F6351" s="398" t="s">
        <v>5798</v>
      </c>
      <c r="G6351" s="399" t="s">
        <v>5885</v>
      </c>
      <c r="H6351" s="400">
        <v>1.35E-2</v>
      </c>
      <c r="I6351" s="430">
        <v>154.26</v>
      </c>
      <c r="J6351" s="380">
        <v>2.08</v>
      </c>
      <c r="K6351" s="379"/>
      <c r="L6351" s="489">
        <v>185.84</v>
      </c>
    </row>
    <row r="6352" spans="1:13" ht="12.75" thickBot="1" x14ac:dyDescent="0.25">
      <c r="A6352" s="359" t="s">
        <v>15205</v>
      </c>
      <c r="B6352" s="396" t="s">
        <v>5794</v>
      </c>
      <c r="C6352" s="397" t="s">
        <v>13226</v>
      </c>
      <c r="D6352" s="396" t="s">
        <v>5791</v>
      </c>
      <c r="E6352" s="396" t="s">
        <v>13227</v>
      </c>
      <c r="F6352" s="398" t="s">
        <v>5798</v>
      </c>
      <c r="G6352" s="399" t="s">
        <v>5298</v>
      </c>
      <c r="H6352" s="400">
        <v>3.052</v>
      </c>
      <c r="I6352" s="430">
        <v>7.81</v>
      </c>
      <c r="J6352" s="380">
        <v>23.83</v>
      </c>
      <c r="K6352" s="379"/>
      <c r="L6352" s="489">
        <v>9.42</v>
      </c>
    </row>
    <row r="6353" spans="1:13" ht="12.75" thickTop="1" x14ac:dyDescent="0.2">
      <c r="A6353" s="359" t="s">
        <v>15206</v>
      </c>
      <c r="B6353" s="390" t="s">
        <v>5794</v>
      </c>
      <c r="C6353" s="391" t="s">
        <v>6258</v>
      </c>
      <c r="D6353" s="390" t="s">
        <v>5791</v>
      </c>
      <c r="E6353" s="390" t="s">
        <v>5414</v>
      </c>
      <c r="F6353" s="392" t="s">
        <v>5798</v>
      </c>
      <c r="G6353" s="393" t="s">
        <v>5305</v>
      </c>
      <c r="H6353" s="394">
        <v>8.0100000000000005E-2</v>
      </c>
      <c r="I6353" s="395">
        <v>9.0299999999999994</v>
      </c>
      <c r="J6353" s="395">
        <v>0.72</v>
      </c>
      <c r="K6353" s="379"/>
      <c r="L6353" s="491">
        <v>10.88</v>
      </c>
    </row>
    <row r="6354" spans="1:13" x14ac:dyDescent="0.2">
      <c r="A6354" s="359" t="s">
        <v>10885</v>
      </c>
      <c r="B6354" s="373" t="s">
        <v>5794</v>
      </c>
      <c r="C6354" s="374" t="s">
        <v>6259</v>
      </c>
      <c r="D6354" s="373" t="s">
        <v>5791</v>
      </c>
      <c r="E6354" s="373" t="s">
        <v>5411</v>
      </c>
      <c r="F6354" s="375" t="s">
        <v>5798</v>
      </c>
      <c r="G6354" s="376" t="s">
        <v>5305</v>
      </c>
      <c r="H6354" s="377">
        <v>0.29759999999999998</v>
      </c>
      <c r="I6354" s="378">
        <v>2.2400000000000002</v>
      </c>
      <c r="J6354" s="378">
        <v>0.66</v>
      </c>
      <c r="K6354" s="379"/>
      <c r="L6354" s="493">
        <v>2.71</v>
      </c>
    </row>
    <row r="6355" spans="1:13" x14ac:dyDescent="0.2">
      <c r="A6355" s="359" t="s">
        <v>10887</v>
      </c>
      <c r="B6355" s="373" t="s">
        <v>5794</v>
      </c>
      <c r="C6355" s="374" t="s">
        <v>6260</v>
      </c>
      <c r="D6355" s="373" t="s">
        <v>5791</v>
      </c>
      <c r="E6355" s="373" t="s">
        <v>5407</v>
      </c>
      <c r="F6355" s="375" t="s">
        <v>5798</v>
      </c>
      <c r="G6355" s="376" t="s">
        <v>5298</v>
      </c>
      <c r="H6355" s="377">
        <v>0.23810000000000001</v>
      </c>
      <c r="I6355" s="378">
        <v>27.94</v>
      </c>
      <c r="J6355" s="378">
        <v>6.65</v>
      </c>
      <c r="K6355" s="379"/>
      <c r="L6355" s="493">
        <v>33.659999999999997</v>
      </c>
    </row>
    <row r="6356" spans="1:13" x14ac:dyDescent="0.2">
      <c r="A6356" s="359" t="s">
        <v>10888</v>
      </c>
      <c r="B6356" s="373" t="s">
        <v>5794</v>
      </c>
      <c r="C6356" s="374" t="s">
        <v>13228</v>
      </c>
      <c r="D6356" s="373" t="s">
        <v>5791</v>
      </c>
      <c r="E6356" s="373" t="s">
        <v>13229</v>
      </c>
      <c r="F6356" s="375" t="s">
        <v>5798</v>
      </c>
      <c r="G6356" s="376" t="s">
        <v>5298</v>
      </c>
      <c r="H6356" s="377">
        <v>5.7</v>
      </c>
      <c r="I6356" s="378">
        <v>9.02</v>
      </c>
      <c r="J6356" s="378">
        <v>51.41</v>
      </c>
      <c r="K6356" s="379"/>
      <c r="L6356" s="493">
        <v>10.87</v>
      </c>
    </row>
    <row r="6357" spans="1:13" x14ac:dyDescent="0.2">
      <c r="A6357" s="359" t="s">
        <v>10889</v>
      </c>
      <c r="B6357" s="373" t="s">
        <v>5794</v>
      </c>
      <c r="C6357" s="374" t="s">
        <v>5965</v>
      </c>
      <c r="D6357" s="373" t="s">
        <v>5791</v>
      </c>
      <c r="E6357" s="373" t="s">
        <v>5358</v>
      </c>
      <c r="F6357" s="375" t="s">
        <v>5796</v>
      </c>
      <c r="G6357" s="376" t="s">
        <v>86</v>
      </c>
      <c r="H6357" s="377">
        <v>2.75E-2</v>
      </c>
      <c r="I6357" s="378">
        <v>13.28</v>
      </c>
      <c r="J6357" s="378">
        <v>0.36</v>
      </c>
      <c r="K6357" s="379"/>
      <c r="L6357" s="493">
        <v>16</v>
      </c>
    </row>
    <row r="6358" spans="1:13" x14ac:dyDescent="0.2">
      <c r="A6358" s="359" t="s">
        <v>10890</v>
      </c>
      <c r="B6358" s="373" t="s">
        <v>5794</v>
      </c>
      <c r="C6358" s="374" t="s">
        <v>5993</v>
      </c>
      <c r="D6358" s="373" t="s">
        <v>5791</v>
      </c>
      <c r="E6358" s="373" t="s">
        <v>5373</v>
      </c>
      <c r="F6358" s="375" t="s">
        <v>5798</v>
      </c>
      <c r="G6358" s="376" t="s">
        <v>5298</v>
      </c>
      <c r="H6358" s="377">
        <v>0.53859999999999997</v>
      </c>
      <c r="I6358" s="378">
        <v>6.54</v>
      </c>
      <c r="J6358" s="378">
        <v>3.52</v>
      </c>
      <c r="K6358" s="379"/>
      <c r="L6358" s="493">
        <v>7.88</v>
      </c>
    </row>
    <row r="6359" spans="1:13" x14ac:dyDescent="0.2">
      <c r="A6359" s="359" t="s">
        <v>10891</v>
      </c>
      <c r="B6359" s="373" t="s">
        <v>5794</v>
      </c>
      <c r="C6359" s="374" t="s">
        <v>5967</v>
      </c>
      <c r="D6359" s="373" t="s">
        <v>5791</v>
      </c>
      <c r="E6359" s="373" t="s">
        <v>5375</v>
      </c>
      <c r="F6359" s="375" t="s">
        <v>5798</v>
      </c>
      <c r="G6359" s="376" t="s">
        <v>5885</v>
      </c>
      <c r="H6359" s="377">
        <v>6.1999999999999998E-3</v>
      </c>
      <c r="I6359" s="378">
        <v>118.26</v>
      </c>
      <c r="J6359" s="378">
        <v>0.73</v>
      </c>
      <c r="K6359" s="379"/>
      <c r="L6359" s="493">
        <v>142.47</v>
      </c>
    </row>
    <row r="6360" spans="1:13" x14ac:dyDescent="0.2">
      <c r="A6360" s="359" t="s">
        <v>15207</v>
      </c>
      <c r="B6360" s="396" t="s">
        <v>5794</v>
      </c>
      <c r="C6360" s="397" t="s">
        <v>6261</v>
      </c>
      <c r="D6360" s="396" t="s">
        <v>5791</v>
      </c>
      <c r="E6360" s="396" t="s">
        <v>5409</v>
      </c>
      <c r="F6360" s="398" t="s">
        <v>5798</v>
      </c>
      <c r="G6360" s="399" t="s">
        <v>5298</v>
      </c>
      <c r="H6360" s="400">
        <v>7.0800000000000002E-2</v>
      </c>
      <c r="I6360" s="430">
        <v>23.16</v>
      </c>
      <c r="J6360" s="380">
        <v>1.63</v>
      </c>
      <c r="K6360" s="379"/>
      <c r="L6360" s="489">
        <v>27.91</v>
      </c>
    </row>
    <row r="6361" spans="1:13" ht="12.75" thickBot="1" x14ac:dyDescent="0.25">
      <c r="A6361" s="359" t="s">
        <v>15208</v>
      </c>
      <c r="B6361" s="396" t="s">
        <v>5794</v>
      </c>
      <c r="C6361" s="397" t="s">
        <v>13230</v>
      </c>
      <c r="D6361" s="396" t="s">
        <v>5791</v>
      </c>
      <c r="E6361" s="396" t="s">
        <v>13231</v>
      </c>
      <c r="F6361" s="398" t="s">
        <v>5798</v>
      </c>
      <c r="G6361" s="399" t="s">
        <v>5298</v>
      </c>
      <c r="H6361" s="400">
        <v>2.0508999999999999</v>
      </c>
      <c r="I6361" s="430">
        <v>8.86</v>
      </c>
      <c r="J6361" s="380">
        <v>18.170000000000002</v>
      </c>
      <c r="K6361" s="379"/>
      <c r="L6361" s="489">
        <v>10.68</v>
      </c>
    </row>
    <row r="6362" spans="1:13" ht="12.75" thickTop="1" x14ac:dyDescent="0.2">
      <c r="A6362" s="359" t="s">
        <v>15209</v>
      </c>
      <c r="B6362" s="407" t="s">
        <v>13245</v>
      </c>
      <c r="C6362" s="408" t="s">
        <v>5781</v>
      </c>
      <c r="D6362" s="407" t="s">
        <v>5782</v>
      </c>
      <c r="E6362" s="407" t="s">
        <v>5783</v>
      </c>
      <c r="F6362" s="409" t="s">
        <v>5784</v>
      </c>
      <c r="G6362" s="410" t="s">
        <v>5785</v>
      </c>
      <c r="H6362" s="408" t="s">
        <v>5786</v>
      </c>
      <c r="I6362" s="408" t="s">
        <v>5787</v>
      </c>
      <c r="J6362" s="408" t="s">
        <v>5788</v>
      </c>
      <c r="K6362" s="364"/>
      <c r="L6362" s="492"/>
    </row>
    <row r="6363" spans="1:13" x14ac:dyDescent="0.2">
      <c r="A6363" s="359" t="s">
        <v>10892</v>
      </c>
      <c r="B6363" s="365" t="s">
        <v>5789</v>
      </c>
      <c r="C6363" s="366" t="s">
        <v>13246</v>
      </c>
      <c r="D6363" s="365" t="s">
        <v>5791</v>
      </c>
      <c r="E6363" s="365" t="s">
        <v>2296</v>
      </c>
      <c r="F6363" s="367">
        <v>19</v>
      </c>
      <c r="G6363" s="368" t="s">
        <v>5793</v>
      </c>
      <c r="H6363" s="369">
        <v>1</v>
      </c>
      <c r="I6363" s="370">
        <v>149.33000000000001</v>
      </c>
      <c r="J6363" s="370">
        <v>149.33000000000001</v>
      </c>
      <c r="K6363" s="371"/>
      <c r="L6363" s="495">
        <v>179.9</v>
      </c>
      <c r="M6363" s="488">
        <v>179.9</v>
      </c>
    </row>
    <row r="6364" spans="1:13" x14ac:dyDescent="0.2">
      <c r="A6364" s="359" t="s">
        <v>10894</v>
      </c>
      <c r="B6364" s="373" t="s">
        <v>5794</v>
      </c>
      <c r="C6364" s="374" t="s">
        <v>13247</v>
      </c>
      <c r="D6364" s="373" t="s">
        <v>5791</v>
      </c>
      <c r="E6364" s="373" t="s">
        <v>13248</v>
      </c>
      <c r="F6364" s="375" t="s">
        <v>5798</v>
      </c>
      <c r="G6364" s="376" t="s">
        <v>5793</v>
      </c>
      <c r="H6364" s="377">
        <v>1</v>
      </c>
      <c r="I6364" s="378">
        <v>149.33000000000001</v>
      </c>
      <c r="J6364" s="378">
        <v>149.33000000000001</v>
      </c>
      <c r="K6364" s="379"/>
      <c r="L6364" s="493">
        <v>179.9</v>
      </c>
    </row>
    <row r="6365" spans="1:13" x14ac:dyDescent="0.2">
      <c r="A6365" s="359" t="s">
        <v>10897</v>
      </c>
      <c r="B6365" s="360" t="s">
        <v>13249</v>
      </c>
      <c r="C6365" s="361" t="s">
        <v>5781</v>
      </c>
      <c r="D6365" s="360" t="s">
        <v>5782</v>
      </c>
      <c r="E6365" s="360" t="s">
        <v>5783</v>
      </c>
      <c r="F6365" s="362" t="s">
        <v>5784</v>
      </c>
      <c r="G6365" s="363" t="s">
        <v>5785</v>
      </c>
      <c r="H6365" s="361" t="s">
        <v>5786</v>
      </c>
      <c r="I6365" s="361" t="s">
        <v>5787</v>
      </c>
      <c r="J6365" s="361" t="s">
        <v>5788</v>
      </c>
      <c r="K6365" s="364"/>
      <c r="L6365" s="494"/>
    </row>
    <row r="6366" spans="1:13" x14ac:dyDescent="0.2">
      <c r="A6366" s="359" t="s">
        <v>10898</v>
      </c>
      <c r="B6366" s="365" t="s">
        <v>5789</v>
      </c>
      <c r="C6366" s="366" t="s">
        <v>6282</v>
      </c>
      <c r="D6366" s="365" t="s">
        <v>5791</v>
      </c>
      <c r="E6366" s="365" t="s">
        <v>449</v>
      </c>
      <c r="F6366" s="367">
        <v>20</v>
      </c>
      <c r="G6366" s="368" t="s">
        <v>5793</v>
      </c>
      <c r="H6366" s="369">
        <v>1</v>
      </c>
      <c r="I6366" s="370">
        <v>4.13</v>
      </c>
      <c r="J6366" s="370">
        <v>4.13</v>
      </c>
      <c r="K6366" s="371"/>
      <c r="L6366" s="495">
        <v>4.96</v>
      </c>
      <c r="M6366" s="488">
        <v>4.96</v>
      </c>
    </row>
    <row r="6367" spans="1:13" x14ac:dyDescent="0.2">
      <c r="A6367" s="359" t="s">
        <v>10899</v>
      </c>
      <c r="B6367" s="373" t="s">
        <v>5794</v>
      </c>
      <c r="C6367" s="374" t="s">
        <v>6283</v>
      </c>
      <c r="D6367" s="373" t="s">
        <v>5791</v>
      </c>
      <c r="E6367" s="373" t="s">
        <v>5557</v>
      </c>
      <c r="F6367" s="375" t="s">
        <v>5796</v>
      </c>
      <c r="G6367" s="376" t="s">
        <v>86</v>
      </c>
      <c r="H6367" s="377">
        <v>5.5399999999999998E-2</v>
      </c>
      <c r="I6367" s="378">
        <v>18.510000000000002</v>
      </c>
      <c r="J6367" s="378">
        <v>1.02</v>
      </c>
      <c r="K6367" s="379"/>
      <c r="L6367" s="493">
        <v>22.3</v>
      </c>
    </row>
    <row r="6368" spans="1:13" x14ac:dyDescent="0.2">
      <c r="A6368" s="359" t="s">
        <v>10900</v>
      </c>
      <c r="B6368" s="373" t="s">
        <v>5794</v>
      </c>
      <c r="C6368" s="374" t="s">
        <v>6197</v>
      </c>
      <c r="D6368" s="373" t="s">
        <v>5791</v>
      </c>
      <c r="E6368" s="373" t="s">
        <v>5364</v>
      </c>
      <c r="F6368" s="375" t="s">
        <v>5798</v>
      </c>
      <c r="G6368" s="376" t="s">
        <v>5885</v>
      </c>
      <c r="H6368" s="377">
        <v>3.0000000000000001E-3</v>
      </c>
      <c r="I6368" s="378">
        <v>154.26</v>
      </c>
      <c r="J6368" s="378">
        <v>0.46</v>
      </c>
      <c r="K6368" s="379"/>
      <c r="L6368" s="493">
        <v>185.84</v>
      </c>
    </row>
    <row r="6369" spans="1:13" x14ac:dyDescent="0.2">
      <c r="A6369" s="359" t="s">
        <v>10901</v>
      </c>
      <c r="B6369" s="373" t="s">
        <v>5794</v>
      </c>
      <c r="C6369" s="374" t="s">
        <v>5797</v>
      </c>
      <c r="D6369" s="373" t="s">
        <v>5791</v>
      </c>
      <c r="E6369" s="373" t="s">
        <v>5380</v>
      </c>
      <c r="F6369" s="375" t="s">
        <v>5798</v>
      </c>
      <c r="G6369" s="376" t="s">
        <v>5298</v>
      </c>
      <c r="H6369" s="377">
        <v>1.2166999999999999</v>
      </c>
      <c r="I6369" s="378">
        <v>0.52</v>
      </c>
      <c r="J6369" s="378">
        <v>0.63</v>
      </c>
      <c r="K6369" s="379"/>
      <c r="L6369" s="493">
        <v>0.63</v>
      </c>
    </row>
    <row r="6370" spans="1:13" x14ac:dyDescent="0.2">
      <c r="A6370" s="359" t="s">
        <v>15210</v>
      </c>
      <c r="B6370" s="396" t="s">
        <v>5794</v>
      </c>
      <c r="C6370" s="397" t="s">
        <v>6284</v>
      </c>
      <c r="D6370" s="396" t="s">
        <v>5791</v>
      </c>
      <c r="E6370" s="396" t="s">
        <v>6285</v>
      </c>
      <c r="F6370" s="398" t="s">
        <v>5798</v>
      </c>
      <c r="G6370" s="399" t="s">
        <v>5298</v>
      </c>
      <c r="H6370" s="400">
        <v>8.5999999999999993E-2</v>
      </c>
      <c r="I6370" s="430">
        <v>23.583500000000001</v>
      </c>
      <c r="J6370" s="380">
        <v>2.02</v>
      </c>
      <c r="K6370" s="379"/>
      <c r="L6370" s="489">
        <v>28.14</v>
      </c>
    </row>
    <row r="6371" spans="1:13" ht="12.75" thickBot="1" x14ac:dyDescent="0.25">
      <c r="A6371" s="359" t="s">
        <v>15211</v>
      </c>
      <c r="B6371" s="381" t="s">
        <v>13250</v>
      </c>
      <c r="C6371" s="382" t="s">
        <v>5781</v>
      </c>
      <c r="D6371" s="381" t="s">
        <v>5782</v>
      </c>
      <c r="E6371" s="381" t="s">
        <v>5783</v>
      </c>
      <c r="F6371" s="383" t="s">
        <v>5784</v>
      </c>
      <c r="G6371" s="384" t="s">
        <v>5785</v>
      </c>
      <c r="H6371" s="382" t="s">
        <v>5786</v>
      </c>
      <c r="I6371" s="431" t="s">
        <v>5787</v>
      </c>
      <c r="J6371" s="382" t="s">
        <v>5788</v>
      </c>
      <c r="K6371" s="364"/>
    </row>
    <row r="6372" spans="1:13" ht="12.75" thickTop="1" x14ac:dyDescent="0.2">
      <c r="A6372" s="359" t="s">
        <v>15212</v>
      </c>
      <c r="B6372" s="401" t="s">
        <v>5789</v>
      </c>
      <c r="C6372" s="402" t="s">
        <v>13251</v>
      </c>
      <c r="D6372" s="401" t="s">
        <v>5791</v>
      </c>
      <c r="E6372" s="401" t="s">
        <v>2300</v>
      </c>
      <c r="F6372" s="403">
        <v>20</v>
      </c>
      <c r="G6372" s="404" t="s">
        <v>5793</v>
      </c>
      <c r="H6372" s="405">
        <v>1</v>
      </c>
      <c r="I6372" s="406">
        <v>19.45</v>
      </c>
      <c r="J6372" s="406">
        <v>19.45</v>
      </c>
      <c r="K6372" s="371"/>
      <c r="L6372" s="496">
        <v>23.41</v>
      </c>
      <c r="M6372" s="488">
        <v>23.41</v>
      </c>
    </row>
    <row r="6373" spans="1:13" x14ac:dyDescent="0.2">
      <c r="A6373" s="359" t="s">
        <v>10902</v>
      </c>
      <c r="B6373" s="373" t="s">
        <v>5794</v>
      </c>
      <c r="C6373" s="374" t="s">
        <v>5840</v>
      </c>
      <c r="D6373" s="373" t="s">
        <v>5791</v>
      </c>
      <c r="E6373" s="373" t="s">
        <v>5288</v>
      </c>
      <c r="F6373" s="375" t="s">
        <v>5796</v>
      </c>
      <c r="G6373" s="376" t="s">
        <v>86</v>
      </c>
      <c r="H6373" s="377">
        <v>0.3528</v>
      </c>
      <c r="I6373" s="378">
        <v>18.510000000000002</v>
      </c>
      <c r="J6373" s="378">
        <v>6.53</v>
      </c>
      <c r="K6373" s="379"/>
      <c r="L6373" s="493">
        <v>22.3</v>
      </c>
    </row>
    <row r="6374" spans="1:13" x14ac:dyDescent="0.2">
      <c r="A6374" s="359" t="s">
        <v>10904</v>
      </c>
      <c r="B6374" s="373" t="s">
        <v>5794</v>
      </c>
      <c r="C6374" s="374" t="s">
        <v>5797</v>
      </c>
      <c r="D6374" s="373" t="s">
        <v>5791</v>
      </c>
      <c r="E6374" s="373" t="s">
        <v>5380</v>
      </c>
      <c r="F6374" s="375" t="s">
        <v>5798</v>
      </c>
      <c r="G6374" s="376" t="s">
        <v>5298</v>
      </c>
      <c r="H6374" s="377">
        <v>7.665</v>
      </c>
      <c r="I6374" s="378">
        <v>0.52</v>
      </c>
      <c r="J6374" s="378">
        <v>3.98</v>
      </c>
      <c r="K6374" s="379"/>
      <c r="L6374" s="493">
        <v>0.63</v>
      </c>
    </row>
    <row r="6375" spans="1:13" x14ac:dyDescent="0.2">
      <c r="A6375" s="359" t="s">
        <v>10906</v>
      </c>
      <c r="B6375" s="373" t="s">
        <v>5794</v>
      </c>
      <c r="C6375" s="374" t="s">
        <v>5815</v>
      </c>
      <c r="D6375" s="373" t="s">
        <v>5791</v>
      </c>
      <c r="E6375" s="373" t="s">
        <v>5286</v>
      </c>
      <c r="F6375" s="375" t="s">
        <v>5796</v>
      </c>
      <c r="G6375" s="376" t="s">
        <v>86</v>
      </c>
      <c r="H6375" s="377">
        <v>0.4501</v>
      </c>
      <c r="I6375" s="378">
        <v>11.136419999999999</v>
      </c>
      <c r="J6375" s="378">
        <v>5.01</v>
      </c>
      <c r="K6375" s="379"/>
      <c r="L6375" s="493">
        <v>13.34</v>
      </c>
    </row>
    <row r="6376" spans="1:13" x14ac:dyDescent="0.2">
      <c r="A6376" s="359" t="s">
        <v>10907</v>
      </c>
      <c r="B6376" s="373" t="s">
        <v>5794</v>
      </c>
      <c r="C6376" s="374" t="s">
        <v>6197</v>
      </c>
      <c r="D6376" s="373" t="s">
        <v>5791</v>
      </c>
      <c r="E6376" s="373" t="s">
        <v>5364</v>
      </c>
      <c r="F6376" s="375" t="s">
        <v>5798</v>
      </c>
      <c r="G6376" s="376" t="s">
        <v>5885</v>
      </c>
      <c r="H6376" s="377">
        <v>2.5499999999999998E-2</v>
      </c>
      <c r="I6376" s="378">
        <v>154.26</v>
      </c>
      <c r="J6376" s="378">
        <v>3.93</v>
      </c>
      <c r="K6376" s="379"/>
      <c r="L6376" s="493">
        <v>185.84</v>
      </c>
    </row>
    <row r="6377" spans="1:13" x14ac:dyDescent="0.2">
      <c r="A6377" s="359" t="s">
        <v>10908</v>
      </c>
      <c r="B6377" s="360" t="s">
        <v>13252</v>
      </c>
      <c r="C6377" s="361" t="s">
        <v>5781</v>
      </c>
      <c r="D6377" s="360" t="s">
        <v>5782</v>
      </c>
      <c r="E6377" s="360" t="s">
        <v>5783</v>
      </c>
      <c r="F6377" s="362" t="s">
        <v>5784</v>
      </c>
      <c r="G6377" s="363" t="s">
        <v>5785</v>
      </c>
      <c r="H6377" s="361" t="s">
        <v>5786</v>
      </c>
      <c r="I6377" s="361" t="s">
        <v>5787</v>
      </c>
      <c r="J6377" s="361" t="s">
        <v>5788</v>
      </c>
      <c r="K6377" s="364"/>
      <c r="L6377" s="494"/>
    </row>
    <row r="6378" spans="1:13" x14ac:dyDescent="0.2">
      <c r="A6378" s="359" t="s">
        <v>10911</v>
      </c>
      <c r="B6378" s="365" t="s">
        <v>5789</v>
      </c>
      <c r="C6378" s="366" t="s">
        <v>6287</v>
      </c>
      <c r="D6378" s="365" t="s">
        <v>5791</v>
      </c>
      <c r="E6378" s="365" t="s">
        <v>451</v>
      </c>
      <c r="F6378" s="367">
        <v>20</v>
      </c>
      <c r="G6378" s="368" t="s">
        <v>5793</v>
      </c>
      <c r="H6378" s="369">
        <v>1</v>
      </c>
      <c r="I6378" s="370">
        <v>14.940000000000001</v>
      </c>
      <c r="J6378" s="370">
        <v>14.94</v>
      </c>
      <c r="K6378" s="371"/>
      <c r="L6378" s="495">
        <v>17.97</v>
      </c>
      <c r="M6378" s="488">
        <v>17.97</v>
      </c>
    </row>
    <row r="6379" spans="1:13" x14ac:dyDescent="0.2">
      <c r="A6379" s="359" t="s">
        <v>10912</v>
      </c>
      <c r="B6379" s="373" t="s">
        <v>5794</v>
      </c>
      <c r="C6379" s="374" t="s">
        <v>5840</v>
      </c>
      <c r="D6379" s="373" t="s">
        <v>5791</v>
      </c>
      <c r="E6379" s="373" t="s">
        <v>5288</v>
      </c>
      <c r="F6379" s="375" t="s">
        <v>5796</v>
      </c>
      <c r="G6379" s="376" t="s">
        <v>86</v>
      </c>
      <c r="H6379" s="377">
        <v>0.43890000000000001</v>
      </c>
      <c r="I6379" s="378">
        <v>18.510000000000002</v>
      </c>
      <c r="J6379" s="378">
        <v>8.1199999999999992</v>
      </c>
      <c r="K6379" s="379"/>
      <c r="L6379" s="493">
        <v>22.3</v>
      </c>
    </row>
    <row r="6380" spans="1:13" x14ac:dyDescent="0.2">
      <c r="A6380" s="359" t="s">
        <v>15213</v>
      </c>
      <c r="B6380" s="396" t="s">
        <v>5794</v>
      </c>
      <c r="C6380" s="397" t="s">
        <v>6196</v>
      </c>
      <c r="D6380" s="396" t="s">
        <v>5791</v>
      </c>
      <c r="E6380" s="396" t="s">
        <v>5378</v>
      </c>
      <c r="F6380" s="398" t="s">
        <v>5798</v>
      </c>
      <c r="G6380" s="399" t="s">
        <v>5298</v>
      </c>
      <c r="H6380" s="400">
        <v>0.95550000000000002</v>
      </c>
      <c r="I6380" s="430">
        <v>0.8320000000000044</v>
      </c>
      <c r="J6380" s="380">
        <v>0.79</v>
      </c>
      <c r="K6380" s="379"/>
      <c r="L6380" s="489">
        <v>0.97</v>
      </c>
    </row>
    <row r="6381" spans="1:13" ht="12.75" thickBot="1" x14ac:dyDescent="0.25">
      <c r="A6381" s="359" t="s">
        <v>15214</v>
      </c>
      <c r="B6381" s="396" t="s">
        <v>5794</v>
      </c>
      <c r="C6381" s="397" t="s">
        <v>5797</v>
      </c>
      <c r="D6381" s="396" t="s">
        <v>5791</v>
      </c>
      <c r="E6381" s="396" t="s">
        <v>5380</v>
      </c>
      <c r="F6381" s="398" t="s">
        <v>5798</v>
      </c>
      <c r="G6381" s="399" t="s">
        <v>5298</v>
      </c>
      <c r="H6381" s="400">
        <v>0.52500000000000002</v>
      </c>
      <c r="I6381" s="430">
        <v>0.52</v>
      </c>
      <c r="J6381" s="380">
        <v>0.27</v>
      </c>
      <c r="K6381" s="379"/>
      <c r="L6381" s="489">
        <v>0.63</v>
      </c>
    </row>
    <row r="6382" spans="1:13" ht="12.75" thickTop="1" x14ac:dyDescent="0.2">
      <c r="A6382" s="359" t="s">
        <v>15215</v>
      </c>
      <c r="B6382" s="390" t="s">
        <v>5794</v>
      </c>
      <c r="C6382" s="391" t="s">
        <v>5815</v>
      </c>
      <c r="D6382" s="390" t="s">
        <v>5791</v>
      </c>
      <c r="E6382" s="390" t="s">
        <v>5286</v>
      </c>
      <c r="F6382" s="392" t="s">
        <v>5796</v>
      </c>
      <c r="G6382" s="393" t="s">
        <v>86</v>
      </c>
      <c r="H6382" s="394">
        <v>0.4</v>
      </c>
      <c r="I6382" s="395">
        <v>11.07</v>
      </c>
      <c r="J6382" s="395">
        <v>4.42</v>
      </c>
      <c r="K6382" s="379"/>
      <c r="L6382" s="491">
        <v>13.34</v>
      </c>
    </row>
    <row r="6383" spans="1:13" x14ac:dyDescent="0.2">
      <c r="A6383" s="359" t="s">
        <v>10913</v>
      </c>
      <c r="B6383" s="373" t="s">
        <v>5794</v>
      </c>
      <c r="C6383" s="374" t="s">
        <v>6288</v>
      </c>
      <c r="D6383" s="373" t="s">
        <v>5791</v>
      </c>
      <c r="E6383" s="373" t="s">
        <v>6289</v>
      </c>
      <c r="F6383" s="375" t="s">
        <v>5798</v>
      </c>
      <c r="G6383" s="376" t="s">
        <v>5885</v>
      </c>
      <c r="H6383" s="377">
        <v>8.3000000000000001E-3</v>
      </c>
      <c r="I6383" s="378">
        <v>161.61000000000001</v>
      </c>
      <c r="J6383" s="378">
        <v>1.34</v>
      </c>
      <c r="K6383" s="379"/>
      <c r="L6383" s="493">
        <v>194.69</v>
      </c>
    </row>
    <row r="6384" spans="1:13" x14ac:dyDescent="0.2">
      <c r="A6384" s="359" t="s">
        <v>10915</v>
      </c>
      <c r="B6384" s="360" t="s">
        <v>13253</v>
      </c>
      <c r="C6384" s="361" t="s">
        <v>5781</v>
      </c>
      <c r="D6384" s="360" t="s">
        <v>5782</v>
      </c>
      <c r="E6384" s="360" t="s">
        <v>5783</v>
      </c>
      <c r="F6384" s="362" t="s">
        <v>5784</v>
      </c>
      <c r="G6384" s="363" t="s">
        <v>5785</v>
      </c>
      <c r="H6384" s="361" t="s">
        <v>5786</v>
      </c>
      <c r="I6384" s="361" t="s">
        <v>5787</v>
      </c>
      <c r="J6384" s="361" t="s">
        <v>5788</v>
      </c>
      <c r="K6384" s="364"/>
      <c r="L6384" s="494"/>
    </row>
    <row r="6385" spans="1:13" x14ac:dyDescent="0.2">
      <c r="A6385" s="359" t="s">
        <v>10916</v>
      </c>
      <c r="B6385" s="365" t="s">
        <v>5789</v>
      </c>
      <c r="C6385" s="366" t="s">
        <v>13254</v>
      </c>
      <c r="D6385" s="365" t="s">
        <v>5791</v>
      </c>
      <c r="E6385" s="365" t="s">
        <v>2303</v>
      </c>
      <c r="F6385" s="367">
        <v>20</v>
      </c>
      <c r="G6385" s="368" t="s">
        <v>5793</v>
      </c>
      <c r="H6385" s="369">
        <v>1</v>
      </c>
      <c r="I6385" s="370">
        <v>70.34</v>
      </c>
      <c r="J6385" s="370">
        <v>70.34</v>
      </c>
      <c r="K6385" s="371"/>
      <c r="L6385" s="495">
        <v>84.73</v>
      </c>
      <c r="M6385" s="488">
        <v>84.73</v>
      </c>
    </row>
    <row r="6386" spans="1:13" x14ac:dyDescent="0.2">
      <c r="A6386" s="359" t="s">
        <v>15216</v>
      </c>
      <c r="B6386" s="396" t="s">
        <v>5794</v>
      </c>
      <c r="C6386" s="397" t="s">
        <v>13255</v>
      </c>
      <c r="D6386" s="396" t="s">
        <v>5791</v>
      </c>
      <c r="E6386" s="396" t="s">
        <v>13256</v>
      </c>
      <c r="F6386" s="398" t="s">
        <v>5796</v>
      </c>
      <c r="G6386" s="399" t="s">
        <v>86</v>
      </c>
      <c r="H6386" s="400">
        <v>0.58069999999999999</v>
      </c>
      <c r="I6386" s="430">
        <v>18.510000000000002</v>
      </c>
      <c r="J6386" s="380">
        <v>10.74</v>
      </c>
      <c r="K6386" s="379"/>
      <c r="L6386" s="489">
        <v>22.3</v>
      </c>
    </row>
    <row r="6387" spans="1:13" ht="12.75" thickBot="1" x14ac:dyDescent="0.25">
      <c r="A6387" s="359" t="s">
        <v>15217</v>
      </c>
      <c r="B6387" s="396" t="s">
        <v>5794</v>
      </c>
      <c r="C6387" s="397" t="s">
        <v>5815</v>
      </c>
      <c r="D6387" s="396" t="s">
        <v>5791</v>
      </c>
      <c r="E6387" s="396" t="s">
        <v>5286</v>
      </c>
      <c r="F6387" s="398" t="s">
        <v>5796</v>
      </c>
      <c r="G6387" s="399" t="s">
        <v>86</v>
      </c>
      <c r="H6387" s="400">
        <v>0.94940000000000002</v>
      </c>
      <c r="I6387" s="430">
        <v>11.07</v>
      </c>
      <c r="J6387" s="380">
        <v>10.5</v>
      </c>
      <c r="K6387" s="379"/>
      <c r="L6387" s="489">
        <v>13.34</v>
      </c>
    </row>
    <row r="6388" spans="1:13" ht="12.75" thickTop="1" x14ac:dyDescent="0.2">
      <c r="A6388" s="359" t="s">
        <v>15218</v>
      </c>
      <c r="B6388" s="390" t="s">
        <v>5794</v>
      </c>
      <c r="C6388" s="391" t="s">
        <v>13257</v>
      </c>
      <c r="D6388" s="390" t="s">
        <v>5791</v>
      </c>
      <c r="E6388" s="390" t="s">
        <v>13258</v>
      </c>
      <c r="F6388" s="392" t="s">
        <v>5798</v>
      </c>
      <c r="G6388" s="393" t="s">
        <v>5298</v>
      </c>
      <c r="H6388" s="394">
        <v>7.5</v>
      </c>
      <c r="I6388" s="395">
        <v>1.1499749999999993</v>
      </c>
      <c r="J6388" s="395">
        <v>8.6199999999999992</v>
      </c>
      <c r="K6388" s="379"/>
      <c r="L6388" s="491">
        <v>1.38</v>
      </c>
    </row>
    <row r="6389" spans="1:13" x14ac:dyDescent="0.2">
      <c r="A6389" s="359" t="s">
        <v>10917</v>
      </c>
      <c r="B6389" s="373" t="s">
        <v>5794</v>
      </c>
      <c r="C6389" s="374" t="s">
        <v>13259</v>
      </c>
      <c r="D6389" s="373" t="s">
        <v>5791</v>
      </c>
      <c r="E6389" s="373" t="s">
        <v>13260</v>
      </c>
      <c r="F6389" s="375" t="s">
        <v>5798</v>
      </c>
      <c r="G6389" s="376" t="s">
        <v>5298</v>
      </c>
      <c r="H6389" s="377">
        <v>0.1464</v>
      </c>
      <c r="I6389" s="378">
        <v>6.32</v>
      </c>
      <c r="J6389" s="378">
        <v>0.92</v>
      </c>
      <c r="K6389" s="379"/>
      <c r="L6389" s="493">
        <v>7.62</v>
      </c>
    </row>
    <row r="6390" spans="1:13" x14ac:dyDescent="0.2">
      <c r="A6390" s="359" t="s">
        <v>10919</v>
      </c>
      <c r="B6390" s="373" t="s">
        <v>5794</v>
      </c>
      <c r="C6390" s="374" t="s">
        <v>13261</v>
      </c>
      <c r="D6390" s="373" t="s">
        <v>5791</v>
      </c>
      <c r="E6390" s="373" t="s">
        <v>13262</v>
      </c>
      <c r="F6390" s="375" t="s">
        <v>5798</v>
      </c>
      <c r="G6390" s="376" t="s">
        <v>5793</v>
      </c>
      <c r="H6390" s="377">
        <v>1.05</v>
      </c>
      <c r="I6390" s="378">
        <v>37.68</v>
      </c>
      <c r="J6390" s="378">
        <v>39.56</v>
      </c>
      <c r="K6390" s="379"/>
      <c r="L6390" s="493">
        <v>45.4</v>
      </c>
    </row>
    <row r="6391" spans="1:13" x14ac:dyDescent="0.2">
      <c r="A6391" s="359" t="s">
        <v>10920</v>
      </c>
      <c r="B6391" s="360" t="s">
        <v>13263</v>
      </c>
      <c r="C6391" s="361" t="s">
        <v>5781</v>
      </c>
      <c r="D6391" s="360" t="s">
        <v>5782</v>
      </c>
      <c r="E6391" s="360" t="s">
        <v>5783</v>
      </c>
      <c r="F6391" s="362" t="s">
        <v>5784</v>
      </c>
      <c r="G6391" s="363" t="s">
        <v>5785</v>
      </c>
      <c r="H6391" s="361" t="s">
        <v>5786</v>
      </c>
      <c r="I6391" s="361" t="s">
        <v>5787</v>
      </c>
      <c r="J6391" s="361" t="s">
        <v>5788</v>
      </c>
      <c r="K6391" s="364"/>
      <c r="L6391" s="494"/>
    </row>
    <row r="6392" spans="1:13" x14ac:dyDescent="0.2">
      <c r="A6392" s="359" t="s">
        <v>15219</v>
      </c>
      <c r="B6392" s="385" t="s">
        <v>5789</v>
      </c>
      <c r="C6392" s="386" t="s">
        <v>7120</v>
      </c>
      <c r="D6392" s="385" t="s">
        <v>5791</v>
      </c>
      <c r="E6392" s="385" t="s">
        <v>835</v>
      </c>
      <c r="F6392" s="387">
        <v>21</v>
      </c>
      <c r="G6392" s="388" t="s">
        <v>5793</v>
      </c>
      <c r="H6392" s="389">
        <v>1</v>
      </c>
      <c r="I6392" s="432">
        <v>4.13</v>
      </c>
      <c r="J6392" s="372">
        <v>4.13</v>
      </c>
      <c r="K6392" s="371"/>
      <c r="L6392" s="488">
        <v>4.96</v>
      </c>
      <c r="M6392" s="488">
        <v>4.96</v>
      </c>
    </row>
    <row r="6393" spans="1:13" ht="12.75" thickBot="1" x14ac:dyDescent="0.25">
      <c r="A6393" s="359" t="s">
        <v>15220</v>
      </c>
      <c r="B6393" s="396" t="s">
        <v>5794</v>
      </c>
      <c r="C6393" s="397" t="s">
        <v>5797</v>
      </c>
      <c r="D6393" s="396" t="s">
        <v>5791</v>
      </c>
      <c r="E6393" s="396" t="s">
        <v>5380</v>
      </c>
      <c r="F6393" s="398" t="s">
        <v>5798</v>
      </c>
      <c r="G6393" s="399" t="s">
        <v>5298</v>
      </c>
      <c r="H6393" s="400">
        <v>1.2166999999999999</v>
      </c>
      <c r="I6393" s="430">
        <v>0.54079999999999995</v>
      </c>
      <c r="J6393" s="380">
        <v>0.65</v>
      </c>
      <c r="K6393" s="379"/>
      <c r="L6393" s="489">
        <v>0.63</v>
      </c>
    </row>
    <row r="6394" spans="1:13" ht="12.75" thickTop="1" x14ac:dyDescent="0.2">
      <c r="A6394" s="359" t="s">
        <v>15221</v>
      </c>
      <c r="B6394" s="390" t="s">
        <v>5794</v>
      </c>
      <c r="C6394" s="391" t="s">
        <v>6284</v>
      </c>
      <c r="D6394" s="390" t="s">
        <v>5791</v>
      </c>
      <c r="E6394" s="390" t="s">
        <v>6285</v>
      </c>
      <c r="F6394" s="392" t="s">
        <v>5798</v>
      </c>
      <c r="G6394" s="393" t="s">
        <v>5298</v>
      </c>
      <c r="H6394" s="394">
        <v>8.5999999999999993E-2</v>
      </c>
      <c r="I6394" s="395">
        <v>23.35</v>
      </c>
      <c r="J6394" s="395">
        <v>2</v>
      </c>
      <c r="K6394" s="379"/>
      <c r="L6394" s="491">
        <v>28.14</v>
      </c>
    </row>
    <row r="6395" spans="1:13" x14ac:dyDescent="0.2">
      <c r="A6395" s="359" t="s">
        <v>10921</v>
      </c>
      <c r="B6395" s="373" t="s">
        <v>5794</v>
      </c>
      <c r="C6395" s="374" t="s">
        <v>6283</v>
      </c>
      <c r="D6395" s="373" t="s">
        <v>5791</v>
      </c>
      <c r="E6395" s="373" t="s">
        <v>5557</v>
      </c>
      <c r="F6395" s="375" t="s">
        <v>5796</v>
      </c>
      <c r="G6395" s="376" t="s">
        <v>86</v>
      </c>
      <c r="H6395" s="377">
        <v>5.5399999999999998E-2</v>
      </c>
      <c r="I6395" s="378">
        <v>18.510000000000002</v>
      </c>
      <c r="J6395" s="378">
        <v>1.02</v>
      </c>
      <c r="K6395" s="379"/>
      <c r="L6395" s="493">
        <v>22.3</v>
      </c>
    </row>
    <row r="6396" spans="1:13" x14ac:dyDescent="0.2">
      <c r="A6396" s="359" t="s">
        <v>10923</v>
      </c>
      <c r="B6396" s="373" t="s">
        <v>5794</v>
      </c>
      <c r="C6396" s="374" t="s">
        <v>6197</v>
      </c>
      <c r="D6396" s="373" t="s">
        <v>5791</v>
      </c>
      <c r="E6396" s="373" t="s">
        <v>5364</v>
      </c>
      <c r="F6396" s="375" t="s">
        <v>5798</v>
      </c>
      <c r="G6396" s="376" t="s">
        <v>5885</v>
      </c>
      <c r="H6396" s="377">
        <v>3.0000000000000001E-3</v>
      </c>
      <c r="I6396" s="378">
        <v>154.26</v>
      </c>
      <c r="J6396" s="378">
        <v>0.46</v>
      </c>
      <c r="K6396" s="379"/>
      <c r="L6396" s="493">
        <v>185.84</v>
      </c>
    </row>
    <row r="6397" spans="1:13" x14ac:dyDescent="0.2">
      <c r="A6397" s="359" t="s">
        <v>10924</v>
      </c>
      <c r="B6397" s="360" t="s">
        <v>13264</v>
      </c>
      <c r="C6397" s="361" t="s">
        <v>5781</v>
      </c>
      <c r="D6397" s="360" t="s">
        <v>5782</v>
      </c>
      <c r="E6397" s="360" t="s">
        <v>5783</v>
      </c>
      <c r="F6397" s="362" t="s">
        <v>5784</v>
      </c>
      <c r="G6397" s="363" t="s">
        <v>5785</v>
      </c>
      <c r="H6397" s="361" t="s">
        <v>5786</v>
      </c>
      <c r="I6397" s="361" t="s">
        <v>5787</v>
      </c>
      <c r="J6397" s="361" t="s">
        <v>5788</v>
      </c>
      <c r="K6397" s="364"/>
      <c r="L6397" s="494"/>
    </row>
    <row r="6398" spans="1:13" x14ac:dyDescent="0.2">
      <c r="A6398" s="359" t="s">
        <v>15222</v>
      </c>
      <c r="B6398" s="385" t="s">
        <v>5789</v>
      </c>
      <c r="C6398" s="386" t="s">
        <v>6291</v>
      </c>
      <c r="D6398" s="385" t="s">
        <v>5791</v>
      </c>
      <c r="E6398" s="385" t="s">
        <v>454</v>
      </c>
      <c r="F6398" s="387">
        <v>21</v>
      </c>
      <c r="G6398" s="388" t="s">
        <v>5793</v>
      </c>
      <c r="H6398" s="389">
        <v>1</v>
      </c>
      <c r="I6398" s="432">
        <v>16.75</v>
      </c>
      <c r="J6398" s="372">
        <v>16.75</v>
      </c>
      <c r="K6398" s="371"/>
      <c r="L6398" s="488">
        <v>20.170000000000002</v>
      </c>
      <c r="M6398" s="488">
        <v>20.170000000000002</v>
      </c>
    </row>
    <row r="6399" spans="1:13" ht="12.75" thickBot="1" x14ac:dyDescent="0.25">
      <c r="A6399" s="359" t="s">
        <v>15223</v>
      </c>
      <c r="B6399" s="396" t="s">
        <v>5794</v>
      </c>
      <c r="C6399" s="397" t="s">
        <v>5795</v>
      </c>
      <c r="D6399" s="396" t="s">
        <v>5791</v>
      </c>
      <c r="E6399" s="396" t="s">
        <v>5302</v>
      </c>
      <c r="F6399" s="398" t="s">
        <v>5796</v>
      </c>
      <c r="G6399" s="399" t="s">
        <v>86</v>
      </c>
      <c r="H6399" s="400">
        <v>0.16</v>
      </c>
      <c r="I6399" s="430">
        <v>12.5</v>
      </c>
      <c r="J6399" s="380">
        <v>2</v>
      </c>
      <c r="K6399" s="379"/>
      <c r="L6399" s="489">
        <v>15.06</v>
      </c>
    </row>
    <row r="6400" spans="1:13" ht="12.75" thickTop="1" x14ac:dyDescent="0.2">
      <c r="A6400" s="359" t="s">
        <v>15224</v>
      </c>
      <c r="B6400" s="390" t="s">
        <v>5794</v>
      </c>
      <c r="C6400" s="391" t="s">
        <v>6283</v>
      </c>
      <c r="D6400" s="390" t="s">
        <v>5791</v>
      </c>
      <c r="E6400" s="390" t="s">
        <v>5557</v>
      </c>
      <c r="F6400" s="392" t="s">
        <v>5796</v>
      </c>
      <c r="G6400" s="393" t="s">
        <v>86</v>
      </c>
      <c r="H6400" s="394">
        <v>0.52</v>
      </c>
      <c r="I6400" s="395">
        <v>18.510000000000002</v>
      </c>
      <c r="J6400" s="395">
        <v>9.6199999999999992</v>
      </c>
      <c r="K6400" s="379"/>
      <c r="L6400" s="491">
        <v>22.3</v>
      </c>
    </row>
    <row r="6401" spans="1:13" x14ac:dyDescent="0.2">
      <c r="A6401" s="359" t="s">
        <v>10925</v>
      </c>
      <c r="B6401" s="373" t="s">
        <v>5794</v>
      </c>
      <c r="C6401" s="374" t="s">
        <v>6292</v>
      </c>
      <c r="D6401" s="373" t="s">
        <v>5791</v>
      </c>
      <c r="E6401" s="373" t="s">
        <v>6293</v>
      </c>
      <c r="F6401" s="375" t="s">
        <v>5798</v>
      </c>
      <c r="G6401" s="376" t="s">
        <v>5298</v>
      </c>
      <c r="H6401" s="377">
        <v>6</v>
      </c>
      <c r="I6401" s="378">
        <v>0.85510000000000008</v>
      </c>
      <c r="J6401" s="378">
        <v>5.13</v>
      </c>
      <c r="K6401" s="379"/>
      <c r="L6401" s="493">
        <v>1.03</v>
      </c>
    </row>
    <row r="6402" spans="1:13" x14ac:dyDescent="0.2">
      <c r="A6402" s="359" t="s">
        <v>10927</v>
      </c>
      <c r="B6402" s="360" t="s">
        <v>13265</v>
      </c>
      <c r="C6402" s="361" t="s">
        <v>5781</v>
      </c>
      <c r="D6402" s="360" t="s">
        <v>5782</v>
      </c>
      <c r="E6402" s="360" t="s">
        <v>5783</v>
      </c>
      <c r="F6402" s="362" t="s">
        <v>5784</v>
      </c>
      <c r="G6402" s="363" t="s">
        <v>5785</v>
      </c>
      <c r="H6402" s="361" t="s">
        <v>5786</v>
      </c>
      <c r="I6402" s="361" t="s">
        <v>5787</v>
      </c>
      <c r="J6402" s="361" t="s">
        <v>5788</v>
      </c>
      <c r="K6402" s="364"/>
      <c r="L6402" s="494"/>
    </row>
    <row r="6403" spans="1:13" x14ac:dyDescent="0.2">
      <c r="A6403" s="359" t="s">
        <v>10928</v>
      </c>
      <c r="B6403" s="365" t="s">
        <v>5789</v>
      </c>
      <c r="C6403" s="366" t="s">
        <v>6317</v>
      </c>
      <c r="D6403" s="365" t="s">
        <v>5791</v>
      </c>
      <c r="E6403" s="365" t="s">
        <v>461</v>
      </c>
      <c r="F6403" s="367">
        <v>22</v>
      </c>
      <c r="G6403" s="368" t="s">
        <v>5793</v>
      </c>
      <c r="H6403" s="369">
        <v>1</v>
      </c>
      <c r="I6403" s="370">
        <v>31.619999999999997</v>
      </c>
      <c r="J6403" s="370">
        <v>31.619999999999997</v>
      </c>
      <c r="K6403" s="371"/>
      <c r="L6403" s="495">
        <v>38.1</v>
      </c>
      <c r="M6403" s="488">
        <v>38.1</v>
      </c>
    </row>
    <row r="6404" spans="1:13" x14ac:dyDescent="0.2">
      <c r="A6404" s="359" t="s">
        <v>10929</v>
      </c>
      <c r="B6404" s="373" t="s">
        <v>5794</v>
      </c>
      <c r="C6404" s="374" t="s">
        <v>5840</v>
      </c>
      <c r="D6404" s="373" t="s">
        <v>5791</v>
      </c>
      <c r="E6404" s="373" t="s">
        <v>5288</v>
      </c>
      <c r="F6404" s="375" t="s">
        <v>5796</v>
      </c>
      <c r="G6404" s="376" t="s">
        <v>86</v>
      </c>
      <c r="H6404" s="377">
        <v>0.17219999999999999</v>
      </c>
      <c r="I6404" s="378">
        <v>18.510000000000002</v>
      </c>
      <c r="J6404" s="378">
        <v>3.18</v>
      </c>
      <c r="K6404" s="379"/>
      <c r="L6404" s="493">
        <v>22.3</v>
      </c>
    </row>
    <row r="6405" spans="1:13" ht="24" x14ac:dyDescent="0.2">
      <c r="A6405" s="359" t="s">
        <v>10930</v>
      </c>
      <c r="B6405" s="373" t="s">
        <v>5794</v>
      </c>
      <c r="C6405" s="374" t="s">
        <v>6207</v>
      </c>
      <c r="D6405" s="373" t="s">
        <v>5791</v>
      </c>
      <c r="E6405" s="373" t="s">
        <v>6208</v>
      </c>
      <c r="F6405" s="375" t="s">
        <v>5798</v>
      </c>
      <c r="G6405" s="376" t="s">
        <v>5298</v>
      </c>
      <c r="H6405" s="377">
        <v>1</v>
      </c>
      <c r="I6405" s="378">
        <v>6.38</v>
      </c>
      <c r="J6405" s="378">
        <v>6.38</v>
      </c>
      <c r="K6405" s="379"/>
      <c r="L6405" s="493">
        <v>7.69</v>
      </c>
    </row>
    <row r="6406" spans="1:13" x14ac:dyDescent="0.2">
      <c r="A6406" s="359" t="s">
        <v>15225</v>
      </c>
      <c r="B6406" s="396" t="s">
        <v>5794</v>
      </c>
      <c r="C6406" s="397" t="s">
        <v>5797</v>
      </c>
      <c r="D6406" s="396" t="s">
        <v>5791</v>
      </c>
      <c r="E6406" s="396" t="s">
        <v>5380</v>
      </c>
      <c r="F6406" s="398" t="s">
        <v>5798</v>
      </c>
      <c r="G6406" s="399" t="s">
        <v>5298</v>
      </c>
      <c r="H6406" s="400">
        <v>11</v>
      </c>
      <c r="I6406" s="430">
        <v>0.52395373333333306</v>
      </c>
      <c r="J6406" s="380">
        <v>5.76</v>
      </c>
      <c r="K6406" s="379"/>
      <c r="L6406" s="489">
        <v>0.63</v>
      </c>
    </row>
    <row r="6407" spans="1:13" ht="12.75" thickBot="1" x14ac:dyDescent="0.25">
      <c r="A6407" s="359" t="s">
        <v>15226</v>
      </c>
      <c r="B6407" s="396" t="s">
        <v>5794</v>
      </c>
      <c r="C6407" s="397" t="s">
        <v>5815</v>
      </c>
      <c r="D6407" s="396" t="s">
        <v>5791</v>
      </c>
      <c r="E6407" s="396" t="s">
        <v>5286</v>
      </c>
      <c r="F6407" s="398" t="s">
        <v>5796</v>
      </c>
      <c r="G6407" s="399" t="s">
        <v>86</v>
      </c>
      <c r="H6407" s="400">
        <v>0.40789999999999998</v>
      </c>
      <c r="I6407" s="430">
        <v>11.07</v>
      </c>
      <c r="J6407" s="380">
        <v>4.51</v>
      </c>
      <c r="K6407" s="379"/>
      <c r="L6407" s="489">
        <v>13.34</v>
      </c>
    </row>
    <row r="6408" spans="1:13" ht="12.75" thickTop="1" x14ac:dyDescent="0.2">
      <c r="A6408" s="359" t="s">
        <v>15227</v>
      </c>
      <c r="B6408" s="390" t="s">
        <v>5794</v>
      </c>
      <c r="C6408" s="391" t="s">
        <v>5966</v>
      </c>
      <c r="D6408" s="390" t="s">
        <v>5791</v>
      </c>
      <c r="E6408" s="390" t="s">
        <v>5538</v>
      </c>
      <c r="F6408" s="392" t="s">
        <v>5798</v>
      </c>
      <c r="G6408" s="393" t="s">
        <v>5885</v>
      </c>
      <c r="H6408" s="394">
        <v>3.5000000000000003E-2</v>
      </c>
      <c r="I6408" s="395">
        <v>146.86000000000001</v>
      </c>
      <c r="J6408" s="395">
        <v>5.14</v>
      </c>
      <c r="K6408" s="379"/>
      <c r="L6408" s="491">
        <v>176.93</v>
      </c>
    </row>
    <row r="6409" spans="1:13" x14ac:dyDescent="0.2">
      <c r="A6409" s="359" t="s">
        <v>10931</v>
      </c>
      <c r="B6409" s="373" t="s">
        <v>5794</v>
      </c>
      <c r="C6409" s="374" t="s">
        <v>5968</v>
      </c>
      <c r="D6409" s="373" t="s">
        <v>5791</v>
      </c>
      <c r="E6409" s="373" t="s">
        <v>5377</v>
      </c>
      <c r="F6409" s="375" t="s">
        <v>5798</v>
      </c>
      <c r="G6409" s="376" t="s">
        <v>5885</v>
      </c>
      <c r="H6409" s="377">
        <v>2.1999999999999999E-2</v>
      </c>
      <c r="I6409" s="378">
        <v>117.49</v>
      </c>
      <c r="J6409" s="378">
        <v>2.58</v>
      </c>
      <c r="K6409" s="379"/>
      <c r="L6409" s="493">
        <v>141.54</v>
      </c>
    </row>
    <row r="6410" spans="1:13" x14ac:dyDescent="0.2">
      <c r="A6410" s="359" t="s">
        <v>10933</v>
      </c>
      <c r="B6410" s="373" t="s">
        <v>5794</v>
      </c>
      <c r="C6410" s="374" t="s">
        <v>5965</v>
      </c>
      <c r="D6410" s="373" t="s">
        <v>5791</v>
      </c>
      <c r="E6410" s="373" t="s">
        <v>5358</v>
      </c>
      <c r="F6410" s="375" t="s">
        <v>5796</v>
      </c>
      <c r="G6410" s="376" t="s">
        <v>86</v>
      </c>
      <c r="H6410" s="377">
        <v>0.1109</v>
      </c>
      <c r="I6410" s="378">
        <v>13.28</v>
      </c>
      <c r="J6410" s="378">
        <v>1.47</v>
      </c>
      <c r="K6410" s="379"/>
      <c r="L6410" s="493">
        <v>16</v>
      </c>
    </row>
    <row r="6411" spans="1:13" x14ac:dyDescent="0.2">
      <c r="A6411" s="359" t="s">
        <v>10934</v>
      </c>
      <c r="B6411" s="373" t="s">
        <v>5794</v>
      </c>
      <c r="C6411" s="374" t="s">
        <v>5967</v>
      </c>
      <c r="D6411" s="373" t="s">
        <v>5791</v>
      </c>
      <c r="E6411" s="373" t="s">
        <v>5375</v>
      </c>
      <c r="F6411" s="375" t="s">
        <v>5798</v>
      </c>
      <c r="G6411" s="376" t="s">
        <v>5885</v>
      </c>
      <c r="H6411" s="377">
        <v>2.1999999999999999E-2</v>
      </c>
      <c r="I6411" s="378">
        <v>118.26</v>
      </c>
      <c r="J6411" s="378">
        <v>2.6</v>
      </c>
      <c r="K6411" s="379"/>
      <c r="L6411" s="493">
        <v>142.47</v>
      </c>
    </row>
    <row r="6412" spans="1:13" x14ac:dyDescent="0.2">
      <c r="A6412" s="359" t="s">
        <v>10935</v>
      </c>
      <c r="B6412" s="360" t="s">
        <v>13266</v>
      </c>
      <c r="C6412" s="361" t="s">
        <v>5781</v>
      </c>
      <c r="D6412" s="360" t="s">
        <v>5782</v>
      </c>
      <c r="E6412" s="360" t="s">
        <v>5783</v>
      </c>
      <c r="F6412" s="362" t="s">
        <v>5784</v>
      </c>
      <c r="G6412" s="363" t="s">
        <v>5785</v>
      </c>
      <c r="H6412" s="361" t="s">
        <v>5786</v>
      </c>
      <c r="I6412" s="361" t="s">
        <v>5787</v>
      </c>
      <c r="J6412" s="361" t="s">
        <v>5788</v>
      </c>
      <c r="K6412" s="364"/>
      <c r="L6412" s="494"/>
    </row>
    <row r="6413" spans="1:13" ht="24" x14ac:dyDescent="0.2">
      <c r="A6413" s="359" t="s">
        <v>10936</v>
      </c>
      <c r="B6413" s="365" t="s">
        <v>5789</v>
      </c>
      <c r="C6413" s="366" t="s">
        <v>6319</v>
      </c>
      <c r="D6413" s="365" t="s">
        <v>5791</v>
      </c>
      <c r="E6413" s="365" t="s">
        <v>6320</v>
      </c>
      <c r="F6413" s="367">
        <v>22</v>
      </c>
      <c r="G6413" s="368" t="s">
        <v>5793</v>
      </c>
      <c r="H6413" s="369">
        <v>1</v>
      </c>
      <c r="I6413" s="370">
        <v>72.52</v>
      </c>
      <c r="J6413" s="370">
        <v>72.52</v>
      </c>
      <c r="K6413" s="371"/>
      <c r="L6413" s="495">
        <v>87.3</v>
      </c>
      <c r="M6413" s="488">
        <v>87.3</v>
      </c>
    </row>
    <row r="6414" spans="1:13" x14ac:dyDescent="0.2">
      <c r="A6414" s="359" t="s">
        <v>10937</v>
      </c>
      <c r="B6414" s="373" t="s">
        <v>5794</v>
      </c>
      <c r="C6414" s="374" t="s">
        <v>5801</v>
      </c>
      <c r="D6414" s="373" t="s">
        <v>5791</v>
      </c>
      <c r="E6414" s="373" t="s">
        <v>5362</v>
      </c>
      <c r="F6414" s="375" t="s">
        <v>5796</v>
      </c>
      <c r="G6414" s="376" t="s">
        <v>86</v>
      </c>
      <c r="H6414" s="377">
        <v>0.1497</v>
      </c>
      <c r="I6414" s="378">
        <v>18.510000000000002</v>
      </c>
      <c r="J6414" s="378">
        <v>2.77</v>
      </c>
      <c r="K6414" s="379"/>
      <c r="L6414" s="493">
        <v>22.3</v>
      </c>
    </row>
    <row r="6415" spans="1:13" x14ac:dyDescent="0.2">
      <c r="A6415" s="359" t="s">
        <v>10938</v>
      </c>
      <c r="B6415" s="373" t="s">
        <v>5794</v>
      </c>
      <c r="C6415" s="374" t="s">
        <v>5965</v>
      </c>
      <c r="D6415" s="373" t="s">
        <v>5791</v>
      </c>
      <c r="E6415" s="373" t="s">
        <v>5358</v>
      </c>
      <c r="F6415" s="375" t="s">
        <v>5796</v>
      </c>
      <c r="G6415" s="376" t="s">
        <v>86</v>
      </c>
      <c r="H6415" s="377">
        <v>0.1497</v>
      </c>
      <c r="I6415" s="378">
        <v>13.28</v>
      </c>
      <c r="J6415" s="378">
        <v>1.98</v>
      </c>
      <c r="K6415" s="379"/>
      <c r="L6415" s="493">
        <v>16</v>
      </c>
    </row>
    <row r="6416" spans="1:13" x14ac:dyDescent="0.2">
      <c r="A6416" s="359" t="s">
        <v>15228</v>
      </c>
      <c r="B6416" s="396" t="s">
        <v>5794</v>
      </c>
      <c r="C6416" s="397" t="s">
        <v>5840</v>
      </c>
      <c r="D6416" s="396" t="s">
        <v>5791</v>
      </c>
      <c r="E6416" s="396" t="s">
        <v>5288</v>
      </c>
      <c r="F6416" s="398" t="s">
        <v>5796</v>
      </c>
      <c r="G6416" s="399" t="s">
        <v>86</v>
      </c>
      <c r="H6416" s="400">
        <v>0.41720000000000002</v>
      </c>
      <c r="I6416" s="430">
        <v>18.510000000000002</v>
      </c>
      <c r="J6416" s="380">
        <v>7.72</v>
      </c>
      <c r="K6416" s="379"/>
      <c r="L6416" s="489">
        <v>22.3</v>
      </c>
    </row>
    <row r="6417" spans="1:13" ht="12.75" thickBot="1" x14ac:dyDescent="0.25">
      <c r="A6417" s="359" t="s">
        <v>15229</v>
      </c>
      <c r="B6417" s="396" t="s">
        <v>5794</v>
      </c>
      <c r="C6417" s="397" t="s">
        <v>5815</v>
      </c>
      <c r="D6417" s="396" t="s">
        <v>5791</v>
      </c>
      <c r="E6417" s="396" t="s">
        <v>5286</v>
      </c>
      <c r="F6417" s="398" t="s">
        <v>5796</v>
      </c>
      <c r="G6417" s="399" t="s">
        <v>86</v>
      </c>
      <c r="H6417" s="400">
        <v>1.8222</v>
      </c>
      <c r="I6417" s="430">
        <v>11.07</v>
      </c>
      <c r="J6417" s="380">
        <v>20.170000000000002</v>
      </c>
      <c r="K6417" s="379"/>
      <c r="L6417" s="489">
        <v>13.34</v>
      </c>
    </row>
    <row r="6418" spans="1:13" ht="12.75" thickTop="1" x14ac:dyDescent="0.2">
      <c r="A6418" s="359" t="s">
        <v>15230</v>
      </c>
      <c r="B6418" s="390" t="s">
        <v>5794</v>
      </c>
      <c r="C6418" s="391" t="s">
        <v>5966</v>
      </c>
      <c r="D6418" s="390" t="s">
        <v>5791</v>
      </c>
      <c r="E6418" s="390" t="s">
        <v>5538</v>
      </c>
      <c r="F6418" s="392" t="s">
        <v>5798</v>
      </c>
      <c r="G6418" s="393" t="s">
        <v>5885</v>
      </c>
      <c r="H6418" s="394">
        <v>6.0299999999999999E-2</v>
      </c>
      <c r="I6418" s="395">
        <v>146.86000000000001</v>
      </c>
      <c r="J6418" s="395">
        <v>8.85</v>
      </c>
      <c r="K6418" s="379"/>
      <c r="L6418" s="491">
        <v>176.93</v>
      </c>
    </row>
    <row r="6419" spans="1:13" x14ac:dyDescent="0.2">
      <c r="A6419" s="359" t="s">
        <v>10939</v>
      </c>
      <c r="B6419" s="373" t="s">
        <v>5794</v>
      </c>
      <c r="C6419" s="374" t="s">
        <v>5967</v>
      </c>
      <c r="D6419" s="373" t="s">
        <v>5791</v>
      </c>
      <c r="E6419" s="373" t="s">
        <v>5375</v>
      </c>
      <c r="F6419" s="375" t="s">
        <v>5798</v>
      </c>
      <c r="G6419" s="376" t="s">
        <v>5885</v>
      </c>
      <c r="H6419" s="377">
        <v>2.6499999999999999E-2</v>
      </c>
      <c r="I6419" s="378">
        <v>118.26</v>
      </c>
      <c r="J6419" s="378">
        <v>3.13</v>
      </c>
      <c r="K6419" s="379"/>
      <c r="L6419" s="493">
        <v>142.47</v>
      </c>
    </row>
    <row r="6420" spans="1:13" x14ac:dyDescent="0.2">
      <c r="A6420" s="359" t="s">
        <v>10941</v>
      </c>
      <c r="B6420" s="373" t="s">
        <v>5794</v>
      </c>
      <c r="C6420" s="374" t="s">
        <v>5968</v>
      </c>
      <c r="D6420" s="373" t="s">
        <v>5791</v>
      </c>
      <c r="E6420" s="373" t="s">
        <v>5377</v>
      </c>
      <c r="F6420" s="375" t="s">
        <v>5798</v>
      </c>
      <c r="G6420" s="376" t="s">
        <v>5885</v>
      </c>
      <c r="H6420" s="377">
        <v>2.6499999999999999E-2</v>
      </c>
      <c r="I6420" s="378">
        <v>117.49</v>
      </c>
      <c r="J6420" s="378">
        <v>3.11</v>
      </c>
      <c r="K6420" s="379"/>
      <c r="L6420" s="493">
        <v>141.54</v>
      </c>
    </row>
    <row r="6421" spans="1:13" x14ac:dyDescent="0.2">
      <c r="A6421" s="359" t="s">
        <v>10942</v>
      </c>
      <c r="B6421" s="373" t="s">
        <v>5794</v>
      </c>
      <c r="C6421" s="374" t="s">
        <v>5797</v>
      </c>
      <c r="D6421" s="373" t="s">
        <v>5791</v>
      </c>
      <c r="E6421" s="373" t="s">
        <v>5380</v>
      </c>
      <c r="F6421" s="375" t="s">
        <v>5798</v>
      </c>
      <c r="G6421" s="376" t="s">
        <v>5298</v>
      </c>
      <c r="H6421" s="377">
        <v>23.934999999999999</v>
      </c>
      <c r="I6421" s="378">
        <v>0.5252</v>
      </c>
      <c r="J6421" s="378">
        <v>12.57</v>
      </c>
      <c r="K6421" s="379"/>
      <c r="L6421" s="493">
        <v>0.63</v>
      </c>
    </row>
    <row r="6422" spans="1:13" x14ac:dyDescent="0.2">
      <c r="A6422" s="359" t="s">
        <v>15231</v>
      </c>
      <c r="B6422" s="396" t="s">
        <v>5794</v>
      </c>
      <c r="C6422" s="397" t="s">
        <v>6321</v>
      </c>
      <c r="D6422" s="396" t="s">
        <v>5791</v>
      </c>
      <c r="E6422" s="396" t="s">
        <v>6322</v>
      </c>
      <c r="F6422" s="398" t="s">
        <v>5798</v>
      </c>
      <c r="G6422" s="399" t="s">
        <v>5566</v>
      </c>
      <c r="H6422" s="400">
        <v>1.7500000000000002E-2</v>
      </c>
      <c r="I6422" s="430">
        <v>13.35</v>
      </c>
      <c r="J6422" s="380">
        <v>0.23</v>
      </c>
      <c r="K6422" s="379"/>
      <c r="L6422" s="489">
        <v>16.09</v>
      </c>
    </row>
    <row r="6423" spans="1:13" ht="12.75" thickBot="1" x14ac:dyDescent="0.25">
      <c r="A6423" s="359" t="s">
        <v>15232</v>
      </c>
      <c r="B6423" s="396" t="s">
        <v>5794</v>
      </c>
      <c r="C6423" s="397" t="s">
        <v>5954</v>
      </c>
      <c r="D6423" s="396" t="s">
        <v>5791</v>
      </c>
      <c r="E6423" s="396" t="s">
        <v>5389</v>
      </c>
      <c r="F6423" s="398" t="s">
        <v>5798</v>
      </c>
      <c r="G6423" s="399" t="s">
        <v>5385</v>
      </c>
      <c r="H6423" s="400">
        <v>0.70620000000000005</v>
      </c>
      <c r="I6423" s="430">
        <v>7.07</v>
      </c>
      <c r="J6423" s="380">
        <v>4.99</v>
      </c>
      <c r="K6423" s="379"/>
      <c r="L6423" s="489">
        <v>8.52</v>
      </c>
    </row>
    <row r="6424" spans="1:13" ht="12.75" thickTop="1" x14ac:dyDescent="0.2">
      <c r="A6424" s="359" t="s">
        <v>15233</v>
      </c>
      <c r="B6424" s="390" t="s">
        <v>5794</v>
      </c>
      <c r="C6424" s="391" t="s">
        <v>5955</v>
      </c>
      <c r="D6424" s="390" t="s">
        <v>5791</v>
      </c>
      <c r="E6424" s="390" t="s">
        <v>5387</v>
      </c>
      <c r="F6424" s="392" t="s">
        <v>5798</v>
      </c>
      <c r="G6424" s="393" t="s">
        <v>5298</v>
      </c>
      <c r="H6424" s="394">
        <v>4.3799999999999999E-2</v>
      </c>
      <c r="I6424" s="395">
        <v>20.66</v>
      </c>
      <c r="J6424" s="395">
        <v>0.9</v>
      </c>
      <c r="K6424" s="379"/>
      <c r="L6424" s="491">
        <v>24.9</v>
      </c>
    </row>
    <row r="6425" spans="1:13" x14ac:dyDescent="0.2">
      <c r="A6425" s="359" t="s">
        <v>10943</v>
      </c>
      <c r="B6425" s="373" t="s">
        <v>5794</v>
      </c>
      <c r="C6425" s="374" t="s">
        <v>6006</v>
      </c>
      <c r="D6425" s="373" t="s">
        <v>5791</v>
      </c>
      <c r="E6425" s="373" t="s">
        <v>5384</v>
      </c>
      <c r="F6425" s="375" t="s">
        <v>5798</v>
      </c>
      <c r="G6425" s="376" t="s">
        <v>5385</v>
      </c>
      <c r="H6425" s="377">
        <v>0.51419999999999999</v>
      </c>
      <c r="I6425" s="378">
        <v>11.87</v>
      </c>
      <c r="J6425" s="378">
        <v>6.1</v>
      </c>
      <c r="K6425" s="379"/>
      <c r="L6425" s="493">
        <v>14.3</v>
      </c>
    </row>
    <row r="6426" spans="1:13" x14ac:dyDescent="0.2">
      <c r="A6426" s="359" t="s">
        <v>10945</v>
      </c>
      <c r="B6426" s="360" t="s">
        <v>13267</v>
      </c>
      <c r="C6426" s="361" t="s">
        <v>5781</v>
      </c>
      <c r="D6426" s="360" t="s">
        <v>5782</v>
      </c>
      <c r="E6426" s="360" t="s">
        <v>5783</v>
      </c>
      <c r="F6426" s="362" t="s">
        <v>5784</v>
      </c>
      <c r="G6426" s="363" t="s">
        <v>5785</v>
      </c>
      <c r="H6426" s="361" t="s">
        <v>5786</v>
      </c>
      <c r="I6426" s="361" t="s">
        <v>5787</v>
      </c>
      <c r="J6426" s="361" t="s">
        <v>5788</v>
      </c>
      <c r="K6426" s="364"/>
      <c r="L6426" s="494"/>
    </row>
    <row r="6427" spans="1:13" x14ac:dyDescent="0.2">
      <c r="A6427" s="359" t="s">
        <v>10946</v>
      </c>
      <c r="B6427" s="365" t="s">
        <v>5789</v>
      </c>
      <c r="C6427" s="366" t="s">
        <v>12597</v>
      </c>
      <c r="D6427" s="365" t="s">
        <v>5791</v>
      </c>
      <c r="E6427" s="365" t="s">
        <v>2063</v>
      </c>
      <c r="F6427" s="367">
        <v>23</v>
      </c>
      <c r="G6427" s="368" t="s">
        <v>5305</v>
      </c>
      <c r="H6427" s="369">
        <v>1</v>
      </c>
      <c r="I6427" s="370">
        <v>83.71</v>
      </c>
      <c r="J6427" s="370">
        <v>83.710000000000008</v>
      </c>
      <c r="K6427" s="371"/>
      <c r="L6427" s="495">
        <v>100.85</v>
      </c>
      <c r="M6427" s="488">
        <v>100.85</v>
      </c>
    </row>
    <row r="6428" spans="1:13" x14ac:dyDescent="0.2">
      <c r="A6428" s="359" t="s">
        <v>10947</v>
      </c>
      <c r="B6428" s="373" t="s">
        <v>5794</v>
      </c>
      <c r="C6428" s="374" t="s">
        <v>5795</v>
      </c>
      <c r="D6428" s="373" t="s">
        <v>5791</v>
      </c>
      <c r="E6428" s="373" t="s">
        <v>5302</v>
      </c>
      <c r="F6428" s="375" t="s">
        <v>5796</v>
      </c>
      <c r="G6428" s="376" t="s">
        <v>86</v>
      </c>
      <c r="H6428" s="377">
        <v>0.35</v>
      </c>
      <c r="I6428" s="378">
        <v>12.5</v>
      </c>
      <c r="J6428" s="378">
        <v>4.37</v>
      </c>
      <c r="K6428" s="379"/>
      <c r="L6428" s="493">
        <v>15.06</v>
      </c>
    </row>
    <row r="6429" spans="1:13" x14ac:dyDescent="0.2">
      <c r="A6429" s="359" t="s">
        <v>10948</v>
      </c>
      <c r="B6429" s="373" t="s">
        <v>5794</v>
      </c>
      <c r="C6429" s="374" t="s">
        <v>5916</v>
      </c>
      <c r="D6429" s="373" t="s">
        <v>5791</v>
      </c>
      <c r="E6429" s="373" t="s">
        <v>5350</v>
      </c>
      <c r="F6429" s="375" t="s">
        <v>5796</v>
      </c>
      <c r="G6429" s="376" t="s">
        <v>86</v>
      </c>
      <c r="H6429" s="377">
        <v>0.35</v>
      </c>
      <c r="I6429" s="378">
        <v>18.510000000000002</v>
      </c>
      <c r="J6429" s="378">
        <v>6.47</v>
      </c>
      <c r="K6429" s="379"/>
      <c r="L6429" s="493">
        <v>22.3</v>
      </c>
    </row>
    <row r="6430" spans="1:13" x14ac:dyDescent="0.2">
      <c r="A6430" s="359" t="s">
        <v>15234</v>
      </c>
      <c r="B6430" s="396" t="s">
        <v>5794</v>
      </c>
      <c r="C6430" s="397" t="s">
        <v>12601</v>
      </c>
      <c r="D6430" s="396" t="s">
        <v>5791</v>
      </c>
      <c r="E6430" s="396" t="s">
        <v>12602</v>
      </c>
      <c r="F6430" s="398" t="s">
        <v>5798</v>
      </c>
      <c r="G6430" s="399" t="s">
        <v>5305</v>
      </c>
      <c r="H6430" s="400">
        <v>1</v>
      </c>
      <c r="I6430" s="430">
        <v>72.870119444444441</v>
      </c>
      <c r="J6430" s="380">
        <v>72.87</v>
      </c>
      <c r="K6430" s="379"/>
      <c r="L6430" s="489">
        <v>87.78</v>
      </c>
    </row>
    <row r="6431" spans="1:13" ht="12.75" thickBot="1" x14ac:dyDescent="0.25">
      <c r="A6431" s="359" t="s">
        <v>15235</v>
      </c>
      <c r="B6431" s="381" t="s">
        <v>13268</v>
      </c>
      <c r="C6431" s="382" t="s">
        <v>5781</v>
      </c>
      <c r="D6431" s="381" t="s">
        <v>5782</v>
      </c>
      <c r="E6431" s="381" t="s">
        <v>5783</v>
      </c>
      <c r="F6431" s="383" t="s">
        <v>5784</v>
      </c>
      <c r="G6431" s="384" t="s">
        <v>5785</v>
      </c>
      <c r="H6431" s="382" t="s">
        <v>5786</v>
      </c>
      <c r="I6431" s="431" t="s">
        <v>5787</v>
      </c>
      <c r="J6431" s="382" t="s">
        <v>5788</v>
      </c>
      <c r="K6431" s="364"/>
    </row>
    <row r="6432" spans="1:13" ht="12.75" thickTop="1" x14ac:dyDescent="0.2">
      <c r="A6432" s="359" t="s">
        <v>15236</v>
      </c>
      <c r="B6432" s="401" t="s">
        <v>5789</v>
      </c>
      <c r="C6432" s="402" t="s">
        <v>12606</v>
      </c>
      <c r="D6432" s="401" t="s">
        <v>5791</v>
      </c>
      <c r="E6432" s="401" t="s">
        <v>2065</v>
      </c>
      <c r="F6432" s="403">
        <v>23</v>
      </c>
      <c r="G6432" s="404" t="s">
        <v>5305</v>
      </c>
      <c r="H6432" s="405">
        <v>1</v>
      </c>
      <c r="I6432" s="406">
        <v>115.88</v>
      </c>
      <c r="J6432" s="406">
        <v>115.88000000000001</v>
      </c>
      <c r="K6432" s="371"/>
      <c r="L6432" s="496">
        <v>139.6</v>
      </c>
      <c r="M6432" s="488">
        <v>139.6</v>
      </c>
    </row>
    <row r="6433" spans="1:13" x14ac:dyDescent="0.2">
      <c r="A6433" s="359" t="s">
        <v>10949</v>
      </c>
      <c r="B6433" s="373" t="s">
        <v>5794</v>
      </c>
      <c r="C6433" s="374" t="s">
        <v>5795</v>
      </c>
      <c r="D6433" s="373" t="s">
        <v>5791</v>
      </c>
      <c r="E6433" s="373" t="s">
        <v>5302</v>
      </c>
      <c r="F6433" s="375" t="s">
        <v>5796</v>
      </c>
      <c r="G6433" s="376" t="s">
        <v>86</v>
      </c>
      <c r="H6433" s="377">
        <v>0.35</v>
      </c>
      <c r="I6433" s="378">
        <v>12.5</v>
      </c>
      <c r="J6433" s="378">
        <v>4.37</v>
      </c>
      <c r="K6433" s="379"/>
      <c r="L6433" s="493">
        <v>15.06</v>
      </c>
    </row>
    <row r="6434" spans="1:13" x14ac:dyDescent="0.2">
      <c r="A6434" s="359" t="s">
        <v>10951</v>
      </c>
      <c r="B6434" s="373" t="s">
        <v>5794</v>
      </c>
      <c r="C6434" s="374" t="s">
        <v>5916</v>
      </c>
      <c r="D6434" s="373" t="s">
        <v>5791</v>
      </c>
      <c r="E6434" s="373" t="s">
        <v>5350</v>
      </c>
      <c r="F6434" s="375" t="s">
        <v>5796</v>
      </c>
      <c r="G6434" s="376" t="s">
        <v>86</v>
      </c>
      <c r="H6434" s="377">
        <v>0.35</v>
      </c>
      <c r="I6434" s="378">
        <v>18.510000000000002</v>
      </c>
      <c r="J6434" s="378">
        <v>6.47</v>
      </c>
      <c r="K6434" s="379"/>
      <c r="L6434" s="493">
        <v>22.3</v>
      </c>
    </row>
    <row r="6435" spans="1:13" x14ac:dyDescent="0.2">
      <c r="A6435" s="359" t="s">
        <v>10952</v>
      </c>
      <c r="B6435" s="373" t="s">
        <v>5794</v>
      </c>
      <c r="C6435" s="374" t="s">
        <v>12610</v>
      </c>
      <c r="D6435" s="373" t="s">
        <v>5791</v>
      </c>
      <c r="E6435" s="373" t="s">
        <v>12611</v>
      </c>
      <c r="F6435" s="375" t="s">
        <v>5798</v>
      </c>
      <c r="G6435" s="376" t="s">
        <v>5305</v>
      </c>
      <c r="H6435" s="377">
        <v>1</v>
      </c>
      <c r="I6435" s="378">
        <v>105.04000285714285</v>
      </c>
      <c r="J6435" s="378">
        <v>105.04</v>
      </c>
      <c r="K6435" s="379"/>
      <c r="L6435" s="493">
        <v>126.53</v>
      </c>
    </row>
    <row r="6436" spans="1:13" x14ac:dyDescent="0.2">
      <c r="A6436" s="359" t="s">
        <v>10953</v>
      </c>
      <c r="B6436" s="360" t="s">
        <v>13269</v>
      </c>
      <c r="C6436" s="361" t="s">
        <v>5781</v>
      </c>
      <c r="D6436" s="360" t="s">
        <v>5782</v>
      </c>
      <c r="E6436" s="360" t="s">
        <v>5783</v>
      </c>
      <c r="F6436" s="362" t="s">
        <v>5784</v>
      </c>
      <c r="G6436" s="363" t="s">
        <v>5785</v>
      </c>
      <c r="H6436" s="361" t="s">
        <v>5786</v>
      </c>
      <c r="I6436" s="361" t="s">
        <v>5787</v>
      </c>
      <c r="J6436" s="361" t="s">
        <v>5788</v>
      </c>
      <c r="K6436" s="364"/>
      <c r="L6436" s="494"/>
    </row>
    <row r="6437" spans="1:13" x14ac:dyDescent="0.2">
      <c r="A6437" s="359" t="s">
        <v>10954</v>
      </c>
      <c r="B6437" s="365" t="s">
        <v>5789</v>
      </c>
      <c r="C6437" s="366" t="s">
        <v>6336</v>
      </c>
      <c r="D6437" s="365" t="s">
        <v>5791</v>
      </c>
      <c r="E6437" s="365" t="s">
        <v>482</v>
      </c>
      <c r="F6437" s="367">
        <v>26</v>
      </c>
      <c r="G6437" s="368" t="s">
        <v>5793</v>
      </c>
      <c r="H6437" s="369">
        <v>1</v>
      </c>
      <c r="I6437" s="370">
        <v>9.8600000000000012</v>
      </c>
      <c r="J6437" s="370">
        <v>9.8600000000000012</v>
      </c>
      <c r="K6437" s="371"/>
      <c r="L6437" s="495">
        <v>11.88</v>
      </c>
      <c r="M6437" s="488">
        <v>11.88</v>
      </c>
    </row>
    <row r="6438" spans="1:13" x14ac:dyDescent="0.2">
      <c r="A6438" s="359" t="s">
        <v>15237</v>
      </c>
      <c r="B6438" s="396" t="s">
        <v>5794</v>
      </c>
      <c r="C6438" s="397" t="s">
        <v>5795</v>
      </c>
      <c r="D6438" s="396" t="s">
        <v>5791</v>
      </c>
      <c r="E6438" s="396" t="s">
        <v>5302</v>
      </c>
      <c r="F6438" s="398" t="s">
        <v>5796</v>
      </c>
      <c r="G6438" s="399" t="s">
        <v>86</v>
      </c>
      <c r="H6438" s="400">
        <v>0.2</v>
      </c>
      <c r="I6438" s="430">
        <v>12.5</v>
      </c>
      <c r="J6438" s="380">
        <v>2.5</v>
      </c>
      <c r="K6438" s="379"/>
      <c r="L6438" s="489">
        <v>15.06</v>
      </c>
    </row>
    <row r="6439" spans="1:13" ht="12.75" thickBot="1" x14ac:dyDescent="0.25">
      <c r="A6439" s="359" t="s">
        <v>15238</v>
      </c>
      <c r="B6439" s="396" t="s">
        <v>5794</v>
      </c>
      <c r="C6439" s="397" t="s">
        <v>6283</v>
      </c>
      <c r="D6439" s="396" t="s">
        <v>5791</v>
      </c>
      <c r="E6439" s="396" t="s">
        <v>5557</v>
      </c>
      <c r="F6439" s="398" t="s">
        <v>5796</v>
      </c>
      <c r="G6439" s="399" t="s">
        <v>86</v>
      </c>
      <c r="H6439" s="400">
        <v>0.3</v>
      </c>
      <c r="I6439" s="430">
        <v>18.510000000000002</v>
      </c>
      <c r="J6439" s="380">
        <v>5.55</v>
      </c>
      <c r="K6439" s="379"/>
      <c r="L6439" s="489">
        <v>22.3</v>
      </c>
    </row>
    <row r="6440" spans="1:13" ht="12.75" thickTop="1" x14ac:dyDescent="0.2">
      <c r="A6440" s="359" t="s">
        <v>15239</v>
      </c>
      <c r="B6440" s="390" t="s">
        <v>5794</v>
      </c>
      <c r="C6440" s="391" t="s">
        <v>6337</v>
      </c>
      <c r="D6440" s="390" t="s">
        <v>5791</v>
      </c>
      <c r="E6440" s="390" t="s">
        <v>5620</v>
      </c>
      <c r="F6440" s="392" t="s">
        <v>5798</v>
      </c>
      <c r="G6440" s="393" t="s">
        <v>5305</v>
      </c>
      <c r="H6440" s="394">
        <v>0.15</v>
      </c>
      <c r="I6440" s="395">
        <v>0.94</v>
      </c>
      <c r="J6440" s="395">
        <v>0.14000000000000001</v>
      </c>
      <c r="K6440" s="379"/>
      <c r="L6440" s="491">
        <v>1.1399999999999999</v>
      </c>
    </row>
    <row r="6441" spans="1:13" x14ac:dyDescent="0.2">
      <c r="A6441" s="359" t="s">
        <v>10955</v>
      </c>
      <c r="B6441" s="373" t="s">
        <v>5794</v>
      </c>
      <c r="C6441" s="374" t="s">
        <v>6338</v>
      </c>
      <c r="D6441" s="373" t="s">
        <v>5791</v>
      </c>
      <c r="E6441" s="373" t="s">
        <v>6339</v>
      </c>
      <c r="F6441" s="375" t="s">
        <v>5798</v>
      </c>
      <c r="G6441" s="376" t="s">
        <v>5298</v>
      </c>
      <c r="H6441" s="377">
        <v>0.7</v>
      </c>
      <c r="I6441" s="378">
        <v>2.39</v>
      </c>
      <c r="J6441" s="378">
        <v>1.67</v>
      </c>
      <c r="K6441" s="379"/>
      <c r="L6441" s="493">
        <v>2.88</v>
      </c>
    </row>
    <row r="6442" spans="1:13" x14ac:dyDescent="0.2">
      <c r="A6442" s="359" t="s">
        <v>10957</v>
      </c>
      <c r="B6442" s="360" t="s">
        <v>13270</v>
      </c>
      <c r="C6442" s="361" t="s">
        <v>5781</v>
      </c>
      <c r="D6442" s="360" t="s">
        <v>5782</v>
      </c>
      <c r="E6442" s="360" t="s">
        <v>5783</v>
      </c>
      <c r="F6442" s="362" t="s">
        <v>5784</v>
      </c>
      <c r="G6442" s="363" t="s">
        <v>5785</v>
      </c>
      <c r="H6442" s="361" t="s">
        <v>5786</v>
      </c>
      <c r="I6442" s="361" t="s">
        <v>5787</v>
      </c>
      <c r="J6442" s="361" t="s">
        <v>5788</v>
      </c>
      <c r="K6442" s="364"/>
      <c r="L6442" s="494"/>
    </row>
    <row r="6443" spans="1:13" x14ac:dyDescent="0.2">
      <c r="A6443" s="359" t="s">
        <v>10958</v>
      </c>
      <c r="B6443" s="365" t="s">
        <v>5789</v>
      </c>
      <c r="C6443" s="366" t="s">
        <v>6341</v>
      </c>
      <c r="D6443" s="365" t="s">
        <v>5791</v>
      </c>
      <c r="E6443" s="365" t="s">
        <v>484</v>
      </c>
      <c r="F6443" s="367">
        <v>26</v>
      </c>
      <c r="G6443" s="368" t="s">
        <v>5793</v>
      </c>
      <c r="H6443" s="369">
        <v>1</v>
      </c>
      <c r="I6443" s="370">
        <v>13.559999999999999</v>
      </c>
      <c r="J6443" s="370">
        <v>13.56</v>
      </c>
      <c r="K6443" s="371"/>
      <c r="L6443" s="495">
        <v>16.32</v>
      </c>
      <c r="M6443" s="488">
        <v>16.32</v>
      </c>
    </row>
    <row r="6444" spans="1:13" x14ac:dyDescent="0.2">
      <c r="A6444" s="359" t="s">
        <v>10959</v>
      </c>
      <c r="B6444" s="373" t="s">
        <v>5794</v>
      </c>
      <c r="C6444" s="374" t="s">
        <v>5795</v>
      </c>
      <c r="D6444" s="373" t="s">
        <v>5791</v>
      </c>
      <c r="E6444" s="373" t="s">
        <v>5302</v>
      </c>
      <c r="F6444" s="375" t="s">
        <v>5796</v>
      </c>
      <c r="G6444" s="376" t="s">
        <v>86</v>
      </c>
      <c r="H6444" s="377">
        <v>8.2199999999999995E-2</v>
      </c>
      <c r="I6444" s="378">
        <v>12.5</v>
      </c>
      <c r="J6444" s="378">
        <v>1.02</v>
      </c>
      <c r="K6444" s="379"/>
      <c r="L6444" s="493">
        <v>15.06</v>
      </c>
    </row>
    <row r="6445" spans="1:13" x14ac:dyDescent="0.2">
      <c r="A6445" s="359" t="s">
        <v>10960</v>
      </c>
      <c r="B6445" s="373" t="s">
        <v>5794</v>
      </c>
      <c r="C6445" s="374" t="s">
        <v>6283</v>
      </c>
      <c r="D6445" s="373" t="s">
        <v>5791</v>
      </c>
      <c r="E6445" s="373" t="s">
        <v>5557</v>
      </c>
      <c r="F6445" s="375" t="s">
        <v>5796</v>
      </c>
      <c r="G6445" s="376" t="s">
        <v>86</v>
      </c>
      <c r="H6445" s="377">
        <v>0.3463</v>
      </c>
      <c r="I6445" s="378">
        <v>18.510000000000002</v>
      </c>
      <c r="J6445" s="378">
        <v>6.41</v>
      </c>
      <c r="K6445" s="379"/>
      <c r="L6445" s="493">
        <v>22.3</v>
      </c>
    </row>
    <row r="6446" spans="1:13" x14ac:dyDescent="0.2">
      <c r="A6446" s="359" t="s">
        <v>10961</v>
      </c>
      <c r="B6446" s="373" t="s">
        <v>5794</v>
      </c>
      <c r="C6446" s="374" t="s">
        <v>6342</v>
      </c>
      <c r="D6446" s="373" t="s">
        <v>5791</v>
      </c>
      <c r="E6446" s="373" t="s">
        <v>5572</v>
      </c>
      <c r="F6446" s="375" t="s">
        <v>5798</v>
      </c>
      <c r="G6446" s="376" t="s">
        <v>5566</v>
      </c>
      <c r="H6446" s="377">
        <v>3.2000000000000001E-2</v>
      </c>
      <c r="I6446" s="378">
        <v>16.899999999999999</v>
      </c>
      <c r="J6446" s="378">
        <v>0.54</v>
      </c>
      <c r="K6446" s="379"/>
      <c r="L6446" s="493">
        <v>20.37</v>
      </c>
    </row>
    <row r="6447" spans="1:13" x14ac:dyDescent="0.2">
      <c r="A6447" s="359" t="s">
        <v>15240</v>
      </c>
      <c r="B6447" s="396" t="s">
        <v>5794</v>
      </c>
      <c r="C6447" s="397" t="s">
        <v>6337</v>
      </c>
      <c r="D6447" s="396" t="s">
        <v>5791</v>
      </c>
      <c r="E6447" s="396" t="s">
        <v>5620</v>
      </c>
      <c r="F6447" s="398" t="s">
        <v>5798</v>
      </c>
      <c r="G6447" s="399" t="s">
        <v>5305</v>
      </c>
      <c r="H6447" s="400">
        <v>0.1</v>
      </c>
      <c r="I6447" s="430">
        <v>0.94</v>
      </c>
      <c r="J6447" s="380">
        <v>0.09</v>
      </c>
      <c r="K6447" s="379"/>
      <c r="L6447" s="489">
        <v>1.1399999999999999</v>
      </c>
    </row>
    <row r="6448" spans="1:13" ht="12.75" thickBot="1" x14ac:dyDescent="0.25">
      <c r="A6448" s="359" t="s">
        <v>15241</v>
      </c>
      <c r="B6448" s="396" t="s">
        <v>5794</v>
      </c>
      <c r="C6448" s="397" t="s">
        <v>6343</v>
      </c>
      <c r="D6448" s="396" t="s">
        <v>5791</v>
      </c>
      <c r="E6448" s="396" t="s">
        <v>6344</v>
      </c>
      <c r="F6448" s="398" t="s">
        <v>5798</v>
      </c>
      <c r="G6448" s="399" t="s">
        <v>5566</v>
      </c>
      <c r="H6448" s="400">
        <v>0.12</v>
      </c>
      <c r="I6448" s="430">
        <v>7.52</v>
      </c>
      <c r="J6448" s="380">
        <v>0.9</v>
      </c>
      <c r="K6448" s="379"/>
      <c r="L6448" s="489">
        <v>9.06</v>
      </c>
    </row>
    <row r="6449" spans="1:13" ht="12.75" thickTop="1" x14ac:dyDescent="0.2">
      <c r="A6449" s="359" t="s">
        <v>15242</v>
      </c>
      <c r="B6449" s="390" t="s">
        <v>5794</v>
      </c>
      <c r="C6449" s="391" t="s">
        <v>6345</v>
      </c>
      <c r="D6449" s="390" t="s">
        <v>5791</v>
      </c>
      <c r="E6449" s="390" t="s">
        <v>5570</v>
      </c>
      <c r="F6449" s="392" t="s">
        <v>5798</v>
      </c>
      <c r="G6449" s="393" t="s">
        <v>5566</v>
      </c>
      <c r="H6449" s="394">
        <v>0.16</v>
      </c>
      <c r="I6449" s="395">
        <v>28.787459999999999</v>
      </c>
      <c r="J6449" s="395">
        <v>4.5999999999999996</v>
      </c>
      <c r="K6449" s="379"/>
      <c r="L6449" s="491">
        <v>34.619999999999997</v>
      </c>
    </row>
    <row r="6450" spans="1:13" x14ac:dyDescent="0.2">
      <c r="A6450" s="359" t="s">
        <v>10962</v>
      </c>
      <c r="B6450" s="360" t="s">
        <v>13271</v>
      </c>
      <c r="C6450" s="361" t="s">
        <v>5781</v>
      </c>
      <c r="D6450" s="360" t="s">
        <v>5782</v>
      </c>
      <c r="E6450" s="360" t="s">
        <v>5783</v>
      </c>
      <c r="F6450" s="362" t="s">
        <v>5784</v>
      </c>
      <c r="G6450" s="363" t="s">
        <v>5785</v>
      </c>
      <c r="H6450" s="361" t="s">
        <v>5786</v>
      </c>
      <c r="I6450" s="361" t="s">
        <v>5787</v>
      </c>
      <c r="J6450" s="361" t="s">
        <v>5788</v>
      </c>
      <c r="K6450" s="364"/>
      <c r="L6450" s="494"/>
    </row>
    <row r="6451" spans="1:13" x14ac:dyDescent="0.2">
      <c r="A6451" s="359" t="s">
        <v>10964</v>
      </c>
      <c r="B6451" s="365" t="s">
        <v>5789</v>
      </c>
      <c r="C6451" s="366" t="s">
        <v>6348</v>
      </c>
      <c r="D6451" s="365" t="s">
        <v>5791</v>
      </c>
      <c r="E6451" s="365" t="s">
        <v>489</v>
      </c>
      <c r="F6451" s="367">
        <v>26</v>
      </c>
      <c r="G6451" s="368" t="s">
        <v>5793</v>
      </c>
      <c r="H6451" s="369">
        <v>1</v>
      </c>
      <c r="I6451" s="370">
        <v>10.129999999999999</v>
      </c>
      <c r="J6451" s="370">
        <v>10.129999999999999</v>
      </c>
      <c r="K6451" s="371"/>
      <c r="L6451" s="495">
        <v>12.2</v>
      </c>
      <c r="M6451" s="488">
        <v>12.2</v>
      </c>
    </row>
    <row r="6452" spans="1:13" x14ac:dyDescent="0.2">
      <c r="A6452" s="359" t="s">
        <v>10965</v>
      </c>
      <c r="B6452" s="373" t="s">
        <v>5794</v>
      </c>
      <c r="C6452" s="374" t="s">
        <v>5795</v>
      </c>
      <c r="D6452" s="373" t="s">
        <v>5791</v>
      </c>
      <c r="E6452" s="373" t="s">
        <v>5302</v>
      </c>
      <c r="F6452" s="375" t="s">
        <v>5796</v>
      </c>
      <c r="G6452" s="376" t="s">
        <v>86</v>
      </c>
      <c r="H6452" s="377">
        <v>8.2199999999999995E-2</v>
      </c>
      <c r="I6452" s="378">
        <v>12.5</v>
      </c>
      <c r="J6452" s="378">
        <v>1.02</v>
      </c>
      <c r="K6452" s="379"/>
      <c r="L6452" s="493">
        <v>15.06</v>
      </c>
    </row>
    <row r="6453" spans="1:13" x14ac:dyDescent="0.2">
      <c r="A6453" s="359" t="s">
        <v>10966</v>
      </c>
      <c r="B6453" s="373" t="s">
        <v>5794</v>
      </c>
      <c r="C6453" s="374" t="s">
        <v>6283</v>
      </c>
      <c r="D6453" s="373" t="s">
        <v>5791</v>
      </c>
      <c r="E6453" s="373" t="s">
        <v>5557</v>
      </c>
      <c r="F6453" s="375" t="s">
        <v>5796</v>
      </c>
      <c r="G6453" s="376" t="s">
        <v>86</v>
      </c>
      <c r="H6453" s="377">
        <v>0.3</v>
      </c>
      <c r="I6453" s="378">
        <v>18.547020000000003</v>
      </c>
      <c r="J6453" s="378">
        <v>5.56</v>
      </c>
      <c r="K6453" s="379"/>
      <c r="L6453" s="493">
        <v>22.3</v>
      </c>
    </row>
    <row r="6454" spans="1:13" x14ac:dyDescent="0.2">
      <c r="A6454" s="359" t="s">
        <v>10967</v>
      </c>
      <c r="B6454" s="373" t="s">
        <v>5794</v>
      </c>
      <c r="C6454" s="374" t="s">
        <v>6337</v>
      </c>
      <c r="D6454" s="373" t="s">
        <v>5791</v>
      </c>
      <c r="E6454" s="373" t="s">
        <v>5620</v>
      </c>
      <c r="F6454" s="375" t="s">
        <v>5798</v>
      </c>
      <c r="G6454" s="376" t="s">
        <v>5305</v>
      </c>
      <c r="H6454" s="377">
        <v>0.1</v>
      </c>
      <c r="I6454" s="378">
        <v>0.94</v>
      </c>
      <c r="J6454" s="378">
        <v>0.09</v>
      </c>
      <c r="K6454" s="379"/>
      <c r="L6454" s="493">
        <v>1.1399999999999999</v>
      </c>
    </row>
    <row r="6455" spans="1:13" x14ac:dyDescent="0.2">
      <c r="A6455" s="359" t="s">
        <v>10968</v>
      </c>
      <c r="B6455" s="373" t="s">
        <v>5794</v>
      </c>
      <c r="C6455" s="374" t="s">
        <v>6349</v>
      </c>
      <c r="D6455" s="373" t="s">
        <v>5791</v>
      </c>
      <c r="E6455" s="373" t="s">
        <v>6350</v>
      </c>
      <c r="F6455" s="375" t="s">
        <v>5798</v>
      </c>
      <c r="G6455" s="376" t="s">
        <v>5566</v>
      </c>
      <c r="H6455" s="377">
        <v>0.16</v>
      </c>
      <c r="I6455" s="378">
        <v>21.65</v>
      </c>
      <c r="J6455" s="378">
        <v>3.46</v>
      </c>
      <c r="K6455" s="379"/>
      <c r="L6455" s="493">
        <v>26.09</v>
      </c>
    </row>
    <row r="6456" spans="1:13" x14ac:dyDescent="0.2">
      <c r="A6456" s="359" t="s">
        <v>15243</v>
      </c>
      <c r="B6456" s="381" t="s">
        <v>13272</v>
      </c>
      <c r="C6456" s="382" t="s">
        <v>5781</v>
      </c>
      <c r="D6456" s="381" t="s">
        <v>5782</v>
      </c>
      <c r="E6456" s="381" t="s">
        <v>5783</v>
      </c>
      <c r="F6456" s="383" t="s">
        <v>5784</v>
      </c>
      <c r="G6456" s="384" t="s">
        <v>5785</v>
      </c>
      <c r="H6456" s="382" t="s">
        <v>5786</v>
      </c>
      <c r="I6456" s="431" t="s">
        <v>5787</v>
      </c>
      <c r="J6456" s="382" t="s">
        <v>5788</v>
      </c>
      <c r="K6456" s="364"/>
    </row>
    <row r="6457" spans="1:13" ht="12.75" thickBot="1" x14ac:dyDescent="0.25">
      <c r="A6457" s="359" t="s">
        <v>15244</v>
      </c>
      <c r="B6457" s="385" t="s">
        <v>5789</v>
      </c>
      <c r="C6457" s="386" t="s">
        <v>6336</v>
      </c>
      <c r="D6457" s="385" t="s">
        <v>5791</v>
      </c>
      <c r="E6457" s="385" t="s">
        <v>482</v>
      </c>
      <c r="F6457" s="387">
        <v>26</v>
      </c>
      <c r="G6457" s="388" t="s">
        <v>5793</v>
      </c>
      <c r="H6457" s="389">
        <v>1</v>
      </c>
      <c r="I6457" s="432">
        <v>9.8600000000000012</v>
      </c>
      <c r="J6457" s="372">
        <v>9.8600000000000012</v>
      </c>
      <c r="K6457" s="371"/>
      <c r="L6457" s="488">
        <v>11.88</v>
      </c>
      <c r="M6457" s="488">
        <v>11.88</v>
      </c>
    </row>
    <row r="6458" spans="1:13" ht="12.75" thickTop="1" x14ac:dyDescent="0.2">
      <c r="A6458" s="359" t="s">
        <v>15245</v>
      </c>
      <c r="B6458" s="390" t="s">
        <v>5794</v>
      </c>
      <c r="C6458" s="391" t="s">
        <v>5795</v>
      </c>
      <c r="D6458" s="390" t="s">
        <v>5791</v>
      </c>
      <c r="E6458" s="390" t="s">
        <v>5302</v>
      </c>
      <c r="F6458" s="392" t="s">
        <v>5796</v>
      </c>
      <c r="G6458" s="393" t="s">
        <v>86</v>
      </c>
      <c r="H6458" s="394">
        <v>0.2</v>
      </c>
      <c r="I6458" s="395">
        <v>12.5</v>
      </c>
      <c r="J6458" s="395">
        <v>2.5</v>
      </c>
      <c r="K6458" s="379"/>
      <c r="L6458" s="491">
        <v>15.06</v>
      </c>
    </row>
    <row r="6459" spans="1:13" x14ac:dyDescent="0.2">
      <c r="A6459" s="359" t="s">
        <v>10969</v>
      </c>
      <c r="B6459" s="373" t="s">
        <v>5794</v>
      </c>
      <c r="C6459" s="374" t="s">
        <v>6283</v>
      </c>
      <c r="D6459" s="373" t="s">
        <v>5791</v>
      </c>
      <c r="E6459" s="373" t="s">
        <v>5557</v>
      </c>
      <c r="F6459" s="375" t="s">
        <v>5796</v>
      </c>
      <c r="G6459" s="376" t="s">
        <v>86</v>
      </c>
      <c r="H6459" s="377">
        <v>0.3</v>
      </c>
      <c r="I6459" s="378">
        <v>18.510000000000002</v>
      </c>
      <c r="J6459" s="378">
        <v>5.55</v>
      </c>
      <c r="K6459" s="379"/>
      <c r="L6459" s="493">
        <v>22.3</v>
      </c>
    </row>
    <row r="6460" spans="1:13" x14ac:dyDescent="0.2">
      <c r="A6460" s="359" t="s">
        <v>10971</v>
      </c>
      <c r="B6460" s="373" t="s">
        <v>5794</v>
      </c>
      <c r="C6460" s="374" t="s">
        <v>6337</v>
      </c>
      <c r="D6460" s="373" t="s">
        <v>5791</v>
      </c>
      <c r="E6460" s="373" t="s">
        <v>5620</v>
      </c>
      <c r="F6460" s="375" t="s">
        <v>5798</v>
      </c>
      <c r="G6460" s="376" t="s">
        <v>5305</v>
      </c>
      <c r="H6460" s="377">
        <v>0.15</v>
      </c>
      <c r="I6460" s="378">
        <v>0.94</v>
      </c>
      <c r="J6460" s="378">
        <v>0.14000000000000001</v>
      </c>
      <c r="K6460" s="379"/>
      <c r="L6460" s="493">
        <v>1.1399999999999999</v>
      </c>
    </row>
    <row r="6461" spans="1:13" x14ac:dyDescent="0.2">
      <c r="A6461" s="359" t="s">
        <v>10972</v>
      </c>
      <c r="B6461" s="373" t="s">
        <v>5794</v>
      </c>
      <c r="C6461" s="374" t="s">
        <v>6338</v>
      </c>
      <c r="D6461" s="373" t="s">
        <v>5791</v>
      </c>
      <c r="E6461" s="373" t="s">
        <v>6339</v>
      </c>
      <c r="F6461" s="375" t="s">
        <v>5798</v>
      </c>
      <c r="G6461" s="376" t="s">
        <v>5298</v>
      </c>
      <c r="H6461" s="377">
        <v>0.7</v>
      </c>
      <c r="I6461" s="378">
        <v>2.39</v>
      </c>
      <c r="J6461" s="378">
        <v>1.67</v>
      </c>
      <c r="K6461" s="379"/>
      <c r="L6461" s="493">
        <v>2.88</v>
      </c>
    </row>
    <row r="6462" spans="1:13" x14ac:dyDescent="0.2">
      <c r="A6462" s="359" t="s">
        <v>10973</v>
      </c>
      <c r="B6462" s="360" t="s">
        <v>13273</v>
      </c>
      <c r="C6462" s="361" t="s">
        <v>5781</v>
      </c>
      <c r="D6462" s="360" t="s">
        <v>5782</v>
      </c>
      <c r="E6462" s="360" t="s">
        <v>5783</v>
      </c>
      <c r="F6462" s="362" t="s">
        <v>5784</v>
      </c>
      <c r="G6462" s="363" t="s">
        <v>5785</v>
      </c>
      <c r="H6462" s="361" t="s">
        <v>5786</v>
      </c>
      <c r="I6462" s="361" t="s">
        <v>5787</v>
      </c>
      <c r="J6462" s="361" t="s">
        <v>5788</v>
      </c>
      <c r="K6462" s="364"/>
      <c r="L6462" s="494"/>
    </row>
    <row r="6463" spans="1:13" x14ac:dyDescent="0.2">
      <c r="A6463" s="359" t="s">
        <v>10974</v>
      </c>
      <c r="B6463" s="365" t="s">
        <v>5789</v>
      </c>
      <c r="C6463" s="366" t="s">
        <v>6353</v>
      </c>
      <c r="D6463" s="365" t="s">
        <v>5791</v>
      </c>
      <c r="E6463" s="365" t="s">
        <v>494</v>
      </c>
      <c r="F6463" s="367">
        <v>26</v>
      </c>
      <c r="G6463" s="368" t="s">
        <v>5793</v>
      </c>
      <c r="H6463" s="369">
        <v>1</v>
      </c>
      <c r="I6463" s="370">
        <v>7.9</v>
      </c>
      <c r="J6463" s="370">
        <v>7.9</v>
      </c>
      <c r="K6463" s="371"/>
      <c r="L6463" s="495">
        <v>9.51</v>
      </c>
      <c r="M6463" s="488">
        <v>9.51</v>
      </c>
    </row>
    <row r="6464" spans="1:13" x14ac:dyDescent="0.2">
      <c r="A6464" s="359" t="s">
        <v>10975</v>
      </c>
      <c r="B6464" s="373" t="s">
        <v>5794</v>
      </c>
      <c r="C6464" s="374" t="s">
        <v>5795</v>
      </c>
      <c r="D6464" s="373" t="s">
        <v>5791</v>
      </c>
      <c r="E6464" s="373" t="s">
        <v>5302</v>
      </c>
      <c r="F6464" s="375" t="s">
        <v>5796</v>
      </c>
      <c r="G6464" s="376" t="s">
        <v>86</v>
      </c>
      <c r="H6464" s="377">
        <v>8.2199999999999995E-2</v>
      </c>
      <c r="I6464" s="378">
        <v>12.5</v>
      </c>
      <c r="J6464" s="378">
        <v>1.02</v>
      </c>
      <c r="K6464" s="379"/>
      <c r="L6464" s="493">
        <v>15.06</v>
      </c>
    </row>
    <row r="6465" spans="1:13" x14ac:dyDescent="0.2">
      <c r="A6465" s="359" t="s">
        <v>15246</v>
      </c>
      <c r="B6465" s="396" t="s">
        <v>5794</v>
      </c>
      <c r="C6465" s="397" t="s">
        <v>6283</v>
      </c>
      <c r="D6465" s="396" t="s">
        <v>5791</v>
      </c>
      <c r="E6465" s="396" t="s">
        <v>5557</v>
      </c>
      <c r="F6465" s="398" t="s">
        <v>5796</v>
      </c>
      <c r="G6465" s="399" t="s">
        <v>86</v>
      </c>
      <c r="H6465" s="400">
        <v>0.2</v>
      </c>
      <c r="I6465" s="430">
        <v>18.510000000000002</v>
      </c>
      <c r="J6465" s="380">
        <v>3.7</v>
      </c>
      <c r="K6465" s="379"/>
      <c r="L6465" s="489">
        <v>22.3</v>
      </c>
    </row>
    <row r="6466" spans="1:13" ht="12.75" thickBot="1" x14ac:dyDescent="0.25">
      <c r="A6466" s="359" t="s">
        <v>15247</v>
      </c>
      <c r="B6466" s="396" t="s">
        <v>5794</v>
      </c>
      <c r="C6466" s="397" t="s">
        <v>6337</v>
      </c>
      <c r="D6466" s="396" t="s">
        <v>5791</v>
      </c>
      <c r="E6466" s="396" t="s">
        <v>5620</v>
      </c>
      <c r="F6466" s="398" t="s">
        <v>5798</v>
      </c>
      <c r="G6466" s="399" t="s">
        <v>5305</v>
      </c>
      <c r="H6466" s="400">
        <v>0.1</v>
      </c>
      <c r="I6466" s="430">
        <v>0.94</v>
      </c>
      <c r="J6466" s="380">
        <v>0.09</v>
      </c>
      <c r="K6466" s="379"/>
      <c r="L6466" s="489">
        <v>1.1399999999999999</v>
      </c>
    </row>
    <row r="6467" spans="1:13" ht="12.75" thickTop="1" x14ac:dyDescent="0.2">
      <c r="A6467" s="359" t="s">
        <v>15248</v>
      </c>
      <c r="B6467" s="390" t="s">
        <v>5794</v>
      </c>
      <c r="C6467" s="391" t="s">
        <v>6354</v>
      </c>
      <c r="D6467" s="390" t="s">
        <v>5791</v>
      </c>
      <c r="E6467" s="390" t="s">
        <v>6355</v>
      </c>
      <c r="F6467" s="392" t="s">
        <v>5798</v>
      </c>
      <c r="G6467" s="393" t="s">
        <v>5566</v>
      </c>
      <c r="H6467" s="394">
        <v>0.17</v>
      </c>
      <c r="I6467" s="395">
        <v>18.180400000000002</v>
      </c>
      <c r="J6467" s="395">
        <v>3.09</v>
      </c>
      <c r="K6467" s="379"/>
      <c r="L6467" s="491">
        <v>21.84</v>
      </c>
    </row>
    <row r="6468" spans="1:13" x14ac:dyDescent="0.2">
      <c r="A6468" s="359" t="s">
        <v>10976</v>
      </c>
      <c r="B6468" s="360" t="s">
        <v>13274</v>
      </c>
      <c r="C6468" s="361" t="s">
        <v>5781</v>
      </c>
      <c r="D6468" s="360" t="s">
        <v>5782</v>
      </c>
      <c r="E6468" s="360" t="s">
        <v>5783</v>
      </c>
      <c r="F6468" s="362" t="s">
        <v>5784</v>
      </c>
      <c r="G6468" s="363" t="s">
        <v>5785</v>
      </c>
      <c r="H6468" s="361" t="s">
        <v>5786</v>
      </c>
      <c r="I6468" s="361" t="s">
        <v>5787</v>
      </c>
      <c r="J6468" s="361" t="s">
        <v>5788</v>
      </c>
      <c r="K6468" s="364"/>
      <c r="L6468" s="494"/>
    </row>
    <row r="6469" spans="1:13" x14ac:dyDescent="0.2">
      <c r="A6469" s="359" t="s">
        <v>10978</v>
      </c>
      <c r="B6469" s="365" t="s">
        <v>5789</v>
      </c>
      <c r="C6469" s="366" t="s">
        <v>6357</v>
      </c>
      <c r="D6469" s="365" t="s">
        <v>5791</v>
      </c>
      <c r="E6469" s="365" t="s">
        <v>498</v>
      </c>
      <c r="F6469" s="367">
        <v>26</v>
      </c>
      <c r="G6469" s="368" t="s">
        <v>5793</v>
      </c>
      <c r="H6469" s="369">
        <v>1</v>
      </c>
      <c r="I6469" s="370">
        <v>11.07</v>
      </c>
      <c r="J6469" s="370">
        <v>11.07</v>
      </c>
      <c r="K6469" s="371"/>
      <c r="L6469" s="495">
        <v>13.32</v>
      </c>
      <c r="M6469" s="488">
        <v>13.32</v>
      </c>
    </row>
    <row r="6470" spans="1:13" x14ac:dyDescent="0.2">
      <c r="A6470" s="359" t="s">
        <v>10979</v>
      </c>
      <c r="B6470" s="373" t="s">
        <v>5794</v>
      </c>
      <c r="C6470" s="374" t="s">
        <v>5795</v>
      </c>
      <c r="D6470" s="373" t="s">
        <v>5791</v>
      </c>
      <c r="E6470" s="373" t="s">
        <v>5302</v>
      </c>
      <c r="F6470" s="375" t="s">
        <v>5796</v>
      </c>
      <c r="G6470" s="376" t="s">
        <v>86</v>
      </c>
      <c r="H6470" s="377">
        <v>8.2199999999999995E-2</v>
      </c>
      <c r="I6470" s="378">
        <v>12.5</v>
      </c>
      <c r="J6470" s="378">
        <v>1.02</v>
      </c>
      <c r="K6470" s="379"/>
      <c r="L6470" s="493">
        <v>15.06</v>
      </c>
    </row>
    <row r="6471" spans="1:13" x14ac:dyDescent="0.2">
      <c r="A6471" s="359" t="s">
        <v>10980</v>
      </c>
      <c r="B6471" s="373" t="s">
        <v>5794</v>
      </c>
      <c r="C6471" s="374" t="s">
        <v>6283</v>
      </c>
      <c r="D6471" s="373" t="s">
        <v>5791</v>
      </c>
      <c r="E6471" s="373" t="s">
        <v>5557</v>
      </c>
      <c r="F6471" s="375" t="s">
        <v>5796</v>
      </c>
      <c r="G6471" s="376" t="s">
        <v>86</v>
      </c>
      <c r="H6471" s="377">
        <v>0.30209999999999998</v>
      </c>
      <c r="I6471" s="378">
        <v>18.547020000000007</v>
      </c>
      <c r="J6471" s="378">
        <v>5.6</v>
      </c>
      <c r="K6471" s="379"/>
      <c r="L6471" s="493">
        <v>22.3</v>
      </c>
    </row>
    <row r="6472" spans="1:13" x14ac:dyDescent="0.2">
      <c r="A6472" s="359" t="s">
        <v>10981</v>
      </c>
      <c r="B6472" s="373" t="s">
        <v>5794</v>
      </c>
      <c r="C6472" s="374" t="s">
        <v>6337</v>
      </c>
      <c r="D6472" s="373" t="s">
        <v>5791</v>
      </c>
      <c r="E6472" s="373" t="s">
        <v>5620</v>
      </c>
      <c r="F6472" s="375" t="s">
        <v>5798</v>
      </c>
      <c r="G6472" s="376" t="s">
        <v>5305</v>
      </c>
      <c r="H6472" s="377">
        <v>0.1</v>
      </c>
      <c r="I6472" s="378">
        <v>0.94</v>
      </c>
      <c r="J6472" s="378">
        <v>0.09</v>
      </c>
      <c r="K6472" s="379"/>
      <c r="L6472" s="493">
        <v>1.1399999999999999</v>
      </c>
    </row>
    <row r="6473" spans="1:13" x14ac:dyDescent="0.2">
      <c r="A6473" s="359" t="s">
        <v>10982</v>
      </c>
      <c r="B6473" s="373" t="s">
        <v>5794</v>
      </c>
      <c r="C6473" s="374" t="s">
        <v>6343</v>
      </c>
      <c r="D6473" s="373" t="s">
        <v>5791</v>
      </c>
      <c r="E6473" s="373" t="s">
        <v>6344</v>
      </c>
      <c r="F6473" s="375" t="s">
        <v>5798</v>
      </c>
      <c r="G6473" s="376" t="s">
        <v>5566</v>
      </c>
      <c r="H6473" s="377">
        <v>0.12</v>
      </c>
      <c r="I6473" s="378">
        <v>7.52</v>
      </c>
      <c r="J6473" s="378">
        <v>0.9</v>
      </c>
      <c r="K6473" s="379"/>
      <c r="L6473" s="493">
        <v>9.06</v>
      </c>
    </row>
    <row r="6474" spans="1:13" x14ac:dyDescent="0.2">
      <c r="A6474" s="359" t="s">
        <v>10983</v>
      </c>
      <c r="B6474" s="373" t="s">
        <v>5794</v>
      </c>
      <c r="C6474" s="374" t="s">
        <v>6349</v>
      </c>
      <c r="D6474" s="373" t="s">
        <v>5791</v>
      </c>
      <c r="E6474" s="373" t="s">
        <v>6350</v>
      </c>
      <c r="F6474" s="375" t="s">
        <v>5798</v>
      </c>
      <c r="G6474" s="376" t="s">
        <v>5566</v>
      </c>
      <c r="H6474" s="377">
        <v>0.16</v>
      </c>
      <c r="I6474" s="378">
        <v>21.65</v>
      </c>
      <c r="J6474" s="378">
        <v>3.46</v>
      </c>
      <c r="K6474" s="379"/>
      <c r="L6474" s="493">
        <v>26.09</v>
      </c>
    </row>
    <row r="6475" spans="1:13" x14ac:dyDescent="0.2">
      <c r="A6475" s="359" t="s">
        <v>10984</v>
      </c>
      <c r="B6475" s="360" t="s">
        <v>13275</v>
      </c>
      <c r="C6475" s="361" t="s">
        <v>5781</v>
      </c>
      <c r="D6475" s="360" t="s">
        <v>5782</v>
      </c>
      <c r="E6475" s="360" t="s">
        <v>5783</v>
      </c>
      <c r="F6475" s="362" t="s">
        <v>5784</v>
      </c>
      <c r="G6475" s="363" t="s">
        <v>5785</v>
      </c>
      <c r="H6475" s="361" t="s">
        <v>5786</v>
      </c>
      <c r="I6475" s="361" t="s">
        <v>5787</v>
      </c>
      <c r="J6475" s="361" t="s">
        <v>5788</v>
      </c>
      <c r="K6475" s="364"/>
      <c r="L6475" s="494"/>
    </row>
    <row r="6476" spans="1:13" x14ac:dyDescent="0.2">
      <c r="A6476" s="359" t="s">
        <v>10985</v>
      </c>
      <c r="B6476" s="365" t="s">
        <v>5789</v>
      </c>
      <c r="C6476" s="366" t="s">
        <v>6359</v>
      </c>
      <c r="D6476" s="365" t="s">
        <v>5791</v>
      </c>
      <c r="E6476" s="365" t="s">
        <v>502</v>
      </c>
      <c r="F6476" s="367">
        <v>26</v>
      </c>
      <c r="G6476" s="368" t="s">
        <v>5793</v>
      </c>
      <c r="H6476" s="369">
        <v>1</v>
      </c>
      <c r="I6476" s="370">
        <v>10.64</v>
      </c>
      <c r="J6476" s="370">
        <v>10.64</v>
      </c>
      <c r="K6476" s="371"/>
      <c r="L6476" s="495">
        <v>12.82</v>
      </c>
      <c r="M6476" s="488">
        <v>12.82</v>
      </c>
    </row>
    <row r="6477" spans="1:13" x14ac:dyDescent="0.2">
      <c r="A6477" s="359" t="s">
        <v>15249</v>
      </c>
      <c r="B6477" s="396" t="s">
        <v>5794</v>
      </c>
      <c r="C6477" s="397" t="s">
        <v>5795</v>
      </c>
      <c r="D6477" s="396" t="s">
        <v>5791</v>
      </c>
      <c r="E6477" s="396" t="s">
        <v>5302</v>
      </c>
      <c r="F6477" s="398" t="s">
        <v>5796</v>
      </c>
      <c r="G6477" s="399" t="s">
        <v>86</v>
      </c>
      <c r="H6477" s="400">
        <v>8.2199999999999995E-2</v>
      </c>
      <c r="I6477" s="430">
        <v>12.5</v>
      </c>
      <c r="J6477" s="380">
        <v>1.02</v>
      </c>
      <c r="K6477" s="379"/>
      <c r="L6477" s="489">
        <v>15.06</v>
      </c>
    </row>
    <row r="6478" spans="1:13" ht="12.75" thickBot="1" x14ac:dyDescent="0.25">
      <c r="A6478" s="359" t="s">
        <v>15250</v>
      </c>
      <c r="B6478" s="396" t="s">
        <v>5794</v>
      </c>
      <c r="C6478" s="397" t="s">
        <v>6283</v>
      </c>
      <c r="D6478" s="396" t="s">
        <v>5791</v>
      </c>
      <c r="E6478" s="396" t="s">
        <v>5557</v>
      </c>
      <c r="F6478" s="398" t="s">
        <v>5796</v>
      </c>
      <c r="G6478" s="399" t="s">
        <v>86</v>
      </c>
      <c r="H6478" s="400">
        <v>0.3463</v>
      </c>
      <c r="I6478" s="430">
        <v>18.510000000000002</v>
      </c>
      <c r="J6478" s="380">
        <v>6.41</v>
      </c>
      <c r="K6478" s="379"/>
      <c r="L6478" s="489">
        <v>22.3</v>
      </c>
    </row>
    <row r="6479" spans="1:13" ht="12.75" thickTop="1" x14ac:dyDescent="0.2">
      <c r="A6479" s="359" t="s">
        <v>15251</v>
      </c>
      <c r="B6479" s="390" t="s">
        <v>5794</v>
      </c>
      <c r="C6479" s="391" t="s">
        <v>6360</v>
      </c>
      <c r="D6479" s="390" t="s">
        <v>5791</v>
      </c>
      <c r="E6479" s="390" t="s">
        <v>6361</v>
      </c>
      <c r="F6479" s="392" t="s">
        <v>5798</v>
      </c>
      <c r="G6479" s="393" t="s">
        <v>5566</v>
      </c>
      <c r="H6479" s="394">
        <v>0.24</v>
      </c>
      <c r="I6479" s="395">
        <v>13.39</v>
      </c>
      <c r="J6479" s="395">
        <v>3.21</v>
      </c>
      <c r="K6479" s="379"/>
      <c r="L6479" s="491">
        <v>16.14</v>
      </c>
    </row>
    <row r="6480" spans="1:13" x14ac:dyDescent="0.2">
      <c r="A6480" s="359" t="s">
        <v>10986</v>
      </c>
      <c r="B6480" s="360" t="s">
        <v>13276</v>
      </c>
      <c r="C6480" s="361" t="s">
        <v>5781</v>
      </c>
      <c r="D6480" s="360" t="s">
        <v>5782</v>
      </c>
      <c r="E6480" s="360" t="s">
        <v>5783</v>
      </c>
      <c r="F6480" s="362" t="s">
        <v>5784</v>
      </c>
      <c r="G6480" s="363" t="s">
        <v>5785</v>
      </c>
      <c r="H6480" s="361" t="s">
        <v>5786</v>
      </c>
      <c r="I6480" s="361" t="s">
        <v>5787</v>
      </c>
      <c r="J6480" s="361" t="s">
        <v>5788</v>
      </c>
      <c r="K6480" s="364"/>
      <c r="L6480" s="494"/>
    </row>
    <row r="6481" spans="1:13" x14ac:dyDescent="0.2">
      <c r="A6481" s="359" t="s">
        <v>10988</v>
      </c>
      <c r="B6481" s="365" t="s">
        <v>5789</v>
      </c>
      <c r="C6481" s="366" t="s">
        <v>6363</v>
      </c>
      <c r="D6481" s="365" t="s">
        <v>5791</v>
      </c>
      <c r="E6481" s="365" t="s">
        <v>506</v>
      </c>
      <c r="F6481" s="367">
        <v>26</v>
      </c>
      <c r="G6481" s="368" t="s">
        <v>5793</v>
      </c>
      <c r="H6481" s="369">
        <v>1</v>
      </c>
      <c r="I6481" s="370">
        <v>21.759999999999998</v>
      </c>
      <c r="J6481" s="370">
        <v>21.759999999999998</v>
      </c>
      <c r="K6481" s="371"/>
      <c r="L6481" s="495">
        <v>26.18</v>
      </c>
      <c r="M6481" s="488">
        <v>26.18</v>
      </c>
    </row>
    <row r="6482" spans="1:13" x14ac:dyDescent="0.2">
      <c r="A6482" s="359" t="s">
        <v>10989</v>
      </c>
      <c r="B6482" s="373" t="s">
        <v>5794</v>
      </c>
      <c r="C6482" s="374" t="s">
        <v>5795</v>
      </c>
      <c r="D6482" s="373" t="s">
        <v>5791</v>
      </c>
      <c r="E6482" s="373" t="s">
        <v>5302</v>
      </c>
      <c r="F6482" s="375" t="s">
        <v>5796</v>
      </c>
      <c r="G6482" s="376" t="s">
        <v>86</v>
      </c>
      <c r="H6482" s="377">
        <v>0.27350000000000002</v>
      </c>
      <c r="I6482" s="378">
        <v>12.5</v>
      </c>
      <c r="J6482" s="378">
        <v>3.41</v>
      </c>
      <c r="K6482" s="379"/>
      <c r="L6482" s="493">
        <v>15.06</v>
      </c>
    </row>
    <row r="6483" spans="1:13" x14ac:dyDescent="0.2">
      <c r="A6483" s="359" t="s">
        <v>15252</v>
      </c>
      <c r="B6483" s="396" t="s">
        <v>5794</v>
      </c>
      <c r="C6483" s="397" t="s">
        <v>6342</v>
      </c>
      <c r="D6483" s="396" t="s">
        <v>5791</v>
      </c>
      <c r="E6483" s="396" t="s">
        <v>5572</v>
      </c>
      <c r="F6483" s="398" t="s">
        <v>5798</v>
      </c>
      <c r="G6483" s="399" t="s">
        <v>5566</v>
      </c>
      <c r="H6483" s="400">
        <v>7.1499999999999994E-2</v>
      </c>
      <c r="I6483" s="430">
        <v>16.899999999999999</v>
      </c>
      <c r="J6483" s="380">
        <v>1.2</v>
      </c>
      <c r="K6483" s="379"/>
      <c r="L6483" s="489">
        <v>20.37</v>
      </c>
    </row>
    <row r="6484" spans="1:13" ht="12.75" thickBot="1" x14ac:dyDescent="0.25">
      <c r="A6484" s="359" t="s">
        <v>15253</v>
      </c>
      <c r="B6484" s="396" t="s">
        <v>5794</v>
      </c>
      <c r="C6484" s="397" t="s">
        <v>6283</v>
      </c>
      <c r="D6484" s="396" t="s">
        <v>5791</v>
      </c>
      <c r="E6484" s="396" t="s">
        <v>5557</v>
      </c>
      <c r="F6484" s="398" t="s">
        <v>5796</v>
      </c>
      <c r="G6484" s="399" t="s">
        <v>86</v>
      </c>
      <c r="H6484" s="400">
        <v>0.48220000000000002</v>
      </c>
      <c r="I6484" s="430">
        <v>18.571700000000003</v>
      </c>
      <c r="J6484" s="380">
        <v>8.9499999999999993</v>
      </c>
      <c r="K6484" s="379"/>
      <c r="L6484" s="489">
        <v>22.3</v>
      </c>
    </row>
    <row r="6485" spans="1:13" ht="36.75" thickTop="1" x14ac:dyDescent="0.2">
      <c r="A6485" s="359" t="s">
        <v>15254</v>
      </c>
      <c r="B6485" s="390" t="s">
        <v>5794</v>
      </c>
      <c r="C6485" s="391" t="s">
        <v>6364</v>
      </c>
      <c r="D6485" s="390" t="s">
        <v>5791</v>
      </c>
      <c r="E6485" s="390" t="s">
        <v>6365</v>
      </c>
      <c r="F6485" s="392" t="s">
        <v>5798</v>
      </c>
      <c r="G6485" s="393" t="s">
        <v>5305</v>
      </c>
      <c r="H6485" s="394">
        <v>5.3E-3</v>
      </c>
      <c r="I6485" s="395">
        <v>2.2599999999999998</v>
      </c>
      <c r="J6485" s="395">
        <v>0.01</v>
      </c>
      <c r="K6485" s="379"/>
      <c r="L6485" s="491">
        <v>2.73</v>
      </c>
    </row>
    <row r="6486" spans="1:13" x14ac:dyDescent="0.2">
      <c r="A6486" s="359" t="s">
        <v>10990</v>
      </c>
      <c r="B6486" s="373" t="s">
        <v>5794</v>
      </c>
      <c r="C6486" s="374" t="s">
        <v>6259</v>
      </c>
      <c r="D6486" s="373" t="s">
        <v>5791</v>
      </c>
      <c r="E6486" s="373" t="s">
        <v>5411</v>
      </c>
      <c r="F6486" s="375" t="s">
        <v>5798</v>
      </c>
      <c r="G6486" s="376" t="s">
        <v>5305</v>
      </c>
      <c r="H6486" s="377">
        <v>0.18</v>
      </c>
      <c r="I6486" s="378">
        <v>2.2400000000000002</v>
      </c>
      <c r="J6486" s="378">
        <v>0.4</v>
      </c>
      <c r="K6486" s="379"/>
      <c r="L6486" s="493">
        <v>2.71</v>
      </c>
    </row>
    <row r="6487" spans="1:13" x14ac:dyDescent="0.2">
      <c r="A6487" s="359" t="s">
        <v>10992</v>
      </c>
      <c r="B6487" s="373" t="s">
        <v>5794</v>
      </c>
      <c r="C6487" s="374" t="s">
        <v>6345</v>
      </c>
      <c r="D6487" s="373" t="s">
        <v>5791</v>
      </c>
      <c r="E6487" s="373" t="s">
        <v>5570</v>
      </c>
      <c r="F6487" s="375" t="s">
        <v>5798</v>
      </c>
      <c r="G6487" s="376" t="s">
        <v>5566</v>
      </c>
      <c r="H6487" s="377">
        <v>0.109</v>
      </c>
      <c r="I6487" s="378">
        <v>28.73</v>
      </c>
      <c r="J6487" s="378">
        <v>3.13</v>
      </c>
      <c r="K6487" s="379"/>
      <c r="L6487" s="493">
        <v>34.619999999999997</v>
      </c>
    </row>
    <row r="6488" spans="1:13" x14ac:dyDescent="0.2">
      <c r="A6488" s="359" t="s">
        <v>10993</v>
      </c>
      <c r="B6488" s="373" t="s">
        <v>5794</v>
      </c>
      <c r="C6488" s="374" t="s">
        <v>6366</v>
      </c>
      <c r="D6488" s="373" t="s">
        <v>5791</v>
      </c>
      <c r="E6488" s="373" t="s">
        <v>5565</v>
      </c>
      <c r="F6488" s="375" t="s">
        <v>5798</v>
      </c>
      <c r="G6488" s="376" t="s">
        <v>5566</v>
      </c>
      <c r="H6488" s="377">
        <v>0.12859999999999999</v>
      </c>
      <c r="I6488" s="378">
        <v>36.26</v>
      </c>
      <c r="J6488" s="378">
        <v>4.66</v>
      </c>
      <c r="K6488" s="379"/>
      <c r="L6488" s="493">
        <v>43.69</v>
      </c>
    </row>
    <row r="6489" spans="1:13" x14ac:dyDescent="0.2">
      <c r="A6489" s="359" t="s">
        <v>10994</v>
      </c>
      <c r="B6489" s="360" t="s">
        <v>13277</v>
      </c>
      <c r="C6489" s="361" t="s">
        <v>5781</v>
      </c>
      <c r="D6489" s="360" t="s">
        <v>5782</v>
      </c>
      <c r="E6489" s="360" t="s">
        <v>5783</v>
      </c>
      <c r="F6489" s="362" t="s">
        <v>5784</v>
      </c>
      <c r="G6489" s="363" t="s">
        <v>5785</v>
      </c>
      <c r="H6489" s="361" t="s">
        <v>5786</v>
      </c>
      <c r="I6489" s="361" t="s">
        <v>5787</v>
      </c>
      <c r="J6489" s="361" t="s">
        <v>5788</v>
      </c>
      <c r="K6489" s="364"/>
      <c r="L6489" s="494"/>
    </row>
    <row r="6490" spans="1:13" x14ac:dyDescent="0.2">
      <c r="A6490" s="359" t="s">
        <v>10995</v>
      </c>
      <c r="B6490" s="365" t="s">
        <v>5789</v>
      </c>
      <c r="C6490" s="366" t="s">
        <v>6363</v>
      </c>
      <c r="D6490" s="365" t="s">
        <v>5791</v>
      </c>
      <c r="E6490" s="365" t="s">
        <v>506</v>
      </c>
      <c r="F6490" s="367">
        <v>26</v>
      </c>
      <c r="G6490" s="368" t="s">
        <v>5793</v>
      </c>
      <c r="H6490" s="369">
        <v>1</v>
      </c>
      <c r="I6490" s="370">
        <v>21.759999999999998</v>
      </c>
      <c r="J6490" s="370">
        <v>21.759999999999998</v>
      </c>
      <c r="K6490" s="371"/>
      <c r="L6490" s="495">
        <v>26.18</v>
      </c>
      <c r="M6490" s="488">
        <v>26.18</v>
      </c>
    </row>
    <row r="6491" spans="1:13" x14ac:dyDescent="0.2">
      <c r="A6491" s="359" t="s">
        <v>15255</v>
      </c>
      <c r="B6491" s="396" t="s">
        <v>5794</v>
      </c>
      <c r="C6491" s="397" t="s">
        <v>5795</v>
      </c>
      <c r="D6491" s="396" t="s">
        <v>5791</v>
      </c>
      <c r="E6491" s="396" t="s">
        <v>5302</v>
      </c>
      <c r="F6491" s="398" t="s">
        <v>5796</v>
      </c>
      <c r="G6491" s="399" t="s">
        <v>86</v>
      </c>
      <c r="H6491" s="400">
        <v>0.27350000000000002</v>
      </c>
      <c r="I6491" s="430">
        <v>12.5</v>
      </c>
      <c r="J6491" s="380">
        <v>3.41</v>
      </c>
      <c r="K6491" s="379"/>
      <c r="L6491" s="489">
        <v>15.06</v>
      </c>
    </row>
    <row r="6492" spans="1:13" ht="12.75" thickBot="1" x14ac:dyDescent="0.25">
      <c r="A6492" s="359" t="s">
        <v>15256</v>
      </c>
      <c r="B6492" s="396" t="s">
        <v>5794</v>
      </c>
      <c r="C6492" s="397" t="s">
        <v>6342</v>
      </c>
      <c r="D6492" s="396" t="s">
        <v>5791</v>
      </c>
      <c r="E6492" s="396" t="s">
        <v>5572</v>
      </c>
      <c r="F6492" s="398" t="s">
        <v>5798</v>
      </c>
      <c r="G6492" s="399" t="s">
        <v>5566</v>
      </c>
      <c r="H6492" s="400">
        <v>7.1499999999999994E-2</v>
      </c>
      <c r="I6492" s="430">
        <v>16.899999999999999</v>
      </c>
      <c r="J6492" s="380">
        <v>1.2</v>
      </c>
      <c r="K6492" s="379"/>
      <c r="L6492" s="489">
        <v>20.37</v>
      </c>
    </row>
    <row r="6493" spans="1:13" ht="12.75" thickTop="1" x14ac:dyDescent="0.2">
      <c r="A6493" s="359" t="s">
        <v>15257</v>
      </c>
      <c r="B6493" s="390" t="s">
        <v>5794</v>
      </c>
      <c r="C6493" s="391" t="s">
        <v>6283</v>
      </c>
      <c r="D6493" s="390" t="s">
        <v>5791</v>
      </c>
      <c r="E6493" s="390" t="s">
        <v>5557</v>
      </c>
      <c r="F6493" s="392" t="s">
        <v>5796</v>
      </c>
      <c r="G6493" s="393" t="s">
        <v>86</v>
      </c>
      <c r="H6493" s="394">
        <v>0.48220000000000002</v>
      </c>
      <c r="I6493" s="395">
        <v>18.571700000000003</v>
      </c>
      <c r="J6493" s="395">
        <v>8.9499999999999993</v>
      </c>
      <c r="K6493" s="379"/>
      <c r="L6493" s="491">
        <v>22.3</v>
      </c>
    </row>
    <row r="6494" spans="1:13" ht="36" x14ac:dyDescent="0.2">
      <c r="A6494" s="359" t="s">
        <v>10996</v>
      </c>
      <c r="B6494" s="373" t="s">
        <v>5794</v>
      </c>
      <c r="C6494" s="374" t="s">
        <v>6364</v>
      </c>
      <c r="D6494" s="373" t="s">
        <v>5791</v>
      </c>
      <c r="E6494" s="373" t="s">
        <v>6365</v>
      </c>
      <c r="F6494" s="375" t="s">
        <v>5798</v>
      </c>
      <c r="G6494" s="376" t="s">
        <v>5305</v>
      </c>
      <c r="H6494" s="377">
        <v>5.3E-3</v>
      </c>
      <c r="I6494" s="378">
        <v>2.2599999999999998</v>
      </c>
      <c r="J6494" s="378">
        <v>0.01</v>
      </c>
      <c r="K6494" s="379"/>
      <c r="L6494" s="493">
        <v>2.73</v>
      </c>
    </row>
    <row r="6495" spans="1:13" x14ac:dyDescent="0.2">
      <c r="A6495" s="359" t="s">
        <v>10998</v>
      </c>
      <c r="B6495" s="373" t="s">
        <v>5794</v>
      </c>
      <c r="C6495" s="374" t="s">
        <v>6259</v>
      </c>
      <c r="D6495" s="373" t="s">
        <v>5791</v>
      </c>
      <c r="E6495" s="373" t="s">
        <v>5411</v>
      </c>
      <c r="F6495" s="375" t="s">
        <v>5798</v>
      </c>
      <c r="G6495" s="376" t="s">
        <v>5305</v>
      </c>
      <c r="H6495" s="377">
        <v>0.18</v>
      </c>
      <c r="I6495" s="378">
        <v>2.2400000000000002</v>
      </c>
      <c r="J6495" s="378">
        <v>0.4</v>
      </c>
      <c r="K6495" s="379"/>
      <c r="L6495" s="493">
        <v>2.71</v>
      </c>
    </row>
    <row r="6496" spans="1:13" x14ac:dyDescent="0.2">
      <c r="A6496" s="359" t="s">
        <v>10999</v>
      </c>
      <c r="B6496" s="373" t="s">
        <v>5794</v>
      </c>
      <c r="C6496" s="374" t="s">
        <v>6345</v>
      </c>
      <c r="D6496" s="373" t="s">
        <v>5791</v>
      </c>
      <c r="E6496" s="373" t="s">
        <v>5570</v>
      </c>
      <c r="F6496" s="375" t="s">
        <v>5798</v>
      </c>
      <c r="G6496" s="376" t="s">
        <v>5566</v>
      </c>
      <c r="H6496" s="377">
        <v>0.109</v>
      </c>
      <c r="I6496" s="378">
        <v>28.73</v>
      </c>
      <c r="J6496" s="378">
        <v>3.13</v>
      </c>
      <c r="K6496" s="379"/>
      <c r="L6496" s="493">
        <v>34.619999999999997</v>
      </c>
    </row>
    <row r="6497" spans="1:13" x14ac:dyDescent="0.2">
      <c r="A6497" s="359" t="s">
        <v>11000</v>
      </c>
      <c r="B6497" s="373" t="s">
        <v>5794</v>
      </c>
      <c r="C6497" s="374" t="s">
        <v>6366</v>
      </c>
      <c r="D6497" s="373" t="s">
        <v>5791</v>
      </c>
      <c r="E6497" s="373" t="s">
        <v>5565</v>
      </c>
      <c r="F6497" s="375" t="s">
        <v>5798</v>
      </c>
      <c r="G6497" s="376" t="s">
        <v>5566</v>
      </c>
      <c r="H6497" s="377">
        <v>0.12859999999999999</v>
      </c>
      <c r="I6497" s="378">
        <v>36.26</v>
      </c>
      <c r="J6497" s="378">
        <v>4.66</v>
      </c>
      <c r="K6497" s="379"/>
      <c r="L6497" s="493">
        <v>43.69</v>
      </c>
    </row>
    <row r="6498" spans="1:13" x14ac:dyDescent="0.2">
      <c r="A6498" s="359" t="s">
        <v>11001</v>
      </c>
      <c r="B6498" s="360" t="s">
        <v>13278</v>
      </c>
      <c r="C6498" s="361" t="s">
        <v>5781</v>
      </c>
      <c r="D6498" s="360" t="s">
        <v>5782</v>
      </c>
      <c r="E6498" s="360" t="s">
        <v>5783</v>
      </c>
      <c r="F6498" s="362" t="s">
        <v>5784</v>
      </c>
      <c r="G6498" s="363" t="s">
        <v>5785</v>
      </c>
      <c r="H6498" s="361" t="s">
        <v>5786</v>
      </c>
      <c r="I6498" s="361" t="s">
        <v>5787</v>
      </c>
      <c r="J6498" s="361" t="s">
        <v>5788</v>
      </c>
      <c r="K6498" s="364"/>
      <c r="L6498" s="494"/>
    </row>
    <row r="6499" spans="1:13" x14ac:dyDescent="0.2">
      <c r="A6499" s="359" t="s">
        <v>11002</v>
      </c>
      <c r="B6499" s="365" t="s">
        <v>5789</v>
      </c>
      <c r="C6499" s="366" t="s">
        <v>6363</v>
      </c>
      <c r="D6499" s="365" t="s">
        <v>5791</v>
      </c>
      <c r="E6499" s="365" t="s">
        <v>506</v>
      </c>
      <c r="F6499" s="367">
        <v>26</v>
      </c>
      <c r="G6499" s="368" t="s">
        <v>5793</v>
      </c>
      <c r="H6499" s="369">
        <v>1</v>
      </c>
      <c r="I6499" s="370">
        <v>21.759999999999998</v>
      </c>
      <c r="J6499" s="370">
        <v>21.759999999999998</v>
      </c>
      <c r="K6499" s="371"/>
      <c r="L6499" s="495">
        <v>26.18</v>
      </c>
      <c r="M6499" s="488">
        <v>26.18</v>
      </c>
    </row>
    <row r="6500" spans="1:13" x14ac:dyDescent="0.2">
      <c r="A6500" s="359" t="s">
        <v>11003</v>
      </c>
      <c r="B6500" s="373" t="s">
        <v>5794</v>
      </c>
      <c r="C6500" s="374" t="s">
        <v>5795</v>
      </c>
      <c r="D6500" s="373" t="s">
        <v>5791</v>
      </c>
      <c r="E6500" s="373" t="s">
        <v>5302</v>
      </c>
      <c r="F6500" s="375" t="s">
        <v>5796</v>
      </c>
      <c r="G6500" s="376" t="s">
        <v>86</v>
      </c>
      <c r="H6500" s="377">
        <v>0.27350000000000002</v>
      </c>
      <c r="I6500" s="378">
        <v>12.5</v>
      </c>
      <c r="J6500" s="378">
        <v>3.41</v>
      </c>
      <c r="K6500" s="379"/>
      <c r="L6500" s="493">
        <v>15.06</v>
      </c>
    </row>
    <row r="6501" spans="1:13" x14ac:dyDescent="0.2">
      <c r="A6501" s="359" t="s">
        <v>15258</v>
      </c>
      <c r="B6501" s="396" t="s">
        <v>5794</v>
      </c>
      <c r="C6501" s="397" t="s">
        <v>6342</v>
      </c>
      <c r="D6501" s="396" t="s">
        <v>5791</v>
      </c>
      <c r="E6501" s="396" t="s">
        <v>5572</v>
      </c>
      <c r="F6501" s="398" t="s">
        <v>5798</v>
      </c>
      <c r="G6501" s="399" t="s">
        <v>5566</v>
      </c>
      <c r="H6501" s="400">
        <v>7.1499999999999994E-2</v>
      </c>
      <c r="I6501" s="430">
        <v>16.899999999999999</v>
      </c>
      <c r="J6501" s="380">
        <v>1.2</v>
      </c>
      <c r="K6501" s="379"/>
      <c r="L6501" s="489">
        <v>20.37</v>
      </c>
    </row>
    <row r="6502" spans="1:13" ht="12.75" thickBot="1" x14ac:dyDescent="0.25">
      <c r="A6502" s="359" t="s">
        <v>15259</v>
      </c>
      <c r="B6502" s="396" t="s">
        <v>5794</v>
      </c>
      <c r="C6502" s="397" t="s">
        <v>6283</v>
      </c>
      <c r="D6502" s="396" t="s">
        <v>5791</v>
      </c>
      <c r="E6502" s="396" t="s">
        <v>5557</v>
      </c>
      <c r="F6502" s="398" t="s">
        <v>5796</v>
      </c>
      <c r="G6502" s="399" t="s">
        <v>86</v>
      </c>
      <c r="H6502" s="400">
        <v>0.48220000000000002</v>
      </c>
      <c r="I6502" s="430">
        <v>18.571700000000003</v>
      </c>
      <c r="J6502" s="380">
        <v>8.9499999999999993</v>
      </c>
      <c r="K6502" s="379"/>
      <c r="L6502" s="489">
        <v>22.3</v>
      </c>
    </row>
    <row r="6503" spans="1:13" ht="36.75" thickTop="1" x14ac:dyDescent="0.2">
      <c r="A6503" s="359" t="s">
        <v>15260</v>
      </c>
      <c r="B6503" s="390" t="s">
        <v>5794</v>
      </c>
      <c r="C6503" s="391" t="s">
        <v>6364</v>
      </c>
      <c r="D6503" s="390" t="s">
        <v>5791</v>
      </c>
      <c r="E6503" s="390" t="s">
        <v>6365</v>
      </c>
      <c r="F6503" s="392" t="s">
        <v>5798</v>
      </c>
      <c r="G6503" s="393" t="s">
        <v>5305</v>
      </c>
      <c r="H6503" s="394">
        <v>5.3E-3</v>
      </c>
      <c r="I6503" s="395">
        <v>2.2599999999999998</v>
      </c>
      <c r="J6503" s="395">
        <v>0.01</v>
      </c>
      <c r="K6503" s="379"/>
      <c r="L6503" s="491">
        <v>2.73</v>
      </c>
    </row>
    <row r="6504" spans="1:13" x14ac:dyDescent="0.2">
      <c r="A6504" s="359" t="s">
        <v>11004</v>
      </c>
      <c r="B6504" s="373" t="s">
        <v>5794</v>
      </c>
      <c r="C6504" s="374" t="s">
        <v>6259</v>
      </c>
      <c r="D6504" s="373" t="s">
        <v>5791</v>
      </c>
      <c r="E6504" s="373" t="s">
        <v>5411</v>
      </c>
      <c r="F6504" s="375" t="s">
        <v>5798</v>
      </c>
      <c r="G6504" s="376" t="s">
        <v>5305</v>
      </c>
      <c r="H6504" s="377">
        <v>0.18</v>
      </c>
      <c r="I6504" s="378">
        <v>2.2400000000000002</v>
      </c>
      <c r="J6504" s="378">
        <v>0.4</v>
      </c>
      <c r="K6504" s="379"/>
      <c r="L6504" s="493">
        <v>2.71</v>
      </c>
    </row>
    <row r="6505" spans="1:13" x14ac:dyDescent="0.2">
      <c r="A6505" s="359" t="s">
        <v>11006</v>
      </c>
      <c r="B6505" s="373" t="s">
        <v>5794</v>
      </c>
      <c r="C6505" s="374" t="s">
        <v>6345</v>
      </c>
      <c r="D6505" s="373" t="s">
        <v>5791</v>
      </c>
      <c r="E6505" s="373" t="s">
        <v>5570</v>
      </c>
      <c r="F6505" s="375" t="s">
        <v>5798</v>
      </c>
      <c r="G6505" s="376" t="s">
        <v>5566</v>
      </c>
      <c r="H6505" s="377">
        <v>0.109</v>
      </c>
      <c r="I6505" s="378">
        <v>28.73</v>
      </c>
      <c r="J6505" s="378">
        <v>3.13</v>
      </c>
      <c r="K6505" s="379"/>
      <c r="L6505" s="493">
        <v>34.619999999999997</v>
      </c>
    </row>
    <row r="6506" spans="1:13" x14ac:dyDescent="0.2">
      <c r="A6506" s="359" t="s">
        <v>11007</v>
      </c>
      <c r="B6506" s="373" t="s">
        <v>5794</v>
      </c>
      <c r="C6506" s="374" t="s">
        <v>6366</v>
      </c>
      <c r="D6506" s="373" t="s">
        <v>5791</v>
      </c>
      <c r="E6506" s="373" t="s">
        <v>5565</v>
      </c>
      <c r="F6506" s="375" t="s">
        <v>5798</v>
      </c>
      <c r="G6506" s="376" t="s">
        <v>5566</v>
      </c>
      <c r="H6506" s="377">
        <v>0.12859999999999999</v>
      </c>
      <c r="I6506" s="378">
        <v>36.26</v>
      </c>
      <c r="J6506" s="378">
        <v>4.66</v>
      </c>
      <c r="K6506" s="379"/>
      <c r="L6506" s="493">
        <v>43.69</v>
      </c>
    </row>
    <row r="6507" spans="1:13" x14ac:dyDescent="0.2">
      <c r="A6507" s="359" t="s">
        <v>11008</v>
      </c>
      <c r="B6507" s="360" t="s">
        <v>13279</v>
      </c>
      <c r="C6507" s="361" t="s">
        <v>5781</v>
      </c>
      <c r="D6507" s="360" t="s">
        <v>5782</v>
      </c>
      <c r="E6507" s="360" t="s">
        <v>5783</v>
      </c>
      <c r="F6507" s="362" t="s">
        <v>5784</v>
      </c>
      <c r="G6507" s="363" t="s">
        <v>5785</v>
      </c>
      <c r="H6507" s="361" t="s">
        <v>5786</v>
      </c>
      <c r="I6507" s="361" t="s">
        <v>5787</v>
      </c>
      <c r="J6507" s="361" t="s">
        <v>5788</v>
      </c>
      <c r="K6507" s="364"/>
      <c r="L6507" s="494"/>
    </row>
    <row r="6508" spans="1:13" x14ac:dyDescent="0.2">
      <c r="A6508" s="359" t="s">
        <v>11009</v>
      </c>
      <c r="B6508" s="365" t="s">
        <v>5789</v>
      </c>
      <c r="C6508" s="366" t="s">
        <v>6369</v>
      </c>
      <c r="D6508" s="365" t="s">
        <v>5791</v>
      </c>
      <c r="E6508" s="365" t="s">
        <v>513</v>
      </c>
      <c r="F6508" s="367">
        <v>26</v>
      </c>
      <c r="G6508" s="368" t="s">
        <v>5793</v>
      </c>
      <c r="H6508" s="369">
        <v>1</v>
      </c>
      <c r="I6508" s="370">
        <v>11.02</v>
      </c>
      <c r="J6508" s="370">
        <v>11.02</v>
      </c>
      <c r="K6508" s="371"/>
      <c r="L6508" s="495">
        <v>13.26</v>
      </c>
      <c r="M6508" s="488">
        <v>13.26</v>
      </c>
    </row>
    <row r="6509" spans="1:13" x14ac:dyDescent="0.2">
      <c r="A6509" s="359" t="s">
        <v>11010</v>
      </c>
      <c r="B6509" s="373" t="s">
        <v>5794</v>
      </c>
      <c r="C6509" s="374" t="s">
        <v>5795</v>
      </c>
      <c r="D6509" s="373" t="s">
        <v>5791</v>
      </c>
      <c r="E6509" s="373" t="s">
        <v>5302</v>
      </c>
      <c r="F6509" s="375" t="s">
        <v>5796</v>
      </c>
      <c r="G6509" s="376" t="s">
        <v>86</v>
      </c>
      <c r="H6509" s="377">
        <v>7.0000000000000007E-2</v>
      </c>
      <c r="I6509" s="378">
        <v>12.5</v>
      </c>
      <c r="J6509" s="378">
        <v>0.87</v>
      </c>
      <c r="K6509" s="379"/>
      <c r="L6509" s="493">
        <v>15.06</v>
      </c>
    </row>
    <row r="6510" spans="1:13" x14ac:dyDescent="0.2">
      <c r="A6510" s="359" t="s">
        <v>11011</v>
      </c>
      <c r="B6510" s="373" t="s">
        <v>5794</v>
      </c>
      <c r="C6510" s="374" t="s">
        <v>6283</v>
      </c>
      <c r="D6510" s="373" t="s">
        <v>5791</v>
      </c>
      <c r="E6510" s="373" t="s">
        <v>5557</v>
      </c>
      <c r="F6510" s="375" t="s">
        <v>5796</v>
      </c>
      <c r="G6510" s="376" t="s">
        <v>86</v>
      </c>
      <c r="H6510" s="377">
        <v>0.13</v>
      </c>
      <c r="I6510" s="378">
        <v>18.510000000000002</v>
      </c>
      <c r="J6510" s="378">
        <v>2.4</v>
      </c>
      <c r="K6510" s="379"/>
      <c r="L6510" s="493">
        <v>22.3</v>
      </c>
    </row>
    <row r="6511" spans="1:13" ht="36" x14ac:dyDescent="0.2">
      <c r="A6511" s="359" t="s">
        <v>15261</v>
      </c>
      <c r="B6511" s="396" t="s">
        <v>5794</v>
      </c>
      <c r="C6511" s="397" t="s">
        <v>6364</v>
      </c>
      <c r="D6511" s="396" t="s">
        <v>5791</v>
      </c>
      <c r="E6511" s="396" t="s">
        <v>6365</v>
      </c>
      <c r="F6511" s="398" t="s">
        <v>5798</v>
      </c>
      <c r="G6511" s="399" t="s">
        <v>5305</v>
      </c>
      <c r="H6511" s="400">
        <v>5.3E-3</v>
      </c>
      <c r="I6511" s="430">
        <v>2.2599999999999998</v>
      </c>
      <c r="J6511" s="380">
        <v>0.01</v>
      </c>
      <c r="K6511" s="379"/>
      <c r="L6511" s="489">
        <v>2.73</v>
      </c>
    </row>
    <row r="6512" spans="1:13" ht="12.75" thickBot="1" x14ac:dyDescent="0.25">
      <c r="A6512" s="359" t="s">
        <v>15262</v>
      </c>
      <c r="B6512" s="396" t="s">
        <v>5794</v>
      </c>
      <c r="C6512" s="397" t="s">
        <v>6370</v>
      </c>
      <c r="D6512" s="396" t="s">
        <v>5791</v>
      </c>
      <c r="E6512" s="396" t="s">
        <v>6371</v>
      </c>
      <c r="F6512" s="398" t="s">
        <v>5798</v>
      </c>
      <c r="G6512" s="399" t="s">
        <v>5566</v>
      </c>
      <c r="H6512" s="400">
        <v>0.03</v>
      </c>
      <c r="I6512" s="430">
        <v>21.18</v>
      </c>
      <c r="J6512" s="380">
        <v>0.63</v>
      </c>
      <c r="K6512" s="379"/>
      <c r="L6512" s="489">
        <v>25.52</v>
      </c>
    </row>
    <row r="6513" spans="1:13" ht="12.75" thickTop="1" x14ac:dyDescent="0.2">
      <c r="A6513" s="359" t="s">
        <v>15263</v>
      </c>
      <c r="B6513" s="390" t="s">
        <v>5794</v>
      </c>
      <c r="C6513" s="391" t="s">
        <v>6259</v>
      </c>
      <c r="D6513" s="390" t="s">
        <v>5791</v>
      </c>
      <c r="E6513" s="390" t="s">
        <v>5411</v>
      </c>
      <c r="F6513" s="392" t="s">
        <v>5798</v>
      </c>
      <c r="G6513" s="393" t="s">
        <v>5305</v>
      </c>
      <c r="H6513" s="394">
        <v>0.25</v>
      </c>
      <c r="I6513" s="395">
        <v>2.2848000000000002</v>
      </c>
      <c r="J6513" s="395">
        <v>0.56999999999999995</v>
      </c>
      <c r="K6513" s="379"/>
      <c r="L6513" s="491">
        <v>2.71</v>
      </c>
    </row>
    <row r="6514" spans="1:13" ht="24" x14ac:dyDescent="0.2">
      <c r="A6514" s="359" t="s">
        <v>11012</v>
      </c>
      <c r="B6514" s="373" t="s">
        <v>5794</v>
      </c>
      <c r="C6514" s="374" t="s">
        <v>6372</v>
      </c>
      <c r="D6514" s="373" t="s">
        <v>5791</v>
      </c>
      <c r="E6514" s="373" t="s">
        <v>6373</v>
      </c>
      <c r="F6514" s="375" t="s">
        <v>5798</v>
      </c>
      <c r="G6514" s="376" t="s">
        <v>5566</v>
      </c>
      <c r="H6514" s="377">
        <v>0.16</v>
      </c>
      <c r="I6514" s="378">
        <v>40.89</v>
      </c>
      <c r="J6514" s="378">
        <v>6.54</v>
      </c>
      <c r="K6514" s="379"/>
      <c r="L6514" s="493">
        <v>49.27</v>
      </c>
    </row>
    <row r="6515" spans="1:13" x14ac:dyDescent="0.2">
      <c r="A6515" s="359" t="s">
        <v>11014</v>
      </c>
      <c r="B6515" s="360" t="s">
        <v>13280</v>
      </c>
      <c r="C6515" s="361" t="s">
        <v>5781</v>
      </c>
      <c r="D6515" s="360" t="s">
        <v>5782</v>
      </c>
      <c r="E6515" s="360" t="s">
        <v>5783</v>
      </c>
      <c r="F6515" s="362" t="s">
        <v>5784</v>
      </c>
      <c r="G6515" s="363" t="s">
        <v>5785</v>
      </c>
      <c r="H6515" s="361" t="s">
        <v>5786</v>
      </c>
      <c r="I6515" s="361" t="s">
        <v>5787</v>
      </c>
      <c r="J6515" s="361" t="s">
        <v>5788</v>
      </c>
      <c r="K6515" s="364"/>
      <c r="L6515" s="494"/>
    </row>
    <row r="6516" spans="1:13" x14ac:dyDescent="0.2">
      <c r="A6516" s="359" t="s">
        <v>11017</v>
      </c>
      <c r="B6516" s="365" t="s">
        <v>5789</v>
      </c>
      <c r="C6516" s="366" t="s">
        <v>5831</v>
      </c>
      <c r="D6516" s="365" t="s">
        <v>5791</v>
      </c>
      <c r="E6516" s="365" t="s">
        <v>175</v>
      </c>
      <c r="F6516" s="367">
        <v>27</v>
      </c>
      <c r="G6516" s="368" t="s">
        <v>5793</v>
      </c>
      <c r="H6516" s="369">
        <v>1</v>
      </c>
      <c r="I6516" s="370">
        <v>3.0300000000000002</v>
      </c>
      <c r="J6516" s="370">
        <v>3.0300000000000002</v>
      </c>
      <c r="K6516" s="371"/>
      <c r="L6516" s="495">
        <v>3.64</v>
      </c>
      <c r="M6516" s="488">
        <v>3.64</v>
      </c>
    </row>
    <row r="6517" spans="1:13" x14ac:dyDescent="0.2">
      <c r="A6517" s="359" t="s">
        <v>11018</v>
      </c>
      <c r="B6517" s="373" t="s">
        <v>5794</v>
      </c>
      <c r="C6517" s="374" t="s">
        <v>5832</v>
      </c>
      <c r="D6517" s="373" t="s">
        <v>5791</v>
      </c>
      <c r="E6517" s="373" t="s">
        <v>5833</v>
      </c>
      <c r="F6517" s="375" t="s">
        <v>5798</v>
      </c>
      <c r="G6517" s="376" t="s">
        <v>5566</v>
      </c>
      <c r="H6517" s="377">
        <v>0.05</v>
      </c>
      <c r="I6517" s="378">
        <v>7.81</v>
      </c>
      <c r="J6517" s="378">
        <v>0.39</v>
      </c>
      <c r="K6517" s="379"/>
      <c r="L6517" s="493">
        <v>9.42</v>
      </c>
    </row>
    <row r="6518" spans="1:13" x14ac:dyDescent="0.2">
      <c r="A6518" s="359" t="s">
        <v>11019</v>
      </c>
      <c r="B6518" s="373" t="s">
        <v>5794</v>
      </c>
      <c r="C6518" s="374" t="s">
        <v>5815</v>
      </c>
      <c r="D6518" s="373" t="s">
        <v>5791</v>
      </c>
      <c r="E6518" s="373" t="s">
        <v>5286</v>
      </c>
      <c r="F6518" s="375" t="s">
        <v>5796</v>
      </c>
      <c r="G6518" s="376" t="s">
        <v>86</v>
      </c>
      <c r="H6518" s="377">
        <v>0.15</v>
      </c>
      <c r="I6518" s="378">
        <v>11.1807</v>
      </c>
      <c r="J6518" s="378">
        <v>1.67</v>
      </c>
      <c r="K6518" s="379"/>
      <c r="L6518" s="493">
        <v>13.34</v>
      </c>
    </row>
    <row r="6519" spans="1:13" x14ac:dyDescent="0.2">
      <c r="A6519" s="359" t="s">
        <v>11020</v>
      </c>
      <c r="B6519" s="373" t="s">
        <v>5794</v>
      </c>
      <c r="C6519" s="374" t="s">
        <v>5834</v>
      </c>
      <c r="D6519" s="373" t="s">
        <v>5791</v>
      </c>
      <c r="E6519" s="373" t="s">
        <v>5835</v>
      </c>
      <c r="F6519" s="375" t="s">
        <v>5798</v>
      </c>
      <c r="G6519" s="376" t="s">
        <v>5566</v>
      </c>
      <c r="H6519" s="377">
        <v>0.1084</v>
      </c>
      <c r="I6519" s="378">
        <v>8.25</v>
      </c>
      <c r="J6519" s="378">
        <v>0.89</v>
      </c>
      <c r="K6519" s="379"/>
      <c r="L6519" s="493">
        <v>9.9499999999999993</v>
      </c>
    </row>
    <row r="6520" spans="1:13" x14ac:dyDescent="0.2">
      <c r="A6520" s="359" t="s">
        <v>11021</v>
      </c>
      <c r="B6520" s="373" t="s">
        <v>5794</v>
      </c>
      <c r="C6520" s="374" t="s">
        <v>5836</v>
      </c>
      <c r="D6520" s="373" t="s">
        <v>5791</v>
      </c>
      <c r="E6520" s="373" t="s">
        <v>5837</v>
      </c>
      <c r="F6520" s="375" t="s">
        <v>5798</v>
      </c>
      <c r="G6520" s="376" t="s">
        <v>5298</v>
      </c>
      <c r="H6520" s="377">
        <v>0.01</v>
      </c>
      <c r="I6520" s="378">
        <v>8.83</v>
      </c>
      <c r="J6520" s="378">
        <v>0.08</v>
      </c>
      <c r="K6520" s="379"/>
      <c r="L6520" s="493">
        <v>10.64</v>
      </c>
    </row>
    <row r="6521" spans="1:13" x14ac:dyDescent="0.2">
      <c r="A6521" s="359" t="s">
        <v>15264</v>
      </c>
      <c r="B6521" s="381" t="s">
        <v>13281</v>
      </c>
      <c r="C6521" s="382" t="s">
        <v>5781</v>
      </c>
      <c r="D6521" s="381" t="s">
        <v>5782</v>
      </c>
      <c r="E6521" s="381" t="s">
        <v>5783</v>
      </c>
      <c r="F6521" s="383" t="s">
        <v>5784</v>
      </c>
      <c r="G6521" s="384" t="s">
        <v>5785</v>
      </c>
      <c r="H6521" s="382" t="s">
        <v>5786</v>
      </c>
      <c r="I6521" s="431" t="s">
        <v>5787</v>
      </c>
      <c r="J6521" s="382" t="s">
        <v>5788</v>
      </c>
      <c r="K6521" s="364"/>
    </row>
    <row r="6522" spans="1:13" ht="12.75" thickBot="1" x14ac:dyDescent="0.25">
      <c r="A6522" s="359" t="s">
        <v>15265</v>
      </c>
      <c r="B6522" s="385" t="s">
        <v>5789</v>
      </c>
      <c r="C6522" s="386" t="s">
        <v>5930</v>
      </c>
      <c r="D6522" s="385" t="s">
        <v>5791</v>
      </c>
      <c r="E6522" s="385" t="s">
        <v>236</v>
      </c>
      <c r="F6522" s="387">
        <v>2</v>
      </c>
      <c r="G6522" s="388" t="s">
        <v>5793</v>
      </c>
      <c r="H6522" s="389">
        <v>1</v>
      </c>
      <c r="I6522" s="432">
        <v>2.21</v>
      </c>
      <c r="J6522" s="372">
        <v>2.21</v>
      </c>
      <c r="K6522" s="371"/>
      <c r="L6522" s="488">
        <v>2.66</v>
      </c>
      <c r="M6522" s="488">
        <v>2.66</v>
      </c>
    </row>
    <row r="6523" spans="1:13" ht="12.75" thickTop="1" x14ac:dyDescent="0.2">
      <c r="A6523" s="359" t="s">
        <v>15266</v>
      </c>
      <c r="B6523" s="390" t="s">
        <v>5794</v>
      </c>
      <c r="C6523" s="391" t="s">
        <v>5815</v>
      </c>
      <c r="D6523" s="390" t="s">
        <v>5791</v>
      </c>
      <c r="E6523" s="390" t="s">
        <v>5286</v>
      </c>
      <c r="F6523" s="392" t="s">
        <v>5796</v>
      </c>
      <c r="G6523" s="393" t="s">
        <v>86</v>
      </c>
      <c r="H6523" s="394">
        <v>0.2</v>
      </c>
      <c r="I6523" s="395">
        <v>11.07</v>
      </c>
      <c r="J6523" s="395">
        <v>2.21</v>
      </c>
      <c r="K6523" s="379"/>
      <c r="L6523" s="491">
        <v>13.34</v>
      </c>
    </row>
    <row r="6524" spans="1:13" x14ac:dyDescent="0.2">
      <c r="A6524" s="359" t="s">
        <v>11022</v>
      </c>
      <c r="B6524" s="360" t="s">
        <v>13282</v>
      </c>
      <c r="C6524" s="361" t="s">
        <v>5781</v>
      </c>
      <c r="D6524" s="360" t="s">
        <v>5782</v>
      </c>
      <c r="E6524" s="360" t="s">
        <v>5783</v>
      </c>
      <c r="F6524" s="362" t="s">
        <v>5784</v>
      </c>
      <c r="G6524" s="363" t="s">
        <v>5785</v>
      </c>
      <c r="H6524" s="361" t="s">
        <v>5786</v>
      </c>
      <c r="I6524" s="361" t="s">
        <v>5787</v>
      </c>
      <c r="J6524" s="361" t="s">
        <v>5788</v>
      </c>
      <c r="K6524" s="364"/>
      <c r="L6524" s="494"/>
    </row>
    <row r="6525" spans="1:13" x14ac:dyDescent="0.2">
      <c r="A6525" s="359" t="s">
        <v>11024</v>
      </c>
      <c r="B6525" s="365" t="s">
        <v>5789</v>
      </c>
      <c r="C6525" s="366" t="s">
        <v>5923</v>
      </c>
      <c r="D6525" s="365" t="s">
        <v>5791</v>
      </c>
      <c r="E6525" s="365" t="s">
        <v>230</v>
      </c>
      <c r="F6525" s="367">
        <v>3</v>
      </c>
      <c r="G6525" s="368" t="s">
        <v>5885</v>
      </c>
      <c r="H6525" s="369">
        <v>1</v>
      </c>
      <c r="I6525" s="370">
        <v>36.269999999999996</v>
      </c>
      <c r="J6525" s="370">
        <v>36.269999999999996</v>
      </c>
      <c r="K6525" s="371"/>
      <c r="L6525" s="495">
        <v>43.7</v>
      </c>
      <c r="M6525" s="488">
        <v>43.7</v>
      </c>
    </row>
    <row r="6526" spans="1:13" x14ac:dyDescent="0.2">
      <c r="A6526" s="359" t="s">
        <v>11025</v>
      </c>
      <c r="B6526" s="373" t="s">
        <v>5794</v>
      </c>
      <c r="C6526" s="374" t="s">
        <v>5815</v>
      </c>
      <c r="D6526" s="373" t="s">
        <v>5791</v>
      </c>
      <c r="E6526" s="373" t="s">
        <v>5286</v>
      </c>
      <c r="F6526" s="375" t="s">
        <v>5796</v>
      </c>
      <c r="G6526" s="376" t="s">
        <v>86</v>
      </c>
      <c r="H6526" s="377">
        <v>0.72</v>
      </c>
      <c r="I6526" s="378">
        <v>11.056162500000005</v>
      </c>
      <c r="J6526" s="378">
        <v>7.96</v>
      </c>
      <c r="K6526" s="379"/>
      <c r="L6526" s="493">
        <v>13.34</v>
      </c>
    </row>
    <row r="6527" spans="1:13" x14ac:dyDescent="0.2">
      <c r="A6527" s="359" t="s">
        <v>11026</v>
      </c>
      <c r="B6527" s="373" t="s">
        <v>5794</v>
      </c>
      <c r="C6527" s="374" t="s">
        <v>5924</v>
      </c>
      <c r="D6527" s="373" t="s">
        <v>5791</v>
      </c>
      <c r="E6527" s="373" t="s">
        <v>5925</v>
      </c>
      <c r="F6527" s="375" t="s">
        <v>5798</v>
      </c>
      <c r="G6527" s="376" t="s">
        <v>86</v>
      </c>
      <c r="H6527" s="377">
        <v>0.4</v>
      </c>
      <c r="I6527" s="378">
        <v>70.78</v>
      </c>
      <c r="J6527" s="378">
        <v>28.31</v>
      </c>
      <c r="K6527" s="379"/>
      <c r="L6527" s="493">
        <v>85.27</v>
      </c>
    </row>
    <row r="6528" spans="1:13" x14ac:dyDescent="0.2">
      <c r="A6528" s="359" t="s">
        <v>11027</v>
      </c>
      <c r="B6528" s="360" t="s">
        <v>13283</v>
      </c>
      <c r="C6528" s="361" t="s">
        <v>5781</v>
      </c>
      <c r="D6528" s="360" t="s">
        <v>5782</v>
      </c>
      <c r="E6528" s="360" t="s">
        <v>5783</v>
      </c>
      <c r="F6528" s="362" t="s">
        <v>5784</v>
      </c>
      <c r="G6528" s="363" t="s">
        <v>5785</v>
      </c>
      <c r="H6528" s="361" t="s">
        <v>5786</v>
      </c>
      <c r="I6528" s="361" t="s">
        <v>5787</v>
      </c>
      <c r="J6528" s="361" t="s">
        <v>5788</v>
      </c>
      <c r="K6528" s="364"/>
      <c r="L6528" s="494"/>
    </row>
    <row r="6529" spans="1:13" x14ac:dyDescent="0.2">
      <c r="A6529" s="359" t="s">
        <v>11028</v>
      </c>
      <c r="B6529" s="365" t="s">
        <v>5789</v>
      </c>
      <c r="C6529" s="366" t="s">
        <v>5946</v>
      </c>
      <c r="D6529" s="365" t="s">
        <v>5791</v>
      </c>
      <c r="E6529" s="365" t="s">
        <v>261</v>
      </c>
      <c r="F6529" s="367">
        <v>16</v>
      </c>
      <c r="G6529" s="368" t="s">
        <v>5385</v>
      </c>
      <c r="H6529" s="369">
        <v>1</v>
      </c>
      <c r="I6529" s="370">
        <v>51.76</v>
      </c>
      <c r="J6529" s="370">
        <v>51.760000000000005</v>
      </c>
      <c r="K6529" s="371"/>
      <c r="L6529" s="495">
        <v>62.37</v>
      </c>
      <c r="M6529" s="488">
        <v>62.37</v>
      </c>
    </row>
    <row r="6530" spans="1:13" x14ac:dyDescent="0.2">
      <c r="A6530" s="359" t="s">
        <v>11029</v>
      </c>
      <c r="B6530" s="373" t="s">
        <v>5794</v>
      </c>
      <c r="C6530" s="374" t="s">
        <v>5947</v>
      </c>
      <c r="D6530" s="373" t="s">
        <v>5791</v>
      </c>
      <c r="E6530" s="373" t="s">
        <v>5948</v>
      </c>
      <c r="F6530" s="375" t="s">
        <v>5796</v>
      </c>
      <c r="G6530" s="376" t="s">
        <v>86</v>
      </c>
      <c r="H6530" s="377">
        <v>1.7</v>
      </c>
      <c r="I6530" s="378">
        <v>16.7</v>
      </c>
      <c r="J6530" s="378">
        <v>28.39</v>
      </c>
      <c r="K6530" s="379"/>
      <c r="L6530" s="493">
        <v>20.12</v>
      </c>
    </row>
    <row r="6531" spans="1:13" x14ac:dyDescent="0.2">
      <c r="A6531" s="359" t="s">
        <v>15267</v>
      </c>
      <c r="B6531" s="396" t="s">
        <v>5794</v>
      </c>
      <c r="C6531" s="397" t="s">
        <v>5949</v>
      </c>
      <c r="D6531" s="396" t="s">
        <v>5791</v>
      </c>
      <c r="E6531" s="396" t="s">
        <v>5950</v>
      </c>
      <c r="F6531" s="398" t="s">
        <v>5798</v>
      </c>
      <c r="G6531" s="399" t="s">
        <v>5385</v>
      </c>
      <c r="H6531" s="400">
        <v>1</v>
      </c>
      <c r="I6531" s="430">
        <v>23.370258333333336</v>
      </c>
      <c r="J6531" s="380">
        <v>23.37</v>
      </c>
      <c r="K6531" s="379"/>
      <c r="L6531" s="489">
        <v>28.17</v>
      </c>
    </row>
    <row r="6532" spans="1:13" ht="12.75" thickBot="1" x14ac:dyDescent="0.25">
      <c r="A6532" s="359" t="s">
        <v>15268</v>
      </c>
      <c r="B6532" s="381" t="s">
        <v>13284</v>
      </c>
      <c r="C6532" s="382" t="s">
        <v>5781</v>
      </c>
      <c r="D6532" s="381" t="s">
        <v>5782</v>
      </c>
      <c r="E6532" s="381" t="s">
        <v>5783</v>
      </c>
      <c r="F6532" s="383" t="s">
        <v>5784</v>
      </c>
      <c r="G6532" s="384" t="s">
        <v>5785</v>
      </c>
      <c r="H6532" s="382" t="s">
        <v>5786</v>
      </c>
      <c r="I6532" s="431" t="s">
        <v>5787</v>
      </c>
      <c r="J6532" s="382" t="s">
        <v>5788</v>
      </c>
      <c r="K6532" s="364"/>
    </row>
    <row r="6533" spans="1:13" ht="24.75" thickTop="1" x14ac:dyDescent="0.2">
      <c r="A6533" s="359" t="s">
        <v>15269</v>
      </c>
      <c r="B6533" s="401" t="s">
        <v>5789</v>
      </c>
      <c r="C6533" s="402" t="s">
        <v>5952</v>
      </c>
      <c r="D6533" s="401" t="s">
        <v>5791</v>
      </c>
      <c r="E6533" s="401" t="s">
        <v>265</v>
      </c>
      <c r="F6533" s="403">
        <v>2</v>
      </c>
      <c r="G6533" s="404" t="s">
        <v>5793</v>
      </c>
      <c r="H6533" s="405">
        <v>1</v>
      </c>
      <c r="I6533" s="406">
        <v>4.5</v>
      </c>
      <c r="J6533" s="406">
        <v>4.5</v>
      </c>
      <c r="K6533" s="371"/>
      <c r="L6533" s="496">
        <v>5.39</v>
      </c>
      <c r="M6533" s="488">
        <v>5.39</v>
      </c>
    </row>
    <row r="6534" spans="1:13" x14ac:dyDescent="0.2">
      <c r="A6534" s="359" t="s">
        <v>11030</v>
      </c>
      <c r="B6534" s="373" t="s">
        <v>5794</v>
      </c>
      <c r="C6534" s="374" t="s">
        <v>5882</v>
      </c>
      <c r="D6534" s="373" t="s">
        <v>5791</v>
      </c>
      <c r="E6534" s="373" t="s">
        <v>5402</v>
      </c>
      <c r="F6534" s="375" t="s">
        <v>5796</v>
      </c>
      <c r="G6534" s="376" t="s">
        <v>86</v>
      </c>
      <c r="H6534" s="377">
        <v>3.73E-2</v>
      </c>
      <c r="I6534" s="378">
        <v>18.510000000000002</v>
      </c>
      <c r="J6534" s="378">
        <v>0.69</v>
      </c>
      <c r="K6534" s="379"/>
      <c r="L6534" s="493">
        <v>22.3</v>
      </c>
    </row>
    <row r="6535" spans="1:13" x14ac:dyDescent="0.2">
      <c r="A6535" s="359" t="s">
        <v>11032</v>
      </c>
      <c r="B6535" s="373" t="s">
        <v>5794</v>
      </c>
      <c r="C6535" s="374" t="s">
        <v>5815</v>
      </c>
      <c r="D6535" s="373" t="s">
        <v>5791</v>
      </c>
      <c r="E6535" s="373" t="s">
        <v>5286</v>
      </c>
      <c r="F6535" s="375" t="s">
        <v>5796</v>
      </c>
      <c r="G6535" s="376" t="s">
        <v>86</v>
      </c>
      <c r="H6535" s="377">
        <v>5.8299999999999998E-2</v>
      </c>
      <c r="I6535" s="378">
        <v>11.07</v>
      </c>
      <c r="J6535" s="378">
        <v>0.64</v>
      </c>
      <c r="K6535" s="379"/>
      <c r="L6535" s="493">
        <v>13.34</v>
      </c>
    </row>
    <row r="6536" spans="1:13" x14ac:dyDescent="0.2">
      <c r="A6536" s="359" t="s">
        <v>11033</v>
      </c>
      <c r="B6536" s="373" t="s">
        <v>5794</v>
      </c>
      <c r="C6536" s="374" t="s">
        <v>5953</v>
      </c>
      <c r="D6536" s="373" t="s">
        <v>5791</v>
      </c>
      <c r="E6536" s="373" t="s">
        <v>5297</v>
      </c>
      <c r="F6536" s="375" t="s">
        <v>5798</v>
      </c>
      <c r="G6536" s="376" t="s">
        <v>5298</v>
      </c>
      <c r="H6536" s="377">
        <v>2.3999999999999998E-3</v>
      </c>
      <c r="I6536" s="378">
        <v>20.12</v>
      </c>
      <c r="J6536" s="378">
        <v>0.04</v>
      </c>
      <c r="K6536" s="379"/>
      <c r="L6536" s="493">
        <v>24.25</v>
      </c>
    </row>
    <row r="6537" spans="1:13" x14ac:dyDescent="0.2">
      <c r="A6537" s="359" t="s">
        <v>11034</v>
      </c>
      <c r="B6537" s="373" t="s">
        <v>5794</v>
      </c>
      <c r="C6537" s="374" t="s">
        <v>5954</v>
      </c>
      <c r="D6537" s="373" t="s">
        <v>5791</v>
      </c>
      <c r="E6537" s="373" t="s">
        <v>5389</v>
      </c>
      <c r="F6537" s="375" t="s">
        <v>5798</v>
      </c>
      <c r="G6537" s="376" t="s">
        <v>5385</v>
      </c>
      <c r="H6537" s="377">
        <v>0.21160000000000001</v>
      </c>
      <c r="I6537" s="378">
        <v>7.2467500000000111</v>
      </c>
      <c r="J6537" s="378">
        <v>1.53</v>
      </c>
      <c r="K6537" s="379"/>
      <c r="L6537" s="493">
        <v>8.52</v>
      </c>
    </row>
    <row r="6538" spans="1:13" x14ac:dyDescent="0.2">
      <c r="A6538" s="359" t="s">
        <v>11035</v>
      </c>
      <c r="B6538" s="373" t="s">
        <v>5794</v>
      </c>
      <c r="C6538" s="374" t="s">
        <v>5955</v>
      </c>
      <c r="D6538" s="373" t="s">
        <v>5791</v>
      </c>
      <c r="E6538" s="373" t="s">
        <v>5387</v>
      </c>
      <c r="F6538" s="375" t="s">
        <v>5798</v>
      </c>
      <c r="G6538" s="376" t="s">
        <v>5298</v>
      </c>
      <c r="H6538" s="377">
        <v>5.7999999999999996E-3</v>
      </c>
      <c r="I6538" s="378">
        <v>20.66</v>
      </c>
      <c r="J6538" s="378">
        <v>0.11</v>
      </c>
      <c r="K6538" s="379"/>
      <c r="L6538" s="493">
        <v>24.9</v>
      </c>
    </row>
    <row r="6539" spans="1:13" x14ac:dyDescent="0.2">
      <c r="A6539" s="359" t="s">
        <v>11036</v>
      </c>
      <c r="B6539" s="373" t="s">
        <v>5794</v>
      </c>
      <c r="C6539" s="374" t="s">
        <v>5956</v>
      </c>
      <c r="D6539" s="373" t="s">
        <v>5791</v>
      </c>
      <c r="E6539" s="373" t="s">
        <v>5957</v>
      </c>
      <c r="F6539" s="375" t="s">
        <v>5798</v>
      </c>
      <c r="G6539" s="376" t="s">
        <v>5385</v>
      </c>
      <c r="H6539" s="377">
        <v>0.21160000000000001</v>
      </c>
      <c r="I6539" s="378">
        <v>6.84</v>
      </c>
      <c r="J6539" s="378">
        <v>1.44</v>
      </c>
      <c r="K6539" s="379"/>
      <c r="L6539" s="493">
        <v>8.25</v>
      </c>
    </row>
    <row r="6540" spans="1:13" x14ac:dyDescent="0.2">
      <c r="A6540" s="359" t="s">
        <v>11037</v>
      </c>
      <c r="B6540" s="373" t="s">
        <v>5794</v>
      </c>
      <c r="C6540" s="374" t="s">
        <v>5958</v>
      </c>
      <c r="D6540" s="373" t="s">
        <v>5791</v>
      </c>
      <c r="E6540" s="373" t="s">
        <v>5959</v>
      </c>
      <c r="F6540" s="375" t="s">
        <v>5798</v>
      </c>
      <c r="G6540" s="376" t="s">
        <v>5566</v>
      </c>
      <c r="H6540" s="377">
        <v>5.1999999999999998E-3</v>
      </c>
      <c r="I6540" s="378">
        <v>10.69</v>
      </c>
      <c r="J6540" s="378">
        <v>0.05</v>
      </c>
      <c r="K6540" s="379"/>
      <c r="L6540" s="493">
        <v>12.89</v>
      </c>
    </row>
    <row r="6541" spans="1:13" x14ac:dyDescent="0.2">
      <c r="A6541" s="359" t="s">
        <v>11038</v>
      </c>
      <c r="B6541" s="360" t="s">
        <v>13285</v>
      </c>
      <c r="C6541" s="361" t="s">
        <v>5781</v>
      </c>
      <c r="D6541" s="360" t="s">
        <v>5782</v>
      </c>
      <c r="E6541" s="360" t="s">
        <v>5783</v>
      </c>
      <c r="F6541" s="362" t="s">
        <v>5784</v>
      </c>
      <c r="G6541" s="363" t="s">
        <v>5785</v>
      </c>
      <c r="H6541" s="361" t="s">
        <v>5786</v>
      </c>
      <c r="I6541" s="361" t="s">
        <v>5787</v>
      </c>
      <c r="J6541" s="361" t="s">
        <v>5788</v>
      </c>
      <c r="K6541" s="364"/>
      <c r="L6541" s="494"/>
    </row>
    <row r="6542" spans="1:13" x14ac:dyDescent="0.2">
      <c r="A6542" s="359" t="s">
        <v>11039</v>
      </c>
      <c r="B6542" s="365" t="s">
        <v>5789</v>
      </c>
      <c r="C6542" s="366" t="s">
        <v>5923</v>
      </c>
      <c r="D6542" s="365" t="s">
        <v>5791</v>
      </c>
      <c r="E6542" s="365" t="s">
        <v>230</v>
      </c>
      <c r="F6542" s="367">
        <v>3</v>
      </c>
      <c r="G6542" s="368" t="s">
        <v>5885</v>
      </c>
      <c r="H6542" s="369">
        <v>1</v>
      </c>
      <c r="I6542" s="370">
        <v>36.269999999999996</v>
      </c>
      <c r="J6542" s="370">
        <v>36.269999999999996</v>
      </c>
      <c r="K6542" s="371"/>
      <c r="L6542" s="495">
        <v>43.7</v>
      </c>
      <c r="M6542" s="488">
        <v>43.7</v>
      </c>
    </row>
    <row r="6543" spans="1:13" x14ac:dyDescent="0.2">
      <c r="A6543" s="359" t="s">
        <v>15270</v>
      </c>
      <c r="B6543" s="396" t="s">
        <v>5794</v>
      </c>
      <c r="C6543" s="397" t="s">
        <v>5815</v>
      </c>
      <c r="D6543" s="396" t="s">
        <v>5791</v>
      </c>
      <c r="E6543" s="396" t="s">
        <v>5286</v>
      </c>
      <c r="F6543" s="398" t="s">
        <v>5796</v>
      </c>
      <c r="G6543" s="399" t="s">
        <v>86</v>
      </c>
      <c r="H6543" s="400">
        <v>0.72</v>
      </c>
      <c r="I6543" s="430">
        <v>11.056162500000005</v>
      </c>
      <c r="J6543" s="380">
        <v>7.96</v>
      </c>
      <c r="K6543" s="379"/>
      <c r="L6543" s="489">
        <v>13.34</v>
      </c>
    </row>
    <row r="6544" spans="1:13" ht="12.75" thickBot="1" x14ac:dyDescent="0.25">
      <c r="A6544" s="359" t="s">
        <v>15271</v>
      </c>
      <c r="B6544" s="396" t="s">
        <v>5794</v>
      </c>
      <c r="C6544" s="397" t="s">
        <v>5924</v>
      </c>
      <c r="D6544" s="396" t="s">
        <v>5791</v>
      </c>
      <c r="E6544" s="396" t="s">
        <v>5925</v>
      </c>
      <c r="F6544" s="398" t="s">
        <v>5798</v>
      </c>
      <c r="G6544" s="399" t="s">
        <v>86</v>
      </c>
      <c r="H6544" s="400">
        <v>0.4</v>
      </c>
      <c r="I6544" s="430">
        <v>70.78</v>
      </c>
      <c r="J6544" s="380">
        <v>28.31</v>
      </c>
      <c r="K6544" s="379"/>
      <c r="L6544" s="489">
        <v>85.27</v>
      </c>
    </row>
    <row r="6545" spans="1:13" ht="12.75" thickTop="1" x14ac:dyDescent="0.2">
      <c r="A6545" s="359" t="s">
        <v>15272</v>
      </c>
      <c r="B6545" s="407" t="s">
        <v>13286</v>
      </c>
      <c r="C6545" s="408" t="s">
        <v>5781</v>
      </c>
      <c r="D6545" s="407" t="s">
        <v>5782</v>
      </c>
      <c r="E6545" s="407" t="s">
        <v>5783</v>
      </c>
      <c r="F6545" s="409" t="s">
        <v>5784</v>
      </c>
      <c r="G6545" s="410" t="s">
        <v>5785</v>
      </c>
      <c r="H6545" s="408" t="s">
        <v>5786</v>
      </c>
      <c r="I6545" s="408" t="s">
        <v>5787</v>
      </c>
      <c r="J6545" s="408" t="s">
        <v>5788</v>
      </c>
      <c r="K6545" s="364"/>
      <c r="L6545" s="492"/>
    </row>
    <row r="6546" spans="1:13" ht="24" x14ac:dyDescent="0.2">
      <c r="A6546" s="359" t="s">
        <v>11040</v>
      </c>
      <c r="B6546" s="365" t="s">
        <v>5789</v>
      </c>
      <c r="C6546" s="366" t="s">
        <v>5933</v>
      </c>
      <c r="D6546" s="365" t="s">
        <v>5791</v>
      </c>
      <c r="E6546" s="365" t="s">
        <v>6508</v>
      </c>
      <c r="F6546" s="367">
        <v>4</v>
      </c>
      <c r="G6546" s="368" t="s">
        <v>5793</v>
      </c>
      <c r="H6546" s="369">
        <v>1</v>
      </c>
      <c r="I6546" s="370">
        <v>2.25</v>
      </c>
      <c r="J6546" s="370">
        <v>2.25</v>
      </c>
      <c r="K6546" s="371"/>
      <c r="L6546" s="495">
        <v>2.71</v>
      </c>
      <c r="M6546" s="488">
        <v>2.71</v>
      </c>
    </row>
    <row r="6547" spans="1:13" x14ac:dyDescent="0.2">
      <c r="A6547" s="359" t="s">
        <v>11042</v>
      </c>
      <c r="B6547" s="373" t="s">
        <v>5794</v>
      </c>
      <c r="C6547" s="374" t="s">
        <v>5840</v>
      </c>
      <c r="D6547" s="373" t="s">
        <v>5791</v>
      </c>
      <c r="E6547" s="373" t="s">
        <v>5288</v>
      </c>
      <c r="F6547" s="375" t="s">
        <v>5796</v>
      </c>
      <c r="G6547" s="376" t="s">
        <v>86</v>
      </c>
      <c r="H6547" s="377">
        <v>6.7400000000000002E-2</v>
      </c>
      <c r="I6547" s="378">
        <v>18.510000000000002</v>
      </c>
      <c r="J6547" s="378">
        <v>1.24</v>
      </c>
      <c r="K6547" s="379"/>
      <c r="L6547" s="493">
        <v>22.3</v>
      </c>
    </row>
    <row r="6548" spans="1:13" x14ac:dyDescent="0.2">
      <c r="A6548" s="359" t="s">
        <v>11043</v>
      </c>
      <c r="B6548" s="373" t="s">
        <v>5794</v>
      </c>
      <c r="C6548" s="374" t="s">
        <v>5815</v>
      </c>
      <c r="D6548" s="373" t="s">
        <v>5791</v>
      </c>
      <c r="E6548" s="373" t="s">
        <v>5286</v>
      </c>
      <c r="F6548" s="375" t="s">
        <v>5796</v>
      </c>
      <c r="G6548" s="376" t="s">
        <v>86</v>
      </c>
      <c r="H6548" s="377">
        <v>9.1300000000000006E-2</v>
      </c>
      <c r="I6548" s="378">
        <v>11.07</v>
      </c>
      <c r="J6548" s="378">
        <v>1.01</v>
      </c>
      <c r="K6548" s="379"/>
      <c r="L6548" s="493">
        <v>13.34</v>
      </c>
    </row>
    <row r="6549" spans="1:13" x14ac:dyDescent="0.2">
      <c r="A6549" s="359" t="s">
        <v>15273</v>
      </c>
      <c r="B6549" s="381" t="s">
        <v>13287</v>
      </c>
      <c r="C6549" s="382" t="s">
        <v>5781</v>
      </c>
      <c r="D6549" s="381" t="s">
        <v>5782</v>
      </c>
      <c r="E6549" s="381" t="s">
        <v>5783</v>
      </c>
      <c r="F6549" s="383" t="s">
        <v>5784</v>
      </c>
      <c r="G6549" s="384" t="s">
        <v>5785</v>
      </c>
      <c r="H6549" s="382" t="s">
        <v>5786</v>
      </c>
      <c r="I6549" s="431" t="s">
        <v>5787</v>
      </c>
      <c r="J6549" s="382" t="s">
        <v>5788</v>
      </c>
      <c r="K6549" s="364"/>
    </row>
    <row r="6550" spans="1:13" ht="24.75" thickBot="1" x14ac:dyDescent="0.25">
      <c r="A6550" s="359" t="s">
        <v>15274</v>
      </c>
      <c r="B6550" s="385" t="s">
        <v>5789</v>
      </c>
      <c r="C6550" s="386" t="s">
        <v>5935</v>
      </c>
      <c r="D6550" s="385" t="s">
        <v>217</v>
      </c>
      <c r="E6550" s="385" t="s">
        <v>243</v>
      </c>
      <c r="F6550" s="387" t="s">
        <v>5936</v>
      </c>
      <c r="G6550" s="388" t="s">
        <v>5793</v>
      </c>
      <c r="H6550" s="389">
        <v>1</v>
      </c>
      <c r="I6550" s="432">
        <v>2.65</v>
      </c>
      <c r="J6550" s="372">
        <v>2.65</v>
      </c>
      <c r="K6550" s="371"/>
      <c r="L6550" s="488">
        <v>3.2</v>
      </c>
      <c r="M6550" s="488">
        <v>3.2</v>
      </c>
    </row>
    <row r="6551" spans="1:13" ht="24.75" thickTop="1" x14ac:dyDescent="0.2">
      <c r="A6551" s="359" t="s">
        <v>15275</v>
      </c>
      <c r="B6551" s="411" t="s">
        <v>5898</v>
      </c>
      <c r="C6551" s="412" t="s">
        <v>5906</v>
      </c>
      <c r="D6551" s="411" t="s">
        <v>217</v>
      </c>
      <c r="E6551" s="411" t="s">
        <v>5907</v>
      </c>
      <c r="F6551" s="413" t="s">
        <v>5908</v>
      </c>
      <c r="G6551" s="414" t="s">
        <v>185</v>
      </c>
      <c r="H6551" s="415">
        <v>4.4999999999999998E-2</v>
      </c>
      <c r="I6551" s="416">
        <v>23.82</v>
      </c>
      <c r="J6551" s="416">
        <v>1.07</v>
      </c>
      <c r="K6551" s="379"/>
      <c r="L6551" s="491">
        <v>28.7</v>
      </c>
    </row>
    <row r="6552" spans="1:13" ht="24" x14ac:dyDescent="0.2">
      <c r="A6552" s="359" t="s">
        <v>11044</v>
      </c>
      <c r="B6552" s="418" t="s">
        <v>5898</v>
      </c>
      <c r="C6552" s="419" t="s">
        <v>5909</v>
      </c>
      <c r="D6552" s="418" t="s">
        <v>217</v>
      </c>
      <c r="E6552" s="418" t="s">
        <v>5455</v>
      </c>
      <c r="F6552" s="420" t="s">
        <v>5908</v>
      </c>
      <c r="G6552" s="421" t="s">
        <v>185</v>
      </c>
      <c r="H6552" s="422">
        <v>8.8999999999999996E-2</v>
      </c>
      <c r="I6552" s="423">
        <v>16.12</v>
      </c>
      <c r="J6552" s="423">
        <v>1.43</v>
      </c>
      <c r="K6552" s="379"/>
      <c r="L6552" s="493">
        <v>19.420000000000002</v>
      </c>
    </row>
    <row r="6553" spans="1:13" ht="24" x14ac:dyDescent="0.2">
      <c r="A6553" s="359" t="s">
        <v>11046</v>
      </c>
      <c r="B6553" s="418" t="s">
        <v>5898</v>
      </c>
      <c r="C6553" s="419" t="s">
        <v>5937</v>
      </c>
      <c r="D6553" s="418" t="s">
        <v>217</v>
      </c>
      <c r="E6553" s="418" t="s">
        <v>5938</v>
      </c>
      <c r="F6553" s="420" t="s">
        <v>5901</v>
      </c>
      <c r="G6553" s="421" t="s">
        <v>5902</v>
      </c>
      <c r="H6553" s="422">
        <v>2.5000000000000001E-2</v>
      </c>
      <c r="I6553" s="423">
        <v>5.37</v>
      </c>
      <c r="J6553" s="423">
        <v>0.13</v>
      </c>
      <c r="K6553" s="379"/>
      <c r="L6553" s="493">
        <v>6.48</v>
      </c>
    </row>
    <row r="6554" spans="1:13" ht="24" x14ac:dyDescent="0.2">
      <c r="A6554" s="359" t="s">
        <v>11047</v>
      </c>
      <c r="B6554" s="418" t="s">
        <v>5898</v>
      </c>
      <c r="C6554" s="419" t="s">
        <v>5939</v>
      </c>
      <c r="D6554" s="418" t="s">
        <v>217</v>
      </c>
      <c r="E6554" s="418" t="s">
        <v>5940</v>
      </c>
      <c r="F6554" s="420" t="s">
        <v>5901</v>
      </c>
      <c r="G6554" s="421" t="s">
        <v>5905</v>
      </c>
      <c r="H6554" s="422">
        <v>4.2000000000000003E-2</v>
      </c>
      <c r="I6554" s="423">
        <v>0.69</v>
      </c>
      <c r="J6554" s="423">
        <v>0.02</v>
      </c>
      <c r="K6554" s="379"/>
      <c r="L6554" s="493">
        <v>0.84</v>
      </c>
    </row>
    <row r="6555" spans="1:13" x14ac:dyDescent="0.2">
      <c r="A6555" s="359" t="s">
        <v>11048</v>
      </c>
      <c r="B6555" s="360" t="s">
        <v>13288</v>
      </c>
      <c r="C6555" s="361" t="s">
        <v>5781</v>
      </c>
      <c r="D6555" s="360" t="s">
        <v>5782</v>
      </c>
      <c r="E6555" s="360" t="s">
        <v>5783</v>
      </c>
      <c r="F6555" s="362" t="s">
        <v>5784</v>
      </c>
      <c r="G6555" s="363" t="s">
        <v>5785</v>
      </c>
      <c r="H6555" s="361" t="s">
        <v>5786</v>
      </c>
      <c r="I6555" s="361" t="s">
        <v>5787</v>
      </c>
      <c r="J6555" s="361" t="s">
        <v>5788</v>
      </c>
      <c r="K6555" s="364"/>
      <c r="L6555" s="494"/>
    </row>
    <row r="6556" spans="1:13" x14ac:dyDescent="0.2">
      <c r="A6556" s="359" t="s">
        <v>11049</v>
      </c>
      <c r="B6556" s="365" t="s">
        <v>5789</v>
      </c>
      <c r="C6556" s="366" t="s">
        <v>6000</v>
      </c>
      <c r="D6556" s="365" t="s">
        <v>5791</v>
      </c>
      <c r="E6556" s="365" t="s">
        <v>307</v>
      </c>
      <c r="F6556" s="367">
        <v>4</v>
      </c>
      <c r="G6556" s="368" t="s">
        <v>5885</v>
      </c>
      <c r="H6556" s="369">
        <v>1</v>
      </c>
      <c r="I6556" s="370">
        <v>28.41</v>
      </c>
      <c r="J6556" s="370">
        <v>28.41</v>
      </c>
      <c r="K6556" s="371"/>
      <c r="L6556" s="495">
        <v>34.229999999999997</v>
      </c>
      <c r="M6556" s="488">
        <v>34.229999999999997</v>
      </c>
    </row>
    <row r="6557" spans="1:13" x14ac:dyDescent="0.2">
      <c r="A6557" s="359" t="s">
        <v>15276</v>
      </c>
      <c r="B6557" s="396" t="s">
        <v>5794</v>
      </c>
      <c r="C6557" s="397" t="s">
        <v>5815</v>
      </c>
      <c r="D6557" s="396" t="s">
        <v>5791</v>
      </c>
      <c r="E6557" s="396" t="s">
        <v>5286</v>
      </c>
      <c r="F6557" s="398" t="s">
        <v>5796</v>
      </c>
      <c r="G6557" s="399" t="s">
        <v>86</v>
      </c>
      <c r="H6557" s="400">
        <v>2.5659999999999998</v>
      </c>
      <c r="I6557" s="430">
        <v>11.073953571428572</v>
      </c>
      <c r="J6557" s="380">
        <v>28.41</v>
      </c>
      <c r="K6557" s="379"/>
      <c r="L6557" s="489">
        <v>13.34</v>
      </c>
    </row>
    <row r="6558" spans="1:13" ht="12.75" thickBot="1" x14ac:dyDescent="0.25">
      <c r="A6558" s="359" t="s">
        <v>15277</v>
      </c>
      <c r="B6558" s="381" t="s">
        <v>13289</v>
      </c>
      <c r="C6558" s="382" t="s">
        <v>5781</v>
      </c>
      <c r="D6558" s="381" t="s">
        <v>5782</v>
      </c>
      <c r="E6558" s="381" t="s">
        <v>5783</v>
      </c>
      <c r="F6558" s="383" t="s">
        <v>5784</v>
      </c>
      <c r="G6558" s="384" t="s">
        <v>5785</v>
      </c>
      <c r="H6558" s="382" t="s">
        <v>5786</v>
      </c>
      <c r="I6558" s="431" t="s">
        <v>5787</v>
      </c>
      <c r="J6558" s="382" t="s">
        <v>5788</v>
      </c>
      <c r="K6558" s="364"/>
    </row>
    <row r="6559" spans="1:13" ht="12.75" thickTop="1" x14ac:dyDescent="0.2">
      <c r="A6559" s="359" t="s">
        <v>15278</v>
      </c>
      <c r="B6559" s="401" t="s">
        <v>5789</v>
      </c>
      <c r="C6559" s="402" t="s">
        <v>6012</v>
      </c>
      <c r="D6559" s="401" t="s">
        <v>5791</v>
      </c>
      <c r="E6559" s="401" t="s">
        <v>316</v>
      </c>
      <c r="F6559" s="403">
        <v>4</v>
      </c>
      <c r="G6559" s="404" t="s">
        <v>5885</v>
      </c>
      <c r="H6559" s="405">
        <v>1</v>
      </c>
      <c r="I6559" s="406">
        <v>18.82</v>
      </c>
      <c r="J6559" s="406">
        <v>18.82</v>
      </c>
      <c r="K6559" s="371"/>
      <c r="L6559" s="496">
        <v>22.67</v>
      </c>
      <c r="M6559" s="488">
        <v>22.67</v>
      </c>
    </row>
    <row r="6560" spans="1:13" x14ac:dyDescent="0.2">
      <c r="A6560" s="359" t="s">
        <v>11050</v>
      </c>
      <c r="B6560" s="373" t="s">
        <v>5794</v>
      </c>
      <c r="C6560" s="374" t="s">
        <v>5815</v>
      </c>
      <c r="D6560" s="373" t="s">
        <v>5791</v>
      </c>
      <c r="E6560" s="373" t="s">
        <v>5286</v>
      </c>
      <c r="F6560" s="375" t="s">
        <v>5796</v>
      </c>
      <c r="G6560" s="376" t="s">
        <v>86</v>
      </c>
      <c r="H6560" s="377">
        <v>1.7</v>
      </c>
      <c r="I6560" s="378">
        <v>11.075826315789476</v>
      </c>
      <c r="J6560" s="378">
        <v>18.82</v>
      </c>
      <c r="K6560" s="379"/>
      <c r="L6560" s="493">
        <v>13.34</v>
      </c>
    </row>
    <row r="6561" spans="1:13" x14ac:dyDescent="0.2">
      <c r="A6561" s="359" t="s">
        <v>11052</v>
      </c>
      <c r="B6561" s="360" t="s">
        <v>13290</v>
      </c>
      <c r="C6561" s="361" t="s">
        <v>5781</v>
      </c>
      <c r="D6561" s="360" t="s">
        <v>5782</v>
      </c>
      <c r="E6561" s="360" t="s">
        <v>5783</v>
      </c>
      <c r="F6561" s="362" t="s">
        <v>5784</v>
      </c>
      <c r="G6561" s="363" t="s">
        <v>5785</v>
      </c>
      <c r="H6561" s="361" t="s">
        <v>5786</v>
      </c>
      <c r="I6561" s="361" t="s">
        <v>5787</v>
      </c>
      <c r="J6561" s="361" t="s">
        <v>5788</v>
      </c>
      <c r="K6561" s="364"/>
      <c r="L6561" s="494"/>
    </row>
    <row r="6562" spans="1:13" x14ac:dyDescent="0.2">
      <c r="A6562" s="359" t="s">
        <v>11053</v>
      </c>
      <c r="B6562" s="365" t="s">
        <v>5789</v>
      </c>
      <c r="C6562" s="366" t="s">
        <v>5964</v>
      </c>
      <c r="D6562" s="365" t="s">
        <v>5791</v>
      </c>
      <c r="E6562" s="365" t="s">
        <v>277</v>
      </c>
      <c r="F6562" s="367">
        <v>5</v>
      </c>
      <c r="G6562" s="368" t="s">
        <v>172</v>
      </c>
      <c r="H6562" s="369">
        <v>1</v>
      </c>
      <c r="I6562" s="370">
        <v>57.83</v>
      </c>
      <c r="J6562" s="370">
        <v>57.83</v>
      </c>
      <c r="K6562" s="371"/>
      <c r="L6562" s="495">
        <v>69.62</v>
      </c>
      <c r="M6562" s="488">
        <v>69.62</v>
      </c>
    </row>
    <row r="6563" spans="1:13" x14ac:dyDescent="0.2">
      <c r="A6563" s="359" t="s">
        <v>11054</v>
      </c>
      <c r="B6563" s="373" t="s">
        <v>5794</v>
      </c>
      <c r="C6563" s="374" t="s">
        <v>5965</v>
      </c>
      <c r="D6563" s="373" t="s">
        <v>5791</v>
      </c>
      <c r="E6563" s="373" t="s">
        <v>5358</v>
      </c>
      <c r="F6563" s="375" t="s">
        <v>5796</v>
      </c>
      <c r="G6563" s="376" t="s">
        <v>86</v>
      </c>
      <c r="H6563" s="377">
        <v>0.12959999999999999</v>
      </c>
      <c r="I6563" s="378">
        <v>13.28</v>
      </c>
      <c r="J6563" s="378">
        <v>1.72</v>
      </c>
      <c r="K6563" s="379"/>
      <c r="L6563" s="493">
        <v>16</v>
      </c>
    </row>
    <row r="6564" spans="1:13" x14ac:dyDescent="0.2">
      <c r="A6564" s="359" t="s">
        <v>11055</v>
      </c>
      <c r="B6564" s="373" t="s">
        <v>5794</v>
      </c>
      <c r="C6564" s="374" t="s">
        <v>5840</v>
      </c>
      <c r="D6564" s="373" t="s">
        <v>5791</v>
      </c>
      <c r="E6564" s="373" t="s">
        <v>5288</v>
      </c>
      <c r="F6564" s="375" t="s">
        <v>5796</v>
      </c>
      <c r="G6564" s="376" t="s">
        <v>86</v>
      </c>
      <c r="H6564" s="377">
        <v>0.2828</v>
      </c>
      <c r="I6564" s="378">
        <v>18.510000000000002</v>
      </c>
      <c r="J6564" s="378">
        <v>5.23</v>
      </c>
      <c r="K6564" s="379"/>
      <c r="L6564" s="493">
        <v>22.3</v>
      </c>
    </row>
    <row r="6565" spans="1:13" x14ac:dyDescent="0.2">
      <c r="A6565" s="359" t="s">
        <v>11056</v>
      </c>
      <c r="B6565" s="373" t="s">
        <v>5794</v>
      </c>
      <c r="C6565" s="374" t="s">
        <v>5815</v>
      </c>
      <c r="D6565" s="373" t="s">
        <v>5791</v>
      </c>
      <c r="E6565" s="373" t="s">
        <v>5286</v>
      </c>
      <c r="F6565" s="375" t="s">
        <v>5796</v>
      </c>
      <c r="G6565" s="376" t="s">
        <v>86</v>
      </c>
      <c r="H6565" s="377">
        <v>2.1814</v>
      </c>
      <c r="I6565" s="378">
        <v>11.07</v>
      </c>
      <c r="J6565" s="378">
        <v>24.14</v>
      </c>
      <c r="K6565" s="379"/>
      <c r="L6565" s="493">
        <v>13.34</v>
      </c>
    </row>
    <row r="6566" spans="1:13" x14ac:dyDescent="0.2">
      <c r="A6566" s="359" t="s">
        <v>15279</v>
      </c>
      <c r="B6566" s="396" t="s">
        <v>5794</v>
      </c>
      <c r="C6566" s="397" t="s">
        <v>5966</v>
      </c>
      <c r="D6566" s="396" t="s">
        <v>5791</v>
      </c>
      <c r="E6566" s="396" t="s">
        <v>5538</v>
      </c>
      <c r="F6566" s="398" t="s">
        <v>5798</v>
      </c>
      <c r="G6566" s="399" t="s">
        <v>5885</v>
      </c>
      <c r="H6566" s="400">
        <v>6.3399999999999998E-2</v>
      </c>
      <c r="I6566" s="430">
        <v>146.86000000000001</v>
      </c>
      <c r="J6566" s="380">
        <v>9.31</v>
      </c>
      <c r="K6566" s="379"/>
      <c r="L6566" s="489">
        <v>176.93</v>
      </c>
    </row>
    <row r="6567" spans="1:13" ht="12.75" thickBot="1" x14ac:dyDescent="0.25">
      <c r="A6567" s="359" t="s">
        <v>15280</v>
      </c>
      <c r="B6567" s="396" t="s">
        <v>5794</v>
      </c>
      <c r="C6567" s="397" t="s">
        <v>5967</v>
      </c>
      <c r="D6567" s="396" t="s">
        <v>5791</v>
      </c>
      <c r="E6567" s="396" t="s">
        <v>5375</v>
      </c>
      <c r="F6567" s="398" t="s">
        <v>5798</v>
      </c>
      <c r="G6567" s="399" t="s">
        <v>5885</v>
      </c>
      <c r="H6567" s="400">
        <v>2.9600000000000001E-2</v>
      </c>
      <c r="I6567" s="430">
        <v>118.26</v>
      </c>
      <c r="J6567" s="380">
        <v>3.5</v>
      </c>
      <c r="K6567" s="379"/>
      <c r="L6567" s="489">
        <v>142.47</v>
      </c>
    </row>
    <row r="6568" spans="1:13" ht="12.75" thickTop="1" x14ac:dyDescent="0.2">
      <c r="A6568" s="359" t="s">
        <v>15281</v>
      </c>
      <c r="B6568" s="390" t="s">
        <v>5794</v>
      </c>
      <c r="C6568" s="391" t="s">
        <v>5968</v>
      </c>
      <c r="D6568" s="390" t="s">
        <v>5791</v>
      </c>
      <c r="E6568" s="390" t="s">
        <v>5377</v>
      </c>
      <c r="F6568" s="392" t="s">
        <v>5798</v>
      </c>
      <c r="G6568" s="393" t="s">
        <v>5885</v>
      </c>
      <c r="H6568" s="394">
        <v>2.9600000000000001E-2</v>
      </c>
      <c r="I6568" s="395">
        <v>117.49</v>
      </c>
      <c r="J6568" s="395">
        <v>3.47</v>
      </c>
      <c r="K6568" s="379"/>
      <c r="L6568" s="491">
        <v>141.54</v>
      </c>
    </row>
    <row r="6569" spans="1:13" x14ac:dyDescent="0.2">
      <c r="A6569" s="359" t="s">
        <v>11057</v>
      </c>
      <c r="B6569" s="373" t="s">
        <v>5794</v>
      </c>
      <c r="C6569" s="374" t="s">
        <v>5797</v>
      </c>
      <c r="D6569" s="373" t="s">
        <v>5791</v>
      </c>
      <c r="E6569" s="373" t="s">
        <v>5380</v>
      </c>
      <c r="F6569" s="375" t="s">
        <v>5798</v>
      </c>
      <c r="G6569" s="376" t="s">
        <v>5298</v>
      </c>
      <c r="H6569" s="377">
        <v>19.9374</v>
      </c>
      <c r="I6569" s="378">
        <v>0.52472727272727282</v>
      </c>
      <c r="J6569" s="378">
        <v>10.46</v>
      </c>
      <c r="K6569" s="379"/>
      <c r="L6569" s="493">
        <v>0.63</v>
      </c>
    </row>
    <row r="6570" spans="1:13" x14ac:dyDescent="0.2">
      <c r="A6570" s="359" t="s">
        <v>11059</v>
      </c>
      <c r="B6570" s="360" t="s">
        <v>13291</v>
      </c>
      <c r="C6570" s="361" t="s">
        <v>5781</v>
      </c>
      <c r="D6570" s="360" t="s">
        <v>5782</v>
      </c>
      <c r="E6570" s="360" t="s">
        <v>5783</v>
      </c>
      <c r="F6570" s="362" t="s">
        <v>5784</v>
      </c>
      <c r="G6570" s="363" t="s">
        <v>5785</v>
      </c>
      <c r="H6570" s="361" t="s">
        <v>5786</v>
      </c>
      <c r="I6570" s="361" t="s">
        <v>5787</v>
      </c>
      <c r="J6570" s="361" t="s">
        <v>5788</v>
      </c>
      <c r="K6570" s="364"/>
      <c r="L6570" s="494"/>
    </row>
    <row r="6571" spans="1:13" x14ac:dyDescent="0.2">
      <c r="A6571" s="359" t="s">
        <v>11060</v>
      </c>
      <c r="B6571" s="365" t="s">
        <v>5789</v>
      </c>
      <c r="C6571" s="366" t="s">
        <v>5970</v>
      </c>
      <c r="D6571" s="365" t="s">
        <v>5791</v>
      </c>
      <c r="E6571" s="365" t="s">
        <v>279</v>
      </c>
      <c r="F6571" s="367">
        <v>5</v>
      </c>
      <c r="G6571" s="368" t="s">
        <v>5298</v>
      </c>
      <c r="H6571" s="369">
        <v>1</v>
      </c>
      <c r="I6571" s="370">
        <v>9.84</v>
      </c>
      <c r="J6571" s="370">
        <v>9.84</v>
      </c>
      <c r="K6571" s="371"/>
      <c r="L6571" s="495">
        <v>11.85</v>
      </c>
      <c r="M6571" s="488">
        <v>11.85</v>
      </c>
    </row>
    <row r="6572" spans="1:13" x14ac:dyDescent="0.2">
      <c r="A6572" s="359" t="s">
        <v>11061</v>
      </c>
      <c r="B6572" s="373" t="s">
        <v>5794</v>
      </c>
      <c r="C6572" s="374" t="s">
        <v>5795</v>
      </c>
      <c r="D6572" s="373" t="s">
        <v>5791</v>
      </c>
      <c r="E6572" s="373" t="s">
        <v>5302</v>
      </c>
      <c r="F6572" s="375" t="s">
        <v>5796</v>
      </c>
      <c r="G6572" s="376" t="s">
        <v>86</v>
      </c>
      <c r="H6572" s="377">
        <v>0.08</v>
      </c>
      <c r="I6572" s="378">
        <v>12.5</v>
      </c>
      <c r="J6572" s="378">
        <v>1</v>
      </c>
      <c r="K6572" s="379"/>
      <c r="L6572" s="493">
        <v>15.06</v>
      </c>
    </row>
    <row r="6573" spans="1:13" x14ac:dyDescent="0.2">
      <c r="A6573" s="359" t="s">
        <v>11062</v>
      </c>
      <c r="B6573" s="373" t="s">
        <v>5794</v>
      </c>
      <c r="C6573" s="374" t="s">
        <v>5971</v>
      </c>
      <c r="D6573" s="373" t="s">
        <v>5791</v>
      </c>
      <c r="E6573" s="373" t="s">
        <v>5293</v>
      </c>
      <c r="F6573" s="375" t="s">
        <v>5796</v>
      </c>
      <c r="G6573" s="376" t="s">
        <v>86</v>
      </c>
      <c r="H6573" s="377">
        <v>0.08</v>
      </c>
      <c r="I6573" s="378">
        <v>18.510000000000002</v>
      </c>
      <c r="J6573" s="378">
        <v>1.48</v>
      </c>
      <c r="K6573" s="379"/>
      <c r="L6573" s="493">
        <v>22.3</v>
      </c>
    </row>
    <row r="6574" spans="1:13" x14ac:dyDescent="0.2">
      <c r="A6574" s="359" t="s">
        <v>11063</v>
      </c>
      <c r="B6574" s="373" t="s">
        <v>5794</v>
      </c>
      <c r="C6574" s="374" t="s">
        <v>5953</v>
      </c>
      <c r="D6574" s="373" t="s">
        <v>5791</v>
      </c>
      <c r="E6574" s="373" t="s">
        <v>5297</v>
      </c>
      <c r="F6574" s="375" t="s">
        <v>5798</v>
      </c>
      <c r="G6574" s="376" t="s">
        <v>5298</v>
      </c>
      <c r="H6574" s="377">
        <v>0.02</v>
      </c>
      <c r="I6574" s="378">
        <v>20.12</v>
      </c>
      <c r="J6574" s="378">
        <v>0.4</v>
      </c>
      <c r="K6574" s="379"/>
      <c r="L6574" s="493">
        <v>24.25</v>
      </c>
    </row>
    <row r="6575" spans="1:13" x14ac:dyDescent="0.2">
      <c r="A6575" s="359" t="s">
        <v>15282</v>
      </c>
      <c r="B6575" s="396" t="s">
        <v>5794</v>
      </c>
      <c r="C6575" s="397" t="s">
        <v>5972</v>
      </c>
      <c r="D6575" s="396" t="s">
        <v>5791</v>
      </c>
      <c r="E6575" s="396" t="s">
        <v>5973</v>
      </c>
      <c r="F6575" s="398" t="s">
        <v>5798</v>
      </c>
      <c r="G6575" s="399" t="s">
        <v>5298</v>
      </c>
      <c r="H6575" s="400">
        <v>1.1000000000000001</v>
      </c>
      <c r="I6575" s="430">
        <v>6.33</v>
      </c>
      <c r="J6575" s="380">
        <v>6.96</v>
      </c>
      <c r="K6575" s="379"/>
      <c r="L6575" s="489">
        <v>7.63</v>
      </c>
    </row>
    <row r="6576" spans="1:13" ht="12.75" thickBot="1" x14ac:dyDescent="0.25">
      <c r="A6576" s="359" t="s">
        <v>15283</v>
      </c>
      <c r="B6576" s="381" t="s">
        <v>13292</v>
      </c>
      <c r="C6576" s="382" t="s">
        <v>5781</v>
      </c>
      <c r="D6576" s="381" t="s">
        <v>5782</v>
      </c>
      <c r="E6576" s="381" t="s">
        <v>5783</v>
      </c>
      <c r="F6576" s="383" t="s">
        <v>5784</v>
      </c>
      <c r="G6576" s="384" t="s">
        <v>5785</v>
      </c>
      <c r="H6576" s="382" t="s">
        <v>5786</v>
      </c>
      <c r="I6576" s="431" t="s">
        <v>5787</v>
      </c>
      <c r="J6576" s="382" t="s">
        <v>5788</v>
      </c>
      <c r="K6576" s="364"/>
    </row>
    <row r="6577" spans="1:13" ht="12.75" thickTop="1" x14ac:dyDescent="0.2">
      <c r="A6577" s="359" t="s">
        <v>15284</v>
      </c>
      <c r="B6577" s="401" t="s">
        <v>5789</v>
      </c>
      <c r="C6577" s="402" t="s">
        <v>5975</v>
      </c>
      <c r="D6577" s="401" t="s">
        <v>5791</v>
      </c>
      <c r="E6577" s="401" t="s">
        <v>282</v>
      </c>
      <c r="F6577" s="403">
        <v>5</v>
      </c>
      <c r="G6577" s="404" t="s">
        <v>5298</v>
      </c>
      <c r="H6577" s="405">
        <v>1</v>
      </c>
      <c r="I6577" s="406">
        <v>12.8</v>
      </c>
      <c r="J6577" s="406">
        <v>12.8</v>
      </c>
      <c r="K6577" s="371"/>
      <c r="L6577" s="496">
        <v>15.42</v>
      </c>
      <c r="M6577" s="488">
        <v>15.42</v>
      </c>
    </row>
    <row r="6578" spans="1:13" x14ac:dyDescent="0.2">
      <c r="A6578" s="359" t="s">
        <v>11064</v>
      </c>
      <c r="B6578" s="373" t="s">
        <v>5794</v>
      </c>
      <c r="C6578" s="374" t="s">
        <v>5795</v>
      </c>
      <c r="D6578" s="373" t="s">
        <v>5791</v>
      </c>
      <c r="E6578" s="373" t="s">
        <v>5302</v>
      </c>
      <c r="F6578" s="375" t="s">
        <v>5796</v>
      </c>
      <c r="G6578" s="376" t="s">
        <v>86</v>
      </c>
      <c r="H6578" s="377">
        <v>7.0000000000000007E-2</v>
      </c>
      <c r="I6578" s="378">
        <v>12.5</v>
      </c>
      <c r="J6578" s="378">
        <v>0.87</v>
      </c>
      <c r="K6578" s="379"/>
      <c r="L6578" s="493">
        <v>15.06</v>
      </c>
    </row>
    <row r="6579" spans="1:13" x14ac:dyDescent="0.2">
      <c r="A6579" s="359" t="s">
        <v>11066</v>
      </c>
      <c r="B6579" s="373" t="s">
        <v>5794</v>
      </c>
      <c r="C6579" s="374" t="s">
        <v>5971</v>
      </c>
      <c r="D6579" s="373" t="s">
        <v>5791</v>
      </c>
      <c r="E6579" s="373" t="s">
        <v>5293</v>
      </c>
      <c r="F6579" s="375" t="s">
        <v>5796</v>
      </c>
      <c r="G6579" s="376" t="s">
        <v>86</v>
      </c>
      <c r="H6579" s="377">
        <v>7.0000000000000007E-2</v>
      </c>
      <c r="I6579" s="378">
        <v>18.510000000000002</v>
      </c>
      <c r="J6579" s="378">
        <v>1.29</v>
      </c>
      <c r="K6579" s="379"/>
      <c r="L6579" s="493">
        <v>22.3</v>
      </c>
    </row>
    <row r="6580" spans="1:13" x14ac:dyDescent="0.2">
      <c r="A6580" s="359" t="s">
        <v>11067</v>
      </c>
      <c r="B6580" s="373" t="s">
        <v>5794</v>
      </c>
      <c r="C6580" s="374" t="s">
        <v>5976</v>
      </c>
      <c r="D6580" s="373" t="s">
        <v>5791</v>
      </c>
      <c r="E6580" s="373" t="s">
        <v>5369</v>
      </c>
      <c r="F6580" s="375" t="s">
        <v>5798</v>
      </c>
      <c r="G6580" s="376" t="s">
        <v>5298</v>
      </c>
      <c r="H6580" s="377">
        <v>1.1000000000000001</v>
      </c>
      <c r="I6580" s="378">
        <v>9.3093000000000004</v>
      </c>
      <c r="J6580" s="378">
        <v>10.24</v>
      </c>
      <c r="K6580" s="379"/>
      <c r="L6580" s="493">
        <v>11.21</v>
      </c>
    </row>
    <row r="6581" spans="1:13" x14ac:dyDescent="0.2">
      <c r="A6581" s="359" t="s">
        <v>11068</v>
      </c>
      <c r="B6581" s="373" t="s">
        <v>5794</v>
      </c>
      <c r="C6581" s="374" t="s">
        <v>5953</v>
      </c>
      <c r="D6581" s="373" t="s">
        <v>5791</v>
      </c>
      <c r="E6581" s="373" t="s">
        <v>5297</v>
      </c>
      <c r="F6581" s="375" t="s">
        <v>5798</v>
      </c>
      <c r="G6581" s="376" t="s">
        <v>5298</v>
      </c>
      <c r="H6581" s="377">
        <v>0.02</v>
      </c>
      <c r="I6581" s="378">
        <v>20.12</v>
      </c>
      <c r="J6581" s="378">
        <v>0.4</v>
      </c>
      <c r="K6581" s="379"/>
      <c r="L6581" s="493">
        <v>24.25</v>
      </c>
    </row>
    <row r="6582" spans="1:13" x14ac:dyDescent="0.2">
      <c r="A6582" s="359" t="s">
        <v>11069</v>
      </c>
      <c r="B6582" s="360" t="s">
        <v>13293</v>
      </c>
      <c r="C6582" s="361" t="s">
        <v>5781</v>
      </c>
      <c r="D6582" s="360" t="s">
        <v>5782</v>
      </c>
      <c r="E6582" s="360" t="s">
        <v>5783</v>
      </c>
      <c r="F6582" s="362" t="s">
        <v>5784</v>
      </c>
      <c r="G6582" s="363" t="s">
        <v>5785</v>
      </c>
      <c r="H6582" s="361" t="s">
        <v>5786</v>
      </c>
      <c r="I6582" s="361" t="s">
        <v>5787</v>
      </c>
      <c r="J6582" s="361" t="s">
        <v>5788</v>
      </c>
      <c r="K6582" s="364"/>
      <c r="L6582" s="494"/>
    </row>
    <row r="6583" spans="1:13" x14ac:dyDescent="0.2">
      <c r="A6583" s="359" t="s">
        <v>11070</v>
      </c>
      <c r="B6583" s="365" t="s">
        <v>5789</v>
      </c>
      <c r="C6583" s="366" t="s">
        <v>5986</v>
      </c>
      <c r="D6583" s="365" t="s">
        <v>5791</v>
      </c>
      <c r="E6583" s="365" t="s">
        <v>292</v>
      </c>
      <c r="F6583" s="367">
        <v>5</v>
      </c>
      <c r="G6583" s="368" t="s">
        <v>5885</v>
      </c>
      <c r="H6583" s="369">
        <v>1</v>
      </c>
      <c r="I6583" s="370">
        <v>463</v>
      </c>
      <c r="J6583" s="370">
        <v>463</v>
      </c>
      <c r="K6583" s="371"/>
      <c r="L6583" s="495">
        <v>557.76</v>
      </c>
      <c r="M6583" s="488">
        <v>557.76</v>
      </c>
    </row>
    <row r="6584" spans="1:13" x14ac:dyDescent="0.2">
      <c r="A6584" s="359" t="s">
        <v>11071</v>
      </c>
      <c r="B6584" s="373" t="s">
        <v>5794</v>
      </c>
      <c r="C6584" s="374" t="s">
        <v>5987</v>
      </c>
      <c r="D6584" s="373" t="s">
        <v>5791</v>
      </c>
      <c r="E6584" s="373" t="s">
        <v>5596</v>
      </c>
      <c r="F6584" s="375" t="s">
        <v>5798</v>
      </c>
      <c r="G6584" s="376" t="s">
        <v>5885</v>
      </c>
      <c r="H6584" s="377">
        <v>1.02</v>
      </c>
      <c r="I6584" s="378">
        <v>453.92980388768899</v>
      </c>
      <c r="J6584" s="378">
        <v>463</v>
      </c>
      <c r="K6584" s="379"/>
      <c r="L6584" s="493">
        <v>546.83000000000004</v>
      </c>
    </row>
    <row r="6585" spans="1:13" x14ac:dyDescent="0.2">
      <c r="A6585" s="359" t="s">
        <v>15285</v>
      </c>
      <c r="B6585" s="381" t="s">
        <v>13294</v>
      </c>
      <c r="C6585" s="382" t="s">
        <v>5781</v>
      </c>
      <c r="D6585" s="381" t="s">
        <v>5782</v>
      </c>
      <c r="E6585" s="381" t="s">
        <v>5783</v>
      </c>
      <c r="F6585" s="383" t="s">
        <v>5784</v>
      </c>
      <c r="G6585" s="384" t="s">
        <v>5785</v>
      </c>
      <c r="H6585" s="382" t="s">
        <v>5786</v>
      </c>
      <c r="I6585" s="431" t="s">
        <v>5787</v>
      </c>
      <c r="J6585" s="382" t="s">
        <v>5788</v>
      </c>
      <c r="K6585" s="364"/>
    </row>
    <row r="6586" spans="1:13" ht="12.75" thickBot="1" x14ac:dyDescent="0.25">
      <c r="A6586" s="359" t="s">
        <v>15286</v>
      </c>
      <c r="B6586" s="385" t="s">
        <v>5789</v>
      </c>
      <c r="C6586" s="386" t="s">
        <v>5975</v>
      </c>
      <c r="D6586" s="385" t="s">
        <v>5791</v>
      </c>
      <c r="E6586" s="385" t="s">
        <v>282</v>
      </c>
      <c r="F6586" s="387">
        <v>5</v>
      </c>
      <c r="G6586" s="388" t="s">
        <v>5298</v>
      </c>
      <c r="H6586" s="389">
        <v>1</v>
      </c>
      <c r="I6586" s="432">
        <v>12.8</v>
      </c>
      <c r="J6586" s="372">
        <v>12.8</v>
      </c>
      <c r="K6586" s="371"/>
      <c r="L6586" s="488">
        <v>15.42</v>
      </c>
      <c r="M6586" s="488">
        <v>15.42</v>
      </c>
    </row>
    <row r="6587" spans="1:13" ht="12.75" thickTop="1" x14ac:dyDescent="0.2">
      <c r="A6587" s="359" t="s">
        <v>15287</v>
      </c>
      <c r="B6587" s="390" t="s">
        <v>5794</v>
      </c>
      <c r="C6587" s="391" t="s">
        <v>5795</v>
      </c>
      <c r="D6587" s="390" t="s">
        <v>5791</v>
      </c>
      <c r="E6587" s="390" t="s">
        <v>5302</v>
      </c>
      <c r="F6587" s="392" t="s">
        <v>5796</v>
      </c>
      <c r="G6587" s="393" t="s">
        <v>86</v>
      </c>
      <c r="H6587" s="394">
        <v>7.0000000000000007E-2</v>
      </c>
      <c r="I6587" s="395">
        <v>12.5</v>
      </c>
      <c r="J6587" s="395">
        <v>0.87</v>
      </c>
      <c r="K6587" s="379"/>
      <c r="L6587" s="491">
        <v>15.06</v>
      </c>
    </row>
    <row r="6588" spans="1:13" x14ac:dyDescent="0.2">
      <c r="A6588" s="359" t="s">
        <v>11072</v>
      </c>
      <c r="B6588" s="373" t="s">
        <v>5794</v>
      </c>
      <c r="C6588" s="374" t="s">
        <v>5971</v>
      </c>
      <c r="D6588" s="373" t="s">
        <v>5791</v>
      </c>
      <c r="E6588" s="373" t="s">
        <v>5293</v>
      </c>
      <c r="F6588" s="375" t="s">
        <v>5796</v>
      </c>
      <c r="G6588" s="376" t="s">
        <v>86</v>
      </c>
      <c r="H6588" s="377">
        <v>7.0000000000000007E-2</v>
      </c>
      <c r="I6588" s="378">
        <v>18.510000000000002</v>
      </c>
      <c r="J6588" s="378">
        <v>1.29</v>
      </c>
      <c r="K6588" s="379"/>
      <c r="L6588" s="493">
        <v>22.3</v>
      </c>
    </row>
    <row r="6589" spans="1:13" x14ac:dyDescent="0.2">
      <c r="A6589" s="359" t="s">
        <v>11074</v>
      </c>
      <c r="B6589" s="373" t="s">
        <v>5794</v>
      </c>
      <c r="C6589" s="374" t="s">
        <v>5976</v>
      </c>
      <c r="D6589" s="373" t="s">
        <v>5791</v>
      </c>
      <c r="E6589" s="373" t="s">
        <v>5369</v>
      </c>
      <c r="F6589" s="375" t="s">
        <v>5798</v>
      </c>
      <c r="G6589" s="376" t="s">
        <v>5298</v>
      </c>
      <c r="H6589" s="377">
        <v>1.1000000000000001</v>
      </c>
      <c r="I6589" s="378">
        <v>9.3093000000000004</v>
      </c>
      <c r="J6589" s="378">
        <v>10.24</v>
      </c>
      <c r="K6589" s="379"/>
      <c r="L6589" s="493">
        <v>11.21</v>
      </c>
    </row>
    <row r="6590" spans="1:13" x14ac:dyDescent="0.2">
      <c r="A6590" s="359" t="s">
        <v>11075</v>
      </c>
      <c r="B6590" s="373" t="s">
        <v>5794</v>
      </c>
      <c r="C6590" s="374" t="s">
        <v>5953</v>
      </c>
      <c r="D6590" s="373" t="s">
        <v>5791</v>
      </c>
      <c r="E6590" s="373" t="s">
        <v>5297</v>
      </c>
      <c r="F6590" s="375" t="s">
        <v>5798</v>
      </c>
      <c r="G6590" s="376" t="s">
        <v>5298</v>
      </c>
      <c r="H6590" s="377">
        <v>0.02</v>
      </c>
      <c r="I6590" s="378">
        <v>20.12</v>
      </c>
      <c r="J6590" s="378">
        <v>0.4</v>
      </c>
      <c r="K6590" s="379"/>
      <c r="L6590" s="493">
        <v>24.25</v>
      </c>
    </row>
    <row r="6591" spans="1:13" x14ac:dyDescent="0.2">
      <c r="A6591" s="359" t="s">
        <v>11076</v>
      </c>
      <c r="B6591" s="360" t="s">
        <v>13295</v>
      </c>
      <c r="C6591" s="361" t="s">
        <v>5781</v>
      </c>
      <c r="D6591" s="360" t="s">
        <v>5782</v>
      </c>
      <c r="E6591" s="360" t="s">
        <v>5783</v>
      </c>
      <c r="F6591" s="362" t="s">
        <v>5784</v>
      </c>
      <c r="G6591" s="363" t="s">
        <v>5785</v>
      </c>
      <c r="H6591" s="361" t="s">
        <v>5786</v>
      </c>
      <c r="I6591" s="361" t="s">
        <v>5787</v>
      </c>
      <c r="J6591" s="361" t="s">
        <v>5788</v>
      </c>
      <c r="K6591" s="364"/>
      <c r="L6591" s="494"/>
    </row>
    <row r="6592" spans="1:13" x14ac:dyDescent="0.2">
      <c r="A6592" s="359" t="s">
        <v>11077</v>
      </c>
      <c r="B6592" s="365" t="s">
        <v>5789</v>
      </c>
      <c r="C6592" s="366" t="s">
        <v>6553</v>
      </c>
      <c r="D6592" s="365" t="s">
        <v>5791</v>
      </c>
      <c r="E6592" s="365" t="s">
        <v>668</v>
      </c>
      <c r="F6592" s="367">
        <v>5</v>
      </c>
      <c r="G6592" s="368" t="s">
        <v>5298</v>
      </c>
      <c r="H6592" s="369">
        <v>1</v>
      </c>
      <c r="I6592" s="370">
        <v>10.5</v>
      </c>
      <c r="J6592" s="370">
        <v>10.5</v>
      </c>
      <c r="K6592" s="371"/>
      <c r="L6592" s="495">
        <v>12.64</v>
      </c>
      <c r="M6592" s="488">
        <v>12.64</v>
      </c>
    </row>
    <row r="6593" spans="1:13" x14ac:dyDescent="0.2">
      <c r="A6593" s="359" t="s">
        <v>11078</v>
      </c>
      <c r="B6593" s="373" t="s">
        <v>5794</v>
      </c>
      <c r="C6593" s="374" t="s">
        <v>5795</v>
      </c>
      <c r="D6593" s="373" t="s">
        <v>5791</v>
      </c>
      <c r="E6593" s="373" t="s">
        <v>5302</v>
      </c>
      <c r="F6593" s="375" t="s">
        <v>5796</v>
      </c>
      <c r="G6593" s="376" t="s">
        <v>86</v>
      </c>
      <c r="H6593" s="377">
        <v>0.08</v>
      </c>
      <c r="I6593" s="378">
        <v>12.5</v>
      </c>
      <c r="J6593" s="378">
        <v>1</v>
      </c>
      <c r="K6593" s="379"/>
      <c r="L6593" s="493">
        <v>15.06</v>
      </c>
    </row>
    <row r="6594" spans="1:13" x14ac:dyDescent="0.2">
      <c r="A6594" s="359" t="s">
        <v>11079</v>
      </c>
      <c r="B6594" s="373" t="s">
        <v>5794</v>
      </c>
      <c r="C6594" s="374" t="s">
        <v>5971</v>
      </c>
      <c r="D6594" s="373" t="s">
        <v>5791</v>
      </c>
      <c r="E6594" s="373" t="s">
        <v>5293</v>
      </c>
      <c r="F6594" s="375" t="s">
        <v>5796</v>
      </c>
      <c r="G6594" s="376" t="s">
        <v>86</v>
      </c>
      <c r="H6594" s="377">
        <v>0.08</v>
      </c>
      <c r="I6594" s="378">
        <v>18.510000000000002</v>
      </c>
      <c r="J6594" s="378">
        <v>1.48</v>
      </c>
      <c r="K6594" s="379"/>
      <c r="L6594" s="493">
        <v>22.3</v>
      </c>
    </row>
    <row r="6595" spans="1:13" x14ac:dyDescent="0.2">
      <c r="A6595" s="359" t="s">
        <v>15288</v>
      </c>
      <c r="B6595" s="396" t="s">
        <v>5794</v>
      </c>
      <c r="C6595" s="397" t="s">
        <v>6047</v>
      </c>
      <c r="D6595" s="396" t="s">
        <v>5791</v>
      </c>
      <c r="E6595" s="396" t="s">
        <v>5371</v>
      </c>
      <c r="F6595" s="398" t="s">
        <v>5798</v>
      </c>
      <c r="G6595" s="399" t="s">
        <v>5298</v>
      </c>
      <c r="H6595" s="400">
        <v>1.1000000000000001</v>
      </c>
      <c r="I6595" s="430">
        <v>6.93</v>
      </c>
      <c r="J6595" s="380">
        <v>7.62</v>
      </c>
      <c r="K6595" s="379"/>
      <c r="L6595" s="489">
        <v>8.35</v>
      </c>
    </row>
    <row r="6596" spans="1:13" ht="12.75" thickBot="1" x14ac:dyDescent="0.25">
      <c r="A6596" s="359" t="s">
        <v>15289</v>
      </c>
      <c r="B6596" s="396" t="s">
        <v>5794</v>
      </c>
      <c r="C6596" s="397" t="s">
        <v>5953</v>
      </c>
      <c r="D6596" s="396" t="s">
        <v>5791</v>
      </c>
      <c r="E6596" s="396" t="s">
        <v>5297</v>
      </c>
      <c r="F6596" s="398" t="s">
        <v>5798</v>
      </c>
      <c r="G6596" s="399" t="s">
        <v>5298</v>
      </c>
      <c r="H6596" s="400">
        <v>0.02</v>
      </c>
      <c r="I6596" s="430">
        <v>20.12</v>
      </c>
      <c r="J6596" s="380">
        <v>0.4</v>
      </c>
      <c r="K6596" s="379"/>
      <c r="L6596" s="489">
        <v>24.25</v>
      </c>
    </row>
    <row r="6597" spans="1:13" ht="12.75" thickTop="1" x14ac:dyDescent="0.2">
      <c r="A6597" s="359" t="s">
        <v>15290</v>
      </c>
      <c r="B6597" s="407" t="s">
        <v>13296</v>
      </c>
      <c r="C6597" s="408" t="s">
        <v>5781</v>
      </c>
      <c r="D6597" s="407" t="s">
        <v>5782</v>
      </c>
      <c r="E6597" s="407" t="s">
        <v>5783</v>
      </c>
      <c r="F6597" s="409" t="s">
        <v>5784</v>
      </c>
      <c r="G6597" s="410" t="s">
        <v>5785</v>
      </c>
      <c r="H6597" s="408" t="s">
        <v>5786</v>
      </c>
      <c r="I6597" s="408" t="s">
        <v>5787</v>
      </c>
      <c r="J6597" s="408" t="s">
        <v>5788</v>
      </c>
      <c r="K6597" s="364"/>
      <c r="L6597" s="492"/>
    </row>
    <row r="6598" spans="1:13" x14ac:dyDescent="0.2">
      <c r="A6598" s="359" t="s">
        <v>11080</v>
      </c>
      <c r="B6598" s="365" t="s">
        <v>5789</v>
      </c>
      <c r="C6598" s="366" t="s">
        <v>5992</v>
      </c>
      <c r="D6598" s="365" t="s">
        <v>5791</v>
      </c>
      <c r="E6598" s="365" t="s">
        <v>296</v>
      </c>
      <c r="F6598" s="367">
        <v>5</v>
      </c>
      <c r="G6598" s="368" t="s">
        <v>5298</v>
      </c>
      <c r="H6598" s="369">
        <v>1</v>
      </c>
      <c r="I6598" s="370">
        <v>10.07</v>
      </c>
      <c r="J6598" s="370">
        <v>10.07</v>
      </c>
      <c r="K6598" s="371"/>
      <c r="L6598" s="495">
        <v>12.12</v>
      </c>
      <c r="M6598" s="488">
        <v>12.12</v>
      </c>
    </row>
    <row r="6599" spans="1:13" x14ac:dyDescent="0.2">
      <c r="A6599" s="359" t="s">
        <v>11082</v>
      </c>
      <c r="B6599" s="373" t="s">
        <v>5794</v>
      </c>
      <c r="C6599" s="374" t="s">
        <v>5795</v>
      </c>
      <c r="D6599" s="373" t="s">
        <v>5791</v>
      </c>
      <c r="E6599" s="373" t="s">
        <v>5302</v>
      </c>
      <c r="F6599" s="375" t="s">
        <v>5796</v>
      </c>
      <c r="G6599" s="376" t="s">
        <v>86</v>
      </c>
      <c r="H6599" s="377">
        <v>0.08</v>
      </c>
      <c r="I6599" s="378">
        <v>12.5</v>
      </c>
      <c r="J6599" s="378">
        <v>1</v>
      </c>
      <c r="K6599" s="379"/>
      <c r="L6599" s="493">
        <v>15.06</v>
      </c>
    </row>
    <row r="6600" spans="1:13" x14ac:dyDescent="0.2">
      <c r="A6600" s="359" t="s">
        <v>11083</v>
      </c>
      <c r="B6600" s="373" t="s">
        <v>5794</v>
      </c>
      <c r="C6600" s="374" t="s">
        <v>5971</v>
      </c>
      <c r="D6600" s="373" t="s">
        <v>5791</v>
      </c>
      <c r="E6600" s="373" t="s">
        <v>5293</v>
      </c>
      <c r="F6600" s="375" t="s">
        <v>5796</v>
      </c>
      <c r="G6600" s="376" t="s">
        <v>86</v>
      </c>
      <c r="H6600" s="377">
        <v>0.08</v>
      </c>
      <c r="I6600" s="378">
        <v>18.510000000000002</v>
      </c>
      <c r="J6600" s="378">
        <v>1.48</v>
      </c>
      <c r="K6600" s="379"/>
      <c r="L6600" s="493">
        <v>22.3</v>
      </c>
    </row>
    <row r="6601" spans="1:13" x14ac:dyDescent="0.2">
      <c r="A6601" s="359" t="s">
        <v>11084</v>
      </c>
      <c r="B6601" s="373" t="s">
        <v>5794</v>
      </c>
      <c r="C6601" s="374" t="s">
        <v>5993</v>
      </c>
      <c r="D6601" s="373" t="s">
        <v>5791</v>
      </c>
      <c r="E6601" s="373" t="s">
        <v>5373</v>
      </c>
      <c r="F6601" s="375" t="s">
        <v>5798</v>
      </c>
      <c r="G6601" s="376" t="s">
        <v>5298</v>
      </c>
      <c r="H6601" s="377">
        <v>1.1000000000000001</v>
      </c>
      <c r="I6601" s="378">
        <v>6.54</v>
      </c>
      <c r="J6601" s="378">
        <v>7.19</v>
      </c>
      <c r="K6601" s="379"/>
      <c r="L6601" s="493">
        <v>7.88</v>
      </c>
    </row>
    <row r="6602" spans="1:13" x14ac:dyDescent="0.2">
      <c r="A6602" s="359" t="s">
        <v>11085</v>
      </c>
      <c r="B6602" s="373" t="s">
        <v>5794</v>
      </c>
      <c r="C6602" s="374" t="s">
        <v>5953</v>
      </c>
      <c r="D6602" s="373" t="s">
        <v>5791</v>
      </c>
      <c r="E6602" s="373" t="s">
        <v>5297</v>
      </c>
      <c r="F6602" s="375" t="s">
        <v>5798</v>
      </c>
      <c r="G6602" s="376" t="s">
        <v>5298</v>
      </c>
      <c r="H6602" s="377">
        <v>0.02</v>
      </c>
      <c r="I6602" s="378">
        <v>20.12</v>
      </c>
      <c r="J6602" s="378">
        <v>0.4</v>
      </c>
      <c r="K6602" s="379"/>
      <c r="L6602" s="493">
        <v>24.25</v>
      </c>
    </row>
    <row r="6603" spans="1:13" x14ac:dyDescent="0.2">
      <c r="A6603" s="359" t="s">
        <v>11086</v>
      </c>
      <c r="B6603" s="360" t="s">
        <v>13297</v>
      </c>
      <c r="C6603" s="361" t="s">
        <v>5781</v>
      </c>
      <c r="D6603" s="360" t="s">
        <v>5782</v>
      </c>
      <c r="E6603" s="360" t="s">
        <v>5783</v>
      </c>
      <c r="F6603" s="362" t="s">
        <v>5784</v>
      </c>
      <c r="G6603" s="363" t="s">
        <v>5785</v>
      </c>
      <c r="H6603" s="361" t="s">
        <v>5786</v>
      </c>
      <c r="I6603" s="361" t="s">
        <v>5787</v>
      </c>
      <c r="J6603" s="361" t="s">
        <v>5788</v>
      </c>
      <c r="K6603" s="364"/>
      <c r="L6603" s="494"/>
    </row>
    <row r="6604" spans="1:13" x14ac:dyDescent="0.2">
      <c r="A6604" s="359" t="s">
        <v>11087</v>
      </c>
      <c r="B6604" s="365" t="s">
        <v>5789</v>
      </c>
      <c r="C6604" s="366" t="s">
        <v>5978</v>
      </c>
      <c r="D6604" s="365" t="s">
        <v>5791</v>
      </c>
      <c r="E6604" s="365" t="s">
        <v>286</v>
      </c>
      <c r="F6604" s="367">
        <v>5</v>
      </c>
      <c r="G6604" s="368" t="s">
        <v>5885</v>
      </c>
      <c r="H6604" s="369">
        <v>1</v>
      </c>
      <c r="I6604" s="370">
        <v>35.97</v>
      </c>
      <c r="J6604" s="370">
        <v>35.97</v>
      </c>
      <c r="K6604" s="371"/>
      <c r="L6604" s="495">
        <v>43.34</v>
      </c>
      <c r="M6604" s="488">
        <v>43.34</v>
      </c>
    </row>
    <row r="6605" spans="1:13" x14ac:dyDescent="0.2">
      <c r="A6605" s="359" t="s">
        <v>15291</v>
      </c>
      <c r="B6605" s="396" t="s">
        <v>5794</v>
      </c>
      <c r="C6605" s="397" t="s">
        <v>5815</v>
      </c>
      <c r="D6605" s="396" t="s">
        <v>5791</v>
      </c>
      <c r="E6605" s="396" t="s">
        <v>5286</v>
      </c>
      <c r="F6605" s="398" t="s">
        <v>5796</v>
      </c>
      <c r="G6605" s="399" t="s">
        <v>86</v>
      </c>
      <c r="H6605" s="400">
        <v>3.2490999999999999</v>
      </c>
      <c r="I6605" s="430">
        <v>11.073074999999999</v>
      </c>
      <c r="J6605" s="380">
        <v>35.97</v>
      </c>
      <c r="K6605" s="379"/>
      <c r="L6605" s="489">
        <v>13.34</v>
      </c>
    </row>
    <row r="6606" spans="1:13" ht="12.75" thickBot="1" x14ac:dyDescent="0.25">
      <c r="A6606" s="359" t="s">
        <v>15292</v>
      </c>
      <c r="B6606" s="381" t="s">
        <v>13298</v>
      </c>
      <c r="C6606" s="382" t="s">
        <v>5781</v>
      </c>
      <c r="D6606" s="381" t="s">
        <v>5782</v>
      </c>
      <c r="E6606" s="381" t="s">
        <v>5783</v>
      </c>
      <c r="F6606" s="383" t="s">
        <v>5784</v>
      </c>
      <c r="G6606" s="384" t="s">
        <v>5785</v>
      </c>
      <c r="H6606" s="382" t="s">
        <v>5786</v>
      </c>
      <c r="I6606" s="431" t="s">
        <v>5787</v>
      </c>
      <c r="J6606" s="382" t="s">
        <v>5788</v>
      </c>
      <c r="K6606" s="364"/>
    </row>
    <row r="6607" spans="1:13" ht="12.75" thickTop="1" x14ac:dyDescent="0.2">
      <c r="A6607" s="359" t="s">
        <v>15293</v>
      </c>
      <c r="B6607" s="401" t="s">
        <v>5789</v>
      </c>
      <c r="C6607" s="402" t="s">
        <v>5980</v>
      </c>
      <c r="D6607" s="401" t="s">
        <v>5791</v>
      </c>
      <c r="E6607" s="401" t="s">
        <v>288</v>
      </c>
      <c r="F6607" s="403">
        <v>5</v>
      </c>
      <c r="G6607" s="404" t="s">
        <v>5793</v>
      </c>
      <c r="H6607" s="405">
        <v>1</v>
      </c>
      <c r="I6607" s="406">
        <v>4.43</v>
      </c>
      <c r="J6607" s="406">
        <v>4.43</v>
      </c>
      <c r="K6607" s="371"/>
      <c r="L6607" s="496">
        <v>5.33</v>
      </c>
      <c r="M6607" s="488">
        <v>5.33</v>
      </c>
    </row>
    <row r="6608" spans="1:13" x14ac:dyDescent="0.2">
      <c r="A6608" s="359" t="s">
        <v>11088</v>
      </c>
      <c r="B6608" s="373" t="s">
        <v>5794</v>
      </c>
      <c r="C6608" s="374" t="s">
        <v>5815</v>
      </c>
      <c r="D6608" s="373" t="s">
        <v>5791</v>
      </c>
      <c r="E6608" s="373" t="s">
        <v>5286</v>
      </c>
      <c r="F6608" s="375" t="s">
        <v>5796</v>
      </c>
      <c r="G6608" s="376" t="s">
        <v>86</v>
      </c>
      <c r="H6608" s="377">
        <v>0.4</v>
      </c>
      <c r="I6608" s="378">
        <v>11.092140000000001</v>
      </c>
      <c r="J6608" s="378">
        <v>4.43</v>
      </c>
      <c r="K6608" s="379"/>
      <c r="L6608" s="493">
        <v>13.34</v>
      </c>
    </row>
    <row r="6609" spans="1:13" x14ac:dyDescent="0.2">
      <c r="A6609" s="359" t="s">
        <v>11090</v>
      </c>
      <c r="B6609" s="360" t="s">
        <v>13299</v>
      </c>
      <c r="C6609" s="361" t="s">
        <v>5781</v>
      </c>
      <c r="D6609" s="360" t="s">
        <v>5782</v>
      </c>
      <c r="E6609" s="360" t="s">
        <v>5783</v>
      </c>
      <c r="F6609" s="362" t="s">
        <v>5784</v>
      </c>
      <c r="G6609" s="363" t="s">
        <v>5785</v>
      </c>
      <c r="H6609" s="361" t="s">
        <v>5786</v>
      </c>
      <c r="I6609" s="361" t="s">
        <v>5787</v>
      </c>
      <c r="J6609" s="361" t="s">
        <v>5788</v>
      </c>
      <c r="K6609" s="364"/>
      <c r="L6609" s="494"/>
    </row>
    <row r="6610" spans="1:13" x14ac:dyDescent="0.2">
      <c r="A6610" s="359" t="s">
        <v>11091</v>
      </c>
      <c r="B6610" s="365" t="s">
        <v>5789</v>
      </c>
      <c r="C6610" s="366" t="s">
        <v>6428</v>
      </c>
      <c r="D6610" s="365" t="s">
        <v>5791</v>
      </c>
      <c r="E6610" s="365" t="s">
        <v>556</v>
      </c>
      <c r="F6610" s="367">
        <v>6</v>
      </c>
      <c r="G6610" s="368" t="s">
        <v>5885</v>
      </c>
      <c r="H6610" s="369">
        <v>1</v>
      </c>
      <c r="I6610" s="370">
        <v>168.13</v>
      </c>
      <c r="J6610" s="370">
        <v>168.13</v>
      </c>
      <c r="K6610" s="371"/>
      <c r="L6610" s="495">
        <v>202.56</v>
      </c>
      <c r="M6610" s="488">
        <v>202.56</v>
      </c>
    </row>
    <row r="6611" spans="1:13" x14ac:dyDescent="0.2">
      <c r="A6611" s="359" t="s">
        <v>11092</v>
      </c>
      <c r="B6611" s="373" t="s">
        <v>5794</v>
      </c>
      <c r="C6611" s="374" t="s">
        <v>5815</v>
      </c>
      <c r="D6611" s="373" t="s">
        <v>5791</v>
      </c>
      <c r="E6611" s="373" t="s">
        <v>5286</v>
      </c>
      <c r="F6611" s="375" t="s">
        <v>5796</v>
      </c>
      <c r="G6611" s="376" t="s">
        <v>86</v>
      </c>
      <c r="H6611" s="377">
        <v>2</v>
      </c>
      <c r="I6611" s="378">
        <v>11.07</v>
      </c>
      <c r="J6611" s="378">
        <v>22.14</v>
      </c>
      <c r="K6611" s="379"/>
      <c r="L6611" s="493">
        <v>13.34</v>
      </c>
    </row>
    <row r="6612" spans="1:13" x14ac:dyDescent="0.2">
      <c r="A6612" s="359" t="s">
        <v>11093</v>
      </c>
      <c r="B6612" s="373" t="s">
        <v>5794</v>
      </c>
      <c r="C6612" s="374" t="s">
        <v>6429</v>
      </c>
      <c r="D6612" s="373" t="s">
        <v>5791</v>
      </c>
      <c r="E6612" s="373" t="s">
        <v>6430</v>
      </c>
      <c r="F6612" s="375" t="s">
        <v>5798</v>
      </c>
      <c r="G6612" s="376" t="s">
        <v>5885</v>
      </c>
      <c r="H6612" s="377">
        <v>0.6</v>
      </c>
      <c r="I6612" s="378">
        <v>125.07</v>
      </c>
      <c r="J6612" s="378">
        <v>75.040000000000006</v>
      </c>
      <c r="K6612" s="379"/>
      <c r="L6612" s="493">
        <v>150.66999999999999</v>
      </c>
    </row>
    <row r="6613" spans="1:13" x14ac:dyDescent="0.2">
      <c r="A6613" s="359" t="s">
        <v>11094</v>
      </c>
      <c r="B6613" s="373" t="s">
        <v>5794</v>
      </c>
      <c r="C6613" s="374" t="s">
        <v>5967</v>
      </c>
      <c r="D6613" s="373" t="s">
        <v>5791</v>
      </c>
      <c r="E6613" s="373" t="s">
        <v>5375</v>
      </c>
      <c r="F6613" s="375" t="s">
        <v>5798</v>
      </c>
      <c r="G6613" s="376" t="s">
        <v>5885</v>
      </c>
      <c r="H6613" s="377">
        <v>0.6</v>
      </c>
      <c r="I6613" s="378">
        <v>118.26</v>
      </c>
      <c r="J6613" s="378">
        <v>70.95</v>
      </c>
      <c r="K6613" s="379"/>
      <c r="L6613" s="493">
        <v>142.47</v>
      </c>
    </row>
    <row r="6614" spans="1:13" x14ac:dyDescent="0.2">
      <c r="A6614" s="359" t="s">
        <v>11095</v>
      </c>
      <c r="B6614" s="360" t="s">
        <v>13300</v>
      </c>
      <c r="C6614" s="361" t="s">
        <v>5781</v>
      </c>
      <c r="D6614" s="360" t="s">
        <v>5782</v>
      </c>
      <c r="E6614" s="360" t="s">
        <v>5783</v>
      </c>
      <c r="F6614" s="362" t="s">
        <v>5784</v>
      </c>
      <c r="G6614" s="363" t="s">
        <v>5785</v>
      </c>
      <c r="H6614" s="361" t="s">
        <v>5786</v>
      </c>
      <c r="I6614" s="361" t="s">
        <v>5787</v>
      </c>
      <c r="J6614" s="361" t="s">
        <v>5788</v>
      </c>
      <c r="K6614" s="364"/>
      <c r="L6614" s="494"/>
    </row>
    <row r="6615" spans="1:13" ht="24" x14ac:dyDescent="0.2">
      <c r="A6615" s="359" t="s">
        <v>15294</v>
      </c>
      <c r="B6615" s="385" t="s">
        <v>5789</v>
      </c>
      <c r="C6615" s="386" t="s">
        <v>5989</v>
      </c>
      <c r="D6615" s="385" t="s">
        <v>5791</v>
      </c>
      <c r="E6615" s="385" t="s">
        <v>294</v>
      </c>
      <c r="F6615" s="387">
        <v>5</v>
      </c>
      <c r="G6615" s="388" t="s">
        <v>5885</v>
      </c>
      <c r="H6615" s="389">
        <v>1</v>
      </c>
      <c r="I6615" s="432">
        <v>33.440000000000005</v>
      </c>
      <c r="J6615" s="372">
        <v>33.440000000000005</v>
      </c>
      <c r="K6615" s="371"/>
      <c r="L6615" s="488">
        <v>40.29</v>
      </c>
      <c r="M6615" s="488">
        <v>40.29</v>
      </c>
    </row>
    <row r="6616" spans="1:13" ht="12.75" thickBot="1" x14ac:dyDescent="0.25">
      <c r="A6616" s="359" t="s">
        <v>15295</v>
      </c>
      <c r="B6616" s="396" t="s">
        <v>5794</v>
      </c>
      <c r="C6616" s="397" t="s">
        <v>5882</v>
      </c>
      <c r="D6616" s="396" t="s">
        <v>5791</v>
      </c>
      <c r="E6616" s="396" t="s">
        <v>5402</v>
      </c>
      <c r="F6616" s="398" t="s">
        <v>5796</v>
      </c>
      <c r="G6616" s="399" t="s">
        <v>86</v>
      </c>
      <c r="H6616" s="400">
        <v>0.64459999999999995</v>
      </c>
      <c r="I6616" s="430">
        <v>18.510000000000002</v>
      </c>
      <c r="J6616" s="380">
        <v>11.93</v>
      </c>
      <c r="K6616" s="379"/>
      <c r="L6616" s="489">
        <v>22.3</v>
      </c>
    </row>
    <row r="6617" spans="1:13" ht="12.75" thickTop="1" x14ac:dyDescent="0.2">
      <c r="A6617" s="359" t="s">
        <v>15296</v>
      </c>
      <c r="B6617" s="390" t="s">
        <v>5794</v>
      </c>
      <c r="C6617" s="391" t="s">
        <v>5815</v>
      </c>
      <c r="D6617" s="390" t="s">
        <v>5791</v>
      </c>
      <c r="E6617" s="390" t="s">
        <v>5286</v>
      </c>
      <c r="F6617" s="392" t="s">
        <v>5796</v>
      </c>
      <c r="G6617" s="393" t="s">
        <v>86</v>
      </c>
      <c r="H6617" s="394">
        <v>1.9348000000000001</v>
      </c>
      <c r="I6617" s="395">
        <v>11.075031818181813</v>
      </c>
      <c r="J6617" s="395">
        <v>21.42</v>
      </c>
      <c r="K6617" s="379"/>
      <c r="L6617" s="491">
        <v>13.34</v>
      </c>
    </row>
    <row r="6618" spans="1:13" ht="24" x14ac:dyDescent="0.2">
      <c r="A6618" s="359" t="s">
        <v>11096</v>
      </c>
      <c r="B6618" s="373" t="s">
        <v>5794</v>
      </c>
      <c r="C6618" s="374" t="s">
        <v>5990</v>
      </c>
      <c r="D6618" s="373" t="s">
        <v>5791</v>
      </c>
      <c r="E6618" s="373" t="s">
        <v>5598</v>
      </c>
      <c r="F6618" s="375" t="s">
        <v>5798</v>
      </c>
      <c r="G6618" s="376" t="s">
        <v>5305</v>
      </c>
      <c r="H6618" s="377">
        <v>4.6800000000000001E-2</v>
      </c>
      <c r="I6618" s="378">
        <v>2.0699999999999998</v>
      </c>
      <c r="J6618" s="378">
        <v>0.09</v>
      </c>
      <c r="K6618" s="379"/>
      <c r="L6618" s="493">
        <v>2.5</v>
      </c>
    </row>
    <row r="6619" spans="1:13" x14ac:dyDescent="0.2">
      <c r="A6619" s="359" t="s">
        <v>11098</v>
      </c>
      <c r="B6619" s="360" t="s">
        <v>13301</v>
      </c>
      <c r="C6619" s="361" t="s">
        <v>5781</v>
      </c>
      <c r="D6619" s="360" t="s">
        <v>5782</v>
      </c>
      <c r="E6619" s="360" t="s">
        <v>5783</v>
      </c>
      <c r="F6619" s="362" t="s">
        <v>5784</v>
      </c>
      <c r="G6619" s="363" t="s">
        <v>5785</v>
      </c>
      <c r="H6619" s="361" t="s">
        <v>5786</v>
      </c>
      <c r="I6619" s="361" t="s">
        <v>5787</v>
      </c>
      <c r="J6619" s="361" t="s">
        <v>5788</v>
      </c>
      <c r="K6619" s="364"/>
      <c r="L6619" s="494"/>
    </row>
    <row r="6620" spans="1:13" x14ac:dyDescent="0.2">
      <c r="A6620" s="359" t="s">
        <v>11099</v>
      </c>
      <c r="B6620" s="365" t="s">
        <v>5789</v>
      </c>
      <c r="C6620" s="366" t="s">
        <v>5997</v>
      </c>
      <c r="D6620" s="365" t="s">
        <v>5791</v>
      </c>
      <c r="E6620" s="365" t="s">
        <v>302</v>
      </c>
      <c r="F6620" s="367">
        <v>5</v>
      </c>
      <c r="G6620" s="368" t="s">
        <v>5607</v>
      </c>
      <c r="H6620" s="369">
        <v>1</v>
      </c>
      <c r="I6620" s="370">
        <v>12.45</v>
      </c>
      <c r="J6620" s="370">
        <v>12.45</v>
      </c>
      <c r="K6620" s="371"/>
      <c r="L6620" s="495">
        <v>15</v>
      </c>
      <c r="M6620" s="488">
        <v>15</v>
      </c>
    </row>
    <row r="6621" spans="1:13" x14ac:dyDescent="0.2">
      <c r="A6621" s="359" t="s">
        <v>11100</v>
      </c>
      <c r="B6621" s="373" t="s">
        <v>5794</v>
      </c>
      <c r="C6621" s="374" t="s">
        <v>5998</v>
      </c>
      <c r="D6621" s="373" t="s">
        <v>5791</v>
      </c>
      <c r="E6621" s="373" t="s">
        <v>302</v>
      </c>
      <c r="F6621" s="375" t="s">
        <v>5798</v>
      </c>
      <c r="G6621" s="376" t="s">
        <v>5305</v>
      </c>
      <c r="H6621" s="377">
        <v>1</v>
      </c>
      <c r="I6621" s="378">
        <v>12.45</v>
      </c>
      <c r="J6621" s="378">
        <v>12.45</v>
      </c>
      <c r="K6621" s="379"/>
      <c r="L6621" s="493">
        <v>15</v>
      </c>
    </row>
    <row r="6622" spans="1:13" x14ac:dyDescent="0.2">
      <c r="A6622" s="359" t="s">
        <v>11101</v>
      </c>
      <c r="B6622" s="360" t="s">
        <v>13302</v>
      </c>
      <c r="C6622" s="361" t="s">
        <v>5781</v>
      </c>
      <c r="D6622" s="360" t="s">
        <v>5782</v>
      </c>
      <c r="E6622" s="360" t="s">
        <v>5783</v>
      </c>
      <c r="F6622" s="362" t="s">
        <v>5784</v>
      </c>
      <c r="G6622" s="363" t="s">
        <v>5785</v>
      </c>
      <c r="H6622" s="361" t="s">
        <v>5786</v>
      </c>
      <c r="I6622" s="361" t="s">
        <v>5787</v>
      </c>
      <c r="J6622" s="361" t="s">
        <v>5788</v>
      </c>
      <c r="K6622" s="364"/>
      <c r="L6622" s="494"/>
    </row>
    <row r="6623" spans="1:13" x14ac:dyDescent="0.2">
      <c r="A6623" s="359" t="s">
        <v>11102</v>
      </c>
      <c r="B6623" s="365" t="s">
        <v>5789</v>
      </c>
      <c r="C6623" s="366" t="s">
        <v>6000</v>
      </c>
      <c r="D6623" s="365" t="s">
        <v>5791</v>
      </c>
      <c r="E6623" s="365" t="s">
        <v>307</v>
      </c>
      <c r="F6623" s="367">
        <v>4</v>
      </c>
      <c r="G6623" s="368" t="s">
        <v>5885</v>
      </c>
      <c r="H6623" s="369">
        <v>1</v>
      </c>
      <c r="I6623" s="370">
        <v>28.41</v>
      </c>
      <c r="J6623" s="370">
        <v>28.41</v>
      </c>
      <c r="K6623" s="371"/>
      <c r="L6623" s="495">
        <v>34.229999999999997</v>
      </c>
      <c r="M6623" s="488">
        <v>34.229999999999997</v>
      </c>
    </row>
    <row r="6624" spans="1:13" x14ac:dyDescent="0.2">
      <c r="A6624" s="359" t="s">
        <v>11103</v>
      </c>
      <c r="B6624" s="373" t="s">
        <v>5794</v>
      </c>
      <c r="C6624" s="374" t="s">
        <v>5815</v>
      </c>
      <c r="D6624" s="373" t="s">
        <v>5791</v>
      </c>
      <c r="E6624" s="373" t="s">
        <v>5286</v>
      </c>
      <c r="F6624" s="375" t="s">
        <v>5796</v>
      </c>
      <c r="G6624" s="376" t="s">
        <v>86</v>
      </c>
      <c r="H6624" s="377">
        <v>2.5659999999999998</v>
      </c>
      <c r="I6624" s="378">
        <v>11.073953571428572</v>
      </c>
      <c r="J6624" s="378">
        <v>28.41</v>
      </c>
      <c r="K6624" s="379"/>
      <c r="L6624" s="493">
        <v>13.34</v>
      </c>
    </row>
    <row r="6625" spans="1:13" x14ac:dyDescent="0.2">
      <c r="A6625" s="359" t="s">
        <v>11104</v>
      </c>
      <c r="B6625" s="360" t="s">
        <v>13303</v>
      </c>
      <c r="C6625" s="361" t="s">
        <v>5781</v>
      </c>
      <c r="D6625" s="360" t="s">
        <v>5782</v>
      </c>
      <c r="E6625" s="360" t="s">
        <v>5783</v>
      </c>
      <c r="F6625" s="362" t="s">
        <v>5784</v>
      </c>
      <c r="G6625" s="363" t="s">
        <v>5785</v>
      </c>
      <c r="H6625" s="361" t="s">
        <v>5786</v>
      </c>
      <c r="I6625" s="361" t="s">
        <v>5787</v>
      </c>
      <c r="J6625" s="361" t="s">
        <v>5788</v>
      </c>
      <c r="K6625" s="364"/>
      <c r="L6625" s="494"/>
    </row>
    <row r="6626" spans="1:13" x14ac:dyDescent="0.2">
      <c r="A6626" s="359" t="s">
        <v>11105</v>
      </c>
      <c r="B6626" s="365" t="s">
        <v>5789</v>
      </c>
      <c r="C6626" s="366" t="s">
        <v>5980</v>
      </c>
      <c r="D6626" s="365" t="s">
        <v>5791</v>
      </c>
      <c r="E6626" s="365" t="s">
        <v>288</v>
      </c>
      <c r="F6626" s="367">
        <v>5</v>
      </c>
      <c r="G6626" s="368" t="s">
        <v>5793</v>
      </c>
      <c r="H6626" s="369">
        <v>1</v>
      </c>
      <c r="I6626" s="370">
        <v>4.43</v>
      </c>
      <c r="J6626" s="370">
        <v>4.43</v>
      </c>
      <c r="K6626" s="371"/>
      <c r="L6626" s="495">
        <v>5.33</v>
      </c>
      <c r="M6626" s="488">
        <v>5.33</v>
      </c>
    </row>
    <row r="6627" spans="1:13" x14ac:dyDescent="0.2">
      <c r="A6627" s="359" t="s">
        <v>15297</v>
      </c>
      <c r="B6627" s="396" t="s">
        <v>5794</v>
      </c>
      <c r="C6627" s="397" t="s">
        <v>5815</v>
      </c>
      <c r="D6627" s="396" t="s">
        <v>5791</v>
      </c>
      <c r="E6627" s="396" t="s">
        <v>5286</v>
      </c>
      <c r="F6627" s="398" t="s">
        <v>5796</v>
      </c>
      <c r="G6627" s="399" t="s">
        <v>86</v>
      </c>
      <c r="H6627" s="400">
        <v>0.4</v>
      </c>
      <c r="I6627" s="430">
        <v>11.092140000000001</v>
      </c>
      <c r="J6627" s="380">
        <v>4.43</v>
      </c>
      <c r="K6627" s="379"/>
      <c r="L6627" s="489">
        <v>13.34</v>
      </c>
    </row>
    <row r="6628" spans="1:13" ht="12.75" thickBot="1" x14ac:dyDescent="0.25">
      <c r="A6628" s="359" t="s">
        <v>15298</v>
      </c>
      <c r="B6628" s="381" t="s">
        <v>13304</v>
      </c>
      <c r="C6628" s="382" t="s">
        <v>5781</v>
      </c>
      <c r="D6628" s="381" t="s">
        <v>5782</v>
      </c>
      <c r="E6628" s="381" t="s">
        <v>5783</v>
      </c>
      <c r="F6628" s="383" t="s">
        <v>5784</v>
      </c>
      <c r="G6628" s="384" t="s">
        <v>5785</v>
      </c>
      <c r="H6628" s="382" t="s">
        <v>5786</v>
      </c>
      <c r="I6628" s="431" t="s">
        <v>5787</v>
      </c>
      <c r="J6628" s="382" t="s">
        <v>5788</v>
      </c>
      <c r="K6628" s="364"/>
    </row>
    <row r="6629" spans="1:13" ht="12.75" thickTop="1" x14ac:dyDescent="0.2">
      <c r="A6629" s="359" t="s">
        <v>15299</v>
      </c>
      <c r="B6629" s="401" t="s">
        <v>5789</v>
      </c>
      <c r="C6629" s="402" t="s">
        <v>6428</v>
      </c>
      <c r="D6629" s="401" t="s">
        <v>5791</v>
      </c>
      <c r="E6629" s="401" t="s">
        <v>556</v>
      </c>
      <c r="F6629" s="403">
        <v>6</v>
      </c>
      <c r="G6629" s="404" t="s">
        <v>5885</v>
      </c>
      <c r="H6629" s="405">
        <v>1</v>
      </c>
      <c r="I6629" s="406">
        <v>168.13</v>
      </c>
      <c r="J6629" s="406">
        <v>168.13</v>
      </c>
      <c r="K6629" s="371"/>
      <c r="L6629" s="496">
        <v>202.56</v>
      </c>
      <c r="M6629" s="488">
        <v>202.56</v>
      </c>
    </row>
    <row r="6630" spans="1:13" x14ac:dyDescent="0.2">
      <c r="A6630" s="359" t="s">
        <v>11106</v>
      </c>
      <c r="B6630" s="373" t="s">
        <v>5794</v>
      </c>
      <c r="C6630" s="374" t="s">
        <v>5815</v>
      </c>
      <c r="D6630" s="373" t="s">
        <v>5791</v>
      </c>
      <c r="E6630" s="373" t="s">
        <v>5286</v>
      </c>
      <c r="F6630" s="375" t="s">
        <v>5796</v>
      </c>
      <c r="G6630" s="376" t="s">
        <v>86</v>
      </c>
      <c r="H6630" s="377">
        <v>2</v>
      </c>
      <c r="I6630" s="378">
        <v>11.07</v>
      </c>
      <c r="J6630" s="378">
        <v>22.14</v>
      </c>
      <c r="K6630" s="379"/>
      <c r="L6630" s="493">
        <v>13.34</v>
      </c>
    </row>
    <row r="6631" spans="1:13" x14ac:dyDescent="0.2">
      <c r="A6631" s="359" t="s">
        <v>11108</v>
      </c>
      <c r="B6631" s="373" t="s">
        <v>5794</v>
      </c>
      <c r="C6631" s="374" t="s">
        <v>6429</v>
      </c>
      <c r="D6631" s="373" t="s">
        <v>5791</v>
      </c>
      <c r="E6631" s="373" t="s">
        <v>6430</v>
      </c>
      <c r="F6631" s="375" t="s">
        <v>5798</v>
      </c>
      <c r="G6631" s="376" t="s">
        <v>5885</v>
      </c>
      <c r="H6631" s="377">
        <v>0.6</v>
      </c>
      <c r="I6631" s="378">
        <v>125.07</v>
      </c>
      <c r="J6631" s="378">
        <v>75.040000000000006</v>
      </c>
      <c r="K6631" s="379"/>
      <c r="L6631" s="493">
        <v>150.66999999999999</v>
      </c>
    </row>
    <row r="6632" spans="1:13" x14ac:dyDescent="0.2">
      <c r="A6632" s="359" t="s">
        <v>11109</v>
      </c>
      <c r="B6632" s="373" t="s">
        <v>5794</v>
      </c>
      <c r="C6632" s="374" t="s">
        <v>5967</v>
      </c>
      <c r="D6632" s="373" t="s">
        <v>5791</v>
      </c>
      <c r="E6632" s="373" t="s">
        <v>5375</v>
      </c>
      <c r="F6632" s="375" t="s">
        <v>5798</v>
      </c>
      <c r="G6632" s="376" t="s">
        <v>5885</v>
      </c>
      <c r="H6632" s="377">
        <v>0.6</v>
      </c>
      <c r="I6632" s="378">
        <v>118.26</v>
      </c>
      <c r="J6632" s="378">
        <v>70.95</v>
      </c>
      <c r="K6632" s="379"/>
      <c r="L6632" s="493">
        <v>142.47</v>
      </c>
    </row>
    <row r="6633" spans="1:13" x14ac:dyDescent="0.2">
      <c r="A6633" s="359" t="s">
        <v>15300</v>
      </c>
      <c r="B6633" s="381" t="s">
        <v>13305</v>
      </c>
      <c r="C6633" s="382" t="s">
        <v>5781</v>
      </c>
      <c r="D6633" s="381" t="s">
        <v>5782</v>
      </c>
      <c r="E6633" s="381" t="s">
        <v>5783</v>
      </c>
      <c r="F6633" s="383" t="s">
        <v>5784</v>
      </c>
      <c r="G6633" s="384" t="s">
        <v>5785</v>
      </c>
      <c r="H6633" s="382" t="s">
        <v>5786</v>
      </c>
      <c r="I6633" s="431" t="s">
        <v>5787</v>
      </c>
      <c r="J6633" s="382" t="s">
        <v>5788</v>
      </c>
      <c r="K6633" s="364"/>
    </row>
    <row r="6634" spans="1:13" ht="12.75" thickBot="1" x14ac:dyDescent="0.25">
      <c r="A6634" s="359" t="s">
        <v>15301</v>
      </c>
      <c r="B6634" s="385" t="s">
        <v>5789</v>
      </c>
      <c r="C6634" s="386" t="s">
        <v>6005</v>
      </c>
      <c r="D6634" s="385" t="s">
        <v>5791</v>
      </c>
      <c r="E6634" s="385" t="s">
        <v>311</v>
      </c>
      <c r="F6634" s="387">
        <v>6</v>
      </c>
      <c r="G6634" s="388" t="s">
        <v>5793</v>
      </c>
      <c r="H6634" s="389">
        <v>1</v>
      </c>
      <c r="I6634" s="432">
        <v>29.69</v>
      </c>
      <c r="J6634" s="372">
        <v>29.69</v>
      </c>
      <c r="K6634" s="371"/>
      <c r="L6634" s="488">
        <v>35.78</v>
      </c>
      <c r="M6634" s="488">
        <v>35.78</v>
      </c>
    </row>
    <row r="6635" spans="1:13" ht="12.75" thickTop="1" x14ac:dyDescent="0.2">
      <c r="A6635" s="359" t="s">
        <v>15302</v>
      </c>
      <c r="B6635" s="390" t="s">
        <v>5794</v>
      </c>
      <c r="C6635" s="391" t="s">
        <v>5795</v>
      </c>
      <c r="D6635" s="390" t="s">
        <v>5791</v>
      </c>
      <c r="E6635" s="390" t="s">
        <v>5302</v>
      </c>
      <c r="F6635" s="392" t="s">
        <v>5796</v>
      </c>
      <c r="G6635" s="393" t="s">
        <v>86</v>
      </c>
      <c r="H6635" s="394">
        <v>0.31240000000000001</v>
      </c>
      <c r="I6635" s="395">
        <v>12.5</v>
      </c>
      <c r="J6635" s="395">
        <v>3.9</v>
      </c>
      <c r="K6635" s="379"/>
      <c r="L6635" s="491">
        <v>15.06</v>
      </c>
    </row>
    <row r="6636" spans="1:13" x14ac:dyDescent="0.2">
      <c r="A6636" s="359" t="s">
        <v>11110</v>
      </c>
      <c r="B6636" s="373" t="s">
        <v>5794</v>
      </c>
      <c r="C6636" s="374" t="s">
        <v>5801</v>
      </c>
      <c r="D6636" s="373" t="s">
        <v>5791</v>
      </c>
      <c r="E6636" s="373" t="s">
        <v>5362</v>
      </c>
      <c r="F6636" s="375" t="s">
        <v>5796</v>
      </c>
      <c r="G6636" s="376" t="s">
        <v>86</v>
      </c>
      <c r="H6636" s="377">
        <v>0.29930000000000001</v>
      </c>
      <c r="I6636" s="378">
        <v>18.510000000000002</v>
      </c>
      <c r="J6636" s="378">
        <v>5.54</v>
      </c>
      <c r="K6636" s="379"/>
      <c r="L6636" s="493">
        <v>22.3</v>
      </c>
    </row>
    <row r="6637" spans="1:13" x14ac:dyDescent="0.2">
      <c r="A6637" s="359" t="s">
        <v>11112</v>
      </c>
      <c r="B6637" s="373" t="s">
        <v>5794</v>
      </c>
      <c r="C6637" s="374" t="s">
        <v>5954</v>
      </c>
      <c r="D6637" s="373" t="s">
        <v>5791</v>
      </c>
      <c r="E6637" s="373" t="s">
        <v>5389</v>
      </c>
      <c r="F6637" s="375" t="s">
        <v>5798</v>
      </c>
      <c r="G6637" s="376" t="s">
        <v>5385</v>
      </c>
      <c r="H6637" s="377">
        <v>1.4124000000000001</v>
      </c>
      <c r="I6637" s="378">
        <v>7.0770699999999991</v>
      </c>
      <c r="J6637" s="378">
        <v>9.99</v>
      </c>
      <c r="K6637" s="379"/>
      <c r="L6637" s="493">
        <v>8.52</v>
      </c>
    </row>
    <row r="6638" spans="1:13" x14ac:dyDescent="0.2">
      <c r="A6638" s="359" t="s">
        <v>11113</v>
      </c>
      <c r="B6638" s="373" t="s">
        <v>5794</v>
      </c>
      <c r="C6638" s="374" t="s">
        <v>5955</v>
      </c>
      <c r="D6638" s="373" t="s">
        <v>5791</v>
      </c>
      <c r="E6638" s="373" t="s">
        <v>5387</v>
      </c>
      <c r="F6638" s="375" t="s">
        <v>5798</v>
      </c>
      <c r="G6638" s="376" t="s">
        <v>5298</v>
      </c>
      <c r="H6638" s="377">
        <v>8.7599999999999997E-2</v>
      </c>
      <c r="I6638" s="378">
        <v>20.66</v>
      </c>
      <c r="J6638" s="378">
        <v>1.8</v>
      </c>
      <c r="K6638" s="379"/>
      <c r="L6638" s="493">
        <v>24.9</v>
      </c>
    </row>
    <row r="6639" spans="1:13" x14ac:dyDescent="0.2">
      <c r="A6639" s="359" t="s">
        <v>11114</v>
      </c>
      <c r="B6639" s="373" t="s">
        <v>5794</v>
      </c>
      <c r="C6639" s="374" t="s">
        <v>6006</v>
      </c>
      <c r="D6639" s="373" t="s">
        <v>5791</v>
      </c>
      <c r="E6639" s="373" t="s">
        <v>5384</v>
      </c>
      <c r="F6639" s="375" t="s">
        <v>5798</v>
      </c>
      <c r="G6639" s="376" t="s">
        <v>5385</v>
      </c>
      <c r="H6639" s="377">
        <v>0.71340000000000003</v>
      </c>
      <c r="I6639" s="378">
        <v>11.87</v>
      </c>
      <c r="J6639" s="378">
        <v>8.4600000000000009</v>
      </c>
      <c r="K6639" s="379"/>
      <c r="L6639" s="493">
        <v>14.3</v>
      </c>
    </row>
    <row r="6640" spans="1:13" x14ac:dyDescent="0.2">
      <c r="A6640" s="359" t="s">
        <v>11115</v>
      </c>
      <c r="B6640" s="360" t="s">
        <v>13306</v>
      </c>
      <c r="C6640" s="361" t="s">
        <v>5781</v>
      </c>
      <c r="D6640" s="360" t="s">
        <v>5782</v>
      </c>
      <c r="E6640" s="360" t="s">
        <v>5783</v>
      </c>
      <c r="F6640" s="362" t="s">
        <v>5784</v>
      </c>
      <c r="G6640" s="363" t="s">
        <v>5785</v>
      </c>
      <c r="H6640" s="361" t="s">
        <v>5786</v>
      </c>
      <c r="I6640" s="361" t="s">
        <v>5787</v>
      </c>
      <c r="J6640" s="361" t="s">
        <v>5788</v>
      </c>
      <c r="K6640" s="364"/>
      <c r="L6640" s="494"/>
    </row>
    <row r="6641" spans="1:13" x14ac:dyDescent="0.2">
      <c r="A6641" s="359" t="s">
        <v>15303</v>
      </c>
      <c r="B6641" s="385" t="s">
        <v>5789</v>
      </c>
      <c r="C6641" s="386" t="s">
        <v>6008</v>
      </c>
      <c r="D6641" s="385" t="s">
        <v>5791</v>
      </c>
      <c r="E6641" s="385" t="s">
        <v>292</v>
      </c>
      <c r="F6641" s="387">
        <v>6</v>
      </c>
      <c r="G6641" s="388" t="s">
        <v>5885</v>
      </c>
      <c r="H6641" s="389">
        <v>1</v>
      </c>
      <c r="I6641" s="432">
        <v>463</v>
      </c>
      <c r="J6641" s="372">
        <v>463</v>
      </c>
      <c r="K6641" s="371"/>
      <c r="L6641" s="488">
        <v>557.76</v>
      </c>
      <c r="M6641" s="488">
        <v>557.76</v>
      </c>
    </row>
    <row r="6642" spans="1:13" ht="12.75" thickBot="1" x14ac:dyDescent="0.25">
      <c r="A6642" s="359" t="s">
        <v>15304</v>
      </c>
      <c r="B6642" s="396" t="s">
        <v>5794</v>
      </c>
      <c r="C6642" s="397" t="s">
        <v>5987</v>
      </c>
      <c r="D6642" s="396" t="s">
        <v>5791</v>
      </c>
      <c r="E6642" s="396" t="s">
        <v>5596</v>
      </c>
      <c r="F6642" s="398" t="s">
        <v>5798</v>
      </c>
      <c r="G6642" s="399" t="s">
        <v>5885</v>
      </c>
      <c r="H6642" s="400">
        <v>1.02</v>
      </c>
      <c r="I6642" s="430">
        <v>453.92980388768899</v>
      </c>
      <c r="J6642" s="380">
        <v>463</v>
      </c>
      <c r="K6642" s="379"/>
      <c r="L6642" s="489">
        <v>546.83000000000004</v>
      </c>
    </row>
    <row r="6643" spans="1:13" ht="12.75" thickTop="1" x14ac:dyDescent="0.2">
      <c r="A6643" s="359" t="s">
        <v>15305</v>
      </c>
      <c r="B6643" s="407" t="s">
        <v>13307</v>
      </c>
      <c r="C6643" s="408" t="s">
        <v>5781</v>
      </c>
      <c r="D6643" s="407" t="s">
        <v>5782</v>
      </c>
      <c r="E6643" s="407" t="s">
        <v>5783</v>
      </c>
      <c r="F6643" s="409" t="s">
        <v>5784</v>
      </c>
      <c r="G6643" s="410" t="s">
        <v>5785</v>
      </c>
      <c r="H6643" s="408" t="s">
        <v>5786</v>
      </c>
      <c r="I6643" s="408" t="s">
        <v>5787</v>
      </c>
      <c r="J6643" s="408" t="s">
        <v>5788</v>
      </c>
      <c r="K6643" s="364"/>
      <c r="L6643" s="492"/>
    </row>
    <row r="6644" spans="1:13" ht="24" x14ac:dyDescent="0.2">
      <c r="A6644" s="359" t="s">
        <v>11116</v>
      </c>
      <c r="B6644" s="365" t="s">
        <v>5789</v>
      </c>
      <c r="C6644" s="366" t="s">
        <v>6010</v>
      </c>
      <c r="D6644" s="365" t="s">
        <v>5791</v>
      </c>
      <c r="E6644" s="365" t="s">
        <v>314</v>
      </c>
      <c r="F6644" s="367">
        <v>6</v>
      </c>
      <c r="G6644" s="368" t="s">
        <v>5885</v>
      </c>
      <c r="H6644" s="369">
        <v>1</v>
      </c>
      <c r="I6644" s="370">
        <v>43.040000000000006</v>
      </c>
      <c r="J6644" s="370">
        <v>43.040000000000006</v>
      </c>
      <c r="K6644" s="371"/>
      <c r="L6644" s="495">
        <v>51.84</v>
      </c>
      <c r="M6644" s="488">
        <v>51.84</v>
      </c>
    </row>
    <row r="6645" spans="1:13" x14ac:dyDescent="0.2">
      <c r="A6645" s="359" t="s">
        <v>11118</v>
      </c>
      <c r="B6645" s="373" t="s">
        <v>5794</v>
      </c>
      <c r="C6645" s="374" t="s">
        <v>5882</v>
      </c>
      <c r="D6645" s="373" t="s">
        <v>5791</v>
      </c>
      <c r="E6645" s="373" t="s">
        <v>5402</v>
      </c>
      <c r="F6645" s="375" t="s">
        <v>5796</v>
      </c>
      <c r="G6645" s="376" t="s">
        <v>86</v>
      </c>
      <c r="H6645" s="377">
        <v>1.9348000000000001</v>
      </c>
      <c r="I6645" s="378">
        <v>18.515141666666665</v>
      </c>
      <c r="J6645" s="378">
        <v>35.82</v>
      </c>
      <c r="K6645" s="379"/>
      <c r="L6645" s="493">
        <v>22.3</v>
      </c>
    </row>
    <row r="6646" spans="1:13" x14ac:dyDescent="0.2">
      <c r="A6646" s="359" t="s">
        <v>11119</v>
      </c>
      <c r="B6646" s="373" t="s">
        <v>5794</v>
      </c>
      <c r="C6646" s="374" t="s">
        <v>5815</v>
      </c>
      <c r="D6646" s="373" t="s">
        <v>5791</v>
      </c>
      <c r="E6646" s="373" t="s">
        <v>5286</v>
      </c>
      <c r="F6646" s="375" t="s">
        <v>5796</v>
      </c>
      <c r="G6646" s="376" t="s">
        <v>86</v>
      </c>
      <c r="H6646" s="377">
        <v>0.64459999999999995</v>
      </c>
      <c r="I6646" s="378">
        <v>11.07</v>
      </c>
      <c r="J6646" s="378">
        <v>7.13</v>
      </c>
      <c r="K6646" s="379"/>
      <c r="L6646" s="493">
        <v>13.34</v>
      </c>
    </row>
    <row r="6647" spans="1:13" ht="24" x14ac:dyDescent="0.2">
      <c r="A6647" s="359" t="s">
        <v>11120</v>
      </c>
      <c r="B6647" s="373" t="s">
        <v>5794</v>
      </c>
      <c r="C6647" s="374" t="s">
        <v>5990</v>
      </c>
      <c r="D6647" s="373" t="s">
        <v>5791</v>
      </c>
      <c r="E6647" s="373" t="s">
        <v>5598</v>
      </c>
      <c r="F6647" s="375" t="s">
        <v>5798</v>
      </c>
      <c r="G6647" s="376" t="s">
        <v>5305</v>
      </c>
      <c r="H6647" s="377">
        <v>4.6800000000000001E-2</v>
      </c>
      <c r="I6647" s="378">
        <v>2.0699999999999998</v>
      </c>
      <c r="J6647" s="378">
        <v>0.09</v>
      </c>
      <c r="K6647" s="379"/>
      <c r="L6647" s="493">
        <v>2.5</v>
      </c>
    </row>
    <row r="6648" spans="1:13" x14ac:dyDescent="0.2">
      <c r="A6648" s="359" t="s">
        <v>11121</v>
      </c>
      <c r="B6648" s="360" t="s">
        <v>13308</v>
      </c>
      <c r="C6648" s="361" t="s">
        <v>5781</v>
      </c>
      <c r="D6648" s="360" t="s">
        <v>5782</v>
      </c>
      <c r="E6648" s="360" t="s">
        <v>5783</v>
      </c>
      <c r="F6648" s="362" t="s">
        <v>5784</v>
      </c>
      <c r="G6648" s="363" t="s">
        <v>5785</v>
      </c>
      <c r="H6648" s="361" t="s">
        <v>5786</v>
      </c>
      <c r="I6648" s="361" t="s">
        <v>5787</v>
      </c>
      <c r="J6648" s="361" t="s">
        <v>5788</v>
      </c>
      <c r="K6648" s="364"/>
      <c r="L6648" s="494"/>
    </row>
    <row r="6649" spans="1:13" x14ac:dyDescent="0.2">
      <c r="A6649" s="359" t="s">
        <v>11122</v>
      </c>
      <c r="B6649" s="365" t="s">
        <v>5789</v>
      </c>
      <c r="C6649" s="366" t="s">
        <v>6012</v>
      </c>
      <c r="D6649" s="365" t="s">
        <v>5791</v>
      </c>
      <c r="E6649" s="365" t="s">
        <v>316</v>
      </c>
      <c r="F6649" s="367">
        <v>4</v>
      </c>
      <c r="G6649" s="368" t="s">
        <v>5885</v>
      </c>
      <c r="H6649" s="369">
        <v>1</v>
      </c>
      <c r="I6649" s="370">
        <v>18.82</v>
      </c>
      <c r="J6649" s="370">
        <v>18.82</v>
      </c>
      <c r="K6649" s="371"/>
      <c r="L6649" s="495">
        <v>22.67</v>
      </c>
      <c r="M6649" s="488">
        <v>22.67</v>
      </c>
    </row>
    <row r="6650" spans="1:13" x14ac:dyDescent="0.2">
      <c r="A6650" s="359" t="s">
        <v>15306</v>
      </c>
      <c r="B6650" s="396" t="s">
        <v>5794</v>
      </c>
      <c r="C6650" s="397" t="s">
        <v>5815</v>
      </c>
      <c r="D6650" s="396" t="s">
        <v>5791</v>
      </c>
      <c r="E6650" s="396" t="s">
        <v>5286</v>
      </c>
      <c r="F6650" s="398" t="s">
        <v>5796</v>
      </c>
      <c r="G6650" s="399" t="s">
        <v>86</v>
      </c>
      <c r="H6650" s="400">
        <v>1.7</v>
      </c>
      <c r="I6650" s="430">
        <v>11.075826315789476</v>
      </c>
      <c r="J6650" s="380">
        <v>18.82</v>
      </c>
      <c r="K6650" s="379"/>
      <c r="L6650" s="489">
        <v>13.34</v>
      </c>
    </row>
    <row r="6651" spans="1:13" ht="12.75" thickBot="1" x14ac:dyDescent="0.25">
      <c r="A6651" s="359" t="s">
        <v>15307</v>
      </c>
      <c r="B6651" s="381" t="s">
        <v>13309</v>
      </c>
      <c r="C6651" s="382" t="s">
        <v>5781</v>
      </c>
      <c r="D6651" s="381" t="s">
        <v>5782</v>
      </c>
      <c r="E6651" s="381" t="s">
        <v>5783</v>
      </c>
      <c r="F6651" s="383" t="s">
        <v>5784</v>
      </c>
      <c r="G6651" s="384" t="s">
        <v>5785</v>
      </c>
      <c r="H6651" s="382" t="s">
        <v>5786</v>
      </c>
      <c r="I6651" s="431" t="s">
        <v>5787</v>
      </c>
      <c r="J6651" s="382" t="s">
        <v>5788</v>
      </c>
      <c r="K6651" s="364"/>
    </row>
    <row r="6652" spans="1:13" ht="24.75" thickTop="1" x14ac:dyDescent="0.2">
      <c r="A6652" s="359" t="s">
        <v>15308</v>
      </c>
      <c r="B6652" s="401" t="s">
        <v>5789</v>
      </c>
      <c r="C6652" s="402" t="s">
        <v>6016</v>
      </c>
      <c r="D6652" s="401" t="s">
        <v>217</v>
      </c>
      <c r="E6652" s="401" t="s">
        <v>320</v>
      </c>
      <c r="F6652" s="403" t="s">
        <v>5936</v>
      </c>
      <c r="G6652" s="404" t="s">
        <v>280</v>
      </c>
      <c r="H6652" s="405">
        <v>1</v>
      </c>
      <c r="I6652" s="406">
        <v>12.04</v>
      </c>
      <c r="J6652" s="406">
        <v>12.040000000000003</v>
      </c>
      <c r="K6652" s="371"/>
      <c r="L6652" s="496">
        <v>14.52</v>
      </c>
      <c r="M6652" s="488">
        <v>14.52</v>
      </c>
    </row>
    <row r="6653" spans="1:13" ht="24" x14ac:dyDescent="0.2">
      <c r="A6653" s="359" t="s">
        <v>11123</v>
      </c>
      <c r="B6653" s="418" t="s">
        <v>5898</v>
      </c>
      <c r="C6653" s="419" t="s">
        <v>6017</v>
      </c>
      <c r="D6653" s="418" t="s">
        <v>217</v>
      </c>
      <c r="E6653" s="418" t="s">
        <v>6018</v>
      </c>
      <c r="F6653" s="420" t="s">
        <v>5908</v>
      </c>
      <c r="G6653" s="421" t="s">
        <v>185</v>
      </c>
      <c r="H6653" s="422">
        <v>1.7500000000000002E-2</v>
      </c>
      <c r="I6653" s="423">
        <v>16.91</v>
      </c>
      <c r="J6653" s="423">
        <v>0.28999999999999998</v>
      </c>
      <c r="K6653" s="379"/>
      <c r="L6653" s="493">
        <v>20.38</v>
      </c>
    </row>
    <row r="6654" spans="1:13" ht="24" x14ac:dyDescent="0.2">
      <c r="A6654" s="359" t="s">
        <v>11125</v>
      </c>
      <c r="B6654" s="418" t="s">
        <v>5898</v>
      </c>
      <c r="C6654" s="419" t="s">
        <v>6019</v>
      </c>
      <c r="D6654" s="418" t="s">
        <v>217</v>
      </c>
      <c r="E6654" s="418" t="s">
        <v>6020</v>
      </c>
      <c r="F6654" s="420" t="s">
        <v>5908</v>
      </c>
      <c r="G6654" s="421" t="s">
        <v>185</v>
      </c>
      <c r="H6654" s="422">
        <v>0.1069</v>
      </c>
      <c r="I6654" s="423">
        <v>23.63</v>
      </c>
      <c r="J6654" s="423">
        <v>2.52</v>
      </c>
      <c r="K6654" s="379"/>
      <c r="L6654" s="493">
        <v>28.47</v>
      </c>
      <c r="M6654" s="490"/>
    </row>
    <row r="6655" spans="1:13" ht="24" x14ac:dyDescent="0.2">
      <c r="A6655" s="359" t="s">
        <v>11126</v>
      </c>
      <c r="B6655" s="418" t="s">
        <v>5898</v>
      </c>
      <c r="C6655" s="419" t="s">
        <v>6021</v>
      </c>
      <c r="D6655" s="418" t="s">
        <v>217</v>
      </c>
      <c r="E6655" s="418" t="s">
        <v>6022</v>
      </c>
      <c r="F6655" s="420" t="s">
        <v>5936</v>
      </c>
      <c r="G6655" s="421" t="s">
        <v>280</v>
      </c>
      <c r="H6655" s="422">
        <v>1</v>
      </c>
      <c r="I6655" s="423">
        <v>8.4700000000000006</v>
      </c>
      <c r="J6655" s="423">
        <v>8.4700000000000006</v>
      </c>
      <c r="K6655" s="379"/>
      <c r="L6655" s="493">
        <v>10.210000000000001</v>
      </c>
    </row>
    <row r="6656" spans="1:13" ht="24" x14ac:dyDescent="0.2">
      <c r="A6656" s="359" t="s">
        <v>11127</v>
      </c>
      <c r="B6656" s="373" t="s">
        <v>5794</v>
      </c>
      <c r="C6656" s="374" t="s">
        <v>6023</v>
      </c>
      <c r="D6656" s="373" t="s">
        <v>217</v>
      </c>
      <c r="E6656" s="373" t="s">
        <v>6024</v>
      </c>
      <c r="F6656" s="375" t="s">
        <v>5798</v>
      </c>
      <c r="G6656" s="376" t="s">
        <v>160</v>
      </c>
      <c r="H6656" s="377">
        <v>1.19</v>
      </c>
      <c r="I6656" s="378">
        <v>0.18720000000000001</v>
      </c>
      <c r="J6656" s="378">
        <v>0.22</v>
      </c>
      <c r="K6656" s="379"/>
      <c r="L6656" s="493">
        <v>0.22</v>
      </c>
    </row>
    <row r="6657" spans="1:13" ht="24" x14ac:dyDescent="0.2">
      <c r="A6657" s="359" t="s">
        <v>11128</v>
      </c>
      <c r="B6657" s="373" t="s">
        <v>5794</v>
      </c>
      <c r="C6657" s="374" t="s">
        <v>6025</v>
      </c>
      <c r="D6657" s="373" t="s">
        <v>217</v>
      </c>
      <c r="E6657" s="373" t="s">
        <v>6026</v>
      </c>
      <c r="F6657" s="375" t="s">
        <v>5798</v>
      </c>
      <c r="G6657" s="376" t="s">
        <v>280</v>
      </c>
      <c r="H6657" s="377">
        <v>2.5000000000000001E-2</v>
      </c>
      <c r="I6657" s="378">
        <v>21.99</v>
      </c>
      <c r="J6657" s="378">
        <v>0.54</v>
      </c>
      <c r="K6657" s="379"/>
      <c r="L6657" s="493">
        <v>26.5</v>
      </c>
    </row>
    <row r="6658" spans="1:13" x14ac:dyDescent="0.2">
      <c r="A6658" s="359" t="s">
        <v>11129</v>
      </c>
      <c r="B6658" s="360" t="s">
        <v>13310</v>
      </c>
      <c r="C6658" s="361" t="s">
        <v>5781</v>
      </c>
      <c r="D6658" s="360" t="s">
        <v>5782</v>
      </c>
      <c r="E6658" s="360" t="s">
        <v>5783</v>
      </c>
      <c r="F6658" s="362" t="s">
        <v>5784</v>
      </c>
      <c r="G6658" s="363" t="s">
        <v>5785</v>
      </c>
      <c r="H6658" s="361" t="s">
        <v>5786</v>
      </c>
      <c r="I6658" s="361" t="s">
        <v>5787</v>
      </c>
      <c r="J6658" s="361" t="s">
        <v>5788</v>
      </c>
      <c r="K6658" s="364"/>
      <c r="L6658" s="494"/>
    </row>
    <row r="6659" spans="1:13" x14ac:dyDescent="0.2">
      <c r="A6659" s="359" t="s">
        <v>15309</v>
      </c>
      <c r="B6659" s="385" t="s">
        <v>5789</v>
      </c>
      <c r="C6659" s="386" t="s">
        <v>6014</v>
      </c>
      <c r="D6659" s="385" t="s">
        <v>5791</v>
      </c>
      <c r="E6659" s="385" t="s">
        <v>318</v>
      </c>
      <c r="F6659" s="387">
        <v>6</v>
      </c>
      <c r="G6659" s="388" t="s">
        <v>5298</v>
      </c>
      <c r="H6659" s="389">
        <v>1</v>
      </c>
      <c r="I6659" s="432">
        <v>10.07</v>
      </c>
      <c r="J6659" s="372">
        <v>10.07</v>
      </c>
      <c r="K6659" s="371"/>
      <c r="L6659" s="488">
        <v>12.12</v>
      </c>
      <c r="M6659" s="488">
        <v>12.12</v>
      </c>
    </row>
    <row r="6660" spans="1:13" ht="12.75" thickBot="1" x14ac:dyDescent="0.25">
      <c r="A6660" s="359" t="s">
        <v>15310</v>
      </c>
      <c r="B6660" s="396" t="s">
        <v>5794</v>
      </c>
      <c r="C6660" s="397" t="s">
        <v>5795</v>
      </c>
      <c r="D6660" s="396" t="s">
        <v>5791</v>
      </c>
      <c r="E6660" s="396" t="s">
        <v>5302</v>
      </c>
      <c r="F6660" s="398" t="s">
        <v>5796</v>
      </c>
      <c r="G6660" s="399" t="s">
        <v>86</v>
      </c>
      <c r="H6660" s="400">
        <v>0.08</v>
      </c>
      <c r="I6660" s="430">
        <v>12.5</v>
      </c>
      <c r="J6660" s="380">
        <v>1</v>
      </c>
      <c r="K6660" s="379"/>
      <c r="L6660" s="489">
        <v>15.06</v>
      </c>
    </row>
    <row r="6661" spans="1:13" ht="12.75" thickTop="1" x14ac:dyDescent="0.2">
      <c r="A6661" s="359" t="s">
        <v>15311</v>
      </c>
      <c r="B6661" s="390" t="s">
        <v>5794</v>
      </c>
      <c r="C6661" s="391" t="s">
        <v>5971</v>
      </c>
      <c r="D6661" s="390" t="s">
        <v>5791</v>
      </c>
      <c r="E6661" s="390" t="s">
        <v>5293</v>
      </c>
      <c r="F6661" s="392" t="s">
        <v>5796</v>
      </c>
      <c r="G6661" s="393" t="s">
        <v>86</v>
      </c>
      <c r="H6661" s="394">
        <v>0.08</v>
      </c>
      <c r="I6661" s="395">
        <v>18.510000000000002</v>
      </c>
      <c r="J6661" s="395">
        <v>1.48</v>
      </c>
      <c r="K6661" s="379"/>
      <c r="L6661" s="491">
        <v>22.3</v>
      </c>
    </row>
    <row r="6662" spans="1:13" x14ac:dyDescent="0.2">
      <c r="A6662" s="359" t="s">
        <v>11130</v>
      </c>
      <c r="B6662" s="373" t="s">
        <v>5794</v>
      </c>
      <c r="C6662" s="374" t="s">
        <v>5953</v>
      </c>
      <c r="D6662" s="373" t="s">
        <v>5791</v>
      </c>
      <c r="E6662" s="373" t="s">
        <v>5297</v>
      </c>
      <c r="F6662" s="375" t="s">
        <v>5798</v>
      </c>
      <c r="G6662" s="376" t="s">
        <v>5298</v>
      </c>
      <c r="H6662" s="377">
        <v>0.02</v>
      </c>
      <c r="I6662" s="378">
        <v>20.12</v>
      </c>
      <c r="J6662" s="378">
        <v>0.4</v>
      </c>
      <c r="K6662" s="379"/>
      <c r="L6662" s="493">
        <v>24.25</v>
      </c>
    </row>
    <row r="6663" spans="1:13" x14ac:dyDescent="0.2">
      <c r="A6663" s="359" t="s">
        <v>11132</v>
      </c>
      <c r="B6663" s="373" t="s">
        <v>5794</v>
      </c>
      <c r="C6663" s="374" t="s">
        <v>5993</v>
      </c>
      <c r="D6663" s="373" t="s">
        <v>5791</v>
      </c>
      <c r="E6663" s="373" t="s">
        <v>5373</v>
      </c>
      <c r="F6663" s="375" t="s">
        <v>5798</v>
      </c>
      <c r="G6663" s="376" t="s">
        <v>5298</v>
      </c>
      <c r="H6663" s="377">
        <v>1.1000000000000001</v>
      </c>
      <c r="I6663" s="378">
        <v>6.54</v>
      </c>
      <c r="J6663" s="378">
        <v>7.19</v>
      </c>
      <c r="K6663" s="379"/>
      <c r="L6663" s="493">
        <v>7.88</v>
      </c>
    </row>
    <row r="6664" spans="1:13" x14ac:dyDescent="0.2">
      <c r="A6664" s="359" t="s">
        <v>11133</v>
      </c>
      <c r="B6664" s="360" t="s">
        <v>13311</v>
      </c>
      <c r="C6664" s="361" t="s">
        <v>5781</v>
      </c>
      <c r="D6664" s="360" t="s">
        <v>5782</v>
      </c>
      <c r="E6664" s="360" t="s">
        <v>5783</v>
      </c>
      <c r="F6664" s="362" t="s">
        <v>5784</v>
      </c>
      <c r="G6664" s="363" t="s">
        <v>5785</v>
      </c>
      <c r="H6664" s="361" t="s">
        <v>5786</v>
      </c>
      <c r="I6664" s="361" t="s">
        <v>5787</v>
      </c>
      <c r="J6664" s="361" t="s">
        <v>5788</v>
      </c>
      <c r="K6664" s="364"/>
      <c r="L6664" s="494"/>
    </row>
    <row r="6665" spans="1:13" ht="24" x14ac:dyDescent="0.2">
      <c r="A6665" s="359" t="s">
        <v>11134</v>
      </c>
      <c r="B6665" s="365" t="s">
        <v>5789</v>
      </c>
      <c r="C6665" s="366" t="s">
        <v>6035</v>
      </c>
      <c r="D6665" s="365" t="s">
        <v>217</v>
      </c>
      <c r="E6665" s="365" t="s">
        <v>6036</v>
      </c>
      <c r="F6665" s="367" t="s">
        <v>5936</v>
      </c>
      <c r="G6665" s="368" t="s">
        <v>280</v>
      </c>
      <c r="H6665" s="369">
        <v>1</v>
      </c>
      <c r="I6665" s="370">
        <v>9.5200000000000014</v>
      </c>
      <c r="J6665" s="370">
        <v>9.52</v>
      </c>
      <c r="K6665" s="371"/>
      <c r="L6665" s="495">
        <v>11.47</v>
      </c>
      <c r="M6665" s="488">
        <v>11.47</v>
      </c>
    </row>
    <row r="6666" spans="1:13" ht="24" x14ac:dyDescent="0.2">
      <c r="A6666" s="359" t="s">
        <v>11135</v>
      </c>
      <c r="B6666" s="418" t="s">
        <v>5898</v>
      </c>
      <c r="C6666" s="419" t="s">
        <v>6017</v>
      </c>
      <c r="D6666" s="418" t="s">
        <v>217</v>
      </c>
      <c r="E6666" s="418" t="s">
        <v>6018</v>
      </c>
      <c r="F6666" s="420" t="s">
        <v>5908</v>
      </c>
      <c r="G6666" s="421" t="s">
        <v>185</v>
      </c>
      <c r="H6666" s="422">
        <v>6.4000000000000003E-3</v>
      </c>
      <c r="I6666" s="423">
        <v>16.91</v>
      </c>
      <c r="J6666" s="423">
        <v>0.1</v>
      </c>
      <c r="K6666" s="379"/>
      <c r="L6666" s="493">
        <v>20.38</v>
      </c>
    </row>
    <row r="6667" spans="1:13" ht="24" x14ac:dyDescent="0.2">
      <c r="A6667" s="359" t="s">
        <v>11136</v>
      </c>
      <c r="B6667" s="418" t="s">
        <v>5898</v>
      </c>
      <c r="C6667" s="419" t="s">
        <v>6019</v>
      </c>
      <c r="D6667" s="418" t="s">
        <v>217</v>
      </c>
      <c r="E6667" s="418" t="s">
        <v>6020</v>
      </c>
      <c r="F6667" s="420" t="s">
        <v>5908</v>
      </c>
      <c r="G6667" s="421" t="s">
        <v>185</v>
      </c>
      <c r="H6667" s="422">
        <v>3.9199999999999999E-2</v>
      </c>
      <c r="I6667" s="423">
        <v>23.63</v>
      </c>
      <c r="J6667" s="423">
        <v>0.92</v>
      </c>
      <c r="K6667" s="379"/>
      <c r="L6667" s="493">
        <v>28.47</v>
      </c>
      <c r="M6667" s="490"/>
    </row>
    <row r="6668" spans="1:13" ht="24" x14ac:dyDescent="0.2">
      <c r="A6668" s="359" t="s">
        <v>11137</v>
      </c>
      <c r="B6668" s="418" t="s">
        <v>5898</v>
      </c>
      <c r="C6668" s="419" t="s">
        <v>6037</v>
      </c>
      <c r="D6668" s="418" t="s">
        <v>217</v>
      </c>
      <c r="E6668" s="418" t="s">
        <v>6038</v>
      </c>
      <c r="F6668" s="420" t="s">
        <v>5936</v>
      </c>
      <c r="G6668" s="421" t="s">
        <v>280</v>
      </c>
      <c r="H6668" s="422">
        <v>1</v>
      </c>
      <c r="I6668" s="423">
        <v>7.8724285714285704</v>
      </c>
      <c r="J6668" s="423">
        <v>7.87</v>
      </c>
      <c r="K6668" s="379"/>
      <c r="L6668" s="493">
        <v>9.4600000000000009</v>
      </c>
    </row>
    <row r="6669" spans="1:13" ht="24" x14ac:dyDescent="0.2">
      <c r="A6669" s="359" t="s">
        <v>15312</v>
      </c>
      <c r="B6669" s="396" t="s">
        <v>5794</v>
      </c>
      <c r="C6669" s="397" t="s">
        <v>6023</v>
      </c>
      <c r="D6669" s="396" t="s">
        <v>217</v>
      </c>
      <c r="E6669" s="396" t="s">
        <v>6024</v>
      </c>
      <c r="F6669" s="398" t="s">
        <v>5798</v>
      </c>
      <c r="G6669" s="399" t="s">
        <v>160</v>
      </c>
      <c r="H6669" s="400">
        <v>0.54300000000000004</v>
      </c>
      <c r="I6669" s="430">
        <v>0.18</v>
      </c>
      <c r="J6669" s="380">
        <v>0.09</v>
      </c>
      <c r="K6669" s="379"/>
      <c r="L6669" s="489">
        <v>0.22</v>
      </c>
    </row>
    <row r="6670" spans="1:13" ht="24.75" thickBot="1" x14ac:dyDescent="0.25">
      <c r="A6670" s="359" t="s">
        <v>15313</v>
      </c>
      <c r="B6670" s="396" t="s">
        <v>5794</v>
      </c>
      <c r="C6670" s="397" t="s">
        <v>6025</v>
      </c>
      <c r="D6670" s="396" t="s">
        <v>217</v>
      </c>
      <c r="E6670" s="396" t="s">
        <v>6026</v>
      </c>
      <c r="F6670" s="398" t="s">
        <v>5798</v>
      </c>
      <c r="G6670" s="399" t="s">
        <v>280</v>
      </c>
      <c r="H6670" s="400">
        <v>2.5000000000000001E-2</v>
      </c>
      <c r="I6670" s="430">
        <v>21.99</v>
      </c>
      <c r="J6670" s="380">
        <v>0.54</v>
      </c>
      <c r="K6670" s="379"/>
      <c r="L6670" s="489">
        <v>26.5</v>
      </c>
    </row>
    <row r="6671" spans="1:13" ht="12.75" thickTop="1" x14ac:dyDescent="0.2">
      <c r="A6671" s="359" t="s">
        <v>15314</v>
      </c>
      <c r="B6671" s="407" t="s">
        <v>13312</v>
      </c>
      <c r="C6671" s="408" t="s">
        <v>5781</v>
      </c>
      <c r="D6671" s="407" t="s">
        <v>5782</v>
      </c>
      <c r="E6671" s="407" t="s">
        <v>5783</v>
      </c>
      <c r="F6671" s="409" t="s">
        <v>5784</v>
      </c>
      <c r="G6671" s="410" t="s">
        <v>5785</v>
      </c>
      <c r="H6671" s="408" t="s">
        <v>5786</v>
      </c>
      <c r="I6671" s="408" t="s">
        <v>5787</v>
      </c>
      <c r="J6671" s="408" t="s">
        <v>5788</v>
      </c>
      <c r="K6671" s="364"/>
      <c r="L6671" s="492"/>
    </row>
    <row r="6672" spans="1:13" x14ac:dyDescent="0.2">
      <c r="A6672" s="359" t="s">
        <v>11138</v>
      </c>
      <c r="B6672" s="365" t="s">
        <v>5789</v>
      </c>
      <c r="C6672" s="366" t="s">
        <v>6028</v>
      </c>
      <c r="D6672" s="365" t="s">
        <v>5791</v>
      </c>
      <c r="E6672" s="365" t="s">
        <v>324</v>
      </c>
      <c r="F6672" s="367">
        <v>6</v>
      </c>
      <c r="G6672" s="368" t="s">
        <v>5793</v>
      </c>
      <c r="H6672" s="369">
        <v>1</v>
      </c>
      <c r="I6672" s="370">
        <v>46.78</v>
      </c>
      <c r="J6672" s="370">
        <v>46.779999999999994</v>
      </c>
      <c r="K6672" s="371"/>
      <c r="L6672" s="495">
        <v>56.34</v>
      </c>
      <c r="M6672" s="488">
        <v>56.34</v>
      </c>
    </row>
    <row r="6673" spans="1:13" x14ac:dyDescent="0.2">
      <c r="A6673" s="359" t="s">
        <v>11140</v>
      </c>
      <c r="B6673" s="373" t="s">
        <v>5794</v>
      </c>
      <c r="C6673" s="374" t="s">
        <v>5815</v>
      </c>
      <c r="D6673" s="373" t="s">
        <v>5791</v>
      </c>
      <c r="E6673" s="373" t="s">
        <v>5286</v>
      </c>
      <c r="F6673" s="375" t="s">
        <v>5796</v>
      </c>
      <c r="G6673" s="376" t="s">
        <v>86</v>
      </c>
      <c r="H6673" s="377">
        <v>0.66</v>
      </c>
      <c r="I6673" s="378">
        <v>11.07</v>
      </c>
      <c r="J6673" s="378">
        <v>7.3</v>
      </c>
      <c r="K6673" s="379"/>
      <c r="L6673" s="493">
        <v>13.34</v>
      </c>
    </row>
    <row r="6674" spans="1:13" x14ac:dyDescent="0.2">
      <c r="A6674" s="359" t="s">
        <v>11141</v>
      </c>
      <c r="B6674" s="373" t="s">
        <v>5794</v>
      </c>
      <c r="C6674" s="374" t="s">
        <v>6029</v>
      </c>
      <c r="D6674" s="373" t="s">
        <v>5791</v>
      </c>
      <c r="E6674" s="373" t="s">
        <v>5594</v>
      </c>
      <c r="F6674" s="375" t="s">
        <v>5798</v>
      </c>
      <c r="G6674" s="376" t="s">
        <v>5385</v>
      </c>
      <c r="H6674" s="377">
        <v>0.8</v>
      </c>
      <c r="I6674" s="378">
        <v>2.8885999999999998</v>
      </c>
      <c r="J6674" s="378">
        <v>2.31</v>
      </c>
      <c r="K6674" s="379"/>
      <c r="L6674" s="493">
        <v>3.45</v>
      </c>
    </row>
    <row r="6675" spans="1:13" x14ac:dyDescent="0.2">
      <c r="A6675" s="359" t="s">
        <v>11142</v>
      </c>
      <c r="B6675" s="373" t="s">
        <v>5794</v>
      </c>
      <c r="C6675" s="374" t="s">
        <v>6030</v>
      </c>
      <c r="D6675" s="373" t="s">
        <v>5791</v>
      </c>
      <c r="E6675" s="373" t="s">
        <v>6031</v>
      </c>
      <c r="F6675" s="375" t="s">
        <v>5798</v>
      </c>
      <c r="G6675" s="376" t="s">
        <v>5793</v>
      </c>
      <c r="H6675" s="377">
        <v>0.16</v>
      </c>
      <c r="I6675" s="378">
        <v>67.95</v>
      </c>
      <c r="J6675" s="378">
        <v>10.87</v>
      </c>
      <c r="K6675" s="379"/>
      <c r="L6675" s="493">
        <v>81.86</v>
      </c>
    </row>
    <row r="6676" spans="1:13" x14ac:dyDescent="0.2">
      <c r="A6676" s="359" t="s">
        <v>11143</v>
      </c>
      <c r="B6676" s="373" t="s">
        <v>5794</v>
      </c>
      <c r="C6676" s="374" t="s">
        <v>5801</v>
      </c>
      <c r="D6676" s="373" t="s">
        <v>5791</v>
      </c>
      <c r="E6676" s="373" t="s">
        <v>5362</v>
      </c>
      <c r="F6676" s="375" t="s">
        <v>5796</v>
      </c>
      <c r="G6676" s="376" t="s">
        <v>86</v>
      </c>
      <c r="H6676" s="377">
        <v>0.66</v>
      </c>
      <c r="I6676" s="378">
        <v>18.510000000000002</v>
      </c>
      <c r="J6676" s="378">
        <v>12.21</v>
      </c>
      <c r="K6676" s="379"/>
      <c r="L6676" s="493">
        <v>22.3</v>
      </c>
    </row>
    <row r="6677" spans="1:13" x14ac:dyDescent="0.2">
      <c r="A6677" s="359" t="s">
        <v>11144</v>
      </c>
      <c r="B6677" s="373" t="s">
        <v>5794</v>
      </c>
      <c r="C6677" s="374" t="s">
        <v>5955</v>
      </c>
      <c r="D6677" s="373" t="s">
        <v>5791</v>
      </c>
      <c r="E6677" s="373" t="s">
        <v>5387</v>
      </c>
      <c r="F6677" s="375" t="s">
        <v>5798</v>
      </c>
      <c r="G6677" s="376" t="s">
        <v>5298</v>
      </c>
      <c r="H6677" s="377">
        <v>0.17</v>
      </c>
      <c r="I6677" s="378">
        <v>20.66</v>
      </c>
      <c r="J6677" s="378">
        <v>3.51</v>
      </c>
      <c r="K6677" s="379"/>
      <c r="L6677" s="493">
        <v>24.9</v>
      </c>
    </row>
    <row r="6678" spans="1:13" x14ac:dyDescent="0.2">
      <c r="A6678" s="359" t="s">
        <v>11145</v>
      </c>
      <c r="B6678" s="373" t="s">
        <v>5794</v>
      </c>
      <c r="C6678" s="374" t="s">
        <v>5811</v>
      </c>
      <c r="D6678" s="373" t="s">
        <v>5791</v>
      </c>
      <c r="E6678" s="373" t="s">
        <v>5590</v>
      </c>
      <c r="F6678" s="375" t="s">
        <v>5798</v>
      </c>
      <c r="G6678" s="376" t="s">
        <v>5385</v>
      </c>
      <c r="H6678" s="377">
        <v>0.5</v>
      </c>
      <c r="I6678" s="378">
        <v>6.93</v>
      </c>
      <c r="J6678" s="378">
        <v>3.46</v>
      </c>
      <c r="K6678" s="379"/>
      <c r="L6678" s="493">
        <v>8.35</v>
      </c>
    </row>
    <row r="6679" spans="1:13" x14ac:dyDescent="0.2">
      <c r="A6679" s="359" t="s">
        <v>15315</v>
      </c>
      <c r="B6679" s="396" t="s">
        <v>5794</v>
      </c>
      <c r="C6679" s="397" t="s">
        <v>6006</v>
      </c>
      <c r="D6679" s="396" t="s">
        <v>5791</v>
      </c>
      <c r="E6679" s="396" t="s">
        <v>5384</v>
      </c>
      <c r="F6679" s="398" t="s">
        <v>5798</v>
      </c>
      <c r="G6679" s="399" t="s">
        <v>5385</v>
      </c>
      <c r="H6679" s="400">
        <v>0.6</v>
      </c>
      <c r="I6679" s="430">
        <v>11.87</v>
      </c>
      <c r="J6679" s="380">
        <v>7.12</v>
      </c>
      <c r="K6679" s="379"/>
      <c r="L6679" s="489">
        <v>14.3</v>
      </c>
    </row>
    <row r="6680" spans="1:13" ht="12.75" thickBot="1" x14ac:dyDescent="0.25">
      <c r="A6680" s="359" t="s">
        <v>15316</v>
      </c>
      <c r="B6680" s="381" t="s">
        <v>13313</v>
      </c>
      <c r="C6680" s="382" t="s">
        <v>5781</v>
      </c>
      <c r="D6680" s="381" t="s">
        <v>5782</v>
      </c>
      <c r="E6680" s="381" t="s">
        <v>5783</v>
      </c>
      <c r="F6680" s="383" t="s">
        <v>5784</v>
      </c>
      <c r="G6680" s="384" t="s">
        <v>5785</v>
      </c>
      <c r="H6680" s="382" t="s">
        <v>5786</v>
      </c>
      <c r="I6680" s="431" t="s">
        <v>5787</v>
      </c>
      <c r="J6680" s="382" t="s">
        <v>5788</v>
      </c>
      <c r="K6680" s="364"/>
    </row>
    <row r="6681" spans="1:13" ht="12.75" thickTop="1" x14ac:dyDescent="0.2">
      <c r="A6681" s="359" t="s">
        <v>15317</v>
      </c>
      <c r="B6681" s="401" t="s">
        <v>5789</v>
      </c>
      <c r="C6681" s="402" t="s">
        <v>6008</v>
      </c>
      <c r="D6681" s="401" t="s">
        <v>5791</v>
      </c>
      <c r="E6681" s="401" t="s">
        <v>292</v>
      </c>
      <c r="F6681" s="403">
        <v>6</v>
      </c>
      <c r="G6681" s="404" t="s">
        <v>5885</v>
      </c>
      <c r="H6681" s="405">
        <v>1</v>
      </c>
      <c r="I6681" s="406">
        <v>463</v>
      </c>
      <c r="J6681" s="406">
        <v>463</v>
      </c>
      <c r="K6681" s="371"/>
      <c r="L6681" s="496">
        <v>557.76</v>
      </c>
      <c r="M6681" s="488">
        <v>557.76</v>
      </c>
    </row>
    <row r="6682" spans="1:13" x14ac:dyDescent="0.2">
      <c r="A6682" s="359" t="s">
        <v>11146</v>
      </c>
      <c r="B6682" s="373" t="s">
        <v>5794</v>
      </c>
      <c r="C6682" s="374" t="s">
        <v>5987</v>
      </c>
      <c r="D6682" s="373" t="s">
        <v>5791</v>
      </c>
      <c r="E6682" s="373" t="s">
        <v>5596</v>
      </c>
      <c r="F6682" s="375" t="s">
        <v>5798</v>
      </c>
      <c r="G6682" s="376" t="s">
        <v>5885</v>
      </c>
      <c r="H6682" s="377">
        <v>1.02</v>
      </c>
      <c r="I6682" s="378">
        <v>453.92980388768899</v>
      </c>
      <c r="J6682" s="378">
        <v>463</v>
      </c>
      <c r="K6682" s="379"/>
      <c r="L6682" s="493">
        <v>546.83000000000004</v>
      </c>
    </row>
    <row r="6683" spans="1:13" x14ac:dyDescent="0.2">
      <c r="A6683" s="359" t="s">
        <v>11148</v>
      </c>
      <c r="B6683" s="360" t="s">
        <v>13314</v>
      </c>
      <c r="C6683" s="361" t="s">
        <v>5781</v>
      </c>
      <c r="D6683" s="360" t="s">
        <v>5782</v>
      </c>
      <c r="E6683" s="360" t="s">
        <v>5783</v>
      </c>
      <c r="F6683" s="362" t="s">
        <v>5784</v>
      </c>
      <c r="G6683" s="363" t="s">
        <v>5785</v>
      </c>
      <c r="H6683" s="361" t="s">
        <v>5786</v>
      </c>
      <c r="I6683" s="361" t="s">
        <v>5787</v>
      </c>
      <c r="J6683" s="361" t="s">
        <v>5788</v>
      </c>
      <c r="K6683" s="364"/>
      <c r="L6683" s="494"/>
    </row>
    <row r="6684" spans="1:13" ht="24" x14ac:dyDescent="0.2">
      <c r="A6684" s="359" t="s">
        <v>11149</v>
      </c>
      <c r="B6684" s="365" t="s">
        <v>5789</v>
      </c>
      <c r="C6684" s="366" t="s">
        <v>6010</v>
      </c>
      <c r="D6684" s="365" t="s">
        <v>5791</v>
      </c>
      <c r="E6684" s="365" t="s">
        <v>6044</v>
      </c>
      <c r="F6684" s="367">
        <v>6</v>
      </c>
      <c r="G6684" s="368" t="s">
        <v>5885</v>
      </c>
      <c r="H6684" s="369">
        <v>1</v>
      </c>
      <c r="I6684" s="370">
        <v>43.040000000000006</v>
      </c>
      <c r="J6684" s="370">
        <v>43.040000000000006</v>
      </c>
      <c r="K6684" s="371"/>
      <c r="L6684" s="495">
        <v>51.84</v>
      </c>
      <c r="M6684" s="488">
        <v>51.84</v>
      </c>
    </row>
    <row r="6685" spans="1:13" x14ac:dyDescent="0.2">
      <c r="A6685" s="359" t="s">
        <v>11150</v>
      </c>
      <c r="B6685" s="373" t="s">
        <v>5794</v>
      </c>
      <c r="C6685" s="374" t="s">
        <v>5882</v>
      </c>
      <c r="D6685" s="373" t="s">
        <v>5791</v>
      </c>
      <c r="E6685" s="373" t="s">
        <v>5402</v>
      </c>
      <c r="F6685" s="375" t="s">
        <v>5796</v>
      </c>
      <c r="G6685" s="376" t="s">
        <v>86</v>
      </c>
      <c r="H6685" s="377">
        <v>1.9348000000000001</v>
      </c>
      <c r="I6685" s="378">
        <v>18.515141666666665</v>
      </c>
      <c r="J6685" s="378">
        <v>35.82</v>
      </c>
      <c r="K6685" s="379"/>
      <c r="L6685" s="493">
        <v>22.3</v>
      </c>
    </row>
    <row r="6686" spans="1:13" x14ac:dyDescent="0.2">
      <c r="A6686" s="359" t="s">
        <v>11151</v>
      </c>
      <c r="B6686" s="373" t="s">
        <v>5794</v>
      </c>
      <c r="C6686" s="374" t="s">
        <v>5815</v>
      </c>
      <c r="D6686" s="373" t="s">
        <v>5791</v>
      </c>
      <c r="E6686" s="373" t="s">
        <v>5286</v>
      </c>
      <c r="F6686" s="375" t="s">
        <v>5796</v>
      </c>
      <c r="G6686" s="376" t="s">
        <v>86</v>
      </c>
      <c r="H6686" s="377">
        <v>0.64459999999999995</v>
      </c>
      <c r="I6686" s="378">
        <v>11.07</v>
      </c>
      <c r="J6686" s="378">
        <v>7.13</v>
      </c>
      <c r="K6686" s="379"/>
      <c r="L6686" s="493">
        <v>13.34</v>
      </c>
    </row>
    <row r="6687" spans="1:13" ht="24" x14ac:dyDescent="0.2">
      <c r="A6687" s="359" t="s">
        <v>11152</v>
      </c>
      <c r="B6687" s="373" t="s">
        <v>5794</v>
      </c>
      <c r="C6687" s="374" t="s">
        <v>5990</v>
      </c>
      <c r="D6687" s="373" t="s">
        <v>5791</v>
      </c>
      <c r="E6687" s="373" t="s">
        <v>5598</v>
      </c>
      <c r="F6687" s="375" t="s">
        <v>5798</v>
      </c>
      <c r="G6687" s="376" t="s">
        <v>5305</v>
      </c>
      <c r="H6687" s="377">
        <v>4.6800000000000001E-2</v>
      </c>
      <c r="I6687" s="378">
        <v>2.0699999999999998</v>
      </c>
      <c r="J6687" s="378">
        <v>0.09</v>
      </c>
      <c r="K6687" s="379"/>
      <c r="L6687" s="493">
        <v>2.5</v>
      </c>
    </row>
    <row r="6688" spans="1:13" x14ac:dyDescent="0.2">
      <c r="A6688" s="359" t="s">
        <v>11153</v>
      </c>
      <c r="B6688" s="360" t="s">
        <v>13315</v>
      </c>
      <c r="C6688" s="361" t="s">
        <v>5781</v>
      </c>
      <c r="D6688" s="360" t="s">
        <v>5782</v>
      </c>
      <c r="E6688" s="360" t="s">
        <v>5783</v>
      </c>
      <c r="F6688" s="362" t="s">
        <v>5784</v>
      </c>
      <c r="G6688" s="363" t="s">
        <v>5785</v>
      </c>
      <c r="H6688" s="361" t="s">
        <v>5786</v>
      </c>
      <c r="I6688" s="361" t="s">
        <v>5787</v>
      </c>
      <c r="J6688" s="361" t="s">
        <v>5788</v>
      </c>
      <c r="K6688" s="364"/>
      <c r="L6688" s="494"/>
    </row>
    <row r="6689" spans="1:13" ht="24" x14ac:dyDescent="0.2">
      <c r="A6689" s="359" t="s">
        <v>15318</v>
      </c>
      <c r="B6689" s="385" t="s">
        <v>5789</v>
      </c>
      <c r="C6689" s="386" t="s">
        <v>6016</v>
      </c>
      <c r="D6689" s="385" t="s">
        <v>217</v>
      </c>
      <c r="E6689" s="385" t="s">
        <v>6040</v>
      </c>
      <c r="F6689" s="387" t="s">
        <v>5936</v>
      </c>
      <c r="G6689" s="388" t="s">
        <v>280</v>
      </c>
      <c r="H6689" s="389">
        <v>1</v>
      </c>
      <c r="I6689" s="432">
        <v>12.04</v>
      </c>
      <c r="J6689" s="372">
        <v>12.040000000000003</v>
      </c>
      <c r="K6689" s="371"/>
      <c r="L6689" s="488">
        <v>14.52</v>
      </c>
      <c r="M6689" s="488">
        <v>14.52</v>
      </c>
    </row>
    <row r="6690" spans="1:13" ht="24.75" thickBot="1" x14ac:dyDescent="0.25">
      <c r="A6690" s="359" t="s">
        <v>15319</v>
      </c>
      <c r="B6690" s="424" t="s">
        <v>5898</v>
      </c>
      <c r="C6690" s="425" t="s">
        <v>6017</v>
      </c>
      <c r="D6690" s="424" t="s">
        <v>217</v>
      </c>
      <c r="E6690" s="424" t="s">
        <v>6018</v>
      </c>
      <c r="F6690" s="426" t="s">
        <v>5908</v>
      </c>
      <c r="G6690" s="427" t="s">
        <v>185</v>
      </c>
      <c r="H6690" s="428">
        <v>1.7500000000000002E-2</v>
      </c>
      <c r="I6690" s="429">
        <v>16.91</v>
      </c>
      <c r="J6690" s="417">
        <v>0.28999999999999998</v>
      </c>
      <c r="K6690" s="379"/>
      <c r="L6690" s="489">
        <v>20.38</v>
      </c>
      <c r="M6690" s="490"/>
    </row>
    <row r="6691" spans="1:13" ht="24.75" thickTop="1" x14ac:dyDescent="0.2">
      <c r="A6691" s="359" t="s">
        <v>15320</v>
      </c>
      <c r="B6691" s="411" t="s">
        <v>5898</v>
      </c>
      <c r="C6691" s="412" t="s">
        <v>6019</v>
      </c>
      <c r="D6691" s="411" t="s">
        <v>217</v>
      </c>
      <c r="E6691" s="411" t="s">
        <v>6020</v>
      </c>
      <c r="F6691" s="413" t="s">
        <v>5908</v>
      </c>
      <c r="G6691" s="414" t="s">
        <v>185</v>
      </c>
      <c r="H6691" s="415">
        <v>0.1069</v>
      </c>
      <c r="I6691" s="416">
        <v>23.63</v>
      </c>
      <c r="J6691" s="416">
        <v>2.52</v>
      </c>
      <c r="K6691" s="379"/>
      <c r="L6691" s="491">
        <v>28.47</v>
      </c>
    </row>
    <row r="6692" spans="1:13" ht="24" x14ac:dyDescent="0.2">
      <c r="A6692" s="359" t="s">
        <v>11154</v>
      </c>
      <c r="B6692" s="418" t="s">
        <v>5898</v>
      </c>
      <c r="C6692" s="419" t="s">
        <v>6021</v>
      </c>
      <c r="D6692" s="418" t="s">
        <v>217</v>
      </c>
      <c r="E6692" s="418" t="s">
        <v>6022</v>
      </c>
      <c r="F6692" s="420" t="s">
        <v>5936</v>
      </c>
      <c r="G6692" s="421" t="s">
        <v>280</v>
      </c>
      <c r="H6692" s="422">
        <v>1</v>
      </c>
      <c r="I6692" s="423">
        <v>8.4700000000000006</v>
      </c>
      <c r="J6692" s="423">
        <v>8.4700000000000006</v>
      </c>
      <c r="K6692" s="379"/>
      <c r="L6692" s="493">
        <v>10.210000000000001</v>
      </c>
    </row>
    <row r="6693" spans="1:13" ht="24" x14ac:dyDescent="0.2">
      <c r="A6693" s="359" t="s">
        <v>11156</v>
      </c>
      <c r="B6693" s="373" t="s">
        <v>5794</v>
      </c>
      <c r="C6693" s="374" t="s">
        <v>6023</v>
      </c>
      <c r="D6693" s="373" t="s">
        <v>217</v>
      </c>
      <c r="E6693" s="373" t="s">
        <v>6024</v>
      </c>
      <c r="F6693" s="375" t="s">
        <v>5798</v>
      </c>
      <c r="G6693" s="376" t="s">
        <v>160</v>
      </c>
      <c r="H6693" s="377">
        <v>1.19</v>
      </c>
      <c r="I6693" s="378">
        <v>0.18720000000000001</v>
      </c>
      <c r="J6693" s="378">
        <v>0.22</v>
      </c>
      <c r="K6693" s="379"/>
      <c r="L6693" s="493">
        <v>0.22</v>
      </c>
    </row>
    <row r="6694" spans="1:13" ht="24" x14ac:dyDescent="0.2">
      <c r="A6694" s="359" t="s">
        <v>11157</v>
      </c>
      <c r="B6694" s="373" t="s">
        <v>5794</v>
      </c>
      <c r="C6694" s="374" t="s">
        <v>6025</v>
      </c>
      <c r="D6694" s="373" t="s">
        <v>217</v>
      </c>
      <c r="E6694" s="373" t="s">
        <v>6026</v>
      </c>
      <c r="F6694" s="375" t="s">
        <v>5798</v>
      </c>
      <c r="G6694" s="376" t="s">
        <v>280</v>
      </c>
      <c r="H6694" s="377">
        <v>2.5000000000000001E-2</v>
      </c>
      <c r="I6694" s="378">
        <v>21.99</v>
      </c>
      <c r="J6694" s="378">
        <v>0.54</v>
      </c>
      <c r="K6694" s="379"/>
      <c r="L6694" s="493">
        <v>26.5</v>
      </c>
    </row>
    <row r="6695" spans="1:13" x14ac:dyDescent="0.2">
      <c r="A6695" s="359" t="s">
        <v>11158</v>
      </c>
      <c r="B6695" s="360" t="s">
        <v>13316</v>
      </c>
      <c r="C6695" s="361" t="s">
        <v>5781</v>
      </c>
      <c r="D6695" s="360" t="s">
        <v>5782</v>
      </c>
      <c r="E6695" s="360" t="s">
        <v>5783</v>
      </c>
      <c r="F6695" s="362" t="s">
        <v>5784</v>
      </c>
      <c r="G6695" s="363" t="s">
        <v>5785</v>
      </c>
      <c r="H6695" s="361" t="s">
        <v>5786</v>
      </c>
      <c r="I6695" s="361" t="s">
        <v>5787</v>
      </c>
      <c r="J6695" s="361" t="s">
        <v>5788</v>
      </c>
      <c r="K6695" s="364"/>
      <c r="L6695" s="494"/>
    </row>
    <row r="6696" spans="1:13" ht="24" x14ac:dyDescent="0.2">
      <c r="A6696" s="359" t="s">
        <v>11159</v>
      </c>
      <c r="B6696" s="365" t="s">
        <v>5789</v>
      </c>
      <c r="C6696" s="366" t="s">
        <v>6035</v>
      </c>
      <c r="D6696" s="365" t="s">
        <v>217</v>
      </c>
      <c r="E6696" s="365" t="s">
        <v>338</v>
      </c>
      <c r="F6696" s="367" t="s">
        <v>5936</v>
      </c>
      <c r="G6696" s="368" t="s">
        <v>280</v>
      </c>
      <c r="H6696" s="369">
        <v>1</v>
      </c>
      <c r="I6696" s="370">
        <v>9.5200000000000014</v>
      </c>
      <c r="J6696" s="370">
        <v>9.52</v>
      </c>
      <c r="K6696" s="371"/>
      <c r="L6696" s="495">
        <v>11.47</v>
      </c>
      <c r="M6696" s="488">
        <v>11.47</v>
      </c>
    </row>
    <row r="6697" spans="1:13" ht="24" x14ac:dyDescent="0.2">
      <c r="A6697" s="359" t="s">
        <v>11160</v>
      </c>
      <c r="B6697" s="418" t="s">
        <v>5898</v>
      </c>
      <c r="C6697" s="419" t="s">
        <v>6017</v>
      </c>
      <c r="D6697" s="418" t="s">
        <v>217</v>
      </c>
      <c r="E6697" s="418" t="s">
        <v>6018</v>
      </c>
      <c r="F6697" s="420" t="s">
        <v>5908</v>
      </c>
      <c r="G6697" s="421" t="s">
        <v>185</v>
      </c>
      <c r="H6697" s="422">
        <v>6.4000000000000003E-3</v>
      </c>
      <c r="I6697" s="423">
        <v>16.91</v>
      </c>
      <c r="J6697" s="423">
        <v>0.1</v>
      </c>
      <c r="K6697" s="379"/>
      <c r="L6697" s="493">
        <v>20.38</v>
      </c>
      <c r="M6697" s="490"/>
    </row>
    <row r="6698" spans="1:13" ht="24" x14ac:dyDescent="0.2">
      <c r="A6698" s="359" t="s">
        <v>11161</v>
      </c>
      <c r="B6698" s="418" t="s">
        <v>5898</v>
      </c>
      <c r="C6698" s="419" t="s">
        <v>6019</v>
      </c>
      <c r="D6698" s="418" t="s">
        <v>217</v>
      </c>
      <c r="E6698" s="418" t="s">
        <v>6020</v>
      </c>
      <c r="F6698" s="420" t="s">
        <v>5908</v>
      </c>
      <c r="G6698" s="421" t="s">
        <v>185</v>
      </c>
      <c r="H6698" s="422">
        <v>3.9199999999999999E-2</v>
      </c>
      <c r="I6698" s="423">
        <v>23.63</v>
      </c>
      <c r="J6698" s="423">
        <v>0.92</v>
      </c>
      <c r="K6698" s="379"/>
      <c r="L6698" s="493">
        <v>28.47</v>
      </c>
    </row>
    <row r="6699" spans="1:13" ht="24" x14ac:dyDescent="0.2">
      <c r="A6699" s="359" t="s">
        <v>11162</v>
      </c>
      <c r="B6699" s="418" t="s">
        <v>5898</v>
      </c>
      <c r="C6699" s="419" t="s">
        <v>6037</v>
      </c>
      <c r="D6699" s="418" t="s">
        <v>217</v>
      </c>
      <c r="E6699" s="418" t="s">
        <v>6038</v>
      </c>
      <c r="F6699" s="420" t="s">
        <v>5936</v>
      </c>
      <c r="G6699" s="421" t="s">
        <v>280</v>
      </c>
      <c r="H6699" s="422">
        <v>1</v>
      </c>
      <c r="I6699" s="423">
        <v>7.8724285714285704</v>
      </c>
      <c r="J6699" s="423">
        <v>7.87</v>
      </c>
      <c r="K6699" s="379"/>
      <c r="L6699" s="493">
        <v>9.4600000000000009</v>
      </c>
    </row>
    <row r="6700" spans="1:13" ht="24" x14ac:dyDescent="0.2">
      <c r="A6700" s="359" t="s">
        <v>11163</v>
      </c>
      <c r="B6700" s="373" t="s">
        <v>5794</v>
      </c>
      <c r="C6700" s="374" t="s">
        <v>6023</v>
      </c>
      <c r="D6700" s="373" t="s">
        <v>217</v>
      </c>
      <c r="E6700" s="373" t="s">
        <v>6024</v>
      </c>
      <c r="F6700" s="375" t="s">
        <v>5798</v>
      </c>
      <c r="G6700" s="376" t="s">
        <v>160</v>
      </c>
      <c r="H6700" s="377">
        <v>0.54300000000000004</v>
      </c>
      <c r="I6700" s="378">
        <v>0.18</v>
      </c>
      <c r="J6700" s="378">
        <v>0.09</v>
      </c>
      <c r="K6700" s="379"/>
      <c r="L6700" s="493">
        <v>0.22</v>
      </c>
    </row>
    <row r="6701" spans="1:13" ht="24" x14ac:dyDescent="0.2">
      <c r="A6701" s="359" t="s">
        <v>15321</v>
      </c>
      <c r="B6701" s="396" t="s">
        <v>5794</v>
      </c>
      <c r="C6701" s="397" t="s">
        <v>6025</v>
      </c>
      <c r="D6701" s="396" t="s">
        <v>217</v>
      </c>
      <c r="E6701" s="396" t="s">
        <v>6026</v>
      </c>
      <c r="F6701" s="398" t="s">
        <v>5798</v>
      </c>
      <c r="G6701" s="399" t="s">
        <v>280</v>
      </c>
      <c r="H6701" s="400">
        <v>2.5000000000000001E-2</v>
      </c>
      <c r="I6701" s="430">
        <v>21.99</v>
      </c>
      <c r="J6701" s="380">
        <v>0.54</v>
      </c>
      <c r="K6701" s="379"/>
      <c r="L6701" s="489">
        <v>26.5</v>
      </c>
    </row>
    <row r="6702" spans="1:13" ht="12.75" thickBot="1" x14ac:dyDescent="0.25">
      <c r="A6702" s="359" t="s">
        <v>15322</v>
      </c>
      <c r="B6702" s="381" t="s">
        <v>13317</v>
      </c>
      <c r="C6702" s="382" t="s">
        <v>5781</v>
      </c>
      <c r="D6702" s="381" t="s">
        <v>5782</v>
      </c>
      <c r="E6702" s="381" t="s">
        <v>5783</v>
      </c>
      <c r="F6702" s="383" t="s">
        <v>5784</v>
      </c>
      <c r="G6702" s="384" t="s">
        <v>5785</v>
      </c>
      <c r="H6702" s="382" t="s">
        <v>5786</v>
      </c>
      <c r="I6702" s="431" t="s">
        <v>5787</v>
      </c>
      <c r="J6702" s="382" t="s">
        <v>5788</v>
      </c>
      <c r="K6702" s="364"/>
    </row>
    <row r="6703" spans="1:13" ht="24.75" thickTop="1" x14ac:dyDescent="0.2">
      <c r="A6703" s="359" t="s">
        <v>15323</v>
      </c>
      <c r="B6703" s="401" t="s">
        <v>5789</v>
      </c>
      <c r="C6703" s="402" t="s">
        <v>6051</v>
      </c>
      <c r="D6703" s="401" t="s">
        <v>217</v>
      </c>
      <c r="E6703" s="401" t="s">
        <v>6572</v>
      </c>
      <c r="F6703" s="403" t="s">
        <v>5936</v>
      </c>
      <c r="G6703" s="404" t="s">
        <v>280</v>
      </c>
      <c r="H6703" s="405">
        <v>1</v>
      </c>
      <c r="I6703" s="406">
        <v>7.99</v>
      </c>
      <c r="J6703" s="406">
        <v>7.9899999999999993</v>
      </c>
      <c r="K6703" s="371"/>
      <c r="L6703" s="496">
        <v>9.64</v>
      </c>
      <c r="M6703" s="488">
        <v>9.64</v>
      </c>
    </row>
    <row r="6704" spans="1:13" ht="24" x14ac:dyDescent="0.2">
      <c r="A6704" s="359" t="s">
        <v>11164</v>
      </c>
      <c r="B6704" s="418" t="s">
        <v>5898</v>
      </c>
      <c r="C6704" s="419" t="s">
        <v>6017</v>
      </c>
      <c r="D6704" s="418" t="s">
        <v>217</v>
      </c>
      <c r="E6704" s="418" t="s">
        <v>6018</v>
      </c>
      <c r="F6704" s="420" t="s">
        <v>5908</v>
      </c>
      <c r="G6704" s="421" t="s">
        <v>185</v>
      </c>
      <c r="H6704" s="422">
        <v>4.1999999999999997E-3</v>
      </c>
      <c r="I6704" s="423">
        <v>16.91</v>
      </c>
      <c r="J6704" s="423">
        <v>7.0000000000000007E-2</v>
      </c>
      <c r="K6704" s="379"/>
      <c r="L6704" s="493">
        <v>20.38</v>
      </c>
      <c r="M6704" s="490"/>
    </row>
    <row r="6705" spans="1:13" ht="24" x14ac:dyDescent="0.2">
      <c r="A6705" s="359" t="s">
        <v>11166</v>
      </c>
      <c r="B6705" s="418" t="s">
        <v>5898</v>
      </c>
      <c r="C6705" s="419" t="s">
        <v>6019</v>
      </c>
      <c r="D6705" s="418" t="s">
        <v>217</v>
      </c>
      <c r="E6705" s="418" t="s">
        <v>6020</v>
      </c>
      <c r="F6705" s="420" t="s">
        <v>5908</v>
      </c>
      <c r="G6705" s="421" t="s">
        <v>185</v>
      </c>
      <c r="H6705" s="422">
        <v>2.5700000000000001E-2</v>
      </c>
      <c r="I6705" s="423">
        <v>23.63</v>
      </c>
      <c r="J6705" s="423">
        <v>0.6</v>
      </c>
      <c r="K6705" s="379"/>
      <c r="L6705" s="493">
        <v>28.47</v>
      </c>
      <c r="M6705" s="490"/>
    </row>
    <row r="6706" spans="1:13" ht="24" x14ac:dyDescent="0.2">
      <c r="A6706" s="359" t="s">
        <v>11167</v>
      </c>
      <c r="B6706" s="418" t="s">
        <v>5898</v>
      </c>
      <c r="C6706" s="419" t="s">
        <v>6052</v>
      </c>
      <c r="D6706" s="418" t="s">
        <v>217</v>
      </c>
      <c r="E6706" s="418" t="s">
        <v>6053</v>
      </c>
      <c r="F6706" s="420" t="s">
        <v>5936</v>
      </c>
      <c r="G6706" s="421" t="s">
        <v>280</v>
      </c>
      <c r="H6706" s="422">
        <v>1</v>
      </c>
      <c r="I6706" s="423">
        <v>6.7211833333333342</v>
      </c>
      <c r="J6706" s="423">
        <v>6.72</v>
      </c>
      <c r="K6706" s="379"/>
      <c r="L6706" s="493">
        <v>8.09</v>
      </c>
    </row>
    <row r="6707" spans="1:13" ht="24" x14ac:dyDescent="0.2">
      <c r="A6707" s="359" t="s">
        <v>15324</v>
      </c>
      <c r="B6707" s="396" t="s">
        <v>5794</v>
      </c>
      <c r="C6707" s="397" t="s">
        <v>6023</v>
      </c>
      <c r="D6707" s="396" t="s">
        <v>217</v>
      </c>
      <c r="E6707" s="396" t="s">
        <v>6024</v>
      </c>
      <c r="F6707" s="398" t="s">
        <v>5798</v>
      </c>
      <c r="G6707" s="399" t="s">
        <v>160</v>
      </c>
      <c r="H6707" s="400">
        <v>0.36699999999999999</v>
      </c>
      <c r="I6707" s="430">
        <v>0.18</v>
      </c>
      <c r="J6707" s="380">
        <v>0.06</v>
      </c>
      <c r="K6707" s="379"/>
      <c r="L6707" s="489">
        <v>0.22</v>
      </c>
    </row>
    <row r="6708" spans="1:13" ht="24.75" thickBot="1" x14ac:dyDescent="0.25">
      <c r="A6708" s="359" t="s">
        <v>15325</v>
      </c>
      <c r="B6708" s="396" t="s">
        <v>5794</v>
      </c>
      <c r="C6708" s="397" t="s">
        <v>6025</v>
      </c>
      <c r="D6708" s="396" t="s">
        <v>217</v>
      </c>
      <c r="E6708" s="396" t="s">
        <v>6026</v>
      </c>
      <c r="F6708" s="398" t="s">
        <v>5798</v>
      </c>
      <c r="G6708" s="399" t="s">
        <v>280</v>
      </c>
      <c r="H6708" s="400">
        <v>2.5000000000000001E-2</v>
      </c>
      <c r="I6708" s="430">
        <v>21.99</v>
      </c>
      <c r="J6708" s="380">
        <v>0.54</v>
      </c>
      <c r="K6708" s="379"/>
      <c r="L6708" s="489">
        <v>26.5</v>
      </c>
    </row>
    <row r="6709" spans="1:13" ht="12.75" thickTop="1" x14ac:dyDescent="0.2">
      <c r="A6709" s="359" t="s">
        <v>15326</v>
      </c>
      <c r="B6709" s="407" t="s">
        <v>13318</v>
      </c>
      <c r="C6709" s="408" t="s">
        <v>5781</v>
      </c>
      <c r="D6709" s="407" t="s">
        <v>5782</v>
      </c>
      <c r="E6709" s="407" t="s">
        <v>5783</v>
      </c>
      <c r="F6709" s="409" t="s">
        <v>5784</v>
      </c>
      <c r="G6709" s="410" t="s">
        <v>5785</v>
      </c>
      <c r="H6709" s="408" t="s">
        <v>5786</v>
      </c>
      <c r="I6709" s="408" t="s">
        <v>5787</v>
      </c>
      <c r="J6709" s="408" t="s">
        <v>5788</v>
      </c>
      <c r="K6709" s="364"/>
      <c r="L6709" s="492"/>
    </row>
    <row r="6710" spans="1:13" x14ac:dyDescent="0.2">
      <c r="A6710" s="359" t="s">
        <v>11168</v>
      </c>
      <c r="B6710" s="365" t="s">
        <v>5789</v>
      </c>
      <c r="C6710" s="366" t="s">
        <v>13319</v>
      </c>
      <c r="D6710" s="365" t="s">
        <v>5791</v>
      </c>
      <c r="E6710" s="365" t="s">
        <v>2405</v>
      </c>
      <c r="F6710" s="367">
        <v>6</v>
      </c>
      <c r="G6710" s="368" t="s">
        <v>5298</v>
      </c>
      <c r="H6710" s="369">
        <v>1</v>
      </c>
      <c r="I6710" s="370">
        <v>10.53</v>
      </c>
      <c r="J6710" s="370">
        <v>10.530000000000001</v>
      </c>
      <c r="K6710" s="371"/>
      <c r="L6710" s="495">
        <v>12.67</v>
      </c>
      <c r="M6710" s="488">
        <v>12.67</v>
      </c>
    </row>
    <row r="6711" spans="1:13" x14ac:dyDescent="0.2">
      <c r="A6711" s="359" t="s">
        <v>11170</v>
      </c>
      <c r="B6711" s="373" t="s">
        <v>5794</v>
      </c>
      <c r="C6711" s="374" t="s">
        <v>5795</v>
      </c>
      <c r="D6711" s="373" t="s">
        <v>5791</v>
      </c>
      <c r="E6711" s="373" t="s">
        <v>5302</v>
      </c>
      <c r="F6711" s="375" t="s">
        <v>5796</v>
      </c>
      <c r="G6711" s="376" t="s">
        <v>86</v>
      </c>
      <c r="H6711" s="377">
        <v>0.1</v>
      </c>
      <c r="I6711" s="378">
        <v>12.5</v>
      </c>
      <c r="J6711" s="378">
        <v>1.25</v>
      </c>
      <c r="K6711" s="379"/>
      <c r="L6711" s="493">
        <v>15.06</v>
      </c>
    </row>
    <row r="6712" spans="1:13" x14ac:dyDescent="0.2">
      <c r="A6712" s="359" t="s">
        <v>11171</v>
      </c>
      <c r="B6712" s="373" t="s">
        <v>5794</v>
      </c>
      <c r="C6712" s="374" t="s">
        <v>5971</v>
      </c>
      <c r="D6712" s="373" t="s">
        <v>5791</v>
      </c>
      <c r="E6712" s="373" t="s">
        <v>5293</v>
      </c>
      <c r="F6712" s="375" t="s">
        <v>5796</v>
      </c>
      <c r="G6712" s="376" t="s">
        <v>86</v>
      </c>
      <c r="H6712" s="377">
        <v>0.1</v>
      </c>
      <c r="I6712" s="378">
        <v>18.510000000000002</v>
      </c>
      <c r="J6712" s="378">
        <v>1.85</v>
      </c>
      <c r="K6712" s="379"/>
      <c r="L6712" s="493">
        <v>22.3</v>
      </c>
    </row>
    <row r="6713" spans="1:13" x14ac:dyDescent="0.2">
      <c r="A6713" s="359" t="s">
        <v>11172</v>
      </c>
      <c r="B6713" s="373" t="s">
        <v>5794</v>
      </c>
      <c r="C6713" s="374" t="s">
        <v>5953</v>
      </c>
      <c r="D6713" s="373" t="s">
        <v>5791</v>
      </c>
      <c r="E6713" s="373" t="s">
        <v>5297</v>
      </c>
      <c r="F6713" s="375" t="s">
        <v>5798</v>
      </c>
      <c r="G6713" s="376" t="s">
        <v>5298</v>
      </c>
      <c r="H6713" s="377">
        <v>0.03</v>
      </c>
      <c r="I6713" s="378">
        <v>20.12</v>
      </c>
      <c r="J6713" s="378">
        <v>0.6</v>
      </c>
      <c r="K6713" s="379"/>
      <c r="L6713" s="493">
        <v>24.25</v>
      </c>
    </row>
    <row r="6714" spans="1:13" x14ac:dyDescent="0.2">
      <c r="A6714" s="359" t="s">
        <v>11173</v>
      </c>
      <c r="B6714" s="373" t="s">
        <v>5794</v>
      </c>
      <c r="C6714" s="374" t="s">
        <v>13320</v>
      </c>
      <c r="D6714" s="373" t="s">
        <v>5791</v>
      </c>
      <c r="E6714" s="373" t="s">
        <v>13321</v>
      </c>
      <c r="F6714" s="375" t="s">
        <v>5798</v>
      </c>
      <c r="G6714" s="376" t="s">
        <v>5298</v>
      </c>
      <c r="H6714" s="377">
        <v>1.1000000000000001</v>
      </c>
      <c r="I6714" s="378">
        <v>6.2103333333333328</v>
      </c>
      <c r="J6714" s="378">
        <v>6.83</v>
      </c>
      <c r="K6714" s="379"/>
      <c r="L6714" s="493">
        <v>7.48</v>
      </c>
    </row>
    <row r="6715" spans="1:13" x14ac:dyDescent="0.2">
      <c r="A6715" s="359" t="s">
        <v>15327</v>
      </c>
      <c r="B6715" s="381" t="s">
        <v>13322</v>
      </c>
      <c r="C6715" s="382" t="s">
        <v>5781</v>
      </c>
      <c r="D6715" s="381" t="s">
        <v>5782</v>
      </c>
      <c r="E6715" s="381" t="s">
        <v>5783</v>
      </c>
      <c r="F6715" s="383" t="s">
        <v>5784</v>
      </c>
      <c r="G6715" s="384" t="s">
        <v>5785</v>
      </c>
      <c r="H6715" s="382" t="s">
        <v>5786</v>
      </c>
      <c r="I6715" s="431" t="s">
        <v>5787</v>
      </c>
      <c r="J6715" s="382" t="s">
        <v>5788</v>
      </c>
      <c r="K6715" s="364"/>
    </row>
    <row r="6716" spans="1:13" ht="12.75" thickBot="1" x14ac:dyDescent="0.25">
      <c r="A6716" s="359" t="s">
        <v>15328</v>
      </c>
      <c r="B6716" s="385" t="s">
        <v>5789</v>
      </c>
      <c r="C6716" s="386" t="s">
        <v>6028</v>
      </c>
      <c r="D6716" s="385" t="s">
        <v>5791</v>
      </c>
      <c r="E6716" s="385" t="s">
        <v>324</v>
      </c>
      <c r="F6716" s="387">
        <v>6</v>
      </c>
      <c r="G6716" s="388" t="s">
        <v>5793</v>
      </c>
      <c r="H6716" s="389">
        <v>1</v>
      </c>
      <c r="I6716" s="432">
        <v>46.78</v>
      </c>
      <c r="J6716" s="372">
        <v>46.779999999999994</v>
      </c>
      <c r="K6716" s="371"/>
      <c r="L6716" s="488">
        <v>56.34</v>
      </c>
      <c r="M6716" s="488">
        <v>56.34</v>
      </c>
    </row>
    <row r="6717" spans="1:13" ht="12.75" thickTop="1" x14ac:dyDescent="0.2">
      <c r="A6717" s="359" t="s">
        <v>15329</v>
      </c>
      <c r="B6717" s="390" t="s">
        <v>5794</v>
      </c>
      <c r="C6717" s="391" t="s">
        <v>5815</v>
      </c>
      <c r="D6717" s="390" t="s">
        <v>5791</v>
      </c>
      <c r="E6717" s="390" t="s">
        <v>5286</v>
      </c>
      <c r="F6717" s="392" t="s">
        <v>5796</v>
      </c>
      <c r="G6717" s="393" t="s">
        <v>86</v>
      </c>
      <c r="H6717" s="394">
        <v>0.66</v>
      </c>
      <c r="I6717" s="395">
        <v>11.07</v>
      </c>
      <c r="J6717" s="395">
        <v>7.3</v>
      </c>
      <c r="K6717" s="379"/>
      <c r="L6717" s="491">
        <v>13.34</v>
      </c>
    </row>
    <row r="6718" spans="1:13" x14ac:dyDescent="0.2">
      <c r="A6718" s="359" t="s">
        <v>11174</v>
      </c>
      <c r="B6718" s="373" t="s">
        <v>5794</v>
      </c>
      <c r="C6718" s="374" t="s">
        <v>6029</v>
      </c>
      <c r="D6718" s="373" t="s">
        <v>5791</v>
      </c>
      <c r="E6718" s="373" t="s">
        <v>5594</v>
      </c>
      <c r="F6718" s="375" t="s">
        <v>5798</v>
      </c>
      <c r="G6718" s="376" t="s">
        <v>5385</v>
      </c>
      <c r="H6718" s="377">
        <v>0.8</v>
      </c>
      <c r="I6718" s="378">
        <v>2.8885999999999998</v>
      </c>
      <c r="J6718" s="378">
        <v>2.31</v>
      </c>
      <c r="K6718" s="379"/>
      <c r="L6718" s="493">
        <v>3.45</v>
      </c>
    </row>
    <row r="6719" spans="1:13" x14ac:dyDescent="0.2">
      <c r="A6719" s="359" t="s">
        <v>11176</v>
      </c>
      <c r="B6719" s="373" t="s">
        <v>5794</v>
      </c>
      <c r="C6719" s="374" t="s">
        <v>6030</v>
      </c>
      <c r="D6719" s="373" t="s">
        <v>5791</v>
      </c>
      <c r="E6719" s="373" t="s">
        <v>6031</v>
      </c>
      <c r="F6719" s="375" t="s">
        <v>5798</v>
      </c>
      <c r="G6719" s="376" t="s">
        <v>5793</v>
      </c>
      <c r="H6719" s="377">
        <v>0.16</v>
      </c>
      <c r="I6719" s="378">
        <v>67.95</v>
      </c>
      <c r="J6719" s="378">
        <v>10.87</v>
      </c>
      <c r="K6719" s="379"/>
      <c r="L6719" s="493">
        <v>81.86</v>
      </c>
    </row>
    <row r="6720" spans="1:13" x14ac:dyDescent="0.2">
      <c r="A6720" s="359" t="s">
        <v>11177</v>
      </c>
      <c r="B6720" s="373" t="s">
        <v>5794</v>
      </c>
      <c r="C6720" s="374" t="s">
        <v>5801</v>
      </c>
      <c r="D6720" s="373" t="s">
        <v>5791</v>
      </c>
      <c r="E6720" s="373" t="s">
        <v>5362</v>
      </c>
      <c r="F6720" s="375" t="s">
        <v>5796</v>
      </c>
      <c r="G6720" s="376" t="s">
        <v>86</v>
      </c>
      <c r="H6720" s="377">
        <v>0.66</v>
      </c>
      <c r="I6720" s="378">
        <v>18.510000000000002</v>
      </c>
      <c r="J6720" s="378">
        <v>12.21</v>
      </c>
      <c r="K6720" s="379"/>
      <c r="L6720" s="493">
        <v>22.3</v>
      </c>
    </row>
    <row r="6721" spans="1:13" x14ac:dyDescent="0.2">
      <c r="A6721" s="359" t="s">
        <v>11178</v>
      </c>
      <c r="B6721" s="373" t="s">
        <v>5794</v>
      </c>
      <c r="C6721" s="374" t="s">
        <v>5955</v>
      </c>
      <c r="D6721" s="373" t="s">
        <v>5791</v>
      </c>
      <c r="E6721" s="373" t="s">
        <v>5387</v>
      </c>
      <c r="F6721" s="375" t="s">
        <v>5798</v>
      </c>
      <c r="G6721" s="376" t="s">
        <v>5298</v>
      </c>
      <c r="H6721" s="377">
        <v>0.17</v>
      </c>
      <c r="I6721" s="378">
        <v>20.66</v>
      </c>
      <c r="J6721" s="378">
        <v>3.51</v>
      </c>
      <c r="K6721" s="379"/>
      <c r="L6721" s="493">
        <v>24.9</v>
      </c>
    </row>
    <row r="6722" spans="1:13" x14ac:dyDescent="0.2">
      <c r="A6722" s="359" t="s">
        <v>11179</v>
      </c>
      <c r="B6722" s="373" t="s">
        <v>5794</v>
      </c>
      <c r="C6722" s="374" t="s">
        <v>5811</v>
      </c>
      <c r="D6722" s="373" t="s">
        <v>5791</v>
      </c>
      <c r="E6722" s="373" t="s">
        <v>5590</v>
      </c>
      <c r="F6722" s="375" t="s">
        <v>5798</v>
      </c>
      <c r="G6722" s="376" t="s">
        <v>5385</v>
      </c>
      <c r="H6722" s="377">
        <v>0.5</v>
      </c>
      <c r="I6722" s="378">
        <v>6.93</v>
      </c>
      <c r="J6722" s="378">
        <v>3.46</v>
      </c>
      <c r="K6722" s="379"/>
      <c r="L6722" s="493">
        <v>8.35</v>
      </c>
    </row>
    <row r="6723" spans="1:13" x14ac:dyDescent="0.2">
      <c r="A6723" s="359" t="s">
        <v>11180</v>
      </c>
      <c r="B6723" s="373" t="s">
        <v>5794</v>
      </c>
      <c r="C6723" s="374" t="s">
        <v>6006</v>
      </c>
      <c r="D6723" s="373" t="s">
        <v>5791</v>
      </c>
      <c r="E6723" s="373" t="s">
        <v>5384</v>
      </c>
      <c r="F6723" s="375" t="s">
        <v>5798</v>
      </c>
      <c r="G6723" s="376" t="s">
        <v>5385</v>
      </c>
      <c r="H6723" s="377">
        <v>0.6</v>
      </c>
      <c r="I6723" s="378">
        <v>11.87</v>
      </c>
      <c r="J6723" s="378">
        <v>7.12</v>
      </c>
      <c r="K6723" s="379"/>
      <c r="L6723" s="493">
        <v>14.3</v>
      </c>
    </row>
    <row r="6724" spans="1:13" x14ac:dyDescent="0.2">
      <c r="A6724" s="359" t="s">
        <v>15330</v>
      </c>
      <c r="B6724" s="381" t="s">
        <v>13323</v>
      </c>
      <c r="C6724" s="382" t="s">
        <v>5781</v>
      </c>
      <c r="D6724" s="381" t="s">
        <v>5782</v>
      </c>
      <c r="E6724" s="381" t="s">
        <v>5783</v>
      </c>
      <c r="F6724" s="383" t="s">
        <v>5784</v>
      </c>
      <c r="G6724" s="384" t="s">
        <v>5785</v>
      </c>
      <c r="H6724" s="382" t="s">
        <v>5786</v>
      </c>
      <c r="I6724" s="431" t="s">
        <v>5787</v>
      </c>
      <c r="J6724" s="382" t="s">
        <v>5788</v>
      </c>
      <c r="K6724" s="364"/>
    </row>
    <row r="6725" spans="1:13" ht="12.75" thickBot="1" x14ac:dyDescent="0.25">
      <c r="A6725" s="359" t="s">
        <v>15331</v>
      </c>
      <c r="B6725" s="385" t="s">
        <v>5789</v>
      </c>
      <c r="C6725" s="386" t="s">
        <v>6008</v>
      </c>
      <c r="D6725" s="385" t="s">
        <v>5791</v>
      </c>
      <c r="E6725" s="385" t="s">
        <v>292</v>
      </c>
      <c r="F6725" s="387">
        <v>6</v>
      </c>
      <c r="G6725" s="388" t="s">
        <v>5885</v>
      </c>
      <c r="H6725" s="389">
        <v>1</v>
      </c>
      <c r="I6725" s="432">
        <v>463</v>
      </c>
      <c r="J6725" s="372">
        <v>463</v>
      </c>
      <c r="K6725" s="371"/>
      <c r="L6725" s="488">
        <v>557.76</v>
      </c>
      <c r="M6725" s="488">
        <v>557.76</v>
      </c>
    </row>
    <row r="6726" spans="1:13" ht="12.75" thickTop="1" x14ac:dyDescent="0.2">
      <c r="A6726" s="359" t="s">
        <v>15332</v>
      </c>
      <c r="B6726" s="390" t="s">
        <v>5794</v>
      </c>
      <c r="C6726" s="391" t="s">
        <v>5987</v>
      </c>
      <c r="D6726" s="390" t="s">
        <v>5791</v>
      </c>
      <c r="E6726" s="390" t="s">
        <v>5596</v>
      </c>
      <c r="F6726" s="392" t="s">
        <v>5798</v>
      </c>
      <c r="G6726" s="393" t="s">
        <v>5885</v>
      </c>
      <c r="H6726" s="394">
        <v>1.02</v>
      </c>
      <c r="I6726" s="395">
        <v>453.92980388768899</v>
      </c>
      <c r="J6726" s="395">
        <v>463</v>
      </c>
      <c r="K6726" s="379"/>
      <c r="L6726" s="491">
        <v>546.83000000000004</v>
      </c>
    </row>
    <row r="6727" spans="1:13" x14ac:dyDescent="0.2">
      <c r="A6727" s="359" t="s">
        <v>11181</v>
      </c>
      <c r="B6727" s="360" t="s">
        <v>13324</v>
      </c>
      <c r="C6727" s="361" t="s">
        <v>5781</v>
      </c>
      <c r="D6727" s="360" t="s">
        <v>5782</v>
      </c>
      <c r="E6727" s="360" t="s">
        <v>5783</v>
      </c>
      <c r="F6727" s="362" t="s">
        <v>5784</v>
      </c>
      <c r="G6727" s="363" t="s">
        <v>5785</v>
      </c>
      <c r="H6727" s="361" t="s">
        <v>5786</v>
      </c>
      <c r="I6727" s="361" t="s">
        <v>5787</v>
      </c>
      <c r="J6727" s="361" t="s">
        <v>5788</v>
      </c>
      <c r="K6727" s="364"/>
      <c r="L6727" s="494"/>
    </row>
    <row r="6728" spans="1:13" ht="24" x14ac:dyDescent="0.2">
      <c r="A6728" s="359" t="s">
        <v>11183</v>
      </c>
      <c r="B6728" s="365" t="s">
        <v>5789</v>
      </c>
      <c r="C6728" s="366" t="s">
        <v>6010</v>
      </c>
      <c r="D6728" s="365" t="s">
        <v>5791</v>
      </c>
      <c r="E6728" s="365" t="s">
        <v>6044</v>
      </c>
      <c r="F6728" s="367">
        <v>6</v>
      </c>
      <c r="G6728" s="368" t="s">
        <v>5885</v>
      </c>
      <c r="H6728" s="369">
        <v>1</v>
      </c>
      <c r="I6728" s="370">
        <v>43.040000000000006</v>
      </c>
      <c r="J6728" s="370">
        <v>43.040000000000006</v>
      </c>
      <c r="K6728" s="371"/>
      <c r="L6728" s="495">
        <v>51.84</v>
      </c>
      <c r="M6728" s="488">
        <v>51.84</v>
      </c>
    </row>
    <row r="6729" spans="1:13" x14ac:dyDescent="0.2">
      <c r="A6729" s="359" t="s">
        <v>11184</v>
      </c>
      <c r="B6729" s="373" t="s">
        <v>5794</v>
      </c>
      <c r="C6729" s="374" t="s">
        <v>5882</v>
      </c>
      <c r="D6729" s="373" t="s">
        <v>5791</v>
      </c>
      <c r="E6729" s="373" t="s">
        <v>5402</v>
      </c>
      <c r="F6729" s="375" t="s">
        <v>5796</v>
      </c>
      <c r="G6729" s="376" t="s">
        <v>86</v>
      </c>
      <c r="H6729" s="377">
        <v>1.9348000000000001</v>
      </c>
      <c r="I6729" s="378">
        <v>18.515141666666665</v>
      </c>
      <c r="J6729" s="378">
        <v>35.82</v>
      </c>
      <c r="K6729" s="379"/>
      <c r="L6729" s="493">
        <v>22.3</v>
      </c>
    </row>
    <row r="6730" spans="1:13" x14ac:dyDescent="0.2">
      <c r="A6730" s="359" t="s">
        <v>11185</v>
      </c>
      <c r="B6730" s="373" t="s">
        <v>5794</v>
      </c>
      <c r="C6730" s="374" t="s">
        <v>5815</v>
      </c>
      <c r="D6730" s="373" t="s">
        <v>5791</v>
      </c>
      <c r="E6730" s="373" t="s">
        <v>5286</v>
      </c>
      <c r="F6730" s="375" t="s">
        <v>5796</v>
      </c>
      <c r="G6730" s="376" t="s">
        <v>86</v>
      </c>
      <c r="H6730" s="377">
        <v>0.64459999999999995</v>
      </c>
      <c r="I6730" s="378">
        <v>11.07</v>
      </c>
      <c r="J6730" s="378">
        <v>7.13</v>
      </c>
      <c r="K6730" s="379"/>
      <c r="L6730" s="493">
        <v>13.34</v>
      </c>
    </row>
    <row r="6731" spans="1:13" ht="24" x14ac:dyDescent="0.2">
      <c r="A6731" s="359" t="s">
        <v>11186</v>
      </c>
      <c r="B6731" s="373" t="s">
        <v>5794</v>
      </c>
      <c r="C6731" s="374" t="s">
        <v>5990</v>
      </c>
      <c r="D6731" s="373" t="s">
        <v>5791</v>
      </c>
      <c r="E6731" s="373" t="s">
        <v>5598</v>
      </c>
      <c r="F6731" s="375" t="s">
        <v>5798</v>
      </c>
      <c r="G6731" s="376" t="s">
        <v>5305</v>
      </c>
      <c r="H6731" s="377">
        <v>4.6800000000000001E-2</v>
      </c>
      <c r="I6731" s="378">
        <v>2.0699999999999998</v>
      </c>
      <c r="J6731" s="378">
        <v>0.09</v>
      </c>
      <c r="K6731" s="379"/>
      <c r="L6731" s="493">
        <v>2.5</v>
      </c>
    </row>
    <row r="6732" spans="1:13" x14ac:dyDescent="0.2">
      <c r="A6732" s="359" t="s">
        <v>11187</v>
      </c>
      <c r="B6732" s="360" t="s">
        <v>13325</v>
      </c>
      <c r="C6732" s="361" t="s">
        <v>5781</v>
      </c>
      <c r="D6732" s="360" t="s">
        <v>5782</v>
      </c>
      <c r="E6732" s="360" t="s">
        <v>5783</v>
      </c>
      <c r="F6732" s="362" t="s">
        <v>5784</v>
      </c>
      <c r="G6732" s="363" t="s">
        <v>5785</v>
      </c>
      <c r="H6732" s="361" t="s">
        <v>5786</v>
      </c>
      <c r="I6732" s="361" t="s">
        <v>5787</v>
      </c>
      <c r="J6732" s="361" t="s">
        <v>5788</v>
      </c>
      <c r="K6732" s="364"/>
      <c r="L6732" s="494"/>
    </row>
    <row r="6733" spans="1:13" ht="24" x14ac:dyDescent="0.2">
      <c r="A6733" s="359" t="s">
        <v>15333</v>
      </c>
      <c r="B6733" s="385" t="s">
        <v>5789</v>
      </c>
      <c r="C6733" s="386" t="s">
        <v>6016</v>
      </c>
      <c r="D6733" s="385" t="s">
        <v>217</v>
      </c>
      <c r="E6733" s="385" t="s">
        <v>6040</v>
      </c>
      <c r="F6733" s="387" t="s">
        <v>5936</v>
      </c>
      <c r="G6733" s="388" t="s">
        <v>280</v>
      </c>
      <c r="H6733" s="389">
        <v>1</v>
      </c>
      <c r="I6733" s="432">
        <v>12.04</v>
      </c>
      <c r="J6733" s="372">
        <v>12.040000000000003</v>
      </c>
      <c r="K6733" s="371"/>
      <c r="L6733" s="488">
        <v>14.52</v>
      </c>
      <c r="M6733" s="488">
        <v>14.52</v>
      </c>
    </row>
    <row r="6734" spans="1:13" ht="24.75" thickBot="1" x14ac:dyDescent="0.25">
      <c r="A6734" s="359" t="s">
        <v>15334</v>
      </c>
      <c r="B6734" s="424" t="s">
        <v>5898</v>
      </c>
      <c r="C6734" s="425" t="s">
        <v>6017</v>
      </c>
      <c r="D6734" s="424" t="s">
        <v>217</v>
      </c>
      <c r="E6734" s="424" t="s">
        <v>6018</v>
      </c>
      <c r="F6734" s="426" t="s">
        <v>5908</v>
      </c>
      <c r="G6734" s="427" t="s">
        <v>185</v>
      </c>
      <c r="H6734" s="428">
        <v>1.7500000000000002E-2</v>
      </c>
      <c r="I6734" s="429">
        <v>16.91</v>
      </c>
      <c r="J6734" s="417">
        <v>0.28999999999999998</v>
      </c>
      <c r="K6734" s="379"/>
      <c r="L6734" s="489">
        <v>20.38</v>
      </c>
      <c r="M6734" s="490"/>
    </row>
    <row r="6735" spans="1:13" ht="24.75" thickTop="1" x14ac:dyDescent="0.2">
      <c r="A6735" s="359" t="s">
        <v>15335</v>
      </c>
      <c r="B6735" s="411" t="s">
        <v>5898</v>
      </c>
      <c r="C6735" s="412" t="s">
        <v>6019</v>
      </c>
      <c r="D6735" s="411" t="s">
        <v>217</v>
      </c>
      <c r="E6735" s="411" t="s">
        <v>6020</v>
      </c>
      <c r="F6735" s="413" t="s">
        <v>5908</v>
      </c>
      <c r="G6735" s="414" t="s">
        <v>185</v>
      </c>
      <c r="H6735" s="415">
        <v>0.1069</v>
      </c>
      <c r="I6735" s="416">
        <v>23.63</v>
      </c>
      <c r="J6735" s="416">
        <v>2.52</v>
      </c>
      <c r="K6735" s="379"/>
      <c r="L6735" s="491">
        <v>28.47</v>
      </c>
      <c r="M6735" s="490"/>
    </row>
    <row r="6736" spans="1:13" ht="24" x14ac:dyDescent="0.2">
      <c r="A6736" s="359" t="s">
        <v>11188</v>
      </c>
      <c r="B6736" s="418" t="s">
        <v>5898</v>
      </c>
      <c r="C6736" s="419" t="s">
        <v>6021</v>
      </c>
      <c r="D6736" s="418" t="s">
        <v>217</v>
      </c>
      <c r="E6736" s="418" t="s">
        <v>6022</v>
      </c>
      <c r="F6736" s="420" t="s">
        <v>5936</v>
      </c>
      <c r="G6736" s="421" t="s">
        <v>280</v>
      </c>
      <c r="H6736" s="422">
        <v>1</v>
      </c>
      <c r="I6736" s="423">
        <v>8.4700000000000006</v>
      </c>
      <c r="J6736" s="423">
        <v>8.4700000000000006</v>
      </c>
      <c r="K6736" s="379"/>
      <c r="L6736" s="493">
        <v>10.210000000000001</v>
      </c>
    </row>
    <row r="6737" spans="1:13" ht="24" x14ac:dyDescent="0.2">
      <c r="A6737" s="359" t="s">
        <v>11190</v>
      </c>
      <c r="B6737" s="373" t="s">
        <v>5794</v>
      </c>
      <c r="C6737" s="374" t="s">
        <v>6023</v>
      </c>
      <c r="D6737" s="373" t="s">
        <v>217</v>
      </c>
      <c r="E6737" s="373" t="s">
        <v>6024</v>
      </c>
      <c r="F6737" s="375" t="s">
        <v>5798</v>
      </c>
      <c r="G6737" s="376" t="s">
        <v>160</v>
      </c>
      <c r="H6737" s="377">
        <v>1.19</v>
      </c>
      <c r="I6737" s="378">
        <v>0.18720000000000001</v>
      </c>
      <c r="J6737" s="378">
        <v>0.22</v>
      </c>
      <c r="K6737" s="379"/>
      <c r="L6737" s="493">
        <v>0.22</v>
      </c>
    </row>
    <row r="6738" spans="1:13" ht="24" x14ac:dyDescent="0.2">
      <c r="A6738" s="359" t="s">
        <v>11191</v>
      </c>
      <c r="B6738" s="373" t="s">
        <v>5794</v>
      </c>
      <c r="C6738" s="374" t="s">
        <v>6025</v>
      </c>
      <c r="D6738" s="373" t="s">
        <v>217</v>
      </c>
      <c r="E6738" s="373" t="s">
        <v>6026</v>
      </c>
      <c r="F6738" s="375" t="s">
        <v>5798</v>
      </c>
      <c r="G6738" s="376" t="s">
        <v>280</v>
      </c>
      <c r="H6738" s="377">
        <v>2.5000000000000001E-2</v>
      </c>
      <c r="I6738" s="378">
        <v>21.99</v>
      </c>
      <c r="J6738" s="378">
        <v>0.54</v>
      </c>
      <c r="K6738" s="379"/>
      <c r="L6738" s="493">
        <v>26.5</v>
      </c>
    </row>
    <row r="6739" spans="1:13" x14ac:dyDescent="0.2">
      <c r="A6739" s="359" t="s">
        <v>11192</v>
      </c>
      <c r="B6739" s="360" t="s">
        <v>13326</v>
      </c>
      <c r="C6739" s="361" t="s">
        <v>5781</v>
      </c>
      <c r="D6739" s="360" t="s">
        <v>5782</v>
      </c>
      <c r="E6739" s="360" t="s">
        <v>5783</v>
      </c>
      <c r="F6739" s="362" t="s">
        <v>5784</v>
      </c>
      <c r="G6739" s="363" t="s">
        <v>5785</v>
      </c>
      <c r="H6739" s="361" t="s">
        <v>5786</v>
      </c>
      <c r="I6739" s="361" t="s">
        <v>5787</v>
      </c>
      <c r="J6739" s="361" t="s">
        <v>5788</v>
      </c>
      <c r="K6739" s="364"/>
      <c r="L6739" s="494"/>
    </row>
    <row r="6740" spans="1:13" x14ac:dyDescent="0.2">
      <c r="A6740" s="359" t="s">
        <v>11193</v>
      </c>
      <c r="B6740" s="365" t="s">
        <v>5789</v>
      </c>
      <c r="C6740" s="366" t="s">
        <v>6046</v>
      </c>
      <c r="D6740" s="365" t="s">
        <v>5791</v>
      </c>
      <c r="E6740" s="365" t="s">
        <v>335</v>
      </c>
      <c r="F6740" s="367">
        <v>6</v>
      </c>
      <c r="G6740" s="368" t="s">
        <v>5298</v>
      </c>
      <c r="H6740" s="369">
        <v>1</v>
      </c>
      <c r="I6740" s="370">
        <v>10.5</v>
      </c>
      <c r="J6740" s="370">
        <v>10.5</v>
      </c>
      <c r="K6740" s="371"/>
      <c r="L6740" s="495">
        <v>12.64</v>
      </c>
      <c r="M6740" s="488">
        <v>12.64</v>
      </c>
    </row>
    <row r="6741" spans="1:13" x14ac:dyDescent="0.2">
      <c r="A6741" s="359" t="s">
        <v>11194</v>
      </c>
      <c r="B6741" s="373" t="s">
        <v>5794</v>
      </c>
      <c r="C6741" s="374" t="s">
        <v>5795</v>
      </c>
      <c r="D6741" s="373" t="s">
        <v>5791</v>
      </c>
      <c r="E6741" s="373" t="s">
        <v>5302</v>
      </c>
      <c r="F6741" s="375" t="s">
        <v>5796</v>
      </c>
      <c r="G6741" s="376" t="s">
        <v>86</v>
      </c>
      <c r="H6741" s="377">
        <v>0.08</v>
      </c>
      <c r="I6741" s="378">
        <v>12.5</v>
      </c>
      <c r="J6741" s="378">
        <v>1</v>
      </c>
      <c r="K6741" s="379"/>
      <c r="L6741" s="493">
        <v>15.06</v>
      </c>
    </row>
    <row r="6742" spans="1:13" x14ac:dyDescent="0.2">
      <c r="A6742" s="359" t="s">
        <v>11195</v>
      </c>
      <c r="B6742" s="373" t="s">
        <v>5794</v>
      </c>
      <c r="C6742" s="374" t="s">
        <v>5971</v>
      </c>
      <c r="D6742" s="373" t="s">
        <v>5791</v>
      </c>
      <c r="E6742" s="373" t="s">
        <v>5293</v>
      </c>
      <c r="F6742" s="375" t="s">
        <v>5796</v>
      </c>
      <c r="G6742" s="376" t="s">
        <v>86</v>
      </c>
      <c r="H6742" s="377">
        <v>0.08</v>
      </c>
      <c r="I6742" s="378">
        <v>18.510000000000002</v>
      </c>
      <c r="J6742" s="378">
        <v>1.48</v>
      </c>
      <c r="K6742" s="379"/>
      <c r="L6742" s="493">
        <v>22.3</v>
      </c>
    </row>
    <row r="6743" spans="1:13" x14ac:dyDescent="0.2">
      <c r="A6743" s="359" t="s">
        <v>15336</v>
      </c>
      <c r="B6743" s="396" t="s">
        <v>5794</v>
      </c>
      <c r="C6743" s="397" t="s">
        <v>6047</v>
      </c>
      <c r="D6743" s="396" t="s">
        <v>5791</v>
      </c>
      <c r="E6743" s="396" t="s">
        <v>5371</v>
      </c>
      <c r="F6743" s="398" t="s">
        <v>5798</v>
      </c>
      <c r="G6743" s="399" t="s">
        <v>5298</v>
      </c>
      <c r="H6743" s="400">
        <v>1.1000000000000001</v>
      </c>
      <c r="I6743" s="430">
        <v>6.93</v>
      </c>
      <c r="J6743" s="380">
        <v>7.62</v>
      </c>
      <c r="K6743" s="379"/>
      <c r="L6743" s="489">
        <v>8.35</v>
      </c>
    </row>
    <row r="6744" spans="1:13" ht="12.75" thickBot="1" x14ac:dyDescent="0.25">
      <c r="A6744" s="359" t="s">
        <v>15337</v>
      </c>
      <c r="B6744" s="396" t="s">
        <v>5794</v>
      </c>
      <c r="C6744" s="397" t="s">
        <v>5953</v>
      </c>
      <c r="D6744" s="396" t="s">
        <v>5791</v>
      </c>
      <c r="E6744" s="396" t="s">
        <v>5297</v>
      </c>
      <c r="F6744" s="398" t="s">
        <v>5798</v>
      </c>
      <c r="G6744" s="399" t="s">
        <v>5298</v>
      </c>
      <c r="H6744" s="400">
        <v>0.02</v>
      </c>
      <c r="I6744" s="430">
        <v>20.12</v>
      </c>
      <c r="J6744" s="380">
        <v>0.4</v>
      </c>
      <c r="K6744" s="379"/>
      <c r="L6744" s="489">
        <v>24.25</v>
      </c>
    </row>
    <row r="6745" spans="1:13" ht="12.75" thickTop="1" x14ac:dyDescent="0.2">
      <c r="A6745" s="359" t="s">
        <v>15338</v>
      </c>
      <c r="B6745" s="407" t="s">
        <v>13327</v>
      </c>
      <c r="C6745" s="408" t="s">
        <v>5781</v>
      </c>
      <c r="D6745" s="407" t="s">
        <v>5782</v>
      </c>
      <c r="E6745" s="407" t="s">
        <v>5783</v>
      </c>
      <c r="F6745" s="409" t="s">
        <v>5784</v>
      </c>
      <c r="G6745" s="410" t="s">
        <v>5785</v>
      </c>
      <c r="H6745" s="408" t="s">
        <v>5786</v>
      </c>
      <c r="I6745" s="408" t="s">
        <v>5787</v>
      </c>
      <c r="J6745" s="408" t="s">
        <v>5788</v>
      </c>
      <c r="K6745" s="364"/>
      <c r="L6745" s="492"/>
    </row>
    <row r="6746" spans="1:13" x14ac:dyDescent="0.2">
      <c r="A6746" s="359" t="s">
        <v>11196</v>
      </c>
      <c r="B6746" s="365" t="s">
        <v>5789</v>
      </c>
      <c r="C6746" s="366" t="s">
        <v>6014</v>
      </c>
      <c r="D6746" s="365" t="s">
        <v>5791</v>
      </c>
      <c r="E6746" s="365" t="s">
        <v>318</v>
      </c>
      <c r="F6746" s="367">
        <v>6</v>
      </c>
      <c r="G6746" s="368" t="s">
        <v>5298</v>
      </c>
      <c r="H6746" s="369">
        <v>1</v>
      </c>
      <c r="I6746" s="370">
        <v>10.07</v>
      </c>
      <c r="J6746" s="370">
        <v>10.07</v>
      </c>
      <c r="K6746" s="371"/>
      <c r="L6746" s="495">
        <v>12.12</v>
      </c>
      <c r="M6746" s="488">
        <v>12.12</v>
      </c>
    </row>
    <row r="6747" spans="1:13" x14ac:dyDescent="0.2">
      <c r="A6747" s="359" t="s">
        <v>11198</v>
      </c>
      <c r="B6747" s="373" t="s">
        <v>5794</v>
      </c>
      <c r="C6747" s="374" t="s">
        <v>5795</v>
      </c>
      <c r="D6747" s="373" t="s">
        <v>5791</v>
      </c>
      <c r="E6747" s="373" t="s">
        <v>5302</v>
      </c>
      <c r="F6747" s="375" t="s">
        <v>5796</v>
      </c>
      <c r="G6747" s="376" t="s">
        <v>86</v>
      </c>
      <c r="H6747" s="377">
        <v>0.08</v>
      </c>
      <c r="I6747" s="378">
        <v>12.5</v>
      </c>
      <c r="J6747" s="378">
        <v>1</v>
      </c>
      <c r="K6747" s="379"/>
      <c r="L6747" s="493">
        <v>15.06</v>
      </c>
    </row>
    <row r="6748" spans="1:13" x14ac:dyDescent="0.2">
      <c r="A6748" s="359" t="s">
        <v>11199</v>
      </c>
      <c r="B6748" s="373" t="s">
        <v>5794</v>
      </c>
      <c r="C6748" s="374" t="s">
        <v>5971</v>
      </c>
      <c r="D6748" s="373" t="s">
        <v>5791</v>
      </c>
      <c r="E6748" s="373" t="s">
        <v>5293</v>
      </c>
      <c r="F6748" s="375" t="s">
        <v>5796</v>
      </c>
      <c r="G6748" s="376" t="s">
        <v>86</v>
      </c>
      <c r="H6748" s="377">
        <v>0.08</v>
      </c>
      <c r="I6748" s="378">
        <v>18.510000000000002</v>
      </c>
      <c r="J6748" s="378">
        <v>1.48</v>
      </c>
      <c r="K6748" s="379"/>
      <c r="L6748" s="493">
        <v>22.3</v>
      </c>
    </row>
    <row r="6749" spans="1:13" x14ac:dyDescent="0.2">
      <c r="A6749" s="359" t="s">
        <v>11200</v>
      </c>
      <c r="B6749" s="373" t="s">
        <v>5794</v>
      </c>
      <c r="C6749" s="374" t="s">
        <v>5953</v>
      </c>
      <c r="D6749" s="373" t="s">
        <v>5791</v>
      </c>
      <c r="E6749" s="373" t="s">
        <v>5297</v>
      </c>
      <c r="F6749" s="375" t="s">
        <v>5798</v>
      </c>
      <c r="G6749" s="376" t="s">
        <v>5298</v>
      </c>
      <c r="H6749" s="377">
        <v>0.02</v>
      </c>
      <c r="I6749" s="378">
        <v>20.12</v>
      </c>
      <c r="J6749" s="378">
        <v>0.4</v>
      </c>
      <c r="K6749" s="379"/>
      <c r="L6749" s="493">
        <v>24.25</v>
      </c>
    </row>
    <row r="6750" spans="1:13" x14ac:dyDescent="0.2">
      <c r="A6750" s="359" t="s">
        <v>11201</v>
      </c>
      <c r="B6750" s="373" t="s">
        <v>5794</v>
      </c>
      <c r="C6750" s="374" t="s">
        <v>5993</v>
      </c>
      <c r="D6750" s="373" t="s">
        <v>5791</v>
      </c>
      <c r="E6750" s="373" t="s">
        <v>5373</v>
      </c>
      <c r="F6750" s="375" t="s">
        <v>5798</v>
      </c>
      <c r="G6750" s="376" t="s">
        <v>5298</v>
      </c>
      <c r="H6750" s="377">
        <v>1.1000000000000001</v>
      </c>
      <c r="I6750" s="378">
        <v>6.54</v>
      </c>
      <c r="J6750" s="378">
        <v>7.19</v>
      </c>
      <c r="K6750" s="379"/>
      <c r="L6750" s="493">
        <v>7.88</v>
      </c>
    </row>
    <row r="6751" spans="1:13" x14ac:dyDescent="0.2">
      <c r="A6751" s="359" t="s">
        <v>11202</v>
      </c>
      <c r="B6751" s="360" t="s">
        <v>13328</v>
      </c>
      <c r="C6751" s="361" t="s">
        <v>5781</v>
      </c>
      <c r="D6751" s="360" t="s">
        <v>5782</v>
      </c>
      <c r="E6751" s="360" t="s">
        <v>5783</v>
      </c>
      <c r="F6751" s="362" t="s">
        <v>5784</v>
      </c>
      <c r="G6751" s="363" t="s">
        <v>5785</v>
      </c>
      <c r="H6751" s="361" t="s">
        <v>5786</v>
      </c>
      <c r="I6751" s="361" t="s">
        <v>5787</v>
      </c>
      <c r="J6751" s="361" t="s">
        <v>5788</v>
      </c>
      <c r="K6751" s="364"/>
      <c r="L6751" s="494"/>
    </row>
    <row r="6752" spans="1:13" ht="24" x14ac:dyDescent="0.2">
      <c r="A6752" s="359" t="s">
        <v>11203</v>
      </c>
      <c r="B6752" s="365" t="s">
        <v>5789</v>
      </c>
      <c r="C6752" s="366" t="s">
        <v>6035</v>
      </c>
      <c r="D6752" s="365" t="s">
        <v>217</v>
      </c>
      <c r="E6752" s="365" t="s">
        <v>338</v>
      </c>
      <c r="F6752" s="367" t="s">
        <v>5936</v>
      </c>
      <c r="G6752" s="368" t="s">
        <v>280</v>
      </c>
      <c r="H6752" s="369">
        <v>1</v>
      </c>
      <c r="I6752" s="370">
        <v>9.5200000000000014</v>
      </c>
      <c r="J6752" s="370">
        <v>9.52</v>
      </c>
      <c r="K6752" s="371"/>
      <c r="L6752" s="495">
        <v>11.47</v>
      </c>
      <c r="M6752" s="488">
        <v>11.47</v>
      </c>
    </row>
    <row r="6753" spans="1:13" ht="24" x14ac:dyDescent="0.2">
      <c r="A6753" s="359" t="s">
        <v>15339</v>
      </c>
      <c r="B6753" s="424" t="s">
        <v>5898</v>
      </c>
      <c r="C6753" s="425" t="s">
        <v>6017</v>
      </c>
      <c r="D6753" s="424" t="s">
        <v>217</v>
      </c>
      <c r="E6753" s="424" t="s">
        <v>6018</v>
      </c>
      <c r="F6753" s="426" t="s">
        <v>5908</v>
      </c>
      <c r="G6753" s="427" t="s">
        <v>185</v>
      </c>
      <c r="H6753" s="428">
        <v>6.4000000000000003E-3</v>
      </c>
      <c r="I6753" s="429">
        <v>16.91</v>
      </c>
      <c r="J6753" s="417">
        <v>0.1</v>
      </c>
      <c r="K6753" s="379"/>
      <c r="L6753" s="489">
        <v>20.38</v>
      </c>
      <c r="M6753" s="490"/>
    </row>
    <row r="6754" spans="1:13" ht="24.75" thickBot="1" x14ac:dyDescent="0.25">
      <c r="A6754" s="359" t="s">
        <v>15340</v>
      </c>
      <c r="B6754" s="424" t="s">
        <v>5898</v>
      </c>
      <c r="C6754" s="425" t="s">
        <v>6019</v>
      </c>
      <c r="D6754" s="424" t="s">
        <v>217</v>
      </c>
      <c r="E6754" s="424" t="s">
        <v>6020</v>
      </c>
      <c r="F6754" s="426" t="s">
        <v>5908</v>
      </c>
      <c r="G6754" s="427" t="s">
        <v>185</v>
      </c>
      <c r="H6754" s="428">
        <v>3.9199999999999999E-2</v>
      </c>
      <c r="I6754" s="429">
        <v>23.63</v>
      </c>
      <c r="J6754" s="417">
        <v>0.92</v>
      </c>
      <c r="K6754" s="379"/>
      <c r="L6754" s="489">
        <v>28.47</v>
      </c>
      <c r="M6754" s="490"/>
    </row>
    <row r="6755" spans="1:13" ht="24.75" thickTop="1" x14ac:dyDescent="0.2">
      <c r="A6755" s="359" t="s">
        <v>15341</v>
      </c>
      <c r="B6755" s="411" t="s">
        <v>5898</v>
      </c>
      <c r="C6755" s="412" t="s">
        <v>6037</v>
      </c>
      <c r="D6755" s="411" t="s">
        <v>217</v>
      </c>
      <c r="E6755" s="411" t="s">
        <v>6038</v>
      </c>
      <c r="F6755" s="413" t="s">
        <v>5936</v>
      </c>
      <c r="G6755" s="414" t="s">
        <v>280</v>
      </c>
      <c r="H6755" s="415">
        <v>1</v>
      </c>
      <c r="I6755" s="416">
        <v>7.8724285714285704</v>
      </c>
      <c r="J6755" s="416">
        <v>7.87</v>
      </c>
      <c r="K6755" s="379"/>
      <c r="L6755" s="491">
        <v>9.4600000000000009</v>
      </c>
    </row>
    <row r="6756" spans="1:13" ht="24" x14ac:dyDescent="0.2">
      <c r="A6756" s="359" t="s">
        <v>11204</v>
      </c>
      <c r="B6756" s="373" t="s">
        <v>5794</v>
      </c>
      <c r="C6756" s="374" t="s">
        <v>6023</v>
      </c>
      <c r="D6756" s="373" t="s">
        <v>217</v>
      </c>
      <c r="E6756" s="373" t="s">
        <v>6024</v>
      </c>
      <c r="F6756" s="375" t="s">
        <v>5798</v>
      </c>
      <c r="G6756" s="376" t="s">
        <v>160</v>
      </c>
      <c r="H6756" s="377">
        <v>0.54300000000000004</v>
      </c>
      <c r="I6756" s="378">
        <v>0.18</v>
      </c>
      <c r="J6756" s="378">
        <v>0.09</v>
      </c>
      <c r="K6756" s="379"/>
      <c r="L6756" s="493">
        <v>0.22</v>
      </c>
    </row>
    <row r="6757" spans="1:13" ht="24" x14ac:dyDescent="0.2">
      <c r="A6757" s="359" t="s">
        <v>11206</v>
      </c>
      <c r="B6757" s="373" t="s">
        <v>5794</v>
      </c>
      <c r="C6757" s="374" t="s">
        <v>6025</v>
      </c>
      <c r="D6757" s="373" t="s">
        <v>217</v>
      </c>
      <c r="E6757" s="373" t="s">
        <v>6026</v>
      </c>
      <c r="F6757" s="375" t="s">
        <v>5798</v>
      </c>
      <c r="G6757" s="376" t="s">
        <v>280</v>
      </c>
      <c r="H6757" s="377">
        <v>2.5000000000000001E-2</v>
      </c>
      <c r="I6757" s="378">
        <v>21.99</v>
      </c>
      <c r="J6757" s="378">
        <v>0.54</v>
      </c>
      <c r="K6757" s="379"/>
      <c r="L6757" s="493">
        <v>26.5</v>
      </c>
    </row>
    <row r="6758" spans="1:13" x14ac:dyDescent="0.2">
      <c r="A6758" s="359" t="s">
        <v>11207</v>
      </c>
      <c r="B6758" s="360" t="s">
        <v>13329</v>
      </c>
      <c r="C6758" s="361" t="s">
        <v>5781</v>
      </c>
      <c r="D6758" s="360" t="s">
        <v>5782</v>
      </c>
      <c r="E6758" s="360" t="s">
        <v>5783</v>
      </c>
      <c r="F6758" s="362" t="s">
        <v>5784</v>
      </c>
      <c r="G6758" s="363" t="s">
        <v>5785</v>
      </c>
      <c r="H6758" s="361" t="s">
        <v>5786</v>
      </c>
      <c r="I6758" s="361" t="s">
        <v>5787</v>
      </c>
      <c r="J6758" s="361" t="s">
        <v>5788</v>
      </c>
      <c r="K6758" s="364"/>
      <c r="L6758" s="494"/>
    </row>
    <row r="6759" spans="1:13" ht="24" x14ac:dyDescent="0.2">
      <c r="A6759" s="359" t="s">
        <v>15342</v>
      </c>
      <c r="B6759" s="385" t="s">
        <v>5789</v>
      </c>
      <c r="C6759" s="386" t="s">
        <v>6051</v>
      </c>
      <c r="D6759" s="385" t="s">
        <v>217</v>
      </c>
      <c r="E6759" s="385" t="s">
        <v>340</v>
      </c>
      <c r="F6759" s="387" t="s">
        <v>5936</v>
      </c>
      <c r="G6759" s="388" t="s">
        <v>280</v>
      </c>
      <c r="H6759" s="389">
        <v>1</v>
      </c>
      <c r="I6759" s="432">
        <v>7.99</v>
      </c>
      <c r="J6759" s="372">
        <v>7.9899999999999993</v>
      </c>
      <c r="K6759" s="371"/>
      <c r="L6759" s="488">
        <v>9.64</v>
      </c>
      <c r="M6759" s="488">
        <v>9.64</v>
      </c>
    </row>
    <row r="6760" spans="1:13" ht="24.75" thickBot="1" x14ac:dyDescent="0.25">
      <c r="A6760" s="359" t="s">
        <v>15343</v>
      </c>
      <c r="B6760" s="424" t="s">
        <v>5898</v>
      </c>
      <c r="C6760" s="425" t="s">
        <v>6017</v>
      </c>
      <c r="D6760" s="424" t="s">
        <v>217</v>
      </c>
      <c r="E6760" s="424" t="s">
        <v>6018</v>
      </c>
      <c r="F6760" s="426" t="s">
        <v>5908</v>
      </c>
      <c r="G6760" s="427" t="s">
        <v>185</v>
      </c>
      <c r="H6760" s="428">
        <v>4.1999999999999997E-3</v>
      </c>
      <c r="I6760" s="429">
        <v>16.91</v>
      </c>
      <c r="J6760" s="417">
        <v>7.0000000000000007E-2</v>
      </c>
      <c r="K6760" s="379"/>
      <c r="L6760" s="489">
        <v>20.38</v>
      </c>
    </row>
    <row r="6761" spans="1:13" ht="24.75" thickTop="1" x14ac:dyDescent="0.2">
      <c r="A6761" s="359" t="s">
        <v>15344</v>
      </c>
      <c r="B6761" s="411" t="s">
        <v>5898</v>
      </c>
      <c r="C6761" s="412" t="s">
        <v>6019</v>
      </c>
      <c r="D6761" s="411" t="s">
        <v>217</v>
      </c>
      <c r="E6761" s="411" t="s">
        <v>6020</v>
      </c>
      <c r="F6761" s="413" t="s">
        <v>5908</v>
      </c>
      <c r="G6761" s="414" t="s">
        <v>185</v>
      </c>
      <c r="H6761" s="415">
        <v>2.5700000000000001E-2</v>
      </c>
      <c r="I6761" s="416">
        <v>23.63</v>
      </c>
      <c r="J6761" s="416">
        <v>0.6</v>
      </c>
      <c r="K6761" s="379"/>
      <c r="L6761" s="491">
        <v>28.47</v>
      </c>
      <c r="M6761" s="490"/>
    </row>
    <row r="6762" spans="1:13" ht="24" x14ac:dyDescent="0.2">
      <c r="A6762" s="359" t="s">
        <v>11208</v>
      </c>
      <c r="B6762" s="418" t="s">
        <v>5898</v>
      </c>
      <c r="C6762" s="419" t="s">
        <v>6052</v>
      </c>
      <c r="D6762" s="418" t="s">
        <v>217</v>
      </c>
      <c r="E6762" s="418" t="s">
        <v>6053</v>
      </c>
      <c r="F6762" s="420" t="s">
        <v>5936</v>
      </c>
      <c r="G6762" s="421" t="s">
        <v>280</v>
      </c>
      <c r="H6762" s="422">
        <v>1</v>
      </c>
      <c r="I6762" s="423">
        <v>6.7211833333333342</v>
      </c>
      <c r="J6762" s="423">
        <v>6.72</v>
      </c>
      <c r="K6762" s="379"/>
      <c r="L6762" s="493">
        <v>8.09</v>
      </c>
    </row>
    <row r="6763" spans="1:13" ht="24" x14ac:dyDescent="0.2">
      <c r="A6763" s="359" t="s">
        <v>11210</v>
      </c>
      <c r="B6763" s="373" t="s">
        <v>5794</v>
      </c>
      <c r="C6763" s="374" t="s">
        <v>6023</v>
      </c>
      <c r="D6763" s="373" t="s">
        <v>217</v>
      </c>
      <c r="E6763" s="373" t="s">
        <v>6024</v>
      </c>
      <c r="F6763" s="375" t="s">
        <v>5798</v>
      </c>
      <c r="G6763" s="376" t="s">
        <v>160</v>
      </c>
      <c r="H6763" s="377">
        <v>0.36699999999999999</v>
      </c>
      <c r="I6763" s="378">
        <v>0.18</v>
      </c>
      <c r="J6763" s="378">
        <v>0.06</v>
      </c>
      <c r="K6763" s="379"/>
      <c r="L6763" s="493">
        <v>0.22</v>
      </c>
    </row>
    <row r="6764" spans="1:13" ht="24" x14ac:dyDescent="0.2">
      <c r="A6764" s="359" t="s">
        <v>11211</v>
      </c>
      <c r="B6764" s="373" t="s">
        <v>5794</v>
      </c>
      <c r="C6764" s="374" t="s">
        <v>6025</v>
      </c>
      <c r="D6764" s="373" t="s">
        <v>217</v>
      </c>
      <c r="E6764" s="373" t="s">
        <v>6026</v>
      </c>
      <c r="F6764" s="375" t="s">
        <v>5798</v>
      </c>
      <c r="G6764" s="376" t="s">
        <v>280</v>
      </c>
      <c r="H6764" s="377">
        <v>2.5000000000000001E-2</v>
      </c>
      <c r="I6764" s="378">
        <v>21.99</v>
      </c>
      <c r="J6764" s="378">
        <v>0.54</v>
      </c>
      <c r="K6764" s="379"/>
      <c r="L6764" s="493">
        <v>26.5</v>
      </c>
    </row>
    <row r="6765" spans="1:13" x14ac:dyDescent="0.2">
      <c r="A6765" s="359" t="s">
        <v>11212</v>
      </c>
      <c r="B6765" s="360" t="s">
        <v>13330</v>
      </c>
      <c r="C6765" s="361" t="s">
        <v>5781</v>
      </c>
      <c r="D6765" s="360" t="s">
        <v>5782</v>
      </c>
      <c r="E6765" s="360" t="s">
        <v>5783</v>
      </c>
      <c r="F6765" s="362" t="s">
        <v>5784</v>
      </c>
      <c r="G6765" s="363" t="s">
        <v>5785</v>
      </c>
      <c r="H6765" s="361" t="s">
        <v>5786</v>
      </c>
      <c r="I6765" s="361" t="s">
        <v>5787</v>
      </c>
      <c r="J6765" s="361" t="s">
        <v>5788</v>
      </c>
      <c r="K6765" s="364"/>
      <c r="L6765" s="494"/>
    </row>
    <row r="6766" spans="1:13" x14ac:dyDescent="0.2">
      <c r="A6766" s="359" t="s">
        <v>11213</v>
      </c>
      <c r="B6766" s="365" t="s">
        <v>5789</v>
      </c>
      <c r="C6766" s="366" t="s">
        <v>6056</v>
      </c>
      <c r="D6766" s="365" t="s">
        <v>5791</v>
      </c>
      <c r="E6766" s="365" t="s">
        <v>352</v>
      </c>
      <c r="F6766" s="367">
        <v>6</v>
      </c>
      <c r="G6766" s="368" t="s">
        <v>5885</v>
      </c>
      <c r="H6766" s="369">
        <v>1</v>
      </c>
      <c r="I6766" s="370">
        <v>2441.0700000000002</v>
      </c>
      <c r="J6766" s="370">
        <v>2441.0699999999997</v>
      </c>
      <c r="K6766" s="371"/>
      <c r="L6766" s="495">
        <v>2940.63</v>
      </c>
      <c r="M6766" s="488">
        <v>2940.63</v>
      </c>
    </row>
    <row r="6767" spans="1:13" x14ac:dyDescent="0.2">
      <c r="A6767" s="359" t="s">
        <v>15345</v>
      </c>
      <c r="B6767" s="396" t="s">
        <v>5794</v>
      </c>
      <c r="C6767" s="397" t="s">
        <v>5795</v>
      </c>
      <c r="D6767" s="396" t="s">
        <v>5791</v>
      </c>
      <c r="E6767" s="396" t="s">
        <v>5302</v>
      </c>
      <c r="F6767" s="398" t="s">
        <v>5796</v>
      </c>
      <c r="G6767" s="399" t="s">
        <v>86</v>
      </c>
      <c r="H6767" s="400">
        <v>16.6907</v>
      </c>
      <c r="I6767" s="430">
        <v>12.5</v>
      </c>
      <c r="J6767" s="380">
        <v>208.63</v>
      </c>
      <c r="K6767" s="379"/>
      <c r="L6767" s="489">
        <v>15.06</v>
      </c>
    </row>
    <row r="6768" spans="1:13" ht="12.75" thickBot="1" x14ac:dyDescent="0.25">
      <c r="A6768" s="359" t="s">
        <v>15346</v>
      </c>
      <c r="B6768" s="396" t="s">
        <v>5794</v>
      </c>
      <c r="C6768" s="397" t="s">
        <v>6047</v>
      </c>
      <c r="D6768" s="396" t="s">
        <v>5791</v>
      </c>
      <c r="E6768" s="396" t="s">
        <v>5371</v>
      </c>
      <c r="F6768" s="398" t="s">
        <v>5798</v>
      </c>
      <c r="G6768" s="399" t="s">
        <v>5298</v>
      </c>
      <c r="H6768" s="400">
        <v>121</v>
      </c>
      <c r="I6768" s="430">
        <v>6.93</v>
      </c>
      <c r="J6768" s="380">
        <v>838.53</v>
      </c>
      <c r="K6768" s="379"/>
      <c r="L6768" s="489">
        <v>8.35</v>
      </c>
    </row>
    <row r="6769" spans="1:13" ht="12.75" thickTop="1" x14ac:dyDescent="0.2">
      <c r="A6769" s="359" t="s">
        <v>15347</v>
      </c>
      <c r="B6769" s="390" t="s">
        <v>5794</v>
      </c>
      <c r="C6769" s="391" t="s">
        <v>5797</v>
      </c>
      <c r="D6769" s="390" t="s">
        <v>5791</v>
      </c>
      <c r="E6769" s="390" t="s">
        <v>5380</v>
      </c>
      <c r="F6769" s="392" t="s">
        <v>5798</v>
      </c>
      <c r="G6769" s="393" t="s">
        <v>5298</v>
      </c>
      <c r="H6769" s="394">
        <v>320</v>
      </c>
      <c r="I6769" s="395">
        <v>0.52451084337349452</v>
      </c>
      <c r="J6769" s="395">
        <v>167.84</v>
      </c>
      <c r="K6769" s="379"/>
      <c r="L6769" s="491">
        <v>0.63</v>
      </c>
    </row>
    <row r="6770" spans="1:13" x14ac:dyDescent="0.2">
      <c r="A6770" s="359" t="s">
        <v>11214</v>
      </c>
      <c r="B6770" s="373" t="s">
        <v>5794</v>
      </c>
      <c r="C6770" s="374" t="s">
        <v>5971</v>
      </c>
      <c r="D6770" s="373" t="s">
        <v>5791</v>
      </c>
      <c r="E6770" s="373" t="s">
        <v>5293</v>
      </c>
      <c r="F6770" s="375" t="s">
        <v>5796</v>
      </c>
      <c r="G6770" s="376" t="s">
        <v>86</v>
      </c>
      <c r="H6770" s="377">
        <v>10.4427</v>
      </c>
      <c r="I6770" s="378">
        <v>18.510000000000002</v>
      </c>
      <c r="J6770" s="378">
        <v>193.29</v>
      </c>
      <c r="K6770" s="379"/>
      <c r="L6770" s="493">
        <v>22.3</v>
      </c>
    </row>
    <row r="6771" spans="1:13" x14ac:dyDescent="0.2">
      <c r="A6771" s="359" t="s">
        <v>11216</v>
      </c>
      <c r="B6771" s="373" t="s">
        <v>5794</v>
      </c>
      <c r="C6771" s="374" t="s">
        <v>5815</v>
      </c>
      <c r="D6771" s="373" t="s">
        <v>5791</v>
      </c>
      <c r="E6771" s="373" t="s">
        <v>5286</v>
      </c>
      <c r="F6771" s="375" t="s">
        <v>5796</v>
      </c>
      <c r="G6771" s="376" t="s">
        <v>86</v>
      </c>
      <c r="H6771" s="377">
        <v>5.8032000000000004</v>
      </c>
      <c r="I6771" s="378">
        <v>11.07</v>
      </c>
      <c r="J6771" s="378">
        <v>64.239999999999995</v>
      </c>
      <c r="K6771" s="379"/>
      <c r="L6771" s="493">
        <v>13.34</v>
      </c>
    </row>
    <row r="6772" spans="1:13" x14ac:dyDescent="0.2">
      <c r="A6772" s="359" t="s">
        <v>11217</v>
      </c>
      <c r="B6772" s="373" t="s">
        <v>5794</v>
      </c>
      <c r="C6772" s="374" t="s">
        <v>5882</v>
      </c>
      <c r="D6772" s="373" t="s">
        <v>5791</v>
      </c>
      <c r="E6772" s="373" t="s">
        <v>5402</v>
      </c>
      <c r="F6772" s="375" t="s">
        <v>5796</v>
      </c>
      <c r="G6772" s="376" t="s">
        <v>86</v>
      </c>
      <c r="H6772" s="377">
        <v>1.9348000000000001</v>
      </c>
      <c r="I6772" s="378">
        <v>18.510000000000002</v>
      </c>
      <c r="J6772" s="378">
        <v>35.81</v>
      </c>
      <c r="K6772" s="379"/>
      <c r="L6772" s="493">
        <v>22.3</v>
      </c>
    </row>
    <row r="6773" spans="1:13" x14ac:dyDescent="0.2">
      <c r="A6773" s="359" t="s">
        <v>11218</v>
      </c>
      <c r="B6773" s="373" t="s">
        <v>5794</v>
      </c>
      <c r="C6773" s="374" t="s">
        <v>5976</v>
      </c>
      <c r="D6773" s="373" t="s">
        <v>5791</v>
      </c>
      <c r="E6773" s="373" t="s">
        <v>5369</v>
      </c>
      <c r="F6773" s="375" t="s">
        <v>5798</v>
      </c>
      <c r="G6773" s="376" t="s">
        <v>5298</v>
      </c>
      <c r="H6773" s="377">
        <v>25.813700000000001</v>
      </c>
      <c r="I6773" s="378">
        <v>9.3000000000000007</v>
      </c>
      <c r="J6773" s="378">
        <v>240.06</v>
      </c>
      <c r="K6773" s="379"/>
      <c r="L6773" s="493">
        <v>11.21</v>
      </c>
    </row>
    <row r="6774" spans="1:13" x14ac:dyDescent="0.2">
      <c r="A6774" s="359" t="s">
        <v>11219</v>
      </c>
      <c r="B6774" s="373" t="s">
        <v>5794</v>
      </c>
      <c r="C6774" s="374" t="s">
        <v>6057</v>
      </c>
      <c r="D6774" s="373" t="s">
        <v>5791</v>
      </c>
      <c r="E6774" s="373" t="s">
        <v>5367</v>
      </c>
      <c r="F6774" s="375" t="s">
        <v>5798</v>
      </c>
      <c r="G6774" s="376" t="s">
        <v>5298</v>
      </c>
      <c r="H6774" s="377">
        <v>0.49</v>
      </c>
      <c r="I6774" s="378">
        <v>17.43</v>
      </c>
      <c r="J6774" s="378">
        <v>8.5399999999999991</v>
      </c>
      <c r="K6774" s="379"/>
      <c r="L6774" s="493">
        <v>21</v>
      </c>
    </row>
    <row r="6775" spans="1:13" x14ac:dyDescent="0.2">
      <c r="A6775" s="359" t="s">
        <v>11220</v>
      </c>
      <c r="B6775" s="373" t="s">
        <v>5794</v>
      </c>
      <c r="C6775" s="374" t="s">
        <v>5953</v>
      </c>
      <c r="D6775" s="373" t="s">
        <v>5791</v>
      </c>
      <c r="E6775" s="373" t="s">
        <v>5297</v>
      </c>
      <c r="F6775" s="375" t="s">
        <v>5798</v>
      </c>
      <c r="G6775" s="376" t="s">
        <v>5298</v>
      </c>
      <c r="H6775" s="377">
        <v>2.6692999999999998</v>
      </c>
      <c r="I6775" s="378">
        <v>20.12</v>
      </c>
      <c r="J6775" s="378">
        <v>53.7</v>
      </c>
      <c r="K6775" s="379"/>
      <c r="L6775" s="493">
        <v>24.25</v>
      </c>
    </row>
    <row r="6776" spans="1:13" x14ac:dyDescent="0.2">
      <c r="A6776" s="359" t="s">
        <v>11221</v>
      </c>
      <c r="B6776" s="373" t="s">
        <v>5794</v>
      </c>
      <c r="C6776" s="374" t="s">
        <v>5966</v>
      </c>
      <c r="D6776" s="373" t="s">
        <v>5791</v>
      </c>
      <c r="E6776" s="373" t="s">
        <v>5538</v>
      </c>
      <c r="F6776" s="375" t="s">
        <v>5798</v>
      </c>
      <c r="G6776" s="376" t="s">
        <v>5885</v>
      </c>
      <c r="H6776" s="377">
        <v>0.80900000000000005</v>
      </c>
      <c r="I6776" s="378">
        <v>146.86000000000001</v>
      </c>
      <c r="J6776" s="378">
        <v>118.8</v>
      </c>
      <c r="K6776" s="379"/>
      <c r="L6776" s="493">
        <v>176.93</v>
      </c>
    </row>
    <row r="6777" spans="1:13" x14ac:dyDescent="0.2">
      <c r="A6777" s="359" t="s">
        <v>15348</v>
      </c>
      <c r="B6777" s="396" t="s">
        <v>5794</v>
      </c>
      <c r="C6777" s="397" t="s">
        <v>5968</v>
      </c>
      <c r="D6777" s="396" t="s">
        <v>5791</v>
      </c>
      <c r="E6777" s="396" t="s">
        <v>5377</v>
      </c>
      <c r="F6777" s="398" t="s">
        <v>5798</v>
      </c>
      <c r="G6777" s="399" t="s">
        <v>5885</v>
      </c>
      <c r="H6777" s="400">
        <v>0.627</v>
      </c>
      <c r="I6777" s="430">
        <v>117.49</v>
      </c>
      <c r="J6777" s="380">
        <v>73.66</v>
      </c>
      <c r="K6777" s="379"/>
      <c r="L6777" s="489">
        <v>141.54</v>
      </c>
    </row>
    <row r="6778" spans="1:13" ht="12.75" thickBot="1" x14ac:dyDescent="0.25">
      <c r="A6778" s="359" t="s">
        <v>15349</v>
      </c>
      <c r="B6778" s="396" t="s">
        <v>5794</v>
      </c>
      <c r="C6778" s="397" t="s">
        <v>5801</v>
      </c>
      <c r="D6778" s="396" t="s">
        <v>5791</v>
      </c>
      <c r="E6778" s="396" t="s">
        <v>5362</v>
      </c>
      <c r="F6778" s="398" t="s">
        <v>5796</v>
      </c>
      <c r="G6778" s="399" t="s">
        <v>86</v>
      </c>
      <c r="H6778" s="400">
        <v>5.9859999999999998</v>
      </c>
      <c r="I6778" s="430">
        <v>18.510000000000002</v>
      </c>
      <c r="J6778" s="380">
        <v>110.8</v>
      </c>
      <c r="K6778" s="379"/>
      <c r="L6778" s="489">
        <v>22.3</v>
      </c>
    </row>
    <row r="6779" spans="1:13" ht="12.75" thickTop="1" x14ac:dyDescent="0.2">
      <c r="A6779" s="359" t="s">
        <v>15350</v>
      </c>
      <c r="B6779" s="390" t="s">
        <v>5794</v>
      </c>
      <c r="C6779" s="391" t="s">
        <v>5965</v>
      </c>
      <c r="D6779" s="390" t="s">
        <v>5791</v>
      </c>
      <c r="E6779" s="390" t="s">
        <v>5358</v>
      </c>
      <c r="F6779" s="392" t="s">
        <v>5796</v>
      </c>
      <c r="G6779" s="393" t="s">
        <v>86</v>
      </c>
      <c r="H6779" s="394">
        <v>0.64480000000000004</v>
      </c>
      <c r="I6779" s="395">
        <v>13.28</v>
      </c>
      <c r="J6779" s="395">
        <v>8.56</v>
      </c>
      <c r="K6779" s="379"/>
      <c r="L6779" s="491">
        <v>16</v>
      </c>
    </row>
    <row r="6780" spans="1:13" x14ac:dyDescent="0.2">
      <c r="A6780" s="359" t="s">
        <v>11222</v>
      </c>
      <c r="B6780" s="373" t="s">
        <v>5794</v>
      </c>
      <c r="C6780" s="374" t="s">
        <v>5967</v>
      </c>
      <c r="D6780" s="373" t="s">
        <v>5791</v>
      </c>
      <c r="E6780" s="373" t="s">
        <v>5375</v>
      </c>
      <c r="F6780" s="375" t="s">
        <v>5798</v>
      </c>
      <c r="G6780" s="376" t="s">
        <v>5885</v>
      </c>
      <c r="H6780" s="377">
        <v>0.20899999999999999</v>
      </c>
      <c r="I6780" s="378">
        <v>118.26</v>
      </c>
      <c r="J6780" s="378">
        <v>24.71</v>
      </c>
      <c r="K6780" s="379"/>
      <c r="L6780" s="493">
        <v>142.47</v>
      </c>
    </row>
    <row r="6781" spans="1:13" x14ac:dyDescent="0.2">
      <c r="A6781" s="359" t="s">
        <v>11224</v>
      </c>
      <c r="B6781" s="373" t="s">
        <v>5794</v>
      </c>
      <c r="C6781" s="374" t="s">
        <v>5955</v>
      </c>
      <c r="D6781" s="373" t="s">
        <v>5791</v>
      </c>
      <c r="E6781" s="373" t="s">
        <v>5387</v>
      </c>
      <c r="F6781" s="375" t="s">
        <v>5798</v>
      </c>
      <c r="G6781" s="376" t="s">
        <v>5298</v>
      </c>
      <c r="H6781" s="377">
        <v>1.1140000000000001</v>
      </c>
      <c r="I6781" s="378">
        <v>20.66</v>
      </c>
      <c r="J6781" s="378">
        <v>23.01</v>
      </c>
      <c r="K6781" s="379"/>
      <c r="L6781" s="493">
        <v>24.9</v>
      </c>
    </row>
    <row r="6782" spans="1:13" x14ac:dyDescent="0.2">
      <c r="A6782" s="359" t="s">
        <v>11225</v>
      </c>
      <c r="B6782" s="373" t="s">
        <v>5794</v>
      </c>
      <c r="C6782" s="374" t="s">
        <v>6006</v>
      </c>
      <c r="D6782" s="373" t="s">
        <v>5791</v>
      </c>
      <c r="E6782" s="373" t="s">
        <v>5384</v>
      </c>
      <c r="F6782" s="375" t="s">
        <v>5798</v>
      </c>
      <c r="G6782" s="376" t="s">
        <v>5385</v>
      </c>
      <c r="H6782" s="377">
        <v>22.821999999999999</v>
      </c>
      <c r="I6782" s="378">
        <v>11.87</v>
      </c>
      <c r="J6782" s="378">
        <v>270.89</v>
      </c>
      <c r="K6782" s="379"/>
      <c r="L6782" s="493">
        <v>14.3</v>
      </c>
    </row>
    <row r="6783" spans="1:13" x14ac:dyDescent="0.2">
      <c r="A6783" s="359" t="s">
        <v>11226</v>
      </c>
      <c r="B6783" s="360" t="s">
        <v>13331</v>
      </c>
      <c r="C6783" s="361" t="s">
        <v>5781</v>
      </c>
      <c r="D6783" s="360" t="s">
        <v>5782</v>
      </c>
      <c r="E6783" s="360" t="s">
        <v>5783</v>
      </c>
      <c r="F6783" s="362" t="s">
        <v>5784</v>
      </c>
      <c r="G6783" s="363" t="s">
        <v>5785</v>
      </c>
      <c r="H6783" s="361" t="s">
        <v>5786</v>
      </c>
      <c r="I6783" s="361" t="s">
        <v>5787</v>
      </c>
      <c r="J6783" s="361" t="s">
        <v>5788</v>
      </c>
      <c r="K6783" s="364"/>
      <c r="L6783" s="494"/>
    </row>
    <row r="6784" spans="1:13" x14ac:dyDescent="0.2">
      <c r="A6784" s="359" t="s">
        <v>11227</v>
      </c>
      <c r="B6784" s="365" t="s">
        <v>5789</v>
      </c>
      <c r="C6784" s="366" t="s">
        <v>6059</v>
      </c>
      <c r="D6784" s="365" t="s">
        <v>5791</v>
      </c>
      <c r="E6784" s="365" t="s">
        <v>302</v>
      </c>
      <c r="F6784" s="367">
        <v>6</v>
      </c>
      <c r="G6784" s="368" t="s">
        <v>5607</v>
      </c>
      <c r="H6784" s="369">
        <v>1</v>
      </c>
      <c r="I6784" s="370">
        <v>12.45</v>
      </c>
      <c r="J6784" s="370">
        <v>12.45</v>
      </c>
      <c r="K6784" s="371"/>
      <c r="L6784" s="495">
        <v>15</v>
      </c>
      <c r="M6784" s="488">
        <v>15</v>
      </c>
    </row>
    <row r="6785" spans="1:13" x14ac:dyDescent="0.2">
      <c r="A6785" s="359" t="s">
        <v>11228</v>
      </c>
      <c r="B6785" s="373" t="s">
        <v>5794</v>
      </c>
      <c r="C6785" s="374" t="s">
        <v>5998</v>
      </c>
      <c r="D6785" s="373" t="s">
        <v>5791</v>
      </c>
      <c r="E6785" s="373" t="s">
        <v>302</v>
      </c>
      <c r="F6785" s="375" t="s">
        <v>5798</v>
      </c>
      <c r="G6785" s="376" t="s">
        <v>5305</v>
      </c>
      <c r="H6785" s="377">
        <v>1</v>
      </c>
      <c r="I6785" s="378">
        <v>12.45</v>
      </c>
      <c r="J6785" s="378">
        <v>12.45</v>
      </c>
      <c r="K6785" s="379"/>
      <c r="L6785" s="493">
        <v>15</v>
      </c>
    </row>
    <row r="6786" spans="1:13" x14ac:dyDescent="0.2">
      <c r="A6786" s="359" t="s">
        <v>11229</v>
      </c>
      <c r="B6786" s="360" t="s">
        <v>13332</v>
      </c>
      <c r="C6786" s="361" t="s">
        <v>5781</v>
      </c>
      <c r="D6786" s="360" t="s">
        <v>5782</v>
      </c>
      <c r="E6786" s="360" t="s">
        <v>5783</v>
      </c>
      <c r="F6786" s="362" t="s">
        <v>5784</v>
      </c>
      <c r="G6786" s="363" t="s">
        <v>5785</v>
      </c>
      <c r="H6786" s="361" t="s">
        <v>5786</v>
      </c>
      <c r="I6786" s="361" t="s">
        <v>5787</v>
      </c>
      <c r="J6786" s="361" t="s">
        <v>5788</v>
      </c>
      <c r="K6786" s="364"/>
      <c r="L6786" s="494"/>
    </row>
    <row r="6787" spans="1:13" x14ac:dyDescent="0.2">
      <c r="A6787" s="359" t="s">
        <v>11230</v>
      </c>
      <c r="B6787" s="365" t="s">
        <v>5789</v>
      </c>
      <c r="C6787" s="366" t="s">
        <v>13333</v>
      </c>
      <c r="D6787" s="365" t="s">
        <v>5791</v>
      </c>
      <c r="E6787" s="365" t="s">
        <v>2424</v>
      </c>
      <c r="F6787" s="367">
        <v>10</v>
      </c>
      <c r="G6787" s="368" t="s">
        <v>5793</v>
      </c>
      <c r="H6787" s="369">
        <v>1</v>
      </c>
      <c r="I6787" s="370">
        <v>72.97</v>
      </c>
      <c r="J6787" s="370">
        <v>72.97</v>
      </c>
      <c r="K6787" s="371"/>
      <c r="L6787" s="495">
        <v>87.89</v>
      </c>
      <c r="M6787" s="488">
        <v>87.89</v>
      </c>
    </row>
    <row r="6788" spans="1:13" x14ac:dyDescent="0.2">
      <c r="A6788" s="359" t="s">
        <v>11231</v>
      </c>
      <c r="B6788" s="373" t="s">
        <v>5794</v>
      </c>
      <c r="C6788" s="374" t="s">
        <v>5840</v>
      </c>
      <c r="D6788" s="373" t="s">
        <v>5791</v>
      </c>
      <c r="E6788" s="373" t="s">
        <v>5288</v>
      </c>
      <c r="F6788" s="375" t="s">
        <v>5796</v>
      </c>
      <c r="G6788" s="376" t="s">
        <v>86</v>
      </c>
      <c r="H6788" s="377">
        <v>1.0951</v>
      </c>
      <c r="I6788" s="378">
        <v>18.510000000000002</v>
      </c>
      <c r="J6788" s="378">
        <v>20.27</v>
      </c>
      <c r="K6788" s="379"/>
      <c r="L6788" s="493">
        <v>22.3</v>
      </c>
    </row>
    <row r="6789" spans="1:13" x14ac:dyDescent="0.2">
      <c r="A6789" s="359" t="s">
        <v>15351</v>
      </c>
      <c r="B6789" s="396" t="s">
        <v>5794</v>
      </c>
      <c r="C6789" s="397" t="s">
        <v>5815</v>
      </c>
      <c r="D6789" s="396" t="s">
        <v>5791</v>
      </c>
      <c r="E6789" s="396" t="s">
        <v>5286</v>
      </c>
      <c r="F6789" s="398" t="s">
        <v>5796</v>
      </c>
      <c r="G6789" s="399" t="s">
        <v>86</v>
      </c>
      <c r="H6789" s="400">
        <v>1.2084999999999999</v>
      </c>
      <c r="I6789" s="430">
        <v>11.07</v>
      </c>
      <c r="J6789" s="380">
        <v>13.37</v>
      </c>
      <c r="K6789" s="379"/>
      <c r="L6789" s="489">
        <v>13.34</v>
      </c>
    </row>
    <row r="6790" spans="1:13" ht="12.75" thickBot="1" x14ac:dyDescent="0.25">
      <c r="A6790" s="359" t="s">
        <v>15352</v>
      </c>
      <c r="B6790" s="396" t="s">
        <v>5794</v>
      </c>
      <c r="C6790" s="397" t="s">
        <v>6197</v>
      </c>
      <c r="D6790" s="396" t="s">
        <v>5791</v>
      </c>
      <c r="E6790" s="396" t="s">
        <v>5364</v>
      </c>
      <c r="F6790" s="398" t="s">
        <v>5798</v>
      </c>
      <c r="G6790" s="399" t="s">
        <v>5885</v>
      </c>
      <c r="H6790" s="400">
        <v>3.04E-2</v>
      </c>
      <c r="I6790" s="430">
        <v>154.26</v>
      </c>
      <c r="J6790" s="380">
        <v>4.68</v>
      </c>
      <c r="K6790" s="379"/>
      <c r="L6790" s="489">
        <v>185.84</v>
      </c>
    </row>
    <row r="6791" spans="1:13" ht="12.75" thickTop="1" x14ac:dyDescent="0.2">
      <c r="A6791" s="359" t="s">
        <v>15353</v>
      </c>
      <c r="B6791" s="390" t="s">
        <v>5794</v>
      </c>
      <c r="C6791" s="391" t="s">
        <v>6196</v>
      </c>
      <c r="D6791" s="390" t="s">
        <v>5791</v>
      </c>
      <c r="E6791" s="390" t="s">
        <v>5378</v>
      </c>
      <c r="F6791" s="392" t="s">
        <v>5798</v>
      </c>
      <c r="G6791" s="393" t="s">
        <v>5298</v>
      </c>
      <c r="H6791" s="394">
        <v>4.55</v>
      </c>
      <c r="I6791" s="395">
        <v>0.8</v>
      </c>
      <c r="J6791" s="395">
        <v>3.64</v>
      </c>
      <c r="K6791" s="379"/>
      <c r="L6791" s="491">
        <v>0.97</v>
      </c>
    </row>
    <row r="6792" spans="1:13" x14ac:dyDescent="0.2">
      <c r="A6792" s="359" t="s">
        <v>11232</v>
      </c>
      <c r="B6792" s="373" t="s">
        <v>5794</v>
      </c>
      <c r="C6792" s="374" t="s">
        <v>5797</v>
      </c>
      <c r="D6792" s="373" t="s">
        <v>5791</v>
      </c>
      <c r="E6792" s="373" t="s">
        <v>5380</v>
      </c>
      <c r="F6792" s="375" t="s">
        <v>5798</v>
      </c>
      <c r="G6792" s="376" t="s">
        <v>5298</v>
      </c>
      <c r="H6792" s="377">
        <v>4.55</v>
      </c>
      <c r="I6792" s="378">
        <v>0.52</v>
      </c>
      <c r="J6792" s="378">
        <v>2.36</v>
      </c>
      <c r="K6792" s="379"/>
      <c r="L6792" s="493">
        <v>0.63</v>
      </c>
    </row>
    <row r="6793" spans="1:13" x14ac:dyDescent="0.2">
      <c r="A6793" s="359" t="s">
        <v>11234</v>
      </c>
      <c r="B6793" s="373" t="s">
        <v>5794</v>
      </c>
      <c r="C6793" s="374" t="s">
        <v>6517</v>
      </c>
      <c r="D6793" s="373" t="s">
        <v>5791</v>
      </c>
      <c r="E6793" s="373" t="s">
        <v>6518</v>
      </c>
      <c r="F6793" s="375" t="s">
        <v>5798</v>
      </c>
      <c r="G6793" s="376" t="s">
        <v>5305</v>
      </c>
      <c r="H6793" s="377">
        <v>84</v>
      </c>
      <c r="I6793" s="378">
        <v>0.3410928571428572</v>
      </c>
      <c r="J6793" s="378">
        <v>28.65</v>
      </c>
      <c r="K6793" s="379"/>
      <c r="L6793" s="493">
        <v>0.41</v>
      </c>
    </row>
    <row r="6794" spans="1:13" x14ac:dyDescent="0.2">
      <c r="A6794" s="359" t="s">
        <v>11235</v>
      </c>
      <c r="B6794" s="360" t="s">
        <v>13334</v>
      </c>
      <c r="C6794" s="361" t="s">
        <v>5781</v>
      </c>
      <c r="D6794" s="360" t="s">
        <v>5782</v>
      </c>
      <c r="E6794" s="360" t="s">
        <v>5783</v>
      </c>
      <c r="F6794" s="362" t="s">
        <v>5784</v>
      </c>
      <c r="G6794" s="363" t="s">
        <v>5785</v>
      </c>
      <c r="H6794" s="361" t="s">
        <v>5786</v>
      </c>
      <c r="I6794" s="361" t="s">
        <v>5787</v>
      </c>
      <c r="J6794" s="361" t="s">
        <v>5788</v>
      </c>
      <c r="K6794" s="364"/>
      <c r="L6794" s="494"/>
    </row>
    <row r="6795" spans="1:13" ht="24" x14ac:dyDescent="0.2">
      <c r="A6795" s="359" t="s">
        <v>11236</v>
      </c>
      <c r="B6795" s="365" t="s">
        <v>5789</v>
      </c>
      <c r="C6795" s="366" t="s">
        <v>6194</v>
      </c>
      <c r="D6795" s="365" t="s">
        <v>5791</v>
      </c>
      <c r="E6795" s="365" t="s">
        <v>6195</v>
      </c>
      <c r="F6795" s="367">
        <v>10</v>
      </c>
      <c r="G6795" s="368" t="s">
        <v>5793</v>
      </c>
      <c r="H6795" s="369">
        <v>1</v>
      </c>
      <c r="I6795" s="370">
        <v>43.71</v>
      </c>
      <c r="J6795" s="370">
        <v>43.71</v>
      </c>
      <c r="K6795" s="371"/>
      <c r="L6795" s="495">
        <v>52.65</v>
      </c>
      <c r="M6795" s="488">
        <v>52.65</v>
      </c>
    </row>
    <row r="6796" spans="1:13" x14ac:dyDescent="0.2">
      <c r="A6796" s="359" t="s">
        <v>11237</v>
      </c>
      <c r="B6796" s="373" t="s">
        <v>5794</v>
      </c>
      <c r="C6796" s="374" t="s">
        <v>5840</v>
      </c>
      <c r="D6796" s="373" t="s">
        <v>5791</v>
      </c>
      <c r="E6796" s="373" t="s">
        <v>5288</v>
      </c>
      <c r="F6796" s="375" t="s">
        <v>5796</v>
      </c>
      <c r="G6796" s="376" t="s">
        <v>86</v>
      </c>
      <c r="H6796" s="377">
        <v>0.73660000000000003</v>
      </c>
      <c r="I6796" s="378">
        <v>18.510000000000002</v>
      </c>
      <c r="J6796" s="378">
        <v>13.63</v>
      </c>
      <c r="K6796" s="379"/>
      <c r="L6796" s="493">
        <v>22.3</v>
      </c>
    </row>
    <row r="6797" spans="1:13" x14ac:dyDescent="0.2">
      <c r="A6797" s="359" t="s">
        <v>11238</v>
      </c>
      <c r="B6797" s="373" t="s">
        <v>5794</v>
      </c>
      <c r="C6797" s="374" t="s">
        <v>6196</v>
      </c>
      <c r="D6797" s="373" t="s">
        <v>5791</v>
      </c>
      <c r="E6797" s="373" t="s">
        <v>5378</v>
      </c>
      <c r="F6797" s="375" t="s">
        <v>5798</v>
      </c>
      <c r="G6797" s="376" t="s">
        <v>5298</v>
      </c>
      <c r="H6797" s="377">
        <v>2.0030000000000001</v>
      </c>
      <c r="I6797" s="378">
        <v>0.8</v>
      </c>
      <c r="J6797" s="378">
        <v>1.6</v>
      </c>
      <c r="K6797" s="379"/>
      <c r="L6797" s="493">
        <v>0.97</v>
      </c>
    </row>
    <row r="6798" spans="1:13" x14ac:dyDescent="0.2">
      <c r="A6798" s="359" t="s">
        <v>11239</v>
      </c>
      <c r="B6798" s="373" t="s">
        <v>5794</v>
      </c>
      <c r="C6798" s="374" t="s">
        <v>5797</v>
      </c>
      <c r="D6798" s="373" t="s">
        <v>5791</v>
      </c>
      <c r="E6798" s="373" t="s">
        <v>5380</v>
      </c>
      <c r="F6798" s="375" t="s">
        <v>5798</v>
      </c>
      <c r="G6798" s="376" t="s">
        <v>5298</v>
      </c>
      <c r="H6798" s="377">
        <v>1.2</v>
      </c>
      <c r="I6798" s="378">
        <v>0.52</v>
      </c>
      <c r="J6798" s="378">
        <v>0.62</v>
      </c>
      <c r="K6798" s="379"/>
      <c r="L6798" s="493">
        <v>0.63</v>
      </c>
    </row>
    <row r="6799" spans="1:13" x14ac:dyDescent="0.2">
      <c r="A6799" s="359" t="s">
        <v>11240</v>
      </c>
      <c r="B6799" s="373" t="s">
        <v>5794</v>
      </c>
      <c r="C6799" s="374" t="s">
        <v>5815</v>
      </c>
      <c r="D6799" s="373" t="s">
        <v>5791</v>
      </c>
      <c r="E6799" s="373" t="s">
        <v>5286</v>
      </c>
      <c r="F6799" s="375" t="s">
        <v>5796</v>
      </c>
      <c r="G6799" s="376" t="s">
        <v>86</v>
      </c>
      <c r="H6799" s="377">
        <v>0.86209999999999998</v>
      </c>
      <c r="I6799" s="378">
        <v>11.07</v>
      </c>
      <c r="J6799" s="378">
        <v>9.5399999999999991</v>
      </c>
      <c r="K6799" s="379"/>
      <c r="L6799" s="493">
        <v>13.34</v>
      </c>
    </row>
    <row r="6800" spans="1:13" x14ac:dyDescent="0.2">
      <c r="A6800" s="359" t="s">
        <v>11241</v>
      </c>
      <c r="B6800" s="373" t="s">
        <v>5794</v>
      </c>
      <c r="C6800" s="374" t="s">
        <v>6197</v>
      </c>
      <c r="D6800" s="373" t="s">
        <v>5791</v>
      </c>
      <c r="E6800" s="373" t="s">
        <v>5364</v>
      </c>
      <c r="F6800" s="375" t="s">
        <v>5798</v>
      </c>
      <c r="G6800" s="376" t="s">
        <v>5885</v>
      </c>
      <c r="H6800" s="377">
        <v>1.34E-2</v>
      </c>
      <c r="I6800" s="378">
        <v>154.26</v>
      </c>
      <c r="J6800" s="378">
        <v>2.06</v>
      </c>
      <c r="K6800" s="379"/>
      <c r="L6800" s="493">
        <v>185.84</v>
      </c>
    </row>
    <row r="6801" spans="1:13" x14ac:dyDescent="0.2">
      <c r="A6801" s="359" t="s">
        <v>11242</v>
      </c>
      <c r="B6801" s="373" t="s">
        <v>5794</v>
      </c>
      <c r="C6801" s="374" t="s">
        <v>6198</v>
      </c>
      <c r="D6801" s="373" t="s">
        <v>5791</v>
      </c>
      <c r="E6801" s="373" t="s">
        <v>6199</v>
      </c>
      <c r="F6801" s="375" t="s">
        <v>5798</v>
      </c>
      <c r="G6801" s="376" t="s">
        <v>5305</v>
      </c>
      <c r="H6801" s="377">
        <v>23</v>
      </c>
      <c r="I6801" s="378">
        <v>0.70699999999999996</v>
      </c>
      <c r="J6801" s="378">
        <v>16.260000000000002</v>
      </c>
      <c r="K6801" s="379"/>
      <c r="L6801" s="493">
        <v>0.85</v>
      </c>
    </row>
    <row r="6802" spans="1:13" x14ac:dyDescent="0.2">
      <c r="A6802" s="359" t="s">
        <v>11243</v>
      </c>
      <c r="B6802" s="360" t="s">
        <v>13335</v>
      </c>
      <c r="C6802" s="361" t="s">
        <v>5781</v>
      </c>
      <c r="D6802" s="360" t="s">
        <v>5782</v>
      </c>
      <c r="E6802" s="360" t="s">
        <v>5783</v>
      </c>
      <c r="F6802" s="362" t="s">
        <v>5784</v>
      </c>
      <c r="G6802" s="363" t="s">
        <v>5785</v>
      </c>
      <c r="H6802" s="361" t="s">
        <v>5786</v>
      </c>
      <c r="I6802" s="361" t="s">
        <v>5787</v>
      </c>
      <c r="J6802" s="361" t="s">
        <v>5788</v>
      </c>
      <c r="K6802" s="364"/>
      <c r="L6802" s="494"/>
    </row>
    <row r="6803" spans="1:13" ht="24" x14ac:dyDescent="0.2">
      <c r="A6803" s="359" t="s">
        <v>11244</v>
      </c>
      <c r="B6803" s="365" t="s">
        <v>5789</v>
      </c>
      <c r="C6803" s="366" t="s">
        <v>6201</v>
      </c>
      <c r="D6803" s="365" t="s">
        <v>217</v>
      </c>
      <c r="E6803" s="365" t="s">
        <v>2269</v>
      </c>
      <c r="F6803" s="367" t="s">
        <v>5936</v>
      </c>
      <c r="G6803" s="368" t="s">
        <v>172</v>
      </c>
      <c r="H6803" s="369">
        <v>1</v>
      </c>
      <c r="I6803" s="370">
        <v>5.74</v>
      </c>
      <c r="J6803" s="370">
        <v>5.74</v>
      </c>
      <c r="K6803" s="371"/>
      <c r="L6803" s="495">
        <v>6.92</v>
      </c>
      <c r="M6803" s="488">
        <v>6.92</v>
      </c>
    </row>
    <row r="6804" spans="1:13" ht="36" x14ac:dyDescent="0.2">
      <c r="A6804" s="359" t="s">
        <v>11245</v>
      </c>
      <c r="B6804" s="418" t="s">
        <v>5898</v>
      </c>
      <c r="C6804" s="419" t="s">
        <v>6203</v>
      </c>
      <c r="D6804" s="418" t="s">
        <v>217</v>
      </c>
      <c r="E6804" s="418" t="s">
        <v>6204</v>
      </c>
      <c r="F6804" s="420" t="s">
        <v>5908</v>
      </c>
      <c r="G6804" s="421" t="s">
        <v>5885</v>
      </c>
      <c r="H6804" s="422">
        <v>3.5000000000000001E-3</v>
      </c>
      <c r="I6804" s="423">
        <v>485.1</v>
      </c>
      <c r="J6804" s="423">
        <v>1.69</v>
      </c>
      <c r="K6804" s="379"/>
      <c r="L6804" s="493">
        <v>584.39</v>
      </c>
      <c r="M6804" s="490"/>
    </row>
    <row r="6805" spans="1:13" ht="24" x14ac:dyDescent="0.2">
      <c r="A6805" s="359" t="s">
        <v>11246</v>
      </c>
      <c r="B6805" s="418" t="s">
        <v>5898</v>
      </c>
      <c r="C6805" s="419" t="s">
        <v>5906</v>
      </c>
      <c r="D6805" s="418" t="s">
        <v>217</v>
      </c>
      <c r="E6805" s="418" t="s">
        <v>5907</v>
      </c>
      <c r="F6805" s="420" t="s">
        <v>5908</v>
      </c>
      <c r="G6805" s="421" t="s">
        <v>185</v>
      </c>
      <c r="H6805" s="422">
        <v>0.15</v>
      </c>
      <c r="I6805" s="423">
        <v>23.82</v>
      </c>
      <c r="J6805" s="423">
        <v>3.57</v>
      </c>
      <c r="K6805" s="379"/>
      <c r="L6805" s="493">
        <v>28.7</v>
      </c>
    </row>
    <row r="6806" spans="1:13" ht="24" x14ac:dyDescent="0.2">
      <c r="A6806" s="359" t="s">
        <v>11247</v>
      </c>
      <c r="B6806" s="418" t="s">
        <v>5898</v>
      </c>
      <c r="C6806" s="419" t="s">
        <v>5909</v>
      </c>
      <c r="D6806" s="418" t="s">
        <v>217</v>
      </c>
      <c r="E6806" s="418" t="s">
        <v>5455</v>
      </c>
      <c r="F6806" s="420" t="s">
        <v>5908</v>
      </c>
      <c r="G6806" s="421" t="s">
        <v>185</v>
      </c>
      <c r="H6806" s="422">
        <v>0.03</v>
      </c>
      <c r="I6806" s="423">
        <v>16.12</v>
      </c>
      <c r="J6806" s="423">
        <v>0.48</v>
      </c>
      <c r="K6806" s="379"/>
      <c r="L6806" s="493">
        <v>19.420000000000002</v>
      </c>
    </row>
    <row r="6807" spans="1:13" x14ac:dyDescent="0.2">
      <c r="A6807" s="359" t="s">
        <v>11248</v>
      </c>
      <c r="B6807" s="360" t="s">
        <v>13336</v>
      </c>
      <c r="C6807" s="361" t="s">
        <v>5781</v>
      </c>
      <c r="D6807" s="360" t="s">
        <v>5782</v>
      </c>
      <c r="E6807" s="360" t="s">
        <v>5783</v>
      </c>
      <c r="F6807" s="362" t="s">
        <v>5784</v>
      </c>
      <c r="G6807" s="363" t="s">
        <v>5785</v>
      </c>
      <c r="H6807" s="361" t="s">
        <v>5786</v>
      </c>
      <c r="I6807" s="361" t="s">
        <v>5787</v>
      </c>
      <c r="J6807" s="361" t="s">
        <v>5788</v>
      </c>
      <c r="K6807" s="364"/>
      <c r="L6807" s="494"/>
    </row>
    <row r="6808" spans="1:13" x14ac:dyDescent="0.2">
      <c r="A6808" s="359" t="s">
        <v>11249</v>
      </c>
      <c r="B6808" s="365" t="s">
        <v>5789</v>
      </c>
      <c r="C6808" s="366" t="s">
        <v>13337</v>
      </c>
      <c r="D6808" s="365" t="s">
        <v>5791</v>
      </c>
      <c r="E6808" s="365" t="s">
        <v>2428</v>
      </c>
      <c r="F6808" s="367">
        <v>10</v>
      </c>
      <c r="G6808" s="368" t="s">
        <v>5793</v>
      </c>
      <c r="H6808" s="369">
        <v>1</v>
      </c>
      <c r="I6808" s="370">
        <v>142.63999999999999</v>
      </c>
      <c r="J6808" s="370">
        <v>142.63999999999999</v>
      </c>
      <c r="K6808" s="371"/>
      <c r="L6808" s="495">
        <v>171.84</v>
      </c>
      <c r="M6808" s="488">
        <v>171.84</v>
      </c>
    </row>
    <row r="6809" spans="1:13" x14ac:dyDescent="0.2">
      <c r="A6809" s="359" t="s">
        <v>11250</v>
      </c>
      <c r="B6809" s="373" t="s">
        <v>5794</v>
      </c>
      <c r="C6809" s="374" t="s">
        <v>5840</v>
      </c>
      <c r="D6809" s="373" t="s">
        <v>5791</v>
      </c>
      <c r="E6809" s="373" t="s">
        <v>5288</v>
      </c>
      <c r="F6809" s="375" t="s">
        <v>5796</v>
      </c>
      <c r="G6809" s="376" t="s">
        <v>86</v>
      </c>
      <c r="H6809" s="377">
        <v>1.6</v>
      </c>
      <c r="I6809" s="378">
        <v>18.510000000000002</v>
      </c>
      <c r="J6809" s="378">
        <v>29.61</v>
      </c>
      <c r="K6809" s="379"/>
      <c r="L6809" s="493">
        <v>22.3</v>
      </c>
    </row>
    <row r="6810" spans="1:13" x14ac:dyDescent="0.2">
      <c r="A6810" s="359" t="s">
        <v>15354</v>
      </c>
      <c r="B6810" s="396" t="s">
        <v>5794</v>
      </c>
      <c r="C6810" s="397" t="s">
        <v>5815</v>
      </c>
      <c r="D6810" s="396" t="s">
        <v>5791</v>
      </c>
      <c r="E6810" s="396" t="s">
        <v>5286</v>
      </c>
      <c r="F6810" s="398" t="s">
        <v>5796</v>
      </c>
      <c r="G6810" s="399" t="s">
        <v>86</v>
      </c>
      <c r="H6810" s="400">
        <v>1.35</v>
      </c>
      <c r="I6810" s="430">
        <v>11.07</v>
      </c>
      <c r="J6810" s="380">
        <v>14.94</v>
      </c>
      <c r="K6810" s="379"/>
      <c r="L6810" s="489">
        <v>13.34</v>
      </c>
    </row>
    <row r="6811" spans="1:13" ht="12.75" thickBot="1" x14ac:dyDescent="0.25">
      <c r="A6811" s="359" t="s">
        <v>15355</v>
      </c>
      <c r="B6811" s="396" t="s">
        <v>5794</v>
      </c>
      <c r="C6811" s="397" t="s">
        <v>6197</v>
      </c>
      <c r="D6811" s="396" t="s">
        <v>5791</v>
      </c>
      <c r="E6811" s="396" t="s">
        <v>5364</v>
      </c>
      <c r="F6811" s="398" t="s">
        <v>5798</v>
      </c>
      <c r="G6811" s="399" t="s">
        <v>5885</v>
      </c>
      <c r="H6811" s="400">
        <v>4.8999999999999998E-3</v>
      </c>
      <c r="I6811" s="430">
        <v>154.26</v>
      </c>
      <c r="J6811" s="380">
        <v>0.75</v>
      </c>
      <c r="K6811" s="379"/>
      <c r="L6811" s="489">
        <v>185.84</v>
      </c>
    </row>
    <row r="6812" spans="1:13" ht="12.75" thickTop="1" x14ac:dyDescent="0.2">
      <c r="A6812" s="359" t="s">
        <v>15356</v>
      </c>
      <c r="B6812" s="390" t="s">
        <v>5794</v>
      </c>
      <c r="C6812" s="391" t="s">
        <v>5797</v>
      </c>
      <c r="D6812" s="390" t="s">
        <v>5791</v>
      </c>
      <c r="E6812" s="390" t="s">
        <v>5380</v>
      </c>
      <c r="F6812" s="392" t="s">
        <v>5798</v>
      </c>
      <c r="G6812" s="393" t="s">
        <v>5298</v>
      </c>
      <c r="H6812" s="394">
        <v>2.13</v>
      </c>
      <c r="I6812" s="395">
        <v>0.53213333333331359</v>
      </c>
      <c r="J6812" s="395">
        <v>1.1299999999999999</v>
      </c>
      <c r="K6812" s="379"/>
      <c r="L6812" s="491">
        <v>0.63</v>
      </c>
    </row>
    <row r="6813" spans="1:13" x14ac:dyDescent="0.2">
      <c r="A6813" s="359" t="s">
        <v>11251</v>
      </c>
      <c r="B6813" s="373" t="s">
        <v>5794</v>
      </c>
      <c r="C6813" s="374" t="s">
        <v>13338</v>
      </c>
      <c r="D6813" s="373" t="s">
        <v>5791</v>
      </c>
      <c r="E6813" s="373" t="s">
        <v>13339</v>
      </c>
      <c r="F6813" s="375" t="s">
        <v>5798</v>
      </c>
      <c r="G6813" s="376" t="s">
        <v>5793</v>
      </c>
      <c r="H6813" s="377">
        <v>1</v>
      </c>
      <c r="I6813" s="378">
        <v>96.21</v>
      </c>
      <c r="J6813" s="378">
        <v>96.21</v>
      </c>
      <c r="K6813" s="379"/>
      <c r="L6813" s="493">
        <v>115.91</v>
      </c>
    </row>
    <row r="6814" spans="1:13" x14ac:dyDescent="0.2">
      <c r="A6814" s="359" t="s">
        <v>11253</v>
      </c>
      <c r="B6814" s="360" t="s">
        <v>13340</v>
      </c>
      <c r="C6814" s="361" t="s">
        <v>5781</v>
      </c>
      <c r="D6814" s="360" t="s">
        <v>5782</v>
      </c>
      <c r="E6814" s="360" t="s">
        <v>5783</v>
      </c>
      <c r="F6814" s="362" t="s">
        <v>5784</v>
      </c>
      <c r="G6814" s="363" t="s">
        <v>5785</v>
      </c>
      <c r="H6814" s="361" t="s">
        <v>5786</v>
      </c>
      <c r="I6814" s="361" t="s">
        <v>5787</v>
      </c>
      <c r="J6814" s="361" t="s">
        <v>5788</v>
      </c>
      <c r="K6814" s="364"/>
      <c r="L6814" s="494"/>
    </row>
    <row r="6815" spans="1:13" x14ac:dyDescent="0.2">
      <c r="A6815" s="359" t="s">
        <v>11254</v>
      </c>
      <c r="B6815" s="365" t="s">
        <v>5789</v>
      </c>
      <c r="C6815" s="366" t="s">
        <v>6206</v>
      </c>
      <c r="D6815" s="365" t="s">
        <v>5791</v>
      </c>
      <c r="E6815" s="365" t="s">
        <v>422</v>
      </c>
      <c r="F6815" s="367">
        <v>12</v>
      </c>
      <c r="G6815" s="368" t="s">
        <v>5793</v>
      </c>
      <c r="H6815" s="369">
        <v>1</v>
      </c>
      <c r="I6815" s="370">
        <v>29.090000000000003</v>
      </c>
      <c r="J6815" s="370">
        <v>29.090000000000003</v>
      </c>
      <c r="K6815" s="371"/>
      <c r="L6815" s="495">
        <v>35.04</v>
      </c>
      <c r="M6815" s="488">
        <v>35.04</v>
      </c>
    </row>
    <row r="6816" spans="1:13" x14ac:dyDescent="0.2">
      <c r="A6816" s="359" t="s">
        <v>15357</v>
      </c>
      <c r="B6816" s="396" t="s">
        <v>5794</v>
      </c>
      <c r="C6816" s="397" t="s">
        <v>5840</v>
      </c>
      <c r="D6816" s="396" t="s">
        <v>5791</v>
      </c>
      <c r="E6816" s="396" t="s">
        <v>5288</v>
      </c>
      <c r="F6816" s="398" t="s">
        <v>5796</v>
      </c>
      <c r="G6816" s="399" t="s">
        <v>86</v>
      </c>
      <c r="H6816" s="400">
        <v>0.6724</v>
      </c>
      <c r="I6816" s="430">
        <v>18.510000000000002</v>
      </c>
      <c r="J6816" s="380">
        <v>12.44</v>
      </c>
      <c r="K6816" s="379"/>
      <c r="L6816" s="489">
        <v>22.3</v>
      </c>
    </row>
    <row r="6817" spans="1:13" ht="24.75" thickBot="1" x14ac:dyDescent="0.25">
      <c r="A6817" s="359" t="s">
        <v>15358</v>
      </c>
      <c r="B6817" s="396" t="s">
        <v>5794</v>
      </c>
      <c r="C6817" s="397" t="s">
        <v>6207</v>
      </c>
      <c r="D6817" s="396" t="s">
        <v>5791</v>
      </c>
      <c r="E6817" s="396" t="s">
        <v>6208</v>
      </c>
      <c r="F6817" s="398" t="s">
        <v>5798</v>
      </c>
      <c r="G6817" s="399" t="s">
        <v>5298</v>
      </c>
      <c r="H6817" s="400">
        <v>0.34</v>
      </c>
      <c r="I6817" s="430">
        <v>6.38</v>
      </c>
      <c r="J6817" s="380">
        <v>2.16</v>
      </c>
      <c r="K6817" s="379"/>
      <c r="L6817" s="489">
        <v>7.69</v>
      </c>
    </row>
    <row r="6818" spans="1:13" ht="12.75" thickTop="1" x14ac:dyDescent="0.2">
      <c r="A6818" s="359" t="s">
        <v>15359</v>
      </c>
      <c r="B6818" s="390" t="s">
        <v>5794</v>
      </c>
      <c r="C6818" s="391" t="s">
        <v>5797</v>
      </c>
      <c r="D6818" s="390" t="s">
        <v>5791</v>
      </c>
      <c r="E6818" s="390" t="s">
        <v>5380</v>
      </c>
      <c r="F6818" s="392" t="s">
        <v>5798</v>
      </c>
      <c r="G6818" s="393" t="s">
        <v>5298</v>
      </c>
      <c r="H6818" s="394">
        <v>9.7200000000000006</v>
      </c>
      <c r="I6818" s="395">
        <v>0.5252</v>
      </c>
      <c r="J6818" s="395">
        <v>5.0999999999999996</v>
      </c>
      <c r="K6818" s="379"/>
      <c r="L6818" s="491">
        <v>0.63</v>
      </c>
    </row>
    <row r="6819" spans="1:13" x14ac:dyDescent="0.2">
      <c r="A6819" s="359" t="s">
        <v>11255</v>
      </c>
      <c r="B6819" s="373" t="s">
        <v>5794</v>
      </c>
      <c r="C6819" s="374" t="s">
        <v>5815</v>
      </c>
      <c r="D6819" s="373" t="s">
        <v>5791</v>
      </c>
      <c r="E6819" s="373" t="s">
        <v>5286</v>
      </c>
      <c r="F6819" s="375" t="s">
        <v>5796</v>
      </c>
      <c r="G6819" s="376" t="s">
        <v>86</v>
      </c>
      <c r="H6819" s="377">
        <v>0.51100000000000001</v>
      </c>
      <c r="I6819" s="378">
        <v>11.07</v>
      </c>
      <c r="J6819" s="378">
        <v>5.65</v>
      </c>
      <c r="K6819" s="379"/>
      <c r="L6819" s="493">
        <v>13.34</v>
      </c>
    </row>
    <row r="6820" spans="1:13" x14ac:dyDescent="0.2">
      <c r="A6820" s="359" t="s">
        <v>11257</v>
      </c>
      <c r="B6820" s="373" t="s">
        <v>5794</v>
      </c>
      <c r="C6820" s="374" t="s">
        <v>6197</v>
      </c>
      <c r="D6820" s="373" t="s">
        <v>5791</v>
      </c>
      <c r="E6820" s="373" t="s">
        <v>5364</v>
      </c>
      <c r="F6820" s="375" t="s">
        <v>5798</v>
      </c>
      <c r="G6820" s="376" t="s">
        <v>5885</v>
      </c>
      <c r="H6820" s="377">
        <v>2.4299999999999999E-2</v>
      </c>
      <c r="I6820" s="378">
        <v>154.26</v>
      </c>
      <c r="J6820" s="378">
        <v>3.74</v>
      </c>
      <c r="K6820" s="379"/>
      <c r="L6820" s="493">
        <v>185.84</v>
      </c>
    </row>
    <row r="6821" spans="1:13" x14ac:dyDescent="0.2">
      <c r="A6821" s="359" t="s">
        <v>11260</v>
      </c>
      <c r="B6821" s="360" t="s">
        <v>13341</v>
      </c>
      <c r="C6821" s="361" t="s">
        <v>5781</v>
      </c>
      <c r="D6821" s="360" t="s">
        <v>5782</v>
      </c>
      <c r="E6821" s="360" t="s">
        <v>5783</v>
      </c>
      <c r="F6821" s="362" t="s">
        <v>5784</v>
      </c>
      <c r="G6821" s="363" t="s">
        <v>5785</v>
      </c>
      <c r="H6821" s="361" t="s">
        <v>5786</v>
      </c>
      <c r="I6821" s="361" t="s">
        <v>5787</v>
      </c>
      <c r="J6821" s="361" t="s">
        <v>5788</v>
      </c>
      <c r="K6821" s="364"/>
      <c r="L6821" s="494"/>
    </row>
    <row r="6822" spans="1:13" x14ac:dyDescent="0.2">
      <c r="A6822" s="359" t="s">
        <v>11261</v>
      </c>
      <c r="B6822" s="365" t="s">
        <v>5789</v>
      </c>
      <c r="C6822" s="366" t="s">
        <v>6991</v>
      </c>
      <c r="D6822" s="365" t="s">
        <v>5791</v>
      </c>
      <c r="E6822" s="365" t="s">
        <v>819</v>
      </c>
      <c r="F6822" s="367">
        <v>12</v>
      </c>
      <c r="G6822" s="368" t="s">
        <v>5793</v>
      </c>
      <c r="H6822" s="369">
        <v>1</v>
      </c>
      <c r="I6822" s="370">
        <v>21.54</v>
      </c>
      <c r="J6822" s="370">
        <v>21.54</v>
      </c>
      <c r="K6822" s="371"/>
      <c r="L6822" s="495">
        <v>25.96</v>
      </c>
      <c r="M6822" s="488">
        <v>25.96</v>
      </c>
    </row>
    <row r="6823" spans="1:13" x14ac:dyDescent="0.2">
      <c r="A6823" s="359" t="s">
        <v>11262</v>
      </c>
      <c r="B6823" s="373" t="s">
        <v>5794</v>
      </c>
      <c r="C6823" s="374" t="s">
        <v>5795</v>
      </c>
      <c r="D6823" s="373" t="s">
        <v>5791</v>
      </c>
      <c r="E6823" s="373" t="s">
        <v>5302</v>
      </c>
      <c r="F6823" s="375" t="s">
        <v>5796</v>
      </c>
      <c r="G6823" s="376" t="s">
        <v>86</v>
      </c>
      <c r="H6823" s="377">
        <v>0.108</v>
      </c>
      <c r="I6823" s="378">
        <v>12.5</v>
      </c>
      <c r="J6823" s="378">
        <v>1.35</v>
      </c>
      <c r="K6823" s="379"/>
      <c r="L6823" s="493">
        <v>15.06</v>
      </c>
    </row>
    <row r="6824" spans="1:13" x14ac:dyDescent="0.2">
      <c r="A6824" s="359" t="s">
        <v>11265</v>
      </c>
      <c r="B6824" s="373" t="s">
        <v>5794</v>
      </c>
      <c r="C6824" s="374" t="s">
        <v>5882</v>
      </c>
      <c r="D6824" s="373" t="s">
        <v>5791</v>
      </c>
      <c r="E6824" s="373" t="s">
        <v>5402</v>
      </c>
      <c r="F6824" s="375" t="s">
        <v>5796</v>
      </c>
      <c r="G6824" s="376" t="s">
        <v>86</v>
      </c>
      <c r="H6824" s="377">
        <v>0.53200000000000003</v>
      </c>
      <c r="I6824" s="378">
        <v>18.510000000000002</v>
      </c>
      <c r="J6824" s="378">
        <v>9.84</v>
      </c>
      <c r="K6824" s="379"/>
      <c r="L6824" s="493">
        <v>22.3</v>
      </c>
    </row>
    <row r="6825" spans="1:13" x14ac:dyDescent="0.2">
      <c r="A6825" s="359" t="s">
        <v>15360</v>
      </c>
      <c r="B6825" s="396" t="s">
        <v>5794</v>
      </c>
      <c r="C6825" s="397" t="s">
        <v>6995</v>
      </c>
      <c r="D6825" s="396" t="s">
        <v>5791</v>
      </c>
      <c r="E6825" s="396" t="s">
        <v>6996</v>
      </c>
      <c r="F6825" s="398" t="s">
        <v>5798</v>
      </c>
      <c r="G6825" s="399" t="s">
        <v>5298</v>
      </c>
      <c r="H6825" s="400">
        <v>3.2</v>
      </c>
      <c r="I6825" s="430">
        <v>3.2364600000000001</v>
      </c>
      <c r="J6825" s="380">
        <v>10.35</v>
      </c>
      <c r="K6825" s="379"/>
      <c r="L6825" s="489">
        <v>3.9</v>
      </c>
    </row>
    <row r="6826" spans="1:13" ht="12.75" thickBot="1" x14ac:dyDescent="0.25">
      <c r="A6826" s="359" t="s">
        <v>15361</v>
      </c>
      <c r="B6826" s="381" t="s">
        <v>13342</v>
      </c>
      <c r="C6826" s="382" t="s">
        <v>5781</v>
      </c>
      <c r="D6826" s="381" t="s">
        <v>5782</v>
      </c>
      <c r="E6826" s="381" t="s">
        <v>5783</v>
      </c>
      <c r="F6826" s="383" t="s">
        <v>5784</v>
      </c>
      <c r="G6826" s="384" t="s">
        <v>5785</v>
      </c>
      <c r="H6826" s="382" t="s">
        <v>5786</v>
      </c>
      <c r="I6826" s="431" t="s">
        <v>5787</v>
      </c>
      <c r="J6826" s="382" t="s">
        <v>5788</v>
      </c>
      <c r="K6826" s="364"/>
    </row>
    <row r="6827" spans="1:13" ht="36.75" thickTop="1" x14ac:dyDescent="0.2">
      <c r="A6827" s="359" t="s">
        <v>15362</v>
      </c>
      <c r="B6827" s="401" t="s">
        <v>5789</v>
      </c>
      <c r="C6827" s="402" t="s">
        <v>6210</v>
      </c>
      <c r="D6827" s="401" t="s">
        <v>217</v>
      </c>
      <c r="E6827" s="401" t="s">
        <v>425</v>
      </c>
      <c r="F6827" s="403" t="s">
        <v>5936</v>
      </c>
      <c r="G6827" s="404" t="s">
        <v>280</v>
      </c>
      <c r="H6827" s="405">
        <v>1</v>
      </c>
      <c r="I6827" s="406">
        <v>13.370000000000001</v>
      </c>
      <c r="J6827" s="406">
        <v>13.37</v>
      </c>
      <c r="K6827" s="371"/>
      <c r="L6827" s="496">
        <v>16.12</v>
      </c>
      <c r="M6827" s="488">
        <v>16.12</v>
      </c>
    </row>
    <row r="6828" spans="1:13" ht="24" x14ac:dyDescent="0.2">
      <c r="A6828" s="359" t="s">
        <v>11266</v>
      </c>
      <c r="B6828" s="418" t="s">
        <v>5898</v>
      </c>
      <c r="C6828" s="419" t="s">
        <v>6211</v>
      </c>
      <c r="D6828" s="418" t="s">
        <v>217</v>
      </c>
      <c r="E6828" s="418" t="s">
        <v>6212</v>
      </c>
      <c r="F6828" s="420" t="s">
        <v>6213</v>
      </c>
      <c r="G6828" s="421" t="s">
        <v>5793</v>
      </c>
      <c r="H6828" s="422">
        <v>7.8899999999999998E-2</v>
      </c>
      <c r="I6828" s="423">
        <v>22.4</v>
      </c>
      <c r="J6828" s="423">
        <v>1.76</v>
      </c>
      <c r="K6828" s="379"/>
      <c r="L6828" s="493">
        <v>26.99</v>
      </c>
    </row>
    <row r="6829" spans="1:13" ht="24" x14ac:dyDescent="0.2">
      <c r="A6829" s="359" t="s">
        <v>11268</v>
      </c>
      <c r="B6829" s="418" t="s">
        <v>5898</v>
      </c>
      <c r="C6829" s="419" t="s">
        <v>6214</v>
      </c>
      <c r="D6829" s="418" t="s">
        <v>217</v>
      </c>
      <c r="E6829" s="418" t="s">
        <v>6215</v>
      </c>
      <c r="F6829" s="420" t="s">
        <v>6213</v>
      </c>
      <c r="G6829" s="421" t="s">
        <v>5793</v>
      </c>
      <c r="H6829" s="422">
        <v>7.8899999999999998E-2</v>
      </c>
      <c r="I6829" s="423">
        <v>8.67</v>
      </c>
      <c r="J6829" s="423">
        <v>0.68</v>
      </c>
      <c r="K6829" s="379"/>
      <c r="L6829" s="493">
        <v>10.45</v>
      </c>
    </row>
    <row r="6830" spans="1:13" ht="24" x14ac:dyDescent="0.2">
      <c r="A6830" s="359" t="s">
        <v>11269</v>
      </c>
      <c r="B6830" s="418" t="s">
        <v>5898</v>
      </c>
      <c r="C6830" s="419" t="s">
        <v>6216</v>
      </c>
      <c r="D6830" s="418" t="s">
        <v>217</v>
      </c>
      <c r="E6830" s="418" t="s">
        <v>1636</v>
      </c>
      <c r="F6830" s="420" t="s">
        <v>5908</v>
      </c>
      <c r="G6830" s="421" t="s">
        <v>185</v>
      </c>
      <c r="H6830" s="422">
        <v>8.0000000000000004E-4</v>
      </c>
      <c r="I6830" s="423">
        <v>14.57</v>
      </c>
      <c r="J6830" s="423">
        <v>0.01</v>
      </c>
      <c r="K6830" s="379"/>
      <c r="L6830" s="493">
        <v>17.559999999999999</v>
      </c>
      <c r="M6830" s="490"/>
    </row>
    <row r="6831" spans="1:13" ht="24" x14ac:dyDescent="0.2">
      <c r="A6831" s="359" t="s">
        <v>11270</v>
      </c>
      <c r="B6831" s="418" t="s">
        <v>5898</v>
      </c>
      <c r="C6831" s="419" t="s">
        <v>6217</v>
      </c>
      <c r="D6831" s="418" t="s">
        <v>217</v>
      </c>
      <c r="E6831" s="418" t="s">
        <v>6218</v>
      </c>
      <c r="F6831" s="420" t="s">
        <v>5908</v>
      </c>
      <c r="G6831" s="421" t="s">
        <v>185</v>
      </c>
      <c r="H6831" s="422">
        <v>2.3699999999999999E-2</v>
      </c>
      <c r="I6831" s="423">
        <v>18.77</v>
      </c>
      <c r="J6831" s="423">
        <v>0.44</v>
      </c>
      <c r="K6831" s="379"/>
      <c r="L6831" s="493">
        <v>22.62</v>
      </c>
    </row>
    <row r="6832" spans="1:13" ht="24" x14ac:dyDescent="0.2">
      <c r="A6832" s="359" t="s">
        <v>11271</v>
      </c>
      <c r="B6832" s="418" t="s">
        <v>5898</v>
      </c>
      <c r="C6832" s="419" t="s">
        <v>6219</v>
      </c>
      <c r="D6832" s="418" t="s">
        <v>217</v>
      </c>
      <c r="E6832" s="418" t="s">
        <v>6220</v>
      </c>
      <c r="F6832" s="420" t="s">
        <v>5908</v>
      </c>
      <c r="G6832" s="421" t="s">
        <v>185</v>
      </c>
      <c r="H6832" s="422">
        <v>5.0000000000000001E-3</v>
      </c>
      <c r="I6832" s="423">
        <v>24.33</v>
      </c>
      <c r="J6832" s="423">
        <v>0.12</v>
      </c>
      <c r="K6832" s="379"/>
      <c r="L6832" s="493">
        <v>29.31</v>
      </c>
    </row>
    <row r="6833" spans="1:13" ht="24" x14ac:dyDescent="0.2">
      <c r="A6833" s="359" t="s">
        <v>15363</v>
      </c>
      <c r="B6833" s="424" t="s">
        <v>5898</v>
      </c>
      <c r="C6833" s="425" t="s">
        <v>6221</v>
      </c>
      <c r="D6833" s="424" t="s">
        <v>217</v>
      </c>
      <c r="E6833" s="424" t="s">
        <v>6222</v>
      </c>
      <c r="F6833" s="426" t="s">
        <v>5901</v>
      </c>
      <c r="G6833" s="427" t="s">
        <v>5902</v>
      </c>
      <c r="H6833" s="428">
        <v>6.9999999999999999E-4</v>
      </c>
      <c r="I6833" s="429">
        <v>270.88</v>
      </c>
      <c r="J6833" s="417">
        <v>0.18</v>
      </c>
      <c r="K6833" s="379"/>
      <c r="L6833" s="489">
        <v>326.33</v>
      </c>
    </row>
    <row r="6834" spans="1:13" ht="24.75" thickBot="1" x14ac:dyDescent="0.25">
      <c r="A6834" s="359" t="s">
        <v>15364</v>
      </c>
      <c r="B6834" s="424" t="s">
        <v>5898</v>
      </c>
      <c r="C6834" s="425" t="s">
        <v>6223</v>
      </c>
      <c r="D6834" s="424" t="s">
        <v>217</v>
      </c>
      <c r="E6834" s="424" t="s">
        <v>6224</v>
      </c>
      <c r="F6834" s="426" t="s">
        <v>5901</v>
      </c>
      <c r="G6834" s="427" t="s">
        <v>5905</v>
      </c>
      <c r="H6834" s="428">
        <v>5.0000000000000001E-4</v>
      </c>
      <c r="I6834" s="429">
        <v>136.13999999999999</v>
      </c>
      <c r="J6834" s="417">
        <v>0.06</v>
      </c>
      <c r="K6834" s="379"/>
      <c r="L6834" s="489">
        <v>164.01</v>
      </c>
    </row>
    <row r="6835" spans="1:13" ht="12.75" thickTop="1" x14ac:dyDescent="0.2">
      <c r="A6835" s="359" t="s">
        <v>15365</v>
      </c>
      <c r="B6835" s="390" t="s">
        <v>5794</v>
      </c>
      <c r="C6835" s="391" t="s">
        <v>6225</v>
      </c>
      <c r="D6835" s="390" t="s">
        <v>217</v>
      </c>
      <c r="E6835" s="390" t="s">
        <v>6226</v>
      </c>
      <c r="F6835" s="392" t="s">
        <v>5798</v>
      </c>
      <c r="G6835" s="393" t="s">
        <v>280</v>
      </c>
      <c r="H6835" s="394">
        <v>1.8177E-3</v>
      </c>
      <c r="I6835" s="395">
        <v>7.53</v>
      </c>
      <c r="J6835" s="395">
        <v>0.01</v>
      </c>
      <c r="K6835" s="379"/>
      <c r="L6835" s="491">
        <v>9.08</v>
      </c>
    </row>
    <row r="6836" spans="1:13" x14ac:dyDescent="0.2">
      <c r="A6836" s="359" t="s">
        <v>11272</v>
      </c>
      <c r="B6836" s="373" t="s">
        <v>5794</v>
      </c>
      <c r="C6836" s="374" t="s">
        <v>6227</v>
      </c>
      <c r="D6836" s="373" t="s">
        <v>217</v>
      </c>
      <c r="E6836" s="373" t="s">
        <v>6228</v>
      </c>
      <c r="F6836" s="375" t="s">
        <v>5798</v>
      </c>
      <c r="G6836" s="376" t="s">
        <v>280</v>
      </c>
      <c r="H6836" s="377">
        <v>6.4238999999999997E-3</v>
      </c>
      <c r="I6836" s="378">
        <v>7.42</v>
      </c>
      <c r="J6836" s="378">
        <v>0.04</v>
      </c>
      <c r="K6836" s="379"/>
      <c r="L6836" s="493">
        <v>8.94</v>
      </c>
    </row>
    <row r="6837" spans="1:13" x14ac:dyDescent="0.2">
      <c r="A6837" s="359" t="s">
        <v>11274</v>
      </c>
      <c r="B6837" s="373" t="s">
        <v>5794</v>
      </c>
      <c r="C6837" s="374" t="s">
        <v>6229</v>
      </c>
      <c r="D6837" s="373" t="s">
        <v>217</v>
      </c>
      <c r="E6837" s="373" t="s">
        <v>6230</v>
      </c>
      <c r="F6837" s="375" t="s">
        <v>5798</v>
      </c>
      <c r="G6837" s="376" t="s">
        <v>280</v>
      </c>
      <c r="H6837" s="377">
        <v>0.51673250000000004</v>
      </c>
      <c r="I6837" s="378">
        <v>8.65</v>
      </c>
      <c r="J6837" s="378">
        <v>4.46</v>
      </c>
      <c r="K6837" s="379"/>
      <c r="L6837" s="493">
        <v>10.43</v>
      </c>
    </row>
    <row r="6838" spans="1:13" x14ac:dyDescent="0.2">
      <c r="A6838" s="359" t="s">
        <v>11275</v>
      </c>
      <c r="B6838" s="373" t="s">
        <v>5794</v>
      </c>
      <c r="C6838" s="374" t="s">
        <v>6231</v>
      </c>
      <c r="D6838" s="373" t="s">
        <v>217</v>
      </c>
      <c r="E6838" s="373" t="s">
        <v>6232</v>
      </c>
      <c r="F6838" s="375" t="s">
        <v>5798</v>
      </c>
      <c r="G6838" s="376" t="s">
        <v>280</v>
      </c>
      <c r="H6838" s="377">
        <v>0.56602569999999996</v>
      </c>
      <c r="I6838" s="378">
        <v>9.8564000000000007</v>
      </c>
      <c r="J6838" s="378">
        <v>5.57</v>
      </c>
      <c r="K6838" s="379"/>
      <c r="L6838" s="493">
        <v>11.86</v>
      </c>
    </row>
    <row r="6839" spans="1:13" x14ac:dyDescent="0.2">
      <c r="A6839" s="359" t="s">
        <v>11276</v>
      </c>
      <c r="B6839" s="373" t="s">
        <v>5794</v>
      </c>
      <c r="C6839" s="374" t="s">
        <v>6233</v>
      </c>
      <c r="D6839" s="373" t="s">
        <v>217</v>
      </c>
      <c r="E6839" s="373" t="s">
        <v>6234</v>
      </c>
      <c r="F6839" s="375" t="s">
        <v>5798</v>
      </c>
      <c r="G6839" s="376" t="s">
        <v>280</v>
      </c>
      <c r="H6839" s="377">
        <v>1.8E-3</v>
      </c>
      <c r="I6839" s="378">
        <v>23.24</v>
      </c>
      <c r="J6839" s="378">
        <v>0.04</v>
      </c>
      <c r="K6839" s="379"/>
      <c r="L6839" s="493">
        <v>28</v>
      </c>
    </row>
    <row r="6840" spans="1:13" x14ac:dyDescent="0.2">
      <c r="A6840" s="359" t="s">
        <v>11277</v>
      </c>
      <c r="B6840" s="360" t="s">
        <v>13343</v>
      </c>
      <c r="C6840" s="361" t="s">
        <v>5781</v>
      </c>
      <c r="D6840" s="360" t="s">
        <v>5782</v>
      </c>
      <c r="E6840" s="360" t="s">
        <v>5783</v>
      </c>
      <c r="F6840" s="362" t="s">
        <v>5784</v>
      </c>
      <c r="G6840" s="363" t="s">
        <v>5785</v>
      </c>
      <c r="H6840" s="361" t="s">
        <v>5786</v>
      </c>
      <c r="I6840" s="361" t="s">
        <v>5787</v>
      </c>
      <c r="J6840" s="361" t="s">
        <v>5788</v>
      </c>
      <c r="K6840" s="364"/>
      <c r="L6840" s="494"/>
    </row>
    <row r="6841" spans="1:13" x14ac:dyDescent="0.2">
      <c r="A6841" s="359" t="s">
        <v>11278</v>
      </c>
      <c r="B6841" s="365" t="s">
        <v>5789</v>
      </c>
      <c r="C6841" s="366" t="s">
        <v>6236</v>
      </c>
      <c r="D6841" s="365" t="s">
        <v>5791</v>
      </c>
      <c r="E6841" s="365" t="s">
        <v>428</v>
      </c>
      <c r="F6841" s="367">
        <v>16</v>
      </c>
      <c r="G6841" s="368" t="s">
        <v>5793</v>
      </c>
      <c r="H6841" s="369">
        <v>1</v>
      </c>
      <c r="I6841" s="370">
        <v>35.49</v>
      </c>
      <c r="J6841" s="370">
        <v>35.49</v>
      </c>
      <c r="K6841" s="371"/>
      <c r="L6841" s="495">
        <v>42.77</v>
      </c>
      <c r="M6841" s="488">
        <v>42.77</v>
      </c>
    </row>
    <row r="6842" spans="1:13" x14ac:dyDescent="0.2">
      <c r="A6842" s="359" t="s">
        <v>15366</v>
      </c>
      <c r="B6842" s="396" t="s">
        <v>5794</v>
      </c>
      <c r="C6842" s="397" t="s">
        <v>5840</v>
      </c>
      <c r="D6842" s="396" t="s">
        <v>5791</v>
      </c>
      <c r="E6842" s="396" t="s">
        <v>5288</v>
      </c>
      <c r="F6842" s="398" t="s">
        <v>5796</v>
      </c>
      <c r="G6842" s="399" t="s">
        <v>86</v>
      </c>
      <c r="H6842" s="400">
        <v>8.0799999999999997E-2</v>
      </c>
      <c r="I6842" s="430">
        <v>18.510000000000002</v>
      </c>
      <c r="J6842" s="380">
        <v>1.49</v>
      </c>
      <c r="K6842" s="379"/>
      <c r="L6842" s="489">
        <v>22.3</v>
      </c>
    </row>
    <row r="6843" spans="1:13" ht="12.75" thickBot="1" x14ac:dyDescent="0.25">
      <c r="A6843" s="359" t="s">
        <v>15367</v>
      </c>
      <c r="B6843" s="396" t="s">
        <v>5794</v>
      </c>
      <c r="C6843" s="397" t="s">
        <v>5815</v>
      </c>
      <c r="D6843" s="396" t="s">
        <v>5791</v>
      </c>
      <c r="E6843" s="396" t="s">
        <v>5286</v>
      </c>
      <c r="F6843" s="398" t="s">
        <v>5796</v>
      </c>
      <c r="G6843" s="399" t="s">
        <v>86</v>
      </c>
      <c r="H6843" s="400">
        <v>0.16600000000000001</v>
      </c>
      <c r="I6843" s="430">
        <v>11.07</v>
      </c>
      <c r="J6843" s="380">
        <v>1.83</v>
      </c>
      <c r="K6843" s="379"/>
      <c r="L6843" s="489">
        <v>13.34</v>
      </c>
    </row>
    <row r="6844" spans="1:13" ht="12.75" thickTop="1" x14ac:dyDescent="0.2">
      <c r="A6844" s="359" t="s">
        <v>15368</v>
      </c>
      <c r="B6844" s="390" t="s">
        <v>5794</v>
      </c>
      <c r="C6844" s="391" t="s">
        <v>6237</v>
      </c>
      <c r="D6844" s="390" t="s">
        <v>5791</v>
      </c>
      <c r="E6844" s="390" t="s">
        <v>6238</v>
      </c>
      <c r="F6844" s="392" t="s">
        <v>5798</v>
      </c>
      <c r="G6844" s="393" t="s">
        <v>5305</v>
      </c>
      <c r="H6844" s="394">
        <v>12</v>
      </c>
      <c r="I6844" s="395">
        <v>2.6808375000000004</v>
      </c>
      <c r="J6844" s="395">
        <v>32.17</v>
      </c>
      <c r="K6844" s="379"/>
      <c r="L6844" s="491">
        <v>3.23</v>
      </c>
    </row>
    <row r="6845" spans="1:13" x14ac:dyDescent="0.2">
      <c r="A6845" s="359" t="s">
        <v>11279</v>
      </c>
      <c r="B6845" s="360" t="s">
        <v>13344</v>
      </c>
      <c r="C6845" s="361" t="s">
        <v>5781</v>
      </c>
      <c r="D6845" s="360" t="s">
        <v>5782</v>
      </c>
      <c r="E6845" s="360" t="s">
        <v>5783</v>
      </c>
      <c r="F6845" s="362" t="s">
        <v>5784</v>
      </c>
      <c r="G6845" s="363" t="s">
        <v>5785</v>
      </c>
      <c r="H6845" s="361" t="s">
        <v>5786</v>
      </c>
      <c r="I6845" s="361" t="s">
        <v>5787</v>
      </c>
      <c r="J6845" s="361" t="s">
        <v>5788</v>
      </c>
      <c r="K6845" s="364"/>
      <c r="L6845" s="494"/>
    </row>
    <row r="6846" spans="1:13" x14ac:dyDescent="0.2">
      <c r="A6846" s="359" t="s">
        <v>11281</v>
      </c>
      <c r="B6846" s="365" t="s">
        <v>5789</v>
      </c>
      <c r="C6846" s="366" t="s">
        <v>6240</v>
      </c>
      <c r="D6846" s="365" t="s">
        <v>5791</v>
      </c>
      <c r="E6846" s="365" t="s">
        <v>430</v>
      </c>
      <c r="F6846" s="367">
        <v>16</v>
      </c>
      <c r="G6846" s="368" t="s">
        <v>5385</v>
      </c>
      <c r="H6846" s="369">
        <v>1</v>
      </c>
      <c r="I6846" s="370">
        <v>32.79</v>
      </c>
      <c r="J6846" s="370">
        <v>32.790000000000006</v>
      </c>
      <c r="K6846" s="371"/>
      <c r="L6846" s="495">
        <v>39.51</v>
      </c>
      <c r="M6846" s="488">
        <v>39.51</v>
      </c>
    </row>
    <row r="6847" spans="1:13" x14ac:dyDescent="0.2">
      <c r="A6847" s="359" t="s">
        <v>11282</v>
      </c>
      <c r="B6847" s="373" t="s">
        <v>5794</v>
      </c>
      <c r="C6847" s="374" t="s">
        <v>5840</v>
      </c>
      <c r="D6847" s="373" t="s">
        <v>5791</v>
      </c>
      <c r="E6847" s="373" t="s">
        <v>5288</v>
      </c>
      <c r="F6847" s="375" t="s">
        <v>5796</v>
      </c>
      <c r="G6847" s="376" t="s">
        <v>86</v>
      </c>
      <c r="H6847" s="377">
        <v>0.52480000000000004</v>
      </c>
      <c r="I6847" s="378">
        <v>18.510000000000002</v>
      </c>
      <c r="J6847" s="378">
        <v>9.7100000000000009</v>
      </c>
      <c r="K6847" s="379"/>
      <c r="L6847" s="493">
        <v>22.3</v>
      </c>
    </row>
    <row r="6848" spans="1:13" x14ac:dyDescent="0.2">
      <c r="A6848" s="359" t="s">
        <v>11283</v>
      </c>
      <c r="B6848" s="373" t="s">
        <v>5794</v>
      </c>
      <c r="C6848" s="374" t="s">
        <v>6196</v>
      </c>
      <c r="D6848" s="373" t="s">
        <v>5791</v>
      </c>
      <c r="E6848" s="373" t="s">
        <v>5378</v>
      </c>
      <c r="F6848" s="375" t="s">
        <v>5798</v>
      </c>
      <c r="G6848" s="376" t="s">
        <v>5298</v>
      </c>
      <c r="H6848" s="377">
        <v>0.32400000000000001</v>
      </c>
      <c r="I6848" s="378">
        <v>0.8</v>
      </c>
      <c r="J6848" s="378">
        <v>0.25</v>
      </c>
      <c r="K6848" s="379"/>
      <c r="L6848" s="493">
        <v>0.97</v>
      </c>
    </row>
    <row r="6849" spans="1:13" x14ac:dyDescent="0.2">
      <c r="A6849" s="359" t="s">
        <v>11284</v>
      </c>
      <c r="B6849" s="373" t="s">
        <v>5794</v>
      </c>
      <c r="C6849" s="374" t="s">
        <v>5797</v>
      </c>
      <c r="D6849" s="373" t="s">
        <v>5791</v>
      </c>
      <c r="E6849" s="373" t="s">
        <v>5380</v>
      </c>
      <c r="F6849" s="375" t="s">
        <v>5798</v>
      </c>
      <c r="G6849" s="376" t="s">
        <v>5298</v>
      </c>
      <c r="H6849" s="377">
        <v>0.32400000000000001</v>
      </c>
      <c r="I6849" s="378">
        <v>0.52</v>
      </c>
      <c r="J6849" s="378">
        <v>0.16</v>
      </c>
      <c r="K6849" s="379"/>
      <c r="L6849" s="493">
        <v>0.63</v>
      </c>
    </row>
    <row r="6850" spans="1:13" x14ac:dyDescent="0.2">
      <c r="A6850" s="359" t="s">
        <v>15369</v>
      </c>
      <c r="B6850" s="396" t="s">
        <v>5794</v>
      </c>
      <c r="C6850" s="397" t="s">
        <v>6241</v>
      </c>
      <c r="D6850" s="396" t="s">
        <v>5791</v>
      </c>
      <c r="E6850" s="396" t="s">
        <v>430</v>
      </c>
      <c r="F6850" s="398" t="s">
        <v>5798</v>
      </c>
      <c r="G6850" s="399" t="s">
        <v>5305</v>
      </c>
      <c r="H6850" s="400">
        <v>3</v>
      </c>
      <c r="I6850" s="430">
        <v>5.2735133333333319</v>
      </c>
      <c r="J6850" s="380">
        <v>15.82</v>
      </c>
      <c r="K6850" s="379"/>
      <c r="L6850" s="489">
        <v>6.35</v>
      </c>
    </row>
    <row r="6851" spans="1:13" ht="12.75" thickBot="1" x14ac:dyDescent="0.25">
      <c r="A6851" s="359" t="s">
        <v>15370</v>
      </c>
      <c r="B6851" s="396" t="s">
        <v>5794</v>
      </c>
      <c r="C6851" s="397" t="s">
        <v>5815</v>
      </c>
      <c r="D6851" s="396" t="s">
        <v>5791</v>
      </c>
      <c r="E6851" s="396" t="s">
        <v>5286</v>
      </c>
      <c r="F6851" s="398" t="s">
        <v>5796</v>
      </c>
      <c r="G6851" s="399" t="s">
        <v>86</v>
      </c>
      <c r="H6851" s="400">
        <v>0.58450000000000002</v>
      </c>
      <c r="I6851" s="430">
        <v>11.07</v>
      </c>
      <c r="J6851" s="380">
        <v>6.47</v>
      </c>
      <c r="K6851" s="379"/>
      <c r="L6851" s="489">
        <v>13.34</v>
      </c>
    </row>
    <row r="6852" spans="1:13" ht="12.75" thickTop="1" x14ac:dyDescent="0.2">
      <c r="A6852" s="359" t="s">
        <v>15371</v>
      </c>
      <c r="B6852" s="390" t="s">
        <v>5794</v>
      </c>
      <c r="C6852" s="391" t="s">
        <v>6197</v>
      </c>
      <c r="D6852" s="390" t="s">
        <v>5791</v>
      </c>
      <c r="E6852" s="390" t="s">
        <v>5364</v>
      </c>
      <c r="F6852" s="392" t="s">
        <v>5798</v>
      </c>
      <c r="G6852" s="393" t="s">
        <v>5885</v>
      </c>
      <c r="H6852" s="394">
        <v>2.5000000000000001E-3</v>
      </c>
      <c r="I6852" s="395">
        <v>154.26</v>
      </c>
      <c r="J6852" s="395">
        <v>0.38</v>
      </c>
      <c r="K6852" s="379"/>
      <c r="L6852" s="491">
        <v>185.84</v>
      </c>
    </row>
    <row r="6853" spans="1:13" x14ac:dyDescent="0.2">
      <c r="A6853" s="359" t="s">
        <v>11285</v>
      </c>
      <c r="B6853" s="360" t="s">
        <v>13345</v>
      </c>
      <c r="C6853" s="361" t="s">
        <v>5781</v>
      </c>
      <c r="D6853" s="360" t="s">
        <v>5782</v>
      </c>
      <c r="E6853" s="360" t="s">
        <v>5783</v>
      </c>
      <c r="F6853" s="362" t="s">
        <v>5784</v>
      </c>
      <c r="G6853" s="363" t="s">
        <v>5785</v>
      </c>
      <c r="H6853" s="361" t="s">
        <v>5786</v>
      </c>
      <c r="I6853" s="361" t="s">
        <v>5787</v>
      </c>
      <c r="J6853" s="361" t="s">
        <v>5788</v>
      </c>
      <c r="K6853" s="364"/>
      <c r="L6853" s="494"/>
    </row>
    <row r="6854" spans="1:13" x14ac:dyDescent="0.2">
      <c r="A6854" s="359" t="s">
        <v>11287</v>
      </c>
      <c r="B6854" s="365" t="s">
        <v>5789</v>
      </c>
      <c r="C6854" s="366" t="s">
        <v>6243</v>
      </c>
      <c r="D6854" s="365" t="s">
        <v>5791</v>
      </c>
      <c r="E6854" s="365" t="s">
        <v>432</v>
      </c>
      <c r="F6854" s="367">
        <v>16</v>
      </c>
      <c r="G6854" s="368" t="s">
        <v>5385</v>
      </c>
      <c r="H6854" s="369">
        <v>1</v>
      </c>
      <c r="I6854" s="370">
        <v>17.869999999999997</v>
      </c>
      <c r="J6854" s="370">
        <v>17.869999999999997</v>
      </c>
      <c r="K6854" s="371"/>
      <c r="L6854" s="495">
        <v>21.54</v>
      </c>
      <c r="M6854" s="488">
        <v>21.54</v>
      </c>
    </row>
    <row r="6855" spans="1:13" x14ac:dyDescent="0.2">
      <c r="A6855" s="359" t="s">
        <v>11288</v>
      </c>
      <c r="B6855" s="373" t="s">
        <v>5794</v>
      </c>
      <c r="C6855" s="374" t="s">
        <v>5840</v>
      </c>
      <c r="D6855" s="373" t="s">
        <v>5791</v>
      </c>
      <c r="E6855" s="373" t="s">
        <v>5288</v>
      </c>
      <c r="F6855" s="375" t="s">
        <v>5796</v>
      </c>
      <c r="G6855" s="376" t="s">
        <v>86</v>
      </c>
      <c r="H6855" s="377">
        <v>0.30690000000000001</v>
      </c>
      <c r="I6855" s="378">
        <v>18.510000000000002</v>
      </c>
      <c r="J6855" s="378">
        <v>5.68</v>
      </c>
      <c r="K6855" s="379"/>
      <c r="L6855" s="493">
        <v>22.3</v>
      </c>
    </row>
    <row r="6856" spans="1:13" x14ac:dyDescent="0.2">
      <c r="A6856" s="359" t="s">
        <v>11289</v>
      </c>
      <c r="B6856" s="373" t="s">
        <v>5794</v>
      </c>
      <c r="C6856" s="374" t="s">
        <v>5815</v>
      </c>
      <c r="D6856" s="373" t="s">
        <v>5791</v>
      </c>
      <c r="E6856" s="373" t="s">
        <v>5286</v>
      </c>
      <c r="F6856" s="375" t="s">
        <v>5796</v>
      </c>
      <c r="G6856" s="376" t="s">
        <v>86</v>
      </c>
      <c r="H6856" s="377">
        <v>0.29630000000000001</v>
      </c>
      <c r="I6856" s="378">
        <v>11.07</v>
      </c>
      <c r="J6856" s="378">
        <v>3.28</v>
      </c>
      <c r="K6856" s="379"/>
      <c r="L6856" s="493">
        <v>13.34</v>
      </c>
    </row>
    <row r="6857" spans="1:13" x14ac:dyDescent="0.2">
      <c r="A6857" s="359" t="s">
        <v>11290</v>
      </c>
      <c r="B6857" s="373" t="s">
        <v>5794</v>
      </c>
      <c r="C6857" s="374" t="s">
        <v>6197</v>
      </c>
      <c r="D6857" s="373" t="s">
        <v>5791</v>
      </c>
      <c r="E6857" s="373" t="s">
        <v>5364</v>
      </c>
      <c r="F6857" s="375" t="s">
        <v>5798</v>
      </c>
      <c r="G6857" s="376" t="s">
        <v>5885</v>
      </c>
      <c r="H6857" s="377">
        <v>2.5000000000000001E-3</v>
      </c>
      <c r="I6857" s="378">
        <v>154.26</v>
      </c>
      <c r="J6857" s="378">
        <v>0.38</v>
      </c>
      <c r="K6857" s="379"/>
      <c r="L6857" s="493">
        <v>185.84</v>
      </c>
    </row>
    <row r="6858" spans="1:13" x14ac:dyDescent="0.2">
      <c r="A6858" s="359" t="s">
        <v>15372</v>
      </c>
      <c r="B6858" s="396" t="s">
        <v>5794</v>
      </c>
      <c r="C6858" s="397" t="s">
        <v>6196</v>
      </c>
      <c r="D6858" s="396" t="s">
        <v>5791</v>
      </c>
      <c r="E6858" s="396" t="s">
        <v>5378</v>
      </c>
      <c r="F6858" s="398" t="s">
        <v>5798</v>
      </c>
      <c r="G6858" s="399" t="s">
        <v>5298</v>
      </c>
      <c r="H6858" s="400">
        <v>0.32400000000000001</v>
      </c>
      <c r="I6858" s="430">
        <v>0.8</v>
      </c>
      <c r="J6858" s="380">
        <v>0.25</v>
      </c>
      <c r="K6858" s="379"/>
      <c r="L6858" s="489">
        <v>0.97</v>
      </c>
    </row>
    <row r="6859" spans="1:13" ht="12.75" thickBot="1" x14ac:dyDescent="0.25">
      <c r="A6859" s="359" t="s">
        <v>15373</v>
      </c>
      <c r="B6859" s="396" t="s">
        <v>5794</v>
      </c>
      <c r="C6859" s="397" t="s">
        <v>5797</v>
      </c>
      <c r="D6859" s="396" t="s">
        <v>5791</v>
      </c>
      <c r="E6859" s="396" t="s">
        <v>5380</v>
      </c>
      <c r="F6859" s="398" t="s">
        <v>5798</v>
      </c>
      <c r="G6859" s="399" t="s">
        <v>5298</v>
      </c>
      <c r="H6859" s="400">
        <v>0.32400000000000001</v>
      </c>
      <c r="I6859" s="430">
        <v>0.52</v>
      </c>
      <c r="J6859" s="380">
        <v>0.16</v>
      </c>
      <c r="K6859" s="379"/>
      <c r="L6859" s="489">
        <v>0.63</v>
      </c>
    </row>
    <row r="6860" spans="1:13" ht="12.75" thickTop="1" x14ac:dyDescent="0.2">
      <c r="A6860" s="359" t="s">
        <v>15374</v>
      </c>
      <c r="B6860" s="390" t="s">
        <v>5794</v>
      </c>
      <c r="C6860" s="391" t="s">
        <v>6244</v>
      </c>
      <c r="D6860" s="390" t="s">
        <v>5791</v>
      </c>
      <c r="E6860" s="390" t="s">
        <v>6245</v>
      </c>
      <c r="F6860" s="392" t="s">
        <v>5798</v>
      </c>
      <c r="G6860" s="393" t="s">
        <v>5305</v>
      </c>
      <c r="H6860" s="394">
        <v>3</v>
      </c>
      <c r="I6860" s="395">
        <v>2.7067500000000004</v>
      </c>
      <c r="J6860" s="395">
        <v>8.1199999999999992</v>
      </c>
      <c r="K6860" s="379"/>
      <c r="L6860" s="491">
        <v>3.26</v>
      </c>
    </row>
    <row r="6861" spans="1:13" x14ac:dyDescent="0.2">
      <c r="A6861" s="359" t="s">
        <v>11291</v>
      </c>
      <c r="B6861" s="360" t="s">
        <v>13346</v>
      </c>
      <c r="C6861" s="361" t="s">
        <v>5781</v>
      </c>
      <c r="D6861" s="360" t="s">
        <v>5782</v>
      </c>
      <c r="E6861" s="360" t="s">
        <v>5783</v>
      </c>
      <c r="F6861" s="362" t="s">
        <v>5784</v>
      </c>
      <c r="G6861" s="363" t="s">
        <v>5785</v>
      </c>
      <c r="H6861" s="361" t="s">
        <v>5786</v>
      </c>
      <c r="I6861" s="361" t="s">
        <v>5787</v>
      </c>
      <c r="J6861" s="361" t="s">
        <v>5788</v>
      </c>
      <c r="K6861" s="364"/>
      <c r="L6861" s="494"/>
    </row>
    <row r="6862" spans="1:13" x14ac:dyDescent="0.2">
      <c r="A6862" s="359" t="s">
        <v>11293</v>
      </c>
      <c r="B6862" s="365" t="s">
        <v>5789</v>
      </c>
      <c r="C6862" s="366" t="s">
        <v>6247</v>
      </c>
      <c r="D6862" s="365" t="s">
        <v>5791</v>
      </c>
      <c r="E6862" s="365" t="s">
        <v>434</v>
      </c>
      <c r="F6862" s="367">
        <v>16</v>
      </c>
      <c r="G6862" s="368" t="s">
        <v>172</v>
      </c>
      <c r="H6862" s="369">
        <v>1</v>
      </c>
      <c r="I6862" s="370">
        <v>11.45</v>
      </c>
      <c r="J6862" s="370">
        <v>11.45</v>
      </c>
      <c r="K6862" s="371"/>
      <c r="L6862" s="495">
        <v>13.8</v>
      </c>
      <c r="M6862" s="488">
        <v>13.8</v>
      </c>
    </row>
    <row r="6863" spans="1:13" x14ac:dyDescent="0.2">
      <c r="A6863" s="359" t="s">
        <v>11295</v>
      </c>
      <c r="B6863" s="373" t="s">
        <v>5794</v>
      </c>
      <c r="C6863" s="374" t="s">
        <v>5840</v>
      </c>
      <c r="D6863" s="373" t="s">
        <v>5791</v>
      </c>
      <c r="E6863" s="373" t="s">
        <v>5288</v>
      </c>
      <c r="F6863" s="375" t="s">
        <v>5796</v>
      </c>
      <c r="G6863" s="376" t="s">
        <v>86</v>
      </c>
      <c r="H6863" s="377">
        <v>0.36159999999999998</v>
      </c>
      <c r="I6863" s="378">
        <v>18.510000000000002</v>
      </c>
      <c r="J6863" s="378">
        <v>6.69</v>
      </c>
      <c r="K6863" s="379"/>
      <c r="L6863" s="493">
        <v>22.3</v>
      </c>
    </row>
    <row r="6864" spans="1:13" x14ac:dyDescent="0.2">
      <c r="A6864" s="359" t="s">
        <v>11296</v>
      </c>
      <c r="B6864" s="373" t="s">
        <v>5794</v>
      </c>
      <c r="C6864" s="374" t="s">
        <v>6196</v>
      </c>
      <c r="D6864" s="373" t="s">
        <v>5791</v>
      </c>
      <c r="E6864" s="373" t="s">
        <v>5378</v>
      </c>
      <c r="F6864" s="375" t="s">
        <v>5798</v>
      </c>
      <c r="G6864" s="376" t="s">
        <v>5298</v>
      </c>
      <c r="H6864" s="377">
        <v>0.16200000000000001</v>
      </c>
      <c r="I6864" s="378">
        <v>0.8</v>
      </c>
      <c r="J6864" s="378">
        <v>0.12</v>
      </c>
      <c r="K6864" s="379"/>
      <c r="L6864" s="493">
        <v>0.97</v>
      </c>
    </row>
    <row r="6865" spans="1:13" x14ac:dyDescent="0.2">
      <c r="A6865" s="359" t="s">
        <v>11297</v>
      </c>
      <c r="B6865" s="373" t="s">
        <v>5794</v>
      </c>
      <c r="C6865" s="374" t="s">
        <v>5797</v>
      </c>
      <c r="D6865" s="373" t="s">
        <v>5791</v>
      </c>
      <c r="E6865" s="373" t="s">
        <v>5380</v>
      </c>
      <c r="F6865" s="375" t="s">
        <v>5798</v>
      </c>
      <c r="G6865" s="376" t="s">
        <v>5298</v>
      </c>
      <c r="H6865" s="377">
        <v>0.16200000000000001</v>
      </c>
      <c r="I6865" s="378">
        <v>0.52</v>
      </c>
      <c r="J6865" s="378">
        <v>0.08</v>
      </c>
      <c r="K6865" s="379"/>
      <c r="L6865" s="493">
        <v>0.63</v>
      </c>
    </row>
    <row r="6866" spans="1:13" x14ac:dyDescent="0.2">
      <c r="A6866" s="359" t="s">
        <v>15375</v>
      </c>
      <c r="B6866" s="396" t="s">
        <v>5794</v>
      </c>
      <c r="C6866" s="397" t="s">
        <v>5815</v>
      </c>
      <c r="D6866" s="396" t="s">
        <v>5791</v>
      </c>
      <c r="E6866" s="396" t="s">
        <v>5286</v>
      </c>
      <c r="F6866" s="398" t="s">
        <v>5796</v>
      </c>
      <c r="G6866" s="399" t="s">
        <v>86</v>
      </c>
      <c r="H6866" s="400">
        <v>0.39389999999999997</v>
      </c>
      <c r="I6866" s="430">
        <v>11.07</v>
      </c>
      <c r="J6866" s="380">
        <v>4.3600000000000003</v>
      </c>
      <c r="K6866" s="379"/>
      <c r="L6866" s="489">
        <v>13.34</v>
      </c>
    </row>
    <row r="6867" spans="1:13" ht="12.75" thickBot="1" x14ac:dyDescent="0.25">
      <c r="A6867" s="359" t="s">
        <v>15376</v>
      </c>
      <c r="B6867" s="396" t="s">
        <v>5794</v>
      </c>
      <c r="C6867" s="397" t="s">
        <v>6197</v>
      </c>
      <c r="D6867" s="396" t="s">
        <v>5791</v>
      </c>
      <c r="E6867" s="396" t="s">
        <v>5364</v>
      </c>
      <c r="F6867" s="398" t="s">
        <v>5798</v>
      </c>
      <c r="G6867" s="399" t="s">
        <v>5885</v>
      </c>
      <c r="H6867" s="400">
        <v>1.2999999999999999E-3</v>
      </c>
      <c r="I6867" s="430">
        <v>154.26</v>
      </c>
      <c r="J6867" s="380">
        <v>0.2</v>
      </c>
      <c r="K6867" s="379"/>
      <c r="L6867" s="489">
        <v>185.84</v>
      </c>
    </row>
    <row r="6868" spans="1:13" ht="12.75" thickTop="1" x14ac:dyDescent="0.2">
      <c r="A6868" s="359" t="s">
        <v>15377</v>
      </c>
      <c r="B6868" s="407" t="s">
        <v>13347</v>
      </c>
      <c r="C6868" s="408" t="s">
        <v>5781</v>
      </c>
      <c r="D6868" s="407" t="s">
        <v>5782</v>
      </c>
      <c r="E6868" s="407" t="s">
        <v>5783</v>
      </c>
      <c r="F6868" s="409" t="s">
        <v>5784</v>
      </c>
      <c r="G6868" s="410" t="s">
        <v>5785</v>
      </c>
      <c r="H6868" s="408" t="s">
        <v>5786</v>
      </c>
      <c r="I6868" s="408" t="s">
        <v>5787</v>
      </c>
      <c r="J6868" s="408" t="s">
        <v>5788</v>
      </c>
      <c r="K6868" s="364"/>
      <c r="L6868" s="492"/>
    </row>
    <row r="6869" spans="1:13" x14ac:dyDescent="0.2">
      <c r="A6869" s="359" t="s">
        <v>11298</v>
      </c>
      <c r="B6869" s="365" t="s">
        <v>5789</v>
      </c>
      <c r="C6869" s="366" t="s">
        <v>13042</v>
      </c>
      <c r="D6869" s="365" t="s">
        <v>5791</v>
      </c>
      <c r="E6869" s="365" t="s">
        <v>2194</v>
      </c>
      <c r="F6869" s="367">
        <v>18</v>
      </c>
      <c r="G6869" s="368" t="s">
        <v>5793</v>
      </c>
      <c r="H6869" s="369">
        <v>1</v>
      </c>
      <c r="I6869" s="370">
        <v>380.38</v>
      </c>
      <c r="J6869" s="370">
        <v>380.38</v>
      </c>
      <c r="K6869" s="371"/>
      <c r="L6869" s="495">
        <v>458.18</v>
      </c>
      <c r="M6869" s="488">
        <v>458.18</v>
      </c>
    </row>
    <row r="6870" spans="1:13" x14ac:dyDescent="0.2">
      <c r="A6870" s="359" t="s">
        <v>11300</v>
      </c>
      <c r="B6870" s="373" t="s">
        <v>5794</v>
      </c>
      <c r="C6870" s="374" t="s">
        <v>5840</v>
      </c>
      <c r="D6870" s="373" t="s">
        <v>5791</v>
      </c>
      <c r="E6870" s="373" t="s">
        <v>5288</v>
      </c>
      <c r="F6870" s="375" t="s">
        <v>5796</v>
      </c>
      <c r="G6870" s="376" t="s">
        <v>86</v>
      </c>
      <c r="H6870" s="377">
        <v>1.1979</v>
      </c>
      <c r="I6870" s="378">
        <v>18.510000000000002</v>
      </c>
      <c r="J6870" s="378">
        <v>22.17</v>
      </c>
      <c r="K6870" s="379"/>
      <c r="L6870" s="493">
        <v>22.3</v>
      </c>
    </row>
    <row r="6871" spans="1:13" x14ac:dyDescent="0.2">
      <c r="A6871" s="359" t="s">
        <v>11301</v>
      </c>
      <c r="B6871" s="373" t="s">
        <v>5794</v>
      </c>
      <c r="C6871" s="374" t="s">
        <v>5815</v>
      </c>
      <c r="D6871" s="373" t="s">
        <v>5791</v>
      </c>
      <c r="E6871" s="373" t="s">
        <v>5286</v>
      </c>
      <c r="F6871" s="375" t="s">
        <v>5796</v>
      </c>
      <c r="G6871" s="376" t="s">
        <v>86</v>
      </c>
      <c r="H6871" s="377">
        <v>1.2831999999999999</v>
      </c>
      <c r="I6871" s="378">
        <v>11.07</v>
      </c>
      <c r="J6871" s="378">
        <v>14.2</v>
      </c>
      <c r="K6871" s="379"/>
      <c r="L6871" s="493">
        <v>13.34</v>
      </c>
    </row>
    <row r="6872" spans="1:13" x14ac:dyDescent="0.2">
      <c r="A6872" s="359" t="s">
        <v>11302</v>
      </c>
      <c r="B6872" s="373" t="s">
        <v>5794</v>
      </c>
      <c r="C6872" s="374" t="s">
        <v>7011</v>
      </c>
      <c r="D6872" s="373" t="s">
        <v>5791</v>
      </c>
      <c r="E6872" s="373" t="s">
        <v>7012</v>
      </c>
      <c r="F6872" s="375" t="s">
        <v>5798</v>
      </c>
      <c r="G6872" s="376" t="s">
        <v>5305</v>
      </c>
      <c r="H6872" s="377">
        <v>0.37040000000000001</v>
      </c>
      <c r="I6872" s="378">
        <v>21.2</v>
      </c>
      <c r="J6872" s="378">
        <v>7.85</v>
      </c>
      <c r="K6872" s="379"/>
      <c r="L6872" s="493">
        <v>25.55</v>
      </c>
    </row>
    <row r="6873" spans="1:13" x14ac:dyDescent="0.2">
      <c r="A6873" s="359" t="s">
        <v>11303</v>
      </c>
      <c r="B6873" s="373" t="s">
        <v>5794</v>
      </c>
      <c r="C6873" s="374" t="s">
        <v>13047</v>
      </c>
      <c r="D6873" s="373" t="s">
        <v>5791</v>
      </c>
      <c r="E6873" s="373" t="s">
        <v>13048</v>
      </c>
      <c r="F6873" s="375" t="s">
        <v>5798</v>
      </c>
      <c r="G6873" s="376" t="s">
        <v>5298</v>
      </c>
      <c r="H6873" s="377">
        <v>1.8073999999999999</v>
      </c>
      <c r="I6873" s="378">
        <v>8.4600000000000009</v>
      </c>
      <c r="J6873" s="378">
        <v>15.29</v>
      </c>
      <c r="K6873" s="379"/>
      <c r="L6873" s="493">
        <v>10.199999999999999</v>
      </c>
    </row>
    <row r="6874" spans="1:13" x14ac:dyDescent="0.2">
      <c r="A6874" s="359" t="s">
        <v>11304</v>
      </c>
      <c r="B6874" s="373" t="s">
        <v>5794</v>
      </c>
      <c r="C6874" s="374" t="s">
        <v>13050</v>
      </c>
      <c r="D6874" s="373" t="s">
        <v>5791</v>
      </c>
      <c r="E6874" s="373" t="s">
        <v>13051</v>
      </c>
      <c r="F6874" s="375" t="s">
        <v>5798</v>
      </c>
      <c r="G6874" s="376" t="s">
        <v>5298</v>
      </c>
      <c r="H6874" s="377">
        <v>14.4063</v>
      </c>
      <c r="I6874" s="378">
        <v>8.5895389444588925</v>
      </c>
      <c r="J6874" s="378">
        <v>123.74</v>
      </c>
      <c r="K6874" s="379"/>
      <c r="L6874" s="493">
        <v>10.34</v>
      </c>
    </row>
    <row r="6875" spans="1:13" x14ac:dyDescent="0.2">
      <c r="A6875" s="359" t="s">
        <v>15378</v>
      </c>
      <c r="B6875" s="396" t="s">
        <v>5794</v>
      </c>
      <c r="C6875" s="397" t="s">
        <v>13053</v>
      </c>
      <c r="D6875" s="396" t="s">
        <v>5791</v>
      </c>
      <c r="E6875" s="396" t="s">
        <v>13054</v>
      </c>
      <c r="F6875" s="398" t="s">
        <v>5798</v>
      </c>
      <c r="G6875" s="399" t="s">
        <v>5298</v>
      </c>
      <c r="H6875" s="400">
        <v>8.5</v>
      </c>
      <c r="I6875" s="430">
        <v>8.4</v>
      </c>
      <c r="J6875" s="380">
        <v>71.400000000000006</v>
      </c>
      <c r="K6875" s="379"/>
      <c r="L6875" s="489">
        <v>10.119999999999999</v>
      </c>
    </row>
    <row r="6876" spans="1:13" ht="12.75" thickBot="1" x14ac:dyDescent="0.25">
      <c r="A6876" s="359" t="s">
        <v>15379</v>
      </c>
      <c r="B6876" s="396" t="s">
        <v>5794</v>
      </c>
      <c r="C6876" s="397" t="s">
        <v>6258</v>
      </c>
      <c r="D6876" s="396" t="s">
        <v>5791</v>
      </c>
      <c r="E6876" s="396" t="s">
        <v>5414</v>
      </c>
      <c r="F6876" s="398" t="s">
        <v>5798</v>
      </c>
      <c r="G6876" s="399" t="s">
        <v>5305</v>
      </c>
      <c r="H6876" s="400">
        <v>3.32E-2</v>
      </c>
      <c r="I6876" s="430">
        <v>9.0299999999999994</v>
      </c>
      <c r="J6876" s="380">
        <v>0.28999999999999998</v>
      </c>
      <c r="K6876" s="379"/>
      <c r="L6876" s="489">
        <v>10.88</v>
      </c>
    </row>
    <row r="6877" spans="1:13" ht="12.75" thickTop="1" x14ac:dyDescent="0.2">
      <c r="A6877" s="359" t="s">
        <v>15380</v>
      </c>
      <c r="B6877" s="390" t="s">
        <v>5794</v>
      </c>
      <c r="C6877" s="391" t="s">
        <v>6250</v>
      </c>
      <c r="D6877" s="390" t="s">
        <v>5791</v>
      </c>
      <c r="E6877" s="390" t="s">
        <v>5413</v>
      </c>
      <c r="F6877" s="392" t="s">
        <v>5798</v>
      </c>
      <c r="G6877" s="393" t="s">
        <v>5305</v>
      </c>
      <c r="H6877" s="394">
        <v>5.9499999999999997E-2</v>
      </c>
      <c r="I6877" s="395">
        <v>12.5</v>
      </c>
      <c r="J6877" s="395">
        <v>0.74</v>
      </c>
      <c r="K6877" s="379"/>
      <c r="L6877" s="491">
        <v>15.06</v>
      </c>
    </row>
    <row r="6878" spans="1:13" x14ac:dyDescent="0.2">
      <c r="A6878" s="359" t="s">
        <v>11305</v>
      </c>
      <c r="B6878" s="373" t="s">
        <v>5794</v>
      </c>
      <c r="C6878" s="374" t="s">
        <v>7833</v>
      </c>
      <c r="D6878" s="373" t="s">
        <v>5791</v>
      </c>
      <c r="E6878" s="373" t="s">
        <v>7834</v>
      </c>
      <c r="F6878" s="375" t="s">
        <v>5798</v>
      </c>
      <c r="G6878" s="376" t="s">
        <v>5305</v>
      </c>
      <c r="H6878" s="377">
        <v>0.74070000000000003</v>
      </c>
      <c r="I6878" s="378">
        <v>21.23</v>
      </c>
      <c r="J6878" s="378">
        <v>15.72</v>
      </c>
      <c r="K6878" s="379"/>
      <c r="L6878" s="493">
        <v>25.58</v>
      </c>
    </row>
    <row r="6879" spans="1:13" x14ac:dyDescent="0.2">
      <c r="A6879" s="359" t="s">
        <v>11307</v>
      </c>
      <c r="B6879" s="373" t="s">
        <v>5794</v>
      </c>
      <c r="C6879" s="374" t="s">
        <v>6261</v>
      </c>
      <c r="D6879" s="373" t="s">
        <v>5791</v>
      </c>
      <c r="E6879" s="373" t="s">
        <v>5409</v>
      </c>
      <c r="F6879" s="375" t="s">
        <v>5798</v>
      </c>
      <c r="G6879" s="376" t="s">
        <v>5298</v>
      </c>
      <c r="H6879" s="377">
        <v>0.1409</v>
      </c>
      <c r="I6879" s="378">
        <v>23.16</v>
      </c>
      <c r="J6879" s="378">
        <v>3.26</v>
      </c>
      <c r="K6879" s="379"/>
      <c r="L6879" s="493">
        <v>27.91</v>
      </c>
    </row>
    <row r="6880" spans="1:13" x14ac:dyDescent="0.2">
      <c r="A6880" s="359" t="s">
        <v>11309</v>
      </c>
      <c r="B6880" s="373" t="s">
        <v>5794</v>
      </c>
      <c r="C6880" s="374" t="s">
        <v>13060</v>
      </c>
      <c r="D6880" s="373" t="s">
        <v>5791</v>
      </c>
      <c r="E6880" s="373" t="s">
        <v>5416</v>
      </c>
      <c r="F6880" s="375" t="s">
        <v>5798</v>
      </c>
      <c r="G6880" s="376" t="s">
        <v>5305</v>
      </c>
      <c r="H6880" s="377">
        <v>1</v>
      </c>
      <c r="I6880" s="378">
        <v>97.1</v>
      </c>
      <c r="J6880" s="378">
        <v>97.1</v>
      </c>
      <c r="K6880" s="379"/>
      <c r="L6880" s="493">
        <v>116.98</v>
      </c>
    </row>
    <row r="6881" spans="1:13" x14ac:dyDescent="0.2">
      <c r="A6881" s="359" t="s">
        <v>11310</v>
      </c>
      <c r="B6881" s="373" t="s">
        <v>5794</v>
      </c>
      <c r="C6881" s="374" t="s">
        <v>9073</v>
      </c>
      <c r="D6881" s="373" t="s">
        <v>5791</v>
      </c>
      <c r="E6881" s="373" t="s">
        <v>9074</v>
      </c>
      <c r="F6881" s="375" t="s">
        <v>5798</v>
      </c>
      <c r="G6881" s="376" t="s">
        <v>5305</v>
      </c>
      <c r="H6881" s="377">
        <v>0.37040000000000001</v>
      </c>
      <c r="I6881" s="378">
        <v>3.56</v>
      </c>
      <c r="J6881" s="378">
        <v>1.31</v>
      </c>
      <c r="K6881" s="379"/>
      <c r="L6881" s="493">
        <v>4.29</v>
      </c>
    </row>
    <row r="6882" spans="1:13" x14ac:dyDescent="0.2">
      <c r="A6882" s="359" t="s">
        <v>11311</v>
      </c>
      <c r="B6882" s="373" t="s">
        <v>5794</v>
      </c>
      <c r="C6882" s="374" t="s">
        <v>6259</v>
      </c>
      <c r="D6882" s="373" t="s">
        <v>5791</v>
      </c>
      <c r="E6882" s="373" t="s">
        <v>5411</v>
      </c>
      <c r="F6882" s="375" t="s">
        <v>5798</v>
      </c>
      <c r="G6882" s="376" t="s">
        <v>5305</v>
      </c>
      <c r="H6882" s="377">
        <v>0.29759999999999998</v>
      </c>
      <c r="I6882" s="378">
        <v>2.2400000000000002</v>
      </c>
      <c r="J6882" s="378">
        <v>0.66</v>
      </c>
      <c r="K6882" s="379"/>
      <c r="L6882" s="493">
        <v>2.71</v>
      </c>
    </row>
    <row r="6883" spans="1:13" x14ac:dyDescent="0.2">
      <c r="A6883" s="359" t="s">
        <v>11312</v>
      </c>
      <c r="B6883" s="373" t="s">
        <v>5794</v>
      </c>
      <c r="C6883" s="374" t="s">
        <v>6260</v>
      </c>
      <c r="D6883" s="373" t="s">
        <v>5791</v>
      </c>
      <c r="E6883" s="373" t="s">
        <v>5407</v>
      </c>
      <c r="F6883" s="375" t="s">
        <v>5798</v>
      </c>
      <c r="G6883" s="376" t="s">
        <v>5298</v>
      </c>
      <c r="H6883" s="377">
        <v>0.23810000000000001</v>
      </c>
      <c r="I6883" s="378">
        <v>27.94</v>
      </c>
      <c r="J6883" s="378">
        <v>6.65</v>
      </c>
      <c r="K6883" s="379"/>
      <c r="L6883" s="493">
        <v>33.659999999999997</v>
      </c>
    </row>
    <row r="6884" spans="1:13" x14ac:dyDescent="0.2">
      <c r="A6884" s="359" t="s">
        <v>15381</v>
      </c>
      <c r="B6884" s="381" t="s">
        <v>13348</v>
      </c>
      <c r="C6884" s="382" t="s">
        <v>5781</v>
      </c>
      <c r="D6884" s="381" t="s">
        <v>5782</v>
      </c>
      <c r="E6884" s="381" t="s">
        <v>5783</v>
      </c>
      <c r="F6884" s="383" t="s">
        <v>5784</v>
      </c>
      <c r="G6884" s="384" t="s">
        <v>5785</v>
      </c>
      <c r="H6884" s="382" t="s">
        <v>5786</v>
      </c>
      <c r="I6884" s="431" t="s">
        <v>5787</v>
      </c>
      <c r="J6884" s="382" t="s">
        <v>5788</v>
      </c>
      <c r="K6884" s="364"/>
    </row>
    <row r="6885" spans="1:13" ht="12.75" thickBot="1" x14ac:dyDescent="0.25">
      <c r="A6885" s="359" t="s">
        <v>15382</v>
      </c>
      <c r="B6885" s="385" t="s">
        <v>5789</v>
      </c>
      <c r="C6885" s="386" t="s">
        <v>13349</v>
      </c>
      <c r="D6885" s="385" t="s">
        <v>5791</v>
      </c>
      <c r="E6885" s="385" t="s">
        <v>2445</v>
      </c>
      <c r="F6885" s="387">
        <v>18</v>
      </c>
      <c r="G6885" s="388" t="s">
        <v>5793</v>
      </c>
      <c r="H6885" s="389">
        <v>1</v>
      </c>
      <c r="I6885" s="432">
        <v>271</v>
      </c>
      <c r="J6885" s="372">
        <v>271</v>
      </c>
      <c r="K6885" s="371"/>
      <c r="L6885" s="488">
        <v>326.45</v>
      </c>
      <c r="M6885" s="488">
        <v>326.45</v>
      </c>
    </row>
    <row r="6886" spans="1:13" ht="12.75" thickTop="1" x14ac:dyDescent="0.2">
      <c r="A6886" s="359" t="s">
        <v>15383</v>
      </c>
      <c r="B6886" s="390" t="s">
        <v>5794</v>
      </c>
      <c r="C6886" s="391" t="s">
        <v>5840</v>
      </c>
      <c r="D6886" s="390" t="s">
        <v>5791</v>
      </c>
      <c r="E6886" s="390" t="s">
        <v>5288</v>
      </c>
      <c r="F6886" s="392" t="s">
        <v>5796</v>
      </c>
      <c r="G6886" s="393" t="s">
        <v>86</v>
      </c>
      <c r="H6886" s="394">
        <v>1.6</v>
      </c>
      <c r="I6886" s="395">
        <v>18.510000000000002</v>
      </c>
      <c r="J6886" s="395">
        <v>29.61</v>
      </c>
      <c r="K6886" s="379"/>
      <c r="L6886" s="491">
        <v>22.3</v>
      </c>
    </row>
    <row r="6887" spans="1:13" x14ac:dyDescent="0.2">
      <c r="A6887" s="359" t="s">
        <v>11313</v>
      </c>
      <c r="B6887" s="373" t="s">
        <v>5794</v>
      </c>
      <c r="C6887" s="374" t="s">
        <v>5815</v>
      </c>
      <c r="D6887" s="373" t="s">
        <v>5791</v>
      </c>
      <c r="E6887" s="373" t="s">
        <v>5286</v>
      </c>
      <c r="F6887" s="375" t="s">
        <v>5796</v>
      </c>
      <c r="G6887" s="376" t="s">
        <v>86</v>
      </c>
      <c r="H6887" s="377">
        <v>1.7</v>
      </c>
      <c r="I6887" s="378">
        <v>11.07</v>
      </c>
      <c r="J6887" s="378">
        <v>18.809999999999999</v>
      </c>
      <c r="K6887" s="379"/>
      <c r="L6887" s="493">
        <v>13.34</v>
      </c>
    </row>
    <row r="6888" spans="1:13" x14ac:dyDescent="0.2">
      <c r="A6888" s="359" t="s">
        <v>11315</v>
      </c>
      <c r="B6888" s="373" t="s">
        <v>5794</v>
      </c>
      <c r="C6888" s="374" t="s">
        <v>6197</v>
      </c>
      <c r="D6888" s="373" t="s">
        <v>5791</v>
      </c>
      <c r="E6888" s="373" t="s">
        <v>5364</v>
      </c>
      <c r="F6888" s="375" t="s">
        <v>5798</v>
      </c>
      <c r="G6888" s="376" t="s">
        <v>5885</v>
      </c>
      <c r="H6888" s="377">
        <v>2.5000000000000001E-2</v>
      </c>
      <c r="I6888" s="378">
        <v>154.26</v>
      </c>
      <c r="J6888" s="378">
        <v>3.85</v>
      </c>
      <c r="K6888" s="379"/>
      <c r="L6888" s="493">
        <v>185.84</v>
      </c>
    </row>
    <row r="6889" spans="1:13" x14ac:dyDescent="0.2">
      <c r="A6889" s="359" t="s">
        <v>11317</v>
      </c>
      <c r="B6889" s="373" t="s">
        <v>5794</v>
      </c>
      <c r="C6889" s="374" t="s">
        <v>6196</v>
      </c>
      <c r="D6889" s="373" t="s">
        <v>5791</v>
      </c>
      <c r="E6889" s="373" t="s">
        <v>5378</v>
      </c>
      <c r="F6889" s="375" t="s">
        <v>5798</v>
      </c>
      <c r="G6889" s="376" t="s">
        <v>5298</v>
      </c>
      <c r="H6889" s="377">
        <v>1</v>
      </c>
      <c r="I6889" s="378">
        <v>0.8</v>
      </c>
      <c r="J6889" s="378">
        <v>0.8</v>
      </c>
      <c r="K6889" s="379"/>
      <c r="L6889" s="493">
        <v>0.97</v>
      </c>
    </row>
    <row r="6890" spans="1:13" x14ac:dyDescent="0.2">
      <c r="A6890" s="359" t="s">
        <v>11318</v>
      </c>
      <c r="B6890" s="373" t="s">
        <v>5794</v>
      </c>
      <c r="C6890" s="374" t="s">
        <v>5797</v>
      </c>
      <c r="D6890" s="373" t="s">
        <v>5791</v>
      </c>
      <c r="E6890" s="373" t="s">
        <v>5380</v>
      </c>
      <c r="F6890" s="375" t="s">
        <v>5798</v>
      </c>
      <c r="G6890" s="376" t="s">
        <v>5298</v>
      </c>
      <c r="H6890" s="377">
        <v>4.5999999999999996</v>
      </c>
      <c r="I6890" s="378">
        <v>0.53104999999998337</v>
      </c>
      <c r="J6890" s="378">
        <v>2.44</v>
      </c>
      <c r="K6890" s="379"/>
      <c r="L6890" s="493">
        <v>0.63</v>
      </c>
    </row>
    <row r="6891" spans="1:13" x14ac:dyDescent="0.2">
      <c r="A6891" s="359" t="s">
        <v>11319</v>
      </c>
      <c r="B6891" s="373" t="s">
        <v>5794</v>
      </c>
      <c r="C6891" s="374" t="s">
        <v>13350</v>
      </c>
      <c r="D6891" s="373" t="s">
        <v>5791</v>
      </c>
      <c r="E6891" s="373" t="s">
        <v>13351</v>
      </c>
      <c r="F6891" s="375" t="s">
        <v>5798</v>
      </c>
      <c r="G6891" s="376" t="s">
        <v>5793</v>
      </c>
      <c r="H6891" s="377">
        <v>1</v>
      </c>
      <c r="I6891" s="378">
        <v>215.49</v>
      </c>
      <c r="J6891" s="378">
        <v>215.49</v>
      </c>
      <c r="K6891" s="379"/>
      <c r="L6891" s="493">
        <v>259.60000000000002</v>
      </c>
    </row>
    <row r="6892" spans="1:13" x14ac:dyDescent="0.2">
      <c r="A6892" s="359" t="s">
        <v>11320</v>
      </c>
      <c r="B6892" s="360" t="s">
        <v>13352</v>
      </c>
      <c r="C6892" s="361" t="s">
        <v>5781</v>
      </c>
      <c r="D6892" s="360" t="s">
        <v>5782</v>
      </c>
      <c r="E6892" s="360" t="s">
        <v>5783</v>
      </c>
      <c r="F6892" s="362" t="s">
        <v>5784</v>
      </c>
      <c r="G6892" s="363" t="s">
        <v>5785</v>
      </c>
      <c r="H6892" s="361" t="s">
        <v>5786</v>
      </c>
      <c r="I6892" s="361" t="s">
        <v>5787</v>
      </c>
      <c r="J6892" s="361" t="s">
        <v>5788</v>
      </c>
      <c r="K6892" s="364"/>
      <c r="L6892" s="494"/>
    </row>
    <row r="6893" spans="1:13" x14ac:dyDescent="0.2">
      <c r="A6893" s="359" t="s">
        <v>15384</v>
      </c>
      <c r="B6893" s="385" t="s">
        <v>5789</v>
      </c>
      <c r="C6893" s="386" t="s">
        <v>6249</v>
      </c>
      <c r="D6893" s="385" t="s">
        <v>5791</v>
      </c>
      <c r="E6893" s="385" t="s">
        <v>439</v>
      </c>
      <c r="F6893" s="387">
        <v>18</v>
      </c>
      <c r="G6893" s="388" t="s">
        <v>5793</v>
      </c>
      <c r="H6893" s="389">
        <v>1</v>
      </c>
      <c r="I6893" s="432">
        <v>590.7700000000001</v>
      </c>
      <c r="J6893" s="372">
        <v>590.77</v>
      </c>
      <c r="K6893" s="371"/>
      <c r="L6893" s="488">
        <v>711.6</v>
      </c>
      <c r="M6893" s="488">
        <v>711.6</v>
      </c>
    </row>
    <row r="6894" spans="1:13" ht="12.75" thickBot="1" x14ac:dyDescent="0.25">
      <c r="A6894" s="359" t="s">
        <v>15385</v>
      </c>
      <c r="B6894" s="396" t="s">
        <v>5794</v>
      </c>
      <c r="C6894" s="397" t="s">
        <v>5840</v>
      </c>
      <c r="D6894" s="396" t="s">
        <v>5791</v>
      </c>
      <c r="E6894" s="396" t="s">
        <v>5288</v>
      </c>
      <c r="F6894" s="398" t="s">
        <v>5796</v>
      </c>
      <c r="G6894" s="399" t="s">
        <v>86</v>
      </c>
      <c r="H6894" s="400">
        <v>1.3187</v>
      </c>
      <c r="I6894" s="430">
        <v>18.510000000000002</v>
      </c>
      <c r="J6894" s="380">
        <v>24.4</v>
      </c>
      <c r="K6894" s="379"/>
      <c r="L6894" s="489">
        <v>22.3</v>
      </c>
    </row>
    <row r="6895" spans="1:13" ht="12.75" thickTop="1" x14ac:dyDescent="0.2">
      <c r="A6895" s="359" t="s">
        <v>15386</v>
      </c>
      <c r="B6895" s="390" t="s">
        <v>5794</v>
      </c>
      <c r="C6895" s="391" t="s">
        <v>5797</v>
      </c>
      <c r="D6895" s="390" t="s">
        <v>5791</v>
      </c>
      <c r="E6895" s="390" t="s">
        <v>5380</v>
      </c>
      <c r="F6895" s="392" t="s">
        <v>5798</v>
      </c>
      <c r="G6895" s="393" t="s">
        <v>5298</v>
      </c>
      <c r="H6895" s="394">
        <v>5</v>
      </c>
      <c r="I6895" s="395">
        <v>0.52</v>
      </c>
      <c r="J6895" s="395">
        <v>2.6</v>
      </c>
      <c r="K6895" s="379"/>
      <c r="L6895" s="491">
        <v>0.63</v>
      </c>
    </row>
    <row r="6896" spans="1:13" x14ac:dyDescent="0.2">
      <c r="A6896" s="359" t="s">
        <v>11321</v>
      </c>
      <c r="B6896" s="373" t="s">
        <v>5794</v>
      </c>
      <c r="C6896" s="374" t="s">
        <v>6250</v>
      </c>
      <c r="D6896" s="373" t="s">
        <v>5791</v>
      </c>
      <c r="E6896" s="373" t="s">
        <v>5413</v>
      </c>
      <c r="F6896" s="375" t="s">
        <v>5798</v>
      </c>
      <c r="G6896" s="376" t="s">
        <v>5305</v>
      </c>
      <c r="H6896" s="377">
        <v>5.9499999999999997E-2</v>
      </c>
      <c r="I6896" s="378">
        <v>12.5</v>
      </c>
      <c r="J6896" s="378">
        <v>0.74</v>
      </c>
      <c r="K6896" s="379"/>
      <c r="L6896" s="493">
        <v>15.06</v>
      </c>
    </row>
    <row r="6897" spans="1:13" x14ac:dyDescent="0.2">
      <c r="A6897" s="359" t="s">
        <v>11323</v>
      </c>
      <c r="B6897" s="373" t="s">
        <v>5794</v>
      </c>
      <c r="C6897" s="374" t="s">
        <v>6251</v>
      </c>
      <c r="D6897" s="373" t="s">
        <v>5791</v>
      </c>
      <c r="E6897" s="373" t="s">
        <v>6252</v>
      </c>
      <c r="F6897" s="375" t="s">
        <v>5798</v>
      </c>
      <c r="G6897" s="376" t="s">
        <v>5305</v>
      </c>
      <c r="H6897" s="377">
        <v>1.7857000000000001</v>
      </c>
      <c r="I6897" s="378">
        <v>10.220000000000001</v>
      </c>
      <c r="J6897" s="378">
        <v>18.239999999999998</v>
      </c>
      <c r="K6897" s="379"/>
      <c r="L6897" s="493">
        <v>12.32</v>
      </c>
    </row>
    <row r="6898" spans="1:13" x14ac:dyDescent="0.2">
      <c r="A6898" s="359" t="s">
        <v>11324</v>
      </c>
      <c r="B6898" s="373" t="s">
        <v>5794</v>
      </c>
      <c r="C6898" s="374" t="s">
        <v>6253</v>
      </c>
      <c r="D6898" s="373" t="s">
        <v>5791</v>
      </c>
      <c r="E6898" s="373" t="s">
        <v>5416</v>
      </c>
      <c r="F6898" s="375" t="s">
        <v>5798</v>
      </c>
      <c r="G6898" s="376" t="s">
        <v>5305</v>
      </c>
      <c r="H6898" s="377">
        <v>1</v>
      </c>
      <c r="I6898" s="378">
        <v>143.63999999999999</v>
      </c>
      <c r="J6898" s="378">
        <v>143.63999999999999</v>
      </c>
      <c r="K6898" s="379"/>
      <c r="L6898" s="493">
        <v>173.04</v>
      </c>
    </row>
    <row r="6899" spans="1:13" x14ac:dyDescent="0.2">
      <c r="A6899" s="359" t="s">
        <v>11325</v>
      </c>
      <c r="B6899" s="373" t="s">
        <v>5794</v>
      </c>
      <c r="C6899" s="374" t="s">
        <v>5815</v>
      </c>
      <c r="D6899" s="373" t="s">
        <v>5791</v>
      </c>
      <c r="E6899" s="373" t="s">
        <v>5286</v>
      </c>
      <c r="F6899" s="375" t="s">
        <v>5796</v>
      </c>
      <c r="G6899" s="376" t="s">
        <v>86</v>
      </c>
      <c r="H6899" s="377">
        <v>1.2222999999999999</v>
      </c>
      <c r="I6899" s="378">
        <v>11.07</v>
      </c>
      <c r="J6899" s="378">
        <v>13.53</v>
      </c>
      <c r="K6899" s="379"/>
      <c r="L6899" s="493">
        <v>13.34</v>
      </c>
    </row>
    <row r="6900" spans="1:13" x14ac:dyDescent="0.2">
      <c r="A6900" s="359" t="s">
        <v>11326</v>
      </c>
      <c r="B6900" s="373" t="s">
        <v>5794</v>
      </c>
      <c r="C6900" s="374" t="s">
        <v>6254</v>
      </c>
      <c r="D6900" s="373" t="s">
        <v>5791</v>
      </c>
      <c r="E6900" s="373" t="s">
        <v>6255</v>
      </c>
      <c r="F6900" s="375" t="s">
        <v>5798</v>
      </c>
      <c r="G6900" s="376" t="s">
        <v>5298</v>
      </c>
      <c r="H6900" s="377">
        <v>18.741800000000001</v>
      </c>
      <c r="I6900" s="378">
        <v>8.6312434782608705</v>
      </c>
      <c r="J6900" s="378">
        <v>161.76</v>
      </c>
      <c r="K6900" s="379"/>
      <c r="L6900" s="493">
        <v>10.39</v>
      </c>
    </row>
    <row r="6901" spans="1:13" x14ac:dyDescent="0.2">
      <c r="A6901" s="359" t="s">
        <v>15387</v>
      </c>
      <c r="B6901" s="396" t="s">
        <v>5794</v>
      </c>
      <c r="C6901" s="397" t="s">
        <v>6197</v>
      </c>
      <c r="D6901" s="396" t="s">
        <v>5791</v>
      </c>
      <c r="E6901" s="396" t="s">
        <v>5364</v>
      </c>
      <c r="F6901" s="398" t="s">
        <v>5798</v>
      </c>
      <c r="G6901" s="399" t="s">
        <v>5885</v>
      </c>
      <c r="H6901" s="400">
        <v>1.43E-2</v>
      </c>
      <c r="I6901" s="430">
        <v>154.26</v>
      </c>
      <c r="J6901" s="380">
        <v>2.2000000000000002</v>
      </c>
      <c r="K6901" s="379"/>
      <c r="L6901" s="489">
        <v>185.84</v>
      </c>
    </row>
    <row r="6902" spans="1:13" ht="12.75" thickBot="1" x14ac:dyDescent="0.25">
      <c r="A6902" s="359" t="s">
        <v>15388</v>
      </c>
      <c r="B6902" s="396" t="s">
        <v>5794</v>
      </c>
      <c r="C6902" s="397" t="s">
        <v>6256</v>
      </c>
      <c r="D6902" s="396" t="s">
        <v>5791</v>
      </c>
      <c r="E6902" s="396" t="s">
        <v>6257</v>
      </c>
      <c r="F6902" s="398" t="s">
        <v>5798</v>
      </c>
      <c r="G6902" s="399" t="s">
        <v>5298</v>
      </c>
      <c r="H6902" s="400">
        <v>16.214300000000001</v>
      </c>
      <c r="I6902" s="430">
        <v>8.59</v>
      </c>
      <c r="J6902" s="380">
        <v>139.28</v>
      </c>
      <c r="K6902" s="379"/>
      <c r="L6902" s="489">
        <v>10.35</v>
      </c>
    </row>
    <row r="6903" spans="1:13" ht="12.75" thickTop="1" x14ac:dyDescent="0.2">
      <c r="A6903" s="359" t="s">
        <v>15389</v>
      </c>
      <c r="B6903" s="390" t="s">
        <v>5794</v>
      </c>
      <c r="C6903" s="391" t="s">
        <v>6258</v>
      </c>
      <c r="D6903" s="390" t="s">
        <v>5791</v>
      </c>
      <c r="E6903" s="390" t="s">
        <v>5414</v>
      </c>
      <c r="F6903" s="392" t="s">
        <v>5798</v>
      </c>
      <c r="G6903" s="393" t="s">
        <v>5305</v>
      </c>
      <c r="H6903" s="394">
        <v>8.9899999999999994E-2</v>
      </c>
      <c r="I6903" s="395">
        <v>9.0299999999999994</v>
      </c>
      <c r="J6903" s="395">
        <v>0.81</v>
      </c>
      <c r="K6903" s="379"/>
      <c r="L6903" s="491">
        <v>10.88</v>
      </c>
    </row>
    <row r="6904" spans="1:13" x14ac:dyDescent="0.2">
      <c r="A6904" s="359" t="s">
        <v>11327</v>
      </c>
      <c r="B6904" s="373" t="s">
        <v>5794</v>
      </c>
      <c r="C6904" s="374" t="s">
        <v>6259</v>
      </c>
      <c r="D6904" s="373" t="s">
        <v>5791</v>
      </c>
      <c r="E6904" s="373" t="s">
        <v>5411</v>
      </c>
      <c r="F6904" s="375" t="s">
        <v>5798</v>
      </c>
      <c r="G6904" s="376" t="s">
        <v>5305</v>
      </c>
      <c r="H6904" s="377">
        <v>0.29759999999999998</v>
      </c>
      <c r="I6904" s="378">
        <v>2.2400000000000002</v>
      </c>
      <c r="J6904" s="378">
        <v>0.66</v>
      </c>
      <c r="K6904" s="379"/>
      <c r="L6904" s="493">
        <v>2.71</v>
      </c>
    </row>
    <row r="6905" spans="1:13" x14ac:dyDescent="0.2">
      <c r="A6905" s="359" t="s">
        <v>11329</v>
      </c>
      <c r="B6905" s="373" t="s">
        <v>5794</v>
      </c>
      <c r="C6905" s="374" t="s">
        <v>6260</v>
      </c>
      <c r="D6905" s="373" t="s">
        <v>5791</v>
      </c>
      <c r="E6905" s="373" t="s">
        <v>5407</v>
      </c>
      <c r="F6905" s="375" t="s">
        <v>5798</v>
      </c>
      <c r="G6905" s="376" t="s">
        <v>5298</v>
      </c>
      <c r="H6905" s="377">
        <v>0.23810000000000001</v>
      </c>
      <c r="I6905" s="378">
        <v>27.94</v>
      </c>
      <c r="J6905" s="378">
        <v>6.65</v>
      </c>
      <c r="K6905" s="379"/>
      <c r="L6905" s="493">
        <v>33.659999999999997</v>
      </c>
    </row>
    <row r="6906" spans="1:13" x14ac:dyDescent="0.2">
      <c r="A6906" s="359" t="s">
        <v>11330</v>
      </c>
      <c r="B6906" s="373" t="s">
        <v>5794</v>
      </c>
      <c r="C6906" s="374" t="s">
        <v>6261</v>
      </c>
      <c r="D6906" s="373" t="s">
        <v>5791</v>
      </c>
      <c r="E6906" s="373" t="s">
        <v>5409</v>
      </c>
      <c r="F6906" s="375" t="s">
        <v>5798</v>
      </c>
      <c r="G6906" s="376" t="s">
        <v>5298</v>
      </c>
      <c r="H6906" s="377">
        <v>9.5200000000000007E-2</v>
      </c>
      <c r="I6906" s="378">
        <v>23.16</v>
      </c>
      <c r="J6906" s="378">
        <v>2.2000000000000002</v>
      </c>
      <c r="K6906" s="379"/>
      <c r="L6906" s="493">
        <v>27.91</v>
      </c>
    </row>
    <row r="6907" spans="1:13" x14ac:dyDescent="0.2">
      <c r="A6907" s="359" t="s">
        <v>11331</v>
      </c>
      <c r="B6907" s="373" t="s">
        <v>5794</v>
      </c>
      <c r="C6907" s="374" t="s">
        <v>6262</v>
      </c>
      <c r="D6907" s="373" t="s">
        <v>5791</v>
      </c>
      <c r="E6907" s="373" t="s">
        <v>6263</v>
      </c>
      <c r="F6907" s="375" t="s">
        <v>5798</v>
      </c>
      <c r="G6907" s="376" t="s">
        <v>5305</v>
      </c>
      <c r="H6907" s="377">
        <v>0.59519999999999995</v>
      </c>
      <c r="I6907" s="378">
        <v>124.43</v>
      </c>
      <c r="J6907" s="378">
        <v>74.06</v>
      </c>
      <c r="K6907" s="379"/>
      <c r="L6907" s="493">
        <v>149.9</v>
      </c>
    </row>
    <row r="6908" spans="1:13" x14ac:dyDescent="0.2">
      <c r="A6908" s="359" t="s">
        <v>11332</v>
      </c>
      <c r="B6908" s="360" t="s">
        <v>13353</v>
      </c>
      <c r="C6908" s="361" t="s">
        <v>5781</v>
      </c>
      <c r="D6908" s="360" t="s">
        <v>5782</v>
      </c>
      <c r="E6908" s="360" t="s">
        <v>5783</v>
      </c>
      <c r="F6908" s="362" t="s">
        <v>5784</v>
      </c>
      <c r="G6908" s="363" t="s">
        <v>5785</v>
      </c>
      <c r="H6908" s="361" t="s">
        <v>5786</v>
      </c>
      <c r="I6908" s="361" t="s">
        <v>5787</v>
      </c>
      <c r="J6908" s="361" t="s">
        <v>5788</v>
      </c>
      <c r="K6908" s="364"/>
      <c r="L6908" s="494"/>
    </row>
    <row r="6909" spans="1:13" x14ac:dyDescent="0.2">
      <c r="A6909" s="359" t="s">
        <v>15390</v>
      </c>
      <c r="B6909" s="385" t="s">
        <v>5789</v>
      </c>
      <c r="C6909" s="386" t="s">
        <v>13354</v>
      </c>
      <c r="D6909" s="385" t="s">
        <v>5791</v>
      </c>
      <c r="E6909" s="385" t="s">
        <v>2448</v>
      </c>
      <c r="F6909" s="387">
        <v>18</v>
      </c>
      <c r="G6909" s="388" t="s">
        <v>5793</v>
      </c>
      <c r="H6909" s="389">
        <v>1</v>
      </c>
      <c r="I6909" s="432">
        <v>479.84</v>
      </c>
      <c r="J6909" s="372">
        <v>479.84</v>
      </c>
      <c r="K6909" s="371"/>
      <c r="L6909" s="488">
        <v>578</v>
      </c>
      <c r="M6909" s="488">
        <v>578</v>
      </c>
    </row>
    <row r="6910" spans="1:13" ht="12.75" thickBot="1" x14ac:dyDescent="0.25">
      <c r="A6910" s="359" t="s">
        <v>15391</v>
      </c>
      <c r="B6910" s="396" t="s">
        <v>5794</v>
      </c>
      <c r="C6910" s="397" t="s">
        <v>5840</v>
      </c>
      <c r="D6910" s="396" t="s">
        <v>5791</v>
      </c>
      <c r="E6910" s="396" t="s">
        <v>5288</v>
      </c>
      <c r="F6910" s="398" t="s">
        <v>5796</v>
      </c>
      <c r="G6910" s="399" t="s">
        <v>86</v>
      </c>
      <c r="H6910" s="400">
        <v>1.3187</v>
      </c>
      <c r="I6910" s="430">
        <v>18.510000000000002</v>
      </c>
      <c r="J6910" s="380">
        <v>24.4</v>
      </c>
      <c r="K6910" s="379"/>
      <c r="L6910" s="489">
        <v>22.3</v>
      </c>
    </row>
    <row r="6911" spans="1:13" ht="12.75" thickTop="1" x14ac:dyDescent="0.2">
      <c r="A6911" s="359" t="s">
        <v>15392</v>
      </c>
      <c r="B6911" s="390" t="s">
        <v>5794</v>
      </c>
      <c r="C6911" s="391" t="s">
        <v>5797</v>
      </c>
      <c r="D6911" s="390" t="s">
        <v>5791</v>
      </c>
      <c r="E6911" s="390" t="s">
        <v>5380</v>
      </c>
      <c r="F6911" s="392" t="s">
        <v>5798</v>
      </c>
      <c r="G6911" s="393" t="s">
        <v>5298</v>
      </c>
      <c r="H6911" s="394">
        <v>5</v>
      </c>
      <c r="I6911" s="395">
        <v>0.52</v>
      </c>
      <c r="J6911" s="395">
        <v>2.6</v>
      </c>
      <c r="K6911" s="379"/>
      <c r="L6911" s="491">
        <v>0.63</v>
      </c>
    </row>
    <row r="6912" spans="1:13" x14ac:dyDescent="0.2">
      <c r="A6912" s="359" t="s">
        <v>11333</v>
      </c>
      <c r="B6912" s="373" t="s">
        <v>5794</v>
      </c>
      <c r="C6912" s="374" t="s">
        <v>6250</v>
      </c>
      <c r="D6912" s="373" t="s">
        <v>5791</v>
      </c>
      <c r="E6912" s="373" t="s">
        <v>5413</v>
      </c>
      <c r="F6912" s="375" t="s">
        <v>5798</v>
      </c>
      <c r="G6912" s="376" t="s">
        <v>5305</v>
      </c>
      <c r="H6912" s="377">
        <v>5.9499999999999997E-2</v>
      </c>
      <c r="I6912" s="378">
        <v>12.5</v>
      </c>
      <c r="J6912" s="378">
        <v>0.74</v>
      </c>
      <c r="K6912" s="379"/>
      <c r="L6912" s="493">
        <v>15.06</v>
      </c>
    </row>
    <row r="6913" spans="1:13" x14ac:dyDescent="0.2">
      <c r="A6913" s="359" t="s">
        <v>11335</v>
      </c>
      <c r="B6913" s="373" t="s">
        <v>5794</v>
      </c>
      <c r="C6913" s="374" t="s">
        <v>6251</v>
      </c>
      <c r="D6913" s="373" t="s">
        <v>5791</v>
      </c>
      <c r="E6913" s="373" t="s">
        <v>6252</v>
      </c>
      <c r="F6913" s="375" t="s">
        <v>5798</v>
      </c>
      <c r="G6913" s="376" t="s">
        <v>5305</v>
      </c>
      <c r="H6913" s="377">
        <v>1.4286000000000001</v>
      </c>
      <c r="I6913" s="378">
        <v>10.220000000000001</v>
      </c>
      <c r="J6913" s="378">
        <v>14.6</v>
      </c>
      <c r="K6913" s="379"/>
      <c r="L6913" s="493">
        <v>12.32</v>
      </c>
    </row>
    <row r="6914" spans="1:13" x14ac:dyDescent="0.2">
      <c r="A6914" s="359" t="s">
        <v>11336</v>
      </c>
      <c r="B6914" s="373" t="s">
        <v>5794</v>
      </c>
      <c r="C6914" s="374" t="s">
        <v>5815</v>
      </c>
      <c r="D6914" s="373" t="s">
        <v>5791</v>
      </c>
      <c r="E6914" s="373" t="s">
        <v>5286</v>
      </c>
      <c r="F6914" s="375" t="s">
        <v>5796</v>
      </c>
      <c r="G6914" s="376" t="s">
        <v>86</v>
      </c>
      <c r="H6914" s="377">
        <v>1.2222999999999999</v>
      </c>
      <c r="I6914" s="378">
        <v>11.07</v>
      </c>
      <c r="J6914" s="378">
        <v>13.53</v>
      </c>
      <c r="K6914" s="379"/>
      <c r="L6914" s="493">
        <v>13.34</v>
      </c>
    </row>
    <row r="6915" spans="1:13" x14ac:dyDescent="0.2">
      <c r="A6915" s="359" t="s">
        <v>11337</v>
      </c>
      <c r="B6915" s="373" t="s">
        <v>5794</v>
      </c>
      <c r="C6915" s="374" t="s">
        <v>6197</v>
      </c>
      <c r="D6915" s="373" t="s">
        <v>5791</v>
      </c>
      <c r="E6915" s="373" t="s">
        <v>5364</v>
      </c>
      <c r="F6915" s="375" t="s">
        <v>5798</v>
      </c>
      <c r="G6915" s="376" t="s">
        <v>5885</v>
      </c>
      <c r="H6915" s="377">
        <v>1.43E-2</v>
      </c>
      <c r="I6915" s="378">
        <v>154.26</v>
      </c>
      <c r="J6915" s="378">
        <v>2.2000000000000002</v>
      </c>
      <c r="K6915" s="379"/>
      <c r="L6915" s="493">
        <v>185.84</v>
      </c>
    </row>
    <row r="6916" spans="1:13" x14ac:dyDescent="0.2">
      <c r="A6916" s="359" t="s">
        <v>11338</v>
      </c>
      <c r="B6916" s="373" t="s">
        <v>5794</v>
      </c>
      <c r="C6916" s="374" t="s">
        <v>6256</v>
      </c>
      <c r="D6916" s="373" t="s">
        <v>5791</v>
      </c>
      <c r="E6916" s="373" t="s">
        <v>6257</v>
      </c>
      <c r="F6916" s="375" t="s">
        <v>5798</v>
      </c>
      <c r="G6916" s="376" t="s">
        <v>5298</v>
      </c>
      <c r="H6916" s="377">
        <v>25.340499999999999</v>
      </c>
      <c r="I6916" s="378">
        <v>8.594728440366973</v>
      </c>
      <c r="J6916" s="378">
        <v>217.79</v>
      </c>
      <c r="K6916" s="379"/>
      <c r="L6916" s="493">
        <v>10.35</v>
      </c>
    </row>
    <row r="6917" spans="1:13" x14ac:dyDescent="0.2">
      <c r="A6917" s="359" t="s">
        <v>15393</v>
      </c>
      <c r="B6917" s="396" t="s">
        <v>5794</v>
      </c>
      <c r="C6917" s="397" t="s">
        <v>6258</v>
      </c>
      <c r="D6917" s="396" t="s">
        <v>5791</v>
      </c>
      <c r="E6917" s="396" t="s">
        <v>5414</v>
      </c>
      <c r="F6917" s="398" t="s">
        <v>5798</v>
      </c>
      <c r="G6917" s="399" t="s">
        <v>5305</v>
      </c>
      <c r="H6917" s="400">
        <v>0.18190000000000001</v>
      </c>
      <c r="I6917" s="430">
        <v>9.0299999999999994</v>
      </c>
      <c r="J6917" s="380">
        <v>1.64</v>
      </c>
      <c r="K6917" s="379"/>
      <c r="L6917" s="489">
        <v>10.88</v>
      </c>
    </row>
    <row r="6918" spans="1:13" ht="12.75" thickBot="1" x14ac:dyDescent="0.25">
      <c r="A6918" s="359" t="s">
        <v>15394</v>
      </c>
      <c r="B6918" s="396" t="s">
        <v>5794</v>
      </c>
      <c r="C6918" s="397" t="s">
        <v>6259</v>
      </c>
      <c r="D6918" s="396" t="s">
        <v>5791</v>
      </c>
      <c r="E6918" s="396" t="s">
        <v>5411</v>
      </c>
      <c r="F6918" s="398" t="s">
        <v>5798</v>
      </c>
      <c r="G6918" s="399" t="s">
        <v>5305</v>
      </c>
      <c r="H6918" s="400">
        <v>0.29759999999999998</v>
      </c>
      <c r="I6918" s="430">
        <v>2.2400000000000002</v>
      </c>
      <c r="J6918" s="380">
        <v>0.66</v>
      </c>
      <c r="K6918" s="379"/>
      <c r="L6918" s="489">
        <v>2.71</v>
      </c>
    </row>
    <row r="6919" spans="1:13" ht="12.75" thickTop="1" x14ac:dyDescent="0.2">
      <c r="A6919" s="359" t="s">
        <v>15395</v>
      </c>
      <c r="B6919" s="390" t="s">
        <v>5794</v>
      </c>
      <c r="C6919" s="391" t="s">
        <v>6260</v>
      </c>
      <c r="D6919" s="390" t="s">
        <v>5791</v>
      </c>
      <c r="E6919" s="390" t="s">
        <v>5407</v>
      </c>
      <c r="F6919" s="392" t="s">
        <v>5798</v>
      </c>
      <c r="G6919" s="393" t="s">
        <v>5298</v>
      </c>
      <c r="H6919" s="394">
        <v>0.23810000000000001</v>
      </c>
      <c r="I6919" s="395">
        <v>27.94</v>
      </c>
      <c r="J6919" s="395">
        <v>6.65</v>
      </c>
      <c r="K6919" s="379"/>
      <c r="L6919" s="491">
        <v>33.659999999999997</v>
      </c>
    </row>
    <row r="6920" spans="1:13" x14ac:dyDescent="0.2">
      <c r="A6920" s="359" t="s">
        <v>11339</v>
      </c>
      <c r="B6920" s="373" t="s">
        <v>5794</v>
      </c>
      <c r="C6920" s="374" t="s">
        <v>6261</v>
      </c>
      <c r="D6920" s="373" t="s">
        <v>5791</v>
      </c>
      <c r="E6920" s="373" t="s">
        <v>5409</v>
      </c>
      <c r="F6920" s="375" t="s">
        <v>5798</v>
      </c>
      <c r="G6920" s="376" t="s">
        <v>5298</v>
      </c>
      <c r="H6920" s="377">
        <v>8.7800000000000003E-2</v>
      </c>
      <c r="I6920" s="378">
        <v>23.16</v>
      </c>
      <c r="J6920" s="378">
        <v>2.0299999999999998</v>
      </c>
      <c r="K6920" s="379"/>
      <c r="L6920" s="493">
        <v>27.91</v>
      </c>
    </row>
    <row r="6921" spans="1:13" x14ac:dyDescent="0.2">
      <c r="A6921" s="359" t="s">
        <v>11341</v>
      </c>
      <c r="B6921" s="373" t="s">
        <v>5794</v>
      </c>
      <c r="C6921" s="374" t="s">
        <v>13355</v>
      </c>
      <c r="D6921" s="373" t="s">
        <v>5791</v>
      </c>
      <c r="E6921" s="373" t="s">
        <v>13356</v>
      </c>
      <c r="F6921" s="375" t="s">
        <v>5798</v>
      </c>
      <c r="G6921" s="376" t="s">
        <v>5305</v>
      </c>
      <c r="H6921" s="377">
        <v>0.47620000000000001</v>
      </c>
      <c r="I6921" s="378">
        <v>80.849999999999994</v>
      </c>
      <c r="J6921" s="378">
        <v>38.5</v>
      </c>
      <c r="K6921" s="379"/>
      <c r="L6921" s="493">
        <v>97.4</v>
      </c>
    </row>
    <row r="6922" spans="1:13" x14ac:dyDescent="0.2">
      <c r="A6922" s="359" t="s">
        <v>11343</v>
      </c>
      <c r="B6922" s="373" t="s">
        <v>5794</v>
      </c>
      <c r="C6922" s="374" t="s">
        <v>13357</v>
      </c>
      <c r="D6922" s="373" t="s">
        <v>5791</v>
      </c>
      <c r="E6922" s="373" t="s">
        <v>5416</v>
      </c>
      <c r="F6922" s="375" t="s">
        <v>5798</v>
      </c>
      <c r="G6922" s="376" t="s">
        <v>5305</v>
      </c>
      <c r="H6922" s="377">
        <v>1</v>
      </c>
      <c r="I6922" s="378">
        <v>124.88</v>
      </c>
      <c r="J6922" s="378">
        <v>124.88</v>
      </c>
      <c r="K6922" s="379"/>
      <c r="L6922" s="493">
        <v>150.44</v>
      </c>
    </row>
    <row r="6923" spans="1:13" x14ac:dyDescent="0.2">
      <c r="A6923" s="359" t="s">
        <v>11344</v>
      </c>
      <c r="B6923" s="373" t="s">
        <v>5794</v>
      </c>
      <c r="C6923" s="374" t="s">
        <v>6262</v>
      </c>
      <c r="D6923" s="373" t="s">
        <v>5791</v>
      </c>
      <c r="E6923" s="373" t="s">
        <v>6263</v>
      </c>
      <c r="F6923" s="375" t="s">
        <v>5798</v>
      </c>
      <c r="G6923" s="376" t="s">
        <v>5305</v>
      </c>
      <c r="H6923" s="377">
        <v>0.23810000000000001</v>
      </c>
      <c r="I6923" s="378">
        <v>124.43</v>
      </c>
      <c r="J6923" s="378">
        <v>29.62</v>
      </c>
      <c r="K6923" s="379"/>
      <c r="L6923" s="493">
        <v>149.9</v>
      </c>
    </row>
    <row r="6924" spans="1:13" x14ac:dyDescent="0.2">
      <c r="A6924" s="359" t="s">
        <v>11345</v>
      </c>
      <c r="B6924" s="360" t="s">
        <v>13358</v>
      </c>
      <c r="C6924" s="361" t="s">
        <v>5781</v>
      </c>
      <c r="D6924" s="360" t="s">
        <v>5782</v>
      </c>
      <c r="E6924" s="360" t="s">
        <v>5783</v>
      </c>
      <c r="F6924" s="362" t="s">
        <v>5784</v>
      </c>
      <c r="G6924" s="363" t="s">
        <v>5785</v>
      </c>
      <c r="H6924" s="361" t="s">
        <v>5786</v>
      </c>
      <c r="I6924" s="361" t="s">
        <v>5787</v>
      </c>
      <c r="J6924" s="361" t="s">
        <v>5788</v>
      </c>
      <c r="K6924" s="364"/>
      <c r="L6924" s="494"/>
    </row>
    <row r="6925" spans="1:13" x14ac:dyDescent="0.2">
      <c r="A6925" s="359" t="s">
        <v>15396</v>
      </c>
      <c r="B6925" s="385" t="s">
        <v>5789</v>
      </c>
      <c r="C6925" s="386" t="s">
        <v>6265</v>
      </c>
      <c r="D6925" s="385" t="s">
        <v>5791</v>
      </c>
      <c r="E6925" s="385" t="s">
        <v>443</v>
      </c>
      <c r="F6925" s="387">
        <v>18</v>
      </c>
      <c r="G6925" s="388" t="s">
        <v>5793</v>
      </c>
      <c r="H6925" s="389">
        <v>1</v>
      </c>
      <c r="I6925" s="432">
        <v>227.85000000000002</v>
      </c>
      <c r="J6925" s="372">
        <v>227.85000000000002</v>
      </c>
      <c r="K6925" s="371"/>
      <c r="L6925" s="488">
        <v>274.44</v>
      </c>
      <c r="M6925" s="488">
        <v>274.44</v>
      </c>
    </row>
    <row r="6926" spans="1:13" ht="12.75" thickBot="1" x14ac:dyDescent="0.25">
      <c r="A6926" s="359" t="s">
        <v>15397</v>
      </c>
      <c r="B6926" s="396" t="s">
        <v>5794</v>
      </c>
      <c r="C6926" s="397" t="s">
        <v>5840</v>
      </c>
      <c r="D6926" s="396" t="s">
        <v>5791</v>
      </c>
      <c r="E6926" s="396" t="s">
        <v>5288</v>
      </c>
      <c r="F6926" s="398" t="s">
        <v>5796</v>
      </c>
      <c r="G6926" s="399" t="s">
        <v>86</v>
      </c>
      <c r="H6926" s="400">
        <v>1.393</v>
      </c>
      <c r="I6926" s="430">
        <v>18.510000000000002</v>
      </c>
      <c r="J6926" s="380">
        <v>25.78</v>
      </c>
      <c r="K6926" s="379"/>
      <c r="L6926" s="489">
        <v>22.3</v>
      </c>
    </row>
    <row r="6927" spans="1:13" ht="12.75" thickTop="1" x14ac:dyDescent="0.2">
      <c r="A6927" s="359" t="s">
        <v>15398</v>
      </c>
      <c r="B6927" s="390" t="s">
        <v>5794</v>
      </c>
      <c r="C6927" s="391" t="s">
        <v>5797</v>
      </c>
      <c r="D6927" s="390" t="s">
        <v>5791</v>
      </c>
      <c r="E6927" s="390" t="s">
        <v>5380</v>
      </c>
      <c r="F6927" s="392" t="s">
        <v>5798</v>
      </c>
      <c r="G6927" s="393" t="s">
        <v>5298</v>
      </c>
      <c r="H6927" s="394">
        <v>3.7955999999999999</v>
      </c>
      <c r="I6927" s="395">
        <v>0.52</v>
      </c>
      <c r="J6927" s="395">
        <v>1.97</v>
      </c>
      <c r="K6927" s="379"/>
      <c r="L6927" s="491">
        <v>0.63</v>
      </c>
    </row>
    <row r="6928" spans="1:13" x14ac:dyDescent="0.2">
      <c r="A6928" s="359" t="s">
        <v>11347</v>
      </c>
      <c r="B6928" s="373" t="s">
        <v>5794</v>
      </c>
      <c r="C6928" s="374" t="s">
        <v>6250</v>
      </c>
      <c r="D6928" s="373" t="s">
        <v>5791</v>
      </c>
      <c r="E6928" s="373" t="s">
        <v>5413</v>
      </c>
      <c r="F6928" s="375" t="s">
        <v>5798</v>
      </c>
      <c r="G6928" s="376" t="s">
        <v>5305</v>
      </c>
      <c r="H6928" s="377">
        <v>5.9499999999999997E-2</v>
      </c>
      <c r="I6928" s="378">
        <v>12.5</v>
      </c>
      <c r="J6928" s="378">
        <v>0.74</v>
      </c>
      <c r="K6928" s="379"/>
      <c r="L6928" s="493">
        <v>15.06</v>
      </c>
    </row>
    <row r="6929" spans="1:13" x14ac:dyDescent="0.2">
      <c r="A6929" s="359" t="s">
        <v>11349</v>
      </c>
      <c r="B6929" s="373" t="s">
        <v>5794</v>
      </c>
      <c r="C6929" s="374" t="s">
        <v>5815</v>
      </c>
      <c r="D6929" s="373" t="s">
        <v>5791</v>
      </c>
      <c r="E6929" s="373" t="s">
        <v>5286</v>
      </c>
      <c r="F6929" s="375" t="s">
        <v>5796</v>
      </c>
      <c r="G6929" s="376" t="s">
        <v>86</v>
      </c>
      <c r="H6929" s="377">
        <v>1.3335999999999999</v>
      </c>
      <c r="I6929" s="378">
        <v>11.07</v>
      </c>
      <c r="J6929" s="378">
        <v>14.76</v>
      </c>
      <c r="K6929" s="379"/>
      <c r="L6929" s="493">
        <v>13.34</v>
      </c>
    </row>
    <row r="6930" spans="1:13" x14ac:dyDescent="0.2">
      <c r="A6930" s="359" t="s">
        <v>11351</v>
      </c>
      <c r="B6930" s="373" t="s">
        <v>5794</v>
      </c>
      <c r="C6930" s="374" t="s">
        <v>6197</v>
      </c>
      <c r="D6930" s="373" t="s">
        <v>5791</v>
      </c>
      <c r="E6930" s="373" t="s">
        <v>5364</v>
      </c>
      <c r="F6930" s="375" t="s">
        <v>5798</v>
      </c>
      <c r="G6930" s="376" t="s">
        <v>5885</v>
      </c>
      <c r="H6930" s="377">
        <v>1.0800000000000001E-2</v>
      </c>
      <c r="I6930" s="378">
        <v>154.26</v>
      </c>
      <c r="J6930" s="378">
        <v>1.66</v>
      </c>
      <c r="K6930" s="379"/>
      <c r="L6930" s="493">
        <v>185.84</v>
      </c>
    </row>
    <row r="6931" spans="1:13" x14ac:dyDescent="0.2">
      <c r="A6931" s="359" t="s">
        <v>11352</v>
      </c>
      <c r="B6931" s="373" t="s">
        <v>5794</v>
      </c>
      <c r="C6931" s="374" t="s">
        <v>6256</v>
      </c>
      <c r="D6931" s="373" t="s">
        <v>5791</v>
      </c>
      <c r="E6931" s="373" t="s">
        <v>6257</v>
      </c>
      <c r="F6931" s="375" t="s">
        <v>5798</v>
      </c>
      <c r="G6931" s="376" t="s">
        <v>5298</v>
      </c>
      <c r="H6931" s="377">
        <v>12.0764</v>
      </c>
      <c r="I6931" s="378">
        <v>8.5990855769230752</v>
      </c>
      <c r="J6931" s="378">
        <v>103.84</v>
      </c>
      <c r="K6931" s="379"/>
      <c r="L6931" s="493">
        <v>10.35</v>
      </c>
    </row>
    <row r="6932" spans="1:13" x14ac:dyDescent="0.2">
      <c r="A6932" s="359" t="s">
        <v>11353</v>
      </c>
      <c r="B6932" s="373" t="s">
        <v>5794</v>
      </c>
      <c r="C6932" s="374" t="s">
        <v>6258</v>
      </c>
      <c r="D6932" s="373" t="s">
        <v>5791</v>
      </c>
      <c r="E6932" s="373" t="s">
        <v>5414</v>
      </c>
      <c r="F6932" s="375" t="s">
        <v>5798</v>
      </c>
      <c r="G6932" s="376" t="s">
        <v>5305</v>
      </c>
      <c r="H6932" s="377">
        <v>0.11559999999999999</v>
      </c>
      <c r="I6932" s="378">
        <v>9.0299999999999994</v>
      </c>
      <c r="J6932" s="378">
        <v>1.04</v>
      </c>
      <c r="K6932" s="379"/>
      <c r="L6932" s="493">
        <v>10.88</v>
      </c>
    </row>
    <row r="6933" spans="1:13" x14ac:dyDescent="0.2">
      <c r="A6933" s="359" t="s">
        <v>11354</v>
      </c>
      <c r="B6933" s="373" t="s">
        <v>5794</v>
      </c>
      <c r="C6933" s="374" t="s">
        <v>6259</v>
      </c>
      <c r="D6933" s="373" t="s">
        <v>5791</v>
      </c>
      <c r="E6933" s="373" t="s">
        <v>5411</v>
      </c>
      <c r="F6933" s="375" t="s">
        <v>5798</v>
      </c>
      <c r="G6933" s="376" t="s">
        <v>5305</v>
      </c>
      <c r="H6933" s="377">
        <v>0.29759999999999998</v>
      </c>
      <c r="I6933" s="378">
        <v>2.2400000000000002</v>
      </c>
      <c r="J6933" s="378">
        <v>0.66</v>
      </c>
      <c r="K6933" s="379"/>
      <c r="L6933" s="493">
        <v>2.71</v>
      </c>
    </row>
    <row r="6934" spans="1:13" x14ac:dyDescent="0.2">
      <c r="A6934" s="359" t="s">
        <v>15399</v>
      </c>
      <c r="B6934" s="396" t="s">
        <v>5794</v>
      </c>
      <c r="C6934" s="397" t="s">
        <v>6260</v>
      </c>
      <c r="D6934" s="396" t="s">
        <v>5791</v>
      </c>
      <c r="E6934" s="396" t="s">
        <v>5407</v>
      </c>
      <c r="F6934" s="398" t="s">
        <v>5798</v>
      </c>
      <c r="G6934" s="399" t="s">
        <v>5298</v>
      </c>
      <c r="H6934" s="400">
        <v>0.23810000000000001</v>
      </c>
      <c r="I6934" s="430">
        <v>27.94</v>
      </c>
      <c r="J6934" s="380">
        <v>6.65</v>
      </c>
      <c r="K6934" s="379"/>
      <c r="L6934" s="489">
        <v>33.659999999999997</v>
      </c>
    </row>
    <row r="6935" spans="1:13" ht="12.75" thickBot="1" x14ac:dyDescent="0.25">
      <c r="A6935" s="359" t="s">
        <v>15400</v>
      </c>
      <c r="B6935" s="396" t="s">
        <v>5794</v>
      </c>
      <c r="C6935" s="397" t="s">
        <v>6266</v>
      </c>
      <c r="D6935" s="396" t="s">
        <v>5791</v>
      </c>
      <c r="E6935" s="396" t="s">
        <v>6267</v>
      </c>
      <c r="F6935" s="398" t="s">
        <v>5798</v>
      </c>
      <c r="G6935" s="399" t="s">
        <v>5305</v>
      </c>
      <c r="H6935" s="400">
        <v>0.25380000000000003</v>
      </c>
      <c r="I6935" s="430">
        <v>20.239999999999998</v>
      </c>
      <c r="J6935" s="380">
        <v>5.13</v>
      </c>
      <c r="K6935" s="379"/>
      <c r="L6935" s="489">
        <v>24.39</v>
      </c>
    </row>
    <row r="6936" spans="1:13" ht="12.75" thickTop="1" x14ac:dyDescent="0.2">
      <c r="A6936" s="359" t="s">
        <v>15401</v>
      </c>
      <c r="B6936" s="390" t="s">
        <v>5794</v>
      </c>
      <c r="C6936" s="391" t="s">
        <v>6261</v>
      </c>
      <c r="D6936" s="390" t="s">
        <v>5791</v>
      </c>
      <c r="E6936" s="390" t="s">
        <v>5409</v>
      </c>
      <c r="F6936" s="392" t="s">
        <v>5798</v>
      </c>
      <c r="G6936" s="393" t="s">
        <v>5298</v>
      </c>
      <c r="H6936" s="394">
        <v>3.61E-2</v>
      </c>
      <c r="I6936" s="395">
        <v>23.16</v>
      </c>
      <c r="J6936" s="395">
        <v>0.83</v>
      </c>
      <c r="K6936" s="379"/>
      <c r="L6936" s="491">
        <v>27.91</v>
      </c>
    </row>
    <row r="6937" spans="1:13" x14ac:dyDescent="0.2">
      <c r="A6937" s="359" t="s">
        <v>11355</v>
      </c>
      <c r="B6937" s="373" t="s">
        <v>5794</v>
      </c>
      <c r="C6937" s="374" t="s">
        <v>6268</v>
      </c>
      <c r="D6937" s="373" t="s">
        <v>5791</v>
      </c>
      <c r="E6937" s="373" t="s">
        <v>5416</v>
      </c>
      <c r="F6937" s="375" t="s">
        <v>5798</v>
      </c>
      <c r="G6937" s="376" t="s">
        <v>5305</v>
      </c>
      <c r="H6937" s="377">
        <v>1</v>
      </c>
      <c r="I6937" s="378">
        <v>52.47</v>
      </c>
      <c r="J6937" s="378">
        <v>52.47</v>
      </c>
      <c r="K6937" s="379"/>
      <c r="L6937" s="493">
        <v>63.21</v>
      </c>
    </row>
    <row r="6938" spans="1:13" x14ac:dyDescent="0.2">
      <c r="A6938" s="359" t="s">
        <v>11357</v>
      </c>
      <c r="B6938" s="373" t="s">
        <v>5794</v>
      </c>
      <c r="C6938" s="374" t="s">
        <v>6269</v>
      </c>
      <c r="D6938" s="373" t="s">
        <v>5791</v>
      </c>
      <c r="E6938" s="373" t="s">
        <v>6270</v>
      </c>
      <c r="F6938" s="375" t="s">
        <v>5798</v>
      </c>
      <c r="G6938" s="376" t="s">
        <v>1368</v>
      </c>
      <c r="H6938" s="377">
        <v>0.12690000000000001</v>
      </c>
      <c r="I6938" s="378">
        <v>11.53</v>
      </c>
      <c r="J6938" s="378">
        <v>1.46</v>
      </c>
      <c r="K6938" s="379"/>
      <c r="L6938" s="493">
        <v>13.9</v>
      </c>
    </row>
    <row r="6939" spans="1:13" x14ac:dyDescent="0.2">
      <c r="A6939" s="359" t="s">
        <v>11359</v>
      </c>
      <c r="B6939" s="373" t="s">
        <v>5794</v>
      </c>
      <c r="C6939" s="374" t="s">
        <v>6271</v>
      </c>
      <c r="D6939" s="373" t="s">
        <v>5791</v>
      </c>
      <c r="E6939" s="373" t="s">
        <v>6272</v>
      </c>
      <c r="F6939" s="375" t="s">
        <v>5798</v>
      </c>
      <c r="G6939" s="376" t="s">
        <v>5305</v>
      </c>
      <c r="H6939" s="377">
        <v>0.12690000000000001</v>
      </c>
      <c r="I6939" s="378">
        <v>11.14</v>
      </c>
      <c r="J6939" s="378">
        <v>1.41</v>
      </c>
      <c r="K6939" s="379"/>
      <c r="L6939" s="493">
        <v>13.43</v>
      </c>
    </row>
    <row r="6940" spans="1:13" x14ac:dyDescent="0.2">
      <c r="A6940" s="359" t="s">
        <v>11360</v>
      </c>
      <c r="B6940" s="373" t="s">
        <v>5794</v>
      </c>
      <c r="C6940" s="374" t="s">
        <v>6273</v>
      </c>
      <c r="D6940" s="373" t="s">
        <v>5791</v>
      </c>
      <c r="E6940" s="373" t="s">
        <v>6274</v>
      </c>
      <c r="F6940" s="375" t="s">
        <v>5798</v>
      </c>
      <c r="G6940" s="376" t="s">
        <v>1368</v>
      </c>
      <c r="H6940" s="377">
        <v>0.12690000000000001</v>
      </c>
      <c r="I6940" s="378">
        <v>34.4</v>
      </c>
      <c r="J6940" s="378">
        <v>4.3600000000000003</v>
      </c>
      <c r="K6940" s="379"/>
      <c r="L6940" s="493">
        <v>41.45</v>
      </c>
    </row>
    <row r="6941" spans="1:13" x14ac:dyDescent="0.2">
      <c r="A6941" s="359" t="s">
        <v>11361</v>
      </c>
      <c r="B6941" s="373" t="s">
        <v>5794</v>
      </c>
      <c r="C6941" s="374" t="s">
        <v>6275</v>
      </c>
      <c r="D6941" s="373" t="s">
        <v>5791</v>
      </c>
      <c r="E6941" s="373" t="s">
        <v>6276</v>
      </c>
      <c r="F6941" s="375" t="s">
        <v>5798</v>
      </c>
      <c r="G6941" s="376" t="s">
        <v>5305</v>
      </c>
      <c r="H6941" s="377">
        <v>0.76139999999999997</v>
      </c>
      <c r="I6941" s="378">
        <v>6.69</v>
      </c>
      <c r="J6941" s="378">
        <v>5.09</v>
      </c>
      <c r="K6941" s="379"/>
      <c r="L6941" s="493">
        <v>8.07</v>
      </c>
    </row>
    <row r="6942" spans="1:13" x14ac:dyDescent="0.2">
      <c r="A6942" s="359" t="s">
        <v>11362</v>
      </c>
      <c r="B6942" s="360" t="s">
        <v>13359</v>
      </c>
      <c r="C6942" s="361" t="s">
        <v>5781</v>
      </c>
      <c r="D6942" s="360" t="s">
        <v>5782</v>
      </c>
      <c r="E6942" s="360" t="s">
        <v>5783</v>
      </c>
      <c r="F6942" s="362" t="s">
        <v>5784</v>
      </c>
      <c r="G6942" s="363" t="s">
        <v>5785</v>
      </c>
      <c r="H6942" s="361" t="s">
        <v>5786</v>
      </c>
      <c r="I6942" s="361" t="s">
        <v>5787</v>
      </c>
      <c r="J6942" s="361" t="s">
        <v>5788</v>
      </c>
      <c r="K6942" s="364"/>
      <c r="L6942" s="494"/>
    </row>
    <row r="6943" spans="1:13" x14ac:dyDescent="0.2">
      <c r="A6943" s="359" t="s">
        <v>15402</v>
      </c>
      <c r="B6943" s="385" t="s">
        <v>5789</v>
      </c>
      <c r="C6943" s="386" t="s">
        <v>12436</v>
      </c>
      <c r="D6943" s="385" t="s">
        <v>5791</v>
      </c>
      <c r="E6943" s="385" t="s">
        <v>2030</v>
      </c>
      <c r="F6943" s="387">
        <v>18</v>
      </c>
      <c r="G6943" s="388" t="s">
        <v>5793</v>
      </c>
      <c r="H6943" s="389">
        <v>1</v>
      </c>
      <c r="I6943" s="432">
        <v>391.74</v>
      </c>
      <c r="J6943" s="372">
        <v>391.74000000000007</v>
      </c>
      <c r="K6943" s="371"/>
      <c r="L6943" s="488">
        <v>471.88</v>
      </c>
      <c r="M6943" s="488">
        <v>471.88</v>
      </c>
    </row>
    <row r="6944" spans="1:13" ht="12.75" thickBot="1" x14ac:dyDescent="0.25">
      <c r="A6944" s="359" t="s">
        <v>15403</v>
      </c>
      <c r="B6944" s="396" t="s">
        <v>5794</v>
      </c>
      <c r="C6944" s="397" t="s">
        <v>5840</v>
      </c>
      <c r="D6944" s="396" t="s">
        <v>5791</v>
      </c>
      <c r="E6944" s="396" t="s">
        <v>5288</v>
      </c>
      <c r="F6944" s="398" t="s">
        <v>5796</v>
      </c>
      <c r="G6944" s="399" t="s">
        <v>86</v>
      </c>
      <c r="H6944" s="400">
        <v>1.393</v>
      </c>
      <c r="I6944" s="430">
        <v>18.510000000000002</v>
      </c>
      <c r="J6944" s="380">
        <v>25.78</v>
      </c>
      <c r="K6944" s="379"/>
      <c r="L6944" s="489">
        <v>22.3</v>
      </c>
    </row>
    <row r="6945" spans="1:13" ht="12.75" thickTop="1" x14ac:dyDescent="0.2">
      <c r="A6945" s="359" t="s">
        <v>15404</v>
      </c>
      <c r="B6945" s="390" t="s">
        <v>5794</v>
      </c>
      <c r="C6945" s="391" t="s">
        <v>5797</v>
      </c>
      <c r="D6945" s="390" t="s">
        <v>5791</v>
      </c>
      <c r="E6945" s="390" t="s">
        <v>5380</v>
      </c>
      <c r="F6945" s="392" t="s">
        <v>5798</v>
      </c>
      <c r="G6945" s="393" t="s">
        <v>5298</v>
      </c>
      <c r="H6945" s="394">
        <v>3.7955999999999999</v>
      </c>
      <c r="I6945" s="395">
        <v>0.52</v>
      </c>
      <c r="J6945" s="395">
        <v>1.97</v>
      </c>
      <c r="K6945" s="379"/>
      <c r="L6945" s="491">
        <v>0.63</v>
      </c>
    </row>
    <row r="6946" spans="1:13" x14ac:dyDescent="0.2">
      <c r="A6946" s="359" t="s">
        <v>11363</v>
      </c>
      <c r="B6946" s="373" t="s">
        <v>5794</v>
      </c>
      <c r="C6946" s="374" t="s">
        <v>6250</v>
      </c>
      <c r="D6946" s="373" t="s">
        <v>5791</v>
      </c>
      <c r="E6946" s="373" t="s">
        <v>5413</v>
      </c>
      <c r="F6946" s="375" t="s">
        <v>5798</v>
      </c>
      <c r="G6946" s="376" t="s">
        <v>5305</v>
      </c>
      <c r="H6946" s="377">
        <v>5.9499999999999997E-2</v>
      </c>
      <c r="I6946" s="378">
        <v>12.5</v>
      </c>
      <c r="J6946" s="378">
        <v>0.74</v>
      </c>
      <c r="K6946" s="379"/>
      <c r="L6946" s="493">
        <v>15.06</v>
      </c>
    </row>
    <row r="6947" spans="1:13" x14ac:dyDescent="0.2">
      <c r="A6947" s="359" t="s">
        <v>11365</v>
      </c>
      <c r="B6947" s="373" t="s">
        <v>5794</v>
      </c>
      <c r="C6947" s="374" t="s">
        <v>5815</v>
      </c>
      <c r="D6947" s="373" t="s">
        <v>5791</v>
      </c>
      <c r="E6947" s="373" t="s">
        <v>5286</v>
      </c>
      <c r="F6947" s="375" t="s">
        <v>5796</v>
      </c>
      <c r="G6947" s="376" t="s">
        <v>86</v>
      </c>
      <c r="H6947" s="377">
        <v>1.3335999999999999</v>
      </c>
      <c r="I6947" s="378">
        <v>11.07</v>
      </c>
      <c r="J6947" s="378">
        <v>14.76</v>
      </c>
      <c r="K6947" s="379"/>
      <c r="L6947" s="493">
        <v>13.34</v>
      </c>
    </row>
    <row r="6948" spans="1:13" x14ac:dyDescent="0.2">
      <c r="A6948" s="359" t="s">
        <v>11366</v>
      </c>
      <c r="B6948" s="373" t="s">
        <v>5794</v>
      </c>
      <c r="C6948" s="374" t="s">
        <v>6197</v>
      </c>
      <c r="D6948" s="373" t="s">
        <v>5791</v>
      </c>
      <c r="E6948" s="373" t="s">
        <v>5364</v>
      </c>
      <c r="F6948" s="375" t="s">
        <v>5798</v>
      </c>
      <c r="G6948" s="376" t="s">
        <v>5885</v>
      </c>
      <c r="H6948" s="377">
        <v>1.0800000000000001E-2</v>
      </c>
      <c r="I6948" s="378">
        <v>154.26</v>
      </c>
      <c r="J6948" s="378">
        <v>1.66</v>
      </c>
      <c r="K6948" s="379"/>
      <c r="L6948" s="493">
        <v>185.84</v>
      </c>
    </row>
    <row r="6949" spans="1:13" x14ac:dyDescent="0.2">
      <c r="A6949" s="359" t="s">
        <v>11367</v>
      </c>
      <c r="B6949" s="373" t="s">
        <v>5794</v>
      </c>
      <c r="C6949" s="374" t="s">
        <v>6256</v>
      </c>
      <c r="D6949" s="373" t="s">
        <v>5791</v>
      </c>
      <c r="E6949" s="373" t="s">
        <v>6257</v>
      </c>
      <c r="F6949" s="375" t="s">
        <v>5798</v>
      </c>
      <c r="G6949" s="376" t="s">
        <v>5298</v>
      </c>
      <c r="H6949" s="377">
        <v>24.21</v>
      </c>
      <c r="I6949" s="378">
        <v>8.5949557692307668</v>
      </c>
      <c r="J6949" s="378">
        <v>208.08</v>
      </c>
      <c r="K6949" s="379"/>
      <c r="L6949" s="493">
        <v>10.35</v>
      </c>
    </row>
    <row r="6950" spans="1:13" x14ac:dyDescent="0.2">
      <c r="A6950" s="359" t="s">
        <v>11368</v>
      </c>
      <c r="B6950" s="373" t="s">
        <v>5794</v>
      </c>
      <c r="C6950" s="374" t="s">
        <v>6258</v>
      </c>
      <c r="D6950" s="373" t="s">
        <v>5791</v>
      </c>
      <c r="E6950" s="373" t="s">
        <v>5414</v>
      </c>
      <c r="F6950" s="375" t="s">
        <v>5798</v>
      </c>
      <c r="G6950" s="376" t="s">
        <v>5305</v>
      </c>
      <c r="H6950" s="377">
        <v>0.35460000000000003</v>
      </c>
      <c r="I6950" s="378">
        <v>9.0299999999999994</v>
      </c>
      <c r="J6950" s="378">
        <v>3.2</v>
      </c>
      <c r="K6950" s="379"/>
      <c r="L6950" s="493">
        <v>10.88</v>
      </c>
    </row>
    <row r="6951" spans="1:13" x14ac:dyDescent="0.2">
      <c r="A6951" s="359" t="s">
        <v>11369</v>
      </c>
      <c r="B6951" s="373" t="s">
        <v>5794</v>
      </c>
      <c r="C6951" s="374" t="s">
        <v>6259</v>
      </c>
      <c r="D6951" s="373" t="s">
        <v>5791</v>
      </c>
      <c r="E6951" s="373" t="s">
        <v>5411</v>
      </c>
      <c r="F6951" s="375" t="s">
        <v>5798</v>
      </c>
      <c r="G6951" s="376" t="s">
        <v>5305</v>
      </c>
      <c r="H6951" s="377">
        <v>0.29759999999999998</v>
      </c>
      <c r="I6951" s="378">
        <v>2.2400000000000002</v>
      </c>
      <c r="J6951" s="378">
        <v>0.66</v>
      </c>
      <c r="K6951" s="379"/>
      <c r="L6951" s="493">
        <v>2.71</v>
      </c>
    </row>
    <row r="6952" spans="1:13" x14ac:dyDescent="0.2">
      <c r="A6952" s="359" t="s">
        <v>15405</v>
      </c>
      <c r="B6952" s="396" t="s">
        <v>5794</v>
      </c>
      <c r="C6952" s="397" t="s">
        <v>6260</v>
      </c>
      <c r="D6952" s="396" t="s">
        <v>5791</v>
      </c>
      <c r="E6952" s="396" t="s">
        <v>5407</v>
      </c>
      <c r="F6952" s="398" t="s">
        <v>5798</v>
      </c>
      <c r="G6952" s="399" t="s">
        <v>5298</v>
      </c>
      <c r="H6952" s="400">
        <v>0.23810000000000001</v>
      </c>
      <c r="I6952" s="430">
        <v>27.94</v>
      </c>
      <c r="J6952" s="380">
        <v>6.65</v>
      </c>
      <c r="K6952" s="379"/>
      <c r="L6952" s="489">
        <v>33.659999999999997</v>
      </c>
    </row>
    <row r="6953" spans="1:13" ht="12.75" thickBot="1" x14ac:dyDescent="0.25">
      <c r="A6953" s="359" t="s">
        <v>15406</v>
      </c>
      <c r="B6953" s="396" t="s">
        <v>5794</v>
      </c>
      <c r="C6953" s="397" t="s">
        <v>6261</v>
      </c>
      <c r="D6953" s="396" t="s">
        <v>5791</v>
      </c>
      <c r="E6953" s="396" t="s">
        <v>5409</v>
      </c>
      <c r="F6953" s="398" t="s">
        <v>5798</v>
      </c>
      <c r="G6953" s="399" t="s">
        <v>5298</v>
      </c>
      <c r="H6953" s="400">
        <v>0.14219999999999999</v>
      </c>
      <c r="I6953" s="430">
        <v>23.16</v>
      </c>
      <c r="J6953" s="380">
        <v>3.29</v>
      </c>
      <c r="K6953" s="379"/>
      <c r="L6953" s="489">
        <v>27.91</v>
      </c>
    </row>
    <row r="6954" spans="1:13" ht="12.75" thickTop="1" x14ac:dyDescent="0.2">
      <c r="A6954" s="359" t="s">
        <v>15407</v>
      </c>
      <c r="B6954" s="390" t="s">
        <v>5794</v>
      </c>
      <c r="C6954" s="391" t="s">
        <v>12448</v>
      </c>
      <c r="D6954" s="390" t="s">
        <v>5791</v>
      </c>
      <c r="E6954" s="390" t="s">
        <v>5416</v>
      </c>
      <c r="F6954" s="392" t="s">
        <v>5798</v>
      </c>
      <c r="G6954" s="393" t="s">
        <v>5305</v>
      </c>
      <c r="H6954" s="394">
        <v>1</v>
      </c>
      <c r="I6954" s="395">
        <v>99.29</v>
      </c>
      <c r="J6954" s="395">
        <v>99.29</v>
      </c>
      <c r="K6954" s="379"/>
      <c r="L6954" s="491">
        <v>119.62</v>
      </c>
    </row>
    <row r="6955" spans="1:13" x14ac:dyDescent="0.2">
      <c r="A6955" s="359" t="s">
        <v>11370</v>
      </c>
      <c r="B6955" s="373" t="s">
        <v>5794</v>
      </c>
      <c r="C6955" s="374" t="s">
        <v>6271</v>
      </c>
      <c r="D6955" s="373" t="s">
        <v>5791</v>
      </c>
      <c r="E6955" s="373" t="s">
        <v>6272</v>
      </c>
      <c r="F6955" s="375" t="s">
        <v>5798</v>
      </c>
      <c r="G6955" s="376" t="s">
        <v>5305</v>
      </c>
      <c r="H6955" s="377">
        <v>2.3041</v>
      </c>
      <c r="I6955" s="378">
        <v>11.14</v>
      </c>
      <c r="J6955" s="378">
        <v>25.66</v>
      </c>
      <c r="K6955" s="379"/>
      <c r="L6955" s="493">
        <v>13.43</v>
      </c>
    </row>
    <row r="6956" spans="1:13" x14ac:dyDescent="0.2">
      <c r="A6956" s="359" t="s">
        <v>11372</v>
      </c>
      <c r="B6956" s="360" t="s">
        <v>13360</v>
      </c>
      <c r="C6956" s="361" t="s">
        <v>5781</v>
      </c>
      <c r="D6956" s="360" t="s">
        <v>5782</v>
      </c>
      <c r="E6956" s="360" t="s">
        <v>5783</v>
      </c>
      <c r="F6956" s="362" t="s">
        <v>5784</v>
      </c>
      <c r="G6956" s="363" t="s">
        <v>5785</v>
      </c>
      <c r="H6956" s="361" t="s">
        <v>5786</v>
      </c>
      <c r="I6956" s="361" t="s">
        <v>5787</v>
      </c>
      <c r="J6956" s="361" t="s">
        <v>5788</v>
      </c>
      <c r="K6956" s="364"/>
      <c r="L6956" s="494"/>
    </row>
    <row r="6957" spans="1:13" x14ac:dyDescent="0.2">
      <c r="A6957" s="359" t="s">
        <v>11373</v>
      </c>
      <c r="B6957" s="365" t="s">
        <v>5789</v>
      </c>
      <c r="C6957" s="366" t="s">
        <v>13246</v>
      </c>
      <c r="D6957" s="365" t="s">
        <v>5791</v>
      </c>
      <c r="E6957" s="365" t="s">
        <v>2296</v>
      </c>
      <c r="F6957" s="367">
        <v>19</v>
      </c>
      <c r="G6957" s="368" t="s">
        <v>5793</v>
      </c>
      <c r="H6957" s="369">
        <v>1</v>
      </c>
      <c r="I6957" s="370">
        <v>149.33000000000001</v>
      </c>
      <c r="J6957" s="370">
        <v>149.33000000000001</v>
      </c>
      <c r="K6957" s="371"/>
      <c r="L6957" s="495">
        <v>179.9</v>
      </c>
      <c r="M6957" s="488">
        <v>179.9</v>
      </c>
    </row>
    <row r="6958" spans="1:13" x14ac:dyDescent="0.2">
      <c r="A6958" s="359" t="s">
        <v>11374</v>
      </c>
      <c r="B6958" s="373" t="s">
        <v>5794</v>
      </c>
      <c r="C6958" s="374" t="s">
        <v>13247</v>
      </c>
      <c r="D6958" s="373" t="s">
        <v>5791</v>
      </c>
      <c r="E6958" s="373" t="s">
        <v>13248</v>
      </c>
      <c r="F6958" s="375" t="s">
        <v>5798</v>
      </c>
      <c r="G6958" s="376" t="s">
        <v>5793</v>
      </c>
      <c r="H6958" s="377">
        <v>1</v>
      </c>
      <c r="I6958" s="378">
        <v>149.33000000000001</v>
      </c>
      <c r="J6958" s="378">
        <v>149.33000000000001</v>
      </c>
      <c r="K6958" s="379"/>
      <c r="L6958" s="493">
        <v>179.9</v>
      </c>
    </row>
    <row r="6959" spans="1:13" x14ac:dyDescent="0.2">
      <c r="A6959" s="359" t="s">
        <v>11375</v>
      </c>
      <c r="B6959" s="360" t="s">
        <v>13361</v>
      </c>
      <c r="C6959" s="361" t="s">
        <v>5781</v>
      </c>
      <c r="D6959" s="360" t="s">
        <v>5782</v>
      </c>
      <c r="E6959" s="360" t="s">
        <v>5783</v>
      </c>
      <c r="F6959" s="362" t="s">
        <v>5784</v>
      </c>
      <c r="G6959" s="363" t="s">
        <v>5785</v>
      </c>
      <c r="H6959" s="361" t="s">
        <v>5786</v>
      </c>
      <c r="I6959" s="361" t="s">
        <v>5787</v>
      </c>
      <c r="J6959" s="361" t="s">
        <v>5788</v>
      </c>
      <c r="K6959" s="364"/>
      <c r="L6959" s="494"/>
    </row>
    <row r="6960" spans="1:13" x14ac:dyDescent="0.2">
      <c r="A6960" s="359" t="s">
        <v>11376</v>
      </c>
      <c r="B6960" s="365" t="s">
        <v>5789</v>
      </c>
      <c r="C6960" s="366" t="s">
        <v>6282</v>
      </c>
      <c r="D6960" s="365" t="s">
        <v>5791</v>
      </c>
      <c r="E6960" s="365" t="s">
        <v>449</v>
      </c>
      <c r="F6960" s="367">
        <v>20</v>
      </c>
      <c r="G6960" s="368" t="s">
        <v>5793</v>
      </c>
      <c r="H6960" s="369">
        <v>1</v>
      </c>
      <c r="I6960" s="370">
        <v>4.13</v>
      </c>
      <c r="J6960" s="370">
        <v>4.13</v>
      </c>
      <c r="K6960" s="371"/>
      <c r="L6960" s="495">
        <v>4.96</v>
      </c>
      <c r="M6960" s="488">
        <v>4.96</v>
      </c>
    </row>
    <row r="6961" spans="1:13" x14ac:dyDescent="0.2">
      <c r="A6961" s="359" t="s">
        <v>15408</v>
      </c>
      <c r="B6961" s="396" t="s">
        <v>5794</v>
      </c>
      <c r="C6961" s="397" t="s">
        <v>6283</v>
      </c>
      <c r="D6961" s="396" t="s">
        <v>5791</v>
      </c>
      <c r="E6961" s="396" t="s">
        <v>5557</v>
      </c>
      <c r="F6961" s="398" t="s">
        <v>5796</v>
      </c>
      <c r="G6961" s="399" t="s">
        <v>86</v>
      </c>
      <c r="H6961" s="400">
        <v>5.5399999999999998E-2</v>
      </c>
      <c r="I6961" s="430">
        <v>18.880199999999981</v>
      </c>
      <c r="J6961" s="380">
        <v>1.04</v>
      </c>
      <c r="K6961" s="379"/>
      <c r="L6961" s="489">
        <v>22.3</v>
      </c>
    </row>
    <row r="6962" spans="1:13" ht="12.75" thickBot="1" x14ac:dyDescent="0.25">
      <c r="A6962" s="359" t="s">
        <v>15409</v>
      </c>
      <c r="B6962" s="396" t="s">
        <v>5794</v>
      </c>
      <c r="C6962" s="397" t="s">
        <v>6197</v>
      </c>
      <c r="D6962" s="396" t="s">
        <v>5791</v>
      </c>
      <c r="E6962" s="396" t="s">
        <v>5364</v>
      </c>
      <c r="F6962" s="398" t="s">
        <v>5798</v>
      </c>
      <c r="G6962" s="399" t="s">
        <v>5885</v>
      </c>
      <c r="H6962" s="400">
        <v>3.0000000000000001E-3</v>
      </c>
      <c r="I6962" s="430">
        <v>154.26</v>
      </c>
      <c r="J6962" s="380">
        <v>0.46</v>
      </c>
      <c r="K6962" s="379"/>
      <c r="L6962" s="489">
        <v>185.84</v>
      </c>
    </row>
    <row r="6963" spans="1:13" ht="12.75" thickTop="1" x14ac:dyDescent="0.2">
      <c r="A6963" s="359" t="s">
        <v>15410</v>
      </c>
      <c r="B6963" s="390" t="s">
        <v>5794</v>
      </c>
      <c r="C6963" s="391" t="s">
        <v>5797</v>
      </c>
      <c r="D6963" s="390" t="s">
        <v>5791</v>
      </c>
      <c r="E6963" s="390" t="s">
        <v>5380</v>
      </c>
      <c r="F6963" s="392" t="s">
        <v>5798</v>
      </c>
      <c r="G6963" s="393" t="s">
        <v>5298</v>
      </c>
      <c r="H6963" s="394">
        <v>1.2166999999999999</v>
      </c>
      <c r="I6963" s="395">
        <v>0.52</v>
      </c>
      <c r="J6963" s="395">
        <v>0.63</v>
      </c>
      <c r="K6963" s="379"/>
      <c r="L6963" s="491">
        <v>0.63</v>
      </c>
    </row>
    <row r="6964" spans="1:13" x14ac:dyDescent="0.2">
      <c r="A6964" s="359" t="s">
        <v>11377</v>
      </c>
      <c r="B6964" s="373" t="s">
        <v>5794</v>
      </c>
      <c r="C6964" s="374" t="s">
        <v>6284</v>
      </c>
      <c r="D6964" s="373" t="s">
        <v>5791</v>
      </c>
      <c r="E6964" s="373" t="s">
        <v>6285</v>
      </c>
      <c r="F6964" s="375" t="s">
        <v>5798</v>
      </c>
      <c r="G6964" s="376" t="s">
        <v>5298</v>
      </c>
      <c r="H6964" s="377">
        <v>8.5999999999999993E-2</v>
      </c>
      <c r="I6964" s="378">
        <v>23.35</v>
      </c>
      <c r="J6964" s="378">
        <v>2</v>
      </c>
      <c r="K6964" s="379"/>
      <c r="L6964" s="493">
        <v>28.14</v>
      </c>
    </row>
    <row r="6965" spans="1:13" x14ac:dyDescent="0.2">
      <c r="A6965" s="359" t="s">
        <v>11379</v>
      </c>
      <c r="B6965" s="360" t="s">
        <v>13362</v>
      </c>
      <c r="C6965" s="361" t="s">
        <v>5781</v>
      </c>
      <c r="D6965" s="360" t="s">
        <v>5782</v>
      </c>
      <c r="E6965" s="360" t="s">
        <v>5783</v>
      </c>
      <c r="F6965" s="362" t="s">
        <v>5784</v>
      </c>
      <c r="G6965" s="363" t="s">
        <v>5785</v>
      </c>
      <c r="H6965" s="361" t="s">
        <v>5786</v>
      </c>
      <c r="I6965" s="361" t="s">
        <v>5787</v>
      </c>
      <c r="J6965" s="361" t="s">
        <v>5788</v>
      </c>
      <c r="K6965" s="364"/>
      <c r="L6965" s="494"/>
    </row>
    <row r="6966" spans="1:13" x14ac:dyDescent="0.2">
      <c r="A6966" s="359" t="s">
        <v>11381</v>
      </c>
      <c r="B6966" s="365" t="s">
        <v>5789</v>
      </c>
      <c r="C6966" s="366" t="s">
        <v>13251</v>
      </c>
      <c r="D6966" s="365" t="s">
        <v>5791</v>
      </c>
      <c r="E6966" s="365" t="s">
        <v>2300</v>
      </c>
      <c r="F6966" s="367">
        <v>20</v>
      </c>
      <c r="G6966" s="368" t="s">
        <v>5793</v>
      </c>
      <c r="H6966" s="369">
        <v>1</v>
      </c>
      <c r="I6966" s="370">
        <v>19.45</v>
      </c>
      <c r="J6966" s="370">
        <v>19.45</v>
      </c>
      <c r="K6966" s="371"/>
      <c r="L6966" s="495">
        <v>23.41</v>
      </c>
      <c r="M6966" s="488">
        <v>23.41</v>
      </c>
    </row>
    <row r="6967" spans="1:13" x14ac:dyDescent="0.2">
      <c r="A6967" s="359" t="s">
        <v>11382</v>
      </c>
      <c r="B6967" s="373" t="s">
        <v>5794</v>
      </c>
      <c r="C6967" s="374" t="s">
        <v>5840</v>
      </c>
      <c r="D6967" s="373" t="s">
        <v>5791</v>
      </c>
      <c r="E6967" s="373" t="s">
        <v>5288</v>
      </c>
      <c r="F6967" s="375" t="s">
        <v>5796</v>
      </c>
      <c r="G6967" s="376" t="s">
        <v>86</v>
      </c>
      <c r="H6967" s="377">
        <v>0.3528</v>
      </c>
      <c r="I6967" s="378">
        <v>18.510000000000002</v>
      </c>
      <c r="J6967" s="378">
        <v>6.53</v>
      </c>
      <c r="K6967" s="379"/>
      <c r="L6967" s="493">
        <v>22.3</v>
      </c>
    </row>
    <row r="6968" spans="1:13" x14ac:dyDescent="0.2">
      <c r="A6968" s="359" t="s">
        <v>11383</v>
      </c>
      <c r="B6968" s="373" t="s">
        <v>5794</v>
      </c>
      <c r="C6968" s="374" t="s">
        <v>5797</v>
      </c>
      <c r="D6968" s="373" t="s">
        <v>5791</v>
      </c>
      <c r="E6968" s="373" t="s">
        <v>5380</v>
      </c>
      <c r="F6968" s="375" t="s">
        <v>5798</v>
      </c>
      <c r="G6968" s="376" t="s">
        <v>5298</v>
      </c>
      <c r="H6968" s="377">
        <v>7.665</v>
      </c>
      <c r="I6968" s="378">
        <v>0.52389999999999981</v>
      </c>
      <c r="J6968" s="378">
        <v>4.01</v>
      </c>
      <c r="K6968" s="379"/>
      <c r="L6968" s="493">
        <v>0.63</v>
      </c>
    </row>
    <row r="6969" spans="1:13" x14ac:dyDescent="0.2">
      <c r="A6969" s="359" t="s">
        <v>15411</v>
      </c>
      <c r="B6969" s="396" t="s">
        <v>5794</v>
      </c>
      <c r="C6969" s="397" t="s">
        <v>5815</v>
      </c>
      <c r="D6969" s="396" t="s">
        <v>5791</v>
      </c>
      <c r="E6969" s="396" t="s">
        <v>5286</v>
      </c>
      <c r="F6969" s="398" t="s">
        <v>5796</v>
      </c>
      <c r="G6969" s="399" t="s">
        <v>86</v>
      </c>
      <c r="H6969" s="400">
        <v>0.4501</v>
      </c>
      <c r="I6969" s="430">
        <v>11.07</v>
      </c>
      <c r="J6969" s="380">
        <v>4.9800000000000004</v>
      </c>
      <c r="K6969" s="379"/>
      <c r="L6969" s="489">
        <v>13.34</v>
      </c>
    </row>
    <row r="6970" spans="1:13" ht="12.75" thickBot="1" x14ac:dyDescent="0.25">
      <c r="A6970" s="359" t="s">
        <v>15412</v>
      </c>
      <c r="B6970" s="396" t="s">
        <v>5794</v>
      </c>
      <c r="C6970" s="397" t="s">
        <v>6197</v>
      </c>
      <c r="D6970" s="396" t="s">
        <v>5791</v>
      </c>
      <c r="E6970" s="396" t="s">
        <v>5364</v>
      </c>
      <c r="F6970" s="398" t="s">
        <v>5798</v>
      </c>
      <c r="G6970" s="399" t="s">
        <v>5885</v>
      </c>
      <c r="H6970" s="400">
        <v>2.5499999999999998E-2</v>
      </c>
      <c r="I6970" s="430">
        <v>154.26</v>
      </c>
      <c r="J6970" s="380">
        <v>3.93</v>
      </c>
      <c r="K6970" s="379"/>
      <c r="L6970" s="489">
        <v>185.84</v>
      </c>
    </row>
    <row r="6971" spans="1:13" ht="12.75" thickTop="1" x14ac:dyDescent="0.2">
      <c r="A6971" s="359" t="s">
        <v>15413</v>
      </c>
      <c r="B6971" s="407" t="s">
        <v>13363</v>
      </c>
      <c r="C6971" s="408" t="s">
        <v>5781</v>
      </c>
      <c r="D6971" s="407" t="s">
        <v>5782</v>
      </c>
      <c r="E6971" s="407" t="s">
        <v>5783</v>
      </c>
      <c r="F6971" s="409" t="s">
        <v>5784</v>
      </c>
      <c r="G6971" s="410" t="s">
        <v>5785</v>
      </c>
      <c r="H6971" s="408" t="s">
        <v>5786</v>
      </c>
      <c r="I6971" s="408" t="s">
        <v>5787</v>
      </c>
      <c r="J6971" s="408" t="s">
        <v>5788</v>
      </c>
      <c r="K6971" s="364"/>
      <c r="L6971" s="492"/>
    </row>
    <row r="6972" spans="1:13" x14ac:dyDescent="0.2">
      <c r="A6972" s="359" t="s">
        <v>11385</v>
      </c>
      <c r="B6972" s="365" t="s">
        <v>5789</v>
      </c>
      <c r="C6972" s="366" t="s">
        <v>6287</v>
      </c>
      <c r="D6972" s="365" t="s">
        <v>5791</v>
      </c>
      <c r="E6972" s="365" t="s">
        <v>451</v>
      </c>
      <c r="F6972" s="367">
        <v>20</v>
      </c>
      <c r="G6972" s="368" t="s">
        <v>5793</v>
      </c>
      <c r="H6972" s="369">
        <v>1</v>
      </c>
      <c r="I6972" s="370">
        <v>14.940000000000001</v>
      </c>
      <c r="J6972" s="370">
        <v>14.94</v>
      </c>
      <c r="K6972" s="371"/>
      <c r="L6972" s="495">
        <v>17.97</v>
      </c>
      <c r="M6972" s="488">
        <v>17.97</v>
      </c>
    </row>
    <row r="6973" spans="1:13" x14ac:dyDescent="0.2">
      <c r="A6973" s="359" t="s">
        <v>11387</v>
      </c>
      <c r="B6973" s="373" t="s">
        <v>5794</v>
      </c>
      <c r="C6973" s="374" t="s">
        <v>5840</v>
      </c>
      <c r="D6973" s="373" t="s">
        <v>5791</v>
      </c>
      <c r="E6973" s="373" t="s">
        <v>5288</v>
      </c>
      <c r="F6973" s="375" t="s">
        <v>5796</v>
      </c>
      <c r="G6973" s="376" t="s">
        <v>86</v>
      </c>
      <c r="H6973" s="377">
        <v>0.43890000000000001</v>
      </c>
      <c r="I6973" s="378">
        <v>18.510000000000002</v>
      </c>
      <c r="J6973" s="378">
        <v>8.1199999999999992</v>
      </c>
      <c r="K6973" s="379"/>
      <c r="L6973" s="493">
        <v>22.3</v>
      </c>
    </row>
    <row r="6974" spans="1:13" x14ac:dyDescent="0.2">
      <c r="A6974" s="359" t="s">
        <v>11389</v>
      </c>
      <c r="B6974" s="373" t="s">
        <v>5794</v>
      </c>
      <c r="C6974" s="374" t="s">
        <v>6196</v>
      </c>
      <c r="D6974" s="373" t="s">
        <v>5791</v>
      </c>
      <c r="E6974" s="373" t="s">
        <v>5378</v>
      </c>
      <c r="F6974" s="375" t="s">
        <v>5798</v>
      </c>
      <c r="G6974" s="376" t="s">
        <v>5298</v>
      </c>
      <c r="H6974" s="377">
        <v>0.95550000000000002</v>
      </c>
      <c r="I6974" s="378">
        <v>0.8320000000000044</v>
      </c>
      <c r="J6974" s="378">
        <v>0.79</v>
      </c>
      <c r="K6974" s="379"/>
      <c r="L6974" s="493">
        <v>0.97</v>
      </c>
    </row>
    <row r="6975" spans="1:13" x14ac:dyDescent="0.2">
      <c r="A6975" s="359" t="s">
        <v>11390</v>
      </c>
      <c r="B6975" s="373" t="s">
        <v>5794</v>
      </c>
      <c r="C6975" s="374" t="s">
        <v>5797</v>
      </c>
      <c r="D6975" s="373" t="s">
        <v>5791</v>
      </c>
      <c r="E6975" s="373" t="s">
        <v>5380</v>
      </c>
      <c r="F6975" s="375" t="s">
        <v>5798</v>
      </c>
      <c r="G6975" s="376" t="s">
        <v>5298</v>
      </c>
      <c r="H6975" s="377">
        <v>0.52500000000000002</v>
      </c>
      <c r="I6975" s="378">
        <v>0.52</v>
      </c>
      <c r="J6975" s="378">
        <v>0.27</v>
      </c>
      <c r="K6975" s="379"/>
      <c r="L6975" s="493">
        <v>0.63</v>
      </c>
    </row>
    <row r="6976" spans="1:13" x14ac:dyDescent="0.2">
      <c r="A6976" s="359" t="s">
        <v>11391</v>
      </c>
      <c r="B6976" s="373" t="s">
        <v>5794</v>
      </c>
      <c r="C6976" s="374" t="s">
        <v>5815</v>
      </c>
      <c r="D6976" s="373" t="s">
        <v>5791</v>
      </c>
      <c r="E6976" s="373" t="s">
        <v>5286</v>
      </c>
      <c r="F6976" s="375" t="s">
        <v>5796</v>
      </c>
      <c r="G6976" s="376" t="s">
        <v>86</v>
      </c>
      <c r="H6976" s="377">
        <v>0.4</v>
      </c>
      <c r="I6976" s="378">
        <v>11.07</v>
      </c>
      <c r="J6976" s="378">
        <v>4.42</v>
      </c>
      <c r="K6976" s="379"/>
      <c r="L6976" s="493">
        <v>13.34</v>
      </c>
    </row>
    <row r="6977" spans="1:13" x14ac:dyDescent="0.2">
      <c r="A6977" s="359" t="s">
        <v>11392</v>
      </c>
      <c r="B6977" s="373" t="s">
        <v>5794</v>
      </c>
      <c r="C6977" s="374" t="s">
        <v>6288</v>
      </c>
      <c r="D6977" s="373" t="s">
        <v>5791</v>
      </c>
      <c r="E6977" s="373" t="s">
        <v>6289</v>
      </c>
      <c r="F6977" s="375" t="s">
        <v>5798</v>
      </c>
      <c r="G6977" s="376" t="s">
        <v>5885</v>
      </c>
      <c r="H6977" s="377">
        <v>8.3000000000000001E-3</v>
      </c>
      <c r="I6977" s="378">
        <v>161.61000000000001</v>
      </c>
      <c r="J6977" s="378">
        <v>1.34</v>
      </c>
      <c r="K6977" s="379"/>
      <c r="L6977" s="493">
        <v>194.69</v>
      </c>
    </row>
    <row r="6978" spans="1:13" x14ac:dyDescent="0.2">
      <c r="A6978" s="359" t="s">
        <v>15414</v>
      </c>
      <c r="B6978" s="381" t="s">
        <v>13364</v>
      </c>
      <c r="C6978" s="382" t="s">
        <v>5781</v>
      </c>
      <c r="D6978" s="381" t="s">
        <v>5782</v>
      </c>
      <c r="E6978" s="381" t="s">
        <v>5783</v>
      </c>
      <c r="F6978" s="383" t="s">
        <v>5784</v>
      </c>
      <c r="G6978" s="384" t="s">
        <v>5785</v>
      </c>
      <c r="H6978" s="382" t="s">
        <v>5786</v>
      </c>
      <c r="I6978" s="431" t="s">
        <v>5787</v>
      </c>
      <c r="J6978" s="382" t="s">
        <v>5788</v>
      </c>
      <c r="K6978" s="364"/>
    </row>
    <row r="6979" spans="1:13" ht="12.75" thickBot="1" x14ac:dyDescent="0.25">
      <c r="A6979" s="359" t="s">
        <v>15415</v>
      </c>
      <c r="B6979" s="385" t="s">
        <v>5789</v>
      </c>
      <c r="C6979" s="386" t="s">
        <v>13254</v>
      </c>
      <c r="D6979" s="385" t="s">
        <v>5791</v>
      </c>
      <c r="E6979" s="385" t="s">
        <v>2303</v>
      </c>
      <c r="F6979" s="387">
        <v>20</v>
      </c>
      <c r="G6979" s="388" t="s">
        <v>5793</v>
      </c>
      <c r="H6979" s="389">
        <v>1</v>
      </c>
      <c r="I6979" s="432">
        <v>70.34</v>
      </c>
      <c r="J6979" s="372">
        <v>70.34</v>
      </c>
      <c r="K6979" s="371"/>
      <c r="L6979" s="488">
        <v>84.73</v>
      </c>
      <c r="M6979" s="488">
        <v>84.73</v>
      </c>
    </row>
    <row r="6980" spans="1:13" ht="12.75" thickTop="1" x14ac:dyDescent="0.2">
      <c r="A6980" s="359" t="s">
        <v>15416</v>
      </c>
      <c r="B6980" s="390" t="s">
        <v>5794</v>
      </c>
      <c r="C6980" s="391" t="s">
        <v>13255</v>
      </c>
      <c r="D6980" s="390" t="s">
        <v>5791</v>
      </c>
      <c r="E6980" s="390" t="s">
        <v>13256</v>
      </c>
      <c r="F6980" s="392" t="s">
        <v>5796</v>
      </c>
      <c r="G6980" s="393" t="s">
        <v>86</v>
      </c>
      <c r="H6980" s="394">
        <v>0.58069999999999999</v>
      </c>
      <c r="I6980" s="395">
        <v>18.510000000000002</v>
      </c>
      <c r="J6980" s="395">
        <v>10.74</v>
      </c>
      <c r="K6980" s="379"/>
      <c r="L6980" s="491">
        <v>22.3</v>
      </c>
    </row>
    <row r="6981" spans="1:13" x14ac:dyDescent="0.2">
      <c r="A6981" s="359" t="s">
        <v>11393</v>
      </c>
      <c r="B6981" s="373" t="s">
        <v>5794</v>
      </c>
      <c r="C6981" s="374" t="s">
        <v>5815</v>
      </c>
      <c r="D6981" s="373" t="s">
        <v>5791</v>
      </c>
      <c r="E6981" s="373" t="s">
        <v>5286</v>
      </c>
      <c r="F6981" s="375" t="s">
        <v>5796</v>
      </c>
      <c r="G6981" s="376" t="s">
        <v>86</v>
      </c>
      <c r="H6981" s="377">
        <v>0.94940000000000002</v>
      </c>
      <c r="I6981" s="378">
        <v>11.07</v>
      </c>
      <c r="J6981" s="378">
        <v>10.5</v>
      </c>
      <c r="K6981" s="379"/>
      <c r="L6981" s="493">
        <v>13.34</v>
      </c>
    </row>
    <row r="6982" spans="1:13" x14ac:dyDescent="0.2">
      <c r="A6982" s="359" t="s">
        <v>11395</v>
      </c>
      <c r="B6982" s="373" t="s">
        <v>5794</v>
      </c>
      <c r="C6982" s="374" t="s">
        <v>13257</v>
      </c>
      <c r="D6982" s="373" t="s">
        <v>5791</v>
      </c>
      <c r="E6982" s="373" t="s">
        <v>13258</v>
      </c>
      <c r="F6982" s="375" t="s">
        <v>5798</v>
      </c>
      <c r="G6982" s="376" t="s">
        <v>5298</v>
      </c>
      <c r="H6982" s="377">
        <v>7.5</v>
      </c>
      <c r="I6982" s="378">
        <v>1.1499749999999993</v>
      </c>
      <c r="J6982" s="378">
        <v>8.6199999999999992</v>
      </c>
      <c r="K6982" s="379"/>
      <c r="L6982" s="493">
        <v>1.38</v>
      </c>
    </row>
    <row r="6983" spans="1:13" x14ac:dyDescent="0.2">
      <c r="A6983" s="359" t="s">
        <v>11396</v>
      </c>
      <c r="B6983" s="373" t="s">
        <v>5794</v>
      </c>
      <c r="C6983" s="374" t="s">
        <v>13259</v>
      </c>
      <c r="D6983" s="373" t="s">
        <v>5791</v>
      </c>
      <c r="E6983" s="373" t="s">
        <v>13260</v>
      </c>
      <c r="F6983" s="375" t="s">
        <v>5798</v>
      </c>
      <c r="G6983" s="376" t="s">
        <v>5298</v>
      </c>
      <c r="H6983" s="377">
        <v>0.1464</v>
      </c>
      <c r="I6983" s="378">
        <v>6.32</v>
      </c>
      <c r="J6983" s="378">
        <v>0.92</v>
      </c>
      <c r="K6983" s="379"/>
      <c r="L6983" s="493">
        <v>7.62</v>
      </c>
    </row>
    <row r="6984" spans="1:13" x14ac:dyDescent="0.2">
      <c r="A6984" s="359" t="s">
        <v>11397</v>
      </c>
      <c r="B6984" s="373" t="s">
        <v>5794</v>
      </c>
      <c r="C6984" s="374" t="s">
        <v>13261</v>
      </c>
      <c r="D6984" s="373" t="s">
        <v>5791</v>
      </c>
      <c r="E6984" s="373" t="s">
        <v>13262</v>
      </c>
      <c r="F6984" s="375" t="s">
        <v>5798</v>
      </c>
      <c r="G6984" s="376" t="s">
        <v>5793</v>
      </c>
      <c r="H6984" s="377">
        <v>1.05</v>
      </c>
      <c r="I6984" s="378">
        <v>37.68</v>
      </c>
      <c r="J6984" s="378">
        <v>39.56</v>
      </c>
      <c r="K6984" s="379"/>
      <c r="L6984" s="493">
        <v>45.4</v>
      </c>
    </row>
    <row r="6985" spans="1:13" x14ac:dyDescent="0.2">
      <c r="A6985" s="359" t="s">
        <v>11398</v>
      </c>
      <c r="B6985" s="360" t="s">
        <v>13365</v>
      </c>
      <c r="C6985" s="361" t="s">
        <v>5781</v>
      </c>
      <c r="D6985" s="360" t="s">
        <v>5782</v>
      </c>
      <c r="E6985" s="360" t="s">
        <v>5783</v>
      </c>
      <c r="F6985" s="362" t="s">
        <v>5784</v>
      </c>
      <c r="G6985" s="363" t="s">
        <v>5785</v>
      </c>
      <c r="H6985" s="361" t="s">
        <v>5786</v>
      </c>
      <c r="I6985" s="361" t="s">
        <v>5787</v>
      </c>
      <c r="J6985" s="361" t="s">
        <v>5788</v>
      </c>
      <c r="K6985" s="364"/>
      <c r="L6985" s="494"/>
    </row>
    <row r="6986" spans="1:13" x14ac:dyDescent="0.2">
      <c r="A6986" s="359" t="s">
        <v>15417</v>
      </c>
      <c r="B6986" s="385" t="s">
        <v>5789</v>
      </c>
      <c r="C6986" s="386" t="s">
        <v>12519</v>
      </c>
      <c r="D6986" s="385" t="s">
        <v>5791</v>
      </c>
      <c r="E6986" s="385" t="s">
        <v>2044</v>
      </c>
      <c r="F6986" s="387">
        <v>21</v>
      </c>
      <c r="G6986" s="388" t="s">
        <v>5793</v>
      </c>
      <c r="H6986" s="389">
        <v>1</v>
      </c>
      <c r="I6986" s="432">
        <v>63.769999999999996</v>
      </c>
      <c r="J6986" s="372">
        <v>63.769999999999996</v>
      </c>
      <c r="K6986" s="371"/>
      <c r="L6986" s="488">
        <v>76.75</v>
      </c>
      <c r="M6986" s="488">
        <v>76.75</v>
      </c>
    </row>
    <row r="6987" spans="1:13" ht="12.75" thickBot="1" x14ac:dyDescent="0.25">
      <c r="A6987" s="359" t="s">
        <v>15418</v>
      </c>
      <c r="B6987" s="396" t="s">
        <v>5794</v>
      </c>
      <c r="C6987" s="397" t="s">
        <v>12521</v>
      </c>
      <c r="D6987" s="396" t="s">
        <v>5791</v>
      </c>
      <c r="E6987" s="396" t="s">
        <v>12522</v>
      </c>
      <c r="F6987" s="398" t="s">
        <v>5798</v>
      </c>
      <c r="G6987" s="399" t="s">
        <v>5793</v>
      </c>
      <c r="H6987" s="400">
        <v>1.1000000000000001</v>
      </c>
      <c r="I6987" s="430">
        <v>24.193846153846156</v>
      </c>
      <c r="J6987" s="380">
        <v>26.61</v>
      </c>
      <c r="K6987" s="379"/>
      <c r="L6987" s="489">
        <v>28.92</v>
      </c>
    </row>
    <row r="6988" spans="1:13" ht="12.75" thickTop="1" x14ac:dyDescent="0.2">
      <c r="A6988" s="359" t="s">
        <v>15419</v>
      </c>
      <c r="B6988" s="390" t="s">
        <v>5794</v>
      </c>
      <c r="C6988" s="391" t="s">
        <v>5815</v>
      </c>
      <c r="D6988" s="390" t="s">
        <v>5791</v>
      </c>
      <c r="E6988" s="390" t="s">
        <v>5286</v>
      </c>
      <c r="F6988" s="392" t="s">
        <v>5796</v>
      </c>
      <c r="G6988" s="393" t="s">
        <v>86</v>
      </c>
      <c r="H6988" s="394">
        <v>0.36280000000000001</v>
      </c>
      <c r="I6988" s="395">
        <v>11.07</v>
      </c>
      <c r="J6988" s="395">
        <v>4.01</v>
      </c>
      <c r="K6988" s="379"/>
      <c r="L6988" s="491">
        <v>13.34</v>
      </c>
    </row>
    <row r="6989" spans="1:13" x14ac:dyDescent="0.2">
      <c r="A6989" s="359" t="s">
        <v>11399</v>
      </c>
      <c r="B6989" s="373" t="s">
        <v>5794</v>
      </c>
      <c r="C6989" s="374" t="s">
        <v>6296</v>
      </c>
      <c r="D6989" s="373" t="s">
        <v>5791</v>
      </c>
      <c r="E6989" s="373" t="s">
        <v>6297</v>
      </c>
      <c r="F6989" s="375" t="s">
        <v>5798</v>
      </c>
      <c r="G6989" s="376" t="s">
        <v>5298</v>
      </c>
      <c r="H6989" s="377">
        <v>4.2599999999999999E-2</v>
      </c>
      <c r="I6989" s="378">
        <v>15.73</v>
      </c>
      <c r="J6989" s="378">
        <v>0.67</v>
      </c>
      <c r="K6989" s="379"/>
      <c r="L6989" s="493">
        <v>18.95</v>
      </c>
    </row>
    <row r="6990" spans="1:13" x14ac:dyDescent="0.2">
      <c r="A6990" s="359" t="s">
        <v>11401</v>
      </c>
      <c r="B6990" s="373" t="s">
        <v>5794</v>
      </c>
      <c r="C6990" s="374" t="s">
        <v>6298</v>
      </c>
      <c r="D6990" s="373" t="s">
        <v>5791</v>
      </c>
      <c r="E6990" s="373" t="s">
        <v>6299</v>
      </c>
      <c r="F6990" s="375" t="s">
        <v>5796</v>
      </c>
      <c r="G6990" s="376" t="s">
        <v>86</v>
      </c>
      <c r="H6990" s="377">
        <v>0.36280000000000001</v>
      </c>
      <c r="I6990" s="378">
        <v>18.510000000000002</v>
      </c>
      <c r="J6990" s="378">
        <v>6.71</v>
      </c>
      <c r="K6990" s="379"/>
      <c r="L6990" s="493">
        <v>22.3</v>
      </c>
    </row>
    <row r="6991" spans="1:13" x14ac:dyDescent="0.2">
      <c r="A6991" s="359" t="s">
        <v>11402</v>
      </c>
      <c r="B6991" s="373" t="s">
        <v>5794</v>
      </c>
      <c r="C6991" s="374" t="s">
        <v>6302</v>
      </c>
      <c r="D6991" s="373" t="s">
        <v>5791</v>
      </c>
      <c r="E6991" s="373" t="s">
        <v>6303</v>
      </c>
      <c r="F6991" s="375" t="s">
        <v>5798</v>
      </c>
      <c r="G6991" s="376" t="s">
        <v>5305</v>
      </c>
      <c r="H6991" s="377">
        <v>1.32</v>
      </c>
      <c r="I6991" s="378">
        <v>0.22</v>
      </c>
      <c r="J6991" s="378">
        <v>0.28999999999999998</v>
      </c>
      <c r="K6991" s="379"/>
      <c r="L6991" s="493">
        <v>0.27</v>
      </c>
    </row>
    <row r="6992" spans="1:13" x14ac:dyDescent="0.2">
      <c r="A6992" s="359" t="s">
        <v>11403</v>
      </c>
      <c r="B6992" s="373" t="s">
        <v>5794</v>
      </c>
      <c r="C6992" s="374" t="s">
        <v>6304</v>
      </c>
      <c r="D6992" s="373" t="s">
        <v>5791</v>
      </c>
      <c r="E6992" s="373" t="s">
        <v>6305</v>
      </c>
      <c r="F6992" s="375" t="s">
        <v>5798</v>
      </c>
      <c r="G6992" s="376" t="s">
        <v>5385</v>
      </c>
      <c r="H6992" s="377">
        <v>1.4395</v>
      </c>
      <c r="I6992" s="378">
        <v>2.29</v>
      </c>
      <c r="J6992" s="378">
        <v>3.29</v>
      </c>
      <c r="K6992" s="379"/>
      <c r="L6992" s="493">
        <v>2.77</v>
      </c>
    </row>
    <row r="6993" spans="1:13" x14ac:dyDescent="0.2">
      <c r="A6993" s="359" t="s">
        <v>11404</v>
      </c>
      <c r="B6993" s="373" t="s">
        <v>5794</v>
      </c>
      <c r="C6993" s="374" t="s">
        <v>6306</v>
      </c>
      <c r="D6993" s="373" t="s">
        <v>5791</v>
      </c>
      <c r="E6993" s="373" t="s">
        <v>6307</v>
      </c>
      <c r="F6993" s="375" t="s">
        <v>5798</v>
      </c>
      <c r="G6993" s="376" t="s">
        <v>5305</v>
      </c>
      <c r="H6993" s="377">
        <v>2.1911999999999998</v>
      </c>
      <c r="I6993" s="378">
        <v>0.19</v>
      </c>
      <c r="J6993" s="378">
        <v>0.41</v>
      </c>
      <c r="K6993" s="379"/>
      <c r="L6993" s="493">
        <v>0.23</v>
      </c>
    </row>
    <row r="6994" spans="1:13" ht="24" x14ac:dyDescent="0.2">
      <c r="A6994" s="359" t="s">
        <v>11405</v>
      </c>
      <c r="B6994" s="373" t="s">
        <v>5794</v>
      </c>
      <c r="C6994" s="374" t="s">
        <v>6308</v>
      </c>
      <c r="D6994" s="373" t="s">
        <v>5791</v>
      </c>
      <c r="E6994" s="373" t="s">
        <v>6309</v>
      </c>
      <c r="F6994" s="375" t="s">
        <v>5798</v>
      </c>
      <c r="G6994" s="376" t="s">
        <v>5385</v>
      </c>
      <c r="H6994" s="377">
        <v>3.851</v>
      </c>
      <c r="I6994" s="378">
        <v>4.7300000000000004</v>
      </c>
      <c r="J6994" s="378">
        <v>18.21</v>
      </c>
      <c r="K6994" s="379"/>
      <c r="L6994" s="493">
        <v>5.71</v>
      </c>
    </row>
    <row r="6995" spans="1:13" x14ac:dyDescent="0.2">
      <c r="A6995" s="359" t="s">
        <v>15420</v>
      </c>
      <c r="B6995" s="396" t="s">
        <v>5794</v>
      </c>
      <c r="C6995" s="397" t="s">
        <v>6310</v>
      </c>
      <c r="D6995" s="396" t="s">
        <v>5791</v>
      </c>
      <c r="E6995" s="396" t="s">
        <v>6311</v>
      </c>
      <c r="F6995" s="398" t="s">
        <v>5798</v>
      </c>
      <c r="G6995" s="399" t="s">
        <v>5298</v>
      </c>
      <c r="H6995" s="400">
        <v>0.5202</v>
      </c>
      <c r="I6995" s="430">
        <v>3.34</v>
      </c>
      <c r="J6995" s="380">
        <v>1.73</v>
      </c>
      <c r="K6995" s="379"/>
      <c r="L6995" s="489">
        <v>4.03</v>
      </c>
    </row>
    <row r="6996" spans="1:13" ht="12.75" thickBot="1" x14ac:dyDescent="0.25">
      <c r="A6996" s="359" t="s">
        <v>15421</v>
      </c>
      <c r="B6996" s="396" t="s">
        <v>5794</v>
      </c>
      <c r="C6996" s="397" t="s">
        <v>6312</v>
      </c>
      <c r="D6996" s="396" t="s">
        <v>5791</v>
      </c>
      <c r="E6996" s="396" t="s">
        <v>6313</v>
      </c>
      <c r="F6996" s="398" t="s">
        <v>5798</v>
      </c>
      <c r="G6996" s="399" t="s">
        <v>5305</v>
      </c>
      <c r="H6996" s="400">
        <v>7.9740000000000002</v>
      </c>
      <c r="I6996" s="430">
        <v>0.04</v>
      </c>
      <c r="J6996" s="380">
        <v>0.31</v>
      </c>
      <c r="K6996" s="379"/>
      <c r="L6996" s="489">
        <v>0.06</v>
      </c>
    </row>
    <row r="6997" spans="1:13" ht="12.75" thickTop="1" x14ac:dyDescent="0.2">
      <c r="A6997" s="359" t="s">
        <v>15422</v>
      </c>
      <c r="B6997" s="390" t="s">
        <v>5794</v>
      </c>
      <c r="C6997" s="391" t="s">
        <v>6314</v>
      </c>
      <c r="D6997" s="390" t="s">
        <v>5791</v>
      </c>
      <c r="E6997" s="390" t="s">
        <v>6315</v>
      </c>
      <c r="F6997" s="392" t="s">
        <v>5798</v>
      </c>
      <c r="G6997" s="393" t="s">
        <v>5305</v>
      </c>
      <c r="H6997" s="394">
        <v>1.3265</v>
      </c>
      <c r="I6997" s="395">
        <v>1.1599999999999999</v>
      </c>
      <c r="J6997" s="395">
        <v>1.53</v>
      </c>
      <c r="K6997" s="379"/>
      <c r="L6997" s="491">
        <v>1.4</v>
      </c>
    </row>
    <row r="6998" spans="1:13" x14ac:dyDescent="0.2">
      <c r="A6998" s="359" t="s">
        <v>11406</v>
      </c>
      <c r="B6998" s="360" t="s">
        <v>13366</v>
      </c>
      <c r="C6998" s="361" t="s">
        <v>5781</v>
      </c>
      <c r="D6998" s="360" t="s">
        <v>5782</v>
      </c>
      <c r="E6998" s="360" t="s">
        <v>5783</v>
      </c>
      <c r="F6998" s="362" t="s">
        <v>5784</v>
      </c>
      <c r="G6998" s="363" t="s">
        <v>5785</v>
      </c>
      <c r="H6998" s="361" t="s">
        <v>5786</v>
      </c>
      <c r="I6998" s="361" t="s">
        <v>5787</v>
      </c>
      <c r="J6998" s="361" t="s">
        <v>5788</v>
      </c>
      <c r="K6998" s="364"/>
      <c r="L6998" s="494"/>
    </row>
    <row r="6999" spans="1:13" ht="24" x14ac:dyDescent="0.2">
      <c r="A6999" s="359" t="s">
        <v>11408</v>
      </c>
      <c r="B6999" s="365" t="s">
        <v>5789</v>
      </c>
      <c r="C6999" s="366" t="s">
        <v>13367</v>
      </c>
      <c r="D6999" s="365" t="s">
        <v>217</v>
      </c>
      <c r="E6999" s="365" t="s">
        <v>2462</v>
      </c>
      <c r="F6999" s="367" t="s">
        <v>12484</v>
      </c>
      <c r="G6999" s="368" t="s">
        <v>172</v>
      </c>
      <c r="H6999" s="369">
        <v>1</v>
      </c>
      <c r="I6999" s="370">
        <v>2.3600000000000003</v>
      </c>
      <c r="J6999" s="370">
        <v>2.36</v>
      </c>
      <c r="K6999" s="371"/>
      <c r="L6999" s="495">
        <v>2.85</v>
      </c>
      <c r="M6999" s="488">
        <v>2.85</v>
      </c>
    </row>
    <row r="7000" spans="1:13" ht="24" x14ac:dyDescent="0.2">
      <c r="A7000" s="359" t="s">
        <v>11410</v>
      </c>
      <c r="B7000" s="418" t="s">
        <v>5898</v>
      </c>
      <c r="C7000" s="419" t="s">
        <v>13368</v>
      </c>
      <c r="D7000" s="418" t="s">
        <v>217</v>
      </c>
      <c r="E7000" s="418" t="s">
        <v>13369</v>
      </c>
      <c r="F7000" s="420" t="s">
        <v>5908</v>
      </c>
      <c r="G7000" s="421" t="s">
        <v>185</v>
      </c>
      <c r="H7000" s="422">
        <v>4.5400000000000003E-2</v>
      </c>
      <c r="I7000" s="423">
        <v>21.87</v>
      </c>
      <c r="J7000" s="423">
        <v>0.99</v>
      </c>
      <c r="K7000" s="379"/>
      <c r="L7000" s="493">
        <v>26.35</v>
      </c>
    </row>
    <row r="7001" spans="1:13" ht="24" x14ac:dyDescent="0.2">
      <c r="A7001" s="359" t="s">
        <v>11411</v>
      </c>
      <c r="B7001" s="418" t="s">
        <v>5898</v>
      </c>
      <c r="C7001" s="419" t="s">
        <v>5909</v>
      </c>
      <c r="D7001" s="418" t="s">
        <v>217</v>
      </c>
      <c r="E7001" s="418" t="s">
        <v>5455</v>
      </c>
      <c r="F7001" s="420" t="s">
        <v>5908</v>
      </c>
      <c r="G7001" s="421" t="s">
        <v>185</v>
      </c>
      <c r="H7001" s="422">
        <v>2.6100000000000002E-2</v>
      </c>
      <c r="I7001" s="423">
        <v>16.12</v>
      </c>
      <c r="J7001" s="423">
        <v>0.42</v>
      </c>
      <c r="K7001" s="379"/>
      <c r="L7001" s="493">
        <v>19.420000000000002</v>
      </c>
    </row>
    <row r="7002" spans="1:13" x14ac:dyDescent="0.2">
      <c r="A7002" s="359" t="s">
        <v>11412</v>
      </c>
      <c r="B7002" s="373" t="s">
        <v>5794</v>
      </c>
      <c r="C7002" s="374" t="s">
        <v>13370</v>
      </c>
      <c r="D7002" s="373" t="s">
        <v>217</v>
      </c>
      <c r="E7002" s="373" t="s">
        <v>13371</v>
      </c>
      <c r="F7002" s="375" t="s">
        <v>5798</v>
      </c>
      <c r="G7002" s="376" t="s">
        <v>280</v>
      </c>
      <c r="H7002" s="377">
        <v>0.36430000000000001</v>
      </c>
      <c r="I7002" s="378">
        <v>0.63629999999999998</v>
      </c>
      <c r="J7002" s="378">
        <v>0.23</v>
      </c>
      <c r="K7002" s="379"/>
      <c r="L7002" s="493">
        <v>0.77</v>
      </c>
    </row>
    <row r="7003" spans="1:13" x14ac:dyDescent="0.2">
      <c r="A7003" s="359" t="s">
        <v>11413</v>
      </c>
      <c r="B7003" s="373" t="s">
        <v>5794</v>
      </c>
      <c r="C7003" s="374" t="s">
        <v>13372</v>
      </c>
      <c r="D7003" s="373" t="s">
        <v>217</v>
      </c>
      <c r="E7003" s="373" t="s">
        <v>13373</v>
      </c>
      <c r="F7003" s="375" t="s">
        <v>5798</v>
      </c>
      <c r="G7003" s="376" t="s">
        <v>5793</v>
      </c>
      <c r="H7003" s="377">
        <v>7.4999999999999997E-2</v>
      </c>
      <c r="I7003" s="378">
        <v>8.9700000000000006</v>
      </c>
      <c r="J7003" s="378">
        <v>0.67</v>
      </c>
      <c r="K7003" s="379"/>
      <c r="L7003" s="493">
        <v>10.81</v>
      </c>
    </row>
    <row r="7004" spans="1:13" x14ac:dyDescent="0.2">
      <c r="A7004" s="359" t="s">
        <v>15423</v>
      </c>
      <c r="B7004" s="396" t="s">
        <v>5794</v>
      </c>
      <c r="C7004" s="397" t="s">
        <v>13374</v>
      </c>
      <c r="D7004" s="396" t="s">
        <v>217</v>
      </c>
      <c r="E7004" s="396" t="s">
        <v>13375</v>
      </c>
      <c r="F7004" s="398" t="s">
        <v>5798</v>
      </c>
      <c r="G7004" s="399" t="s">
        <v>280</v>
      </c>
      <c r="H7004" s="400">
        <v>1.5E-3</v>
      </c>
      <c r="I7004" s="430">
        <v>25.59</v>
      </c>
      <c r="J7004" s="380">
        <v>0.03</v>
      </c>
      <c r="K7004" s="379"/>
      <c r="L7004" s="489">
        <v>30.83</v>
      </c>
    </row>
    <row r="7005" spans="1:13" ht="12.75" thickBot="1" x14ac:dyDescent="0.25">
      <c r="A7005" s="359" t="s">
        <v>15424</v>
      </c>
      <c r="B7005" s="396" t="s">
        <v>5794</v>
      </c>
      <c r="C7005" s="397" t="s">
        <v>13376</v>
      </c>
      <c r="D7005" s="396" t="s">
        <v>217</v>
      </c>
      <c r="E7005" s="396" t="s">
        <v>13377</v>
      </c>
      <c r="F7005" s="398" t="s">
        <v>5798</v>
      </c>
      <c r="G7005" s="399" t="s">
        <v>280</v>
      </c>
      <c r="H7005" s="400">
        <v>1.6000000000000001E-3</v>
      </c>
      <c r="I7005" s="430">
        <v>16.600000000000001</v>
      </c>
      <c r="J7005" s="380">
        <v>0.02</v>
      </c>
      <c r="K7005" s="379"/>
      <c r="L7005" s="489">
        <v>20</v>
      </c>
    </row>
    <row r="7006" spans="1:13" ht="12.75" thickTop="1" x14ac:dyDescent="0.2">
      <c r="A7006" s="359" t="s">
        <v>15425</v>
      </c>
      <c r="B7006" s="407" t="s">
        <v>13378</v>
      </c>
      <c r="C7006" s="408" t="s">
        <v>5781</v>
      </c>
      <c r="D7006" s="407" t="s">
        <v>5782</v>
      </c>
      <c r="E7006" s="407" t="s">
        <v>5783</v>
      </c>
      <c r="F7006" s="409" t="s">
        <v>5784</v>
      </c>
      <c r="G7006" s="410" t="s">
        <v>5785</v>
      </c>
      <c r="H7006" s="408" t="s">
        <v>5786</v>
      </c>
      <c r="I7006" s="408" t="s">
        <v>5787</v>
      </c>
      <c r="J7006" s="408" t="s">
        <v>5788</v>
      </c>
      <c r="K7006" s="364"/>
      <c r="L7006" s="492"/>
    </row>
    <row r="7007" spans="1:13" x14ac:dyDescent="0.2">
      <c r="A7007" s="359" t="s">
        <v>11414</v>
      </c>
      <c r="B7007" s="365" t="s">
        <v>5789</v>
      </c>
      <c r="C7007" s="366" t="s">
        <v>6317</v>
      </c>
      <c r="D7007" s="365" t="s">
        <v>5791</v>
      </c>
      <c r="E7007" s="365" t="s">
        <v>461</v>
      </c>
      <c r="F7007" s="367">
        <v>22</v>
      </c>
      <c r="G7007" s="368" t="s">
        <v>5793</v>
      </c>
      <c r="H7007" s="369">
        <v>1</v>
      </c>
      <c r="I7007" s="370">
        <v>31.619999999999997</v>
      </c>
      <c r="J7007" s="370">
        <v>31.619999999999997</v>
      </c>
      <c r="K7007" s="371"/>
      <c r="L7007" s="495">
        <v>38.1</v>
      </c>
      <c r="M7007" s="488">
        <v>38.1</v>
      </c>
    </row>
    <row r="7008" spans="1:13" x14ac:dyDescent="0.2">
      <c r="A7008" s="359" t="s">
        <v>11416</v>
      </c>
      <c r="B7008" s="373" t="s">
        <v>5794</v>
      </c>
      <c r="C7008" s="374" t="s">
        <v>5840</v>
      </c>
      <c r="D7008" s="373" t="s">
        <v>5791</v>
      </c>
      <c r="E7008" s="373" t="s">
        <v>5288</v>
      </c>
      <c r="F7008" s="375" t="s">
        <v>5796</v>
      </c>
      <c r="G7008" s="376" t="s">
        <v>86</v>
      </c>
      <c r="H7008" s="377">
        <v>0.17219999999999999</v>
      </c>
      <c r="I7008" s="378">
        <v>18.510000000000002</v>
      </c>
      <c r="J7008" s="378">
        <v>3.18</v>
      </c>
      <c r="K7008" s="379"/>
      <c r="L7008" s="493">
        <v>22.3</v>
      </c>
    </row>
    <row r="7009" spans="1:13" ht="24" x14ac:dyDescent="0.2">
      <c r="A7009" s="359" t="s">
        <v>11418</v>
      </c>
      <c r="B7009" s="373" t="s">
        <v>5794</v>
      </c>
      <c r="C7009" s="374" t="s">
        <v>6207</v>
      </c>
      <c r="D7009" s="373" t="s">
        <v>5791</v>
      </c>
      <c r="E7009" s="373" t="s">
        <v>6208</v>
      </c>
      <c r="F7009" s="375" t="s">
        <v>5798</v>
      </c>
      <c r="G7009" s="376" t="s">
        <v>5298</v>
      </c>
      <c r="H7009" s="377">
        <v>1</v>
      </c>
      <c r="I7009" s="378">
        <v>6.38</v>
      </c>
      <c r="J7009" s="378">
        <v>6.38</v>
      </c>
      <c r="K7009" s="379"/>
      <c r="L7009" s="493">
        <v>7.69</v>
      </c>
    </row>
    <row r="7010" spans="1:13" x14ac:dyDescent="0.2">
      <c r="A7010" s="359" t="s">
        <v>11419</v>
      </c>
      <c r="B7010" s="373" t="s">
        <v>5794</v>
      </c>
      <c r="C7010" s="374" t="s">
        <v>5797</v>
      </c>
      <c r="D7010" s="373" t="s">
        <v>5791</v>
      </c>
      <c r="E7010" s="373" t="s">
        <v>5380</v>
      </c>
      <c r="F7010" s="375" t="s">
        <v>5798</v>
      </c>
      <c r="G7010" s="376" t="s">
        <v>5298</v>
      </c>
      <c r="H7010" s="377">
        <v>11</v>
      </c>
      <c r="I7010" s="378">
        <v>0.52415999999999996</v>
      </c>
      <c r="J7010" s="378">
        <v>5.76</v>
      </c>
      <c r="K7010" s="379"/>
      <c r="L7010" s="493">
        <v>0.63</v>
      </c>
    </row>
    <row r="7011" spans="1:13" x14ac:dyDescent="0.2">
      <c r="A7011" s="359" t="s">
        <v>11420</v>
      </c>
      <c r="B7011" s="373" t="s">
        <v>5794</v>
      </c>
      <c r="C7011" s="374" t="s">
        <v>5815</v>
      </c>
      <c r="D7011" s="373" t="s">
        <v>5791</v>
      </c>
      <c r="E7011" s="373" t="s">
        <v>5286</v>
      </c>
      <c r="F7011" s="375" t="s">
        <v>5796</v>
      </c>
      <c r="G7011" s="376" t="s">
        <v>86</v>
      </c>
      <c r="H7011" s="377">
        <v>0.40789999999999998</v>
      </c>
      <c r="I7011" s="378">
        <v>11.07</v>
      </c>
      <c r="J7011" s="378">
        <v>4.51</v>
      </c>
      <c r="K7011" s="379"/>
      <c r="L7011" s="493">
        <v>13.34</v>
      </c>
    </row>
    <row r="7012" spans="1:13" x14ac:dyDescent="0.2">
      <c r="A7012" s="359" t="s">
        <v>15426</v>
      </c>
      <c r="B7012" s="396" t="s">
        <v>5794</v>
      </c>
      <c r="C7012" s="397" t="s">
        <v>5966</v>
      </c>
      <c r="D7012" s="396" t="s">
        <v>5791</v>
      </c>
      <c r="E7012" s="396" t="s">
        <v>5538</v>
      </c>
      <c r="F7012" s="398" t="s">
        <v>5798</v>
      </c>
      <c r="G7012" s="399" t="s">
        <v>5885</v>
      </c>
      <c r="H7012" s="400">
        <v>3.5000000000000003E-2</v>
      </c>
      <c r="I7012" s="430">
        <v>146.86000000000001</v>
      </c>
      <c r="J7012" s="380">
        <v>5.14</v>
      </c>
      <c r="K7012" s="379"/>
      <c r="L7012" s="489">
        <v>176.93</v>
      </c>
    </row>
    <row r="7013" spans="1:13" ht="12.75" thickBot="1" x14ac:dyDescent="0.25">
      <c r="A7013" s="359" t="s">
        <v>15427</v>
      </c>
      <c r="B7013" s="396" t="s">
        <v>5794</v>
      </c>
      <c r="C7013" s="397" t="s">
        <v>5968</v>
      </c>
      <c r="D7013" s="396" t="s">
        <v>5791</v>
      </c>
      <c r="E7013" s="396" t="s">
        <v>5377</v>
      </c>
      <c r="F7013" s="398" t="s">
        <v>5798</v>
      </c>
      <c r="G7013" s="399" t="s">
        <v>5885</v>
      </c>
      <c r="H7013" s="400">
        <v>2.1999999999999999E-2</v>
      </c>
      <c r="I7013" s="430">
        <v>117.49</v>
      </c>
      <c r="J7013" s="380">
        <v>2.58</v>
      </c>
      <c r="K7013" s="379"/>
      <c r="L7013" s="489">
        <v>141.54</v>
      </c>
    </row>
    <row r="7014" spans="1:13" ht="12.75" thickTop="1" x14ac:dyDescent="0.2">
      <c r="A7014" s="359" t="s">
        <v>15428</v>
      </c>
      <c r="B7014" s="390" t="s">
        <v>5794</v>
      </c>
      <c r="C7014" s="391" t="s">
        <v>5965</v>
      </c>
      <c r="D7014" s="390" t="s">
        <v>5791</v>
      </c>
      <c r="E7014" s="390" t="s">
        <v>5358</v>
      </c>
      <c r="F7014" s="392" t="s">
        <v>5796</v>
      </c>
      <c r="G7014" s="393" t="s">
        <v>86</v>
      </c>
      <c r="H7014" s="394">
        <v>0.1109</v>
      </c>
      <c r="I7014" s="395">
        <v>13.28</v>
      </c>
      <c r="J7014" s="395">
        <v>1.47</v>
      </c>
      <c r="K7014" s="379"/>
      <c r="L7014" s="491">
        <v>16</v>
      </c>
    </row>
    <row r="7015" spans="1:13" x14ac:dyDescent="0.2">
      <c r="A7015" s="359" t="s">
        <v>11423</v>
      </c>
      <c r="B7015" s="373" t="s">
        <v>5794</v>
      </c>
      <c r="C7015" s="374" t="s">
        <v>5967</v>
      </c>
      <c r="D7015" s="373" t="s">
        <v>5791</v>
      </c>
      <c r="E7015" s="373" t="s">
        <v>5375</v>
      </c>
      <c r="F7015" s="375" t="s">
        <v>5798</v>
      </c>
      <c r="G7015" s="376" t="s">
        <v>5885</v>
      </c>
      <c r="H7015" s="377">
        <v>2.1999999999999999E-2</v>
      </c>
      <c r="I7015" s="378">
        <v>118.26</v>
      </c>
      <c r="J7015" s="378">
        <v>2.6</v>
      </c>
      <c r="K7015" s="379"/>
      <c r="L7015" s="493">
        <v>142.47</v>
      </c>
    </row>
    <row r="7016" spans="1:13" x14ac:dyDescent="0.2">
      <c r="A7016" s="359" t="s">
        <v>11425</v>
      </c>
      <c r="B7016" s="360" t="s">
        <v>13379</v>
      </c>
      <c r="C7016" s="361" t="s">
        <v>5781</v>
      </c>
      <c r="D7016" s="360" t="s">
        <v>5782</v>
      </c>
      <c r="E7016" s="360" t="s">
        <v>5783</v>
      </c>
      <c r="F7016" s="362" t="s">
        <v>5784</v>
      </c>
      <c r="G7016" s="363" t="s">
        <v>5785</v>
      </c>
      <c r="H7016" s="361" t="s">
        <v>5786</v>
      </c>
      <c r="I7016" s="361" t="s">
        <v>5787</v>
      </c>
      <c r="J7016" s="361" t="s">
        <v>5788</v>
      </c>
      <c r="K7016" s="364"/>
      <c r="L7016" s="494"/>
    </row>
    <row r="7017" spans="1:13" x14ac:dyDescent="0.2">
      <c r="A7017" s="359" t="s">
        <v>11426</v>
      </c>
      <c r="B7017" s="365" t="s">
        <v>5789</v>
      </c>
      <c r="C7017" s="366" t="s">
        <v>9111</v>
      </c>
      <c r="D7017" s="365" t="s">
        <v>5791</v>
      </c>
      <c r="E7017" s="365" t="s">
        <v>1242</v>
      </c>
      <c r="F7017" s="367">
        <v>22</v>
      </c>
      <c r="G7017" s="368" t="s">
        <v>5793</v>
      </c>
      <c r="H7017" s="369">
        <v>1</v>
      </c>
      <c r="I7017" s="370">
        <v>29.259999999999998</v>
      </c>
      <c r="J7017" s="370">
        <v>29.26</v>
      </c>
      <c r="K7017" s="371"/>
      <c r="L7017" s="495">
        <v>35.22</v>
      </c>
      <c r="M7017" s="488">
        <v>35.22</v>
      </c>
    </row>
    <row r="7018" spans="1:13" x14ac:dyDescent="0.2">
      <c r="A7018" s="359" t="s">
        <v>11427</v>
      </c>
      <c r="B7018" s="373" t="s">
        <v>5794</v>
      </c>
      <c r="C7018" s="374" t="s">
        <v>5965</v>
      </c>
      <c r="D7018" s="373" t="s">
        <v>5791</v>
      </c>
      <c r="E7018" s="373" t="s">
        <v>5358</v>
      </c>
      <c r="F7018" s="375" t="s">
        <v>5796</v>
      </c>
      <c r="G7018" s="376" t="s">
        <v>86</v>
      </c>
      <c r="H7018" s="377">
        <v>0.1109</v>
      </c>
      <c r="I7018" s="378">
        <v>13.28</v>
      </c>
      <c r="J7018" s="378">
        <v>1.47</v>
      </c>
      <c r="K7018" s="379"/>
      <c r="L7018" s="493">
        <v>16</v>
      </c>
    </row>
    <row r="7019" spans="1:13" x14ac:dyDescent="0.2">
      <c r="A7019" s="359" t="s">
        <v>11428</v>
      </c>
      <c r="B7019" s="373" t="s">
        <v>5794</v>
      </c>
      <c r="C7019" s="374" t="s">
        <v>5840</v>
      </c>
      <c r="D7019" s="373" t="s">
        <v>5791</v>
      </c>
      <c r="E7019" s="373" t="s">
        <v>5288</v>
      </c>
      <c r="F7019" s="375" t="s">
        <v>5796</v>
      </c>
      <c r="G7019" s="376" t="s">
        <v>86</v>
      </c>
      <c r="H7019" s="377">
        <v>0.1658</v>
      </c>
      <c r="I7019" s="378">
        <v>18.510000000000002</v>
      </c>
      <c r="J7019" s="378">
        <v>3.06</v>
      </c>
      <c r="K7019" s="379"/>
      <c r="L7019" s="493">
        <v>22.3</v>
      </c>
    </row>
    <row r="7020" spans="1:13" x14ac:dyDescent="0.2">
      <c r="A7020" s="359" t="s">
        <v>15429</v>
      </c>
      <c r="B7020" s="396" t="s">
        <v>5794</v>
      </c>
      <c r="C7020" s="397" t="s">
        <v>5815</v>
      </c>
      <c r="D7020" s="396" t="s">
        <v>5791</v>
      </c>
      <c r="E7020" s="396" t="s">
        <v>5286</v>
      </c>
      <c r="F7020" s="398" t="s">
        <v>5796</v>
      </c>
      <c r="G7020" s="399" t="s">
        <v>86</v>
      </c>
      <c r="H7020" s="400">
        <v>0.54810000000000003</v>
      </c>
      <c r="I7020" s="430">
        <v>11.07</v>
      </c>
      <c r="J7020" s="380">
        <v>6.06</v>
      </c>
      <c r="K7020" s="379"/>
      <c r="L7020" s="489">
        <v>13.34</v>
      </c>
    </row>
    <row r="7021" spans="1:13" ht="12.75" thickBot="1" x14ac:dyDescent="0.25">
      <c r="A7021" s="359" t="s">
        <v>15430</v>
      </c>
      <c r="B7021" s="396" t="s">
        <v>5794</v>
      </c>
      <c r="C7021" s="397" t="s">
        <v>5966</v>
      </c>
      <c r="D7021" s="396" t="s">
        <v>5791</v>
      </c>
      <c r="E7021" s="396" t="s">
        <v>5538</v>
      </c>
      <c r="F7021" s="398" t="s">
        <v>5798</v>
      </c>
      <c r="G7021" s="399" t="s">
        <v>5885</v>
      </c>
      <c r="H7021" s="400">
        <v>3.3099999999999997E-2</v>
      </c>
      <c r="I7021" s="430">
        <v>146.86000000000001</v>
      </c>
      <c r="J7021" s="380">
        <v>4.8600000000000003</v>
      </c>
      <c r="K7021" s="379"/>
      <c r="L7021" s="489">
        <v>176.93</v>
      </c>
    </row>
    <row r="7022" spans="1:13" ht="12.75" thickTop="1" x14ac:dyDescent="0.2">
      <c r="A7022" s="359" t="s">
        <v>15431</v>
      </c>
      <c r="B7022" s="390" t="s">
        <v>5794</v>
      </c>
      <c r="C7022" s="391" t="s">
        <v>5967</v>
      </c>
      <c r="D7022" s="390" t="s">
        <v>5791</v>
      </c>
      <c r="E7022" s="390" t="s">
        <v>5375</v>
      </c>
      <c r="F7022" s="392" t="s">
        <v>5798</v>
      </c>
      <c r="G7022" s="393" t="s">
        <v>5885</v>
      </c>
      <c r="H7022" s="394">
        <v>1.8100000000000002E-2</v>
      </c>
      <c r="I7022" s="395">
        <v>118.26</v>
      </c>
      <c r="J7022" s="395">
        <v>2.14</v>
      </c>
      <c r="K7022" s="379"/>
      <c r="L7022" s="491">
        <v>142.47</v>
      </c>
    </row>
    <row r="7023" spans="1:13" x14ac:dyDescent="0.2">
      <c r="A7023" s="359" t="s">
        <v>11429</v>
      </c>
      <c r="B7023" s="373" t="s">
        <v>5794</v>
      </c>
      <c r="C7023" s="374" t="s">
        <v>5968</v>
      </c>
      <c r="D7023" s="373" t="s">
        <v>5791</v>
      </c>
      <c r="E7023" s="373" t="s">
        <v>5377</v>
      </c>
      <c r="F7023" s="375" t="s">
        <v>5798</v>
      </c>
      <c r="G7023" s="376" t="s">
        <v>5885</v>
      </c>
      <c r="H7023" s="377">
        <v>1.8100000000000002E-2</v>
      </c>
      <c r="I7023" s="378">
        <v>117.49</v>
      </c>
      <c r="J7023" s="378">
        <v>2.12</v>
      </c>
      <c r="K7023" s="379"/>
      <c r="L7023" s="493">
        <v>141.54</v>
      </c>
    </row>
    <row r="7024" spans="1:13" x14ac:dyDescent="0.2">
      <c r="A7024" s="359" t="s">
        <v>11431</v>
      </c>
      <c r="B7024" s="373" t="s">
        <v>5794</v>
      </c>
      <c r="C7024" s="374" t="s">
        <v>5797</v>
      </c>
      <c r="D7024" s="373" t="s">
        <v>5791</v>
      </c>
      <c r="E7024" s="373" t="s">
        <v>5380</v>
      </c>
      <c r="F7024" s="375" t="s">
        <v>5798</v>
      </c>
      <c r="G7024" s="376" t="s">
        <v>5298</v>
      </c>
      <c r="H7024" s="377">
        <v>14.65</v>
      </c>
      <c r="I7024" s="378">
        <v>0.5252</v>
      </c>
      <c r="J7024" s="378">
        <v>7.69</v>
      </c>
      <c r="K7024" s="379"/>
      <c r="L7024" s="493">
        <v>0.63</v>
      </c>
    </row>
    <row r="7025" spans="1:13" x14ac:dyDescent="0.2">
      <c r="A7025" s="359" t="s">
        <v>11433</v>
      </c>
      <c r="B7025" s="373" t="s">
        <v>5794</v>
      </c>
      <c r="C7025" s="374" t="s">
        <v>6006</v>
      </c>
      <c r="D7025" s="373" t="s">
        <v>5791</v>
      </c>
      <c r="E7025" s="373" t="s">
        <v>5384</v>
      </c>
      <c r="F7025" s="375" t="s">
        <v>5798</v>
      </c>
      <c r="G7025" s="376" t="s">
        <v>5385</v>
      </c>
      <c r="H7025" s="377">
        <v>0.1575</v>
      </c>
      <c r="I7025" s="378">
        <v>11.87</v>
      </c>
      <c r="J7025" s="378">
        <v>1.86</v>
      </c>
      <c r="K7025" s="379"/>
      <c r="L7025" s="493">
        <v>14.3</v>
      </c>
    </row>
    <row r="7026" spans="1:13" x14ac:dyDescent="0.2">
      <c r="A7026" s="359" t="s">
        <v>11434</v>
      </c>
      <c r="B7026" s="360" t="s">
        <v>13380</v>
      </c>
      <c r="C7026" s="361" t="s">
        <v>5781</v>
      </c>
      <c r="D7026" s="360" t="s">
        <v>5782</v>
      </c>
      <c r="E7026" s="360" t="s">
        <v>5783</v>
      </c>
      <c r="F7026" s="362" t="s">
        <v>5784</v>
      </c>
      <c r="G7026" s="363" t="s">
        <v>5785</v>
      </c>
      <c r="H7026" s="361" t="s">
        <v>5786</v>
      </c>
      <c r="I7026" s="361" t="s">
        <v>5787</v>
      </c>
      <c r="J7026" s="361" t="s">
        <v>5788</v>
      </c>
      <c r="K7026" s="364"/>
      <c r="L7026" s="494"/>
    </row>
    <row r="7027" spans="1:13" ht="24" x14ac:dyDescent="0.2">
      <c r="A7027" s="359" t="s">
        <v>11435</v>
      </c>
      <c r="B7027" s="365" t="s">
        <v>5789</v>
      </c>
      <c r="C7027" s="366" t="s">
        <v>6319</v>
      </c>
      <c r="D7027" s="365" t="s">
        <v>5791</v>
      </c>
      <c r="E7027" s="365" t="s">
        <v>6320</v>
      </c>
      <c r="F7027" s="367">
        <v>22</v>
      </c>
      <c r="G7027" s="368" t="s">
        <v>5793</v>
      </c>
      <c r="H7027" s="369">
        <v>1</v>
      </c>
      <c r="I7027" s="370">
        <v>72.52</v>
      </c>
      <c r="J7027" s="370">
        <v>72.52</v>
      </c>
      <c r="K7027" s="371"/>
      <c r="L7027" s="495">
        <v>87.3</v>
      </c>
      <c r="M7027" s="488">
        <v>87.3</v>
      </c>
    </row>
    <row r="7028" spans="1:13" x14ac:dyDescent="0.2">
      <c r="A7028" s="359" t="s">
        <v>15432</v>
      </c>
      <c r="B7028" s="396" t="s">
        <v>5794</v>
      </c>
      <c r="C7028" s="397" t="s">
        <v>5801</v>
      </c>
      <c r="D7028" s="396" t="s">
        <v>5791</v>
      </c>
      <c r="E7028" s="396" t="s">
        <v>5362</v>
      </c>
      <c r="F7028" s="398" t="s">
        <v>5796</v>
      </c>
      <c r="G7028" s="399" t="s">
        <v>86</v>
      </c>
      <c r="H7028" s="400">
        <v>0.1497</v>
      </c>
      <c r="I7028" s="430">
        <v>18.510000000000002</v>
      </c>
      <c r="J7028" s="380">
        <v>2.77</v>
      </c>
      <c r="K7028" s="379"/>
      <c r="L7028" s="489">
        <v>22.3</v>
      </c>
    </row>
    <row r="7029" spans="1:13" ht="12.75" thickBot="1" x14ac:dyDescent="0.25">
      <c r="A7029" s="359" t="s">
        <v>15433</v>
      </c>
      <c r="B7029" s="396" t="s">
        <v>5794</v>
      </c>
      <c r="C7029" s="397" t="s">
        <v>5965</v>
      </c>
      <c r="D7029" s="396" t="s">
        <v>5791</v>
      </c>
      <c r="E7029" s="396" t="s">
        <v>5358</v>
      </c>
      <c r="F7029" s="398" t="s">
        <v>5796</v>
      </c>
      <c r="G7029" s="399" t="s">
        <v>86</v>
      </c>
      <c r="H7029" s="400">
        <v>0.1497</v>
      </c>
      <c r="I7029" s="430">
        <v>13.28</v>
      </c>
      <c r="J7029" s="380">
        <v>1.98</v>
      </c>
      <c r="K7029" s="379"/>
      <c r="L7029" s="489">
        <v>16</v>
      </c>
    </row>
    <row r="7030" spans="1:13" ht="12.75" thickTop="1" x14ac:dyDescent="0.2">
      <c r="A7030" s="359" t="s">
        <v>15434</v>
      </c>
      <c r="B7030" s="390" t="s">
        <v>5794</v>
      </c>
      <c r="C7030" s="391" t="s">
        <v>5840</v>
      </c>
      <c r="D7030" s="390" t="s">
        <v>5791</v>
      </c>
      <c r="E7030" s="390" t="s">
        <v>5288</v>
      </c>
      <c r="F7030" s="392" t="s">
        <v>5796</v>
      </c>
      <c r="G7030" s="393" t="s">
        <v>86</v>
      </c>
      <c r="H7030" s="394">
        <v>0.41720000000000002</v>
      </c>
      <c r="I7030" s="395">
        <v>18.510000000000002</v>
      </c>
      <c r="J7030" s="395">
        <v>7.72</v>
      </c>
      <c r="K7030" s="379"/>
      <c r="L7030" s="491">
        <v>22.3</v>
      </c>
    </row>
    <row r="7031" spans="1:13" x14ac:dyDescent="0.2">
      <c r="A7031" s="359" t="s">
        <v>11438</v>
      </c>
      <c r="B7031" s="373" t="s">
        <v>5794</v>
      </c>
      <c r="C7031" s="374" t="s">
        <v>5815</v>
      </c>
      <c r="D7031" s="373" t="s">
        <v>5791</v>
      </c>
      <c r="E7031" s="373" t="s">
        <v>5286</v>
      </c>
      <c r="F7031" s="375" t="s">
        <v>5796</v>
      </c>
      <c r="G7031" s="376" t="s">
        <v>86</v>
      </c>
      <c r="H7031" s="377">
        <v>1.8222</v>
      </c>
      <c r="I7031" s="378">
        <v>11.07</v>
      </c>
      <c r="J7031" s="378">
        <v>20.170000000000002</v>
      </c>
      <c r="K7031" s="379"/>
      <c r="L7031" s="493">
        <v>13.34</v>
      </c>
    </row>
    <row r="7032" spans="1:13" x14ac:dyDescent="0.2">
      <c r="A7032" s="359" t="s">
        <v>11440</v>
      </c>
      <c r="B7032" s="373" t="s">
        <v>5794</v>
      </c>
      <c r="C7032" s="374" t="s">
        <v>5966</v>
      </c>
      <c r="D7032" s="373" t="s">
        <v>5791</v>
      </c>
      <c r="E7032" s="373" t="s">
        <v>5538</v>
      </c>
      <c r="F7032" s="375" t="s">
        <v>5798</v>
      </c>
      <c r="G7032" s="376" t="s">
        <v>5885</v>
      </c>
      <c r="H7032" s="377">
        <v>6.0299999999999999E-2</v>
      </c>
      <c r="I7032" s="378">
        <v>146.86000000000001</v>
      </c>
      <c r="J7032" s="378">
        <v>8.85</v>
      </c>
      <c r="K7032" s="379"/>
      <c r="L7032" s="493">
        <v>176.93</v>
      </c>
    </row>
    <row r="7033" spans="1:13" x14ac:dyDescent="0.2">
      <c r="A7033" s="359" t="s">
        <v>11441</v>
      </c>
      <c r="B7033" s="373" t="s">
        <v>5794</v>
      </c>
      <c r="C7033" s="374" t="s">
        <v>5967</v>
      </c>
      <c r="D7033" s="373" t="s">
        <v>5791</v>
      </c>
      <c r="E7033" s="373" t="s">
        <v>5375</v>
      </c>
      <c r="F7033" s="375" t="s">
        <v>5798</v>
      </c>
      <c r="G7033" s="376" t="s">
        <v>5885</v>
      </c>
      <c r="H7033" s="377">
        <v>2.6499999999999999E-2</v>
      </c>
      <c r="I7033" s="378">
        <v>118.26</v>
      </c>
      <c r="J7033" s="378">
        <v>3.13</v>
      </c>
      <c r="K7033" s="379"/>
      <c r="L7033" s="493">
        <v>142.47</v>
      </c>
    </row>
    <row r="7034" spans="1:13" x14ac:dyDescent="0.2">
      <c r="A7034" s="359" t="s">
        <v>11442</v>
      </c>
      <c r="B7034" s="373" t="s">
        <v>5794</v>
      </c>
      <c r="C7034" s="374" t="s">
        <v>5968</v>
      </c>
      <c r="D7034" s="373" t="s">
        <v>5791</v>
      </c>
      <c r="E7034" s="373" t="s">
        <v>5377</v>
      </c>
      <c r="F7034" s="375" t="s">
        <v>5798</v>
      </c>
      <c r="G7034" s="376" t="s">
        <v>5885</v>
      </c>
      <c r="H7034" s="377">
        <v>2.6499999999999999E-2</v>
      </c>
      <c r="I7034" s="378">
        <v>117.49</v>
      </c>
      <c r="J7034" s="378">
        <v>3.11</v>
      </c>
      <c r="K7034" s="379"/>
      <c r="L7034" s="493">
        <v>141.54</v>
      </c>
    </row>
    <row r="7035" spans="1:13" x14ac:dyDescent="0.2">
      <c r="A7035" s="359" t="s">
        <v>11443</v>
      </c>
      <c r="B7035" s="373" t="s">
        <v>5794</v>
      </c>
      <c r="C7035" s="374" t="s">
        <v>5797</v>
      </c>
      <c r="D7035" s="373" t="s">
        <v>5791</v>
      </c>
      <c r="E7035" s="373" t="s">
        <v>5380</v>
      </c>
      <c r="F7035" s="375" t="s">
        <v>5798</v>
      </c>
      <c r="G7035" s="376" t="s">
        <v>5298</v>
      </c>
      <c r="H7035" s="377">
        <v>23.934999999999999</v>
      </c>
      <c r="I7035" s="378">
        <v>0.5252</v>
      </c>
      <c r="J7035" s="378">
        <v>12.57</v>
      </c>
      <c r="K7035" s="379"/>
      <c r="L7035" s="493">
        <v>0.63</v>
      </c>
    </row>
    <row r="7036" spans="1:13" x14ac:dyDescent="0.2">
      <c r="A7036" s="359" t="s">
        <v>15435</v>
      </c>
      <c r="B7036" s="396" t="s">
        <v>5794</v>
      </c>
      <c r="C7036" s="397" t="s">
        <v>6321</v>
      </c>
      <c r="D7036" s="396" t="s">
        <v>5791</v>
      </c>
      <c r="E7036" s="396" t="s">
        <v>6322</v>
      </c>
      <c r="F7036" s="398" t="s">
        <v>5798</v>
      </c>
      <c r="G7036" s="399" t="s">
        <v>5566</v>
      </c>
      <c r="H7036" s="400">
        <v>1.7500000000000002E-2</v>
      </c>
      <c r="I7036" s="430">
        <v>13.35</v>
      </c>
      <c r="J7036" s="380">
        <v>0.23</v>
      </c>
      <c r="K7036" s="379"/>
      <c r="L7036" s="489">
        <v>16.09</v>
      </c>
    </row>
    <row r="7037" spans="1:13" ht="12.75" thickBot="1" x14ac:dyDescent="0.25">
      <c r="A7037" s="359" t="s">
        <v>15436</v>
      </c>
      <c r="B7037" s="396" t="s">
        <v>5794</v>
      </c>
      <c r="C7037" s="397" t="s">
        <v>5954</v>
      </c>
      <c r="D7037" s="396" t="s">
        <v>5791</v>
      </c>
      <c r="E7037" s="396" t="s">
        <v>5389</v>
      </c>
      <c r="F7037" s="398" t="s">
        <v>5798</v>
      </c>
      <c r="G7037" s="399" t="s">
        <v>5385</v>
      </c>
      <c r="H7037" s="400">
        <v>0.70620000000000005</v>
      </c>
      <c r="I7037" s="430">
        <v>7.07</v>
      </c>
      <c r="J7037" s="380">
        <v>4.99</v>
      </c>
      <c r="K7037" s="379"/>
      <c r="L7037" s="489">
        <v>8.52</v>
      </c>
    </row>
    <row r="7038" spans="1:13" ht="12.75" thickTop="1" x14ac:dyDescent="0.2">
      <c r="A7038" s="359" t="s">
        <v>15437</v>
      </c>
      <c r="B7038" s="390" t="s">
        <v>5794</v>
      </c>
      <c r="C7038" s="391" t="s">
        <v>5955</v>
      </c>
      <c r="D7038" s="390" t="s">
        <v>5791</v>
      </c>
      <c r="E7038" s="390" t="s">
        <v>5387</v>
      </c>
      <c r="F7038" s="392" t="s">
        <v>5798</v>
      </c>
      <c r="G7038" s="393" t="s">
        <v>5298</v>
      </c>
      <c r="H7038" s="394">
        <v>4.3799999999999999E-2</v>
      </c>
      <c r="I7038" s="395">
        <v>20.66</v>
      </c>
      <c r="J7038" s="395">
        <v>0.9</v>
      </c>
      <c r="K7038" s="379"/>
      <c r="L7038" s="491">
        <v>24.9</v>
      </c>
    </row>
    <row r="7039" spans="1:13" x14ac:dyDescent="0.2">
      <c r="A7039" s="359" t="s">
        <v>11444</v>
      </c>
      <c r="B7039" s="373" t="s">
        <v>5794</v>
      </c>
      <c r="C7039" s="374" t="s">
        <v>6006</v>
      </c>
      <c r="D7039" s="373" t="s">
        <v>5791</v>
      </c>
      <c r="E7039" s="373" t="s">
        <v>5384</v>
      </c>
      <c r="F7039" s="375" t="s">
        <v>5798</v>
      </c>
      <c r="G7039" s="376" t="s">
        <v>5385</v>
      </c>
      <c r="H7039" s="377">
        <v>0.51419999999999999</v>
      </c>
      <c r="I7039" s="378">
        <v>11.87</v>
      </c>
      <c r="J7039" s="378">
        <v>6.1</v>
      </c>
      <c r="K7039" s="379"/>
      <c r="L7039" s="493">
        <v>14.3</v>
      </c>
    </row>
    <row r="7040" spans="1:13" x14ac:dyDescent="0.2">
      <c r="A7040" s="359" t="s">
        <v>11446</v>
      </c>
      <c r="B7040" s="360" t="s">
        <v>13381</v>
      </c>
      <c r="C7040" s="361" t="s">
        <v>5781</v>
      </c>
      <c r="D7040" s="360" t="s">
        <v>5782</v>
      </c>
      <c r="E7040" s="360" t="s">
        <v>5783</v>
      </c>
      <c r="F7040" s="362" t="s">
        <v>5784</v>
      </c>
      <c r="G7040" s="363" t="s">
        <v>5785</v>
      </c>
      <c r="H7040" s="361" t="s">
        <v>5786</v>
      </c>
      <c r="I7040" s="361" t="s">
        <v>5787</v>
      </c>
      <c r="J7040" s="361" t="s">
        <v>5788</v>
      </c>
      <c r="K7040" s="364"/>
      <c r="L7040" s="494"/>
    </row>
    <row r="7041" spans="1:13" x14ac:dyDescent="0.2">
      <c r="A7041" s="359" t="s">
        <v>11447</v>
      </c>
      <c r="B7041" s="365" t="s">
        <v>5789</v>
      </c>
      <c r="C7041" s="366" t="s">
        <v>6324</v>
      </c>
      <c r="D7041" s="365" t="s">
        <v>5791</v>
      </c>
      <c r="E7041" s="365" t="s">
        <v>474</v>
      </c>
      <c r="F7041" s="367">
        <v>22</v>
      </c>
      <c r="G7041" s="368" t="s">
        <v>5385</v>
      </c>
      <c r="H7041" s="369">
        <v>1</v>
      </c>
      <c r="I7041" s="370">
        <v>8.2200000000000006</v>
      </c>
      <c r="J7041" s="370">
        <v>8.2199999999999989</v>
      </c>
      <c r="K7041" s="371"/>
      <c r="L7041" s="495">
        <v>9.89</v>
      </c>
      <c r="M7041" s="488">
        <v>9.89</v>
      </c>
    </row>
    <row r="7042" spans="1:13" x14ac:dyDescent="0.2">
      <c r="A7042" s="359" t="s">
        <v>11448</v>
      </c>
      <c r="B7042" s="373" t="s">
        <v>5794</v>
      </c>
      <c r="C7042" s="374" t="s">
        <v>5840</v>
      </c>
      <c r="D7042" s="373" t="s">
        <v>5791</v>
      </c>
      <c r="E7042" s="373" t="s">
        <v>5288</v>
      </c>
      <c r="F7042" s="375" t="s">
        <v>5796</v>
      </c>
      <c r="G7042" s="376" t="s">
        <v>86</v>
      </c>
      <c r="H7042" s="377">
        <v>0.25</v>
      </c>
      <c r="I7042" s="378">
        <v>18.510000000000002</v>
      </c>
      <c r="J7042" s="378">
        <v>4.62</v>
      </c>
      <c r="K7042" s="379"/>
      <c r="L7042" s="493">
        <v>22.3</v>
      </c>
    </row>
    <row r="7043" spans="1:13" x14ac:dyDescent="0.2">
      <c r="A7043" s="359" t="s">
        <v>11449</v>
      </c>
      <c r="B7043" s="373" t="s">
        <v>5794</v>
      </c>
      <c r="C7043" s="374" t="s">
        <v>5815</v>
      </c>
      <c r="D7043" s="373" t="s">
        <v>5791</v>
      </c>
      <c r="E7043" s="373" t="s">
        <v>5286</v>
      </c>
      <c r="F7043" s="375" t="s">
        <v>5796</v>
      </c>
      <c r="G7043" s="376" t="s">
        <v>86</v>
      </c>
      <c r="H7043" s="377">
        <v>0.21</v>
      </c>
      <c r="I7043" s="378">
        <v>11.07</v>
      </c>
      <c r="J7043" s="378">
        <v>2.3199999999999998</v>
      </c>
      <c r="K7043" s="379"/>
      <c r="L7043" s="493">
        <v>13.34</v>
      </c>
    </row>
    <row r="7044" spans="1:13" x14ac:dyDescent="0.2">
      <c r="A7044" s="359" t="s">
        <v>15438</v>
      </c>
      <c r="B7044" s="396" t="s">
        <v>5794</v>
      </c>
      <c r="C7044" s="397" t="s">
        <v>6197</v>
      </c>
      <c r="D7044" s="396" t="s">
        <v>5791</v>
      </c>
      <c r="E7044" s="396" t="s">
        <v>5364</v>
      </c>
      <c r="F7044" s="398" t="s">
        <v>5798</v>
      </c>
      <c r="G7044" s="399" t="s">
        <v>5885</v>
      </c>
      <c r="H7044" s="400">
        <v>2.3999999999999998E-3</v>
      </c>
      <c r="I7044" s="430">
        <v>154.26</v>
      </c>
      <c r="J7044" s="380">
        <v>0.37</v>
      </c>
      <c r="K7044" s="379"/>
      <c r="L7044" s="489">
        <v>185.84</v>
      </c>
    </row>
    <row r="7045" spans="1:13" ht="12.75" thickBot="1" x14ac:dyDescent="0.25">
      <c r="A7045" s="359" t="s">
        <v>15439</v>
      </c>
      <c r="B7045" s="396" t="s">
        <v>5794</v>
      </c>
      <c r="C7045" s="397" t="s">
        <v>5797</v>
      </c>
      <c r="D7045" s="396" t="s">
        <v>5791</v>
      </c>
      <c r="E7045" s="396" t="s">
        <v>5380</v>
      </c>
      <c r="F7045" s="398" t="s">
        <v>5798</v>
      </c>
      <c r="G7045" s="399" t="s">
        <v>5298</v>
      </c>
      <c r="H7045" s="400">
        <v>1.113</v>
      </c>
      <c r="I7045" s="430">
        <v>0.54600000000000359</v>
      </c>
      <c r="J7045" s="380">
        <v>0.6</v>
      </c>
      <c r="K7045" s="379"/>
      <c r="L7045" s="489">
        <v>0.63</v>
      </c>
    </row>
    <row r="7046" spans="1:13" ht="12.75" thickTop="1" x14ac:dyDescent="0.2">
      <c r="A7046" s="359" t="s">
        <v>15440</v>
      </c>
      <c r="B7046" s="390" t="s">
        <v>5794</v>
      </c>
      <c r="C7046" s="391" t="s">
        <v>6325</v>
      </c>
      <c r="D7046" s="390" t="s">
        <v>5791</v>
      </c>
      <c r="E7046" s="390" t="s">
        <v>6326</v>
      </c>
      <c r="F7046" s="392" t="s">
        <v>5798</v>
      </c>
      <c r="G7046" s="393" t="s">
        <v>5298</v>
      </c>
      <c r="H7046" s="394">
        <v>8.0000000000000002E-3</v>
      </c>
      <c r="I7046" s="395">
        <v>39.57</v>
      </c>
      <c r="J7046" s="395">
        <v>0.31</v>
      </c>
      <c r="K7046" s="379"/>
      <c r="L7046" s="491">
        <v>47.67</v>
      </c>
    </row>
    <row r="7047" spans="1:13" x14ac:dyDescent="0.2">
      <c r="A7047" s="359" t="s">
        <v>11450</v>
      </c>
      <c r="B7047" s="360" t="s">
        <v>13382</v>
      </c>
      <c r="C7047" s="361" t="s">
        <v>5781</v>
      </c>
      <c r="D7047" s="360" t="s">
        <v>5782</v>
      </c>
      <c r="E7047" s="360" t="s">
        <v>5783</v>
      </c>
      <c r="F7047" s="362" t="s">
        <v>5784</v>
      </c>
      <c r="G7047" s="363" t="s">
        <v>5785</v>
      </c>
      <c r="H7047" s="361" t="s">
        <v>5786</v>
      </c>
      <c r="I7047" s="361" t="s">
        <v>5787</v>
      </c>
      <c r="J7047" s="361" t="s">
        <v>5788</v>
      </c>
      <c r="K7047" s="364"/>
      <c r="L7047" s="494"/>
    </row>
    <row r="7048" spans="1:13" x14ac:dyDescent="0.2">
      <c r="A7048" s="359" t="s">
        <v>11452</v>
      </c>
      <c r="B7048" s="365" t="s">
        <v>5789</v>
      </c>
      <c r="C7048" s="366" t="s">
        <v>6336</v>
      </c>
      <c r="D7048" s="365" t="s">
        <v>5791</v>
      </c>
      <c r="E7048" s="365" t="s">
        <v>482</v>
      </c>
      <c r="F7048" s="367">
        <v>26</v>
      </c>
      <c r="G7048" s="368" t="s">
        <v>5793</v>
      </c>
      <c r="H7048" s="369">
        <v>1</v>
      </c>
      <c r="I7048" s="370">
        <v>9.8600000000000012</v>
      </c>
      <c r="J7048" s="370">
        <v>9.8600000000000012</v>
      </c>
      <c r="K7048" s="371"/>
      <c r="L7048" s="495">
        <v>11.88</v>
      </c>
      <c r="M7048" s="488">
        <v>11.88</v>
      </c>
    </row>
    <row r="7049" spans="1:13" x14ac:dyDescent="0.2">
      <c r="A7049" s="359" t="s">
        <v>11454</v>
      </c>
      <c r="B7049" s="373" t="s">
        <v>5794</v>
      </c>
      <c r="C7049" s="374" t="s">
        <v>5795</v>
      </c>
      <c r="D7049" s="373" t="s">
        <v>5791</v>
      </c>
      <c r="E7049" s="373" t="s">
        <v>5302</v>
      </c>
      <c r="F7049" s="375" t="s">
        <v>5796</v>
      </c>
      <c r="G7049" s="376" t="s">
        <v>86</v>
      </c>
      <c r="H7049" s="377">
        <v>0.2</v>
      </c>
      <c r="I7049" s="378">
        <v>12.5</v>
      </c>
      <c r="J7049" s="378">
        <v>2.5</v>
      </c>
      <c r="K7049" s="379"/>
      <c r="L7049" s="493">
        <v>15.06</v>
      </c>
    </row>
    <row r="7050" spans="1:13" x14ac:dyDescent="0.2">
      <c r="A7050" s="359" t="s">
        <v>11455</v>
      </c>
      <c r="B7050" s="373" t="s">
        <v>5794</v>
      </c>
      <c r="C7050" s="374" t="s">
        <v>6283</v>
      </c>
      <c r="D7050" s="373" t="s">
        <v>5791</v>
      </c>
      <c r="E7050" s="373" t="s">
        <v>5557</v>
      </c>
      <c r="F7050" s="375" t="s">
        <v>5796</v>
      </c>
      <c r="G7050" s="376" t="s">
        <v>86</v>
      </c>
      <c r="H7050" s="377">
        <v>0.3</v>
      </c>
      <c r="I7050" s="378">
        <v>18.510000000000002</v>
      </c>
      <c r="J7050" s="378">
        <v>5.55</v>
      </c>
      <c r="K7050" s="379"/>
      <c r="L7050" s="493">
        <v>22.3</v>
      </c>
    </row>
    <row r="7051" spans="1:13" x14ac:dyDescent="0.2">
      <c r="A7051" s="359" t="s">
        <v>11456</v>
      </c>
      <c r="B7051" s="373" t="s">
        <v>5794</v>
      </c>
      <c r="C7051" s="374" t="s">
        <v>6337</v>
      </c>
      <c r="D7051" s="373" t="s">
        <v>5791</v>
      </c>
      <c r="E7051" s="373" t="s">
        <v>5620</v>
      </c>
      <c r="F7051" s="375" t="s">
        <v>5798</v>
      </c>
      <c r="G7051" s="376" t="s">
        <v>5305</v>
      </c>
      <c r="H7051" s="377">
        <v>0.15</v>
      </c>
      <c r="I7051" s="378">
        <v>0.94</v>
      </c>
      <c r="J7051" s="378">
        <v>0.14000000000000001</v>
      </c>
      <c r="K7051" s="379"/>
      <c r="L7051" s="493">
        <v>1.1399999999999999</v>
      </c>
    </row>
    <row r="7052" spans="1:13" x14ac:dyDescent="0.2">
      <c r="A7052" s="359" t="s">
        <v>15441</v>
      </c>
      <c r="B7052" s="396" t="s">
        <v>5794</v>
      </c>
      <c r="C7052" s="397" t="s">
        <v>6338</v>
      </c>
      <c r="D7052" s="396" t="s">
        <v>5791</v>
      </c>
      <c r="E7052" s="396" t="s">
        <v>6339</v>
      </c>
      <c r="F7052" s="398" t="s">
        <v>5798</v>
      </c>
      <c r="G7052" s="399" t="s">
        <v>5298</v>
      </c>
      <c r="H7052" s="400">
        <v>0.7</v>
      </c>
      <c r="I7052" s="430">
        <v>2.39</v>
      </c>
      <c r="J7052" s="380">
        <v>1.67</v>
      </c>
      <c r="K7052" s="379"/>
      <c r="L7052" s="489">
        <v>2.88</v>
      </c>
    </row>
    <row r="7053" spans="1:13" ht="12.75" thickBot="1" x14ac:dyDescent="0.25">
      <c r="A7053" s="359" t="s">
        <v>15442</v>
      </c>
      <c r="B7053" s="381" t="s">
        <v>13383</v>
      </c>
      <c r="C7053" s="382" t="s">
        <v>5781</v>
      </c>
      <c r="D7053" s="381" t="s">
        <v>5782</v>
      </c>
      <c r="E7053" s="381" t="s">
        <v>5783</v>
      </c>
      <c r="F7053" s="383" t="s">
        <v>5784</v>
      </c>
      <c r="G7053" s="384" t="s">
        <v>5785</v>
      </c>
      <c r="H7053" s="382" t="s">
        <v>5786</v>
      </c>
      <c r="I7053" s="431" t="s">
        <v>5787</v>
      </c>
      <c r="J7053" s="382" t="s">
        <v>5788</v>
      </c>
      <c r="K7053" s="364"/>
    </row>
    <row r="7054" spans="1:13" ht="12.75" thickTop="1" x14ac:dyDescent="0.2">
      <c r="A7054" s="359" t="s">
        <v>15443</v>
      </c>
      <c r="B7054" s="401" t="s">
        <v>5789</v>
      </c>
      <c r="C7054" s="402" t="s">
        <v>6341</v>
      </c>
      <c r="D7054" s="401" t="s">
        <v>5791</v>
      </c>
      <c r="E7054" s="401" t="s">
        <v>484</v>
      </c>
      <c r="F7054" s="403">
        <v>26</v>
      </c>
      <c r="G7054" s="404" t="s">
        <v>5793</v>
      </c>
      <c r="H7054" s="405">
        <v>1</v>
      </c>
      <c r="I7054" s="406">
        <v>13.559999999999999</v>
      </c>
      <c r="J7054" s="406">
        <v>13.56</v>
      </c>
      <c r="K7054" s="371"/>
      <c r="L7054" s="496">
        <v>16.32</v>
      </c>
      <c r="M7054" s="488">
        <v>16.32</v>
      </c>
    </row>
    <row r="7055" spans="1:13" x14ac:dyDescent="0.2">
      <c r="A7055" s="359" t="s">
        <v>11459</v>
      </c>
      <c r="B7055" s="373" t="s">
        <v>5794</v>
      </c>
      <c r="C7055" s="374" t="s">
        <v>5795</v>
      </c>
      <c r="D7055" s="373" t="s">
        <v>5791</v>
      </c>
      <c r="E7055" s="373" t="s">
        <v>5302</v>
      </c>
      <c r="F7055" s="375" t="s">
        <v>5796</v>
      </c>
      <c r="G7055" s="376" t="s">
        <v>86</v>
      </c>
      <c r="H7055" s="377">
        <v>8.2199999999999995E-2</v>
      </c>
      <c r="I7055" s="378">
        <v>12.5</v>
      </c>
      <c r="J7055" s="378">
        <v>1.02</v>
      </c>
      <c r="K7055" s="379"/>
      <c r="L7055" s="493">
        <v>15.06</v>
      </c>
    </row>
    <row r="7056" spans="1:13" x14ac:dyDescent="0.2">
      <c r="A7056" s="359" t="s">
        <v>11461</v>
      </c>
      <c r="B7056" s="373" t="s">
        <v>5794</v>
      </c>
      <c r="C7056" s="374" t="s">
        <v>6283</v>
      </c>
      <c r="D7056" s="373" t="s">
        <v>5791</v>
      </c>
      <c r="E7056" s="373" t="s">
        <v>5557</v>
      </c>
      <c r="F7056" s="375" t="s">
        <v>5796</v>
      </c>
      <c r="G7056" s="376" t="s">
        <v>86</v>
      </c>
      <c r="H7056" s="377">
        <v>0.3463</v>
      </c>
      <c r="I7056" s="378">
        <v>18.540849999999999</v>
      </c>
      <c r="J7056" s="378">
        <v>6.42</v>
      </c>
      <c r="K7056" s="379"/>
      <c r="L7056" s="493">
        <v>22.3</v>
      </c>
    </row>
    <row r="7057" spans="1:13" x14ac:dyDescent="0.2">
      <c r="A7057" s="359" t="s">
        <v>11462</v>
      </c>
      <c r="B7057" s="373" t="s">
        <v>5794</v>
      </c>
      <c r="C7057" s="374" t="s">
        <v>6342</v>
      </c>
      <c r="D7057" s="373" t="s">
        <v>5791</v>
      </c>
      <c r="E7057" s="373" t="s">
        <v>5572</v>
      </c>
      <c r="F7057" s="375" t="s">
        <v>5798</v>
      </c>
      <c r="G7057" s="376" t="s">
        <v>5566</v>
      </c>
      <c r="H7057" s="377">
        <v>3.2000000000000001E-2</v>
      </c>
      <c r="I7057" s="378">
        <v>16.899999999999999</v>
      </c>
      <c r="J7057" s="378">
        <v>0.54</v>
      </c>
      <c r="K7057" s="379"/>
      <c r="L7057" s="493">
        <v>20.37</v>
      </c>
    </row>
    <row r="7058" spans="1:13" x14ac:dyDescent="0.2">
      <c r="A7058" s="359" t="s">
        <v>11463</v>
      </c>
      <c r="B7058" s="373" t="s">
        <v>5794</v>
      </c>
      <c r="C7058" s="374" t="s">
        <v>6337</v>
      </c>
      <c r="D7058" s="373" t="s">
        <v>5791</v>
      </c>
      <c r="E7058" s="373" t="s">
        <v>5620</v>
      </c>
      <c r="F7058" s="375" t="s">
        <v>5798</v>
      </c>
      <c r="G7058" s="376" t="s">
        <v>5305</v>
      </c>
      <c r="H7058" s="377">
        <v>0.1</v>
      </c>
      <c r="I7058" s="378">
        <v>0.94</v>
      </c>
      <c r="J7058" s="378">
        <v>0.09</v>
      </c>
      <c r="K7058" s="379"/>
      <c r="L7058" s="493">
        <v>1.1399999999999999</v>
      </c>
    </row>
    <row r="7059" spans="1:13" x14ac:dyDescent="0.2">
      <c r="A7059" s="359" t="s">
        <v>11464</v>
      </c>
      <c r="B7059" s="373" t="s">
        <v>5794</v>
      </c>
      <c r="C7059" s="374" t="s">
        <v>6343</v>
      </c>
      <c r="D7059" s="373" t="s">
        <v>5791</v>
      </c>
      <c r="E7059" s="373" t="s">
        <v>6344</v>
      </c>
      <c r="F7059" s="375" t="s">
        <v>5798</v>
      </c>
      <c r="G7059" s="376" t="s">
        <v>5566</v>
      </c>
      <c r="H7059" s="377">
        <v>0.12</v>
      </c>
      <c r="I7059" s="378">
        <v>7.52</v>
      </c>
      <c r="J7059" s="378">
        <v>0.9</v>
      </c>
      <c r="K7059" s="379"/>
      <c r="L7059" s="493">
        <v>9.06</v>
      </c>
    </row>
    <row r="7060" spans="1:13" x14ac:dyDescent="0.2">
      <c r="A7060" s="359" t="s">
        <v>15444</v>
      </c>
      <c r="B7060" s="396" t="s">
        <v>5794</v>
      </c>
      <c r="C7060" s="397" t="s">
        <v>6345</v>
      </c>
      <c r="D7060" s="396" t="s">
        <v>5791</v>
      </c>
      <c r="E7060" s="396" t="s">
        <v>5570</v>
      </c>
      <c r="F7060" s="398" t="s">
        <v>5798</v>
      </c>
      <c r="G7060" s="399" t="s">
        <v>5566</v>
      </c>
      <c r="H7060" s="400">
        <v>0.16</v>
      </c>
      <c r="I7060" s="430">
        <v>28.73</v>
      </c>
      <c r="J7060" s="380">
        <v>4.59</v>
      </c>
      <c r="K7060" s="379"/>
      <c r="L7060" s="489">
        <v>34.619999999999997</v>
      </c>
    </row>
    <row r="7061" spans="1:13" ht="12.75" thickBot="1" x14ac:dyDescent="0.25">
      <c r="A7061" s="359" t="s">
        <v>15445</v>
      </c>
      <c r="B7061" s="381" t="s">
        <v>13384</v>
      </c>
      <c r="C7061" s="382" t="s">
        <v>5781</v>
      </c>
      <c r="D7061" s="381" t="s">
        <v>5782</v>
      </c>
      <c r="E7061" s="381" t="s">
        <v>5783</v>
      </c>
      <c r="F7061" s="383" t="s">
        <v>5784</v>
      </c>
      <c r="G7061" s="384" t="s">
        <v>5785</v>
      </c>
      <c r="H7061" s="382" t="s">
        <v>5786</v>
      </c>
      <c r="I7061" s="431" t="s">
        <v>5787</v>
      </c>
      <c r="J7061" s="382" t="s">
        <v>5788</v>
      </c>
      <c r="K7061" s="364"/>
    </row>
    <row r="7062" spans="1:13" ht="12.75" thickTop="1" x14ac:dyDescent="0.2">
      <c r="A7062" s="359" t="s">
        <v>15446</v>
      </c>
      <c r="B7062" s="401" t="s">
        <v>5789</v>
      </c>
      <c r="C7062" s="402" t="s">
        <v>6348</v>
      </c>
      <c r="D7062" s="401" t="s">
        <v>5791</v>
      </c>
      <c r="E7062" s="401" t="s">
        <v>489</v>
      </c>
      <c r="F7062" s="403">
        <v>26</v>
      </c>
      <c r="G7062" s="404" t="s">
        <v>5793</v>
      </c>
      <c r="H7062" s="405">
        <v>1</v>
      </c>
      <c r="I7062" s="406">
        <v>10.129999999999999</v>
      </c>
      <c r="J7062" s="406">
        <v>10.129999999999999</v>
      </c>
      <c r="K7062" s="371"/>
      <c r="L7062" s="496">
        <v>12.2</v>
      </c>
      <c r="M7062" s="488">
        <v>12.2</v>
      </c>
    </row>
    <row r="7063" spans="1:13" x14ac:dyDescent="0.2">
      <c r="A7063" s="359" t="s">
        <v>11465</v>
      </c>
      <c r="B7063" s="373" t="s">
        <v>5794</v>
      </c>
      <c r="C7063" s="374" t="s">
        <v>5795</v>
      </c>
      <c r="D7063" s="373" t="s">
        <v>5791</v>
      </c>
      <c r="E7063" s="373" t="s">
        <v>5302</v>
      </c>
      <c r="F7063" s="375" t="s">
        <v>5796</v>
      </c>
      <c r="G7063" s="376" t="s">
        <v>86</v>
      </c>
      <c r="H7063" s="377">
        <v>8.2199999999999995E-2</v>
      </c>
      <c r="I7063" s="378">
        <v>12.5</v>
      </c>
      <c r="J7063" s="378">
        <v>1.02</v>
      </c>
      <c r="K7063" s="379"/>
      <c r="L7063" s="493">
        <v>15.06</v>
      </c>
    </row>
    <row r="7064" spans="1:13" x14ac:dyDescent="0.2">
      <c r="A7064" s="359" t="s">
        <v>11467</v>
      </c>
      <c r="B7064" s="373" t="s">
        <v>5794</v>
      </c>
      <c r="C7064" s="374" t="s">
        <v>6283</v>
      </c>
      <c r="D7064" s="373" t="s">
        <v>5791</v>
      </c>
      <c r="E7064" s="373" t="s">
        <v>5557</v>
      </c>
      <c r="F7064" s="375" t="s">
        <v>5796</v>
      </c>
      <c r="G7064" s="376" t="s">
        <v>86</v>
      </c>
      <c r="H7064" s="377">
        <v>0.3</v>
      </c>
      <c r="I7064" s="378">
        <v>18.547020000000003</v>
      </c>
      <c r="J7064" s="378">
        <v>5.56</v>
      </c>
      <c r="K7064" s="379"/>
      <c r="L7064" s="493">
        <v>22.3</v>
      </c>
    </row>
    <row r="7065" spans="1:13" x14ac:dyDescent="0.2">
      <c r="A7065" s="359" t="s">
        <v>11468</v>
      </c>
      <c r="B7065" s="373" t="s">
        <v>5794</v>
      </c>
      <c r="C7065" s="374" t="s">
        <v>6337</v>
      </c>
      <c r="D7065" s="373" t="s">
        <v>5791</v>
      </c>
      <c r="E7065" s="373" t="s">
        <v>5620</v>
      </c>
      <c r="F7065" s="375" t="s">
        <v>5798</v>
      </c>
      <c r="G7065" s="376" t="s">
        <v>5305</v>
      </c>
      <c r="H7065" s="377">
        <v>0.1</v>
      </c>
      <c r="I7065" s="378">
        <v>0.94</v>
      </c>
      <c r="J7065" s="378">
        <v>0.09</v>
      </c>
      <c r="K7065" s="379"/>
      <c r="L7065" s="493">
        <v>1.1399999999999999</v>
      </c>
    </row>
    <row r="7066" spans="1:13" x14ac:dyDescent="0.2">
      <c r="A7066" s="359" t="s">
        <v>11469</v>
      </c>
      <c r="B7066" s="373" t="s">
        <v>5794</v>
      </c>
      <c r="C7066" s="374" t="s">
        <v>6349</v>
      </c>
      <c r="D7066" s="373" t="s">
        <v>5791</v>
      </c>
      <c r="E7066" s="373" t="s">
        <v>6350</v>
      </c>
      <c r="F7066" s="375" t="s">
        <v>5798</v>
      </c>
      <c r="G7066" s="376" t="s">
        <v>5566</v>
      </c>
      <c r="H7066" s="377">
        <v>0.16</v>
      </c>
      <c r="I7066" s="378">
        <v>21.65</v>
      </c>
      <c r="J7066" s="378">
        <v>3.46</v>
      </c>
      <c r="K7066" s="379"/>
      <c r="L7066" s="493">
        <v>26.09</v>
      </c>
    </row>
    <row r="7067" spans="1:13" x14ac:dyDescent="0.2">
      <c r="A7067" s="359" t="s">
        <v>11470</v>
      </c>
      <c r="B7067" s="360" t="s">
        <v>13385</v>
      </c>
      <c r="C7067" s="361" t="s">
        <v>5781</v>
      </c>
      <c r="D7067" s="360" t="s">
        <v>5782</v>
      </c>
      <c r="E7067" s="360" t="s">
        <v>5783</v>
      </c>
      <c r="F7067" s="362" t="s">
        <v>5784</v>
      </c>
      <c r="G7067" s="363" t="s">
        <v>5785</v>
      </c>
      <c r="H7067" s="361" t="s">
        <v>5786</v>
      </c>
      <c r="I7067" s="361" t="s">
        <v>5787</v>
      </c>
      <c r="J7067" s="361" t="s">
        <v>5788</v>
      </c>
      <c r="K7067" s="364"/>
      <c r="L7067" s="494"/>
    </row>
    <row r="7068" spans="1:13" x14ac:dyDescent="0.2">
      <c r="A7068" s="359" t="s">
        <v>15447</v>
      </c>
      <c r="B7068" s="385" t="s">
        <v>5789</v>
      </c>
      <c r="C7068" s="386" t="s">
        <v>6336</v>
      </c>
      <c r="D7068" s="385" t="s">
        <v>5791</v>
      </c>
      <c r="E7068" s="385" t="s">
        <v>482</v>
      </c>
      <c r="F7068" s="387">
        <v>26</v>
      </c>
      <c r="G7068" s="388" t="s">
        <v>5793</v>
      </c>
      <c r="H7068" s="389">
        <v>1</v>
      </c>
      <c r="I7068" s="432">
        <v>9.8600000000000012</v>
      </c>
      <c r="J7068" s="372">
        <v>9.8600000000000012</v>
      </c>
      <c r="K7068" s="371"/>
      <c r="L7068" s="488">
        <v>11.88</v>
      </c>
      <c r="M7068" s="488">
        <v>11.88</v>
      </c>
    </row>
    <row r="7069" spans="1:13" ht="12.75" thickBot="1" x14ac:dyDescent="0.25">
      <c r="A7069" s="359" t="s">
        <v>15448</v>
      </c>
      <c r="B7069" s="396" t="s">
        <v>5794</v>
      </c>
      <c r="C7069" s="397" t="s">
        <v>5795</v>
      </c>
      <c r="D7069" s="396" t="s">
        <v>5791</v>
      </c>
      <c r="E7069" s="396" t="s">
        <v>5302</v>
      </c>
      <c r="F7069" s="398" t="s">
        <v>5796</v>
      </c>
      <c r="G7069" s="399" t="s">
        <v>86</v>
      </c>
      <c r="H7069" s="400">
        <v>0.2</v>
      </c>
      <c r="I7069" s="430">
        <v>12.5</v>
      </c>
      <c r="J7069" s="380">
        <v>2.5</v>
      </c>
      <c r="K7069" s="379"/>
      <c r="L7069" s="489">
        <v>15.06</v>
      </c>
    </row>
    <row r="7070" spans="1:13" ht="12.75" thickTop="1" x14ac:dyDescent="0.2">
      <c r="A7070" s="359" t="s">
        <v>15449</v>
      </c>
      <c r="B7070" s="390" t="s">
        <v>5794</v>
      </c>
      <c r="C7070" s="391" t="s">
        <v>6283</v>
      </c>
      <c r="D7070" s="390" t="s">
        <v>5791</v>
      </c>
      <c r="E7070" s="390" t="s">
        <v>5557</v>
      </c>
      <c r="F7070" s="392" t="s">
        <v>5796</v>
      </c>
      <c r="G7070" s="393" t="s">
        <v>86</v>
      </c>
      <c r="H7070" s="394">
        <v>0.3</v>
      </c>
      <c r="I7070" s="395">
        <v>18.510000000000002</v>
      </c>
      <c r="J7070" s="395">
        <v>5.55</v>
      </c>
      <c r="K7070" s="379"/>
      <c r="L7070" s="491">
        <v>22.3</v>
      </c>
    </row>
    <row r="7071" spans="1:13" x14ac:dyDescent="0.2">
      <c r="A7071" s="359" t="s">
        <v>11471</v>
      </c>
      <c r="B7071" s="373" t="s">
        <v>5794</v>
      </c>
      <c r="C7071" s="374" t="s">
        <v>6337</v>
      </c>
      <c r="D7071" s="373" t="s">
        <v>5791</v>
      </c>
      <c r="E7071" s="373" t="s">
        <v>5620</v>
      </c>
      <c r="F7071" s="375" t="s">
        <v>5798</v>
      </c>
      <c r="G7071" s="376" t="s">
        <v>5305</v>
      </c>
      <c r="H7071" s="377">
        <v>0.15</v>
      </c>
      <c r="I7071" s="378">
        <v>0.94</v>
      </c>
      <c r="J7071" s="378">
        <v>0.14000000000000001</v>
      </c>
      <c r="K7071" s="379"/>
      <c r="L7071" s="493">
        <v>1.1399999999999999</v>
      </c>
    </row>
    <row r="7072" spans="1:13" x14ac:dyDescent="0.2">
      <c r="A7072" s="359" t="s">
        <v>11473</v>
      </c>
      <c r="B7072" s="373" t="s">
        <v>5794</v>
      </c>
      <c r="C7072" s="374" t="s">
        <v>6338</v>
      </c>
      <c r="D7072" s="373" t="s">
        <v>5791</v>
      </c>
      <c r="E7072" s="373" t="s">
        <v>6339</v>
      </c>
      <c r="F7072" s="375" t="s">
        <v>5798</v>
      </c>
      <c r="G7072" s="376" t="s">
        <v>5298</v>
      </c>
      <c r="H7072" s="377">
        <v>0.7</v>
      </c>
      <c r="I7072" s="378">
        <v>2.39</v>
      </c>
      <c r="J7072" s="378">
        <v>1.67</v>
      </c>
      <c r="K7072" s="379"/>
      <c r="L7072" s="493">
        <v>2.88</v>
      </c>
    </row>
    <row r="7073" spans="1:13" x14ac:dyDescent="0.2">
      <c r="A7073" s="359" t="s">
        <v>11474</v>
      </c>
      <c r="B7073" s="360" t="s">
        <v>13386</v>
      </c>
      <c r="C7073" s="361" t="s">
        <v>5781</v>
      </c>
      <c r="D7073" s="360" t="s">
        <v>5782</v>
      </c>
      <c r="E7073" s="360" t="s">
        <v>5783</v>
      </c>
      <c r="F7073" s="362" t="s">
        <v>5784</v>
      </c>
      <c r="G7073" s="363" t="s">
        <v>5785</v>
      </c>
      <c r="H7073" s="361" t="s">
        <v>5786</v>
      </c>
      <c r="I7073" s="361" t="s">
        <v>5787</v>
      </c>
      <c r="J7073" s="361" t="s">
        <v>5788</v>
      </c>
      <c r="K7073" s="364"/>
      <c r="L7073" s="494"/>
    </row>
    <row r="7074" spans="1:13" x14ac:dyDescent="0.2">
      <c r="A7074" s="359" t="s">
        <v>11475</v>
      </c>
      <c r="B7074" s="365" t="s">
        <v>5789</v>
      </c>
      <c r="C7074" s="366" t="s">
        <v>6353</v>
      </c>
      <c r="D7074" s="365" t="s">
        <v>5791</v>
      </c>
      <c r="E7074" s="365" t="s">
        <v>494</v>
      </c>
      <c r="F7074" s="367">
        <v>26</v>
      </c>
      <c r="G7074" s="368" t="s">
        <v>5793</v>
      </c>
      <c r="H7074" s="369">
        <v>1</v>
      </c>
      <c r="I7074" s="370">
        <v>7.9</v>
      </c>
      <c r="J7074" s="370">
        <v>7.9</v>
      </c>
      <c r="K7074" s="371"/>
      <c r="L7074" s="495">
        <v>9.51</v>
      </c>
      <c r="M7074" s="488">
        <v>9.51</v>
      </c>
    </row>
    <row r="7075" spans="1:13" x14ac:dyDescent="0.2">
      <c r="A7075" s="359" t="s">
        <v>11476</v>
      </c>
      <c r="B7075" s="373" t="s">
        <v>5794</v>
      </c>
      <c r="C7075" s="374" t="s">
        <v>5795</v>
      </c>
      <c r="D7075" s="373" t="s">
        <v>5791</v>
      </c>
      <c r="E7075" s="373" t="s">
        <v>5302</v>
      </c>
      <c r="F7075" s="375" t="s">
        <v>5796</v>
      </c>
      <c r="G7075" s="376" t="s">
        <v>86</v>
      </c>
      <c r="H7075" s="377">
        <v>8.2199999999999995E-2</v>
      </c>
      <c r="I7075" s="378">
        <v>12.5</v>
      </c>
      <c r="J7075" s="378">
        <v>1.02</v>
      </c>
      <c r="K7075" s="379"/>
      <c r="L7075" s="493">
        <v>15.06</v>
      </c>
    </row>
    <row r="7076" spans="1:13" x14ac:dyDescent="0.2">
      <c r="A7076" s="359" t="s">
        <v>11477</v>
      </c>
      <c r="B7076" s="373" t="s">
        <v>5794</v>
      </c>
      <c r="C7076" s="374" t="s">
        <v>6283</v>
      </c>
      <c r="D7076" s="373" t="s">
        <v>5791</v>
      </c>
      <c r="E7076" s="373" t="s">
        <v>5557</v>
      </c>
      <c r="F7076" s="375" t="s">
        <v>5796</v>
      </c>
      <c r="G7076" s="376" t="s">
        <v>86</v>
      </c>
      <c r="H7076" s="377">
        <v>0.2</v>
      </c>
      <c r="I7076" s="378">
        <v>18.5717</v>
      </c>
      <c r="J7076" s="378">
        <v>3.71</v>
      </c>
      <c r="K7076" s="379"/>
      <c r="L7076" s="493">
        <v>22.3</v>
      </c>
    </row>
    <row r="7077" spans="1:13" x14ac:dyDescent="0.2">
      <c r="A7077" s="359" t="s">
        <v>15450</v>
      </c>
      <c r="B7077" s="396" t="s">
        <v>5794</v>
      </c>
      <c r="C7077" s="397" t="s">
        <v>6337</v>
      </c>
      <c r="D7077" s="396" t="s">
        <v>5791</v>
      </c>
      <c r="E7077" s="396" t="s">
        <v>5620</v>
      </c>
      <c r="F7077" s="398" t="s">
        <v>5798</v>
      </c>
      <c r="G7077" s="399" t="s">
        <v>5305</v>
      </c>
      <c r="H7077" s="400">
        <v>0.1</v>
      </c>
      <c r="I7077" s="430">
        <v>0.94</v>
      </c>
      <c r="J7077" s="380">
        <v>0.09</v>
      </c>
      <c r="K7077" s="379"/>
      <c r="L7077" s="489">
        <v>1.1399999999999999</v>
      </c>
    </row>
    <row r="7078" spans="1:13" ht="12.75" thickBot="1" x14ac:dyDescent="0.25">
      <c r="A7078" s="359" t="s">
        <v>15451</v>
      </c>
      <c r="B7078" s="396" t="s">
        <v>5794</v>
      </c>
      <c r="C7078" s="397" t="s">
        <v>6354</v>
      </c>
      <c r="D7078" s="396" t="s">
        <v>5791</v>
      </c>
      <c r="E7078" s="396" t="s">
        <v>6355</v>
      </c>
      <c r="F7078" s="398" t="s">
        <v>5798</v>
      </c>
      <c r="G7078" s="399" t="s">
        <v>5566</v>
      </c>
      <c r="H7078" s="400">
        <v>0.17</v>
      </c>
      <c r="I7078" s="430">
        <v>18.12</v>
      </c>
      <c r="J7078" s="380">
        <v>3.08</v>
      </c>
      <c r="K7078" s="379"/>
      <c r="L7078" s="489">
        <v>21.84</v>
      </c>
    </row>
    <row r="7079" spans="1:13" ht="12.75" thickTop="1" x14ac:dyDescent="0.2">
      <c r="A7079" s="359" t="s">
        <v>15452</v>
      </c>
      <c r="B7079" s="407" t="s">
        <v>13387</v>
      </c>
      <c r="C7079" s="408" t="s">
        <v>5781</v>
      </c>
      <c r="D7079" s="407" t="s">
        <v>5782</v>
      </c>
      <c r="E7079" s="407" t="s">
        <v>5783</v>
      </c>
      <c r="F7079" s="409" t="s">
        <v>5784</v>
      </c>
      <c r="G7079" s="410" t="s">
        <v>5785</v>
      </c>
      <c r="H7079" s="408" t="s">
        <v>5786</v>
      </c>
      <c r="I7079" s="408" t="s">
        <v>5787</v>
      </c>
      <c r="J7079" s="408" t="s">
        <v>5788</v>
      </c>
      <c r="K7079" s="364"/>
      <c r="L7079" s="492"/>
    </row>
    <row r="7080" spans="1:13" x14ac:dyDescent="0.2">
      <c r="A7080" s="359" t="s">
        <v>11478</v>
      </c>
      <c r="B7080" s="365" t="s">
        <v>5789</v>
      </c>
      <c r="C7080" s="366" t="s">
        <v>6357</v>
      </c>
      <c r="D7080" s="365" t="s">
        <v>5791</v>
      </c>
      <c r="E7080" s="365" t="s">
        <v>498</v>
      </c>
      <c r="F7080" s="367">
        <v>26</v>
      </c>
      <c r="G7080" s="368" t="s">
        <v>5793</v>
      </c>
      <c r="H7080" s="369">
        <v>1</v>
      </c>
      <c r="I7080" s="370">
        <v>11.07</v>
      </c>
      <c r="J7080" s="370">
        <v>11.07</v>
      </c>
      <c r="K7080" s="371"/>
      <c r="L7080" s="495">
        <v>13.32</v>
      </c>
      <c r="M7080" s="488">
        <v>13.32</v>
      </c>
    </row>
    <row r="7081" spans="1:13" x14ac:dyDescent="0.2">
      <c r="A7081" s="359" t="s">
        <v>11480</v>
      </c>
      <c r="B7081" s="373" t="s">
        <v>5794</v>
      </c>
      <c r="C7081" s="374" t="s">
        <v>5795</v>
      </c>
      <c r="D7081" s="373" t="s">
        <v>5791</v>
      </c>
      <c r="E7081" s="373" t="s">
        <v>5302</v>
      </c>
      <c r="F7081" s="375" t="s">
        <v>5796</v>
      </c>
      <c r="G7081" s="376" t="s">
        <v>86</v>
      </c>
      <c r="H7081" s="377">
        <v>8.2199999999999995E-2</v>
      </c>
      <c r="I7081" s="378">
        <v>12.5</v>
      </c>
      <c r="J7081" s="378">
        <v>1.02</v>
      </c>
      <c r="K7081" s="379"/>
      <c r="L7081" s="493">
        <v>15.06</v>
      </c>
    </row>
    <row r="7082" spans="1:13" x14ac:dyDescent="0.2">
      <c r="A7082" s="359" t="s">
        <v>11482</v>
      </c>
      <c r="B7082" s="373" t="s">
        <v>5794</v>
      </c>
      <c r="C7082" s="374" t="s">
        <v>6283</v>
      </c>
      <c r="D7082" s="373" t="s">
        <v>5791</v>
      </c>
      <c r="E7082" s="373" t="s">
        <v>5557</v>
      </c>
      <c r="F7082" s="375" t="s">
        <v>5796</v>
      </c>
      <c r="G7082" s="376" t="s">
        <v>86</v>
      </c>
      <c r="H7082" s="377">
        <v>0.30209999999999998</v>
      </c>
      <c r="I7082" s="378">
        <v>18.547020000000007</v>
      </c>
      <c r="J7082" s="378">
        <v>5.6</v>
      </c>
      <c r="K7082" s="379"/>
      <c r="L7082" s="493">
        <v>22.3</v>
      </c>
    </row>
    <row r="7083" spans="1:13" x14ac:dyDescent="0.2">
      <c r="A7083" s="359" t="s">
        <v>11483</v>
      </c>
      <c r="B7083" s="373" t="s">
        <v>5794</v>
      </c>
      <c r="C7083" s="374" t="s">
        <v>6337</v>
      </c>
      <c r="D7083" s="373" t="s">
        <v>5791</v>
      </c>
      <c r="E7083" s="373" t="s">
        <v>5620</v>
      </c>
      <c r="F7083" s="375" t="s">
        <v>5798</v>
      </c>
      <c r="G7083" s="376" t="s">
        <v>5305</v>
      </c>
      <c r="H7083" s="377">
        <v>0.1</v>
      </c>
      <c r="I7083" s="378">
        <v>0.94</v>
      </c>
      <c r="J7083" s="378">
        <v>0.09</v>
      </c>
      <c r="K7083" s="379"/>
      <c r="L7083" s="493">
        <v>1.1399999999999999</v>
      </c>
    </row>
    <row r="7084" spans="1:13" x14ac:dyDescent="0.2">
      <c r="A7084" s="359" t="s">
        <v>11484</v>
      </c>
      <c r="B7084" s="373" t="s">
        <v>5794</v>
      </c>
      <c r="C7084" s="374" t="s">
        <v>6343</v>
      </c>
      <c r="D7084" s="373" t="s">
        <v>5791</v>
      </c>
      <c r="E7084" s="373" t="s">
        <v>6344</v>
      </c>
      <c r="F7084" s="375" t="s">
        <v>5798</v>
      </c>
      <c r="G7084" s="376" t="s">
        <v>5566</v>
      </c>
      <c r="H7084" s="377">
        <v>0.12</v>
      </c>
      <c r="I7084" s="378">
        <v>7.52</v>
      </c>
      <c r="J7084" s="378">
        <v>0.9</v>
      </c>
      <c r="K7084" s="379"/>
      <c r="L7084" s="493">
        <v>9.06</v>
      </c>
    </row>
    <row r="7085" spans="1:13" x14ac:dyDescent="0.2">
      <c r="A7085" s="359" t="s">
        <v>15453</v>
      </c>
      <c r="B7085" s="396" t="s">
        <v>5794</v>
      </c>
      <c r="C7085" s="397" t="s">
        <v>6349</v>
      </c>
      <c r="D7085" s="396" t="s">
        <v>5791</v>
      </c>
      <c r="E7085" s="396" t="s">
        <v>6350</v>
      </c>
      <c r="F7085" s="398" t="s">
        <v>5798</v>
      </c>
      <c r="G7085" s="399" t="s">
        <v>5566</v>
      </c>
      <c r="H7085" s="400">
        <v>0.16</v>
      </c>
      <c r="I7085" s="430">
        <v>21.65</v>
      </c>
      <c r="J7085" s="380">
        <v>3.46</v>
      </c>
      <c r="K7085" s="379"/>
      <c r="L7085" s="489">
        <v>26.09</v>
      </c>
    </row>
    <row r="7086" spans="1:13" ht="12.75" thickBot="1" x14ac:dyDescent="0.25">
      <c r="A7086" s="359" t="s">
        <v>15454</v>
      </c>
      <c r="B7086" s="381" t="s">
        <v>13388</v>
      </c>
      <c r="C7086" s="382" t="s">
        <v>5781</v>
      </c>
      <c r="D7086" s="381" t="s">
        <v>5782</v>
      </c>
      <c r="E7086" s="381" t="s">
        <v>5783</v>
      </c>
      <c r="F7086" s="383" t="s">
        <v>5784</v>
      </c>
      <c r="G7086" s="384" t="s">
        <v>5785</v>
      </c>
      <c r="H7086" s="382" t="s">
        <v>5786</v>
      </c>
      <c r="I7086" s="431" t="s">
        <v>5787</v>
      </c>
      <c r="J7086" s="382" t="s">
        <v>5788</v>
      </c>
      <c r="K7086" s="364"/>
    </row>
    <row r="7087" spans="1:13" ht="12.75" thickTop="1" x14ac:dyDescent="0.2">
      <c r="A7087" s="359" t="s">
        <v>15455</v>
      </c>
      <c r="B7087" s="401" t="s">
        <v>5789</v>
      </c>
      <c r="C7087" s="402" t="s">
        <v>6359</v>
      </c>
      <c r="D7087" s="401" t="s">
        <v>5791</v>
      </c>
      <c r="E7087" s="401" t="s">
        <v>502</v>
      </c>
      <c r="F7087" s="403">
        <v>26</v>
      </c>
      <c r="G7087" s="404" t="s">
        <v>5793</v>
      </c>
      <c r="H7087" s="405">
        <v>1</v>
      </c>
      <c r="I7087" s="406">
        <v>10.64</v>
      </c>
      <c r="J7087" s="406">
        <v>10.64</v>
      </c>
      <c r="K7087" s="371"/>
      <c r="L7087" s="496">
        <v>12.82</v>
      </c>
      <c r="M7087" s="488">
        <v>12.82</v>
      </c>
    </row>
    <row r="7088" spans="1:13" x14ac:dyDescent="0.2">
      <c r="A7088" s="359" t="s">
        <v>11487</v>
      </c>
      <c r="B7088" s="373" t="s">
        <v>5794</v>
      </c>
      <c r="C7088" s="374" t="s">
        <v>5795</v>
      </c>
      <c r="D7088" s="373" t="s">
        <v>5791</v>
      </c>
      <c r="E7088" s="373" t="s">
        <v>5302</v>
      </c>
      <c r="F7088" s="375" t="s">
        <v>5796</v>
      </c>
      <c r="G7088" s="376" t="s">
        <v>86</v>
      </c>
      <c r="H7088" s="377">
        <v>8.2199999999999995E-2</v>
      </c>
      <c r="I7088" s="378">
        <v>12.5</v>
      </c>
      <c r="J7088" s="378">
        <v>1.02</v>
      </c>
      <c r="K7088" s="379"/>
      <c r="L7088" s="493">
        <v>15.06</v>
      </c>
    </row>
    <row r="7089" spans="1:13" x14ac:dyDescent="0.2">
      <c r="A7089" s="359" t="s">
        <v>11489</v>
      </c>
      <c r="B7089" s="373" t="s">
        <v>5794</v>
      </c>
      <c r="C7089" s="374" t="s">
        <v>6283</v>
      </c>
      <c r="D7089" s="373" t="s">
        <v>5791</v>
      </c>
      <c r="E7089" s="373" t="s">
        <v>5557</v>
      </c>
      <c r="F7089" s="375" t="s">
        <v>5796</v>
      </c>
      <c r="G7089" s="376" t="s">
        <v>86</v>
      </c>
      <c r="H7089" s="377">
        <v>0.3463</v>
      </c>
      <c r="I7089" s="378">
        <v>18.510000000000002</v>
      </c>
      <c r="J7089" s="378">
        <v>6.41</v>
      </c>
      <c r="K7089" s="379"/>
      <c r="L7089" s="493">
        <v>22.3</v>
      </c>
    </row>
    <row r="7090" spans="1:13" x14ac:dyDescent="0.2">
      <c r="A7090" s="359" t="s">
        <v>11490</v>
      </c>
      <c r="B7090" s="373" t="s">
        <v>5794</v>
      </c>
      <c r="C7090" s="374" t="s">
        <v>6360</v>
      </c>
      <c r="D7090" s="373" t="s">
        <v>5791</v>
      </c>
      <c r="E7090" s="373" t="s">
        <v>6361</v>
      </c>
      <c r="F7090" s="375" t="s">
        <v>5798</v>
      </c>
      <c r="G7090" s="376" t="s">
        <v>5566</v>
      </c>
      <c r="H7090" s="377">
        <v>0.24</v>
      </c>
      <c r="I7090" s="378">
        <v>13.39</v>
      </c>
      <c r="J7090" s="378">
        <v>3.21</v>
      </c>
      <c r="K7090" s="379"/>
      <c r="L7090" s="493">
        <v>16.14</v>
      </c>
    </row>
    <row r="7091" spans="1:13" x14ac:dyDescent="0.2">
      <c r="A7091" s="359" t="s">
        <v>11491</v>
      </c>
      <c r="B7091" s="360" t="s">
        <v>13389</v>
      </c>
      <c r="C7091" s="361" t="s">
        <v>5781</v>
      </c>
      <c r="D7091" s="360" t="s">
        <v>5782</v>
      </c>
      <c r="E7091" s="360" t="s">
        <v>5783</v>
      </c>
      <c r="F7091" s="362" t="s">
        <v>5784</v>
      </c>
      <c r="G7091" s="363" t="s">
        <v>5785</v>
      </c>
      <c r="H7091" s="361" t="s">
        <v>5786</v>
      </c>
      <c r="I7091" s="361" t="s">
        <v>5787</v>
      </c>
      <c r="J7091" s="361" t="s">
        <v>5788</v>
      </c>
      <c r="K7091" s="364"/>
      <c r="L7091" s="494"/>
    </row>
    <row r="7092" spans="1:13" x14ac:dyDescent="0.2">
      <c r="A7092" s="359" t="s">
        <v>11492</v>
      </c>
      <c r="B7092" s="365" t="s">
        <v>5789</v>
      </c>
      <c r="C7092" s="366" t="s">
        <v>6363</v>
      </c>
      <c r="D7092" s="365" t="s">
        <v>5791</v>
      </c>
      <c r="E7092" s="365" t="s">
        <v>506</v>
      </c>
      <c r="F7092" s="367">
        <v>26</v>
      </c>
      <c r="G7092" s="368" t="s">
        <v>5793</v>
      </c>
      <c r="H7092" s="369">
        <v>1</v>
      </c>
      <c r="I7092" s="370">
        <v>21.759999999999998</v>
      </c>
      <c r="J7092" s="370">
        <v>21.759999999999998</v>
      </c>
      <c r="K7092" s="371"/>
      <c r="L7092" s="495">
        <v>26.18</v>
      </c>
      <c r="M7092" s="488">
        <v>26.18</v>
      </c>
    </row>
    <row r="7093" spans="1:13" x14ac:dyDescent="0.2">
      <c r="A7093" s="359" t="s">
        <v>15456</v>
      </c>
      <c r="B7093" s="396" t="s">
        <v>5794</v>
      </c>
      <c r="C7093" s="397" t="s">
        <v>5795</v>
      </c>
      <c r="D7093" s="396" t="s">
        <v>5791</v>
      </c>
      <c r="E7093" s="396" t="s">
        <v>5302</v>
      </c>
      <c r="F7093" s="398" t="s">
        <v>5796</v>
      </c>
      <c r="G7093" s="399" t="s">
        <v>86</v>
      </c>
      <c r="H7093" s="400">
        <v>0.27350000000000002</v>
      </c>
      <c r="I7093" s="430">
        <v>12.5</v>
      </c>
      <c r="J7093" s="380">
        <v>3.41</v>
      </c>
      <c r="K7093" s="379"/>
      <c r="L7093" s="489">
        <v>15.06</v>
      </c>
    </row>
    <row r="7094" spans="1:13" ht="12.75" thickBot="1" x14ac:dyDescent="0.25">
      <c r="A7094" s="359" t="s">
        <v>15457</v>
      </c>
      <c r="B7094" s="396" t="s">
        <v>5794</v>
      </c>
      <c r="C7094" s="397" t="s">
        <v>6342</v>
      </c>
      <c r="D7094" s="396" t="s">
        <v>5791</v>
      </c>
      <c r="E7094" s="396" t="s">
        <v>5572</v>
      </c>
      <c r="F7094" s="398" t="s">
        <v>5798</v>
      </c>
      <c r="G7094" s="399" t="s">
        <v>5566</v>
      </c>
      <c r="H7094" s="400">
        <v>7.1499999999999994E-2</v>
      </c>
      <c r="I7094" s="430">
        <v>16.899999999999999</v>
      </c>
      <c r="J7094" s="380">
        <v>1.2</v>
      </c>
      <c r="K7094" s="379"/>
      <c r="L7094" s="489">
        <v>20.37</v>
      </c>
    </row>
    <row r="7095" spans="1:13" ht="12.75" thickTop="1" x14ac:dyDescent="0.2">
      <c r="A7095" s="359" t="s">
        <v>15458</v>
      </c>
      <c r="B7095" s="390" t="s">
        <v>5794</v>
      </c>
      <c r="C7095" s="391" t="s">
        <v>6283</v>
      </c>
      <c r="D7095" s="390" t="s">
        <v>5791</v>
      </c>
      <c r="E7095" s="390" t="s">
        <v>5557</v>
      </c>
      <c r="F7095" s="392" t="s">
        <v>5796</v>
      </c>
      <c r="G7095" s="393" t="s">
        <v>86</v>
      </c>
      <c r="H7095" s="394">
        <v>0.48220000000000002</v>
      </c>
      <c r="I7095" s="395">
        <v>18.571700000000003</v>
      </c>
      <c r="J7095" s="395">
        <v>8.9499999999999993</v>
      </c>
      <c r="K7095" s="379"/>
      <c r="L7095" s="491">
        <v>22.3</v>
      </c>
    </row>
    <row r="7096" spans="1:13" ht="36" x14ac:dyDescent="0.2">
      <c r="A7096" s="359" t="s">
        <v>11493</v>
      </c>
      <c r="B7096" s="373" t="s">
        <v>5794</v>
      </c>
      <c r="C7096" s="374" t="s">
        <v>6364</v>
      </c>
      <c r="D7096" s="373" t="s">
        <v>5791</v>
      </c>
      <c r="E7096" s="373" t="s">
        <v>6365</v>
      </c>
      <c r="F7096" s="375" t="s">
        <v>5798</v>
      </c>
      <c r="G7096" s="376" t="s">
        <v>5305</v>
      </c>
      <c r="H7096" s="377">
        <v>5.3E-3</v>
      </c>
      <c r="I7096" s="378">
        <v>2.2599999999999998</v>
      </c>
      <c r="J7096" s="378">
        <v>0.01</v>
      </c>
      <c r="K7096" s="379"/>
      <c r="L7096" s="493">
        <v>2.73</v>
      </c>
    </row>
    <row r="7097" spans="1:13" x14ac:dyDescent="0.2">
      <c r="A7097" s="359" t="s">
        <v>11495</v>
      </c>
      <c r="B7097" s="373" t="s">
        <v>5794</v>
      </c>
      <c r="C7097" s="374" t="s">
        <v>6259</v>
      </c>
      <c r="D7097" s="373" t="s">
        <v>5791</v>
      </c>
      <c r="E7097" s="373" t="s">
        <v>5411</v>
      </c>
      <c r="F7097" s="375" t="s">
        <v>5798</v>
      </c>
      <c r="G7097" s="376" t="s">
        <v>5305</v>
      </c>
      <c r="H7097" s="377">
        <v>0.18</v>
      </c>
      <c r="I7097" s="378">
        <v>2.2400000000000002</v>
      </c>
      <c r="J7097" s="378">
        <v>0.4</v>
      </c>
      <c r="K7097" s="379"/>
      <c r="L7097" s="493">
        <v>2.71</v>
      </c>
    </row>
    <row r="7098" spans="1:13" x14ac:dyDescent="0.2">
      <c r="A7098" s="359" t="s">
        <v>11496</v>
      </c>
      <c r="B7098" s="373" t="s">
        <v>5794</v>
      </c>
      <c r="C7098" s="374" t="s">
        <v>6345</v>
      </c>
      <c r="D7098" s="373" t="s">
        <v>5791</v>
      </c>
      <c r="E7098" s="373" t="s">
        <v>5570</v>
      </c>
      <c r="F7098" s="375" t="s">
        <v>5798</v>
      </c>
      <c r="G7098" s="376" t="s">
        <v>5566</v>
      </c>
      <c r="H7098" s="377">
        <v>0.109</v>
      </c>
      <c r="I7098" s="378">
        <v>28.73</v>
      </c>
      <c r="J7098" s="378">
        <v>3.13</v>
      </c>
      <c r="K7098" s="379"/>
      <c r="L7098" s="493">
        <v>34.619999999999997</v>
      </c>
    </row>
    <row r="7099" spans="1:13" x14ac:dyDescent="0.2">
      <c r="A7099" s="359" t="s">
        <v>11497</v>
      </c>
      <c r="B7099" s="373" t="s">
        <v>5794</v>
      </c>
      <c r="C7099" s="374" t="s">
        <v>6366</v>
      </c>
      <c r="D7099" s="373" t="s">
        <v>5791</v>
      </c>
      <c r="E7099" s="373" t="s">
        <v>5565</v>
      </c>
      <c r="F7099" s="375" t="s">
        <v>5798</v>
      </c>
      <c r="G7099" s="376" t="s">
        <v>5566</v>
      </c>
      <c r="H7099" s="377">
        <v>0.12859999999999999</v>
      </c>
      <c r="I7099" s="378">
        <v>36.26</v>
      </c>
      <c r="J7099" s="378">
        <v>4.66</v>
      </c>
      <c r="K7099" s="379"/>
      <c r="L7099" s="493">
        <v>43.69</v>
      </c>
    </row>
    <row r="7100" spans="1:13" x14ac:dyDescent="0.2">
      <c r="A7100" s="359" t="s">
        <v>11498</v>
      </c>
      <c r="B7100" s="360" t="s">
        <v>13390</v>
      </c>
      <c r="C7100" s="361" t="s">
        <v>5781</v>
      </c>
      <c r="D7100" s="360" t="s">
        <v>5782</v>
      </c>
      <c r="E7100" s="360" t="s">
        <v>5783</v>
      </c>
      <c r="F7100" s="362" t="s">
        <v>5784</v>
      </c>
      <c r="G7100" s="363" t="s">
        <v>5785</v>
      </c>
      <c r="H7100" s="361" t="s">
        <v>5786</v>
      </c>
      <c r="I7100" s="361" t="s">
        <v>5787</v>
      </c>
      <c r="J7100" s="361" t="s">
        <v>5788</v>
      </c>
      <c r="K7100" s="364"/>
      <c r="L7100" s="494"/>
    </row>
    <row r="7101" spans="1:13" x14ac:dyDescent="0.2">
      <c r="A7101" s="359" t="s">
        <v>15459</v>
      </c>
      <c r="B7101" s="385" t="s">
        <v>5789</v>
      </c>
      <c r="C7101" s="386" t="s">
        <v>6363</v>
      </c>
      <c r="D7101" s="385" t="s">
        <v>5791</v>
      </c>
      <c r="E7101" s="385" t="s">
        <v>506</v>
      </c>
      <c r="F7101" s="387">
        <v>26</v>
      </c>
      <c r="G7101" s="388" t="s">
        <v>5793</v>
      </c>
      <c r="H7101" s="389">
        <v>1</v>
      </c>
      <c r="I7101" s="432">
        <v>21.759999999999998</v>
      </c>
      <c r="J7101" s="372">
        <v>21.759999999999998</v>
      </c>
      <c r="K7101" s="371"/>
      <c r="L7101" s="488">
        <v>26.18</v>
      </c>
      <c r="M7101" s="488">
        <v>26.18</v>
      </c>
    </row>
    <row r="7102" spans="1:13" ht="12.75" thickBot="1" x14ac:dyDescent="0.25">
      <c r="A7102" s="359" t="s">
        <v>15460</v>
      </c>
      <c r="B7102" s="396" t="s">
        <v>5794</v>
      </c>
      <c r="C7102" s="397" t="s">
        <v>5795</v>
      </c>
      <c r="D7102" s="396" t="s">
        <v>5791</v>
      </c>
      <c r="E7102" s="396" t="s">
        <v>5302</v>
      </c>
      <c r="F7102" s="398" t="s">
        <v>5796</v>
      </c>
      <c r="G7102" s="399" t="s">
        <v>86</v>
      </c>
      <c r="H7102" s="400">
        <v>0.27350000000000002</v>
      </c>
      <c r="I7102" s="430">
        <v>12.5</v>
      </c>
      <c r="J7102" s="380">
        <v>3.41</v>
      </c>
      <c r="K7102" s="379"/>
      <c r="L7102" s="489">
        <v>15.06</v>
      </c>
    </row>
    <row r="7103" spans="1:13" ht="12.75" thickTop="1" x14ac:dyDescent="0.2">
      <c r="A7103" s="359" t="s">
        <v>15461</v>
      </c>
      <c r="B7103" s="390" t="s">
        <v>5794</v>
      </c>
      <c r="C7103" s="391" t="s">
        <v>6342</v>
      </c>
      <c r="D7103" s="390" t="s">
        <v>5791</v>
      </c>
      <c r="E7103" s="390" t="s">
        <v>5572</v>
      </c>
      <c r="F7103" s="392" t="s">
        <v>5798</v>
      </c>
      <c r="G7103" s="393" t="s">
        <v>5566</v>
      </c>
      <c r="H7103" s="394">
        <v>7.1499999999999994E-2</v>
      </c>
      <c r="I7103" s="395">
        <v>16.899999999999999</v>
      </c>
      <c r="J7103" s="395">
        <v>1.2</v>
      </c>
      <c r="K7103" s="379"/>
      <c r="L7103" s="491">
        <v>20.37</v>
      </c>
    </row>
    <row r="7104" spans="1:13" x14ac:dyDescent="0.2">
      <c r="A7104" s="359" t="s">
        <v>11499</v>
      </c>
      <c r="B7104" s="373" t="s">
        <v>5794</v>
      </c>
      <c r="C7104" s="374" t="s">
        <v>6283</v>
      </c>
      <c r="D7104" s="373" t="s">
        <v>5791</v>
      </c>
      <c r="E7104" s="373" t="s">
        <v>5557</v>
      </c>
      <c r="F7104" s="375" t="s">
        <v>5796</v>
      </c>
      <c r="G7104" s="376" t="s">
        <v>86</v>
      </c>
      <c r="H7104" s="377">
        <v>0.48220000000000002</v>
      </c>
      <c r="I7104" s="378">
        <v>18.571700000000003</v>
      </c>
      <c r="J7104" s="378">
        <v>8.9499999999999993</v>
      </c>
      <c r="K7104" s="379"/>
      <c r="L7104" s="493">
        <v>22.3</v>
      </c>
    </row>
    <row r="7105" spans="1:13" ht="36" x14ac:dyDescent="0.2">
      <c r="A7105" s="359" t="s">
        <v>11501</v>
      </c>
      <c r="B7105" s="373" t="s">
        <v>5794</v>
      </c>
      <c r="C7105" s="374" t="s">
        <v>6364</v>
      </c>
      <c r="D7105" s="373" t="s">
        <v>5791</v>
      </c>
      <c r="E7105" s="373" t="s">
        <v>6365</v>
      </c>
      <c r="F7105" s="375" t="s">
        <v>5798</v>
      </c>
      <c r="G7105" s="376" t="s">
        <v>5305</v>
      </c>
      <c r="H7105" s="377">
        <v>5.3E-3</v>
      </c>
      <c r="I7105" s="378">
        <v>2.2599999999999998</v>
      </c>
      <c r="J7105" s="378">
        <v>0.01</v>
      </c>
      <c r="K7105" s="379"/>
      <c r="L7105" s="493">
        <v>2.73</v>
      </c>
    </row>
    <row r="7106" spans="1:13" x14ac:dyDescent="0.2">
      <c r="A7106" s="359" t="s">
        <v>11502</v>
      </c>
      <c r="B7106" s="373" t="s">
        <v>5794</v>
      </c>
      <c r="C7106" s="374" t="s">
        <v>6259</v>
      </c>
      <c r="D7106" s="373" t="s">
        <v>5791</v>
      </c>
      <c r="E7106" s="373" t="s">
        <v>5411</v>
      </c>
      <c r="F7106" s="375" t="s">
        <v>5798</v>
      </c>
      <c r="G7106" s="376" t="s">
        <v>5305</v>
      </c>
      <c r="H7106" s="377">
        <v>0.18</v>
      </c>
      <c r="I7106" s="378">
        <v>2.2400000000000002</v>
      </c>
      <c r="J7106" s="378">
        <v>0.4</v>
      </c>
      <c r="K7106" s="379"/>
      <c r="L7106" s="493">
        <v>2.71</v>
      </c>
    </row>
    <row r="7107" spans="1:13" x14ac:dyDescent="0.2">
      <c r="A7107" s="359" t="s">
        <v>11503</v>
      </c>
      <c r="B7107" s="373" t="s">
        <v>5794</v>
      </c>
      <c r="C7107" s="374" t="s">
        <v>6345</v>
      </c>
      <c r="D7107" s="373" t="s">
        <v>5791</v>
      </c>
      <c r="E7107" s="373" t="s">
        <v>5570</v>
      </c>
      <c r="F7107" s="375" t="s">
        <v>5798</v>
      </c>
      <c r="G7107" s="376" t="s">
        <v>5566</v>
      </c>
      <c r="H7107" s="377">
        <v>0.109</v>
      </c>
      <c r="I7107" s="378">
        <v>28.73</v>
      </c>
      <c r="J7107" s="378">
        <v>3.13</v>
      </c>
      <c r="K7107" s="379"/>
      <c r="L7107" s="493">
        <v>34.619999999999997</v>
      </c>
    </row>
    <row r="7108" spans="1:13" x14ac:dyDescent="0.2">
      <c r="A7108" s="359" t="s">
        <v>11504</v>
      </c>
      <c r="B7108" s="373" t="s">
        <v>5794</v>
      </c>
      <c r="C7108" s="374" t="s">
        <v>6366</v>
      </c>
      <c r="D7108" s="373" t="s">
        <v>5791</v>
      </c>
      <c r="E7108" s="373" t="s">
        <v>5565</v>
      </c>
      <c r="F7108" s="375" t="s">
        <v>5798</v>
      </c>
      <c r="G7108" s="376" t="s">
        <v>5566</v>
      </c>
      <c r="H7108" s="377">
        <v>0.12859999999999999</v>
      </c>
      <c r="I7108" s="378">
        <v>36.26</v>
      </c>
      <c r="J7108" s="378">
        <v>4.66</v>
      </c>
      <c r="K7108" s="379"/>
      <c r="L7108" s="493">
        <v>43.69</v>
      </c>
    </row>
    <row r="7109" spans="1:13" x14ac:dyDescent="0.2">
      <c r="A7109" s="359" t="s">
        <v>15462</v>
      </c>
      <c r="B7109" s="381" t="s">
        <v>13391</v>
      </c>
      <c r="C7109" s="382" t="s">
        <v>5781</v>
      </c>
      <c r="D7109" s="381" t="s">
        <v>5782</v>
      </c>
      <c r="E7109" s="381" t="s">
        <v>5783</v>
      </c>
      <c r="F7109" s="383" t="s">
        <v>5784</v>
      </c>
      <c r="G7109" s="384" t="s">
        <v>5785</v>
      </c>
      <c r="H7109" s="382" t="s">
        <v>5786</v>
      </c>
      <c r="I7109" s="431" t="s">
        <v>5787</v>
      </c>
      <c r="J7109" s="382" t="s">
        <v>5788</v>
      </c>
      <c r="K7109" s="364"/>
    </row>
    <row r="7110" spans="1:13" ht="12.75" thickBot="1" x14ac:dyDescent="0.25">
      <c r="A7110" s="359" t="s">
        <v>15463</v>
      </c>
      <c r="B7110" s="385" t="s">
        <v>5789</v>
      </c>
      <c r="C7110" s="386" t="s">
        <v>6369</v>
      </c>
      <c r="D7110" s="385" t="s">
        <v>5791</v>
      </c>
      <c r="E7110" s="385" t="s">
        <v>513</v>
      </c>
      <c r="F7110" s="387">
        <v>26</v>
      </c>
      <c r="G7110" s="388" t="s">
        <v>5793</v>
      </c>
      <c r="H7110" s="389">
        <v>1</v>
      </c>
      <c r="I7110" s="432">
        <v>11.02</v>
      </c>
      <c r="J7110" s="372">
        <v>11.02</v>
      </c>
      <c r="K7110" s="371"/>
      <c r="L7110" s="488">
        <v>13.26</v>
      </c>
      <c r="M7110" s="488">
        <v>13.26</v>
      </c>
    </row>
    <row r="7111" spans="1:13" ht="12.75" thickTop="1" x14ac:dyDescent="0.2">
      <c r="A7111" s="359" t="s">
        <v>15464</v>
      </c>
      <c r="B7111" s="390" t="s">
        <v>5794</v>
      </c>
      <c r="C7111" s="391" t="s">
        <v>5795</v>
      </c>
      <c r="D7111" s="390" t="s">
        <v>5791</v>
      </c>
      <c r="E7111" s="390" t="s">
        <v>5302</v>
      </c>
      <c r="F7111" s="392" t="s">
        <v>5796</v>
      </c>
      <c r="G7111" s="393" t="s">
        <v>86</v>
      </c>
      <c r="H7111" s="394">
        <v>7.0000000000000007E-2</v>
      </c>
      <c r="I7111" s="395">
        <v>12.5</v>
      </c>
      <c r="J7111" s="395">
        <v>0.87</v>
      </c>
      <c r="K7111" s="379"/>
      <c r="L7111" s="491">
        <v>15.06</v>
      </c>
    </row>
    <row r="7112" spans="1:13" x14ac:dyDescent="0.2">
      <c r="A7112" s="359" t="s">
        <v>11505</v>
      </c>
      <c r="B7112" s="373" t="s">
        <v>5794</v>
      </c>
      <c r="C7112" s="374" t="s">
        <v>6283</v>
      </c>
      <c r="D7112" s="373" t="s">
        <v>5791</v>
      </c>
      <c r="E7112" s="373" t="s">
        <v>5557</v>
      </c>
      <c r="F7112" s="375" t="s">
        <v>5796</v>
      </c>
      <c r="G7112" s="376" t="s">
        <v>86</v>
      </c>
      <c r="H7112" s="377">
        <v>0.13</v>
      </c>
      <c r="I7112" s="378">
        <v>18.510000000000002</v>
      </c>
      <c r="J7112" s="378">
        <v>2.4</v>
      </c>
      <c r="K7112" s="379"/>
      <c r="L7112" s="493">
        <v>22.3</v>
      </c>
    </row>
    <row r="7113" spans="1:13" ht="36" x14ac:dyDescent="0.2">
      <c r="A7113" s="359" t="s">
        <v>11507</v>
      </c>
      <c r="B7113" s="373" t="s">
        <v>5794</v>
      </c>
      <c r="C7113" s="374" t="s">
        <v>6364</v>
      </c>
      <c r="D7113" s="373" t="s">
        <v>5791</v>
      </c>
      <c r="E7113" s="373" t="s">
        <v>6365</v>
      </c>
      <c r="F7113" s="375" t="s">
        <v>5798</v>
      </c>
      <c r="G7113" s="376" t="s">
        <v>5305</v>
      </c>
      <c r="H7113" s="377">
        <v>5.3E-3</v>
      </c>
      <c r="I7113" s="378">
        <v>2.2599999999999998</v>
      </c>
      <c r="J7113" s="378">
        <v>0.01</v>
      </c>
      <c r="K7113" s="379"/>
      <c r="L7113" s="493">
        <v>2.73</v>
      </c>
    </row>
    <row r="7114" spans="1:13" x14ac:dyDescent="0.2">
      <c r="A7114" s="359" t="s">
        <v>11509</v>
      </c>
      <c r="B7114" s="373" t="s">
        <v>5794</v>
      </c>
      <c r="C7114" s="374" t="s">
        <v>6370</v>
      </c>
      <c r="D7114" s="373" t="s">
        <v>5791</v>
      </c>
      <c r="E7114" s="373" t="s">
        <v>6371</v>
      </c>
      <c r="F7114" s="375" t="s">
        <v>5798</v>
      </c>
      <c r="G7114" s="376" t="s">
        <v>5566</v>
      </c>
      <c r="H7114" s="377">
        <v>0.03</v>
      </c>
      <c r="I7114" s="378">
        <v>21.18</v>
      </c>
      <c r="J7114" s="378">
        <v>0.63</v>
      </c>
      <c r="K7114" s="379"/>
      <c r="L7114" s="493">
        <v>25.52</v>
      </c>
    </row>
    <row r="7115" spans="1:13" x14ac:dyDescent="0.2">
      <c r="A7115" s="359" t="s">
        <v>11510</v>
      </c>
      <c r="B7115" s="373" t="s">
        <v>5794</v>
      </c>
      <c r="C7115" s="374" t="s">
        <v>6259</v>
      </c>
      <c r="D7115" s="373" t="s">
        <v>5791</v>
      </c>
      <c r="E7115" s="373" t="s">
        <v>5411</v>
      </c>
      <c r="F7115" s="375" t="s">
        <v>5798</v>
      </c>
      <c r="G7115" s="376" t="s">
        <v>5305</v>
      </c>
      <c r="H7115" s="377">
        <v>0.25</v>
      </c>
      <c r="I7115" s="378">
        <v>2.2848000000000002</v>
      </c>
      <c r="J7115" s="378">
        <v>0.56999999999999995</v>
      </c>
      <c r="K7115" s="379"/>
      <c r="L7115" s="493">
        <v>2.71</v>
      </c>
    </row>
    <row r="7116" spans="1:13" ht="24" x14ac:dyDescent="0.2">
      <c r="A7116" s="359" t="s">
        <v>11511</v>
      </c>
      <c r="B7116" s="373" t="s">
        <v>5794</v>
      </c>
      <c r="C7116" s="374" t="s">
        <v>6372</v>
      </c>
      <c r="D7116" s="373" t="s">
        <v>5791</v>
      </c>
      <c r="E7116" s="373" t="s">
        <v>6373</v>
      </c>
      <c r="F7116" s="375" t="s">
        <v>5798</v>
      </c>
      <c r="G7116" s="376" t="s">
        <v>5566</v>
      </c>
      <c r="H7116" s="377">
        <v>0.16</v>
      </c>
      <c r="I7116" s="378">
        <v>40.89</v>
      </c>
      <c r="J7116" s="378">
        <v>6.54</v>
      </c>
      <c r="K7116" s="379"/>
      <c r="L7116" s="493">
        <v>49.27</v>
      </c>
    </row>
    <row r="7117" spans="1:13" x14ac:dyDescent="0.2">
      <c r="A7117" s="359" t="s">
        <v>11512</v>
      </c>
      <c r="B7117" s="360" t="s">
        <v>13392</v>
      </c>
      <c r="C7117" s="361" t="s">
        <v>5781</v>
      </c>
      <c r="D7117" s="360" t="s">
        <v>5782</v>
      </c>
      <c r="E7117" s="360" t="s">
        <v>5783</v>
      </c>
      <c r="F7117" s="362" t="s">
        <v>5784</v>
      </c>
      <c r="G7117" s="363" t="s">
        <v>5785</v>
      </c>
      <c r="H7117" s="361" t="s">
        <v>5786</v>
      </c>
      <c r="I7117" s="361" t="s">
        <v>5787</v>
      </c>
      <c r="J7117" s="361" t="s">
        <v>5788</v>
      </c>
      <c r="K7117" s="364"/>
      <c r="L7117" s="494"/>
    </row>
    <row r="7118" spans="1:13" x14ac:dyDescent="0.2">
      <c r="A7118" s="359" t="s">
        <v>15465</v>
      </c>
      <c r="B7118" s="385" t="s">
        <v>5789</v>
      </c>
      <c r="C7118" s="386" t="s">
        <v>6419</v>
      </c>
      <c r="D7118" s="385" t="s">
        <v>5791</v>
      </c>
      <c r="E7118" s="385" t="s">
        <v>546</v>
      </c>
      <c r="F7118" s="387">
        <v>27</v>
      </c>
      <c r="G7118" s="388" t="s">
        <v>5793</v>
      </c>
      <c r="H7118" s="389">
        <v>1</v>
      </c>
      <c r="I7118" s="432">
        <v>432.75</v>
      </c>
      <c r="J7118" s="372">
        <v>432.75</v>
      </c>
      <c r="K7118" s="371"/>
      <c r="L7118" s="488">
        <v>521.33000000000004</v>
      </c>
      <c r="M7118" s="488">
        <v>521.33000000000004</v>
      </c>
    </row>
    <row r="7119" spans="1:13" ht="12.75" thickBot="1" x14ac:dyDescent="0.25">
      <c r="A7119" s="359" t="s">
        <v>15466</v>
      </c>
      <c r="B7119" s="396" t="s">
        <v>5794</v>
      </c>
      <c r="C7119" s="397" t="s">
        <v>5840</v>
      </c>
      <c r="D7119" s="396" t="s">
        <v>5791</v>
      </c>
      <c r="E7119" s="396" t="s">
        <v>5288</v>
      </c>
      <c r="F7119" s="398" t="s">
        <v>5796</v>
      </c>
      <c r="G7119" s="399" t="s">
        <v>86</v>
      </c>
      <c r="H7119" s="400">
        <v>1.5371999999999999</v>
      </c>
      <c r="I7119" s="430">
        <v>18.510000000000002</v>
      </c>
      <c r="J7119" s="380">
        <v>28.45</v>
      </c>
      <c r="K7119" s="379"/>
      <c r="L7119" s="489">
        <v>22.3</v>
      </c>
    </row>
    <row r="7120" spans="1:13" ht="12.75" thickTop="1" x14ac:dyDescent="0.2">
      <c r="A7120" s="359" t="s">
        <v>15467</v>
      </c>
      <c r="B7120" s="390" t="s">
        <v>5794</v>
      </c>
      <c r="C7120" s="391" t="s">
        <v>5797</v>
      </c>
      <c r="D7120" s="390" t="s">
        <v>5791</v>
      </c>
      <c r="E7120" s="390" t="s">
        <v>5380</v>
      </c>
      <c r="F7120" s="392" t="s">
        <v>5798</v>
      </c>
      <c r="G7120" s="393" t="s">
        <v>5298</v>
      </c>
      <c r="H7120" s="394">
        <v>4.54</v>
      </c>
      <c r="I7120" s="395">
        <v>0.5252</v>
      </c>
      <c r="J7120" s="395">
        <v>2.38</v>
      </c>
      <c r="K7120" s="379"/>
      <c r="L7120" s="491">
        <v>0.63</v>
      </c>
    </row>
    <row r="7121" spans="1:13" x14ac:dyDescent="0.2">
      <c r="A7121" s="359" t="s">
        <v>11515</v>
      </c>
      <c r="B7121" s="373" t="s">
        <v>5794</v>
      </c>
      <c r="C7121" s="374" t="s">
        <v>5815</v>
      </c>
      <c r="D7121" s="373" t="s">
        <v>5791</v>
      </c>
      <c r="E7121" s="373" t="s">
        <v>5286</v>
      </c>
      <c r="F7121" s="375" t="s">
        <v>5796</v>
      </c>
      <c r="G7121" s="376" t="s">
        <v>86</v>
      </c>
      <c r="H7121" s="377">
        <v>1.2844</v>
      </c>
      <c r="I7121" s="378">
        <v>11.07</v>
      </c>
      <c r="J7121" s="378">
        <v>14.21</v>
      </c>
      <c r="K7121" s="379"/>
      <c r="L7121" s="493">
        <v>13.34</v>
      </c>
    </row>
    <row r="7122" spans="1:13" x14ac:dyDescent="0.2">
      <c r="A7122" s="359" t="s">
        <v>11517</v>
      </c>
      <c r="B7122" s="373" t="s">
        <v>5794</v>
      </c>
      <c r="C7122" s="374" t="s">
        <v>6197</v>
      </c>
      <c r="D7122" s="373" t="s">
        <v>5791</v>
      </c>
      <c r="E7122" s="373" t="s">
        <v>5364</v>
      </c>
      <c r="F7122" s="375" t="s">
        <v>5798</v>
      </c>
      <c r="G7122" s="376" t="s">
        <v>5885</v>
      </c>
      <c r="H7122" s="377">
        <v>1.04E-2</v>
      </c>
      <c r="I7122" s="378">
        <v>154.26</v>
      </c>
      <c r="J7122" s="378">
        <v>1.6</v>
      </c>
      <c r="K7122" s="379"/>
      <c r="L7122" s="493">
        <v>185.84</v>
      </c>
    </row>
    <row r="7123" spans="1:13" x14ac:dyDescent="0.2">
      <c r="A7123" s="359" t="s">
        <v>11519</v>
      </c>
      <c r="B7123" s="373" t="s">
        <v>5794</v>
      </c>
      <c r="C7123" s="374" t="s">
        <v>6420</v>
      </c>
      <c r="D7123" s="373" t="s">
        <v>5791</v>
      </c>
      <c r="E7123" s="373" t="s">
        <v>6421</v>
      </c>
      <c r="F7123" s="375" t="s">
        <v>5798</v>
      </c>
      <c r="G7123" s="376" t="s">
        <v>5793</v>
      </c>
      <c r="H7123" s="377">
        <v>1.2</v>
      </c>
      <c r="I7123" s="378">
        <v>321.76</v>
      </c>
      <c r="J7123" s="378">
        <v>386.11</v>
      </c>
      <c r="K7123" s="379"/>
      <c r="L7123" s="493">
        <v>387.62</v>
      </c>
    </row>
    <row r="7124" spans="1:13" x14ac:dyDescent="0.2">
      <c r="A7124" s="359" t="s">
        <v>11520</v>
      </c>
      <c r="B7124" s="360" t="s">
        <v>13393</v>
      </c>
      <c r="C7124" s="361" t="s">
        <v>5781</v>
      </c>
      <c r="D7124" s="360" t="s">
        <v>5782</v>
      </c>
      <c r="E7124" s="360" t="s">
        <v>5783</v>
      </c>
      <c r="F7124" s="362" t="s">
        <v>5784</v>
      </c>
      <c r="G7124" s="363" t="s">
        <v>5785</v>
      </c>
      <c r="H7124" s="361" t="s">
        <v>5786</v>
      </c>
      <c r="I7124" s="361" t="s">
        <v>5787</v>
      </c>
      <c r="J7124" s="361" t="s">
        <v>5788</v>
      </c>
      <c r="K7124" s="364"/>
      <c r="L7124" s="494"/>
    </row>
    <row r="7125" spans="1:13" x14ac:dyDescent="0.2">
      <c r="A7125" s="359" t="s">
        <v>11521</v>
      </c>
      <c r="B7125" s="365" t="s">
        <v>5789</v>
      </c>
      <c r="C7125" s="366" t="s">
        <v>5831</v>
      </c>
      <c r="D7125" s="365" t="s">
        <v>5791</v>
      </c>
      <c r="E7125" s="365" t="s">
        <v>175</v>
      </c>
      <c r="F7125" s="367">
        <v>27</v>
      </c>
      <c r="G7125" s="368" t="s">
        <v>5793</v>
      </c>
      <c r="H7125" s="369">
        <v>1</v>
      </c>
      <c r="I7125" s="370">
        <v>3.0300000000000002</v>
      </c>
      <c r="J7125" s="370">
        <v>3.0300000000000002</v>
      </c>
      <c r="K7125" s="371"/>
      <c r="L7125" s="495">
        <v>3.64</v>
      </c>
      <c r="M7125" s="488">
        <v>3.64</v>
      </c>
    </row>
    <row r="7126" spans="1:13" x14ac:dyDescent="0.2">
      <c r="A7126" s="359" t="s">
        <v>11522</v>
      </c>
      <c r="B7126" s="373" t="s">
        <v>5794</v>
      </c>
      <c r="C7126" s="374" t="s">
        <v>5832</v>
      </c>
      <c r="D7126" s="373" t="s">
        <v>5791</v>
      </c>
      <c r="E7126" s="373" t="s">
        <v>5833</v>
      </c>
      <c r="F7126" s="375" t="s">
        <v>5798</v>
      </c>
      <c r="G7126" s="376" t="s">
        <v>5566</v>
      </c>
      <c r="H7126" s="377">
        <v>0.05</v>
      </c>
      <c r="I7126" s="378">
        <v>7.81</v>
      </c>
      <c r="J7126" s="378">
        <v>0.39</v>
      </c>
      <c r="K7126" s="379"/>
      <c r="L7126" s="493">
        <v>9.42</v>
      </c>
    </row>
    <row r="7127" spans="1:13" x14ac:dyDescent="0.2">
      <c r="A7127" s="359" t="s">
        <v>15468</v>
      </c>
      <c r="B7127" s="396" t="s">
        <v>5794</v>
      </c>
      <c r="C7127" s="397" t="s">
        <v>5815</v>
      </c>
      <c r="D7127" s="396" t="s">
        <v>5791</v>
      </c>
      <c r="E7127" s="396" t="s">
        <v>5286</v>
      </c>
      <c r="F7127" s="398" t="s">
        <v>5796</v>
      </c>
      <c r="G7127" s="399" t="s">
        <v>86</v>
      </c>
      <c r="H7127" s="400">
        <v>0.15</v>
      </c>
      <c r="I7127" s="430">
        <v>11.1807</v>
      </c>
      <c r="J7127" s="380">
        <v>1.67</v>
      </c>
      <c r="K7127" s="379"/>
      <c r="L7127" s="489">
        <v>13.34</v>
      </c>
    </row>
    <row r="7128" spans="1:13" ht="12.75" thickBot="1" x14ac:dyDescent="0.25">
      <c r="A7128" s="359" t="s">
        <v>15469</v>
      </c>
      <c r="B7128" s="396" t="s">
        <v>5794</v>
      </c>
      <c r="C7128" s="397" t="s">
        <v>5834</v>
      </c>
      <c r="D7128" s="396" t="s">
        <v>5791</v>
      </c>
      <c r="E7128" s="396" t="s">
        <v>5835</v>
      </c>
      <c r="F7128" s="398" t="s">
        <v>5798</v>
      </c>
      <c r="G7128" s="399" t="s">
        <v>5566</v>
      </c>
      <c r="H7128" s="400">
        <v>0.1084</v>
      </c>
      <c r="I7128" s="430">
        <v>8.25</v>
      </c>
      <c r="J7128" s="380">
        <v>0.89</v>
      </c>
      <c r="K7128" s="379"/>
      <c r="L7128" s="489">
        <v>9.9499999999999993</v>
      </c>
    </row>
    <row r="7129" spans="1:13" ht="12.75" thickTop="1" x14ac:dyDescent="0.2">
      <c r="A7129" s="359" t="s">
        <v>15470</v>
      </c>
      <c r="B7129" s="390" t="s">
        <v>5794</v>
      </c>
      <c r="C7129" s="391" t="s">
        <v>5836</v>
      </c>
      <c r="D7129" s="390" t="s">
        <v>5791</v>
      </c>
      <c r="E7129" s="390" t="s">
        <v>5837</v>
      </c>
      <c r="F7129" s="392" t="s">
        <v>5798</v>
      </c>
      <c r="G7129" s="393" t="s">
        <v>5298</v>
      </c>
      <c r="H7129" s="394">
        <v>0.01</v>
      </c>
      <c r="I7129" s="395">
        <v>8.83</v>
      </c>
      <c r="J7129" s="395">
        <v>0.08</v>
      </c>
      <c r="K7129" s="379"/>
      <c r="L7129" s="491">
        <v>10.64</v>
      </c>
    </row>
    <row r="7130" spans="1:13" x14ac:dyDescent="0.2">
      <c r="A7130" s="359" t="s">
        <v>11525</v>
      </c>
      <c r="B7130" s="360" t="s">
        <v>13394</v>
      </c>
      <c r="C7130" s="361" t="s">
        <v>5781</v>
      </c>
      <c r="D7130" s="360" t="s">
        <v>5782</v>
      </c>
      <c r="E7130" s="360" t="s">
        <v>5783</v>
      </c>
      <c r="F7130" s="362" t="s">
        <v>5784</v>
      </c>
      <c r="G7130" s="363" t="s">
        <v>5785</v>
      </c>
      <c r="H7130" s="361" t="s">
        <v>5786</v>
      </c>
      <c r="I7130" s="361" t="s">
        <v>5787</v>
      </c>
      <c r="J7130" s="361" t="s">
        <v>5788</v>
      </c>
      <c r="K7130" s="364"/>
      <c r="L7130" s="494"/>
    </row>
    <row r="7131" spans="1:13" x14ac:dyDescent="0.2">
      <c r="A7131" s="359" t="s">
        <v>11527</v>
      </c>
      <c r="B7131" s="365" t="s">
        <v>5789</v>
      </c>
      <c r="C7131" s="366" t="s">
        <v>5930</v>
      </c>
      <c r="D7131" s="365" t="s">
        <v>5791</v>
      </c>
      <c r="E7131" s="365" t="s">
        <v>236</v>
      </c>
      <c r="F7131" s="367">
        <v>2</v>
      </c>
      <c r="G7131" s="368" t="s">
        <v>5793</v>
      </c>
      <c r="H7131" s="369">
        <v>1</v>
      </c>
      <c r="I7131" s="370">
        <v>2.21</v>
      </c>
      <c r="J7131" s="370">
        <v>2.21</v>
      </c>
      <c r="K7131" s="371"/>
      <c r="L7131" s="495">
        <v>2.66</v>
      </c>
      <c r="M7131" s="488">
        <v>2.66</v>
      </c>
    </row>
    <row r="7132" spans="1:13" x14ac:dyDescent="0.2">
      <c r="A7132" s="359" t="s">
        <v>11528</v>
      </c>
      <c r="B7132" s="373" t="s">
        <v>5794</v>
      </c>
      <c r="C7132" s="374" t="s">
        <v>5815</v>
      </c>
      <c r="D7132" s="373" t="s">
        <v>5791</v>
      </c>
      <c r="E7132" s="373" t="s">
        <v>5286</v>
      </c>
      <c r="F7132" s="375" t="s">
        <v>5796</v>
      </c>
      <c r="G7132" s="376" t="s">
        <v>86</v>
      </c>
      <c r="H7132" s="377">
        <v>0.2</v>
      </c>
      <c r="I7132" s="378">
        <v>11.07</v>
      </c>
      <c r="J7132" s="378">
        <v>2.21</v>
      </c>
      <c r="K7132" s="379"/>
      <c r="L7132" s="493">
        <v>13.34</v>
      </c>
    </row>
    <row r="7133" spans="1:13" x14ac:dyDescent="0.2">
      <c r="A7133" s="359" t="s">
        <v>11529</v>
      </c>
      <c r="B7133" s="360" t="s">
        <v>13395</v>
      </c>
      <c r="C7133" s="361" t="s">
        <v>5781</v>
      </c>
      <c r="D7133" s="360" t="s">
        <v>5782</v>
      </c>
      <c r="E7133" s="360" t="s">
        <v>5783</v>
      </c>
      <c r="F7133" s="362" t="s">
        <v>5784</v>
      </c>
      <c r="G7133" s="363" t="s">
        <v>5785</v>
      </c>
      <c r="H7133" s="361" t="s">
        <v>5786</v>
      </c>
      <c r="I7133" s="361" t="s">
        <v>5787</v>
      </c>
      <c r="J7133" s="361" t="s">
        <v>5788</v>
      </c>
      <c r="K7133" s="364"/>
      <c r="L7133" s="494"/>
    </row>
    <row r="7134" spans="1:13" x14ac:dyDescent="0.2">
      <c r="A7134" s="359" t="s">
        <v>11530</v>
      </c>
      <c r="B7134" s="365" t="s">
        <v>5789</v>
      </c>
      <c r="C7134" s="366" t="s">
        <v>5923</v>
      </c>
      <c r="D7134" s="365" t="s">
        <v>5791</v>
      </c>
      <c r="E7134" s="365" t="s">
        <v>230</v>
      </c>
      <c r="F7134" s="367">
        <v>3</v>
      </c>
      <c r="G7134" s="368" t="s">
        <v>5885</v>
      </c>
      <c r="H7134" s="369">
        <v>1</v>
      </c>
      <c r="I7134" s="370">
        <v>36.269999999999996</v>
      </c>
      <c r="J7134" s="370">
        <v>36.269999999999996</v>
      </c>
      <c r="K7134" s="371"/>
      <c r="L7134" s="495">
        <v>43.7</v>
      </c>
      <c r="M7134" s="488">
        <v>43.7</v>
      </c>
    </row>
    <row r="7135" spans="1:13" x14ac:dyDescent="0.2">
      <c r="A7135" s="359" t="s">
        <v>15471</v>
      </c>
      <c r="B7135" s="396" t="s">
        <v>5794</v>
      </c>
      <c r="C7135" s="397" t="s">
        <v>5815</v>
      </c>
      <c r="D7135" s="396" t="s">
        <v>5791</v>
      </c>
      <c r="E7135" s="396" t="s">
        <v>5286</v>
      </c>
      <c r="F7135" s="398" t="s">
        <v>5796</v>
      </c>
      <c r="G7135" s="399" t="s">
        <v>86</v>
      </c>
      <c r="H7135" s="400">
        <v>0.72</v>
      </c>
      <c r="I7135" s="430">
        <v>11.056162500000005</v>
      </c>
      <c r="J7135" s="380">
        <v>7.96</v>
      </c>
      <c r="K7135" s="379"/>
      <c r="L7135" s="489">
        <v>13.34</v>
      </c>
    </row>
    <row r="7136" spans="1:13" ht="12.75" thickBot="1" x14ac:dyDescent="0.25">
      <c r="A7136" s="359" t="s">
        <v>15472</v>
      </c>
      <c r="B7136" s="396" t="s">
        <v>5794</v>
      </c>
      <c r="C7136" s="397" t="s">
        <v>5924</v>
      </c>
      <c r="D7136" s="396" t="s">
        <v>5791</v>
      </c>
      <c r="E7136" s="396" t="s">
        <v>5925</v>
      </c>
      <c r="F7136" s="398" t="s">
        <v>5798</v>
      </c>
      <c r="G7136" s="399" t="s">
        <v>86</v>
      </c>
      <c r="H7136" s="400">
        <v>0.4</v>
      </c>
      <c r="I7136" s="430">
        <v>70.78</v>
      </c>
      <c r="J7136" s="380">
        <v>28.31</v>
      </c>
      <c r="K7136" s="379"/>
      <c r="L7136" s="489">
        <v>85.27</v>
      </c>
    </row>
    <row r="7137" spans="1:13" ht="12.75" thickTop="1" x14ac:dyDescent="0.2">
      <c r="A7137" s="359" t="s">
        <v>15473</v>
      </c>
      <c r="B7137" s="407" t="s">
        <v>13396</v>
      </c>
      <c r="C7137" s="408" t="s">
        <v>5781</v>
      </c>
      <c r="D7137" s="407" t="s">
        <v>5782</v>
      </c>
      <c r="E7137" s="407" t="s">
        <v>5783</v>
      </c>
      <c r="F7137" s="409" t="s">
        <v>5784</v>
      </c>
      <c r="G7137" s="410" t="s">
        <v>5785</v>
      </c>
      <c r="H7137" s="408" t="s">
        <v>5786</v>
      </c>
      <c r="I7137" s="408" t="s">
        <v>5787</v>
      </c>
      <c r="J7137" s="408" t="s">
        <v>5788</v>
      </c>
      <c r="K7137" s="364"/>
      <c r="L7137" s="492"/>
    </row>
    <row r="7138" spans="1:13" ht="24" x14ac:dyDescent="0.2">
      <c r="A7138" s="359" t="s">
        <v>11531</v>
      </c>
      <c r="B7138" s="365" t="s">
        <v>5789</v>
      </c>
      <c r="C7138" s="366" t="s">
        <v>5933</v>
      </c>
      <c r="D7138" s="365" t="s">
        <v>5791</v>
      </c>
      <c r="E7138" s="365" t="s">
        <v>6508</v>
      </c>
      <c r="F7138" s="367">
        <v>4</v>
      </c>
      <c r="G7138" s="368" t="s">
        <v>5793</v>
      </c>
      <c r="H7138" s="369">
        <v>1</v>
      </c>
      <c r="I7138" s="370">
        <v>2.25</v>
      </c>
      <c r="J7138" s="370">
        <v>2.25</v>
      </c>
      <c r="K7138" s="371"/>
      <c r="L7138" s="495">
        <v>2.71</v>
      </c>
      <c r="M7138" s="488">
        <v>2.71</v>
      </c>
    </row>
    <row r="7139" spans="1:13" x14ac:dyDescent="0.2">
      <c r="A7139" s="359" t="s">
        <v>11533</v>
      </c>
      <c r="B7139" s="373" t="s">
        <v>5794</v>
      </c>
      <c r="C7139" s="374" t="s">
        <v>5840</v>
      </c>
      <c r="D7139" s="373" t="s">
        <v>5791</v>
      </c>
      <c r="E7139" s="373" t="s">
        <v>5288</v>
      </c>
      <c r="F7139" s="375" t="s">
        <v>5796</v>
      </c>
      <c r="G7139" s="376" t="s">
        <v>86</v>
      </c>
      <c r="H7139" s="377">
        <v>6.7400000000000002E-2</v>
      </c>
      <c r="I7139" s="378">
        <v>18.510000000000002</v>
      </c>
      <c r="J7139" s="378">
        <v>1.24</v>
      </c>
      <c r="K7139" s="379"/>
      <c r="L7139" s="493">
        <v>22.3</v>
      </c>
    </row>
    <row r="7140" spans="1:13" x14ac:dyDescent="0.2">
      <c r="A7140" s="359" t="s">
        <v>11535</v>
      </c>
      <c r="B7140" s="373" t="s">
        <v>5794</v>
      </c>
      <c r="C7140" s="374" t="s">
        <v>5815</v>
      </c>
      <c r="D7140" s="373" t="s">
        <v>5791</v>
      </c>
      <c r="E7140" s="373" t="s">
        <v>5286</v>
      </c>
      <c r="F7140" s="375" t="s">
        <v>5796</v>
      </c>
      <c r="G7140" s="376" t="s">
        <v>86</v>
      </c>
      <c r="H7140" s="377">
        <v>9.1300000000000006E-2</v>
      </c>
      <c r="I7140" s="378">
        <v>11.07</v>
      </c>
      <c r="J7140" s="378">
        <v>1.01</v>
      </c>
      <c r="K7140" s="379"/>
      <c r="L7140" s="493">
        <v>13.34</v>
      </c>
    </row>
    <row r="7141" spans="1:13" x14ac:dyDescent="0.2">
      <c r="A7141" s="359" t="s">
        <v>11536</v>
      </c>
      <c r="B7141" s="360" t="s">
        <v>13397</v>
      </c>
      <c r="C7141" s="361" t="s">
        <v>5781</v>
      </c>
      <c r="D7141" s="360" t="s">
        <v>5782</v>
      </c>
      <c r="E7141" s="360" t="s">
        <v>5783</v>
      </c>
      <c r="F7141" s="362" t="s">
        <v>5784</v>
      </c>
      <c r="G7141" s="363" t="s">
        <v>5785</v>
      </c>
      <c r="H7141" s="361" t="s">
        <v>5786</v>
      </c>
      <c r="I7141" s="361" t="s">
        <v>5787</v>
      </c>
      <c r="J7141" s="361" t="s">
        <v>5788</v>
      </c>
      <c r="K7141" s="364"/>
      <c r="L7141" s="494"/>
    </row>
    <row r="7142" spans="1:13" ht="24" x14ac:dyDescent="0.2">
      <c r="A7142" s="359" t="s">
        <v>11537</v>
      </c>
      <c r="B7142" s="365" t="s">
        <v>5789</v>
      </c>
      <c r="C7142" s="366" t="s">
        <v>5935</v>
      </c>
      <c r="D7142" s="365" t="s">
        <v>217</v>
      </c>
      <c r="E7142" s="365" t="s">
        <v>243</v>
      </c>
      <c r="F7142" s="367" t="s">
        <v>5936</v>
      </c>
      <c r="G7142" s="368" t="s">
        <v>5793</v>
      </c>
      <c r="H7142" s="369">
        <v>1</v>
      </c>
      <c r="I7142" s="370">
        <v>2.65</v>
      </c>
      <c r="J7142" s="370">
        <v>2.65</v>
      </c>
      <c r="K7142" s="371"/>
      <c r="L7142" s="495">
        <v>3.2</v>
      </c>
      <c r="M7142" s="488">
        <v>3.2</v>
      </c>
    </row>
    <row r="7143" spans="1:13" ht="24" x14ac:dyDescent="0.2">
      <c r="A7143" s="359" t="s">
        <v>15474</v>
      </c>
      <c r="B7143" s="424" t="s">
        <v>5898</v>
      </c>
      <c r="C7143" s="425" t="s">
        <v>5906</v>
      </c>
      <c r="D7143" s="424" t="s">
        <v>217</v>
      </c>
      <c r="E7143" s="424" t="s">
        <v>5907</v>
      </c>
      <c r="F7143" s="426" t="s">
        <v>5908</v>
      </c>
      <c r="G7143" s="427" t="s">
        <v>185</v>
      </c>
      <c r="H7143" s="428">
        <v>4.4999999999999998E-2</v>
      </c>
      <c r="I7143" s="429">
        <v>23.82</v>
      </c>
      <c r="J7143" s="417">
        <v>1.07</v>
      </c>
      <c r="K7143" s="379"/>
      <c r="L7143" s="489">
        <v>28.7</v>
      </c>
    </row>
    <row r="7144" spans="1:13" ht="24.75" thickBot="1" x14ac:dyDescent="0.25">
      <c r="A7144" s="359" t="s">
        <v>15475</v>
      </c>
      <c r="B7144" s="424" t="s">
        <v>5898</v>
      </c>
      <c r="C7144" s="425" t="s">
        <v>5909</v>
      </c>
      <c r="D7144" s="424" t="s">
        <v>217</v>
      </c>
      <c r="E7144" s="424" t="s">
        <v>5455</v>
      </c>
      <c r="F7144" s="426" t="s">
        <v>5908</v>
      </c>
      <c r="G7144" s="427" t="s">
        <v>185</v>
      </c>
      <c r="H7144" s="428">
        <v>8.8999999999999996E-2</v>
      </c>
      <c r="I7144" s="429">
        <v>16.12</v>
      </c>
      <c r="J7144" s="417">
        <v>1.43</v>
      </c>
      <c r="K7144" s="379"/>
      <c r="L7144" s="489">
        <v>19.420000000000002</v>
      </c>
    </row>
    <row r="7145" spans="1:13" ht="24.75" thickTop="1" x14ac:dyDescent="0.2">
      <c r="A7145" s="359" t="s">
        <v>15476</v>
      </c>
      <c r="B7145" s="411" t="s">
        <v>5898</v>
      </c>
      <c r="C7145" s="412" t="s">
        <v>5937</v>
      </c>
      <c r="D7145" s="411" t="s">
        <v>217</v>
      </c>
      <c r="E7145" s="411" t="s">
        <v>5938</v>
      </c>
      <c r="F7145" s="413" t="s">
        <v>5901</v>
      </c>
      <c r="G7145" s="414" t="s">
        <v>5902</v>
      </c>
      <c r="H7145" s="415">
        <v>2.5000000000000001E-2</v>
      </c>
      <c r="I7145" s="416">
        <v>5.37</v>
      </c>
      <c r="J7145" s="416">
        <v>0.13</v>
      </c>
      <c r="K7145" s="379"/>
      <c r="L7145" s="491">
        <v>6.48</v>
      </c>
    </row>
    <row r="7146" spans="1:13" ht="24" x14ac:dyDescent="0.2">
      <c r="A7146" s="359" t="s">
        <v>11539</v>
      </c>
      <c r="B7146" s="418" t="s">
        <v>5898</v>
      </c>
      <c r="C7146" s="419" t="s">
        <v>5939</v>
      </c>
      <c r="D7146" s="418" t="s">
        <v>217</v>
      </c>
      <c r="E7146" s="418" t="s">
        <v>5940</v>
      </c>
      <c r="F7146" s="420" t="s">
        <v>5901</v>
      </c>
      <c r="G7146" s="421" t="s">
        <v>5905</v>
      </c>
      <c r="H7146" s="422">
        <v>4.2000000000000003E-2</v>
      </c>
      <c r="I7146" s="423">
        <v>0.69</v>
      </c>
      <c r="J7146" s="423">
        <v>0.02</v>
      </c>
      <c r="K7146" s="379"/>
      <c r="L7146" s="493">
        <v>0.84</v>
      </c>
    </row>
    <row r="7147" spans="1:13" x14ac:dyDescent="0.2">
      <c r="A7147" s="359" t="s">
        <v>11541</v>
      </c>
      <c r="B7147" s="360" t="s">
        <v>13398</v>
      </c>
      <c r="C7147" s="361" t="s">
        <v>5781</v>
      </c>
      <c r="D7147" s="360" t="s">
        <v>5782</v>
      </c>
      <c r="E7147" s="360" t="s">
        <v>5783</v>
      </c>
      <c r="F7147" s="362" t="s">
        <v>5784</v>
      </c>
      <c r="G7147" s="363" t="s">
        <v>5785</v>
      </c>
      <c r="H7147" s="361" t="s">
        <v>5786</v>
      </c>
      <c r="I7147" s="361" t="s">
        <v>5787</v>
      </c>
      <c r="J7147" s="361" t="s">
        <v>5788</v>
      </c>
      <c r="K7147" s="364"/>
      <c r="L7147" s="494"/>
    </row>
    <row r="7148" spans="1:13" x14ac:dyDescent="0.2">
      <c r="A7148" s="359" t="s">
        <v>11542</v>
      </c>
      <c r="B7148" s="365" t="s">
        <v>5789</v>
      </c>
      <c r="C7148" s="366" t="s">
        <v>5946</v>
      </c>
      <c r="D7148" s="365" t="s">
        <v>5791</v>
      </c>
      <c r="E7148" s="365" t="s">
        <v>261</v>
      </c>
      <c r="F7148" s="367">
        <v>16</v>
      </c>
      <c r="G7148" s="368" t="s">
        <v>5385</v>
      </c>
      <c r="H7148" s="369">
        <v>1</v>
      </c>
      <c r="I7148" s="370">
        <v>51.76</v>
      </c>
      <c r="J7148" s="370">
        <v>51.76</v>
      </c>
      <c r="K7148" s="371"/>
      <c r="L7148" s="495">
        <v>62.37</v>
      </c>
      <c r="M7148" s="488">
        <v>62.37</v>
      </c>
    </row>
    <row r="7149" spans="1:13" x14ac:dyDescent="0.2">
      <c r="A7149" s="359" t="s">
        <v>11543</v>
      </c>
      <c r="B7149" s="373" t="s">
        <v>5794</v>
      </c>
      <c r="C7149" s="374" t="s">
        <v>5947</v>
      </c>
      <c r="D7149" s="373" t="s">
        <v>5791</v>
      </c>
      <c r="E7149" s="373" t="s">
        <v>5948</v>
      </c>
      <c r="F7149" s="375" t="s">
        <v>5796</v>
      </c>
      <c r="G7149" s="376" t="s">
        <v>86</v>
      </c>
      <c r="H7149" s="377">
        <v>1.7</v>
      </c>
      <c r="I7149" s="378">
        <v>16.694241379310345</v>
      </c>
      <c r="J7149" s="378">
        <v>28.38</v>
      </c>
      <c r="K7149" s="379"/>
      <c r="L7149" s="493">
        <v>20.12</v>
      </c>
    </row>
    <row r="7150" spans="1:13" x14ac:dyDescent="0.2">
      <c r="A7150" s="359" t="s">
        <v>11544</v>
      </c>
      <c r="B7150" s="373" t="s">
        <v>5794</v>
      </c>
      <c r="C7150" s="374" t="s">
        <v>5949</v>
      </c>
      <c r="D7150" s="373" t="s">
        <v>5791</v>
      </c>
      <c r="E7150" s="373" t="s">
        <v>5950</v>
      </c>
      <c r="F7150" s="375" t="s">
        <v>5798</v>
      </c>
      <c r="G7150" s="376" t="s">
        <v>5385</v>
      </c>
      <c r="H7150" s="377">
        <v>1</v>
      </c>
      <c r="I7150" s="378">
        <v>23.38</v>
      </c>
      <c r="J7150" s="378">
        <v>23.38</v>
      </c>
      <c r="K7150" s="379"/>
      <c r="L7150" s="493">
        <v>28.17</v>
      </c>
    </row>
    <row r="7151" spans="1:13" x14ac:dyDescent="0.2">
      <c r="A7151" s="359" t="s">
        <v>15477</v>
      </c>
      <c r="B7151" s="381" t="s">
        <v>13399</v>
      </c>
      <c r="C7151" s="382" t="s">
        <v>5781</v>
      </c>
      <c r="D7151" s="381" t="s">
        <v>5782</v>
      </c>
      <c r="E7151" s="381" t="s">
        <v>5783</v>
      </c>
      <c r="F7151" s="383" t="s">
        <v>5784</v>
      </c>
      <c r="G7151" s="384" t="s">
        <v>5785</v>
      </c>
      <c r="H7151" s="382" t="s">
        <v>5786</v>
      </c>
      <c r="I7151" s="431" t="s">
        <v>5787</v>
      </c>
      <c r="J7151" s="382" t="s">
        <v>5788</v>
      </c>
      <c r="K7151" s="364"/>
    </row>
    <row r="7152" spans="1:13" ht="24.75" thickBot="1" x14ac:dyDescent="0.25">
      <c r="A7152" s="359" t="s">
        <v>15478</v>
      </c>
      <c r="B7152" s="385" t="s">
        <v>5789</v>
      </c>
      <c r="C7152" s="386" t="s">
        <v>5952</v>
      </c>
      <c r="D7152" s="385" t="s">
        <v>5791</v>
      </c>
      <c r="E7152" s="385" t="s">
        <v>265</v>
      </c>
      <c r="F7152" s="387">
        <v>2</v>
      </c>
      <c r="G7152" s="388" t="s">
        <v>5793</v>
      </c>
      <c r="H7152" s="389">
        <v>1</v>
      </c>
      <c r="I7152" s="432">
        <v>4.5</v>
      </c>
      <c r="J7152" s="372">
        <v>4.5</v>
      </c>
      <c r="K7152" s="371"/>
      <c r="L7152" s="488">
        <v>5.39</v>
      </c>
      <c r="M7152" s="488">
        <v>5.39</v>
      </c>
    </row>
    <row r="7153" spans="1:13" ht="12.75" thickTop="1" x14ac:dyDescent="0.2">
      <c r="A7153" s="359" t="s">
        <v>15479</v>
      </c>
      <c r="B7153" s="390" t="s">
        <v>5794</v>
      </c>
      <c r="C7153" s="391" t="s">
        <v>5882</v>
      </c>
      <c r="D7153" s="390" t="s">
        <v>5791</v>
      </c>
      <c r="E7153" s="390" t="s">
        <v>5402</v>
      </c>
      <c r="F7153" s="392" t="s">
        <v>5796</v>
      </c>
      <c r="G7153" s="393" t="s">
        <v>86</v>
      </c>
      <c r="H7153" s="394">
        <v>3.73E-2</v>
      </c>
      <c r="I7153" s="395">
        <v>18.510000000000002</v>
      </c>
      <c r="J7153" s="395">
        <v>0.69</v>
      </c>
      <c r="K7153" s="379"/>
      <c r="L7153" s="491">
        <v>22.3</v>
      </c>
    </row>
    <row r="7154" spans="1:13" x14ac:dyDescent="0.2">
      <c r="A7154" s="359" t="s">
        <v>11545</v>
      </c>
      <c r="B7154" s="373" t="s">
        <v>5794</v>
      </c>
      <c r="C7154" s="374" t="s">
        <v>5815</v>
      </c>
      <c r="D7154" s="373" t="s">
        <v>5791</v>
      </c>
      <c r="E7154" s="373" t="s">
        <v>5286</v>
      </c>
      <c r="F7154" s="375" t="s">
        <v>5796</v>
      </c>
      <c r="G7154" s="376" t="s">
        <v>86</v>
      </c>
      <c r="H7154" s="377">
        <v>5.8299999999999998E-2</v>
      </c>
      <c r="I7154" s="378">
        <v>11.07</v>
      </c>
      <c r="J7154" s="378">
        <v>0.64</v>
      </c>
      <c r="K7154" s="379"/>
      <c r="L7154" s="493">
        <v>13.34</v>
      </c>
    </row>
    <row r="7155" spans="1:13" x14ac:dyDescent="0.2">
      <c r="A7155" s="359" t="s">
        <v>11547</v>
      </c>
      <c r="B7155" s="373" t="s">
        <v>5794</v>
      </c>
      <c r="C7155" s="374" t="s">
        <v>5953</v>
      </c>
      <c r="D7155" s="373" t="s">
        <v>5791</v>
      </c>
      <c r="E7155" s="373" t="s">
        <v>5297</v>
      </c>
      <c r="F7155" s="375" t="s">
        <v>5798</v>
      </c>
      <c r="G7155" s="376" t="s">
        <v>5298</v>
      </c>
      <c r="H7155" s="377">
        <v>2.3999999999999998E-3</v>
      </c>
      <c r="I7155" s="378">
        <v>20.12</v>
      </c>
      <c r="J7155" s="378">
        <v>0.04</v>
      </c>
      <c r="K7155" s="379"/>
      <c r="L7155" s="493">
        <v>24.25</v>
      </c>
    </row>
    <row r="7156" spans="1:13" x14ac:dyDescent="0.2">
      <c r="A7156" s="359" t="s">
        <v>11548</v>
      </c>
      <c r="B7156" s="373" t="s">
        <v>5794</v>
      </c>
      <c r="C7156" s="374" t="s">
        <v>5954</v>
      </c>
      <c r="D7156" s="373" t="s">
        <v>5791</v>
      </c>
      <c r="E7156" s="373" t="s">
        <v>5389</v>
      </c>
      <c r="F7156" s="375" t="s">
        <v>5798</v>
      </c>
      <c r="G7156" s="376" t="s">
        <v>5385</v>
      </c>
      <c r="H7156" s="377">
        <v>0.21160000000000001</v>
      </c>
      <c r="I7156" s="378">
        <v>7.2467500000000111</v>
      </c>
      <c r="J7156" s="378">
        <v>1.53</v>
      </c>
      <c r="K7156" s="379"/>
      <c r="L7156" s="493">
        <v>8.52</v>
      </c>
    </row>
    <row r="7157" spans="1:13" x14ac:dyDescent="0.2">
      <c r="A7157" s="359" t="s">
        <v>11549</v>
      </c>
      <c r="B7157" s="373" t="s">
        <v>5794</v>
      </c>
      <c r="C7157" s="374" t="s">
        <v>5955</v>
      </c>
      <c r="D7157" s="373" t="s">
        <v>5791</v>
      </c>
      <c r="E7157" s="373" t="s">
        <v>5387</v>
      </c>
      <c r="F7157" s="375" t="s">
        <v>5798</v>
      </c>
      <c r="G7157" s="376" t="s">
        <v>5298</v>
      </c>
      <c r="H7157" s="377">
        <v>5.7999999999999996E-3</v>
      </c>
      <c r="I7157" s="378">
        <v>20.66</v>
      </c>
      <c r="J7157" s="378">
        <v>0.11</v>
      </c>
      <c r="K7157" s="379"/>
      <c r="L7157" s="493">
        <v>24.9</v>
      </c>
    </row>
    <row r="7158" spans="1:13" x14ac:dyDescent="0.2">
      <c r="A7158" s="359" t="s">
        <v>11550</v>
      </c>
      <c r="B7158" s="373" t="s">
        <v>5794</v>
      </c>
      <c r="C7158" s="374" t="s">
        <v>5956</v>
      </c>
      <c r="D7158" s="373" t="s">
        <v>5791</v>
      </c>
      <c r="E7158" s="373" t="s">
        <v>5957</v>
      </c>
      <c r="F7158" s="375" t="s">
        <v>5798</v>
      </c>
      <c r="G7158" s="376" t="s">
        <v>5385</v>
      </c>
      <c r="H7158" s="377">
        <v>0.21160000000000001</v>
      </c>
      <c r="I7158" s="378">
        <v>6.84</v>
      </c>
      <c r="J7158" s="378">
        <v>1.44</v>
      </c>
      <c r="K7158" s="379"/>
      <c r="L7158" s="493">
        <v>8.25</v>
      </c>
    </row>
    <row r="7159" spans="1:13" x14ac:dyDescent="0.2">
      <c r="A7159" s="359" t="s">
        <v>15480</v>
      </c>
      <c r="B7159" s="396" t="s">
        <v>5794</v>
      </c>
      <c r="C7159" s="397" t="s">
        <v>5958</v>
      </c>
      <c r="D7159" s="396" t="s">
        <v>5791</v>
      </c>
      <c r="E7159" s="396" t="s">
        <v>5959</v>
      </c>
      <c r="F7159" s="398" t="s">
        <v>5798</v>
      </c>
      <c r="G7159" s="399" t="s">
        <v>5566</v>
      </c>
      <c r="H7159" s="400">
        <v>5.1999999999999998E-3</v>
      </c>
      <c r="I7159" s="430">
        <v>10.69</v>
      </c>
      <c r="J7159" s="380">
        <v>0.05</v>
      </c>
      <c r="K7159" s="379"/>
      <c r="L7159" s="489">
        <v>12.89</v>
      </c>
    </row>
    <row r="7160" spans="1:13" ht="12.75" thickBot="1" x14ac:dyDescent="0.25">
      <c r="A7160" s="359" t="s">
        <v>15481</v>
      </c>
      <c r="B7160" s="381" t="s">
        <v>13400</v>
      </c>
      <c r="C7160" s="382" t="s">
        <v>5781</v>
      </c>
      <c r="D7160" s="381" t="s">
        <v>5782</v>
      </c>
      <c r="E7160" s="381" t="s">
        <v>5783</v>
      </c>
      <c r="F7160" s="383" t="s">
        <v>5784</v>
      </c>
      <c r="G7160" s="384" t="s">
        <v>5785</v>
      </c>
      <c r="H7160" s="382" t="s">
        <v>5786</v>
      </c>
      <c r="I7160" s="431" t="s">
        <v>5787</v>
      </c>
      <c r="J7160" s="382" t="s">
        <v>5788</v>
      </c>
      <c r="K7160" s="364"/>
    </row>
    <row r="7161" spans="1:13" ht="12.75" thickTop="1" x14ac:dyDescent="0.2">
      <c r="A7161" s="359" t="s">
        <v>15482</v>
      </c>
      <c r="B7161" s="401" t="s">
        <v>5789</v>
      </c>
      <c r="C7161" s="402" t="s">
        <v>5923</v>
      </c>
      <c r="D7161" s="401" t="s">
        <v>5791</v>
      </c>
      <c r="E7161" s="401" t="s">
        <v>230</v>
      </c>
      <c r="F7161" s="403">
        <v>3</v>
      </c>
      <c r="G7161" s="404" t="s">
        <v>5885</v>
      </c>
      <c r="H7161" s="405">
        <v>1</v>
      </c>
      <c r="I7161" s="406">
        <v>36.269999999999996</v>
      </c>
      <c r="J7161" s="406">
        <v>36.269999999999996</v>
      </c>
      <c r="K7161" s="371"/>
      <c r="L7161" s="496">
        <v>43.7</v>
      </c>
      <c r="M7161" s="488">
        <v>43.7</v>
      </c>
    </row>
    <row r="7162" spans="1:13" x14ac:dyDescent="0.2">
      <c r="A7162" s="359" t="s">
        <v>11551</v>
      </c>
      <c r="B7162" s="373" t="s">
        <v>5794</v>
      </c>
      <c r="C7162" s="374" t="s">
        <v>5815</v>
      </c>
      <c r="D7162" s="373" t="s">
        <v>5791</v>
      </c>
      <c r="E7162" s="373" t="s">
        <v>5286</v>
      </c>
      <c r="F7162" s="375" t="s">
        <v>5796</v>
      </c>
      <c r="G7162" s="376" t="s">
        <v>86</v>
      </c>
      <c r="H7162" s="377">
        <v>0.72</v>
      </c>
      <c r="I7162" s="378">
        <v>11.056162500000005</v>
      </c>
      <c r="J7162" s="378">
        <v>7.96</v>
      </c>
      <c r="K7162" s="379"/>
      <c r="L7162" s="493">
        <v>13.34</v>
      </c>
    </row>
    <row r="7163" spans="1:13" x14ac:dyDescent="0.2">
      <c r="A7163" s="359" t="s">
        <v>11553</v>
      </c>
      <c r="B7163" s="373" t="s">
        <v>5794</v>
      </c>
      <c r="C7163" s="374" t="s">
        <v>5924</v>
      </c>
      <c r="D7163" s="373" t="s">
        <v>5791</v>
      </c>
      <c r="E7163" s="373" t="s">
        <v>5925</v>
      </c>
      <c r="F7163" s="375" t="s">
        <v>5798</v>
      </c>
      <c r="G7163" s="376" t="s">
        <v>86</v>
      </c>
      <c r="H7163" s="377">
        <v>0.4</v>
      </c>
      <c r="I7163" s="378">
        <v>70.78</v>
      </c>
      <c r="J7163" s="378">
        <v>28.31</v>
      </c>
      <c r="K7163" s="379"/>
      <c r="L7163" s="493">
        <v>85.27</v>
      </c>
    </row>
    <row r="7164" spans="1:13" x14ac:dyDescent="0.2">
      <c r="A7164" s="359" t="s">
        <v>11554</v>
      </c>
      <c r="B7164" s="360" t="s">
        <v>13401</v>
      </c>
      <c r="C7164" s="361" t="s">
        <v>5781</v>
      </c>
      <c r="D7164" s="360" t="s">
        <v>5782</v>
      </c>
      <c r="E7164" s="360" t="s">
        <v>5783</v>
      </c>
      <c r="F7164" s="362" t="s">
        <v>5784</v>
      </c>
      <c r="G7164" s="363" t="s">
        <v>5785</v>
      </c>
      <c r="H7164" s="361" t="s">
        <v>5786</v>
      </c>
      <c r="I7164" s="361" t="s">
        <v>5787</v>
      </c>
      <c r="J7164" s="361" t="s">
        <v>5788</v>
      </c>
      <c r="K7164" s="364"/>
      <c r="L7164" s="494"/>
    </row>
    <row r="7165" spans="1:13" ht="24" x14ac:dyDescent="0.2">
      <c r="A7165" s="359" t="s">
        <v>11555</v>
      </c>
      <c r="B7165" s="365" t="s">
        <v>5789</v>
      </c>
      <c r="C7165" s="366" t="s">
        <v>5933</v>
      </c>
      <c r="D7165" s="365" t="s">
        <v>5791</v>
      </c>
      <c r="E7165" s="365" t="s">
        <v>6508</v>
      </c>
      <c r="F7165" s="367">
        <v>4</v>
      </c>
      <c r="G7165" s="368" t="s">
        <v>5793</v>
      </c>
      <c r="H7165" s="369">
        <v>1</v>
      </c>
      <c r="I7165" s="370">
        <v>2.25</v>
      </c>
      <c r="J7165" s="370">
        <v>2.25</v>
      </c>
      <c r="K7165" s="371"/>
      <c r="L7165" s="495">
        <v>2.71</v>
      </c>
      <c r="M7165" s="488">
        <v>2.71</v>
      </c>
    </row>
    <row r="7166" spans="1:13" x14ac:dyDescent="0.2">
      <c r="A7166" s="359" t="s">
        <v>11556</v>
      </c>
      <c r="B7166" s="373" t="s">
        <v>5794</v>
      </c>
      <c r="C7166" s="374" t="s">
        <v>5840</v>
      </c>
      <c r="D7166" s="373" t="s">
        <v>5791</v>
      </c>
      <c r="E7166" s="373" t="s">
        <v>5288</v>
      </c>
      <c r="F7166" s="375" t="s">
        <v>5796</v>
      </c>
      <c r="G7166" s="376" t="s">
        <v>86</v>
      </c>
      <c r="H7166" s="377">
        <v>6.7400000000000002E-2</v>
      </c>
      <c r="I7166" s="378">
        <v>18.510000000000002</v>
      </c>
      <c r="J7166" s="378">
        <v>1.24</v>
      </c>
      <c r="K7166" s="379"/>
      <c r="L7166" s="493">
        <v>22.3</v>
      </c>
    </row>
    <row r="7167" spans="1:13" x14ac:dyDescent="0.2">
      <c r="A7167" s="359" t="s">
        <v>15483</v>
      </c>
      <c r="B7167" s="396" t="s">
        <v>5794</v>
      </c>
      <c r="C7167" s="397" t="s">
        <v>5815</v>
      </c>
      <c r="D7167" s="396" t="s">
        <v>5791</v>
      </c>
      <c r="E7167" s="396" t="s">
        <v>5286</v>
      </c>
      <c r="F7167" s="398" t="s">
        <v>5796</v>
      </c>
      <c r="G7167" s="399" t="s">
        <v>86</v>
      </c>
      <c r="H7167" s="400">
        <v>9.1300000000000006E-2</v>
      </c>
      <c r="I7167" s="430">
        <v>11.07</v>
      </c>
      <c r="J7167" s="380">
        <v>1.01</v>
      </c>
      <c r="K7167" s="379"/>
      <c r="L7167" s="489">
        <v>13.34</v>
      </c>
    </row>
    <row r="7168" spans="1:13" ht="12.75" thickBot="1" x14ac:dyDescent="0.25">
      <c r="A7168" s="359" t="s">
        <v>15484</v>
      </c>
      <c r="B7168" s="381" t="s">
        <v>13402</v>
      </c>
      <c r="C7168" s="382" t="s">
        <v>5781</v>
      </c>
      <c r="D7168" s="381" t="s">
        <v>5782</v>
      </c>
      <c r="E7168" s="381" t="s">
        <v>5783</v>
      </c>
      <c r="F7168" s="383" t="s">
        <v>5784</v>
      </c>
      <c r="G7168" s="384" t="s">
        <v>5785</v>
      </c>
      <c r="H7168" s="382" t="s">
        <v>5786</v>
      </c>
      <c r="I7168" s="431" t="s">
        <v>5787</v>
      </c>
      <c r="J7168" s="382" t="s">
        <v>5788</v>
      </c>
      <c r="K7168" s="364"/>
    </row>
    <row r="7169" spans="1:13" ht="24.75" thickTop="1" x14ac:dyDescent="0.2">
      <c r="A7169" s="359" t="s">
        <v>15485</v>
      </c>
      <c r="B7169" s="401" t="s">
        <v>5789</v>
      </c>
      <c r="C7169" s="402" t="s">
        <v>5935</v>
      </c>
      <c r="D7169" s="401" t="s">
        <v>217</v>
      </c>
      <c r="E7169" s="401" t="s">
        <v>243</v>
      </c>
      <c r="F7169" s="403" t="s">
        <v>5936</v>
      </c>
      <c r="G7169" s="404" t="s">
        <v>5793</v>
      </c>
      <c r="H7169" s="405">
        <v>1</v>
      </c>
      <c r="I7169" s="406">
        <v>2.65</v>
      </c>
      <c r="J7169" s="406">
        <v>2.65</v>
      </c>
      <c r="K7169" s="371"/>
      <c r="L7169" s="496">
        <v>3.2</v>
      </c>
      <c r="M7169" s="488">
        <v>3.2</v>
      </c>
    </row>
    <row r="7170" spans="1:13" ht="24" x14ac:dyDescent="0.2">
      <c r="A7170" s="359" t="s">
        <v>11557</v>
      </c>
      <c r="B7170" s="418" t="s">
        <v>5898</v>
      </c>
      <c r="C7170" s="419" t="s">
        <v>5906</v>
      </c>
      <c r="D7170" s="418" t="s">
        <v>217</v>
      </c>
      <c r="E7170" s="418" t="s">
        <v>5907</v>
      </c>
      <c r="F7170" s="420" t="s">
        <v>5908</v>
      </c>
      <c r="G7170" s="421" t="s">
        <v>185</v>
      </c>
      <c r="H7170" s="422">
        <v>4.4999999999999998E-2</v>
      </c>
      <c r="I7170" s="423">
        <v>23.82</v>
      </c>
      <c r="J7170" s="423">
        <v>1.07</v>
      </c>
      <c r="K7170" s="379"/>
      <c r="L7170" s="493">
        <v>28.7</v>
      </c>
    </row>
    <row r="7171" spans="1:13" ht="24" x14ac:dyDescent="0.2">
      <c r="A7171" s="359" t="s">
        <v>11559</v>
      </c>
      <c r="B7171" s="418" t="s">
        <v>5898</v>
      </c>
      <c r="C7171" s="419" t="s">
        <v>5909</v>
      </c>
      <c r="D7171" s="418" t="s">
        <v>217</v>
      </c>
      <c r="E7171" s="418" t="s">
        <v>5455</v>
      </c>
      <c r="F7171" s="420" t="s">
        <v>5908</v>
      </c>
      <c r="G7171" s="421" t="s">
        <v>185</v>
      </c>
      <c r="H7171" s="422">
        <v>8.8999999999999996E-2</v>
      </c>
      <c r="I7171" s="423">
        <v>16.12</v>
      </c>
      <c r="J7171" s="423">
        <v>1.43</v>
      </c>
      <c r="K7171" s="379"/>
      <c r="L7171" s="493">
        <v>19.420000000000002</v>
      </c>
    </row>
    <row r="7172" spans="1:13" ht="24" x14ac:dyDescent="0.2">
      <c r="A7172" s="359" t="s">
        <v>11560</v>
      </c>
      <c r="B7172" s="418" t="s">
        <v>5898</v>
      </c>
      <c r="C7172" s="419" t="s">
        <v>5937</v>
      </c>
      <c r="D7172" s="418" t="s">
        <v>217</v>
      </c>
      <c r="E7172" s="418" t="s">
        <v>5938</v>
      </c>
      <c r="F7172" s="420" t="s">
        <v>5901</v>
      </c>
      <c r="G7172" s="421" t="s">
        <v>5902</v>
      </c>
      <c r="H7172" s="422">
        <v>2.5000000000000001E-2</v>
      </c>
      <c r="I7172" s="423">
        <v>5.37</v>
      </c>
      <c r="J7172" s="423">
        <v>0.13</v>
      </c>
      <c r="K7172" s="379"/>
      <c r="L7172" s="493">
        <v>6.48</v>
      </c>
    </row>
    <row r="7173" spans="1:13" ht="24" x14ac:dyDescent="0.2">
      <c r="A7173" s="359" t="s">
        <v>11561</v>
      </c>
      <c r="B7173" s="418" t="s">
        <v>5898</v>
      </c>
      <c r="C7173" s="419" t="s">
        <v>5939</v>
      </c>
      <c r="D7173" s="418" t="s">
        <v>217</v>
      </c>
      <c r="E7173" s="418" t="s">
        <v>5940</v>
      </c>
      <c r="F7173" s="420" t="s">
        <v>5901</v>
      </c>
      <c r="G7173" s="421" t="s">
        <v>5905</v>
      </c>
      <c r="H7173" s="422">
        <v>4.2000000000000003E-2</v>
      </c>
      <c r="I7173" s="423">
        <v>0.69</v>
      </c>
      <c r="J7173" s="423">
        <v>0.02</v>
      </c>
      <c r="K7173" s="379"/>
      <c r="L7173" s="493">
        <v>0.84</v>
      </c>
    </row>
    <row r="7174" spans="1:13" x14ac:dyDescent="0.2">
      <c r="A7174" s="359" t="s">
        <v>11562</v>
      </c>
      <c r="B7174" s="360" t="s">
        <v>13403</v>
      </c>
      <c r="C7174" s="361" t="s">
        <v>5781</v>
      </c>
      <c r="D7174" s="360" t="s">
        <v>5782</v>
      </c>
      <c r="E7174" s="360" t="s">
        <v>5783</v>
      </c>
      <c r="F7174" s="362" t="s">
        <v>5784</v>
      </c>
      <c r="G7174" s="363" t="s">
        <v>5785</v>
      </c>
      <c r="H7174" s="361" t="s">
        <v>5786</v>
      </c>
      <c r="I7174" s="361" t="s">
        <v>5787</v>
      </c>
      <c r="J7174" s="361" t="s">
        <v>5788</v>
      </c>
      <c r="K7174" s="364"/>
      <c r="L7174" s="494"/>
    </row>
    <row r="7175" spans="1:13" x14ac:dyDescent="0.2">
      <c r="A7175" s="359" t="s">
        <v>15486</v>
      </c>
      <c r="B7175" s="385" t="s">
        <v>5789</v>
      </c>
      <c r="C7175" s="386" t="s">
        <v>5964</v>
      </c>
      <c r="D7175" s="385" t="s">
        <v>5791</v>
      </c>
      <c r="E7175" s="385" t="s">
        <v>277</v>
      </c>
      <c r="F7175" s="387">
        <v>5</v>
      </c>
      <c r="G7175" s="388" t="s">
        <v>172</v>
      </c>
      <c r="H7175" s="389">
        <v>1</v>
      </c>
      <c r="I7175" s="432">
        <v>57.83</v>
      </c>
      <c r="J7175" s="372">
        <v>57.83</v>
      </c>
      <c r="K7175" s="371"/>
      <c r="L7175" s="488">
        <v>69.62</v>
      </c>
      <c r="M7175" s="488">
        <v>69.62</v>
      </c>
    </row>
    <row r="7176" spans="1:13" ht="12.75" thickBot="1" x14ac:dyDescent="0.25">
      <c r="A7176" s="359" t="s">
        <v>15487</v>
      </c>
      <c r="B7176" s="396" t="s">
        <v>5794</v>
      </c>
      <c r="C7176" s="397" t="s">
        <v>5965</v>
      </c>
      <c r="D7176" s="396" t="s">
        <v>5791</v>
      </c>
      <c r="E7176" s="396" t="s">
        <v>5358</v>
      </c>
      <c r="F7176" s="398" t="s">
        <v>5796</v>
      </c>
      <c r="G7176" s="399" t="s">
        <v>86</v>
      </c>
      <c r="H7176" s="400">
        <v>0.12959999999999999</v>
      </c>
      <c r="I7176" s="430">
        <v>13.28</v>
      </c>
      <c r="J7176" s="380">
        <v>1.72</v>
      </c>
      <c r="K7176" s="379"/>
      <c r="L7176" s="489">
        <v>16</v>
      </c>
    </row>
    <row r="7177" spans="1:13" ht="12.75" thickTop="1" x14ac:dyDescent="0.2">
      <c r="A7177" s="359" t="s">
        <v>15488</v>
      </c>
      <c r="B7177" s="390" t="s">
        <v>5794</v>
      </c>
      <c r="C7177" s="391" t="s">
        <v>5840</v>
      </c>
      <c r="D7177" s="390" t="s">
        <v>5791</v>
      </c>
      <c r="E7177" s="390" t="s">
        <v>5288</v>
      </c>
      <c r="F7177" s="392" t="s">
        <v>5796</v>
      </c>
      <c r="G7177" s="393" t="s">
        <v>86</v>
      </c>
      <c r="H7177" s="394">
        <v>0.2828</v>
      </c>
      <c r="I7177" s="395">
        <v>18.510000000000002</v>
      </c>
      <c r="J7177" s="395">
        <v>5.23</v>
      </c>
      <c r="K7177" s="379"/>
      <c r="L7177" s="491">
        <v>22.3</v>
      </c>
    </row>
    <row r="7178" spans="1:13" x14ac:dyDescent="0.2">
      <c r="A7178" s="359" t="s">
        <v>11563</v>
      </c>
      <c r="B7178" s="373" t="s">
        <v>5794</v>
      </c>
      <c r="C7178" s="374" t="s">
        <v>5815</v>
      </c>
      <c r="D7178" s="373" t="s">
        <v>5791</v>
      </c>
      <c r="E7178" s="373" t="s">
        <v>5286</v>
      </c>
      <c r="F7178" s="375" t="s">
        <v>5796</v>
      </c>
      <c r="G7178" s="376" t="s">
        <v>86</v>
      </c>
      <c r="H7178" s="377">
        <v>2.1814</v>
      </c>
      <c r="I7178" s="378">
        <v>11.07</v>
      </c>
      <c r="J7178" s="378">
        <v>24.14</v>
      </c>
      <c r="K7178" s="379"/>
      <c r="L7178" s="493">
        <v>13.34</v>
      </c>
    </row>
    <row r="7179" spans="1:13" x14ac:dyDescent="0.2">
      <c r="A7179" s="359" t="s">
        <v>11565</v>
      </c>
      <c r="B7179" s="373" t="s">
        <v>5794</v>
      </c>
      <c r="C7179" s="374" t="s">
        <v>5966</v>
      </c>
      <c r="D7179" s="373" t="s">
        <v>5791</v>
      </c>
      <c r="E7179" s="373" t="s">
        <v>5538</v>
      </c>
      <c r="F7179" s="375" t="s">
        <v>5798</v>
      </c>
      <c r="G7179" s="376" t="s">
        <v>5885</v>
      </c>
      <c r="H7179" s="377">
        <v>6.3399999999999998E-2</v>
      </c>
      <c r="I7179" s="378">
        <v>146.86000000000001</v>
      </c>
      <c r="J7179" s="378">
        <v>9.31</v>
      </c>
      <c r="K7179" s="379"/>
      <c r="L7179" s="493">
        <v>176.93</v>
      </c>
    </row>
    <row r="7180" spans="1:13" x14ac:dyDescent="0.2">
      <c r="A7180" s="359" t="s">
        <v>11568</v>
      </c>
      <c r="B7180" s="373" t="s">
        <v>5794</v>
      </c>
      <c r="C7180" s="374" t="s">
        <v>5967</v>
      </c>
      <c r="D7180" s="373" t="s">
        <v>5791</v>
      </c>
      <c r="E7180" s="373" t="s">
        <v>5375</v>
      </c>
      <c r="F7180" s="375" t="s">
        <v>5798</v>
      </c>
      <c r="G7180" s="376" t="s">
        <v>5885</v>
      </c>
      <c r="H7180" s="377">
        <v>2.9600000000000001E-2</v>
      </c>
      <c r="I7180" s="378">
        <v>118.26</v>
      </c>
      <c r="J7180" s="378">
        <v>3.5</v>
      </c>
      <c r="K7180" s="379"/>
      <c r="L7180" s="493">
        <v>142.47</v>
      </c>
    </row>
    <row r="7181" spans="1:13" x14ac:dyDescent="0.2">
      <c r="A7181" s="359" t="s">
        <v>11569</v>
      </c>
      <c r="B7181" s="373" t="s">
        <v>5794</v>
      </c>
      <c r="C7181" s="374" t="s">
        <v>5968</v>
      </c>
      <c r="D7181" s="373" t="s">
        <v>5791</v>
      </c>
      <c r="E7181" s="373" t="s">
        <v>5377</v>
      </c>
      <c r="F7181" s="375" t="s">
        <v>5798</v>
      </c>
      <c r="G7181" s="376" t="s">
        <v>5885</v>
      </c>
      <c r="H7181" s="377">
        <v>2.9600000000000001E-2</v>
      </c>
      <c r="I7181" s="378">
        <v>117.49</v>
      </c>
      <c r="J7181" s="378">
        <v>3.47</v>
      </c>
      <c r="K7181" s="379"/>
      <c r="L7181" s="493">
        <v>141.54</v>
      </c>
    </row>
    <row r="7182" spans="1:13" x14ac:dyDescent="0.2">
      <c r="A7182" s="359" t="s">
        <v>11570</v>
      </c>
      <c r="B7182" s="373" t="s">
        <v>5794</v>
      </c>
      <c r="C7182" s="374" t="s">
        <v>5797</v>
      </c>
      <c r="D7182" s="373" t="s">
        <v>5791</v>
      </c>
      <c r="E7182" s="373" t="s">
        <v>5380</v>
      </c>
      <c r="F7182" s="375" t="s">
        <v>5798</v>
      </c>
      <c r="G7182" s="376" t="s">
        <v>5298</v>
      </c>
      <c r="H7182" s="377">
        <v>19.9374</v>
      </c>
      <c r="I7182" s="378">
        <v>0.52472727272727282</v>
      </c>
      <c r="J7182" s="378">
        <v>10.46</v>
      </c>
      <c r="K7182" s="379"/>
      <c r="L7182" s="493">
        <v>0.63</v>
      </c>
    </row>
    <row r="7183" spans="1:13" x14ac:dyDescent="0.2">
      <c r="A7183" s="359" t="s">
        <v>11571</v>
      </c>
      <c r="B7183" s="360" t="s">
        <v>13404</v>
      </c>
      <c r="C7183" s="361" t="s">
        <v>5781</v>
      </c>
      <c r="D7183" s="360" t="s">
        <v>5782</v>
      </c>
      <c r="E7183" s="360" t="s">
        <v>5783</v>
      </c>
      <c r="F7183" s="362" t="s">
        <v>5784</v>
      </c>
      <c r="G7183" s="363" t="s">
        <v>5785</v>
      </c>
      <c r="H7183" s="361" t="s">
        <v>5786</v>
      </c>
      <c r="I7183" s="361" t="s">
        <v>5787</v>
      </c>
      <c r="J7183" s="361" t="s">
        <v>5788</v>
      </c>
      <c r="K7183" s="364"/>
      <c r="L7183" s="494"/>
    </row>
    <row r="7184" spans="1:13" x14ac:dyDescent="0.2">
      <c r="A7184" s="359" t="s">
        <v>15489</v>
      </c>
      <c r="B7184" s="385" t="s">
        <v>5789</v>
      </c>
      <c r="C7184" s="386" t="s">
        <v>10827</v>
      </c>
      <c r="D7184" s="385" t="s">
        <v>217</v>
      </c>
      <c r="E7184" s="385" t="s">
        <v>1686</v>
      </c>
      <c r="F7184" s="387" t="s">
        <v>5936</v>
      </c>
      <c r="G7184" s="388" t="s">
        <v>280</v>
      </c>
      <c r="H7184" s="389">
        <v>1</v>
      </c>
      <c r="I7184" s="432">
        <v>9.19</v>
      </c>
      <c r="J7184" s="372">
        <v>9.19</v>
      </c>
      <c r="K7184" s="371"/>
      <c r="L7184" s="488">
        <v>11.09</v>
      </c>
      <c r="M7184" s="488">
        <v>11.09</v>
      </c>
    </row>
    <row r="7185" spans="1:13" ht="24.75" thickBot="1" x14ac:dyDescent="0.25">
      <c r="A7185" s="359" t="s">
        <v>15490</v>
      </c>
      <c r="B7185" s="424" t="s">
        <v>5898</v>
      </c>
      <c r="C7185" s="425" t="s">
        <v>6017</v>
      </c>
      <c r="D7185" s="424" t="s">
        <v>217</v>
      </c>
      <c r="E7185" s="424" t="s">
        <v>6018</v>
      </c>
      <c r="F7185" s="426" t="s">
        <v>5908</v>
      </c>
      <c r="G7185" s="427" t="s">
        <v>185</v>
      </c>
      <c r="H7185" s="428">
        <v>6.1000000000000004E-3</v>
      </c>
      <c r="I7185" s="429">
        <v>16.91</v>
      </c>
      <c r="J7185" s="417">
        <v>0.1</v>
      </c>
      <c r="K7185" s="379"/>
      <c r="L7185" s="489">
        <v>20.38</v>
      </c>
    </row>
    <row r="7186" spans="1:13" ht="24.75" thickTop="1" x14ac:dyDescent="0.2">
      <c r="A7186" s="359" t="s">
        <v>15491</v>
      </c>
      <c r="B7186" s="411" t="s">
        <v>5898</v>
      </c>
      <c r="C7186" s="412" t="s">
        <v>6019</v>
      </c>
      <c r="D7186" s="411" t="s">
        <v>217</v>
      </c>
      <c r="E7186" s="411" t="s">
        <v>6020</v>
      </c>
      <c r="F7186" s="413" t="s">
        <v>5908</v>
      </c>
      <c r="G7186" s="414" t="s">
        <v>185</v>
      </c>
      <c r="H7186" s="415">
        <v>3.0599999999999999E-2</v>
      </c>
      <c r="I7186" s="416">
        <v>23.63</v>
      </c>
      <c r="J7186" s="416">
        <v>0.72</v>
      </c>
      <c r="K7186" s="379"/>
      <c r="L7186" s="491">
        <v>28.47</v>
      </c>
      <c r="M7186" s="490"/>
    </row>
    <row r="7187" spans="1:13" ht="24" x14ac:dyDescent="0.2">
      <c r="A7187" s="359" t="s">
        <v>11574</v>
      </c>
      <c r="B7187" s="418" t="s">
        <v>5898</v>
      </c>
      <c r="C7187" s="419" t="s">
        <v>6037</v>
      </c>
      <c r="D7187" s="418" t="s">
        <v>217</v>
      </c>
      <c r="E7187" s="418" t="s">
        <v>6038</v>
      </c>
      <c r="F7187" s="420" t="s">
        <v>5936</v>
      </c>
      <c r="G7187" s="421" t="s">
        <v>280</v>
      </c>
      <c r="H7187" s="422">
        <v>1</v>
      </c>
      <c r="I7187" s="423">
        <v>7.85</v>
      </c>
      <c r="J7187" s="423">
        <v>7.85</v>
      </c>
      <c r="K7187" s="379"/>
      <c r="L7187" s="493">
        <v>9.4600000000000009</v>
      </c>
    </row>
    <row r="7188" spans="1:13" ht="24" x14ac:dyDescent="0.2">
      <c r="A7188" s="359" t="s">
        <v>11576</v>
      </c>
      <c r="B7188" s="373" t="s">
        <v>5794</v>
      </c>
      <c r="C7188" s="374" t="s">
        <v>6023</v>
      </c>
      <c r="D7188" s="373" t="s">
        <v>217</v>
      </c>
      <c r="E7188" s="373" t="s">
        <v>6024</v>
      </c>
      <c r="F7188" s="375" t="s">
        <v>5798</v>
      </c>
      <c r="G7188" s="376" t="s">
        <v>160</v>
      </c>
      <c r="H7188" s="377">
        <v>0.54300000000000004</v>
      </c>
      <c r="I7188" s="378">
        <v>0.18</v>
      </c>
      <c r="J7188" s="378">
        <v>0.09</v>
      </c>
      <c r="K7188" s="379"/>
      <c r="L7188" s="493">
        <v>0.22</v>
      </c>
    </row>
    <row r="7189" spans="1:13" ht="24" x14ac:dyDescent="0.2">
      <c r="A7189" s="359" t="s">
        <v>11579</v>
      </c>
      <c r="B7189" s="373" t="s">
        <v>5794</v>
      </c>
      <c r="C7189" s="374" t="s">
        <v>6025</v>
      </c>
      <c r="D7189" s="373" t="s">
        <v>217</v>
      </c>
      <c r="E7189" s="373" t="s">
        <v>6026</v>
      </c>
      <c r="F7189" s="375" t="s">
        <v>5798</v>
      </c>
      <c r="G7189" s="376" t="s">
        <v>280</v>
      </c>
      <c r="H7189" s="377">
        <v>0.02</v>
      </c>
      <c r="I7189" s="378">
        <v>21.99</v>
      </c>
      <c r="J7189" s="378">
        <v>0.43</v>
      </c>
      <c r="K7189" s="379"/>
      <c r="L7189" s="493">
        <v>26.5</v>
      </c>
    </row>
    <row r="7190" spans="1:13" x14ac:dyDescent="0.2">
      <c r="A7190" s="359" t="s">
        <v>11580</v>
      </c>
      <c r="B7190" s="360" t="s">
        <v>13405</v>
      </c>
      <c r="C7190" s="361" t="s">
        <v>5781</v>
      </c>
      <c r="D7190" s="360" t="s">
        <v>5782</v>
      </c>
      <c r="E7190" s="360" t="s">
        <v>5783</v>
      </c>
      <c r="F7190" s="362" t="s">
        <v>5784</v>
      </c>
      <c r="G7190" s="363" t="s">
        <v>5785</v>
      </c>
      <c r="H7190" s="361" t="s">
        <v>5786</v>
      </c>
      <c r="I7190" s="361" t="s">
        <v>5787</v>
      </c>
      <c r="J7190" s="361" t="s">
        <v>5788</v>
      </c>
      <c r="K7190" s="364"/>
      <c r="L7190" s="494"/>
    </row>
    <row r="7191" spans="1:13" x14ac:dyDescent="0.2">
      <c r="A7191" s="359" t="s">
        <v>11581</v>
      </c>
      <c r="B7191" s="365" t="s">
        <v>5789</v>
      </c>
      <c r="C7191" s="366" t="s">
        <v>5975</v>
      </c>
      <c r="D7191" s="365" t="s">
        <v>5791</v>
      </c>
      <c r="E7191" s="365" t="s">
        <v>282</v>
      </c>
      <c r="F7191" s="367">
        <v>5</v>
      </c>
      <c r="G7191" s="368" t="s">
        <v>5298</v>
      </c>
      <c r="H7191" s="369">
        <v>1</v>
      </c>
      <c r="I7191" s="370">
        <v>12.8</v>
      </c>
      <c r="J7191" s="370">
        <v>12.8</v>
      </c>
      <c r="K7191" s="371"/>
      <c r="L7191" s="495">
        <v>15.42</v>
      </c>
      <c r="M7191" s="488">
        <v>15.42</v>
      </c>
    </row>
    <row r="7192" spans="1:13" x14ac:dyDescent="0.2">
      <c r="A7192" s="359" t="s">
        <v>11582</v>
      </c>
      <c r="B7192" s="373" t="s">
        <v>5794</v>
      </c>
      <c r="C7192" s="374" t="s">
        <v>5795</v>
      </c>
      <c r="D7192" s="373" t="s">
        <v>5791</v>
      </c>
      <c r="E7192" s="373" t="s">
        <v>5302</v>
      </c>
      <c r="F7192" s="375" t="s">
        <v>5796</v>
      </c>
      <c r="G7192" s="376" t="s">
        <v>86</v>
      </c>
      <c r="H7192" s="377">
        <v>7.0000000000000007E-2</v>
      </c>
      <c r="I7192" s="378">
        <v>12.5</v>
      </c>
      <c r="J7192" s="378">
        <v>0.87</v>
      </c>
      <c r="K7192" s="379"/>
      <c r="L7192" s="493">
        <v>15.06</v>
      </c>
    </row>
    <row r="7193" spans="1:13" x14ac:dyDescent="0.2">
      <c r="A7193" s="359" t="s">
        <v>15492</v>
      </c>
      <c r="B7193" s="396" t="s">
        <v>5794</v>
      </c>
      <c r="C7193" s="397" t="s">
        <v>5971</v>
      </c>
      <c r="D7193" s="396" t="s">
        <v>5791</v>
      </c>
      <c r="E7193" s="396" t="s">
        <v>5293</v>
      </c>
      <c r="F7193" s="398" t="s">
        <v>5796</v>
      </c>
      <c r="G7193" s="399" t="s">
        <v>86</v>
      </c>
      <c r="H7193" s="400">
        <v>7.0000000000000007E-2</v>
      </c>
      <c r="I7193" s="430">
        <v>18.510000000000002</v>
      </c>
      <c r="J7193" s="380">
        <v>1.29</v>
      </c>
      <c r="K7193" s="379"/>
      <c r="L7193" s="489">
        <v>22.3</v>
      </c>
    </row>
    <row r="7194" spans="1:13" ht="12.75" thickBot="1" x14ac:dyDescent="0.25">
      <c r="A7194" s="359" t="s">
        <v>15493</v>
      </c>
      <c r="B7194" s="396" t="s">
        <v>5794</v>
      </c>
      <c r="C7194" s="397" t="s">
        <v>5976</v>
      </c>
      <c r="D7194" s="396" t="s">
        <v>5791</v>
      </c>
      <c r="E7194" s="396" t="s">
        <v>5369</v>
      </c>
      <c r="F7194" s="398" t="s">
        <v>5798</v>
      </c>
      <c r="G7194" s="399" t="s">
        <v>5298</v>
      </c>
      <c r="H7194" s="400">
        <v>1.1000000000000001</v>
      </c>
      <c r="I7194" s="430">
        <v>9.3093000000000004</v>
      </c>
      <c r="J7194" s="380">
        <v>10.24</v>
      </c>
      <c r="K7194" s="379"/>
      <c r="L7194" s="489">
        <v>11.21</v>
      </c>
    </row>
    <row r="7195" spans="1:13" ht="12.75" thickTop="1" x14ac:dyDescent="0.2">
      <c r="A7195" s="359" t="s">
        <v>15494</v>
      </c>
      <c r="B7195" s="390" t="s">
        <v>5794</v>
      </c>
      <c r="C7195" s="391" t="s">
        <v>5953</v>
      </c>
      <c r="D7195" s="390" t="s">
        <v>5791</v>
      </c>
      <c r="E7195" s="390" t="s">
        <v>5297</v>
      </c>
      <c r="F7195" s="392" t="s">
        <v>5798</v>
      </c>
      <c r="G7195" s="393" t="s">
        <v>5298</v>
      </c>
      <c r="H7195" s="394">
        <v>0.02</v>
      </c>
      <c r="I7195" s="395">
        <v>20.12</v>
      </c>
      <c r="J7195" s="395">
        <v>0.4</v>
      </c>
      <c r="K7195" s="379"/>
      <c r="L7195" s="491">
        <v>24.25</v>
      </c>
    </row>
    <row r="7196" spans="1:13" x14ac:dyDescent="0.2">
      <c r="A7196" s="359" t="s">
        <v>11585</v>
      </c>
      <c r="B7196" s="360" t="s">
        <v>13406</v>
      </c>
      <c r="C7196" s="361" t="s">
        <v>5781</v>
      </c>
      <c r="D7196" s="360" t="s">
        <v>5782</v>
      </c>
      <c r="E7196" s="360" t="s">
        <v>5783</v>
      </c>
      <c r="F7196" s="362" t="s">
        <v>5784</v>
      </c>
      <c r="G7196" s="363" t="s">
        <v>5785</v>
      </c>
      <c r="H7196" s="361" t="s">
        <v>5786</v>
      </c>
      <c r="I7196" s="361" t="s">
        <v>5787</v>
      </c>
      <c r="J7196" s="361" t="s">
        <v>5788</v>
      </c>
      <c r="K7196" s="364"/>
      <c r="L7196" s="494"/>
    </row>
    <row r="7197" spans="1:13" x14ac:dyDescent="0.2">
      <c r="A7197" s="359" t="s">
        <v>11587</v>
      </c>
      <c r="B7197" s="365" t="s">
        <v>5789</v>
      </c>
      <c r="C7197" s="366" t="s">
        <v>5978</v>
      </c>
      <c r="D7197" s="365" t="s">
        <v>5791</v>
      </c>
      <c r="E7197" s="365" t="s">
        <v>286</v>
      </c>
      <c r="F7197" s="367">
        <v>5</v>
      </c>
      <c r="G7197" s="368" t="s">
        <v>5885</v>
      </c>
      <c r="H7197" s="369">
        <v>1</v>
      </c>
      <c r="I7197" s="370">
        <v>35.97</v>
      </c>
      <c r="J7197" s="370">
        <v>35.97</v>
      </c>
      <c r="K7197" s="371"/>
      <c r="L7197" s="495">
        <v>43.34</v>
      </c>
      <c r="M7197" s="488">
        <v>43.34</v>
      </c>
    </row>
    <row r="7198" spans="1:13" x14ac:dyDescent="0.2">
      <c r="A7198" s="359" t="s">
        <v>11589</v>
      </c>
      <c r="B7198" s="373" t="s">
        <v>5794</v>
      </c>
      <c r="C7198" s="374" t="s">
        <v>5815</v>
      </c>
      <c r="D7198" s="373" t="s">
        <v>5791</v>
      </c>
      <c r="E7198" s="373" t="s">
        <v>5286</v>
      </c>
      <c r="F7198" s="375" t="s">
        <v>5796</v>
      </c>
      <c r="G7198" s="376" t="s">
        <v>86</v>
      </c>
      <c r="H7198" s="377">
        <v>3.2490999999999999</v>
      </c>
      <c r="I7198" s="378">
        <v>11.073074999999999</v>
      </c>
      <c r="J7198" s="378">
        <v>35.97</v>
      </c>
      <c r="K7198" s="379"/>
      <c r="L7198" s="493">
        <v>13.34</v>
      </c>
    </row>
    <row r="7199" spans="1:13" x14ac:dyDescent="0.2">
      <c r="A7199" s="359" t="s">
        <v>11590</v>
      </c>
      <c r="B7199" s="360" t="s">
        <v>13407</v>
      </c>
      <c r="C7199" s="361" t="s">
        <v>5781</v>
      </c>
      <c r="D7199" s="360" t="s">
        <v>5782</v>
      </c>
      <c r="E7199" s="360" t="s">
        <v>5783</v>
      </c>
      <c r="F7199" s="362" t="s">
        <v>5784</v>
      </c>
      <c r="G7199" s="363" t="s">
        <v>5785</v>
      </c>
      <c r="H7199" s="361" t="s">
        <v>5786</v>
      </c>
      <c r="I7199" s="361" t="s">
        <v>5787</v>
      </c>
      <c r="J7199" s="361" t="s">
        <v>5788</v>
      </c>
      <c r="K7199" s="364"/>
      <c r="L7199" s="494"/>
    </row>
    <row r="7200" spans="1:13" x14ac:dyDescent="0.2">
      <c r="A7200" s="359" t="s">
        <v>11591</v>
      </c>
      <c r="B7200" s="365" t="s">
        <v>5789</v>
      </c>
      <c r="C7200" s="366" t="s">
        <v>5980</v>
      </c>
      <c r="D7200" s="365" t="s">
        <v>5791</v>
      </c>
      <c r="E7200" s="365" t="s">
        <v>288</v>
      </c>
      <c r="F7200" s="367">
        <v>5</v>
      </c>
      <c r="G7200" s="368" t="s">
        <v>5793</v>
      </c>
      <c r="H7200" s="369">
        <v>1</v>
      </c>
      <c r="I7200" s="370">
        <v>4.43</v>
      </c>
      <c r="J7200" s="370">
        <v>4.43</v>
      </c>
      <c r="K7200" s="371"/>
      <c r="L7200" s="495">
        <v>5.33</v>
      </c>
      <c r="M7200" s="488">
        <v>5.33</v>
      </c>
    </row>
    <row r="7201" spans="1:13" x14ac:dyDescent="0.2">
      <c r="A7201" s="359" t="s">
        <v>11592</v>
      </c>
      <c r="B7201" s="373" t="s">
        <v>5794</v>
      </c>
      <c r="C7201" s="374" t="s">
        <v>5815</v>
      </c>
      <c r="D7201" s="373" t="s">
        <v>5791</v>
      </c>
      <c r="E7201" s="373" t="s">
        <v>5286</v>
      </c>
      <c r="F7201" s="375" t="s">
        <v>5796</v>
      </c>
      <c r="G7201" s="376" t="s">
        <v>86</v>
      </c>
      <c r="H7201" s="377">
        <v>0.4</v>
      </c>
      <c r="I7201" s="378">
        <v>11.092140000000001</v>
      </c>
      <c r="J7201" s="378">
        <v>4.43</v>
      </c>
      <c r="K7201" s="379"/>
      <c r="L7201" s="493">
        <v>13.34</v>
      </c>
    </row>
    <row r="7202" spans="1:13" x14ac:dyDescent="0.2">
      <c r="A7202" s="359" t="s">
        <v>15495</v>
      </c>
      <c r="B7202" s="381" t="s">
        <v>13408</v>
      </c>
      <c r="C7202" s="382" t="s">
        <v>5781</v>
      </c>
      <c r="D7202" s="381" t="s">
        <v>5782</v>
      </c>
      <c r="E7202" s="381" t="s">
        <v>5783</v>
      </c>
      <c r="F7202" s="383" t="s">
        <v>5784</v>
      </c>
      <c r="G7202" s="384" t="s">
        <v>5785</v>
      </c>
      <c r="H7202" s="382" t="s">
        <v>5786</v>
      </c>
      <c r="I7202" s="431" t="s">
        <v>5787</v>
      </c>
      <c r="J7202" s="382" t="s">
        <v>5788</v>
      </c>
      <c r="K7202" s="364"/>
    </row>
    <row r="7203" spans="1:13" ht="24.75" thickBot="1" x14ac:dyDescent="0.25">
      <c r="A7203" s="359" t="s">
        <v>15496</v>
      </c>
      <c r="B7203" s="385" t="s">
        <v>5789</v>
      </c>
      <c r="C7203" s="386" t="s">
        <v>5982</v>
      </c>
      <c r="D7203" s="385" t="s">
        <v>217</v>
      </c>
      <c r="E7203" s="385" t="s">
        <v>290</v>
      </c>
      <c r="F7203" s="387" t="s">
        <v>5936</v>
      </c>
      <c r="G7203" s="388" t="s">
        <v>5885</v>
      </c>
      <c r="H7203" s="389">
        <v>1</v>
      </c>
      <c r="I7203" s="432">
        <v>541.48</v>
      </c>
      <c r="J7203" s="372">
        <v>541.48</v>
      </c>
      <c r="K7203" s="371"/>
      <c r="L7203" s="488">
        <v>652.30999999999995</v>
      </c>
      <c r="M7203" s="488">
        <v>652.30999999999995</v>
      </c>
    </row>
    <row r="7204" spans="1:13" ht="24.75" thickTop="1" x14ac:dyDescent="0.2">
      <c r="A7204" s="359" t="s">
        <v>15497</v>
      </c>
      <c r="B7204" s="411" t="s">
        <v>5898</v>
      </c>
      <c r="C7204" s="412" t="s">
        <v>5906</v>
      </c>
      <c r="D7204" s="411" t="s">
        <v>217</v>
      </c>
      <c r="E7204" s="411" t="s">
        <v>5907</v>
      </c>
      <c r="F7204" s="413" t="s">
        <v>5908</v>
      </c>
      <c r="G7204" s="414" t="s">
        <v>185</v>
      </c>
      <c r="H7204" s="415">
        <v>6.2119999999999997</v>
      </c>
      <c r="I7204" s="416">
        <v>23.826437837837833</v>
      </c>
      <c r="J7204" s="416">
        <v>148</v>
      </c>
      <c r="K7204" s="379"/>
      <c r="L7204" s="491">
        <v>28.7</v>
      </c>
    </row>
    <row r="7205" spans="1:13" ht="24" x14ac:dyDescent="0.2">
      <c r="A7205" s="359" t="s">
        <v>11595</v>
      </c>
      <c r="B7205" s="418" t="s">
        <v>5898</v>
      </c>
      <c r="C7205" s="419" t="s">
        <v>5909</v>
      </c>
      <c r="D7205" s="418" t="s">
        <v>217</v>
      </c>
      <c r="E7205" s="418" t="s">
        <v>5455</v>
      </c>
      <c r="F7205" s="420" t="s">
        <v>5908</v>
      </c>
      <c r="G7205" s="421" t="s">
        <v>185</v>
      </c>
      <c r="H7205" s="422">
        <v>1.694</v>
      </c>
      <c r="I7205" s="423">
        <v>16.12</v>
      </c>
      <c r="J7205" s="423">
        <v>27.3</v>
      </c>
      <c r="K7205" s="379"/>
      <c r="L7205" s="493">
        <v>19.420000000000002</v>
      </c>
    </row>
    <row r="7206" spans="1:13" ht="24" x14ac:dyDescent="0.2">
      <c r="A7206" s="359" t="s">
        <v>11597</v>
      </c>
      <c r="B7206" s="418" t="s">
        <v>5898</v>
      </c>
      <c r="C7206" s="419" t="s">
        <v>5983</v>
      </c>
      <c r="D7206" s="418" t="s">
        <v>217</v>
      </c>
      <c r="E7206" s="418" t="s">
        <v>5984</v>
      </c>
      <c r="F7206" s="420" t="s">
        <v>5936</v>
      </c>
      <c r="G7206" s="421" t="s">
        <v>5885</v>
      </c>
      <c r="H7206" s="422">
        <v>1.1299999999999999</v>
      </c>
      <c r="I7206" s="423">
        <v>324.06</v>
      </c>
      <c r="J7206" s="423">
        <v>366.18</v>
      </c>
      <c r="K7206" s="379"/>
      <c r="L7206" s="493">
        <v>390.39</v>
      </c>
    </row>
    <row r="7207" spans="1:13" x14ac:dyDescent="0.2">
      <c r="A7207" s="359" t="s">
        <v>11599</v>
      </c>
      <c r="B7207" s="360" t="s">
        <v>13409</v>
      </c>
      <c r="C7207" s="361" t="s">
        <v>5781</v>
      </c>
      <c r="D7207" s="360" t="s">
        <v>5782</v>
      </c>
      <c r="E7207" s="360" t="s">
        <v>5783</v>
      </c>
      <c r="F7207" s="362" t="s">
        <v>5784</v>
      </c>
      <c r="G7207" s="363" t="s">
        <v>5785</v>
      </c>
      <c r="H7207" s="361" t="s">
        <v>5786</v>
      </c>
      <c r="I7207" s="361" t="s">
        <v>5787</v>
      </c>
      <c r="J7207" s="361" t="s">
        <v>5788</v>
      </c>
      <c r="K7207" s="364"/>
      <c r="L7207" s="494"/>
    </row>
    <row r="7208" spans="1:13" x14ac:dyDescent="0.2">
      <c r="A7208" s="359" t="s">
        <v>11600</v>
      </c>
      <c r="B7208" s="365" t="s">
        <v>5789</v>
      </c>
      <c r="C7208" s="366" t="s">
        <v>5986</v>
      </c>
      <c r="D7208" s="365" t="s">
        <v>5791</v>
      </c>
      <c r="E7208" s="365" t="s">
        <v>292</v>
      </c>
      <c r="F7208" s="367">
        <v>5</v>
      </c>
      <c r="G7208" s="368" t="s">
        <v>5885</v>
      </c>
      <c r="H7208" s="369">
        <v>1</v>
      </c>
      <c r="I7208" s="370">
        <v>463</v>
      </c>
      <c r="J7208" s="370">
        <v>463</v>
      </c>
      <c r="K7208" s="371"/>
      <c r="L7208" s="495">
        <v>557.76</v>
      </c>
      <c r="M7208" s="488">
        <v>557.76</v>
      </c>
    </row>
    <row r="7209" spans="1:13" x14ac:dyDescent="0.2">
      <c r="A7209" s="359" t="s">
        <v>11601</v>
      </c>
      <c r="B7209" s="373" t="s">
        <v>5794</v>
      </c>
      <c r="C7209" s="374" t="s">
        <v>5987</v>
      </c>
      <c r="D7209" s="373" t="s">
        <v>5791</v>
      </c>
      <c r="E7209" s="373" t="s">
        <v>5596</v>
      </c>
      <c r="F7209" s="375" t="s">
        <v>5798</v>
      </c>
      <c r="G7209" s="376" t="s">
        <v>5885</v>
      </c>
      <c r="H7209" s="377">
        <v>1.02</v>
      </c>
      <c r="I7209" s="378">
        <v>453.92980388768899</v>
      </c>
      <c r="J7209" s="378">
        <v>463</v>
      </c>
      <c r="K7209" s="379"/>
      <c r="L7209" s="493">
        <v>546.83000000000004</v>
      </c>
    </row>
    <row r="7210" spans="1:13" x14ac:dyDescent="0.2">
      <c r="A7210" s="359" t="s">
        <v>11602</v>
      </c>
      <c r="B7210" s="360" t="s">
        <v>13410</v>
      </c>
      <c r="C7210" s="361" t="s">
        <v>5781</v>
      </c>
      <c r="D7210" s="360" t="s">
        <v>5782</v>
      </c>
      <c r="E7210" s="360" t="s">
        <v>5783</v>
      </c>
      <c r="F7210" s="362" t="s">
        <v>5784</v>
      </c>
      <c r="G7210" s="363" t="s">
        <v>5785</v>
      </c>
      <c r="H7210" s="361" t="s">
        <v>5786</v>
      </c>
      <c r="I7210" s="361" t="s">
        <v>5787</v>
      </c>
      <c r="J7210" s="361" t="s">
        <v>5788</v>
      </c>
      <c r="K7210" s="364"/>
      <c r="L7210" s="494"/>
    </row>
    <row r="7211" spans="1:13" ht="24" x14ac:dyDescent="0.2">
      <c r="A7211" s="359" t="s">
        <v>15498</v>
      </c>
      <c r="B7211" s="385" t="s">
        <v>5789</v>
      </c>
      <c r="C7211" s="386" t="s">
        <v>5989</v>
      </c>
      <c r="D7211" s="385" t="s">
        <v>5791</v>
      </c>
      <c r="E7211" s="385" t="s">
        <v>294</v>
      </c>
      <c r="F7211" s="387">
        <v>5</v>
      </c>
      <c r="G7211" s="388" t="s">
        <v>5885</v>
      </c>
      <c r="H7211" s="389">
        <v>1</v>
      </c>
      <c r="I7211" s="432">
        <v>33.440000000000005</v>
      </c>
      <c r="J7211" s="372">
        <v>33.440000000000005</v>
      </c>
      <c r="K7211" s="371"/>
      <c r="L7211" s="488">
        <v>40.29</v>
      </c>
      <c r="M7211" s="488">
        <v>40.29</v>
      </c>
    </row>
    <row r="7212" spans="1:13" ht="12.75" thickBot="1" x14ac:dyDescent="0.25">
      <c r="A7212" s="359" t="s">
        <v>15499</v>
      </c>
      <c r="B7212" s="396" t="s">
        <v>5794</v>
      </c>
      <c r="C7212" s="397" t="s">
        <v>5882</v>
      </c>
      <c r="D7212" s="396" t="s">
        <v>5791</v>
      </c>
      <c r="E7212" s="396" t="s">
        <v>5402</v>
      </c>
      <c r="F7212" s="398" t="s">
        <v>5796</v>
      </c>
      <c r="G7212" s="399" t="s">
        <v>86</v>
      </c>
      <c r="H7212" s="400">
        <v>0.64459999999999995</v>
      </c>
      <c r="I7212" s="430">
        <v>18.510000000000002</v>
      </c>
      <c r="J7212" s="380">
        <v>11.93</v>
      </c>
      <c r="K7212" s="379"/>
      <c r="L7212" s="489">
        <v>22.3</v>
      </c>
    </row>
    <row r="7213" spans="1:13" ht="12.75" thickTop="1" x14ac:dyDescent="0.2">
      <c r="A7213" s="359" t="s">
        <v>15500</v>
      </c>
      <c r="B7213" s="390" t="s">
        <v>5794</v>
      </c>
      <c r="C7213" s="391" t="s">
        <v>5815</v>
      </c>
      <c r="D7213" s="390" t="s">
        <v>5791</v>
      </c>
      <c r="E7213" s="390" t="s">
        <v>5286</v>
      </c>
      <c r="F7213" s="392" t="s">
        <v>5796</v>
      </c>
      <c r="G7213" s="393" t="s">
        <v>86</v>
      </c>
      <c r="H7213" s="394">
        <v>1.9348000000000001</v>
      </c>
      <c r="I7213" s="395">
        <v>11.075031818181813</v>
      </c>
      <c r="J7213" s="395">
        <v>21.42</v>
      </c>
      <c r="K7213" s="379"/>
      <c r="L7213" s="491">
        <v>13.34</v>
      </c>
    </row>
    <row r="7214" spans="1:13" ht="24" x14ac:dyDescent="0.2">
      <c r="A7214" s="359" t="s">
        <v>11605</v>
      </c>
      <c r="B7214" s="373" t="s">
        <v>5794</v>
      </c>
      <c r="C7214" s="374" t="s">
        <v>5990</v>
      </c>
      <c r="D7214" s="373" t="s">
        <v>5791</v>
      </c>
      <c r="E7214" s="373" t="s">
        <v>5598</v>
      </c>
      <c r="F7214" s="375" t="s">
        <v>5798</v>
      </c>
      <c r="G7214" s="376" t="s">
        <v>5305</v>
      </c>
      <c r="H7214" s="377">
        <v>4.6800000000000001E-2</v>
      </c>
      <c r="I7214" s="378">
        <v>2.0699999999999998</v>
      </c>
      <c r="J7214" s="378">
        <v>0.09</v>
      </c>
      <c r="K7214" s="379"/>
      <c r="L7214" s="493">
        <v>2.5</v>
      </c>
    </row>
    <row r="7215" spans="1:13" x14ac:dyDescent="0.2">
      <c r="A7215" s="359" t="s">
        <v>11607</v>
      </c>
      <c r="B7215" s="360" t="s">
        <v>13411</v>
      </c>
      <c r="C7215" s="361" t="s">
        <v>5781</v>
      </c>
      <c r="D7215" s="360" t="s">
        <v>5782</v>
      </c>
      <c r="E7215" s="360" t="s">
        <v>5783</v>
      </c>
      <c r="F7215" s="362" t="s">
        <v>5784</v>
      </c>
      <c r="G7215" s="363" t="s">
        <v>5785</v>
      </c>
      <c r="H7215" s="361" t="s">
        <v>5786</v>
      </c>
      <c r="I7215" s="361" t="s">
        <v>5787</v>
      </c>
      <c r="J7215" s="361" t="s">
        <v>5788</v>
      </c>
      <c r="K7215" s="364"/>
      <c r="L7215" s="494"/>
    </row>
    <row r="7216" spans="1:13" x14ac:dyDescent="0.2">
      <c r="A7216" s="359" t="s">
        <v>11610</v>
      </c>
      <c r="B7216" s="365" t="s">
        <v>5789</v>
      </c>
      <c r="C7216" s="366" t="s">
        <v>5992</v>
      </c>
      <c r="D7216" s="365" t="s">
        <v>5791</v>
      </c>
      <c r="E7216" s="365" t="s">
        <v>296</v>
      </c>
      <c r="F7216" s="367">
        <v>5</v>
      </c>
      <c r="G7216" s="368" t="s">
        <v>5298</v>
      </c>
      <c r="H7216" s="369">
        <v>1</v>
      </c>
      <c r="I7216" s="370">
        <v>10.07</v>
      </c>
      <c r="J7216" s="370">
        <v>10.07</v>
      </c>
      <c r="K7216" s="371"/>
      <c r="L7216" s="495">
        <v>12.12</v>
      </c>
      <c r="M7216" s="488">
        <v>12.12</v>
      </c>
    </row>
    <row r="7217" spans="1:13" x14ac:dyDescent="0.2">
      <c r="A7217" s="359" t="s">
        <v>11611</v>
      </c>
      <c r="B7217" s="373" t="s">
        <v>5794</v>
      </c>
      <c r="C7217" s="374" t="s">
        <v>5795</v>
      </c>
      <c r="D7217" s="373" t="s">
        <v>5791</v>
      </c>
      <c r="E7217" s="373" t="s">
        <v>5302</v>
      </c>
      <c r="F7217" s="375" t="s">
        <v>5796</v>
      </c>
      <c r="G7217" s="376" t="s">
        <v>86</v>
      </c>
      <c r="H7217" s="377">
        <v>0.08</v>
      </c>
      <c r="I7217" s="378">
        <v>12.5</v>
      </c>
      <c r="J7217" s="378">
        <v>1</v>
      </c>
      <c r="K7217" s="379"/>
      <c r="L7217" s="493">
        <v>15.06</v>
      </c>
    </row>
    <row r="7218" spans="1:13" x14ac:dyDescent="0.2">
      <c r="A7218" s="359" t="s">
        <v>11612</v>
      </c>
      <c r="B7218" s="373" t="s">
        <v>5794</v>
      </c>
      <c r="C7218" s="374" t="s">
        <v>5971</v>
      </c>
      <c r="D7218" s="373" t="s">
        <v>5791</v>
      </c>
      <c r="E7218" s="373" t="s">
        <v>5293</v>
      </c>
      <c r="F7218" s="375" t="s">
        <v>5796</v>
      </c>
      <c r="G7218" s="376" t="s">
        <v>86</v>
      </c>
      <c r="H7218" s="377">
        <v>0.08</v>
      </c>
      <c r="I7218" s="378">
        <v>18.510000000000002</v>
      </c>
      <c r="J7218" s="378">
        <v>1.48</v>
      </c>
      <c r="K7218" s="379"/>
      <c r="L7218" s="493">
        <v>22.3</v>
      </c>
    </row>
    <row r="7219" spans="1:13" x14ac:dyDescent="0.2">
      <c r="A7219" s="359" t="s">
        <v>11613</v>
      </c>
      <c r="B7219" s="373" t="s">
        <v>5794</v>
      </c>
      <c r="C7219" s="374" t="s">
        <v>5993</v>
      </c>
      <c r="D7219" s="373" t="s">
        <v>5791</v>
      </c>
      <c r="E7219" s="373" t="s">
        <v>5373</v>
      </c>
      <c r="F7219" s="375" t="s">
        <v>5798</v>
      </c>
      <c r="G7219" s="376" t="s">
        <v>5298</v>
      </c>
      <c r="H7219" s="377">
        <v>1.1000000000000001</v>
      </c>
      <c r="I7219" s="378">
        <v>6.54</v>
      </c>
      <c r="J7219" s="378">
        <v>7.19</v>
      </c>
      <c r="K7219" s="379"/>
      <c r="L7219" s="493">
        <v>7.88</v>
      </c>
    </row>
    <row r="7220" spans="1:13" x14ac:dyDescent="0.2">
      <c r="A7220" s="359" t="s">
        <v>15501</v>
      </c>
      <c r="B7220" s="396" t="s">
        <v>5794</v>
      </c>
      <c r="C7220" s="397" t="s">
        <v>5953</v>
      </c>
      <c r="D7220" s="396" t="s">
        <v>5791</v>
      </c>
      <c r="E7220" s="396" t="s">
        <v>5297</v>
      </c>
      <c r="F7220" s="398" t="s">
        <v>5798</v>
      </c>
      <c r="G7220" s="399" t="s">
        <v>5298</v>
      </c>
      <c r="H7220" s="400">
        <v>0.02</v>
      </c>
      <c r="I7220" s="430">
        <v>20.12</v>
      </c>
      <c r="J7220" s="380">
        <v>0.4</v>
      </c>
      <c r="K7220" s="379"/>
      <c r="L7220" s="489">
        <v>24.25</v>
      </c>
    </row>
    <row r="7221" spans="1:13" ht="12.75" thickBot="1" x14ac:dyDescent="0.25">
      <c r="A7221" s="359" t="s">
        <v>15502</v>
      </c>
      <c r="B7221" s="381" t="s">
        <v>13412</v>
      </c>
      <c r="C7221" s="382" t="s">
        <v>5781</v>
      </c>
      <c r="D7221" s="381" t="s">
        <v>5782</v>
      </c>
      <c r="E7221" s="381" t="s">
        <v>5783</v>
      </c>
      <c r="F7221" s="383" t="s">
        <v>5784</v>
      </c>
      <c r="G7221" s="384" t="s">
        <v>5785</v>
      </c>
      <c r="H7221" s="382" t="s">
        <v>5786</v>
      </c>
      <c r="I7221" s="431" t="s">
        <v>5787</v>
      </c>
      <c r="J7221" s="382" t="s">
        <v>5788</v>
      </c>
      <c r="K7221" s="364"/>
    </row>
    <row r="7222" spans="1:13" ht="12.75" thickTop="1" x14ac:dyDescent="0.2">
      <c r="A7222" s="359" t="s">
        <v>15503</v>
      </c>
      <c r="B7222" s="401" t="s">
        <v>5789</v>
      </c>
      <c r="C7222" s="402" t="s">
        <v>5975</v>
      </c>
      <c r="D7222" s="401" t="s">
        <v>5791</v>
      </c>
      <c r="E7222" s="401" t="s">
        <v>282</v>
      </c>
      <c r="F7222" s="403">
        <v>5</v>
      </c>
      <c r="G7222" s="404" t="s">
        <v>5298</v>
      </c>
      <c r="H7222" s="405">
        <v>1</v>
      </c>
      <c r="I7222" s="406">
        <v>12.8</v>
      </c>
      <c r="J7222" s="406">
        <v>12.8</v>
      </c>
      <c r="K7222" s="371"/>
      <c r="L7222" s="496">
        <v>15.42</v>
      </c>
      <c r="M7222" s="488">
        <v>15.42</v>
      </c>
    </row>
    <row r="7223" spans="1:13" x14ac:dyDescent="0.2">
      <c r="A7223" s="359" t="s">
        <v>11616</v>
      </c>
      <c r="B7223" s="373" t="s">
        <v>5794</v>
      </c>
      <c r="C7223" s="374" t="s">
        <v>5795</v>
      </c>
      <c r="D7223" s="373" t="s">
        <v>5791</v>
      </c>
      <c r="E7223" s="373" t="s">
        <v>5302</v>
      </c>
      <c r="F7223" s="375" t="s">
        <v>5796</v>
      </c>
      <c r="G7223" s="376" t="s">
        <v>86</v>
      </c>
      <c r="H7223" s="377">
        <v>7.0000000000000007E-2</v>
      </c>
      <c r="I7223" s="378">
        <v>12.5</v>
      </c>
      <c r="J7223" s="378">
        <v>0.87</v>
      </c>
      <c r="K7223" s="379"/>
      <c r="L7223" s="493">
        <v>15.06</v>
      </c>
    </row>
    <row r="7224" spans="1:13" x14ac:dyDescent="0.2">
      <c r="A7224" s="359" t="s">
        <v>11618</v>
      </c>
      <c r="B7224" s="373" t="s">
        <v>5794</v>
      </c>
      <c r="C7224" s="374" t="s">
        <v>5971</v>
      </c>
      <c r="D7224" s="373" t="s">
        <v>5791</v>
      </c>
      <c r="E7224" s="373" t="s">
        <v>5293</v>
      </c>
      <c r="F7224" s="375" t="s">
        <v>5796</v>
      </c>
      <c r="G7224" s="376" t="s">
        <v>86</v>
      </c>
      <c r="H7224" s="377">
        <v>7.0000000000000007E-2</v>
      </c>
      <c r="I7224" s="378">
        <v>18.510000000000002</v>
      </c>
      <c r="J7224" s="378">
        <v>1.29</v>
      </c>
      <c r="K7224" s="379"/>
      <c r="L7224" s="493">
        <v>22.3</v>
      </c>
    </row>
    <row r="7225" spans="1:13" x14ac:dyDescent="0.2">
      <c r="A7225" s="359" t="s">
        <v>11620</v>
      </c>
      <c r="B7225" s="373" t="s">
        <v>5794</v>
      </c>
      <c r="C7225" s="374" t="s">
        <v>5976</v>
      </c>
      <c r="D7225" s="373" t="s">
        <v>5791</v>
      </c>
      <c r="E7225" s="373" t="s">
        <v>5369</v>
      </c>
      <c r="F7225" s="375" t="s">
        <v>5798</v>
      </c>
      <c r="G7225" s="376" t="s">
        <v>5298</v>
      </c>
      <c r="H7225" s="377">
        <v>1.1000000000000001</v>
      </c>
      <c r="I7225" s="378">
        <v>9.3093000000000004</v>
      </c>
      <c r="J7225" s="378">
        <v>10.24</v>
      </c>
      <c r="K7225" s="379"/>
      <c r="L7225" s="493">
        <v>11.21</v>
      </c>
    </row>
    <row r="7226" spans="1:13" x14ac:dyDescent="0.2">
      <c r="A7226" s="359" t="s">
        <v>11621</v>
      </c>
      <c r="B7226" s="373" t="s">
        <v>5794</v>
      </c>
      <c r="C7226" s="374" t="s">
        <v>5953</v>
      </c>
      <c r="D7226" s="373" t="s">
        <v>5791</v>
      </c>
      <c r="E7226" s="373" t="s">
        <v>5297</v>
      </c>
      <c r="F7226" s="375" t="s">
        <v>5798</v>
      </c>
      <c r="G7226" s="376" t="s">
        <v>5298</v>
      </c>
      <c r="H7226" s="377">
        <v>0.02</v>
      </c>
      <c r="I7226" s="378">
        <v>20.12</v>
      </c>
      <c r="J7226" s="378">
        <v>0.4</v>
      </c>
      <c r="K7226" s="379"/>
      <c r="L7226" s="493">
        <v>24.25</v>
      </c>
    </row>
    <row r="7227" spans="1:13" x14ac:dyDescent="0.2">
      <c r="A7227" s="359" t="s">
        <v>11622</v>
      </c>
      <c r="B7227" s="360" t="s">
        <v>13413</v>
      </c>
      <c r="C7227" s="361" t="s">
        <v>5781</v>
      </c>
      <c r="D7227" s="360" t="s">
        <v>5782</v>
      </c>
      <c r="E7227" s="360" t="s">
        <v>5783</v>
      </c>
      <c r="F7227" s="362" t="s">
        <v>5784</v>
      </c>
      <c r="G7227" s="363" t="s">
        <v>5785</v>
      </c>
      <c r="H7227" s="361" t="s">
        <v>5786</v>
      </c>
      <c r="I7227" s="361" t="s">
        <v>5787</v>
      </c>
      <c r="J7227" s="361" t="s">
        <v>5788</v>
      </c>
      <c r="K7227" s="364"/>
      <c r="L7227" s="494"/>
    </row>
    <row r="7228" spans="1:13" x14ac:dyDescent="0.2">
      <c r="A7228" s="359" t="s">
        <v>15504</v>
      </c>
      <c r="B7228" s="385" t="s">
        <v>5789</v>
      </c>
      <c r="C7228" s="386" t="s">
        <v>5997</v>
      </c>
      <c r="D7228" s="385" t="s">
        <v>5791</v>
      </c>
      <c r="E7228" s="385" t="s">
        <v>302</v>
      </c>
      <c r="F7228" s="387">
        <v>5</v>
      </c>
      <c r="G7228" s="388" t="s">
        <v>5607</v>
      </c>
      <c r="H7228" s="389">
        <v>1</v>
      </c>
      <c r="I7228" s="432">
        <v>12.45</v>
      </c>
      <c r="J7228" s="372">
        <v>12.45</v>
      </c>
      <c r="K7228" s="371"/>
      <c r="L7228" s="488">
        <v>15</v>
      </c>
      <c r="M7228" s="488">
        <v>15</v>
      </c>
    </row>
    <row r="7229" spans="1:13" ht="12.75" thickBot="1" x14ac:dyDescent="0.25">
      <c r="A7229" s="359" t="s">
        <v>15505</v>
      </c>
      <c r="B7229" s="396" t="s">
        <v>5794</v>
      </c>
      <c r="C7229" s="397" t="s">
        <v>5998</v>
      </c>
      <c r="D7229" s="396" t="s">
        <v>5791</v>
      </c>
      <c r="E7229" s="396" t="s">
        <v>302</v>
      </c>
      <c r="F7229" s="398" t="s">
        <v>5798</v>
      </c>
      <c r="G7229" s="399" t="s">
        <v>5305</v>
      </c>
      <c r="H7229" s="400">
        <v>1</v>
      </c>
      <c r="I7229" s="430">
        <v>12.45</v>
      </c>
      <c r="J7229" s="380">
        <v>12.45</v>
      </c>
      <c r="K7229" s="379"/>
      <c r="L7229" s="489">
        <v>15</v>
      </c>
    </row>
    <row r="7230" spans="1:13" ht="12.75" thickTop="1" x14ac:dyDescent="0.2">
      <c r="A7230" s="359" t="s">
        <v>15506</v>
      </c>
      <c r="B7230" s="407" t="s">
        <v>13414</v>
      </c>
      <c r="C7230" s="408" t="s">
        <v>5781</v>
      </c>
      <c r="D7230" s="407" t="s">
        <v>5782</v>
      </c>
      <c r="E7230" s="407" t="s">
        <v>5783</v>
      </c>
      <c r="F7230" s="409" t="s">
        <v>5784</v>
      </c>
      <c r="G7230" s="410" t="s">
        <v>5785</v>
      </c>
      <c r="H7230" s="408" t="s">
        <v>5786</v>
      </c>
      <c r="I7230" s="408" t="s">
        <v>5787</v>
      </c>
      <c r="J7230" s="408" t="s">
        <v>5788</v>
      </c>
      <c r="K7230" s="364"/>
      <c r="L7230" s="492"/>
    </row>
    <row r="7231" spans="1:13" x14ac:dyDescent="0.2">
      <c r="A7231" s="359" t="s">
        <v>11625</v>
      </c>
      <c r="B7231" s="365" t="s">
        <v>5789</v>
      </c>
      <c r="C7231" s="366" t="s">
        <v>6000</v>
      </c>
      <c r="D7231" s="365" t="s">
        <v>5791</v>
      </c>
      <c r="E7231" s="365" t="s">
        <v>307</v>
      </c>
      <c r="F7231" s="367">
        <v>4</v>
      </c>
      <c r="G7231" s="368" t="s">
        <v>5885</v>
      </c>
      <c r="H7231" s="369">
        <v>1</v>
      </c>
      <c r="I7231" s="370">
        <v>28.41</v>
      </c>
      <c r="J7231" s="370">
        <v>28.41</v>
      </c>
      <c r="K7231" s="371"/>
      <c r="L7231" s="495">
        <v>34.229999999999997</v>
      </c>
      <c r="M7231" s="488">
        <v>34.229999999999997</v>
      </c>
    </row>
    <row r="7232" spans="1:13" x14ac:dyDescent="0.2">
      <c r="A7232" s="359" t="s">
        <v>11627</v>
      </c>
      <c r="B7232" s="373" t="s">
        <v>5794</v>
      </c>
      <c r="C7232" s="374" t="s">
        <v>5815</v>
      </c>
      <c r="D7232" s="373" t="s">
        <v>5791</v>
      </c>
      <c r="E7232" s="373" t="s">
        <v>5286</v>
      </c>
      <c r="F7232" s="375" t="s">
        <v>5796</v>
      </c>
      <c r="G7232" s="376" t="s">
        <v>86</v>
      </c>
      <c r="H7232" s="377">
        <v>2.5659999999999998</v>
      </c>
      <c r="I7232" s="378">
        <v>11.073953571428572</v>
      </c>
      <c r="J7232" s="378">
        <v>28.41</v>
      </c>
      <c r="K7232" s="379"/>
      <c r="L7232" s="493">
        <v>13.34</v>
      </c>
    </row>
    <row r="7233" spans="1:13" x14ac:dyDescent="0.2">
      <c r="A7233" s="359" t="s">
        <v>11629</v>
      </c>
      <c r="B7233" s="360" t="s">
        <v>13415</v>
      </c>
      <c r="C7233" s="361" t="s">
        <v>5781</v>
      </c>
      <c r="D7233" s="360" t="s">
        <v>5782</v>
      </c>
      <c r="E7233" s="360" t="s">
        <v>5783</v>
      </c>
      <c r="F7233" s="362" t="s">
        <v>5784</v>
      </c>
      <c r="G7233" s="363" t="s">
        <v>5785</v>
      </c>
      <c r="H7233" s="361" t="s">
        <v>5786</v>
      </c>
      <c r="I7233" s="361" t="s">
        <v>5787</v>
      </c>
      <c r="J7233" s="361" t="s">
        <v>5788</v>
      </c>
      <c r="K7233" s="364"/>
      <c r="L7233" s="494"/>
    </row>
    <row r="7234" spans="1:13" x14ac:dyDescent="0.2">
      <c r="A7234" s="359" t="s">
        <v>11630</v>
      </c>
      <c r="B7234" s="365" t="s">
        <v>5789</v>
      </c>
      <c r="C7234" s="366" t="s">
        <v>5980</v>
      </c>
      <c r="D7234" s="365" t="s">
        <v>5791</v>
      </c>
      <c r="E7234" s="365" t="s">
        <v>288</v>
      </c>
      <c r="F7234" s="367">
        <v>5</v>
      </c>
      <c r="G7234" s="368" t="s">
        <v>5793</v>
      </c>
      <c r="H7234" s="369">
        <v>1</v>
      </c>
      <c r="I7234" s="370">
        <v>4.43</v>
      </c>
      <c r="J7234" s="370">
        <v>4.43</v>
      </c>
      <c r="K7234" s="371"/>
      <c r="L7234" s="495">
        <v>5.33</v>
      </c>
      <c r="M7234" s="488">
        <v>5.33</v>
      </c>
    </row>
    <row r="7235" spans="1:13" x14ac:dyDescent="0.2">
      <c r="A7235" s="359" t="s">
        <v>11631</v>
      </c>
      <c r="B7235" s="373" t="s">
        <v>5794</v>
      </c>
      <c r="C7235" s="374" t="s">
        <v>5815</v>
      </c>
      <c r="D7235" s="373" t="s">
        <v>5791</v>
      </c>
      <c r="E7235" s="373" t="s">
        <v>5286</v>
      </c>
      <c r="F7235" s="375" t="s">
        <v>5796</v>
      </c>
      <c r="G7235" s="376" t="s">
        <v>86</v>
      </c>
      <c r="H7235" s="377">
        <v>0.4</v>
      </c>
      <c r="I7235" s="378">
        <v>11.092140000000001</v>
      </c>
      <c r="J7235" s="378">
        <v>4.43</v>
      </c>
      <c r="K7235" s="379"/>
      <c r="L7235" s="493">
        <v>13.34</v>
      </c>
    </row>
    <row r="7236" spans="1:13" x14ac:dyDescent="0.2">
      <c r="A7236" s="359" t="s">
        <v>15507</v>
      </c>
      <c r="B7236" s="381" t="s">
        <v>13416</v>
      </c>
      <c r="C7236" s="382" t="s">
        <v>5781</v>
      </c>
      <c r="D7236" s="381" t="s">
        <v>5782</v>
      </c>
      <c r="E7236" s="381" t="s">
        <v>5783</v>
      </c>
      <c r="F7236" s="383" t="s">
        <v>5784</v>
      </c>
      <c r="G7236" s="384" t="s">
        <v>5785</v>
      </c>
      <c r="H7236" s="382" t="s">
        <v>5786</v>
      </c>
      <c r="I7236" s="431" t="s">
        <v>5787</v>
      </c>
      <c r="J7236" s="382" t="s">
        <v>5788</v>
      </c>
      <c r="K7236" s="364"/>
    </row>
    <row r="7237" spans="1:13" ht="24.75" thickBot="1" x14ac:dyDescent="0.25">
      <c r="A7237" s="359" t="s">
        <v>15508</v>
      </c>
      <c r="B7237" s="385" t="s">
        <v>5789</v>
      </c>
      <c r="C7237" s="386" t="s">
        <v>5982</v>
      </c>
      <c r="D7237" s="385" t="s">
        <v>217</v>
      </c>
      <c r="E7237" s="385" t="s">
        <v>290</v>
      </c>
      <c r="F7237" s="387" t="s">
        <v>5936</v>
      </c>
      <c r="G7237" s="388" t="s">
        <v>5885</v>
      </c>
      <c r="H7237" s="389">
        <v>1</v>
      </c>
      <c r="I7237" s="432">
        <v>541.48</v>
      </c>
      <c r="J7237" s="372">
        <v>541.48</v>
      </c>
      <c r="K7237" s="371"/>
      <c r="L7237" s="488">
        <v>652.30999999999995</v>
      </c>
      <c r="M7237" s="488">
        <v>652.30999999999995</v>
      </c>
    </row>
    <row r="7238" spans="1:13" ht="24.75" thickTop="1" x14ac:dyDescent="0.2">
      <c r="A7238" s="359" t="s">
        <v>15509</v>
      </c>
      <c r="B7238" s="411" t="s">
        <v>5898</v>
      </c>
      <c r="C7238" s="412" t="s">
        <v>5906</v>
      </c>
      <c r="D7238" s="411" t="s">
        <v>217</v>
      </c>
      <c r="E7238" s="411" t="s">
        <v>5907</v>
      </c>
      <c r="F7238" s="413" t="s">
        <v>5908</v>
      </c>
      <c r="G7238" s="414" t="s">
        <v>185</v>
      </c>
      <c r="H7238" s="415">
        <v>6.2119999999999997</v>
      </c>
      <c r="I7238" s="416">
        <v>23.826437837837833</v>
      </c>
      <c r="J7238" s="416">
        <v>148</v>
      </c>
      <c r="K7238" s="379"/>
      <c r="L7238" s="491">
        <v>28.7</v>
      </c>
    </row>
    <row r="7239" spans="1:13" ht="24" x14ac:dyDescent="0.2">
      <c r="A7239" s="359" t="s">
        <v>11632</v>
      </c>
      <c r="B7239" s="418" t="s">
        <v>5898</v>
      </c>
      <c r="C7239" s="419" t="s">
        <v>5909</v>
      </c>
      <c r="D7239" s="418" t="s">
        <v>217</v>
      </c>
      <c r="E7239" s="418" t="s">
        <v>5455</v>
      </c>
      <c r="F7239" s="420" t="s">
        <v>5908</v>
      </c>
      <c r="G7239" s="421" t="s">
        <v>185</v>
      </c>
      <c r="H7239" s="422">
        <v>1.694</v>
      </c>
      <c r="I7239" s="423">
        <v>16.12</v>
      </c>
      <c r="J7239" s="423">
        <v>27.3</v>
      </c>
      <c r="K7239" s="379"/>
      <c r="L7239" s="493">
        <v>19.420000000000002</v>
      </c>
    </row>
    <row r="7240" spans="1:13" ht="24" x14ac:dyDescent="0.2">
      <c r="A7240" s="359" t="s">
        <v>11634</v>
      </c>
      <c r="B7240" s="418" t="s">
        <v>5898</v>
      </c>
      <c r="C7240" s="419" t="s">
        <v>5983</v>
      </c>
      <c r="D7240" s="418" t="s">
        <v>217</v>
      </c>
      <c r="E7240" s="418" t="s">
        <v>5984</v>
      </c>
      <c r="F7240" s="420" t="s">
        <v>5936</v>
      </c>
      <c r="G7240" s="421" t="s">
        <v>5885</v>
      </c>
      <c r="H7240" s="422">
        <v>1.1299999999999999</v>
      </c>
      <c r="I7240" s="423">
        <v>324.06</v>
      </c>
      <c r="J7240" s="423">
        <v>366.18</v>
      </c>
      <c r="K7240" s="379"/>
      <c r="L7240" s="493">
        <v>390.39</v>
      </c>
    </row>
    <row r="7241" spans="1:13" x14ac:dyDescent="0.2">
      <c r="A7241" s="359" t="s">
        <v>11637</v>
      </c>
      <c r="B7241" s="360" t="s">
        <v>13417</v>
      </c>
      <c r="C7241" s="361" t="s">
        <v>5781</v>
      </c>
      <c r="D7241" s="360" t="s">
        <v>5782</v>
      </c>
      <c r="E7241" s="360" t="s">
        <v>5783</v>
      </c>
      <c r="F7241" s="362" t="s">
        <v>5784</v>
      </c>
      <c r="G7241" s="363" t="s">
        <v>5785</v>
      </c>
      <c r="H7241" s="361" t="s">
        <v>5786</v>
      </c>
      <c r="I7241" s="361" t="s">
        <v>5787</v>
      </c>
      <c r="J7241" s="361" t="s">
        <v>5788</v>
      </c>
      <c r="K7241" s="364"/>
      <c r="L7241" s="494"/>
    </row>
    <row r="7242" spans="1:13" x14ac:dyDescent="0.2">
      <c r="A7242" s="359" t="s">
        <v>11638</v>
      </c>
      <c r="B7242" s="365" t="s">
        <v>5789</v>
      </c>
      <c r="C7242" s="366" t="s">
        <v>6005</v>
      </c>
      <c r="D7242" s="365" t="s">
        <v>5791</v>
      </c>
      <c r="E7242" s="365" t="s">
        <v>311</v>
      </c>
      <c r="F7242" s="367">
        <v>6</v>
      </c>
      <c r="G7242" s="368" t="s">
        <v>5793</v>
      </c>
      <c r="H7242" s="369">
        <v>1</v>
      </c>
      <c r="I7242" s="370">
        <v>29.69</v>
      </c>
      <c r="J7242" s="370">
        <v>29.69</v>
      </c>
      <c r="K7242" s="371"/>
      <c r="L7242" s="495">
        <v>35.78</v>
      </c>
      <c r="M7242" s="488">
        <v>35.78</v>
      </c>
    </row>
    <row r="7243" spans="1:13" x14ac:dyDescent="0.2">
      <c r="A7243" s="359" t="s">
        <v>11639</v>
      </c>
      <c r="B7243" s="373" t="s">
        <v>5794</v>
      </c>
      <c r="C7243" s="374" t="s">
        <v>5795</v>
      </c>
      <c r="D7243" s="373" t="s">
        <v>5791</v>
      </c>
      <c r="E7243" s="373" t="s">
        <v>5302</v>
      </c>
      <c r="F7243" s="375" t="s">
        <v>5796</v>
      </c>
      <c r="G7243" s="376" t="s">
        <v>86</v>
      </c>
      <c r="H7243" s="377">
        <v>0.31240000000000001</v>
      </c>
      <c r="I7243" s="378">
        <v>12.5</v>
      </c>
      <c r="J7243" s="378">
        <v>3.9</v>
      </c>
      <c r="K7243" s="379"/>
      <c r="L7243" s="493">
        <v>15.06</v>
      </c>
    </row>
    <row r="7244" spans="1:13" x14ac:dyDescent="0.2">
      <c r="A7244" s="359" t="s">
        <v>11640</v>
      </c>
      <c r="B7244" s="373" t="s">
        <v>5794</v>
      </c>
      <c r="C7244" s="374" t="s">
        <v>5801</v>
      </c>
      <c r="D7244" s="373" t="s">
        <v>5791</v>
      </c>
      <c r="E7244" s="373" t="s">
        <v>5362</v>
      </c>
      <c r="F7244" s="375" t="s">
        <v>5796</v>
      </c>
      <c r="G7244" s="376" t="s">
        <v>86</v>
      </c>
      <c r="H7244" s="377">
        <v>0.29930000000000001</v>
      </c>
      <c r="I7244" s="378">
        <v>18.510000000000002</v>
      </c>
      <c r="J7244" s="378">
        <v>5.54</v>
      </c>
      <c r="K7244" s="379"/>
      <c r="L7244" s="493">
        <v>22.3</v>
      </c>
    </row>
    <row r="7245" spans="1:13" x14ac:dyDescent="0.2">
      <c r="A7245" s="359" t="s">
        <v>15510</v>
      </c>
      <c r="B7245" s="396" t="s">
        <v>5794</v>
      </c>
      <c r="C7245" s="397" t="s">
        <v>5954</v>
      </c>
      <c r="D7245" s="396" t="s">
        <v>5791</v>
      </c>
      <c r="E7245" s="396" t="s">
        <v>5389</v>
      </c>
      <c r="F7245" s="398" t="s">
        <v>5798</v>
      </c>
      <c r="G7245" s="399" t="s">
        <v>5385</v>
      </c>
      <c r="H7245" s="400">
        <v>1.4124000000000001</v>
      </c>
      <c r="I7245" s="430">
        <v>7.0770699999999991</v>
      </c>
      <c r="J7245" s="380">
        <v>9.99</v>
      </c>
      <c r="K7245" s="379"/>
      <c r="L7245" s="489">
        <v>8.52</v>
      </c>
    </row>
    <row r="7246" spans="1:13" ht="12.75" thickBot="1" x14ac:dyDescent="0.25">
      <c r="A7246" s="359" t="s">
        <v>15511</v>
      </c>
      <c r="B7246" s="396" t="s">
        <v>5794</v>
      </c>
      <c r="C7246" s="397" t="s">
        <v>5955</v>
      </c>
      <c r="D7246" s="396" t="s">
        <v>5791</v>
      </c>
      <c r="E7246" s="396" t="s">
        <v>5387</v>
      </c>
      <c r="F7246" s="398" t="s">
        <v>5798</v>
      </c>
      <c r="G7246" s="399" t="s">
        <v>5298</v>
      </c>
      <c r="H7246" s="400">
        <v>8.7599999999999997E-2</v>
      </c>
      <c r="I7246" s="430">
        <v>20.66</v>
      </c>
      <c r="J7246" s="380">
        <v>1.8</v>
      </c>
      <c r="K7246" s="379"/>
      <c r="L7246" s="489">
        <v>24.9</v>
      </c>
    </row>
    <row r="7247" spans="1:13" ht="12.75" thickTop="1" x14ac:dyDescent="0.2">
      <c r="A7247" s="359" t="s">
        <v>15512</v>
      </c>
      <c r="B7247" s="390" t="s">
        <v>5794</v>
      </c>
      <c r="C7247" s="391" t="s">
        <v>6006</v>
      </c>
      <c r="D7247" s="390" t="s">
        <v>5791</v>
      </c>
      <c r="E7247" s="390" t="s">
        <v>5384</v>
      </c>
      <c r="F7247" s="392" t="s">
        <v>5798</v>
      </c>
      <c r="G7247" s="393" t="s">
        <v>5385</v>
      </c>
      <c r="H7247" s="394">
        <v>0.71340000000000003</v>
      </c>
      <c r="I7247" s="395">
        <v>11.87</v>
      </c>
      <c r="J7247" s="395">
        <v>8.4600000000000009</v>
      </c>
      <c r="K7247" s="379"/>
      <c r="L7247" s="491">
        <v>14.3</v>
      </c>
    </row>
    <row r="7248" spans="1:13" x14ac:dyDescent="0.2">
      <c r="A7248" s="359" t="s">
        <v>11643</v>
      </c>
      <c r="B7248" s="360" t="s">
        <v>13418</v>
      </c>
      <c r="C7248" s="361" t="s">
        <v>5781</v>
      </c>
      <c r="D7248" s="360" t="s">
        <v>5782</v>
      </c>
      <c r="E7248" s="360" t="s">
        <v>5783</v>
      </c>
      <c r="F7248" s="362" t="s">
        <v>5784</v>
      </c>
      <c r="G7248" s="363" t="s">
        <v>5785</v>
      </c>
      <c r="H7248" s="361" t="s">
        <v>5786</v>
      </c>
      <c r="I7248" s="361" t="s">
        <v>5787</v>
      </c>
      <c r="J7248" s="361" t="s">
        <v>5788</v>
      </c>
      <c r="K7248" s="364"/>
      <c r="L7248" s="494"/>
    </row>
    <row r="7249" spans="1:13" x14ac:dyDescent="0.2">
      <c r="A7249" s="359" t="s">
        <v>11645</v>
      </c>
      <c r="B7249" s="365" t="s">
        <v>5789</v>
      </c>
      <c r="C7249" s="366" t="s">
        <v>6008</v>
      </c>
      <c r="D7249" s="365" t="s">
        <v>5791</v>
      </c>
      <c r="E7249" s="365" t="s">
        <v>292</v>
      </c>
      <c r="F7249" s="367">
        <v>6</v>
      </c>
      <c r="G7249" s="368" t="s">
        <v>5885</v>
      </c>
      <c r="H7249" s="369">
        <v>1</v>
      </c>
      <c r="I7249" s="370">
        <v>463</v>
      </c>
      <c r="J7249" s="370">
        <v>463</v>
      </c>
      <c r="K7249" s="371"/>
      <c r="L7249" s="495">
        <v>557.76</v>
      </c>
      <c r="M7249" s="488">
        <v>557.76</v>
      </c>
    </row>
    <row r="7250" spans="1:13" x14ac:dyDescent="0.2">
      <c r="A7250" s="359" t="s">
        <v>11648</v>
      </c>
      <c r="B7250" s="373" t="s">
        <v>5794</v>
      </c>
      <c r="C7250" s="374" t="s">
        <v>5987</v>
      </c>
      <c r="D7250" s="373" t="s">
        <v>5791</v>
      </c>
      <c r="E7250" s="373" t="s">
        <v>5596</v>
      </c>
      <c r="F7250" s="375" t="s">
        <v>5798</v>
      </c>
      <c r="G7250" s="376" t="s">
        <v>5885</v>
      </c>
      <c r="H7250" s="377">
        <v>1.02</v>
      </c>
      <c r="I7250" s="378">
        <v>453.92980388768899</v>
      </c>
      <c r="J7250" s="378">
        <v>463</v>
      </c>
      <c r="K7250" s="379"/>
      <c r="L7250" s="493">
        <v>546.83000000000004</v>
      </c>
    </row>
    <row r="7251" spans="1:13" x14ac:dyDescent="0.2">
      <c r="A7251" s="359" t="s">
        <v>11649</v>
      </c>
      <c r="B7251" s="360" t="s">
        <v>13419</v>
      </c>
      <c r="C7251" s="361" t="s">
        <v>5781</v>
      </c>
      <c r="D7251" s="360" t="s">
        <v>5782</v>
      </c>
      <c r="E7251" s="360" t="s">
        <v>5783</v>
      </c>
      <c r="F7251" s="362" t="s">
        <v>5784</v>
      </c>
      <c r="G7251" s="363" t="s">
        <v>5785</v>
      </c>
      <c r="H7251" s="361" t="s">
        <v>5786</v>
      </c>
      <c r="I7251" s="361" t="s">
        <v>5787</v>
      </c>
      <c r="J7251" s="361" t="s">
        <v>5788</v>
      </c>
      <c r="K7251" s="364"/>
      <c r="L7251" s="494"/>
    </row>
    <row r="7252" spans="1:13" ht="24" x14ac:dyDescent="0.2">
      <c r="A7252" s="359" t="s">
        <v>11650</v>
      </c>
      <c r="B7252" s="365" t="s">
        <v>5789</v>
      </c>
      <c r="C7252" s="366" t="s">
        <v>6010</v>
      </c>
      <c r="D7252" s="365" t="s">
        <v>5791</v>
      </c>
      <c r="E7252" s="365" t="s">
        <v>314</v>
      </c>
      <c r="F7252" s="367">
        <v>6</v>
      </c>
      <c r="G7252" s="368" t="s">
        <v>5885</v>
      </c>
      <c r="H7252" s="369">
        <v>1</v>
      </c>
      <c r="I7252" s="370">
        <v>43.040000000000006</v>
      </c>
      <c r="J7252" s="370">
        <v>43.040000000000006</v>
      </c>
      <c r="K7252" s="371"/>
      <c r="L7252" s="495">
        <v>51.84</v>
      </c>
      <c r="M7252" s="488">
        <v>51.84</v>
      </c>
    </row>
    <row r="7253" spans="1:13" x14ac:dyDescent="0.2">
      <c r="A7253" s="359" t="s">
        <v>11651</v>
      </c>
      <c r="B7253" s="373" t="s">
        <v>5794</v>
      </c>
      <c r="C7253" s="374" t="s">
        <v>5882</v>
      </c>
      <c r="D7253" s="373" t="s">
        <v>5791</v>
      </c>
      <c r="E7253" s="373" t="s">
        <v>5402</v>
      </c>
      <c r="F7253" s="375" t="s">
        <v>5796</v>
      </c>
      <c r="G7253" s="376" t="s">
        <v>86</v>
      </c>
      <c r="H7253" s="377">
        <v>1.9348000000000001</v>
      </c>
      <c r="I7253" s="378">
        <v>18.515141666666665</v>
      </c>
      <c r="J7253" s="378">
        <v>35.82</v>
      </c>
      <c r="K7253" s="379"/>
      <c r="L7253" s="493">
        <v>22.3</v>
      </c>
    </row>
    <row r="7254" spans="1:13" x14ac:dyDescent="0.2">
      <c r="A7254" s="359" t="s">
        <v>15513</v>
      </c>
      <c r="B7254" s="396" t="s">
        <v>5794</v>
      </c>
      <c r="C7254" s="397" t="s">
        <v>5815</v>
      </c>
      <c r="D7254" s="396" t="s">
        <v>5791</v>
      </c>
      <c r="E7254" s="396" t="s">
        <v>5286</v>
      </c>
      <c r="F7254" s="398" t="s">
        <v>5796</v>
      </c>
      <c r="G7254" s="399" t="s">
        <v>86</v>
      </c>
      <c r="H7254" s="400">
        <v>0.64459999999999995</v>
      </c>
      <c r="I7254" s="430">
        <v>11.07</v>
      </c>
      <c r="J7254" s="380">
        <v>7.13</v>
      </c>
      <c r="K7254" s="379"/>
      <c r="L7254" s="489">
        <v>13.34</v>
      </c>
    </row>
    <row r="7255" spans="1:13" ht="24.75" thickBot="1" x14ac:dyDescent="0.25">
      <c r="A7255" s="359" t="s">
        <v>15514</v>
      </c>
      <c r="B7255" s="396" t="s">
        <v>5794</v>
      </c>
      <c r="C7255" s="397" t="s">
        <v>5990</v>
      </c>
      <c r="D7255" s="396" t="s">
        <v>5791</v>
      </c>
      <c r="E7255" s="396" t="s">
        <v>5598</v>
      </c>
      <c r="F7255" s="398" t="s">
        <v>5798</v>
      </c>
      <c r="G7255" s="399" t="s">
        <v>5305</v>
      </c>
      <c r="H7255" s="400">
        <v>4.6800000000000001E-2</v>
      </c>
      <c r="I7255" s="430">
        <v>2.0699999999999998</v>
      </c>
      <c r="J7255" s="380">
        <v>0.09</v>
      </c>
      <c r="K7255" s="379"/>
      <c r="L7255" s="489">
        <v>2.5</v>
      </c>
    </row>
    <row r="7256" spans="1:13" ht="12.75" thickTop="1" x14ac:dyDescent="0.2">
      <c r="A7256" s="359" t="s">
        <v>15515</v>
      </c>
      <c r="B7256" s="407" t="s">
        <v>13420</v>
      </c>
      <c r="C7256" s="408" t="s">
        <v>5781</v>
      </c>
      <c r="D7256" s="407" t="s">
        <v>5782</v>
      </c>
      <c r="E7256" s="407" t="s">
        <v>5783</v>
      </c>
      <c r="F7256" s="409" t="s">
        <v>5784</v>
      </c>
      <c r="G7256" s="410" t="s">
        <v>5785</v>
      </c>
      <c r="H7256" s="408" t="s">
        <v>5786</v>
      </c>
      <c r="I7256" s="408" t="s">
        <v>5787</v>
      </c>
      <c r="J7256" s="408" t="s">
        <v>5788</v>
      </c>
      <c r="K7256" s="364"/>
      <c r="L7256" s="492"/>
    </row>
    <row r="7257" spans="1:13" x14ac:dyDescent="0.2">
      <c r="A7257" s="359" t="s">
        <v>11654</v>
      </c>
      <c r="B7257" s="365" t="s">
        <v>5789</v>
      </c>
      <c r="C7257" s="366" t="s">
        <v>6012</v>
      </c>
      <c r="D7257" s="365" t="s">
        <v>5791</v>
      </c>
      <c r="E7257" s="365" t="s">
        <v>316</v>
      </c>
      <c r="F7257" s="367">
        <v>4</v>
      </c>
      <c r="G7257" s="368" t="s">
        <v>5885</v>
      </c>
      <c r="H7257" s="369">
        <v>1</v>
      </c>
      <c r="I7257" s="370">
        <v>18.82</v>
      </c>
      <c r="J7257" s="370">
        <v>18.82</v>
      </c>
      <c r="K7257" s="371"/>
      <c r="L7257" s="495">
        <v>22.67</v>
      </c>
      <c r="M7257" s="488">
        <v>22.67</v>
      </c>
    </row>
    <row r="7258" spans="1:13" x14ac:dyDescent="0.2">
      <c r="A7258" s="359" t="s">
        <v>11656</v>
      </c>
      <c r="B7258" s="373" t="s">
        <v>5794</v>
      </c>
      <c r="C7258" s="374" t="s">
        <v>5815</v>
      </c>
      <c r="D7258" s="373" t="s">
        <v>5791</v>
      </c>
      <c r="E7258" s="373" t="s">
        <v>5286</v>
      </c>
      <c r="F7258" s="375" t="s">
        <v>5796</v>
      </c>
      <c r="G7258" s="376" t="s">
        <v>86</v>
      </c>
      <c r="H7258" s="377">
        <v>1.7</v>
      </c>
      <c r="I7258" s="378">
        <v>11.075826315789476</v>
      </c>
      <c r="J7258" s="378">
        <v>18.82</v>
      </c>
      <c r="K7258" s="379"/>
      <c r="L7258" s="493">
        <v>13.34</v>
      </c>
    </row>
    <row r="7259" spans="1:13" x14ac:dyDescent="0.2">
      <c r="A7259" s="359" t="s">
        <v>11657</v>
      </c>
      <c r="B7259" s="360" t="s">
        <v>13421</v>
      </c>
      <c r="C7259" s="361" t="s">
        <v>5781</v>
      </c>
      <c r="D7259" s="360" t="s">
        <v>5782</v>
      </c>
      <c r="E7259" s="360" t="s">
        <v>5783</v>
      </c>
      <c r="F7259" s="362" t="s">
        <v>5784</v>
      </c>
      <c r="G7259" s="363" t="s">
        <v>5785</v>
      </c>
      <c r="H7259" s="361" t="s">
        <v>5786</v>
      </c>
      <c r="I7259" s="361" t="s">
        <v>5787</v>
      </c>
      <c r="J7259" s="361" t="s">
        <v>5788</v>
      </c>
      <c r="K7259" s="364"/>
      <c r="L7259" s="494"/>
    </row>
    <row r="7260" spans="1:13" x14ac:dyDescent="0.2">
      <c r="A7260" s="359" t="s">
        <v>11658</v>
      </c>
      <c r="B7260" s="365" t="s">
        <v>5789</v>
      </c>
      <c r="C7260" s="366" t="s">
        <v>6014</v>
      </c>
      <c r="D7260" s="365" t="s">
        <v>5791</v>
      </c>
      <c r="E7260" s="365" t="s">
        <v>318</v>
      </c>
      <c r="F7260" s="367">
        <v>6</v>
      </c>
      <c r="G7260" s="368" t="s">
        <v>5298</v>
      </c>
      <c r="H7260" s="369">
        <v>1</v>
      </c>
      <c r="I7260" s="370">
        <v>10.07</v>
      </c>
      <c r="J7260" s="370">
        <v>10.07</v>
      </c>
      <c r="K7260" s="371"/>
      <c r="L7260" s="495">
        <v>12.12</v>
      </c>
      <c r="M7260" s="488">
        <v>12.12</v>
      </c>
    </row>
    <row r="7261" spans="1:13" x14ac:dyDescent="0.2">
      <c r="A7261" s="359" t="s">
        <v>11659</v>
      </c>
      <c r="B7261" s="373" t="s">
        <v>5794</v>
      </c>
      <c r="C7261" s="374" t="s">
        <v>5795</v>
      </c>
      <c r="D7261" s="373" t="s">
        <v>5791</v>
      </c>
      <c r="E7261" s="373" t="s">
        <v>5302</v>
      </c>
      <c r="F7261" s="375" t="s">
        <v>5796</v>
      </c>
      <c r="G7261" s="376" t="s">
        <v>86</v>
      </c>
      <c r="H7261" s="377">
        <v>0.08</v>
      </c>
      <c r="I7261" s="378">
        <v>12.5</v>
      </c>
      <c r="J7261" s="378">
        <v>1</v>
      </c>
      <c r="K7261" s="379"/>
      <c r="L7261" s="493">
        <v>15.06</v>
      </c>
    </row>
    <row r="7262" spans="1:13" x14ac:dyDescent="0.2">
      <c r="A7262" s="359" t="s">
        <v>11660</v>
      </c>
      <c r="B7262" s="373" t="s">
        <v>5794</v>
      </c>
      <c r="C7262" s="374" t="s">
        <v>5971</v>
      </c>
      <c r="D7262" s="373" t="s">
        <v>5791</v>
      </c>
      <c r="E7262" s="373" t="s">
        <v>5293</v>
      </c>
      <c r="F7262" s="375" t="s">
        <v>5796</v>
      </c>
      <c r="G7262" s="376" t="s">
        <v>86</v>
      </c>
      <c r="H7262" s="377">
        <v>0.08</v>
      </c>
      <c r="I7262" s="378">
        <v>18.510000000000002</v>
      </c>
      <c r="J7262" s="378">
        <v>1.48</v>
      </c>
      <c r="K7262" s="379"/>
      <c r="L7262" s="493">
        <v>22.3</v>
      </c>
    </row>
    <row r="7263" spans="1:13" x14ac:dyDescent="0.2">
      <c r="A7263" s="359" t="s">
        <v>15516</v>
      </c>
      <c r="B7263" s="396" t="s">
        <v>5794</v>
      </c>
      <c r="C7263" s="397" t="s">
        <v>5953</v>
      </c>
      <c r="D7263" s="396" t="s">
        <v>5791</v>
      </c>
      <c r="E7263" s="396" t="s">
        <v>5297</v>
      </c>
      <c r="F7263" s="398" t="s">
        <v>5798</v>
      </c>
      <c r="G7263" s="399" t="s">
        <v>5298</v>
      </c>
      <c r="H7263" s="400">
        <v>0.02</v>
      </c>
      <c r="I7263" s="430">
        <v>20.12</v>
      </c>
      <c r="J7263" s="380">
        <v>0.4</v>
      </c>
      <c r="K7263" s="379"/>
      <c r="L7263" s="489">
        <v>24.25</v>
      </c>
    </row>
    <row r="7264" spans="1:13" ht="12.75" thickBot="1" x14ac:dyDescent="0.25">
      <c r="A7264" s="359" t="s">
        <v>15517</v>
      </c>
      <c r="B7264" s="396" t="s">
        <v>5794</v>
      </c>
      <c r="C7264" s="397" t="s">
        <v>5993</v>
      </c>
      <c r="D7264" s="396" t="s">
        <v>5791</v>
      </c>
      <c r="E7264" s="396" t="s">
        <v>5373</v>
      </c>
      <c r="F7264" s="398" t="s">
        <v>5798</v>
      </c>
      <c r="G7264" s="399" t="s">
        <v>5298</v>
      </c>
      <c r="H7264" s="400">
        <v>1.1000000000000001</v>
      </c>
      <c r="I7264" s="430">
        <v>6.54</v>
      </c>
      <c r="J7264" s="380">
        <v>7.19</v>
      </c>
      <c r="K7264" s="379"/>
      <c r="L7264" s="489">
        <v>7.88</v>
      </c>
    </row>
    <row r="7265" spans="1:13" ht="12.75" thickTop="1" x14ac:dyDescent="0.2">
      <c r="A7265" s="359" t="s">
        <v>15518</v>
      </c>
      <c r="B7265" s="407" t="s">
        <v>13422</v>
      </c>
      <c r="C7265" s="408" t="s">
        <v>5781</v>
      </c>
      <c r="D7265" s="407" t="s">
        <v>5782</v>
      </c>
      <c r="E7265" s="407" t="s">
        <v>5783</v>
      </c>
      <c r="F7265" s="409" t="s">
        <v>5784</v>
      </c>
      <c r="G7265" s="410" t="s">
        <v>5785</v>
      </c>
      <c r="H7265" s="408" t="s">
        <v>5786</v>
      </c>
      <c r="I7265" s="408" t="s">
        <v>5787</v>
      </c>
      <c r="J7265" s="408" t="s">
        <v>5788</v>
      </c>
      <c r="K7265" s="364"/>
      <c r="L7265" s="492"/>
    </row>
    <row r="7266" spans="1:13" ht="24" x14ac:dyDescent="0.2">
      <c r="A7266" s="359" t="s">
        <v>11661</v>
      </c>
      <c r="B7266" s="365" t="s">
        <v>5789</v>
      </c>
      <c r="C7266" s="366" t="s">
        <v>6016</v>
      </c>
      <c r="D7266" s="365" t="s">
        <v>217</v>
      </c>
      <c r="E7266" s="365" t="s">
        <v>320</v>
      </c>
      <c r="F7266" s="367" t="s">
        <v>5936</v>
      </c>
      <c r="G7266" s="368" t="s">
        <v>280</v>
      </c>
      <c r="H7266" s="369">
        <v>1</v>
      </c>
      <c r="I7266" s="370">
        <v>12.04</v>
      </c>
      <c r="J7266" s="370">
        <v>12.040000000000003</v>
      </c>
      <c r="K7266" s="371"/>
      <c r="L7266" s="495">
        <v>14.52</v>
      </c>
      <c r="M7266" s="488">
        <v>14.52</v>
      </c>
    </row>
    <row r="7267" spans="1:13" ht="24" x14ac:dyDescent="0.2">
      <c r="A7267" s="359" t="s">
        <v>11663</v>
      </c>
      <c r="B7267" s="418" t="s">
        <v>5898</v>
      </c>
      <c r="C7267" s="419" t="s">
        <v>6017</v>
      </c>
      <c r="D7267" s="418" t="s">
        <v>217</v>
      </c>
      <c r="E7267" s="418" t="s">
        <v>6018</v>
      </c>
      <c r="F7267" s="420" t="s">
        <v>5908</v>
      </c>
      <c r="G7267" s="421" t="s">
        <v>185</v>
      </c>
      <c r="H7267" s="422">
        <v>1.7500000000000002E-2</v>
      </c>
      <c r="I7267" s="423">
        <v>16.91</v>
      </c>
      <c r="J7267" s="423">
        <v>0.28999999999999998</v>
      </c>
      <c r="K7267" s="379"/>
      <c r="L7267" s="493">
        <v>20.38</v>
      </c>
      <c r="M7267" s="490"/>
    </row>
    <row r="7268" spans="1:13" ht="24" x14ac:dyDescent="0.2">
      <c r="A7268" s="359" t="s">
        <v>11664</v>
      </c>
      <c r="B7268" s="418" t="s">
        <v>5898</v>
      </c>
      <c r="C7268" s="419" t="s">
        <v>6019</v>
      </c>
      <c r="D7268" s="418" t="s">
        <v>217</v>
      </c>
      <c r="E7268" s="418" t="s">
        <v>6020</v>
      </c>
      <c r="F7268" s="420" t="s">
        <v>5908</v>
      </c>
      <c r="G7268" s="421" t="s">
        <v>185</v>
      </c>
      <c r="H7268" s="422">
        <v>0.1069</v>
      </c>
      <c r="I7268" s="423">
        <v>23.63</v>
      </c>
      <c r="J7268" s="423">
        <v>2.52</v>
      </c>
      <c r="K7268" s="379"/>
      <c r="L7268" s="493">
        <v>28.47</v>
      </c>
      <c r="M7268" s="490"/>
    </row>
    <row r="7269" spans="1:13" ht="24" x14ac:dyDescent="0.2">
      <c r="A7269" s="359" t="s">
        <v>11665</v>
      </c>
      <c r="B7269" s="418" t="s">
        <v>5898</v>
      </c>
      <c r="C7269" s="419" t="s">
        <v>6021</v>
      </c>
      <c r="D7269" s="418" t="s">
        <v>217</v>
      </c>
      <c r="E7269" s="418" t="s">
        <v>6022</v>
      </c>
      <c r="F7269" s="420" t="s">
        <v>5936</v>
      </c>
      <c r="G7269" s="421" t="s">
        <v>280</v>
      </c>
      <c r="H7269" s="422">
        <v>1</v>
      </c>
      <c r="I7269" s="423">
        <v>8.4700000000000006</v>
      </c>
      <c r="J7269" s="423">
        <v>8.4700000000000006</v>
      </c>
      <c r="K7269" s="379"/>
      <c r="L7269" s="493">
        <v>10.210000000000001</v>
      </c>
    </row>
    <row r="7270" spans="1:13" ht="24" x14ac:dyDescent="0.2">
      <c r="A7270" s="359" t="s">
        <v>11666</v>
      </c>
      <c r="B7270" s="373" t="s">
        <v>5794</v>
      </c>
      <c r="C7270" s="374" t="s">
        <v>6023</v>
      </c>
      <c r="D7270" s="373" t="s">
        <v>217</v>
      </c>
      <c r="E7270" s="373" t="s">
        <v>6024</v>
      </c>
      <c r="F7270" s="375" t="s">
        <v>5798</v>
      </c>
      <c r="G7270" s="376" t="s">
        <v>160</v>
      </c>
      <c r="H7270" s="377">
        <v>1.19</v>
      </c>
      <c r="I7270" s="378">
        <v>0.18720000000000001</v>
      </c>
      <c r="J7270" s="378">
        <v>0.22</v>
      </c>
      <c r="K7270" s="379"/>
      <c r="L7270" s="493">
        <v>0.22</v>
      </c>
    </row>
    <row r="7271" spans="1:13" ht="24" x14ac:dyDescent="0.2">
      <c r="A7271" s="359" t="s">
        <v>11667</v>
      </c>
      <c r="B7271" s="373" t="s">
        <v>5794</v>
      </c>
      <c r="C7271" s="374" t="s">
        <v>6025</v>
      </c>
      <c r="D7271" s="373" t="s">
        <v>217</v>
      </c>
      <c r="E7271" s="373" t="s">
        <v>6026</v>
      </c>
      <c r="F7271" s="375" t="s">
        <v>5798</v>
      </c>
      <c r="G7271" s="376" t="s">
        <v>280</v>
      </c>
      <c r="H7271" s="377">
        <v>2.5000000000000001E-2</v>
      </c>
      <c r="I7271" s="378">
        <v>21.99</v>
      </c>
      <c r="J7271" s="378">
        <v>0.54</v>
      </c>
      <c r="K7271" s="379"/>
      <c r="L7271" s="493">
        <v>26.5</v>
      </c>
    </row>
    <row r="7272" spans="1:13" x14ac:dyDescent="0.2">
      <c r="A7272" s="359" t="s">
        <v>15519</v>
      </c>
      <c r="B7272" s="381" t="s">
        <v>13423</v>
      </c>
      <c r="C7272" s="382" t="s">
        <v>5781</v>
      </c>
      <c r="D7272" s="381" t="s">
        <v>5782</v>
      </c>
      <c r="E7272" s="381" t="s">
        <v>5783</v>
      </c>
      <c r="F7272" s="383" t="s">
        <v>5784</v>
      </c>
      <c r="G7272" s="384" t="s">
        <v>5785</v>
      </c>
      <c r="H7272" s="382" t="s">
        <v>5786</v>
      </c>
      <c r="I7272" s="431" t="s">
        <v>5787</v>
      </c>
      <c r="J7272" s="382" t="s">
        <v>5788</v>
      </c>
      <c r="K7272" s="364"/>
    </row>
    <row r="7273" spans="1:13" ht="12.75" thickBot="1" x14ac:dyDescent="0.25">
      <c r="A7273" s="359" t="s">
        <v>15520</v>
      </c>
      <c r="B7273" s="385" t="s">
        <v>5789</v>
      </c>
      <c r="C7273" s="386" t="s">
        <v>6028</v>
      </c>
      <c r="D7273" s="385" t="s">
        <v>5791</v>
      </c>
      <c r="E7273" s="385" t="s">
        <v>324</v>
      </c>
      <c r="F7273" s="387">
        <v>6</v>
      </c>
      <c r="G7273" s="388" t="s">
        <v>5793</v>
      </c>
      <c r="H7273" s="389">
        <v>1</v>
      </c>
      <c r="I7273" s="432">
        <v>46.78</v>
      </c>
      <c r="J7273" s="372">
        <v>46.779999999999994</v>
      </c>
      <c r="K7273" s="371"/>
      <c r="L7273" s="488">
        <v>56.34</v>
      </c>
      <c r="M7273" s="488">
        <v>56.34</v>
      </c>
    </row>
    <row r="7274" spans="1:13" ht="12.75" thickTop="1" x14ac:dyDescent="0.2">
      <c r="A7274" s="359" t="s">
        <v>15521</v>
      </c>
      <c r="B7274" s="390" t="s">
        <v>5794</v>
      </c>
      <c r="C7274" s="391" t="s">
        <v>5815</v>
      </c>
      <c r="D7274" s="390" t="s">
        <v>5791</v>
      </c>
      <c r="E7274" s="390" t="s">
        <v>5286</v>
      </c>
      <c r="F7274" s="392" t="s">
        <v>5796</v>
      </c>
      <c r="G7274" s="393" t="s">
        <v>86</v>
      </c>
      <c r="H7274" s="394">
        <v>0.66</v>
      </c>
      <c r="I7274" s="395">
        <v>11.07</v>
      </c>
      <c r="J7274" s="395">
        <v>7.3</v>
      </c>
      <c r="K7274" s="379"/>
      <c r="L7274" s="491">
        <v>13.34</v>
      </c>
    </row>
    <row r="7275" spans="1:13" x14ac:dyDescent="0.2">
      <c r="A7275" s="359" t="s">
        <v>11668</v>
      </c>
      <c r="B7275" s="373" t="s">
        <v>5794</v>
      </c>
      <c r="C7275" s="374" t="s">
        <v>6029</v>
      </c>
      <c r="D7275" s="373" t="s">
        <v>5791</v>
      </c>
      <c r="E7275" s="373" t="s">
        <v>5594</v>
      </c>
      <c r="F7275" s="375" t="s">
        <v>5798</v>
      </c>
      <c r="G7275" s="376" t="s">
        <v>5385</v>
      </c>
      <c r="H7275" s="377">
        <v>0.8</v>
      </c>
      <c r="I7275" s="378">
        <v>2.8885999999999998</v>
      </c>
      <c r="J7275" s="378">
        <v>2.31</v>
      </c>
      <c r="K7275" s="379"/>
      <c r="L7275" s="493">
        <v>3.45</v>
      </c>
    </row>
    <row r="7276" spans="1:13" x14ac:dyDescent="0.2">
      <c r="A7276" s="359" t="s">
        <v>11670</v>
      </c>
      <c r="B7276" s="373" t="s">
        <v>5794</v>
      </c>
      <c r="C7276" s="374" t="s">
        <v>6030</v>
      </c>
      <c r="D7276" s="373" t="s">
        <v>5791</v>
      </c>
      <c r="E7276" s="373" t="s">
        <v>6031</v>
      </c>
      <c r="F7276" s="375" t="s">
        <v>5798</v>
      </c>
      <c r="G7276" s="376" t="s">
        <v>5793</v>
      </c>
      <c r="H7276" s="377">
        <v>0.16</v>
      </c>
      <c r="I7276" s="378">
        <v>67.95</v>
      </c>
      <c r="J7276" s="378">
        <v>10.87</v>
      </c>
      <c r="K7276" s="379"/>
      <c r="L7276" s="493">
        <v>81.86</v>
      </c>
    </row>
    <row r="7277" spans="1:13" x14ac:dyDescent="0.2">
      <c r="A7277" s="359" t="s">
        <v>11672</v>
      </c>
      <c r="B7277" s="373" t="s">
        <v>5794</v>
      </c>
      <c r="C7277" s="374" t="s">
        <v>5801</v>
      </c>
      <c r="D7277" s="373" t="s">
        <v>5791</v>
      </c>
      <c r="E7277" s="373" t="s">
        <v>5362</v>
      </c>
      <c r="F7277" s="375" t="s">
        <v>5796</v>
      </c>
      <c r="G7277" s="376" t="s">
        <v>86</v>
      </c>
      <c r="H7277" s="377">
        <v>0.66</v>
      </c>
      <c r="I7277" s="378">
        <v>18.510000000000002</v>
      </c>
      <c r="J7277" s="378">
        <v>12.21</v>
      </c>
      <c r="K7277" s="379"/>
      <c r="L7277" s="493">
        <v>22.3</v>
      </c>
    </row>
    <row r="7278" spans="1:13" x14ac:dyDescent="0.2">
      <c r="A7278" s="359" t="s">
        <v>11673</v>
      </c>
      <c r="B7278" s="373" t="s">
        <v>5794</v>
      </c>
      <c r="C7278" s="374" t="s">
        <v>5955</v>
      </c>
      <c r="D7278" s="373" t="s">
        <v>5791</v>
      </c>
      <c r="E7278" s="373" t="s">
        <v>5387</v>
      </c>
      <c r="F7278" s="375" t="s">
        <v>5798</v>
      </c>
      <c r="G7278" s="376" t="s">
        <v>5298</v>
      </c>
      <c r="H7278" s="377">
        <v>0.17</v>
      </c>
      <c r="I7278" s="378">
        <v>20.66</v>
      </c>
      <c r="J7278" s="378">
        <v>3.51</v>
      </c>
      <c r="K7278" s="379"/>
      <c r="L7278" s="493">
        <v>24.9</v>
      </c>
    </row>
    <row r="7279" spans="1:13" x14ac:dyDescent="0.2">
      <c r="A7279" s="359" t="s">
        <v>11674</v>
      </c>
      <c r="B7279" s="373" t="s">
        <v>5794</v>
      </c>
      <c r="C7279" s="374" t="s">
        <v>5811</v>
      </c>
      <c r="D7279" s="373" t="s">
        <v>5791</v>
      </c>
      <c r="E7279" s="373" t="s">
        <v>5590</v>
      </c>
      <c r="F7279" s="375" t="s">
        <v>5798</v>
      </c>
      <c r="G7279" s="376" t="s">
        <v>5385</v>
      </c>
      <c r="H7279" s="377">
        <v>0.5</v>
      </c>
      <c r="I7279" s="378">
        <v>6.93</v>
      </c>
      <c r="J7279" s="378">
        <v>3.46</v>
      </c>
      <c r="K7279" s="379"/>
      <c r="L7279" s="493">
        <v>8.35</v>
      </c>
    </row>
    <row r="7280" spans="1:13" x14ac:dyDescent="0.2">
      <c r="A7280" s="359" t="s">
        <v>11675</v>
      </c>
      <c r="B7280" s="373" t="s">
        <v>5794</v>
      </c>
      <c r="C7280" s="374" t="s">
        <v>6006</v>
      </c>
      <c r="D7280" s="373" t="s">
        <v>5791</v>
      </c>
      <c r="E7280" s="373" t="s">
        <v>5384</v>
      </c>
      <c r="F7280" s="375" t="s">
        <v>5798</v>
      </c>
      <c r="G7280" s="376" t="s">
        <v>5385</v>
      </c>
      <c r="H7280" s="377">
        <v>0.6</v>
      </c>
      <c r="I7280" s="378">
        <v>11.87</v>
      </c>
      <c r="J7280" s="378">
        <v>7.12</v>
      </c>
      <c r="K7280" s="379"/>
      <c r="L7280" s="493">
        <v>14.3</v>
      </c>
    </row>
    <row r="7281" spans="1:13" x14ac:dyDescent="0.2">
      <c r="A7281" s="359" t="s">
        <v>15522</v>
      </c>
      <c r="B7281" s="381" t="s">
        <v>13424</v>
      </c>
      <c r="C7281" s="382" t="s">
        <v>5781</v>
      </c>
      <c r="D7281" s="381" t="s">
        <v>5782</v>
      </c>
      <c r="E7281" s="381" t="s">
        <v>5783</v>
      </c>
      <c r="F7281" s="383" t="s">
        <v>5784</v>
      </c>
      <c r="G7281" s="384" t="s">
        <v>5785</v>
      </c>
      <c r="H7281" s="382" t="s">
        <v>5786</v>
      </c>
      <c r="I7281" s="431" t="s">
        <v>5787</v>
      </c>
      <c r="J7281" s="382" t="s">
        <v>5788</v>
      </c>
      <c r="K7281" s="364"/>
    </row>
    <row r="7282" spans="1:13" ht="12.75" thickBot="1" x14ac:dyDescent="0.25">
      <c r="A7282" s="359" t="s">
        <v>15523</v>
      </c>
      <c r="B7282" s="385" t="s">
        <v>5789</v>
      </c>
      <c r="C7282" s="386" t="s">
        <v>6008</v>
      </c>
      <c r="D7282" s="385" t="s">
        <v>5791</v>
      </c>
      <c r="E7282" s="385" t="s">
        <v>292</v>
      </c>
      <c r="F7282" s="387">
        <v>6</v>
      </c>
      <c r="G7282" s="388" t="s">
        <v>5885</v>
      </c>
      <c r="H7282" s="389">
        <v>1</v>
      </c>
      <c r="I7282" s="432">
        <v>463</v>
      </c>
      <c r="J7282" s="372">
        <v>463</v>
      </c>
      <c r="K7282" s="371"/>
      <c r="L7282" s="488">
        <v>557.76</v>
      </c>
      <c r="M7282" s="488">
        <v>557.76</v>
      </c>
    </row>
    <row r="7283" spans="1:13" ht="12.75" thickTop="1" x14ac:dyDescent="0.2">
      <c r="A7283" s="359" t="s">
        <v>15524</v>
      </c>
      <c r="B7283" s="390" t="s">
        <v>5794</v>
      </c>
      <c r="C7283" s="391" t="s">
        <v>5987</v>
      </c>
      <c r="D7283" s="390" t="s">
        <v>5791</v>
      </c>
      <c r="E7283" s="390" t="s">
        <v>5596</v>
      </c>
      <c r="F7283" s="392" t="s">
        <v>5798</v>
      </c>
      <c r="G7283" s="393" t="s">
        <v>5885</v>
      </c>
      <c r="H7283" s="394">
        <v>1.02</v>
      </c>
      <c r="I7283" s="395">
        <v>453.92980388768899</v>
      </c>
      <c r="J7283" s="395">
        <v>463</v>
      </c>
      <c r="K7283" s="379"/>
      <c r="L7283" s="491">
        <v>546.83000000000004</v>
      </c>
    </row>
    <row r="7284" spans="1:13" x14ac:dyDescent="0.2">
      <c r="A7284" s="359" t="s">
        <v>11678</v>
      </c>
      <c r="B7284" s="360" t="s">
        <v>13425</v>
      </c>
      <c r="C7284" s="361" t="s">
        <v>5781</v>
      </c>
      <c r="D7284" s="360" t="s">
        <v>5782</v>
      </c>
      <c r="E7284" s="360" t="s">
        <v>5783</v>
      </c>
      <c r="F7284" s="362" t="s">
        <v>5784</v>
      </c>
      <c r="G7284" s="363" t="s">
        <v>5785</v>
      </c>
      <c r="H7284" s="361" t="s">
        <v>5786</v>
      </c>
      <c r="I7284" s="361" t="s">
        <v>5787</v>
      </c>
      <c r="J7284" s="361" t="s">
        <v>5788</v>
      </c>
      <c r="K7284" s="364"/>
      <c r="L7284" s="494"/>
    </row>
    <row r="7285" spans="1:13" ht="24" x14ac:dyDescent="0.2">
      <c r="A7285" s="359" t="s">
        <v>11680</v>
      </c>
      <c r="B7285" s="365" t="s">
        <v>5789</v>
      </c>
      <c r="C7285" s="366" t="s">
        <v>6010</v>
      </c>
      <c r="D7285" s="365" t="s">
        <v>5791</v>
      </c>
      <c r="E7285" s="365" t="s">
        <v>314</v>
      </c>
      <c r="F7285" s="367">
        <v>6</v>
      </c>
      <c r="G7285" s="368" t="s">
        <v>5885</v>
      </c>
      <c r="H7285" s="369">
        <v>1</v>
      </c>
      <c r="I7285" s="370">
        <v>43.040000000000006</v>
      </c>
      <c r="J7285" s="370">
        <v>43.040000000000006</v>
      </c>
      <c r="K7285" s="371"/>
      <c r="L7285" s="495">
        <v>51.84</v>
      </c>
      <c r="M7285" s="488">
        <v>51.84</v>
      </c>
    </row>
    <row r="7286" spans="1:13" x14ac:dyDescent="0.2">
      <c r="A7286" s="359" t="s">
        <v>11681</v>
      </c>
      <c r="B7286" s="373" t="s">
        <v>5794</v>
      </c>
      <c r="C7286" s="374" t="s">
        <v>5882</v>
      </c>
      <c r="D7286" s="373" t="s">
        <v>5791</v>
      </c>
      <c r="E7286" s="373" t="s">
        <v>5402</v>
      </c>
      <c r="F7286" s="375" t="s">
        <v>5796</v>
      </c>
      <c r="G7286" s="376" t="s">
        <v>86</v>
      </c>
      <c r="H7286" s="377">
        <v>1.9348000000000001</v>
      </c>
      <c r="I7286" s="378">
        <v>18.515141666666665</v>
      </c>
      <c r="J7286" s="378">
        <v>35.82</v>
      </c>
      <c r="K7286" s="379"/>
      <c r="L7286" s="493">
        <v>22.3</v>
      </c>
    </row>
    <row r="7287" spans="1:13" x14ac:dyDescent="0.2">
      <c r="A7287" s="359" t="s">
        <v>11682</v>
      </c>
      <c r="B7287" s="373" t="s">
        <v>5794</v>
      </c>
      <c r="C7287" s="374" t="s">
        <v>5815</v>
      </c>
      <c r="D7287" s="373" t="s">
        <v>5791</v>
      </c>
      <c r="E7287" s="373" t="s">
        <v>5286</v>
      </c>
      <c r="F7287" s="375" t="s">
        <v>5796</v>
      </c>
      <c r="G7287" s="376" t="s">
        <v>86</v>
      </c>
      <c r="H7287" s="377">
        <v>0.64459999999999995</v>
      </c>
      <c r="I7287" s="378">
        <v>11.07</v>
      </c>
      <c r="J7287" s="378">
        <v>7.13</v>
      </c>
      <c r="K7287" s="379"/>
      <c r="L7287" s="493">
        <v>13.34</v>
      </c>
    </row>
    <row r="7288" spans="1:13" ht="24" x14ac:dyDescent="0.2">
      <c r="A7288" s="359" t="s">
        <v>11683</v>
      </c>
      <c r="B7288" s="373" t="s">
        <v>5794</v>
      </c>
      <c r="C7288" s="374" t="s">
        <v>5990</v>
      </c>
      <c r="D7288" s="373" t="s">
        <v>5791</v>
      </c>
      <c r="E7288" s="373" t="s">
        <v>5598</v>
      </c>
      <c r="F7288" s="375" t="s">
        <v>5798</v>
      </c>
      <c r="G7288" s="376" t="s">
        <v>5305</v>
      </c>
      <c r="H7288" s="377">
        <v>4.6800000000000001E-2</v>
      </c>
      <c r="I7288" s="378">
        <v>2.0699999999999998</v>
      </c>
      <c r="J7288" s="378">
        <v>0.09</v>
      </c>
      <c r="K7288" s="379"/>
      <c r="L7288" s="493">
        <v>2.5</v>
      </c>
    </row>
    <row r="7289" spans="1:13" x14ac:dyDescent="0.2">
      <c r="A7289" s="359" t="s">
        <v>15525</v>
      </c>
      <c r="B7289" s="381" t="s">
        <v>13426</v>
      </c>
      <c r="C7289" s="382" t="s">
        <v>5781</v>
      </c>
      <c r="D7289" s="381" t="s">
        <v>5782</v>
      </c>
      <c r="E7289" s="381" t="s">
        <v>5783</v>
      </c>
      <c r="F7289" s="383" t="s">
        <v>5784</v>
      </c>
      <c r="G7289" s="384" t="s">
        <v>5785</v>
      </c>
      <c r="H7289" s="382" t="s">
        <v>5786</v>
      </c>
      <c r="I7289" s="431" t="s">
        <v>5787</v>
      </c>
      <c r="J7289" s="382" t="s">
        <v>5788</v>
      </c>
      <c r="K7289" s="364"/>
    </row>
    <row r="7290" spans="1:13" ht="24.75" thickBot="1" x14ac:dyDescent="0.25">
      <c r="A7290" s="359" t="s">
        <v>15526</v>
      </c>
      <c r="B7290" s="385" t="s">
        <v>5789</v>
      </c>
      <c r="C7290" s="386" t="s">
        <v>6035</v>
      </c>
      <c r="D7290" s="385" t="s">
        <v>217</v>
      </c>
      <c r="E7290" s="385" t="s">
        <v>6036</v>
      </c>
      <c r="F7290" s="387" t="s">
        <v>5936</v>
      </c>
      <c r="G7290" s="388" t="s">
        <v>280</v>
      </c>
      <c r="H7290" s="389">
        <v>1</v>
      </c>
      <c r="I7290" s="432">
        <v>9.5200000000000014</v>
      </c>
      <c r="J7290" s="372">
        <v>9.52</v>
      </c>
      <c r="K7290" s="371"/>
      <c r="L7290" s="488">
        <v>11.47</v>
      </c>
      <c r="M7290" s="488">
        <v>11.47</v>
      </c>
    </row>
    <row r="7291" spans="1:13" ht="24.75" thickTop="1" x14ac:dyDescent="0.2">
      <c r="A7291" s="359" t="s">
        <v>15527</v>
      </c>
      <c r="B7291" s="411" t="s">
        <v>5898</v>
      </c>
      <c r="C7291" s="412" t="s">
        <v>6017</v>
      </c>
      <c r="D7291" s="411" t="s">
        <v>217</v>
      </c>
      <c r="E7291" s="411" t="s">
        <v>6018</v>
      </c>
      <c r="F7291" s="413" t="s">
        <v>5908</v>
      </c>
      <c r="G7291" s="414" t="s">
        <v>185</v>
      </c>
      <c r="H7291" s="415">
        <v>6.4000000000000003E-3</v>
      </c>
      <c r="I7291" s="416">
        <v>16.91</v>
      </c>
      <c r="J7291" s="416">
        <v>0.1</v>
      </c>
      <c r="K7291" s="379"/>
      <c r="L7291" s="491">
        <v>20.38</v>
      </c>
      <c r="M7291" s="490"/>
    </row>
    <row r="7292" spans="1:13" ht="24" x14ac:dyDescent="0.2">
      <c r="A7292" s="359" t="s">
        <v>11684</v>
      </c>
      <c r="B7292" s="418" t="s">
        <v>5898</v>
      </c>
      <c r="C7292" s="419" t="s">
        <v>6019</v>
      </c>
      <c r="D7292" s="418" t="s">
        <v>217</v>
      </c>
      <c r="E7292" s="418" t="s">
        <v>6020</v>
      </c>
      <c r="F7292" s="420" t="s">
        <v>5908</v>
      </c>
      <c r="G7292" s="421" t="s">
        <v>185</v>
      </c>
      <c r="H7292" s="422">
        <v>3.9199999999999999E-2</v>
      </c>
      <c r="I7292" s="423">
        <v>23.63</v>
      </c>
      <c r="J7292" s="423">
        <v>0.92</v>
      </c>
      <c r="K7292" s="379"/>
      <c r="L7292" s="493">
        <v>28.47</v>
      </c>
      <c r="M7292" s="490"/>
    </row>
    <row r="7293" spans="1:13" ht="24" x14ac:dyDescent="0.2">
      <c r="A7293" s="359" t="s">
        <v>11686</v>
      </c>
      <c r="B7293" s="418" t="s">
        <v>5898</v>
      </c>
      <c r="C7293" s="419" t="s">
        <v>6037</v>
      </c>
      <c r="D7293" s="418" t="s">
        <v>217</v>
      </c>
      <c r="E7293" s="418" t="s">
        <v>6038</v>
      </c>
      <c r="F7293" s="420" t="s">
        <v>5936</v>
      </c>
      <c r="G7293" s="421" t="s">
        <v>280</v>
      </c>
      <c r="H7293" s="422">
        <v>1</v>
      </c>
      <c r="I7293" s="423">
        <v>7.8724285714285704</v>
      </c>
      <c r="J7293" s="423">
        <v>7.87</v>
      </c>
      <c r="K7293" s="379"/>
      <c r="L7293" s="493">
        <v>9.4600000000000009</v>
      </c>
    </row>
    <row r="7294" spans="1:13" ht="24" x14ac:dyDescent="0.2">
      <c r="A7294" s="359" t="s">
        <v>11688</v>
      </c>
      <c r="B7294" s="373" t="s">
        <v>5794</v>
      </c>
      <c r="C7294" s="374" t="s">
        <v>6023</v>
      </c>
      <c r="D7294" s="373" t="s">
        <v>217</v>
      </c>
      <c r="E7294" s="373" t="s">
        <v>6024</v>
      </c>
      <c r="F7294" s="375" t="s">
        <v>5798</v>
      </c>
      <c r="G7294" s="376" t="s">
        <v>160</v>
      </c>
      <c r="H7294" s="377">
        <v>0.54300000000000004</v>
      </c>
      <c r="I7294" s="378">
        <v>0.18</v>
      </c>
      <c r="J7294" s="378">
        <v>0.09</v>
      </c>
      <c r="K7294" s="379"/>
      <c r="L7294" s="493">
        <v>0.22</v>
      </c>
    </row>
    <row r="7295" spans="1:13" ht="24" x14ac:dyDescent="0.2">
      <c r="A7295" s="359" t="s">
        <v>11689</v>
      </c>
      <c r="B7295" s="373" t="s">
        <v>5794</v>
      </c>
      <c r="C7295" s="374" t="s">
        <v>6025</v>
      </c>
      <c r="D7295" s="373" t="s">
        <v>217</v>
      </c>
      <c r="E7295" s="373" t="s">
        <v>6026</v>
      </c>
      <c r="F7295" s="375" t="s">
        <v>5798</v>
      </c>
      <c r="G7295" s="376" t="s">
        <v>280</v>
      </c>
      <c r="H7295" s="377">
        <v>2.5000000000000001E-2</v>
      </c>
      <c r="I7295" s="378">
        <v>21.99</v>
      </c>
      <c r="J7295" s="378">
        <v>0.54</v>
      </c>
      <c r="K7295" s="379"/>
      <c r="L7295" s="493">
        <v>26.5</v>
      </c>
    </row>
    <row r="7296" spans="1:13" x14ac:dyDescent="0.2">
      <c r="A7296" s="359" t="s">
        <v>11690</v>
      </c>
      <c r="B7296" s="360" t="s">
        <v>13427</v>
      </c>
      <c r="C7296" s="361" t="s">
        <v>5781</v>
      </c>
      <c r="D7296" s="360" t="s">
        <v>5782</v>
      </c>
      <c r="E7296" s="360" t="s">
        <v>5783</v>
      </c>
      <c r="F7296" s="362" t="s">
        <v>5784</v>
      </c>
      <c r="G7296" s="363" t="s">
        <v>5785</v>
      </c>
      <c r="H7296" s="361" t="s">
        <v>5786</v>
      </c>
      <c r="I7296" s="361" t="s">
        <v>5787</v>
      </c>
      <c r="J7296" s="361" t="s">
        <v>5788</v>
      </c>
      <c r="K7296" s="364"/>
      <c r="L7296" s="494"/>
    </row>
    <row r="7297" spans="1:13" ht="24" x14ac:dyDescent="0.2">
      <c r="A7297" s="359" t="s">
        <v>15528</v>
      </c>
      <c r="B7297" s="385" t="s">
        <v>5789</v>
      </c>
      <c r="C7297" s="386" t="s">
        <v>6016</v>
      </c>
      <c r="D7297" s="385" t="s">
        <v>217</v>
      </c>
      <c r="E7297" s="385" t="s">
        <v>320</v>
      </c>
      <c r="F7297" s="387" t="s">
        <v>5936</v>
      </c>
      <c r="G7297" s="388" t="s">
        <v>280</v>
      </c>
      <c r="H7297" s="389">
        <v>1</v>
      </c>
      <c r="I7297" s="432">
        <v>12.04</v>
      </c>
      <c r="J7297" s="372">
        <v>12.040000000000003</v>
      </c>
      <c r="K7297" s="371"/>
      <c r="L7297" s="488">
        <v>14.52</v>
      </c>
      <c r="M7297" s="488">
        <v>14.52</v>
      </c>
    </row>
    <row r="7298" spans="1:13" ht="24.75" thickBot="1" x14ac:dyDescent="0.25">
      <c r="A7298" s="359" t="s">
        <v>15529</v>
      </c>
      <c r="B7298" s="424" t="s">
        <v>5898</v>
      </c>
      <c r="C7298" s="425" t="s">
        <v>6017</v>
      </c>
      <c r="D7298" s="424" t="s">
        <v>217</v>
      </c>
      <c r="E7298" s="424" t="s">
        <v>6018</v>
      </c>
      <c r="F7298" s="426" t="s">
        <v>5908</v>
      </c>
      <c r="G7298" s="427" t="s">
        <v>185</v>
      </c>
      <c r="H7298" s="428">
        <v>1.7500000000000002E-2</v>
      </c>
      <c r="I7298" s="429">
        <v>16.91</v>
      </c>
      <c r="J7298" s="417">
        <v>0.28999999999999998</v>
      </c>
      <c r="K7298" s="379"/>
      <c r="L7298" s="489">
        <v>20.38</v>
      </c>
      <c r="M7298" s="490"/>
    </row>
    <row r="7299" spans="1:13" ht="24.75" thickTop="1" x14ac:dyDescent="0.2">
      <c r="A7299" s="359" t="s">
        <v>15530</v>
      </c>
      <c r="B7299" s="411" t="s">
        <v>5898</v>
      </c>
      <c r="C7299" s="412" t="s">
        <v>6019</v>
      </c>
      <c r="D7299" s="411" t="s">
        <v>217</v>
      </c>
      <c r="E7299" s="411" t="s">
        <v>6020</v>
      </c>
      <c r="F7299" s="413" t="s">
        <v>5908</v>
      </c>
      <c r="G7299" s="414" t="s">
        <v>185</v>
      </c>
      <c r="H7299" s="415">
        <v>0.1069</v>
      </c>
      <c r="I7299" s="416">
        <v>23.63</v>
      </c>
      <c r="J7299" s="416">
        <v>2.52</v>
      </c>
      <c r="K7299" s="379"/>
      <c r="L7299" s="491">
        <v>28.47</v>
      </c>
      <c r="M7299" s="490"/>
    </row>
    <row r="7300" spans="1:13" ht="24" x14ac:dyDescent="0.2">
      <c r="A7300" s="359" t="s">
        <v>11691</v>
      </c>
      <c r="B7300" s="418" t="s">
        <v>5898</v>
      </c>
      <c r="C7300" s="419" t="s">
        <v>6021</v>
      </c>
      <c r="D7300" s="418" t="s">
        <v>217</v>
      </c>
      <c r="E7300" s="418" t="s">
        <v>6022</v>
      </c>
      <c r="F7300" s="420" t="s">
        <v>5936</v>
      </c>
      <c r="G7300" s="421" t="s">
        <v>280</v>
      </c>
      <c r="H7300" s="422">
        <v>1</v>
      </c>
      <c r="I7300" s="423">
        <v>8.4700000000000006</v>
      </c>
      <c r="J7300" s="423">
        <v>8.4700000000000006</v>
      </c>
      <c r="K7300" s="379"/>
      <c r="L7300" s="493">
        <v>10.210000000000001</v>
      </c>
    </row>
    <row r="7301" spans="1:13" ht="24" x14ac:dyDescent="0.2">
      <c r="A7301" s="359" t="s">
        <v>11693</v>
      </c>
      <c r="B7301" s="373" t="s">
        <v>5794</v>
      </c>
      <c r="C7301" s="374" t="s">
        <v>6023</v>
      </c>
      <c r="D7301" s="373" t="s">
        <v>217</v>
      </c>
      <c r="E7301" s="373" t="s">
        <v>6024</v>
      </c>
      <c r="F7301" s="375" t="s">
        <v>5798</v>
      </c>
      <c r="G7301" s="376" t="s">
        <v>160</v>
      </c>
      <c r="H7301" s="377">
        <v>1.19</v>
      </c>
      <c r="I7301" s="378">
        <v>0.18720000000000001</v>
      </c>
      <c r="J7301" s="378">
        <v>0.22</v>
      </c>
      <c r="K7301" s="379"/>
      <c r="L7301" s="493">
        <v>0.22</v>
      </c>
    </row>
    <row r="7302" spans="1:13" ht="24" x14ac:dyDescent="0.2">
      <c r="A7302" s="359" t="s">
        <v>11695</v>
      </c>
      <c r="B7302" s="373" t="s">
        <v>5794</v>
      </c>
      <c r="C7302" s="374" t="s">
        <v>6025</v>
      </c>
      <c r="D7302" s="373" t="s">
        <v>217</v>
      </c>
      <c r="E7302" s="373" t="s">
        <v>6026</v>
      </c>
      <c r="F7302" s="375" t="s">
        <v>5798</v>
      </c>
      <c r="G7302" s="376" t="s">
        <v>280</v>
      </c>
      <c r="H7302" s="377">
        <v>2.5000000000000001E-2</v>
      </c>
      <c r="I7302" s="378">
        <v>21.99</v>
      </c>
      <c r="J7302" s="378">
        <v>0.54</v>
      </c>
      <c r="K7302" s="379"/>
      <c r="L7302" s="493">
        <v>26.5</v>
      </c>
    </row>
    <row r="7303" spans="1:13" x14ac:dyDescent="0.2">
      <c r="A7303" s="359" t="s">
        <v>11696</v>
      </c>
      <c r="B7303" s="360" t="s">
        <v>13428</v>
      </c>
      <c r="C7303" s="361" t="s">
        <v>5781</v>
      </c>
      <c r="D7303" s="360" t="s">
        <v>5782</v>
      </c>
      <c r="E7303" s="360" t="s">
        <v>5783</v>
      </c>
      <c r="F7303" s="362" t="s">
        <v>5784</v>
      </c>
      <c r="G7303" s="363" t="s">
        <v>5785</v>
      </c>
      <c r="H7303" s="361" t="s">
        <v>5786</v>
      </c>
      <c r="I7303" s="361" t="s">
        <v>5787</v>
      </c>
      <c r="J7303" s="361" t="s">
        <v>5788</v>
      </c>
      <c r="K7303" s="364"/>
      <c r="L7303" s="494"/>
    </row>
    <row r="7304" spans="1:13" x14ac:dyDescent="0.2">
      <c r="A7304" s="359" t="s">
        <v>11697</v>
      </c>
      <c r="B7304" s="365" t="s">
        <v>5789</v>
      </c>
      <c r="C7304" s="366" t="s">
        <v>6028</v>
      </c>
      <c r="D7304" s="365" t="s">
        <v>5791</v>
      </c>
      <c r="E7304" s="365" t="s">
        <v>324</v>
      </c>
      <c r="F7304" s="367">
        <v>6</v>
      </c>
      <c r="G7304" s="368" t="s">
        <v>5793</v>
      </c>
      <c r="H7304" s="369">
        <v>1</v>
      </c>
      <c r="I7304" s="370">
        <v>46.78</v>
      </c>
      <c r="J7304" s="370">
        <v>46.779999999999994</v>
      </c>
      <c r="K7304" s="371"/>
      <c r="L7304" s="495">
        <v>56.34</v>
      </c>
      <c r="M7304" s="488">
        <v>56.34</v>
      </c>
    </row>
    <row r="7305" spans="1:13" x14ac:dyDescent="0.2">
      <c r="A7305" s="359" t="s">
        <v>11698</v>
      </c>
      <c r="B7305" s="373" t="s">
        <v>5794</v>
      </c>
      <c r="C7305" s="374" t="s">
        <v>5815</v>
      </c>
      <c r="D7305" s="373" t="s">
        <v>5791</v>
      </c>
      <c r="E7305" s="373" t="s">
        <v>5286</v>
      </c>
      <c r="F7305" s="375" t="s">
        <v>5796</v>
      </c>
      <c r="G7305" s="376" t="s">
        <v>86</v>
      </c>
      <c r="H7305" s="377">
        <v>0.66</v>
      </c>
      <c r="I7305" s="378">
        <v>11.07</v>
      </c>
      <c r="J7305" s="378">
        <v>7.3</v>
      </c>
      <c r="K7305" s="379"/>
      <c r="L7305" s="493">
        <v>13.34</v>
      </c>
    </row>
    <row r="7306" spans="1:13" x14ac:dyDescent="0.2">
      <c r="A7306" s="359" t="s">
        <v>11699</v>
      </c>
      <c r="B7306" s="373" t="s">
        <v>5794</v>
      </c>
      <c r="C7306" s="374" t="s">
        <v>6029</v>
      </c>
      <c r="D7306" s="373" t="s">
        <v>5791</v>
      </c>
      <c r="E7306" s="373" t="s">
        <v>5594</v>
      </c>
      <c r="F7306" s="375" t="s">
        <v>5798</v>
      </c>
      <c r="G7306" s="376" t="s">
        <v>5385</v>
      </c>
      <c r="H7306" s="377">
        <v>0.8</v>
      </c>
      <c r="I7306" s="378">
        <v>2.8885999999999998</v>
      </c>
      <c r="J7306" s="378">
        <v>2.31</v>
      </c>
      <c r="K7306" s="379"/>
      <c r="L7306" s="493">
        <v>3.45</v>
      </c>
    </row>
    <row r="7307" spans="1:13" x14ac:dyDescent="0.2">
      <c r="A7307" s="359" t="s">
        <v>11702</v>
      </c>
      <c r="B7307" s="373" t="s">
        <v>5794</v>
      </c>
      <c r="C7307" s="374" t="s">
        <v>6030</v>
      </c>
      <c r="D7307" s="373" t="s">
        <v>5791</v>
      </c>
      <c r="E7307" s="373" t="s">
        <v>6031</v>
      </c>
      <c r="F7307" s="375" t="s">
        <v>5798</v>
      </c>
      <c r="G7307" s="376" t="s">
        <v>5793</v>
      </c>
      <c r="H7307" s="377">
        <v>0.16</v>
      </c>
      <c r="I7307" s="378">
        <v>67.95</v>
      </c>
      <c r="J7307" s="378">
        <v>10.87</v>
      </c>
      <c r="K7307" s="379"/>
      <c r="L7307" s="493">
        <v>81.86</v>
      </c>
    </row>
    <row r="7308" spans="1:13" x14ac:dyDescent="0.2">
      <c r="A7308" s="359" t="s">
        <v>15531</v>
      </c>
      <c r="B7308" s="396" t="s">
        <v>5794</v>
      </c>
      <c r="C7308" s="397" t="s">
        <v>5801</v>
      </c>
      <c r="D7308" s="396" t="s">
        <v>5791</v>
      </c>
      <c r="E7308" s="396" t="s">
        <v>5362</v>
      </c>
      <c r="F7308" s="398" t="s">
        <v>5796</v>
      </c>
      <c r="G7308" s="399" t="s">
        <v>86</v>
      </c>
      <c r="H7308" s="400">
        <v>0.66</v>
      </c>
      <c r="I7308" s="430">
        <v>18.510000000000002</v>
      </c>
      <c r="J7308" s="380">
        <v>12.21</v>
      </c>
      <c r="K7308" s="379"/>
      <c r="L7308" s="489">
        <v>22.3</v>
      </c>
    </row>
    <row r="7309" spans="1:13" ht="12.75" thickBot="1" x14ac:dyDescent="0.25">
      <c r="A7309" s="359" t="s">
        <v>15532</v>
      </c>
      <c r="B7309" s="396" t="s">
        <v>5794</v>
      </c>
      <c r="C7309" s="397" t="s">
        <v>5955</v>
      </c>
      <c r="D7309" s="396" t="s">
        <v>5791</v>
      </c>
      <c r="E7309" s="396" t="s">
        <v>5387</v>
      </c>
      <c r="F7309" s="398" t="s">
        <v>5798</v>
      </c>
      <c r="G7309" s="399" t="s">
        <v>5298</v>
      </c>
      <c r="H7309" s="400">
        <v>0.17</v>
      </c>
      <c r="I7309" s="430">
        <v>20.66</v>
      </c>
      <c r="J7309" s="380">
        <v>3.51</v>
      </c>
      <c r="K7309" s="379"/>
      <c r="L7309" s="489">
        <v>24.9</v>
      </c>
    </row>
    <row r="7310" spans="1:13" ht="12.75" thickTop="1" x14ac:dyDescent="0.2">
      <c r="A7310" s="359" t="s">
        <v>15533</v>
      </c>
      <c r="B7310" s="390" t="s">
        <v>5794</v>
      </c>
      <c r="C7310" s="391" t="s">
        <v>5811</v>
      </c>
      <c r="D7310" s="390" t="s">
        <v>5791</v>
      </c>
      <c r="E7310" s="390" t="s">
        <v>5590</v>
      </c>
      <c r="F7310" s="392" t="s">
        <v>5798</v>
      </c>
      <c r="G7310" s="393" t="s">
        <v>5385</v>
      </c>
      <c r="H7310" s="394">
        <v>0.5</v>
      </c>
      <c r="I7310" s="395">
        <v>6.93</v>
      </c>
      <c r="J7310" s="395">
        <v>3.46</v>
      </c>
      <c r="K7310" s="379"/>
      <c r="L7310" s="491">
        <v>8.35</v>
      </c>
    </row>
    <row r="7311" spans="1:13" x14ac:dyDescent="0.2">
      <c r="A7311" s="359" t="s">
        <v>11703</v>
      </c>
      <c r="B7311" s="373" t="s">
        <v>5794</v>
      </c>
      <c r="C7311" s="374" t="s">
        <v>6006</v>
      </c>
      <c r="D7311" s="373" t="s">
        <v>5791</v>
      </c>
      <c r="E7311" s="373" t="s">
        <v>5384</v>
      </c>
      <c r="F7311" s="375" t="s">
        <v>5798</v>
      </c>
      <c r="G7311" s="376" t="s">
        <v>5385</v>
      </c>
      <c r="H7311" s="377">
        <v>0.6</v>
      </c>
      <c r="I7311" s="378">
        <v>11.87</v>
      </c>
      <c r="J7311" s="378">
        <v>7.12</v>
      </c>
      <c r="K7311" s="379"/>
      <c r="L7311" s="493">
        <v>14.3</v>
      </c>
    </row>
    <row r="7312" spans="1:13" x14ac:dyDescent="0.2">
      <c r="A7312" s="359" t="s">
        <v>11705</v>
      </c>
      <c r="B7312" s="360" t="s">
        <v>13429</v>
      </c>
      <c r="C7312" s="361" t="s">
        <v>5781</v>
      </c>
      <c r="D7312" s="360" t="s">
        <v>5782</v>
      </c>
      <c r="E7312" s="360" t="s">
        <v>5783</v>
      </c>
      <c r="F7312" s="362" t="s">
        <v>5784</v>
      </c>
      <c r="G7312" s="363" t="s">
        <v>5785</v>
      </c>
      <c r="H7312" s="361" t="s">
        <v>5786</v>
      </c>
      <c r="I7312" s="361" t="s">
        <v>5787</v>
      </c>
      <c r="J7312" s="361" t="s">
        <v>5788</v>
      </c>
      <c r="K7312" s="364"/>
      <c r="L7312" s="494"/>
    </row>
    <row r="7313" spans="1:13" x14ac:dyDescent="0.2">
      <c r="A7313" s="359" t="s">
        <v>11706</v>
      </c>
      <c r="B7313" s="365" t="s">
        <v>5789</v>
      </c>
      <c r="C7313" s="366" t="s">
        <v>6008</v>
      </c>
      <c r="D7313" s="365" t="s">
        <v>5791</v>
      </c>
      <c r="E7313" s="365" t="s">
        <v>292</v>
      </c>
      <c r="F7313" s="367">
        <v>6</v>
      </c>
      <c r="G7313" s="368" t="s">
        <v>5885</v>
      </c>
      <c r="H7313" s="369">
        <v>1</v>
      </c>
      <c r="I7313" s="370">
        <v>463</v>
      </c>
      <c r="J7313" s="370">
        <v>463</v>
      </c>
      <c r="K7313" s="371"/>
      <c r="L7313" s="495">
        <v>557.76</v>
      </c>
      <c r="M7313" s="488">
        <v>557.76</v>
      </c>
    </row>
    <row r="7314" spans="1:13" x14ac:dyDescent="0.2">
      <c r="A7314" s="359" t="s">
        <v>11707</v>
      </c>
      <c r="B7314" s="373" t="s">
        <v>5794</v>
      </c>
      <c r="C7314" s="374" t="s">
        <v>5987</v>
      </c>
      <c r="D7314" s="373" t="s">
        <v>5791</v>
      </c>
      <c r="E7314" s="373" t="s">
        <v>5596</v>
      </c>
      <c r="F7314" s="375" t="s">
        <v>5798</v>
      </c>
      <c r="G7314" s="376" t="s">
        <v>5885</v>
      </c>
      <c r="H7314" s="377">
        <v>1.02</v>
      </c>
      <c r="I7314" s="378">
        <v>453.92980388768899</v>
      </c>
      <c r="J7314" s="378">
        <v>463</v>
      </c>
      <c r="K7314" s="379"/>
      <c r="L7314" s="493">
        <v>546.83000000000004</v>
      </c>
    </row>
    <row r="7315" spans="1:13" x14ac:dyDescent="0.2">
      <c r="A7315" s="359" t="s">
        <v>11708</v>
      </c>
      <c r="B7315" s="360" t="s">
        <v>13430</v>
      </c>
      <c r="C7315" s="361" t="s">
        <v>5781</v>
      </c>
      <c r="D7315" s="360" t="s">
        <v>5782</v>
      </c>
      <c r="E7315" s="360" t="s">
        <v>5783</v>
      </c>
      <c r="F7315" s="362" t="s">
        <v>5784</v>
      </c>
      <c r="G7315" s="363" t="s">
        <v>5785</v>
      </c>
      <c r="H7315" s="361" t="s">
        <v>5786</v>
      </c>
      <c r="I7315" s="361" t="s">
        <v>5787</v>
      </c>
      <c r="J7315" s="361" t="s">
        <v>5788</v>
      </c>
      <c r="K7315" s="364"/>
      <c r="L7315" s="494"/>
    </row>
    <row r="7316" spans="1:13" ht="24" x14ac:dyDescent="0.2">
      <c r="A7316" s="359" t="s">
        <v>11709</v>
      </c>
      <c r="B7316" s="365" t="s">
        <v>5789</v>
      </c>
      <c r="C7316" s="366" t="s">
        <v>6010</v>
      </c>
      <c r="D7316" s="365" t="s">
        <v>5791</v>
      </c>
      <c r="E7316" s="365" t="s">
        <v>314</v>
      </c>
      <c r="F7316" s="367">
        <v>6</v>
      </c>
      <c r="G7316" s="368" t="s">
        <v>5885</v>
      </c>
      <c r="H7316" s="369">
        <v>1</v>
      </c>
      <c r="I7316" s="370">
        <v>43.040000000000006</v>
      </c>
      <c r="J7316" s="370">
        <v>43.040000000000006</v>
      </c>
      <c r="K7316" s="371"/>
      <c r="L7316" s="495">
        <v>51.84</v>
      </c>
      <c r="M7316" s="488">
        <v>51.84</v>
      </c>
    </row>
    <row r="7317" spans="1:13" x14ac:dyDescent="0.2">
      <c r="A7317" s="359" t="s">
        <v>15534</v>
      </c>
      <c r="B7317" s="396" t="s">
        <v>5794</v>
      </c>
      <c r="C7317" s="397" t="s">
        <v>5882</v>
      </c>
      <c r="D7317" s="396" t="s">
        <v>5791</v>
      </c>
      <c r="E7317" s="396" t="s">
        <v>5402</v>
      </c>
      <c r="F7317" s="398" t="s">
        <v>5796</v>
      </c>
      <c r="G7317" s="399" t="s">
        <v>86</v>
      </c>
      <c r="H7317" s="400">
        <v>1.9348000000000001</v>
      </c>
      <c r="I7317" s="430">
        <v>18.515141666666665</v>
      </c>
      <c r="J7317" s="380">
        <v>35.82</v>
      </c>
      <c r="K7317" s="379"/>
      <c r="L7317" s="489">
        <v>22.3</v>
      </c>
    </row>
    <row r="7318" spans="1:13" ht="12.75" thickBot="1" x14ac:dyDescent="0.25">
      <c r="A7318" s="359" t="s">
        <v>15535</v>
      </c>
      <c r="B7318" s="396" t="s">
        <v>5794</v>
      </c>
      <c r="C7318" s="397" t="s">
        <v>5815</v>
      </c>
      <c r="D7318" s="396" t="s">
        <v>5791</v>
      </c>
      <c r="E7318" s="396" t="s">
        <v>5286</v>
      </c>
      <c r="F7318" s="398" t="s">
        <v>5796</v>
      </c>
      <c r="G7318" s="399" t="s">
        <v>86</v>
      </c>
      <c r="H7318" s="400">
        <v>0.64459999999999995</v>
      </c>
      <c r="I7318" s="430">
        <v>11.07</v>
      </c>
      <c r="J7318" s="380">
        <v>7.13</v>
      </c>
      <c r="K7318" s="379"/>
      <c r="L7318" s="489">
        <v>13.34</v>
      </c>
    </row>
    <row r="7319" spans="1:13" ht="24.75" thickTop="1" x14ac:dyDescent="0.2">
      <c r="A7319" s="359" t="s">
        <v>15536</v>
      </c>
      <c r="B7319" s="390" t="s">
        <v>5794</v>
      </c>
      <c r="C7319" s="391" t="s">
        <v>5990</v>
      </c>
      <c r="D7319" s="390" t="s">
        <v>5791</v>
      </c>
      <c r="E7319" s="390" t="s">
        <v>5598</v>
      </c>
      <c r="F7319" s="392" t="s">
        <v>5798</v>
      </c>
      <c r="G7319" s="393" t="s">
        <v>5305</v>
      </c>
      <c r="H7319" s="394">
        <v>4.6800000000000001E-2</v>
      </c>
      <c r="I7319" s="395">
        <v>2.0699999999999998</v>
      </c>
      <c r="J7319" s="395">
        <v>0.09</v>
      </c>
      <c r="K7319" s="379"/>
      <c r="L7319" s="491">
        <v>2.5</v>
      </c>
    </row>
    <row r="7320" spans="1:13" x14ac:dyDescent="0.2">
      <c r="A7320" s="359" t="s">
        <v>11710</v>
      </c>
      <c r="B7320" s="360" t="s">
        <v>13431</v>
      </c>
      <c r="C7320" s="361" t="s">
        <v>5781</v>
      </c>
      <c r="D7320" s="360" t="s">
        <v>5782</v>
      </c>
      <c r="E7320" s="360" t="s">
        <v>5783</v>
      </c>
      <c r="F7320" s="362" t="s">
        <v>5784</v>
      </c>
      <c r="G7320" s="363" t="s">
        <v>5785</v>
      </c>
      <c r="H7320" s="361" t="s">
        <v>5786</v>
      </c>
      <c r="I7320" s="361" t="s">
        <v>5787</v>
      </c>
      <c r="J7320" s="361" t="s">
        <v>5788</v>
      </c>
      <c r="K7320" s="364"/>
      <c r="L7320" s="494"/>
    </row>
    <row r="7321" spans="1:13" x14ac:dyDescent="0.2">
      <c r="A7321" s="359" t="s">
        <v>11712</v>
      </c>
      <c r="B7321" s="365" t="s">
        <v>5789</v>
      </c>
      <c r="C7321" s="366" t="s">
        <v>6046</v>
      </c>
      <c r="D7321" s="365" t="s">
        <v>5791</v>
      </c>
      <c r="E7321" s="365" t="s">
        <v>335</v>
      </c>
      <c r="F7321" s="367">
        <v>6</v>
      </c>
      <c r="G7321" s="368" t="s">
        <v>5298</v>
      </c>
      <c r="H7321" s="369">
        <v>1</v>
      </c>
      <c r="I7321" s="370">
        <v>10.5</v>
      </c>
      <c r="J7321" s="370">
        <v>10.5</v>
      </c>
      <c r="K7321" s="371"/>
      <c r="L7321" s="495">
        <v>12.64</v>
      </c>
      <c r="M7321" s="488">
        <v>12.64</v>
      </c>
    </row>
    <row r="7322" spans="1:13" x14ac:dyDescent="0.2">
      <c r="A7322" s="359" t="s">
        <v>11714</v>
      </c>
      <c r="B7322" s="373" t="s">
        <v>5794</v>
      </c>
      <c r="C7322" s="374" t="s">
        <v>5795</v>
      </c>
      <c r="D7322" s="373" t="s">
        <v>5791</v>
      </c>
      <c r="E7322" s="373" t="s">
        <v>5302</v>
      </c>
      <c r="F7322" s="375" t="s">
        <v>5796</v>
      </c>
      <c r="G7322" s="376" t="s">
        <v>86</v>
      </c>
      <c r="H7322" s="377">
        <v>0.08</v>
      </c>
      <c r="I7322" s="378">
        <v>12.5</v>
      </c>
      <c r="J7322" s="378">
        <v>1</v>
      </c>
      <c r="K7322" s="379"/>
      <c r="L7322" s="493">
        <v>15.06</v>
      </c>
    </row>
    <row r="7323" spans="1:13" x14ac:dyDescent="0.2">
      <c r="A7323" s="359" t="s">
        <v>11715</v>
      </c>
      <c r="B7323" s="373" t="s">
        <v>5794</v>
      </c>
      <c r="C7323" s="374" t="s">
        <v>5971</v>
      </c>
      <c r="D7323" s="373" t="s">
        <v>5791</v>
      </c>
      <c r="E7323" s="373" t="s">
        <v>5293</v>
      </c>
      <c r="F7323" s="375" t="s">
        <v>5796</v>
      </c>
      <c r="G7323" s="376" t="s">
        <v>86</v>
      </c>
      <c r="H7323" s="377">
        <v>0.08</v>
      </c>
      <c r="I7323" s="378">
        <v>18.510000000000002</v>
      </c>
      <c r="J7323" s="378">
        <v>1.48</v>
      </c>
      <c r="K7323" s="379"/>
      <c r="L7323" s="493">
        <v>22.3</v>
      </c>
    </row>
    <row r="7324" spans="1:13" x14ac:dyDescent="0.2">
      <c r="A7324" s="359" t="s">
        <v>11716</v>
      </c>
      <c r="B7324" s="373" t="s">
        <v>5794</v>
      </c>
      <c r="C7324" s="374" t="s">
        <v>6047</v>
      </c>
      <c r="D7324" s="373" t="s">
        <v>5791</v>
      </c>
      <c r="E7324" s="373" t="s">
        <v>5371</v>
      </c>
      <c r="F7324" s="375" t="s">
        <v>5798</v>
      </c>
      <c r="G7324" s="376" t="s">
        <v>5298</v>
      </c>
      <c r="H7324" s="377">
        <v>1.1000000000000001</v>
      </c>
      <c r="I7324" s="378">
        <v>6.93</v>
      </c>
      <c r="J7324" s="378">
        <v>7.62</v>
      </c>
      <c r="K7324" s="379"/>
      <c r="L7324" s="493">
        <v>8.35</v>
      </c>
    </row>
    <row r="7325" spans="1:13" x14ac:dyDescent="0.2">
      <c r="A7325" s="359" t="s">
        <v>11717</v>
      </c>
      <c r="B7325" s="373" t="s">
        <v>5794</v>
      </c>
      <c r="C7325" s="374" t="s">
        <v>5953</v>
      </c>
      <c r="D7325" s="373" t="s">
        <v>5791</v>
      </c>
      <c r="E7325" s="373" t="s">
        <v>5297</v>
      </c>
      <c r="F7325" s="375" t="s">
        <v>5798</v>
      </c>
      <c r="G7325" s="376" t="s">
        <v>5298</v>
      </c>
      <c r="H7325" s="377">
        <v>0.02</v>
      </c>
      <c r="I7325" s="378">
        <v>20.12</v>
      </c>
      <c r="J7325" s="378">
        <v>0.4</v>
      </c>
      <c r="K7325" s="379"/>
      <c r="L7325" s="493">
        <v>24.25</v>
      </c>
    </row>
    <row r="7326" spans="1:13" x14ac:dyDescent="0.2">
      <c r="A7326" s="359" t="s">
        <v>15537</v>
      </c>
      <c r="B7326" s="381" t="s">
        <v>13432</v>
      </c>
      <c r="C7326" s="382" t="s">
        <v>5781</v>
      </c>
      <c r="D7326" s="381" t="s">
        <v>5782</v>
      </c>
      <c r="E7326" s="381" t="s">
        <v>5783</v>
      </c>
      <c r="F7326" s="383" t="s">
        <v>5784</v>
      </c>
      <c r="G7326" s="384" t="s">
        <v>5785</v>
      </c>
      <c r="H7326" s="382" t="s">
        <v>5786</v>
      </c>
      <c r="I7326" s="431" t="s">
        <v>5787</v>
      </c>
      <c r="J7326" s="382" t="s">
        <v>5788</v>
      </c>
      <c r="K7326" s="364"/>
    </row>
    <row r="7327" spans="1:13" ht="12.75" thickBot="1" x14ac:dyDescent="0.25">
      <c r="A7327" s="359" t="s">
        <v>15538</v>
      </c>
      <c r="B7327" s="385" t="s">
        <v>5789</v>
      </c>
      <c r="C7327" s="386" t="s">
        <v>6014</v>
      </c>
      <c r="D7327" s="385" t="s">
        <v>5791</v>
      </c>
      <c r="E7327" s="385" t="s">
        <v>318</v>
      </c>
      <c r="F7327" s="387">
        <v>6</v>
      </c>
      <c r="G7327" s="388" t="s">
        <v>5298</v>
      </c>
      <c r="H7327" s="389">
        <v>1</v>
      </c>
      <c r="I7327" s="432">
        <v>10.07</v>
      </c>
      <c r="J7327" s="372">
        <v>10.07</v>
      </c>
      <c r="K7327" s="371"/>
      <c r="L7327" s="488">
        <v>12.12</v>
      </c>
      <c r="M7327" s="488">
        <v>12.12</v>
      </c>
    </row>
    <row r="7328" spans="1:13" ht="12.75" thickTop="1" x14ac:dyDescent="0.2">
      <c r="A7328" s="359" t="s">
        <v>15539</v>
      </c>
      <c r="B7328" s="390" t="s">
        <v>5794</v>
      </c>
      <c r="C7328" s="391" t="s">
        <v>5795</v>
      </c>
      <c r="D7328" s="390" t="s">
        <v>5791</v>
      </c>
      <c r="E7328" s="390" t="s">
        <v>5302</v>
      </c>
      <c r="F7328" s="392" t="s">
        <v>5796</v>
      </c>
      <c r="G7328" s="393" t="s">
        <v>86</v>
      </c>
      <c r="H7328" s="394">
        <v>0.08</v>
      </c>
      <c r="I7328" s="395">
        <v>12.5</v>
      </c>
      <c r="J7328" s="395">
        <v>1</v>
      </c>
      <c r="K7328" s="379"/>
      <c r="L7328" s="491">
        <v>15.06</v>
      </c>
    </row>
    <row r="7329" spans="1:13" x14ac:dyDescent="0.2">
      <c r="A7329" s="359" t="s">
        <v>11720</v>
      </c>
      <c r="B7329" s="373" t="s">
        <v>5794</v>
      </c>
      <c r="C7329" s="374" t="s">
        <v>5971</v>
      </c>
      <c r="D7329" s="373" t="s">
        <v>5791</v>
      </c>
      <c r="E7329" s="373" t="s">
        <v>5293</v>
      </c>
      <c r="F7329" s="375" t="s">
        <v>5796</v>
      </c>
      <c r="G7329" s="376" t="s">
        <v>86</v>
      </c>
      <c r="H7329" s="377">
        <v>0.08</v>
      </c>
      <c r="I7329" s="378">
        <v>18.510000000000002</v>
      </c>
      <c r="J7329" s="378">
        <v>1.48</v>
      </c>
      <c r="K7329" s="379"/>
      <c r="L7329" s="493">
        <v>22.3</v>
      </c>
    </row>
    <row r="7330" spans="1:13" x14ac:dyDescent="0.2">
      <c r="A7330" s="359" t="s">
        <v>11722</v>
      </c>
      <c r="B7330" s="373" t="s">
        <v>5794</v>
      </c>
      <c r="C7330" s="374" t="s">
        <v>5953</v>
      </c>
      <c r="D7330" s="373" t="s">
        <v>5791</v>
      </c>
      <c r="E7330" s="373" t="s">
        <v>5297</v>
      </c>
      <c r="F7330" s="375" t="s">
        <v>5798</v>
      </c>
      <c r="G7330" s="376" t="s">
        <v>5298</v>
      </c>
      <c r="H7330" s="377">
        <v>0.02</v>
      </c>
      <c r="I7330" s="378">
        <v>20.12</v>
      </c>
      <c r="J7330" s="378">
        <v>0.4</v>
      </c>
      <c r="K7330" s="379"/>
      <c r="L7330" s="493">
        <v>24.25</v>
      </c>
    </row>
    <row r="7331" spans="1:13" x14ac:dyDescent="0.2">
      <c r="A7331" s="359" t="s">
        <v>11723</v>
      </c>
      <c r="B7331" s="373" t="s">
        <v>5794</v>
      </c>
      <c r="C7331" s="374" t="s">
        <v>5993</v>
      </c>
      <c r="D7331" s="373" t="s">
        <v>5791</v>
      </c>
      <c r="E7331" s="373" t="s">
        <v>5373</v>
      </c>
      <c r="F7331" s="375" t="s">
        <v>5798</v>
      </c>
      <c r="G7331" s="376" t="s">
        <v>5298</v>
      </c>
      <c r="H7331" s="377">
        <v>1.1000000000000001</v>
      </c>
      <c r="I7331" s="378">
        <v>6.54</v>
      </c>
      <c r="J7331" s="378">
        <v>7.19</v>
      </c>
      <c r="K7331" s="379"/>
      <c r="L7331" s="493">
        <v>7.88</v>
      </c>
    </row>
    <row r="7332" spans="1:13" x14ac:dyDescent="0.2">
      <c r="A7332" s="359" t="s">
        <v>11724</v>
      </c>
      <c r="B7332" s="360" t="s">
        <v>13433</v>
      </c>
      <c r="C7332" s="361" t="s">
        <v>5781</v>
      </c>
      <c r="D7332" s="360" t="s">
        <v>5782</v>
      </c>
      <c r="E7332" s="360" t="s">
        <v>5783</v>
      </c>
      <c r="F7332" s="362" t="s">
        <v>5784</v>
      </c>
      <c r="G7332" s="363" t="s">
        <v>5785</v>
      </c>
      <c r="H7332" s="361" t="s">
        <v>5786</v>
      </c>
      <c r="I7332" s="361" t="s">
        <v>5787</v>
      </c>
      <c r="J7332" s="361" t="s">
        <v>5788</v>
      </c>
      <c r="K7332" s="364"/>
      <c r="L7332" s="494"/>
    </row>
    <row r="7333" spans="1:13" ht="24" x14ac:dyDescent="0.2">
      <c r="A7333" s="359" t="s">
        <v>11725</v>
      </c>
      <c r="B7333" s="365" t="s">
        <v>5789</v>
      </c>
      <c r="C7333" s="366" t="s">
        <v>6035</v>
      </c>
      <c r="D7333" s="365" t="s">
        <v>217</v>
      </c>
      <c r="E7333" s="365" t="s">
        <v>338</v>
      </c>
      <c r="F7333" s="367" t="s">
        <v>5936</v>
      </c>
      <c r="G7333" s="368" t="s">
        <v>280</v>
      </c>
      <c r="H7333" s="369">
        <v>1</v>
      </c>
      <c r="I7333" s="370">
        <v>9.5200000000000014</v>
      </c>
      <c r="J7333" s="370">
        <v>9.52</v>
      </c>
      <c r="K7333" s="371"/>
      <c r="L7333" s="495">
        <v>11.47</v>
      </c>
      <c r="M7333" s="488">
        <v>11.47</v>
      </c>
    </row>
    <row r="7334" spans="1:13" ht="24" x14ac:dyDescent="0.2">
      <c r="A7334" s="359" t="s">
        <v>15540</v>
      </c>
      <c r="B7334" s="424" t="s">
        <v>5898</v>
      </c>
      <c r="C7334" s="425" t="s">
        <v>6017</v>
      </c>
      <c r="D7334" s="424" t="s">
        <v>217</v>
      </c>
      <c r="E7334" s="424" t="s">
        <v>6018</v>
      </c>
      <c r="F7334" s="426" t="s">
        <v>5908</v>
      </c>
      <c r="G7334" s="427" t="s">
        <v>185</v>
      </c>
      <c r="H7334" s="428">
        <v>6.4000000000000003E-3</v>
      </c>
      <c r="I7334" s="429">
        <v>16.91</v>
      </c>
      <c r="J7334" s="417">
        <v>0.1</v>
      </c>
      <c r="K7334" s="379"/>
      <c r="L7334" s="489">
        <v>20.38</v>
      </c>
      <c r="M7334" s="490"/>
    </row>
    <row r="7335" spans="1:13" ht="24.75" thickBot="1" x14ac:dyDescent="0.25">
      <c r="A7335" s="359" t="s">
        <v>15541</v>
      </c>
      <c r="B7335" s="424" t="s">
        <v>5898</v>
      </c>
      <c r="C7335" s="425" t="s">
        <v>6019</v>
      </c>
      <c r="D7335" s="424" t="s">
        <v>217</v>
      </c>
      <c r="E7335" s="424" t="s">
        <v>6020</v>
      </c>
      <c r="F7335" s="426" t="s">
        <v>5908</v>
      </c>
      <c r="G7335" s="427" t="s">
        <v>185</v>
      </c>
      <c r="H7335" s="428">
        <v>3.9199999999999999E-2</v>
      </c>
      <c r="I7335" s="429">
        <v>23.63</v>
      </c>
      <c r="J7335" s="417">
        <v>0.92</v>
      </c>
      <c r="K7335" s="379"/>
      <c r="L7335" s="489">
        <v>28.47</v>
      </c>
      <c r="M7335" s="490"/>
    </row>
    <row r="7336" spans="1:13" ht="24.75" thickTop="1" x14ac:dyDescent="0.2">
      <c r="A7336" s="359" t="s">
        <v>15542</v>
      </c>
      <c r="B7336" s="411" t="s">
        <v>5898</v>
      </c>
      <c r="C7336" s="412" t="s">
        <v>6037</v>
      </c>
      <c r="D7336" s="411" t="s">
        <v>217</v>
      </c>
      <c r="E7336" s="411" t="s">
        <v>6038</v>
      </c>
      <c r="F7336" s="413" t="s">
        <v>5936</v>
      </c>
      <c r="G7336" s="414" t="s">
        <v>280</v>
      </c>
      <c r="H7336" s="415">
        <v>1</v>
      </c>
      <c r="I7336" s="416">
        <v>7.8724285714285704</v>
      </c>
      <c r="J7336" s="416">
        <v>7.87</v>
      </c>
      <c r="K7336" s="379"/>
      <c r="L7336" s="491">
        <v>9.4600000000000009</v>
      </c>
    </row>
    <row r="7337" spans="1:13" ht="24" x14ac:dyDescent="0.2">
      <c r="A7337" s="359" t="s">
        <v>11726</v>
      </c>
      <c r="B7337" s="373" t="s">
        <v>5794</v>
      </c>
      <c r="C7337" s="374" t="s">
        <v>6023</v>
      </c>
      <c r="D7337" s="373" t="s">
        <v>217</v>
      </c>
      <c r="E7337" s="373" t="s">
        <v>6024</v>
      </c>
      <c r="F7337" s="375" t="s">
        <v>5798</v>
      </c>
      <c r="G7337" s="376" t="s">
        <v>160</v>
      </c>
      <c r="H7337" s="377">
        <v>0.54300000000000004</v>
      </c>
      <c r="I7337" s="378">
        <v>0.18</v>
      </c>
      <c r="J7337" s="378">
        <v>0.09</v>
      </c>
      <c r="K7337" s="379"/>
      <c r="L7337" s="493">
        <v>0.22</v>
      </c>
    </row>
    <row r="7338" spans="1:13" ht="24" x14ac:dyDescent="0.2">
      <c r="A7338" s="359" t="s">
        <v>11728</v>
      </c>
      <c r="B7338" s="373" t="s">
        <v>5794</v>
      </c>
      <c r="C7338" s="374" t="s">
        <v>6025</v>
      </c>
      <c r="D7338" s="373" t="s">
        <v>217</v>
      </c>
      <c r="E7338" s="373" t="s">
        <v>6026</v>
      </c>
      <c r="F7338" s="375" t="s">
        <v>5798</v>
      </c>
      <c r="G7338" s="376" t="s">
        <v>280</v>
      </c>
      <c r="H7338" s="377">
        <v>2.5000000000000001E-2</v>
      </c>
      <c r="I7338" s="378">
        <v>21.99</v>
      </c>
      <c r="J7338" s="378">
        <v>0.54</v>
      </c>
      <c r="K7338" s="379"/>
      <c r="L7338" s="493">
        <v>26.5</v>
      </c>
    </row>
    <row r="7339" spans="1:13" x14ac:dyDescent="0.2">
      <c r="A7339" s="359" t="s">
        <v>11729</v>
      </c>
      <c r="B7339" s="360" t="s">
        <v>13434</v>
      </c>
      <c r="C7339" s="361" t="s">
        <v>5781</v>
      </c>
      <c r="D7339" s="360" t="s">
        <v>5782</v>
      </c>
      <c r="E7339" s="360" t="s">
        <v>5783</v>
      </c>
      <c r="F7339" s="362" t="s">
        <v>5784</v>
      </c>
      <c r="G7339" s="363" t="s">
        <v>5785</v>
      </c>
      <c r="H7339" s="361" t="s">
        <v>5786</v>
      </c>
      <c r="I7339" s="361" t="s">
        <v>5787</v>
      </c>
      <c r="J7339" s="361" t="s">
        <v>5788</v>
      </c>
      <c r="K7339" s="364"/>
      <c r="L7339" s="494"/>
    </row>
    <row r="7340" spans="1:13" ht="24" x14ac:dyDescent="0.2">
      <c r="A7340" s="359" t="s">
        <v>11730</v>
      </c>
      <c r="B7340" s="365" t="s">
        <v>5789</v>
      </c>
      <c r="C7340" s="366" t="s">
        <v>6016</v>
      </c>
      <c r="D7340" s="365" t="s">
        <v>217</v>
      </c>
      <c r="E7340" s="365" t="s">
        <v>6040</v>
      </c>
      <c r="F7340" s="367" t="s">
        <v>5936</v>
      </c>
      <c r="G7340" s="368" t="s">
        <v>280</v>
      </c>
      <c r="H7340" s="369">
        <v>1</v>
      </c>
      <c r="I7340" s="370">
        <v>12.04</v>
      </c>
      <c r="J7340" s="370">
        <v>12.040000000000003</v>
      </c>
      <c r="K7340" s="371"/>
      <c r="L7340" s="495">
        <v>14.52</v>
      </c>
      <c r="M7340" s="488">
        <v>14.52</v>
      </c>
    </row>
    <row r="7341" spans="1:13" ht="24" x14ac:dyDescent="0.2">
      <c r="A7341" s="359" t="s">
        <v>11731</v>
      </c>
      <c r="B7341" s="418" t="s">
        <v>5898</v>
      </c>
      <c r="C7341" s="419" t="s">
        <v>6017</v>
      </c>
      <c r="D7341" s="418" t="s">
        <v>217</v>
      </c>
      <c r="E7341" s="418" t="s">
        <v>6018</v>
      </c>
      <c r="F7341" s="420" t="s">
        <v>5908</v>
      </c>
      <c r="G7341" s="421" t="s">
        <v>185</v>
      </c>
      <c r="H7341" s="422">
        <v>1.7500000000000002E-2</v>
      </c>
      <c r="I7341" s="423">
        <v>16.91</v>
      </c>
      <c r="J7341" s="423">
        <v>0.28999999999999998</v>
      </c>
      <c r="K7341" s="379"/>
      <c r="L7341" s="493">
        <v>20.38</v>
      </c>
      <c r="M7341" s="490"/>
    </row>
    <row r="7342" spans="1:13" ht="24" x14ac:dyDescent="0.2">
      <c r="A7342" s="359" t="s">
        <v>11732</v>
      </c>
      <c r="B7342" s="418" t="s">
        <v>5898</v>
      </c>
      <c r="C7342" s="419" t="s">
        <v>6019</v>
      </c>
      <c r="D7342" s="418" t="s">
        <v>217</v>
      </c>
      <c r="E7342" s="418" t="s">
        <v>6020</v>
      </c>
      <c r="F7342" s="420" t="s">
        <v>5908</v>
      </c>
      <c r="G7342" s="421" t="s">
        <v>185</v>
      </c>
      <c r="H7342" s="422">
        <v>0.1069</v>
      </c>
      <c r="I7342" s="423">
        <v>23.63</v>
      </c>
      <c r="J7342" s="423">
        <v>2.52</v>
      </c>
      <c r="K7342" s="379"/>
      <c r="L7342" s="493">
        <v>28.47</v>
      </c>
      <c r="M7342" s="490"/>
    </row>
    <row r="7343" spans="1:13" ht="24" x14ac:dyDescent="0.2">
      <c r="A7343" s="359" t="s">
        <v>15543</v>
      </c>
      <c r="B7343" s="424" t="s">
        <v>5898</v>
      </c>
      <c r="C7343" s="425" t="s">
        <v>6021</v>
      </c>
      <c r="D7343" s="424" t="s">
        <v>217</v>
      </c>
      <c r="E7343" s="424" t="s">
        <v>6022</v>
      </c>
      <c r="F7343" s="426" t="s">
        <v>5936</v>
      </c>
      <c r="G7343" s="427" t="s">
        <v>280</v>
      </c>
      <c r="H7343" s="428">
        <v>1</v>
      </c>
      <c r="I7343" s="429">
        <v>8.4700000000000006</v>
      </c>
      <c r="J7343" s="417">
        <v>8.4700000000000006</v>
      </c>
      <c r="K7343" s="379"/>
      <c r="L7343" s="489">
        <v>10.210000000000001</v>
      </c>
    </row>
    <row r="7344" spans="1:13" ht="24.75" thickBot="1" x14ac:dyDescent="0.25">
      <c r="A7344" s="359" t="s">
        <v>15544</v>
      </c>
      <c r="B7344" s="396" t="s">
        <v>5794</v>
      </c>
      <c r="C7344" s="397" t="s">
        <v>6023</v>
      </c>
      <c r="D7344" s="396" t="s">
        <v>217</v>
      </c>
      <c r="E7344" s="396" t="s">
        <v>6024</v>
      </c>
      <c r="F7344" s="398" t="s">
        <v>5798</v>
      </c>
      <c r="G7344" s="399" t="s">
        <v>160</v>
      </c>
      <c r="H7344" s="400">
        <v>1.19</v>
      </c>
      <c r="I7344" s="430">
        <v>0.18720000000000001</v>
      </c>
      <c r="J7344" s="380">
        <v>0.22</v>
      </c>
      <c r="K7344" s="379"/>
      <c r="L7344" s="489">
        <v>0.22</v>
      </c>
    </row>
    <row r="7345" spans="1:13" ht="24.75" thickTop="1" x14ac:dyDescent="0.2">
      <c r="A7345" s="359" t="s">
        <v>15545</v>
      </c>
      <c r="B7345" s="390" t="s">
        <v>5794</v>
      </c>
      <c r="C7345" s="391" t="s">
        <v>6025</v>
      </c>
      <c r="D7345" s="390" t="s">
        <v>217</v>
      </c>
      <c r="E7345" s="390" t="s">
        <v>6026</v>
      </c>
      <c r="F7345" s="392" t="s">
        <v>5798</v>
      </c>
      <c r="G7345" s="393" t="s">
        <v>280</v>
      </c>
      <c r="H7345" s="394">
        <v>2.5000000000000001E-2</v>
      </c>
      <c r="I7345" s="395">
        <v>21.99</v>
      </c>
      <c r="J7345" s="395">
        <v>0.54</v>
      </c>
      <c r="K7345" s="379"/>
      <c r="L7345" s="491">
        <v>26.5</v>
      </c>
    </row>
    <row r="7346" spans="1:13" x14ac:dyDescent="0.2">
      <c r="A7346" s="359" t="s">
        <v>11733</v>
      </c>
      <c r="B7346" s="360" t="s">
        <v>13435</v>
      </c>
      <c r="C7346" s="361" t="s">
        <v>5781</v>
      </c>
      <c r="D7346" s="360" t="s">
        <v>5782</v>
      </c>
      <c r="E7346" s="360" t="s">
        <v>5783</v>
      </c>
      <c r="F7346" s="362" t="s">
        <v>5784</v>
      </c>
      <c r="G7346" s="363" t="s">
        <v>5785</v>
      </c>
      <c r="H7346" s="361" t="s">
        <v>5786</v>
      </c>
      <c r="I7346" s="361" t="s">
        <v>5787</v>
      </c>
      <c r="J7346" s="361" t="s">
        <v>5788</v>
      </c>
      <c r="K7346" s="364"/>
      <c r="L7346" s="494"/>
    </row>
    <row r="7347" spans="1:13" x14ac:dyDescent="0.2">
      <c r="A7347" s="359" t="s">
        <v>11735</v>
      </c>
      <c r="B7347" s="365" t="s">
        <v>5789</v>
      </c>
      <c r="C7347" s="366" t="s">
        <v>6056</v>
      </c>
      <c r="D7347" s="365" t="s">
        <v>5791</v>
      </c>
      <c r="E7347" s="365" t="s">
        <v>352</v>
      </c>
      <c r="F7347" s="367">
        <v>6</v>
      </c>
      <c r="G7347" s="368" t="s">
        <v>5885</v>
      </c>
      <c r="H7347" s="369">
        <v>1</v>
      </c>
      <c r="I7347" s="370">
        <v>2441.0700000000002</v>
      </c>
      <c r="J7347" s="370">
        <v>2441.0699999999997</v>
      </c>
      <c r="K7347" s="371"/>
      <c r="L7347" s="495">
        <v>2940.63</v>
      </c>
      <c r="M7347" s="488">
        <v>2940.63</v>
      </c>
    </row>
    <row r="7348" spans="1:13" x14ac:dyDescent="0.2">
      <c r="A7348" s="359" t="s">
        <v>11736</v>
      </c>
      <c r="B7348" s="373" t="s">
        <v>5794</v>
      </c>
      <c r="C7348" s="374" t="s">
        <v>5795</v>
      </c>
      <c r="D7348" s="373" t="s">
        <v>5791</v>
      </c>
      <c r="E7348" s="373" t="s">
        <v>5302</v>
      </c>
      <c r="F7348" s="375" t="s">
        <v>5796</v>
      </c>
      <c r="G7348" s="376" t="s">
        <v>86</v>
      </c>
      <c r="H7348" s="377">
        <v>16.6907</v>
      </c>
      <c r="I7348" s="378">
        <v>12.5</v>
      </c>
      <c r="J7348" s="378">
        <v>208.63</v>
      </c>
      <c r="K7348" s="379"/>
      <c r="L7348" s="493">
        <v>15.06</v>
      </c>
    </row>
    <row r="7349" spans="1:13" x14ac:dyDescent="0.2">
      <c r="A7349" s="359" t="s">
        <v>11737</v>
      </c>
      <c r="B7349" s="373" t="s">
        <v>5794</v>
      </c>
      <c r="C7349" s="374" t="s">
        <v>6047</v>
      </c>
      <c r="D7349" s="373" t="s">
        <v>5791</v>
      </c>
      <c r="E7349" s="373" t="s">
        <v>5371</v>
      </c>
      <c r="F7349" s="375" t="s">
        <v>5798</v>
      </c>
      <c r="G7349" s="376" t="s">
        <v>5298</v>
      </c>
      <c r="H7349" s="377">
        <v>121</v>
      </c>
      <c r="I7349" s="378">
        <v>6.93</v>
      </c>
      <c r="J7349" s="378">
        <v>838.53</v>
      </c>
      <c r="K7349" s="379"/>
      <c r="L7349" s="493">
        <v>8.35</v>
      </c>
    </row>
    <row r="7350" spans="1:13" x14ac:dyDescent="0.2">
      <c r="A7350" s="359" t="s">
        <v>11738</v>
      </c>
      <c r="B7350" s="373" t="s">
        <v>5794</v>
      </c>
      <c r="C7350" s="374" t="s">
        <v>5797</v>
      </c>
      <c r="D7350" s="373" t="s">
        <v>5791</v>
      </c>
      <c r="E7350" s="373" t="s">
        <v>5380</v>
      </c>
      <c r="F7350" s="375" t="s">
        <v>5798</v>
      </c>
      <c r="G7350" s="376" t="s">
        <v>5298</v>
      </c>
      <c r="H7350" s="377">
        <v>320</v>
      </c>
      <c r="I7350" s="378">
        <v>0.52451084337349452</v>
      </c>
      <c r="J7350" s="378">
        <v>167.84</v>
      </c>
      <c r="K7350" s="379"/>
      <c r="L7350" s="493">
        <v>0.63</v>
      </c>
    </row>
    <row r="7351" spans="1:13" x14ac:dyDescent="0.2">
      <c r="A7351" s="359" t="s">
        <v>15546</v>
      </c>
      <c r="B7351" s="396" t="s">
        <v>5794</v>
      </c>
      <c r="C7351" s="397" t="s">
        <v>5971</v>
      </c>
      <c r="D7351" s="396" t="s">
        <v>5791</v>
      </c>
      <c r="E7351" s="396" t="s">
        <v>5293</v>
      </c>
      <c r="F7351" s="398" t="s">
        <v>5796</v>
      </c>
      <c r="G7351" s="399" t="s">
        <v>86</v>
      </c>
      <c r="H7351" s="400">
        <v>10.4427</v>
      </c>
      <c r="I7351" s="430">
        <v>18.510000000000002</v>
      </c>
      <c r="J7351" s="380">
        <v>193.29</v>
      </c>
      <c r="K7351" s="379"/>
      <c r="L7351" s="489">
        <v>22.3</v>
      </c>
    </row>
    <row r="7352" spans="1:13" ht="12.75" thickBot="1" x14ac:dyDescent="0.25">
      <c r="A7352" s="359" t="s">
        <v>15547</v>
      </c>
      <c r="B7352" s="396" t="s">
        <v>5794</v>
      </c>
      <c r="C7352" s="397" t="s">
        <v>5815</v>
      </c>
      <c r="D7352" s="396" t="s">
        <v>5791</v>
      </c>
      <c r="E7352" s="396" t="s">
        <v>5286</v>
      </c>
      <c r="F7352" s="398" t="s">
        <v>5796</v>
      </c>
      <c r="G7352" s="399" t="s">
        <v>86</v>
      </c>
      <c r="H7352" s="400">
        <v>5.8032000000000004</v>
      </c>
      <c r="I7352" s="430">
        <v>11.07</v>
      </c>
      <c r="J7352" s="380">
        <v>64.239999999999995</v>
      </c>
      <c r="K7352" s="379"/>
      <c r="L7352" s="489">
        <v>13.34</v>
      </c>
    </row>
    <row r="7353" spans="1:13" ht="12.75" thickTop="1" x14ac:dyDescent="0.2">
      <c r="A7353" s="359" t="s">
        <v>15548</v>
      </c>
      <c r="B7353" s="390" t="s">
        <v>5794</v>
      </c>
      <c r="C7353" s="391" t="s">
        <v>5882</v>
      </c>
      <c r="D7353" s="390" t="s">
        <v>5791</v>
      </c>
      <c r="E7353" s="390" t="s">
        <v>5402</v>
      </c>
      <c r="F7353" s="392" t="s">
        <v>5796</v>
      </c>
      <c r="G7353" s="393" t="s">
        <v>86</v>
      </c>
      <c r="H7353" s="394">
        <v>1.9348000000000001</v>
      </c>
      <c r="I7353" s="395">
        <v>18.510000000000002</v>
      </c>
      <c r="J7353" s="395">
        <v>35.81</v>
      </c>
      <c r="K7353" s="379"/>
      <c r="L7353" s="491">
        <v>22.3</v>
      </c>
    </row>
    <row r="7354" spans="1:13" x14ac:dyDescent="0.2">
      <c r="A7354" s="359" t="s">
        <v>11739</v>
      </c>
      <c r="B7354" s="373" t="s">
        <v>5794</v>
      </c>
      <c r="C7354" s="374" t="s">
        <v>5976</v>
      </c>
      <c r="D7354" s="373" t="s">
        <v>5791</v>
      </c>
      <c r="E7354" s="373" t="s">
        <v>5369</v>
      </c>
      <c r="F7354" s="375" t="s">
        <v>5798</v>
      </c>
      <c r="G7354" s="376" t="s">
        <v>5298</v>
      </c>
      <c r="H7354" s="377">
        <v>25.813700000000001</v>
      </c>
      <c r="I7354" s="378">
        <v>9.3000000000000007</v>
      </c>
      <c r="J7354" s="378">
        <v>240.06</v>
      </c>
      <c r="K7354" s="379"/>
      <c r="L7354" s="493">
        <v>11.21</v>
      </c>
    </row>
    <row r="7355" spans="1:13" x14ac:dyDescent="0.2">
      <c r="A7355" s="359" t="s">
        <v>11741</v>
      </c>
      <c r="B7355" s="373" t="s">
        <v>5794</v>
      </c>
      <c r="C7355" s="374" t="s">
        <v>6057</v>
      </c>
      <c r="D7355" s="373" t="s">
        <v>5791</v>
      </c>
      <c r="E7355" s="373" t="s">
        <v>5367</v>
      </c>
      <c r="F7355" s="375" t="s">
        <v>5798</v>
      </c>
      <c r="G7355" s="376" t="s">
        <v>5298</v>
      </c>
      <c r="H7355" s="377">
        <v>0.49</v>
      </c>
      <c r="I7355" s="378">
        <v>17.43</v>
      </c>
      <c r="J7355" s="378">
        <v>8.5399999999999991</v>
      </c>
      <c r="K7355" s="379"/>
      <c r="L7355" s="493">
        <v>21</v>
      </c>
    </row>
    <row r="7356" spans="1:13" x14ac:dyDescent="0.2">
      <c r="A7356" s="359" t="s">
        <v>11742</v>
      </c>
      <c r="B7356" s="373" t="s">
        <v>5794</v>
      </c>
      <c r="C7356" s="374" t="s">
        <v>5953</v>
      </c>
      <c r="D7356" s="373" t="s">
        <v>5791</v>
      </c>
      <c r="E7356" s="373" t="s">
        <v>5297</v>
      </c>
      <c r="F7356" s="375" t="s">
        <v>5798</v>
      </c>
      <c r="G7356" s="376" t="s">
        <v>5298</v>
      </c>
      <c r="H7356" s="377">
        <v>2.6692999999999998</v>
      </c>
      <c r="I7356" s="378">
        <v>20.12</v>
      </c>
      <c r="J7356" s="378">
        <v>53.7</v>
      </c>
      <c r="K7356" s="379"/>
      <c r="L7356" s="493">
        <v>24.25</v>
      </c>
    </row>
    <row r="7357" spans="1:13" x14ac:dyDescent="0.2">
      <c r="A7357" s="359" t="s">
        <v>11743</v>
      </c>
      <c r="B7357" s="373" t="s">
        <v>5794</v>
      </c>
      <c r="C7357" s="374" t="s">
        <v>5966</v>
      </c>
      <c r="D7357" s="373" t="s">
        <v>5791</v>
      </c>
      <c r="E7357" s="373" t="s">
        <v>5538</v>
      </c>
      <c r="F7357" s="375" t="s">
        <v>5798</v>
      </c>
      <c r="G7357" s="376" t="s">
        <v>5885</v>
      </c>
      <c r="H7357" s="377">
        <v>0.80900000000000005</v>
      </c>
      <c r="I7357" s="378">
        <v>146.86000000000001</v>
      </c>
      <c r="J7357" s="378">
        <v>118.8</v>
      </c>
      <c r="K7357" s="379"/>
      <c r="L7357" s="493">
        <v>176.93</v>
      </c>
    </row>
    <row r="7358" spans="1:13" x14ac:dyDescent="0.2">
      <c r="A7358" s="359" t="s">
        <v>11744</v>
      </c>
      <c r="B7358" s="373" t="s">
        <v>5794</v>
      </c>
      <c r="C7358" s="374" t="s">
        <v>5968</v>
      </c>
      <c r="D7358" s="373" t="s">
        <v>5791</v>
      </c>
      <c r="E7358" s="373" t="s">
        <v>5377</v>
      </c>
      <c r="F7358" s="375" t="s">
        <v>5798</v>
      </c>
      <c r="G7358" s="376" t="s">
        <v>5885</v>
      </c>
      <c r="H7358" s="377">
        <v>0.627</v>
      </c>
      <c r="I7358" s="378">
        <v>117.49</v>
      </c>
      <c r="J7358" s="378">
        <v>73.66</v>
      </c>
      <c r="K7358" s="379"/>
      <c r="L7358" s="493">
        <v>141.54</v>
      </c>
    </row>
    <row r="7359" spans="1:13" x14ac:dyDescent="0.2">
      <c r="A7359" s="359" t="s">
        <v>15549</v>
      </c>
      <c r="B7359" s="396" t="s">
        <v>5794</v>
      </c>
      <c r="C7359" s="397" t="s">
        <v>5801</v>
      </c>
      <c r="D7359" s="396" t="s">
        <v>5791</v>
      </c>
      <c r="E7359" s="396" t="s">
        <v>5362</v>
      </c>
      <c r="F7359" s="398" t="s">
        <v>5796</v>
      </c>
      <c r="G7359" s="399" t="s">
        <v>86</v>
      </c>
      <c r="H7359" s="400">
        <v>5.9859999999999998</v>
      </c>
      <c r="I7359" s="430">
        <v>18.510000000000002</v>
      </c>
      <c r="J7359" s="380">
        <v>110.8</v>
      </c>
      <c r="K7359" s="379"/>
      <c r="L7359" s="489">
        <v>22.3</v>
      </c>
    </row>
    <row r="7360" spans="1:13" ht="12.75" thickBot="1" x14ac:dyDescent="0.25">
      <c r="A7360" s="359" t="s">
        <v>15550</v>
      </c>
      <c r="B7360" s="396" t="s">
        <v>5794</v>
      </c>
      <c r="C7360" s="397" t="s">
        <v>5965</v>
      </c>
      <c r="D7360" s="396" t="s">
        <v>5791</v>
      </c>
      <c r="E7360" s="396" t="s">
        <v>5358</v>
      </c>
      <c r="F7360" s="398" t="s">
        <v>5796</v>
      </c>
      <c r="G7360" s="399" t="s">
        <v>86</v>
      </c>
      <c r="H7360" s="400">
        <v>0.64480000000000004</v>
      </c>
      <c r="I7360" s="430">
        <v>13.28</v>
      </c>
      <c r="J7360" s="380">
        <v>8.56</v>
      </c>
      <c r="K7360" s="379"/>
      <c r="L7360" s="489">
        <v>16</v>
      </c>
    </row>
    <row r="7361" spans="1:13" ht="12.75" thickTop="1" x14ac:dyDescent="0.2">
      <c r="A7361" s="359" t="s">
        <v>15551</v>
      </c>
      <c r="B7361" s="390" t="s">
        <v>5794</v>
      </c>
      <c r="C7361" s="391" t="s">
        <v>5967</v>
      </c>
      <c r="D7361" s="390" t="s">
        <v>5791</v>
      </c>
      <c r="E7361" s="390" t="s">
        <v>5375</v>
      </c>
      <c r="F7361" s="392" t="s">
        <v>5798</v>
      </c>
      <c r="G7361" s="393" t="s">
        <v>5885</v>
      </c>
      <c r="H7361" s="394">
        <v>0.20899999999999999</v>
      </c>
      <c r="I7361" s="395">
        <v>118.26</v>
      </c>
      <c r="J7361" s="395">
        <v>24.71</v>
      </c>
      <c r="K7361" s="379"/>
      <c r="L7361" s="491">
        <v>142.47</v>
      </c>
    </row>
    <row r="7362" spans="1:13" x14ac:dyDescent="0.2">
      <c r="A7362" s="359" t="s">
        <v>11745</v>
      </c>
      <c r="B7362" s="373" t="s">
        <v>5794</v>
      </c>
      <c r="C7362" s="374" t="s">
        <v>5955</v>
      </c>
      <c r="D7362" s="373" t="s">
        <v>5791</v>
      </c>
      <c r="E7362" s="373" t="s">
        <v>5387</v>
      </c>
      <c r="F7362" s="375" t="s">
        <v>5798</v>
      </c>
      <c r="G7362" s="376" t="s">
        <v>5298</v>
      </c>
      <c r="H7362" s="377">
        <v>1.1140000000000001</v>
      </c>
      <c r="I7362" s="378">
        <v>20.66</v>
      </c>
      <c r="J7362" s="378">
        <v>23.01</v>
      </c>
      <c r="K7362" s="379"/>
      <c r="L7362" s="493">
        <v>24.9</v>
      </c>
    </row>
    <row r="7363" spans="1:13" x14ac:dyDescent="0.2">
      <c r="A7363" s="359" t="s">
        <v>11747</v>
      </c>
      <c r="B7363" s="373" t="s">
        <v>5794</v>
      </c>
      <c r="C7363" s="374" t="s">
        <v>6006</v>
      </c>
      <c r="D7363" s="373" t="s">
        <v>5791</v>
      </c>
      <c r="E7363" s="373" t="s">
        <v>5384</v>
      </c>
      <c r="F7363" s="375" t="s">
        <v>5798</v>
      </c>
      <c r="G7363" s="376" t="s">
        <v>5385</v>
      </c>
      <c r="H7363" s="377">
        <v>22.821999999999999</v>
      </c>
      <c r="I7363" s="378">
        <v>11.87</v>
      </c>
      <c r="J7363" s="378">
        <v>270.89</v>
      </c>
      <c r="K7363" s="379"/>
      <c r="L7363" s="493">
        <v>14.3</v>
      </c>
    </row>
    <row r="7364" spans="1:13" x14ac:dyDescent="0.2">
      <c r="A7364" s="359" t="s">
        <v>11749</v>
      </c>
      <c r="B7364" s="360" t="s">
        <v>13436</v>
      </c>
      <c r="C7364" s="361" t="s">
        <v>5781</v>
      </c>
      <c r="D7364" s="360" t="s">
        <v>5782</v>
      </c>
      <c r="E7364" s="360" t="s">
        <v>5783</v>
      </c>
      <c r="F7364" s="362" t="s">
        <v>5784</v>
      </c>
      <c r="G7364" s="363" t="s">
        <v>5785</v>
      </c>
      <c r="H7364" s="361" t="s">
        <v>5786</v>
      </c>
      <c r="I7364" s="361" t="s">
        <v>5787</v>
      </c>
      <c r="J7364" s="361" t="s">
        <v>5788</v>
      </c>
      <c r="K7364" s="364"/>
      <c r="L7364" s="494"/>
    </row>
    <row r="7365" spans="1:13" x14ac:dyDescent="0.2">
      <c r="A7365" s="359" t="s">
        <v>11750</v>
      </c>
      <c r="B7365" s="365" t="s">
        <v>5789</v>
      </c>
      <c r="C7365" s="366" t="s">
        <v>6059</v>
      </c>
      <c r="D7365" s="365" t="s">
        <v>5791</v>
      </c>
      <c r="E7365" s="365" t="s">
        <v>302</v>
      </c>
      <c r="F7365" s="367">
        <v>6</v>
      </c>
      <c r="G7365" s="368" t="s">
        <v>5607</v>
      </c>
      <c r="H7365" s="369">
        <v>1</v>
      </c>
      <c r="I7365" s="370">
        <v>12.45</v>
      </c>
      <c r="J7365" s="370">
        <v>12.45</v>
      </c>
      <c r="K7365" s="371"/>
      <c r="L7365" s="495">
        <v>15</v>
      </c>
      <c r="M7365" s="488">
        <v>15</v>
      </c>
    </row>
    <row r="7366" spans="1:13" x14ac:dyDescent="0.2">
      <c r="A7366" s="359" t="s">
        <v>11751</v>
      </c>
      <c r="B7366" s="373" t="s">
        <v>5794</v>
      </c>
      <c r="C7366" s="374" t="s">
        <v>5998</v>
      </c>
      <c r="D7366" s="373" t="s">
        <v>5791</v>
      </c>
      <c r="E7366" s="373" t="s">
        <v>302</v>
      </c>
      <c r="F7366" s="375" t="s">
        <v>5798</v>
      </c>
      <c r="G7366" s="376" t="s">
        <v>5305</v>
      </c>
      <c r="H7366" s="377">
        <v>1</v>
      </c>
      <c r="I7366" s="378">
        <v>12.45</v>
      </c>
      <c r="J7366" s="378">
        <v>12.45</v>
      </c>
      <c r="K7366" s="379"/>
      <c r="L7366" s="493">
        <v>15</v>
      </c>
    </row>
    <row r="7367" spans="1:13" x14ac:dyDescent="0.2">
      <c r="A7367" s="359" t="s">
        <v>15552</v>
      </c>
      <c r="B7367" s="381" t="s">
        <v>13437</v>
      </c>
      <c r="C7367" s="382" t="s">
        <v>5781</v>
      </c>
      <c r="D7367" s="381" t="s">
        <v>5782</v>
      </c>
      <c r="E7367" s="381" t="s">
        <v>5783</v>
      </c>
      <c r="F7367" s="383" t="s">
        <v>5784</v>
      </c>
      <c r="G7367" s="384" t="s">
        <v>5785</v>
      </c>
      <c r="H7367" s="382" t="s">
        <v>5786</v>
      </c>
      <c r="I7367" s="431" t="s">
        <v>5787</v>
      </c>
      <c r="J7367" s="382" t="s">
        <v>5788</v>
      </c>
      <c r="K7367" s="364"/>
    </row>
    <row r="7368" spans="1:13" ht="36.75" thickBot="1" x14ac:dyDescent="0.25">
      <c r="A7368" s="359" t="s">
        <v>15553</v>
      </c>
      <c r="B7368" s="385" t="s">
        <v>5789</v>
      </c>
      <c r="C7368" s="386" t="s">
        <v>6114</v>
      </c>
      <c r="D7368" s="385" t="s">
        <v>217</v>
      </c>
      <c r="E7368" s="385" t="s">
        <v>385</v>
      </c>
      <c r="F7368" s="387" t="s">
        <v>6088</v>
      </c>
      <c r="G7368" s="388" t="s">
        <v>160</v>
      </c>
      <c r="H7368" s="389">
        <v>1</v>
      </c>
      <c r="I7368" s="432">
        <v>12.51</v>
      </c>
      <c r="J7368" s="372">
        <v>12.509999999999998</v>
      </c>
      <c r="K7368" s="371"/>
      <c r="L7368" s="488">
        <v>15.08</v>
      </c>
      <c r="M7368" s="488">
        <v>15.08</v>
      </c>
    </row>
    <row r="7369" spans="1:13" ht="24.75" thickTop="1" x14ac:dyDescent="0.2">
      <c r="A7369" s="359" t="s">
        <v>15554</v>
      </c>
      <c r="B7369" s="411" t="s">
        <v>5898</v>
      </c>
      <c r="C7369" s="412" t="s">
        <v>6089</v>
      </c>
      <c r="D7369" s="411" t="s">
        <v>217</v>
      </c>
      <c r="E7369" s="411" t="s">
        <v>6090</v>
      </c>
      <c r="F7369" s="413" t="s">
        <v>5908</v>
      </c>
      <c r="G7369" s="414" t="s">
        <v>185</v>
      </c>
      <c r="H7369" s="415">
        <v>0.222</v>
      </c>
      <c r="I7369" s="416">
        <v>17.43</v>
      </c>
      <c r="J7369" s="416">
        <v>3.86</v>
      </c>
      <c r="K7369" s="379"/>
      <c r="L7369" s="491">
        <v>21</v>
      </c>
    </row>
    <row r="7370" spans="1:13" ht="24" x14ac:dyDescent="0.2">
      <c r="A7370" s="359" t="s">
        <v>11752</v>
      </c>
      <c r="B7370" s="418" t="s">
        <v>5898</v>
      </c>
      <c r="C7370" s="419" t="s">
        <v>6091</v>
      </c>
      <c r="D7370" s="418" t="s">
        <v>217</v>
      </c>
      <c r="E7370" s="418" t="s">
        <v>6092</v>
      </c>
      <c r="F7370" s="420" t="s">
        <v>5908</v>
      </c>
      <c r="G7370" s="421" t="s">
        <v>185</v>
      </c>
      <c r="H7370" s="422">
        <v>0.222</v>
      </c>
      <c r="I7370" s="423">
        <v>24.12</v>
      </c>
      <c r="J7370" s="423">
        <v>5.35</v>
      </c>
      <c r="K7370" s="379"/>
      <c r="L7370" s="493">
        <v>29.06</v>
      </c>
    </row>
    <row r="7371" spans="1:13" ht="24" x14ac:dyDescent="0.2">
      <c r="A7371" s="359" t="s">
        <v>11754</v>
      </c>
      <c r="B7371" s="373" t="s">
        <v>5794</v>
      </c>
      <c r="C7371" s="374" t="s">
        <v>6115</v>
      </c>
      <c r="D7371" s="373" t="s">
        <v>217</v>
      </c>
      <c r="E7371" s="373" t="s">
        <v>6116</v>
      </c>
      <c r="F7371" s="375" t="s">
        <v>5798</v>
      </c>
      <c r="G7371" s="376" t="s">
        <v>160</v>
      </c>
      <c r="H7371" s="377">
        <v>1</v>
      </c>
      <c r="I7371" s="378">
        <v>3.3009666666666666</v>
      </c>
      <c r="J7371" s="378">
        <v>3.3</v>
      </c>
      <c r="K7371" s="379"/>
      <c r="L7371" s="493">
        <v>3.97</v>
      </c>
    </row>
    <row r="7372" spans="1:13" x14ac:dyDescent="0.2">
      <c r="A7372" s="359" t="s">
        <v>11755</v>
      </c>
      <c r="B7372" s="360" t="s">
        <v>13438</v>
      </c>
      <c r="C7372" s="361" t="s">
        <v>5781</v>
      </c>
      <c r="D7372" s="360" t="s">
        <v>5782</v>
      </c>
      <c r="E7372" s="360" t="s">
        <v>5783</v>
      </c>
      <c r="F7372" s="362" t="s">
        <v>5784</v>
      </c>
      <c r="G7372" s="363" t="s">
        <v>5785</v>
      </c>
      <c r="H7372" s="361" t="s">
        <v>5786</v>
      </c>
      <c r="I7372" s="361" t="s">
        <v>5787</v>
      </c>
      <c r="J7372" s="361" t="s">
        <v>5788</v>
      </c>
      <c r="K7372" s="364"/>
      <c r="L7372" s="494"/>
    </row>
    <row r="7373" spans="1:13" ht="36" x14ac:dyDescent="0.2">
      <c r="A7373" s="359" t="s">
        <v>11756</v>
      </c>
      <c r="B7373" s="365" t="s">
        <v>5789</v>
      </c>
      <c r="C7373" s="366" t="s">
        <v>6153</v>
      </c>
      <c r="D7373" s="365" t="s">
        <v>217</v>
      </c>
      <c r="E7373" s="365" t="s">
        <v>402</v>
      </c>
      <c r="F7373" s="367" t="s">
        <v>6088</v>
      </c>
      <c r="G7373" s="368" t="s">
        <v>160</v>
      </c>
      <c r="H7373" s="369">
        <v>1</v>
      </c>
      <c r="I7373" s="370">
        <v>24.599999999999998</v>
      </c>
      <c r="J7373" s="370">
        <v>24.6</v>
      </c>
      <c r="K7373" s="371"/>
      <c r="L7373" s="495">
        <v>29.65</v>
      </c>
      <c r="M7373" s="488">
        <v>29.65</v>
      </c>
    </row>
    <row r="7374" spans="1:13" ht="24" x14ac:dyDescent="0.2">
      <c r="A7374" s="359" t="s">
        <v>11757</v>
      </c>
      <c r="B7374" s="418" t="s">
        <v>5898</v>
      </c>
      <c r="C7374" s="419" t="s">
        <v>6089</v>
      </c>
      <c r="D7374" s="418" t="s">
        <v>217</v>
      </c>
      <c r="E7374" s="418" t="s">
        <v>6090</v>
      </c>
      <c r="F7374" s="420" t="s">
        <v>5908</v>
      </c>
      <c r="G7374" s="421" t="s">
        <v>185</v>
      </c>
      <c r="H7374" s="422">
        <v>0.55000000000000004</v>
      </c>
      <c r="I7374" s="423">
        <v>17.43</v>
      </c>
      <c r="J7374" s="423">
        <v>9.58</v>
      </c>
      <c r="K7374" s="379"/>
      <c r="L7374" s="493">
        <v>21</v>
      </c>
    </row>
    <row r="7375" spans="1:13" ht="24" x14ac:dyDescent="0.2">
      <c r="A7375" s="359" t="s">
        <v>11758</v>
      </c>
      <c r="B7375" s="418" t="s">
        <v>5898</v>
      </c>
      <c r="C7375" s="419" t="s">
        <v>6091</v>
      </c>
      <c r="D7375" s="418" t="s">
        <v>217</v>
      </c>
      <c r="E7375" s="418" t="s">
        <v>6092</v>
      </c>
      <c r="F7375" s="420" t="s">
        <v>5908</v>
      </c>
      <c r="G7375" s="421" t="s">
        <v>185</v>
      </c>
      <c r="H7375" s="422">
        <v>0.55000000000000004</v>
      </c>
      <c r="I7375" s="423">
        <v>24.12</v>
      </c>
      <c r="J7375" s="423">
        <v>13.26</v>
      </c>
      <c r="K7375" s="379"/>
      <c r="L7375" s="493">
        <v>29.06</v>
      </c>
    </row>
    <row r="7376" spans="1:13" ht="24" x14ac:dyDescent="0.2">
      <c r="A7376" s="359" t="s">
        <v>11759</v>
      </c>
      <c r="B7376" s="418" t="s">
        <v>5898</v>
      </c>
      <c r="C7376" s="419" t="s">
        <v>6130</v>
      </c>
      <c r="D7376" s="418" t="s">
        <v>217</v>
      </c>
      <c r="E7376" s="418" t="s">
        <v>6131</v>
      </c>
      <c r="F7376" s="420" t="s">
        <v>5908</v>
      </c>
      <c r="G7376" s="421" t="s">
        <v>5885</v>
      </c>
      <c r="H7376" s="422">
        <v>8.9999999999999998E-4</v>
      </c>
      <c r="I7376" s="423">
        <v>537.34</v>
      </c>
      <c r="J7376" s="423">
        <v>0.48</v>
      </c>
      <c r="K7376" s="379"/>
      <c r="L7376" s="493">
        <v>647.33000000000004</v>
      </c>
    </row>
    <row r="7377" spans="1:13" x14ac:dyDescent="0.2">
      <c r="A7377" s="359" t="s">
        <v>15555</v>
      </c>
      <c r="B7377" s="396" t="s">
        <v>5794</v>
      </c>
      <c r="C7377" s="397" t="s">
        <v>6132</v>
      </c>
      <c r="D7377" s="396" t="s">
        <v>217</v>
      </c>
      <c r="E7377" s="396" t="s">
        <v>6133</v>
      </c>
      <c r="F7377" s="398" t="s">
        <v>5798</v>
      </c>
      <c r="G7377" s="399" t="s">
        <v>160</v>
      </c>
      <c r="H7377" s="400">
        <v>1</v>
      </c>
      <c r="I7377" s="430">
        <v>1.2827</v>
      </c>
      <c r="J7377" s="380">
        <v>1.28</v>
      </c>
      <c r="K7377" s="379"/>
      <c r="L7377" s="489">
        <v>1.54</v>
      </c>
    </row>
    <row r="7378" spans="1:13" ht="12.75" thickBot="1" x14ac:dyDescent="0.25">
      <c r="A7378" s="359" t="s">
        <v>15556</v>
      </c>
      <c r="B7378" s="381" t="s">
        <v>13439</v>
      </c>
      <c r="C7378" s="382" t="s">
        <v>5781</v>
      </c>
      <c r="D7378" s="381" t="s">
        <v>5782</v>
      </c>
      <c r="E7378" s="381" t="s">
        <v>5783</v>
      </c>
      <c r="F7378" s="383" t="s">
        <v>5784</v>
      </c>
      <c r="G7378" s="384" t="s">
        <v>5785</v>
      </c>
      <c r="H7378" s="382" t="s">
        <v>5786</v>
      </c>
      <c r="I7378" s="431" t="s">
        <v>5787</v>
      </c>
      <c r="J7378" s="382" t="s">
        <v>5788</v>
      </c>
      <c r="K7378" s="364"/>
    </row>
    <row r="7379" spans="1:13" ht="36.75" thickTop="1" x14ac:dyDescent="0.2">
      <c r="A7379" s="359" t="s">
        <v>15557</v>
      </c>
      <c r="B7379" s="401" t="s">
        <v>5789</v>
      </c>
      <c r="C7379" s="402" t="s">
        <v>6147</v>
      </c>
      <c r="D7379" s="401" t="s">
        <v>217</v>
      </c>
      <c r="E7379" s="401" t="s">
        <v>11308</v>
      </c>
      <c r="F7379" s="403" t="s">
        <v>6088</v>
      </c>
      <c r="G7379" s="404" t="s">
        <v>160</v>
      </c>
      <c r="H7379" s="405">
        <v>1</v>
      </c>
      <c r="I7379" s="406">
        <v>8.5599999999999987</v>
      </c>
      <c r="J7379" s="406">
        <v>8.56</v>
      </c>
      <c r="K7379" s="371"/>
      <c r="L7379" s="496">
        <v>10.32</v>
      </c>
      <c r="M7379" s="488">
        <v>10.32</v>
      </c>
    </row>
    <row r="7380" spans="1:13" ht="24" x14ac:dyDescent="0.2">
      <c r="A7380" s="359" t="s">
        <v>11760</v>
      </c>
      <c r="B7380" s="418" t="s">
        <v>5898</v>
      </c>
      <c r="C7380" s="419" t="s">
        <v>6089</v>
      </c>
      <c r="D7380" s="418" t="s">
        <v>217</v>
      </c>
      <c r="E7380" s="418" t="s">
        <v>6090</v>
      </c>
      <c r="F7380" s="420" t="s">
        <v>5908</v>
      </c>
      <c r="G7380" s="421" t="s">
        <v>185</v>
      </c>
      <c r="H7380" s="422">
        <v>0.16400000000000001</v>
      </c>
      <c r="I7380" s="423">
        <v>17.43</v>
      </c>
      <c r="J7380" s="423">
        <v>2.85</v>
      </c>
      <c r="K7380" s="379"/>
      <c r="L7380" s="493">
        <v>21</v>
      </c>
    </row>
    <row r="7381" spans="1:13" ht="24" x14ac:dyDescent="0.2">
      <c r="A7381" s="359" t="s">
        <v>11762</v>
      </c>
      <c r="B7381" s="418" t="s">
        <v>5898</v>
      </c>
      <c r="C7381" s="419" t="s">
        <v>6091</v>
      </c>
      <c r="D7381" s="418" t="s">
        <v>217</v>
      </c>
      <c r="E7381" s="418" t="s">
        <v>6092</v>
      </c>
      <c r="F7381" s="420" t="s">
        <v>5908</v>
      </c>
      <c r="G7381" s="421" t="s">
        <v>185</v>
      </c>
      <c r="H7381" s="422">
        <v>0.16400000000000001</v>
      </c>
      <c r="I7381" s="423">
        <v>24.12</v>
      </c>
      <c r="J7381" s="423">
        <v>3.95</v>
      </c>
      <c r="K7381" s="379"/>
      <c r="L7381" s="493">
        <v>29.06</v>
      </c>
    </row>
    <row r="7382" spans="1:13" ht="24" x14ac:dyDescent="0.2">
      <c r="A7382" s="359" t="s">
        <v>11765</v>
      </c>
      <c r="B7382" s="418" t="s">
        <v>5898</v>
      </c>
      <c r="C7382" s="419" t="s">
        <v>6130</v>
      </c>
      <c r="D7382" s="418" t="s">
        <v>217</v>
      </c>
      <c r="E7382" s="418" t="s">
        <v>6131</v>
      </c>
      <c r="F7382" s="420" t="s">
        <v>5908</v>
      </c>
      <c r="G7382" s="421" t="s">
        <v>5885</v>
      </c>
      <c r="H7382" s="422">
        <v>8.9999999999999998E-4</v>
      </c>
      <c r="I7382" s="423">
        <v>537.34</v>
      </c>
      <c r="J7382" s="423">
        <v>0.48</v>
      </c>
      <c r="K7382" s="379"/>
      <c r="L7382" s="493">
        <v>647.33000000000004</v>
      </c>
    </row>
    <row r="7383" spans="1:13" x14ac:dyDescent="0.2">
      <c r="A7383" s="359" t="s">
        <v>11766</v>
      </c>
      <c r="B7383" s="373" t="s">
        <v>5794</v>
      </c>
      <c r="C7383" s="374" t="s">
        <v>6132</v>
      </c>
      <c r="D7383" s="373" t="s">
        <v>217</v>
      </c>
      <c r="E7383" s="373" t="s">
        <v>6133</v>
      </c>
      <c r="F7383" s="375" t="s">
        <v>5798</v>
      </c>
      <c r="G7383" s="376" t="s">
        <v>160</v>
      </c>
      <c r="H7383" s="377">
        <v>1</v>
      </c>
      <c r="I7383" s="378">
        <v>1.2827</v>
      </c>
      <c r="J7383" s="378">
        <v>1.28</v>
      </c>
      <c r="K7383" s="379"/>
      <c r="L7383" s="493">
        <v>1.54</v>
      </c>
    </row>
    <row r="7384" spans="1:13" x14ac:dyDescent="0.2">
      <c r="A7384" s="359" t="s">
        <v>11767</v>
      </c>
      <c r="B7384" s="360" t="s">
        <v>13440</v>
      </c>
      <c r="C7384" s="361" t="s">
        <v>5781</v>
      </c>
      <c r="D7384" s="360" t="s">
        <v>5782</v>
      </c>
      <c r="E7384" s="360" t="s">
        <v>5783</v>
      </c>
      <c r="F7384" s="362" t="s">
        <v>5784</v>
      </c>
      <c r="G7384" s="363" t="s">
        <v>5785</v>
      </c>
      <c r="H7384" s="361" t="s">
        <v>5786</v>
      </c>
      <c r="I7384" s="361" t="s">
        <v>5787</v>
      </c>
      <c r="J7384" s="361" t="s">
        <v>5788</v>
      </c>
      <c r="K7384" s="364"/>
      <c r="L7384" s="494"/>
    </row>
    <row r="7385" spans="1:13" ht="36" x14ac:dyDescent="0.2">
      <c r="A7385" s="359" t="s">
        <v>15558</v>
      </c>
      <c r="B7385" s="385" t="s">
        <v>5789</v>
      </c>
      <c r="C7385" s="386" t="s">
        <v>6129</v>
      </c>
      <c r="D7385" s="385" t="s">
        <v>217</v>
      </c>
      <c r="E7385" s="385" t="s">
        <v>392</v>
      </c>
      <c r="F7385" s="387" t="s">
        <v>6088</v>
      </c>
      <c r="G7385" s="388" t="s">
        <v>160</v>
      </c>
      <c r="H7385" s="389">
        <v>1</v>
      </c>
      <c r="I7385" s="432">
        <v>13.84</v>
      </c>
      <c r="J7385" s="372">
        <v>13.84</v>
      </c>
      <c r="K7385" s="371"/>
      <c r="L7385" s="488">
        <v>16.68</v>
      </c>
      <c r="M7385" s="488">
        <v>16.68</v>
      </c>
    </row>
    <row r="7386" spans="1:13" ht="24.75" thickBot="1" x14ac:dyDescent="0.25">
      <c r="A7386" s="359" t="s">
        <v>15559</v>
      </c>
      <c r="B7386" s="424" t="s">
        <v>5898</v>
      </c>
      <c r="C7386" s="425" t="s">
        <v>6089</v>
      </c>
      <c r="D7386" s="424" t="s">
        <v>217</v>
      </c>
      <c r="E7386" s="424" t="s">
        <v>6090</v>
      </c>
      <c r="F7386" s="426" t="s">
        <v>5908</v>
      </c>
      <c r="G7386" s="427" t="s">
        <v>185</v>
      </c>
      <c r="H7386" s="428">
        <v>0.29099999999999998</v>
      </c>
      <c r="I7386" s="429">
        <v>17.43</v>
      </c>
      <c r="J7386" s="417">
        <v>5.07</v>
      </c>
      <c r="K7386" s="379"/>
      <c r="L7386" s="489">
        <v>21</v>
      </c>
    </row>
    <row r="7387" spans="1:13" ht="24.75" thickTop="1" x14ac:dyDescent="0.2">
      <c r="A7387" s="359" t="s">
        <v>15560</v>
      </c>
      <c r="B7387" s="411" t="s">
        <v>5898</v>
      </c>
      <c r="C7387" s="412" t="s">
        <v>6091</v>
      </c>
      <c r="D7387" s="411" t="s">
        <v>217</v>
      </c>
      <c r="E7387" s="411" t="s">
        <v>6092</v>
      </c>
      <c r="F7387" s="413" t="s">
        <v>5908</v>
      </c>
      <c r="G7387" s="414" t="s">
        <v>185</v>
      </c>
      <c r="H7387" s="415">
        <v>0.29099999999999998</v>
      </c>
      <c r="I7387" s="416">
        <v>24.12</v>
      </c>
      <c r="J7387" s="416">
        <v>7.01</v>
      </c>
      <c r="K7387" s="379"/>
      <c r="L7387" s="491">
        <v>29.06</v>
      </c>
    </row>
    <row r="7388" spans="1:13" ht="24" x14ac:dyDescent="0.2">
      <c r="A7388" s="359" t="s">
        <v>11770</v>
      </c>
      <c r="B7388" s="418" t="s">
        <v>5898</v>
      </c>
      <c r="C7388" s="419" t="s">
        <v>6130</v>
      </c>
      <c r="D7388" s="418" t="s">
        <v>217</v>
      </c>
      <c r="E7388" s="418" t="s">
        <v>6131</v>
      </c>
      <c r="F7388" s="420" t="s">
        <v>5908</v>
      </c>
      <c r="G7388" s="421" t="s">
        <v>5885</v>
      </c>
      <c r="H7388" s="422">
        <v>8.9999999999999998E-4</v>
      </c>
      <c r="I7388" s="423">
        <v>537.34</v>
      </c>
      <c r="J7388" s="423">
        <v>0.48</v>
      </c>
      <c r="K7388" s="379"/>
      <c r="L7388" s="493">
        <v>647.33000000000004</v>
      </c>
    </row>
    <row r="7389" spans="1:13" x14ac:dyDescent="0.2">
      <c r="A7389" s="359" t="s">
        <v>11772</v>
      </c>
      <c r="B7389" s="373" t="s">
        <v>5794</v>
      </c>
      <c r="C7389" s="374" t="s">
        <v>6132</v>
      </c>
      <c r="D7389" s="373" t="s">
        <v>217</v>
      </c>
      <c r="E7389" s="373" t="s">
        <v>6133</v>
      </c>
      <c r="F7389" s="375" t="s">
        <v>5798</v>
      </c>
      <c r="G7389" s="376" t="s">
        <v>160</v>
      </c>
      <c r="H7389" s="377">
        <v>1</v>
      </c>
      <c r="I7389" s="378">
        <v>1.2827</v>
      </c>
      <c r="J7389" s="378">
        <v>1.28</v>
      </c>
      <c r="K7389" s="379"/>
      <c r="L7389" s="493">
        <v>1.54</v>
      </c>
    </row>
    <row r="7390" spans="1:13" x14ac:dyDescent="0.2">
      <c r="A7390" s="359" t="s">
        <v>11774</v>
      </c>
      <c r="B7390" s="360" t="s">
        <v>13441</v>
      </c>
      <c r="C7390" s="361" t="s">
        <v>5781</v>
      </c>
      <c r="D7390" s="360" t="s">
        <v>5782</v>
      </c>
      <c r="E7390" s="360" t="s">
        <v>5783</v>
      </c>
      <c r="F7390" s="362" t="s">
        <v>5784</v>
      </c>
      <c r="G7390" s="363" t="s">
        <v>5785</v>
      </c>
      <c r="H7390" s="361" t="s">
        <v>5786</v>
      </c>
      <c r="I7390" s="361" t="s">
        <v>5787</v>
      </c>
      <c r="J7390" s="361" t="s">
        <v>5788</v>
      </c>
      <c r="K7390" s="364"/>
      <c r="L7390" s="494"/>
    </row>
    <row r="7391" spans="1:13" x14ac:dyDescent="0.2">
      <c r="A7391" s="359" t="s">
        <v>11775</v>
      </c>
      <c r="B7391" s="365" t="s">
        <v>5789</v>
      </c>
      <c r="C7391" s="366" t="s">
        <v>6106</v>
      </c>
      <c r="D7391" s="365" t="s">
        <v>5791</v>
      </c>
      <c r="E7391" s="365" t="s">
        <v>381</v>
      </c>
      <c r="F7391" s="367">
        <v>7</v>
      </c>
      <c r="G7391" s="368" t="s">
        <v>5305</v>
      </c>
      <c r="H7391" s="369">
        <v>1</v>
      </c>
      <c r="I7391" s="370">
        <v>4.25</v>
      </c>
      <c r="J7391" s="370">
        <v>4.25</v>
      </c>
      <c r="K7391" s="371"/>
      <c r="L7391" s="495">
        <v>5.13</v>
      </c>
      <c r="M7391" s="488">
        <v>5.13</v>
      </c>
    </row>
    <row r="7392" spans="1:13" x14ac:dyDescent="0.2">
      <c r="A7392" s="359" t="s">
        <v>11776</v>
      </c>
      <c r="B7392" s="373" t="s">
        <v>5794</v>
      </c>
      <c r="C7392" s="374" t="s">
        <v>5795</v>
      </c>
      <c r="D7392" s="373" t="s">
        <v>5791</v>
      </c>
      <c r="E7392" s="373" t="s">
        <v>5302</v>
      </c>
      <c r="F7392" s="375" t="s">
        <v>5796</v>
      </c>
      <c r="G7392" s="376" t="s">
        <v>86</v>
      </c>
      <c r="H7392" s="377">
        <v>0.08</v>
      </c>
      <c r="I7392" s="378">
        <v>12.5</v>
      </c>
      <c r="J7392" s="378">
        <v>1</v>
      </c>
      <c r="K7392" s="379"/>
      <c r="L7392" s="493">
        <v>15.06</v>
      </c>
    </row>
    <row r="7393" spans="1:13" x14ac:dyDescent="0.2">
      <c r="A7393" s="359" t="s">
        <v>15561</v>
      </c>
      <c r="B7393" s="396" t="s">
        <v>5794</v>
      </c>
      <c r="C7393" s="397" t="s">
        <v>6062</v>
      </c>
      <c r="D7393" s="396" t="s">
        <v>5791</v>
      </c>
      <c r="E7393" s="396" t="s">
        <v>5341</v>
      </c>
      <c r="F7393" s="398" t="s">
        <v>5796</v>
      </c>
      <c r="G7393" s="399" t="s">
        <v>86</v>
      </c>
      <c r="H7393" s="400">
        <v>0.08</v>
      </c>
      <c r="I7393" s="430">
        <v>18.510000000000002</v>
      </c>
      <c r="J7393" s="380">
        <v>1.48</v>
      </c>
      <c r="K7393" s="379"/>
      <c r="L7393" s="489">
        <v>22.3</v>
      </c>
    </row>
    <row r="7394" spans="1:13" ht="12.75" thickBot="1" x14ac:dyDescent="0.25">
      <c r="A7394" s="359" t="s">
        <v>15562</v>
      </c>
      <c r="B7394" s="396" t="s">
        <v>5794</v>
      </c>
      <c r="C7394" s="397" t="s">
        <v>6107</v>
      </c>
      <c r="D7394" s="396" t="s">
        <v>5791</v>
      </c>
      <c r="E7394" s="396" t="s">
        <v>6108</v>
      </c>
      <c r="F7394" s="398" t="s">
        <v>5798</v>
      </c>
      <c r="G7394" s="399" t="s">
        <v>5305</v>
      </c>
      <c r="H7394" s="400">
        <v>1</v>
      </c>
      <c r="I7394" s="430">
        <v>1.7711000000000001</v>
      </c>
      <c r="J7394" s="380">
        <v>1.77</v>
      </c>
      <c r="K7394" s="379"/>
      <c r="L7394" s="489">
        <v>2.15</v>
      </c>
    </row>
    <row r="7395" spans="1:13" ht="12.75" thickTop="1" x14ac:dyDescent="0.2">
      <c r="A7395" s="359" t="s">
        <v>15563</v>
      </c>
      <c r="B7395" s="407" t="s">
        <v>13442</v>
      </c>
      <c r="C7395" s="408" t="s">
        <v>5781</v>
      </c>
      <c r="D7395" s="407" t="s">
        <v>5782</v>
      </c>
      <c r="E7395" s="407" t="s">
        <v>5783</v>
      </c>
      <c r="F7395" s="409" t="s">
        <v>5784</v>
      </c>
      <c r="G7395" s="410" t="s">
        <v>5785</v>
      </c>
      <c r="H7395" s="408" t="s">
        <v>5786</v>
      </c>
      <c r="I7395" s="408" t="s">
        <v>5787</v>
      </c>
      <c r="J7395" s="408" t="s">
        <v>5788</v>
      </c>
      <c r="K7395" s="364"/>
      <c r="L7395" s="492"/>
    </row>
    <row r="7396" spans="1:13" x14ac:dyDescent="0.2">
      <c r="A7396" s="359" t="s">
        <v>11779</v>
      </c>
      <c r="B7396" s="365" t="s">
        <v>5789</v>
      </c>
      <c r="C7396" s="366" t="s">
        <v>6103</v>
      </c>
      <c r="D7396" s="365" t="s">
        <v>5791</v>
      </c>
      <c r="E7396" s="365" t="s">
        <v>379</v>
      </c>
      <c r="F7396" s="367">
        <v>7</v>
      </c>
      <c r="G7396" s="368" t="s">
        <v>5305</v>
      </c>
      <c r="H7396" s="369">
        <v>1</v>
      </c>
      <c r="I7396" s="370">
        <v>17.549999999999997</v>
      </c>
      <c r="J7396" s="370">
        <v>17.549999999999997</v>
      </c>
      <c r="K7396" s="371"/>
      <c r="L7396" s="495">
        <v>21.15</v>
      </c>
      <c r="M7396" s="488">
        <v>21.15</v>
      </c>
    </row>
    <row r="7397" spans="1:13" x14ac:dyDescent="0.2">
      <c r="A7397" s="359" t="s">
        <v>11781</v>
      </c>
      <c r="B7397" s="373" t="s">
        <v>5794</v>
      </c>
      <c r="C7397" s="374" t="s">
        <v>5795</v>
      </c>
      <c r="D7397" s="373" t="s">
        <v>5791</v>
      </c>
      <c r="E7397" s="373" t="s">
        <v>5302</v>
      </c>
      <c r="F7397" s="375" t="s">
        <v>5796</v>
      </c>
      <c r="G7397" s="376" t="s">
        <v>86</v>
      </c>
      <c r="H7397" s="377">
        <v>0.34</v>
      </c>
      <c r="I7397" s="378">
        <v>12.5</v>
      </c>
      <c r="J7397" s="378">
        <v>4.25</v>
      </c>
      <c r="K7397" s="379"/>
      <c r="L7397" s="493">
        <v>15.06</v>
      </c>
    </row>
    <row r="7398" spans="1:13" x14ac:dyDescent="0.2">
      <c r="A7398" s="359" t="s">
        <v>11783</v>
      </c>
      <c r="B7398" s="373" t="s">
        <v>5794</v>
      </c>
      <c r="C7398" s="374" t="s">
        <v>6062</v>
      </c>
      <c r="D7398" s="373" t="s">
        <v>5791</v>
      </c>
      <c r="E7398" s="373" t="s">
        <v>5341</v>
      </c>
      <c r="F7398" s="375" t="s">
        <v>5796</v>
      </c>
      <c r="G7398" s="376" t="s">
        <v>86</v>
      </c>
      <c r="H7398" s="377">
        <v>0.34</v>
      </c>
      <c r="I7398" s="378">
        <v>18.510000000000002</v>
      </c>
      <c r="J7398" s="378">
        <v>6.29</v>
      </c>
      <c r="K7398" s="379"/>
      <c r="L7398" s="493">
        <v>22.3</v>
      </c>
    </row>
    <row r="7399" spans="1:13" x14ac:dyDescent="0.2">
      <c r="A7399" s="359" t="s">
        <v>11784</v>
      </c>
      <c r="B7399" s="373" t="s">
        <v>5794</v>
      </c>
      <c r="C7399" s="374" t="s">
        <v>6104</v>
      </c>
      <c r="D7399" s="373" t="s">
        <v>5791</v>
      </c>
      <c r="E7399" s="373" t="s">
        <v>379</v>
      </c>
      <c r="F7399" s="375" t="s">
        <v>5798</v>
      </c>
      <c r="G7399" s="376" t="s">
        <v>5305</v>
      </c>
      <c r="H7399" s="377">
        <v>1</v>
      </c>
      <c r="I7399" s="378">
        <v>7.01</v>
      </c>
      <c r="J7399" s="378">
        <v>7.01</v>
      </c>
      <c r="K7399" s="379"/>
      <c r="L7399" s="493">
        <v>8.4499999999999993</v>
      </c>
    </row>
    <row r="7400" spans="1:13" x14ac:dyDescent="0.2">
      <c r="A7400" s="359" t="s">
        <v>11785</v>
      </c>
      <c r="B7400" s="360" t="s">
        <v>13443</v>
      </c>
      <c r="C7400" s="361" t="s">
        <v>5781</v>
      </c>
      <c r="D7400" s="360" t="s">
        <v>5782</v>
      </c>
      <c r="E7400" s="360" t="s">
        <v>5783</v>
      </c>
      <c r="F7400" s="362" t="s">
        <v>5784</v>
      </c>
      <c r="G7400" s="363" t="s">
        <v>5785</v>
      </c>
      <c r="H7400" s="361" t="s">
        <v>5786</v>
      </c>
      <c r="I7400" s="361" t="s">
        <v>5787</v>
      </c>
      <c r="J7400" s="361" t="s">
        <v>5788</v>
      </c>
      <c r="K7400" s="364"/>
      <c r="L7400" s="494"/>
    </row>
    <row r="7401" spans="1:13" x14ac:dyDescent="0.2">
      <c r="A7401" s="359" t="s">
        <v>11788</v>
      </c>
      <c r="B7401" s="365" t="s">
        <v>5789</v>
      </c>
      <c r="C7401" s="366" t="s">
        <v>6110</v>
      </c>
      <c r="D7401" s="365" t="s">
        <v>5791</v>
      </c>
      <c r="E7401" s="365" t="s">
        <v>383</v>
      </c>
      <c r="F7401" s="367">
        <v>7</v>
      </c>
      <c r="G7401" s="368" t="s">
        <v>5305</v>
      </c>
      <c r="H7401" s="369">
        <v>1</v>
      </c>
      <c r="I7401" s="370">
        <v>1.1200000000000001</v>
      </c>
      <c r="J7401" s="370">
        <v>1.1200000000000001</v>
      </c>
      <c r="K7401" s="371"/>
      <c r="L7401" s="495">
        <v>1.36</v>
      </c>
      <c r="M7401" s="488">
        <v>1.36</v>
      </c>
    </row>
    <row r="7402" spans="1:13" x14ac:dyDescent="0.2">
      <c r="A7402" s="359" t="s">
        <v>15564</v>
      </c>
      <c r="B7402" s="396" t="s">
        <v>5794</v>
      </c>
      <c r="C7402" s="397" t="s">
        <v>5795</v>
      </c>
      <c r="D7402" s="396" t="s">
        <v>5791</v>
      </c>
      <c r="E7402" s="396" t="s">
        <v>5302</v>
      </c>
      <c r="F7402" s="398" t="s">
        <v>5796</v>
      </c>
      <c r="G7402" s="399" t="s">
        <v>86</v>
      </c>
      <c r="H7402" s="400">
        <v>0.03</v>
      </c>
      <c r="I7402" s="430">
        <v>12.5</v>
      </c>
      <c r="J7402" s="380">
        <v>0.37</v>
      </c>
      <c r="K7402" s="379"/>
      <c r="L7402" s="489">
        <v>15.06</v>
      </c>
    </row>
    <row r="7403" spans="1:13" ht="12.75" thickBot="1" x14ac:dyDescent="0.25">
      <c r="A7403" s="359" t="s">
        <v>15565</v>
      </c>
      <c r="B7403" s="396" t="s">
        <v>5794</v>
      </c>
      <c r="C7403" s="397" t="s">
        <v>6062</v>
      </c>
      <c r="D7403" s="396" t="s">
        <v>5791</v>
      </c>
      <c r="E7403" s="396" t="s">
        <v>5341</v>
      </c>
      <c r="F7403" s="398" t="s">
        <v>5796</v>
      </c>
      <c r="G7403" s="399" t="s">
        <v>86</v>
      </c>
      <c r="H7403" s="400">
        <v>0.03</v>
      </c>
      <c r="I7403" s="430">
        <v>18.510000000000002</v>
      </c>
      <c r="J7403" s="380">
        <v>0.55000000000000004</v>
      </c>
      <c r="K7403" s="379"/>
      <c r="L7403" s="489">
        <v>22.3</v>
      </c>
    </row>
    <row r="7404" spans="1:13" ht="12.75" thickTop="1" x14ac:dyDescent="0.2">
      <c r="A7404" s="359" t="s">
        <v>15566</v>
      </c>
      <c r="B7404" s="390" t="s">
        <v>5794</v>
      </c>
      <c r="C7404" s="391" t="s">
        <v>6111</v>
      </c>
      <c r="D7404" s="390" t="s">
        <v>5791</v>
      </c>
      <c r="E7404" s="390" t="s">
        <v>6112</v>
      </c>
      <c r="F7404" s="392" t="s">
        <v>5798</v>
      </c>
      <c r="G7404" s="393" t="s">
        <v>5305</v>
      </c>
      <c r="H7404" s="394">
        <v>1</v>
      </c>
      <c r="I7404" s="395">
        <v>0.2</v>
      </c>
      <c r="J7404" s="395">
        <v>0.2</v>
      </c>
      <c r="K7404" s="379"/>
      <c r="L7404" s="491">
        <v>0.25</v>
      </c>
    </row>
    <row r="7405" spans="1:13" x14ac:dyDescent="0.2">
      <c r="A7405" s="359" t="s">
        <v>11791</v>
      </c>
      <c r="B7405" s="360" t="s">
        <v>13444</v>
      </c>
      <c r="C7405" s="361" t="s">
        <v>5781</v>
      </c>
      <c r="D7405" s="360" t="s">
        <v>5782</v>
      </c>
      <c r="E7405" s="360" t="s">
        <v>5783</v>
      </c>
      <c r="F7405" s="362" t="s">
        <v>5784</v>
      </c>
      <c r="G7405" s="363" t="s">
        <v>5785</v>
      </c>
      <c r="H7405" s="361" t="s">
        <v>5786</v>
      </c>
      <c r="I7405" s="361" t="s">
        <v>5787</v>
      </c>
      <c r="J7405" s="361" t="s">
        <v>5788</v>
      </c>
      <c r="K7405" s="364"/>
      <c r="L7405" s="494"/>
    </row>
    <row r="7406" spans="1:13" x14ac:dyDescent="0.2">
      <c r="A7406" s="359" t="s">
        <v>11793</v>
      </c>
      <c r="B7406" s="365" t="s">
        <v>5789</v>
      </c>
      <c r="C7406" s="366" t="s">
        <v>6066</v>
      </c>
      <c r="D7406" s="365" t="s">
        <v>5791</v>
      </c>
      <c r="E7406" s="365" t="s">
        <v>359</v>
      </c>
      <c r="F7406" s="367">
        <v>7</v>
      </c>
      <c r="G7406" s="368" t="s">
        <v>5607</v>
      </c>
      <c r="H7406" s="369">
        <v>1</v>
      </c>
      <c r="I7406" s="370">
        <v>7.8900000000000006</v>
      </c>
      <c r="J7406" s="370">
        <v>7.89</v>
      </c>
      <c r="K7406" s="371"/>
      <c r="L7406" s="495">
        <v>9.5</v>
      </c>
      <c r="M7406" s="488">
        <v>9.5</v>
      </c>
    </row>
    <row r="7407" spans="1:13" x14ac:dyDescent="0.2">
      <c r="A7407" s="359" t="s">
        <v>11794</v>
      </c>
      <c r="B7407" s="373" t="s">
        <v>5794</v>
      </c>
      <c r="C7407" s="374" t="s">
        <v>5795</v>
      </c>
      <c r="D7407" s="373" t="s">
        <v>5791</v>
      </c>
      <c r="E7407" s="373" t="s">
        <v>5302</v>
      </c>
      <c r="F7407" s="375" t="s">
        <v>5796</v>
      </c>
      <c r="G7407" s="376" t="s">
        <v>86</v>
      </c>
      <c r="H7407" s="377">
        <v>0.13</v>
      </c>
      <c r="I7407" s="378">
        <v>12.5</v>
      </c>
      <c r="J7407" s="378">
        <v>1.62</v>
      </c>
      <c r="K7407" s="379"/>
      <c r="L7407" s="493">
        <v>15.06</v>
      </c>
    </row>
    <row r="7408" spans="1:13" x14ac:dyDescent="0.2">
      <c r="A7408" s="359" t="s">
        <v>11795</v>
      </c>
      <c r="B7408" s="373" t="s">
        <v>5794</v>
      </c>
      <c r="C7408" s="374" t="s">
        <v>6062</v>
      </c>
      <c r="D7408" s="373" t="s">
        <v>5791</v>
      </c>
      <c r="E7408" s="373" t="s">
        <v>5341</v>
      </c>
      <c r="F7408" s="375" t="s">
        <v>5796</v>
      </c>
      <c r="G7408" s="376" t="s">
        <v>86</v>
      </c>
      <c r="H7408" s="377">
        <v>0.13</v>
      </c>
      <c r="I7408" s="378">
        <v>18.510000000000002</v>
      </c>
      <c r="J7408" s="378">
        <v>2.4</v>
      </c>
      <c r="K7408" s="379"/>
      <c r="L7408" s="493">
        <v>22.3</v>
      </c>
    </row>
    <row r="7409" spans="1:13" x14ac:dyDescent="0.2">
      <c r="A7409" s="359" t="s">
        <v>11796</v>
      </c>
      <c r="B7409" s="373" t="s">
        <v>5794</v>
      </c>
      <c r="C7409" s="374" t="s">
        <v>6067</v>
      </c>
      <c r="D7409" s="373" t="s">
        <v>5791</v>
      </c>
      <c r="E7409" s="373" t="s">
        <v>6068</v>
      </c>
      <c r="F7409" s="375" t="s">
        <v>5798</v>
      </c>
      <c r="G7409" s="376" t="s">
        <v>5305</v>
      </c>
      <c r="H7409" s="377">
        <v>1</v>
      </c>
      <c r="I7409" s="378">
        <v>3.8728666666666669</v>
      </c>
      <c r="J7409" s="378">
        <v>3.87</v>
      </c>
      <c r="K7409" s="379"/>
      <c r="L7409" s="493">
        <v>4.66</v>
      </c>
    </row>
    <row r="7410" spans="1:13" x14ac:dyDescent="0.2">
      <c r="A7410" s="359" t="s">
        <v>15567</v>
      </c>
      <c r="B7410" s="381" t="s">
        <v>13445</v>
      </c>
      <c r="C7410" s="382" t="s">
        <v>5781</v>
      </c>
      <c r="D7410" s="381" t="s">
        <v>5782</v>
      </c>
      <c r="E7410" s="381" t="s">
        <v>5783</v>
      </c>
      <c r="F7410" s="383" t="s">
        <v>5784</v>
      </c>
      <c r="G7410" s="384" t="s">
        <v>5785</v>
      </c>
      <c r="H7410" s="382" t="s">
        <v>5786</v>
      </c>
      <c r="I7410" s="431" t="s">
        <v>5787</v>
      </c>
      <c r="J7410" s="382" t="s">
        <v>5788</v>
      </c>
      <c r="K7410" s="364"/>
    </row>
    <row r="7411" spans="1:13" ht="12.75" thickBot="1" x14ac:dyDescent="0.25">
      <c r="A7411" s="359" t="s">
        <v>15568</v>
      </c>
      <c r="B7411" s="385" t="s">
        <v>5789</v>
      </c>
      <c r="C7411" s="386" t="s">
        <v>6061</v>
      </c>
      <c r="D7411" s="385" t="s">
        <v>5791</v>
      </c>
      <c r="E7411" s="385" t="s">
        <v>357</v>
      </c>
      <c r="F7411" s="387">
        <v>7</v>
      </c>
      <c r="G7411" s="388" t="s">
        <v>172</v>
      </c>
      <c r="H7411" s="389">
        <v>1</v>
      </c>
      <c r="I7411" s="432">
        <v>15.940000000000001</v>
      </c>
      <c r="J7411" s="372">
        <v>15.940000000000001</v>
      </c>
      <c r="K7411" s="371"/>
      <c r="L7411" s="488">
        <v>19.21</v>
      </c>
      <c r="M7411" s="488">
        <v>19.21</v>
      </c>
    </row>
    <row r="7412" spans="1:13" ht="12.75" thickTop="1" x14ac:dyDescent="0.2">
      <c r="A7412" s="359" t="s">
        <v>15569</v>
      </c>
      <c r="B7412" s="390" t="s">
        <v>5794</v>
      </c>
      <c r="C7412" s="391" t="s">
        <v>5795</v>
      </c>
      <c r="D7412" s="390" t="s">
        <v>5791</v>
      </c>
      <c r="E7412" s="390" t="s">
        <v>5302</v>
      </c>
      <c r="F7412" s="392" t="s">
        <v>5796</v>
      </c>
      <c r="G7412" s="393" t="s">
        <v>86</v>
      </c>
      <c r="H7412" s="394">
        <v>0.3</v>
      </c>
      <c r="I7412" s="395">
        <v>12.5</v>
      </c>
      <c r="J7412" s="395">
        <v>3.75</v>
      </c>
      <c r="K7412" s="379"/>
      <c r="L7412" s="491">
        <v>15.06</v>
      </c>
    </row>
    <row r="7413" spans="1:13" x14ac:dyDescent="0.2">
      <c r="A7413" s="359" t="s">
        <v>11797</v>
      </c>
      <c r="B7413" s="373" t="s">
        <v>5794</v>
      </c>
      <c r="C7413" s="374" t="s">
        <v>6062</v>
      </c>
      <c r="D7413" s="373" t="s">
        <v>5791</v>
      </c>
      <c r="E7413" s="373" t="s">
        <v>5341</v>
      </c>
      <c r="F7413" s="375" t="s">
        <v>5796</v>
      </c>
      <c r="G7413" s="376" t="s">
        <v>86</v>
      </c>
      <c r="H7413" s="377">
        <v>0.3</v>
      </c>
      <c r="I7413" s="378">
        <v>18.510000000000002</v>
      </c>
      <c r="J7413" s="378">
        <v>5.55</v>
      </c>
      <c r="K7413" s="379"/>
      <c r="L7413" s="493">
        <v>22.3</v>
      </c>
    </row>
    <row r="7414" spans="1:13" x14ac:dyDescent="0.2">
      <c r="A7414" s="359" t="s">
        <v>11799</v>
      </c>
      <c r="B7414" s="373" t="s">
        <v>5794</v>
      </c>
      <c r="C7414" s="374" t="s">
        <v>6063</v>
      </c>
      <c r="D7414" s="373" t="s">
        <v>5791</v>
      </c>
      <c r="E7414" s="373" t="s">
        <v>6064</v>
      </c>
      <c r="F7414" s="375" t="s">
        <v>5798</v>
      </c>
      <c r="G7414" s="376" t="s">
        <v>5385</v>
      </c>
      <c r="H7414" s="377">
        <v>1</v>
      </c>
      <c r="I7414" s="378">
        <v>6.64</v>
      </c>
      <c r="J7414" s="378">
        <v>6.64</v>
      </c>
      <c r="K7414" s="379"/>
      <c r="L7414" s="493">
        <v>8.01</v>
      </c>
    </row>
    <row r="7415" spans="1:13" x14ac:dyDescent="0.2">
      <c r="A7415" s="359" t="s">
        <v>11800</v>
      </c>
      <c r="B7415" s="360" t="s">
        <v>13446</v>
      </c>
      <c r="C7415" s="361" t="s">
        <v>5781</v>
      </c>
      <c r="D7415" s="360" t="s">
        <v>5782</v>
      </c>
      <c r="E7415" s="360" t="s">
        <v>5783</v>
      </c>
      <c r="F7415" s="362" t="s">
        <v>5784</v>
      </c>
      <c r="G7415" s="363" t="s">
        <v>5785</v>
      </c>
      <c r="H7415" s="361" t="s">
        <v>5786</v>
      </c>
      <c r="I7415" s="361" t="s">
        <v>5787</v>
      </c>
      <c r="J7415" s="361" t="s">
        <v>5788</v>
      </c>
      <c r="K7415" s="364"/>
      <c r="L7415" s="494"/>
    </row>
    <row r="7416" spans="1:13" x14ac:dyDescent="0.2">
      <c r="A7416" s="359" t="s">
        <v>11801</v>
      </c>
      <c r="B7416" s="365" t="s">
        <v>5789</v>
      </c>
      <c r="C7416" s="366" t="s">
        <v>8308</v>
      </c>
      <c r="D7416" s="365" t="s">
        <v>5791</v>
      </c>
      <c r="E7416" s="365" t="s">
        <v>1050</v>
      </c>
      <c r="F7416" s="367">
        <v>7</v>
      </c>
      <c r="G7416" s="368" t="s">
        <v>5607</v>
      </c>
      <c r="H7416" s="369">
        <v>1</v>
      </c>
      <c r="I7416" s="370">
        <v>1.5</v>
      </c>
      <c r="J7416" s="370">
        <v>1.5</v>
      </c>
      <c r="K7416" s="371"/>
      <c r="L7416" s="495">
        <v>1.82</v>
      </c>
      <c r="M7416" s="488">
        <v>1.82</v>
      </c>
    </row>
    <row r="7417" spans="1:13" x14ac:dyDescent="0.2">
      <c r="A7417" s="359" t="s">
        <v>11802</v>
      </c>
      <c r="B7417" s="373" t="s">
        <v>5794</v>
      </c>
      <c r="C7417" s="374" t="s">
        <v>5795</v>
      </c>
      <c r="D7417" s="373" t="s">
        <v>5791</v>
      </c>
      <c r="E7417" s="373" t="s">
        <v>5302</v>
      </c>
      <c r="F7417" s="375" t="s">
        <v>5796</v>
      </c>
      <c r="G7417" s="376" t="s">
        <v>86</v>
      </c>
      <c r="H7417" s="377">
        <v>0.01</v>
      </c>
      <c r="I7417" s="378">
        <v>12.5</v>
      </c>
      <c r="J7417" s="378">
        <v>0.12</v>
      </c>
      <c r="K7417" s="379"/>
      <c r="L7417" s="493">
        <v>15.06</v>
      </c>
    </row>
    <row r="7418" spans="1:13" x14ac:dyDescent="0.2">
      <c r="A7418" s="359" t="s">
        <v>11803</v>
      </c>
      <c r="B7418" s="373" t="s">
        <v>5794</v>
      </c>
      <c r="C7418" s="374" t="s">
        <v>6062</v>
      </c>
      <c r="D7418" s="373" t="s">
        <v>5791</v>
      </c>
      <c r="E7418" s="373" t="s">
        <v>5341</v>
      </c>
      <c r="F7418" s="375" t="s">
        <v>5796</v>
      </c>
      <c r="G7418" s="376" t="s">
        <v>86</v>
      </c>
      <c r="H7418" s="377">
        <v>0.01</v>
      </c>
      <c r="I7418" s="378">
        <v>18.510000000000002</v>
      </c>
      <c r="J7418" s="378">
        <v>0.18</v>
      </c>
      <c r="K7418" s="379"/>
      <c r="L7418" s="493">
        <v>22.3</v>
      </c>
    </row>
    <row r="7419" spans="1:13" x14ac:dyDescent="0.2">
      <c r="A7419" s="359" t="s">
        <v>15570</v>
      </c>
      <c r="B7419" s="396" t="s">
        <v>5794</v>
      </c>
      <c r="C7419" s="397" t="s">
        <v>7650</v>
      </c>
      <c r="D7419" s="396" t="s">
        <v>5791</v>
      </c>
      <c r="E7419" s="396" t="s">
        <v>7651</v>
      </c>
      <c r="F7419" s="398" t="s">
        <v>5798</v>
      </c>
      <c r="G7419" s="399" t="s">
        <v>5305</v>
      </c>
      <c r="H7419" s="400">
        <v>1</v>
      </c>
      <c r="I7419" s="430">
        <v>1.2</v>
      </c>
      <c r="J7419" s="380">
        <v>1.2</v>
      </c>
      <c r="K7419" s="379"/>
      <c r="L7419" s="489">
        <v>1.45</v>
      </c>
    </row>
    <row r="7420" spans="1:13" ht="12.75" thickBot="1" x14ac:dyDescent="0.25">
      <c r="A7420" s="359" t="s">
        <v>15571</v>
      </c>
      <c r="B7420" s="381" t="s">
        <v>13447</v>
      </c>
      <c r="C7420" s="382" t="s">
        <v>5781</v>
      </c>
      <c r="D7420" s="381" t="s">
        <v>5782</v>
      </c>
      <c r="E7420" s="381" t="s">
        <v>5783</v>
      </c>
      <c r="F7420" s="383" t="s">
        <v>5784</v>
      </c>
      <c r="G7420" s="384" t="s">
        <v>5785</v>
      </c>
      <c r="H7420" s="382" t="s">
        <v>5786</v>
      </c>
      <c r="I7420" s="431" t="s">
        <v>5787</v>
      </c>
      <c r="J7420" s="382" t="s">
        <v>5788</v>
      </c>
      <c r="K7420" s="364"/>
    </row>
    <row r="7421" spans="1:13" ht="12.75" thickTop="1" x14ac:dyDescent="0.2">
      <c r="A7421" s="359" t="s">
        <v>15572</v>
      </c>
      <c r="B7421" s="401" t="s">
        <v>5789</v>
      </c>
      <c r="C7421" s="402" t="s">
        <v>6074</v>
      </c>
      <c r="D7421" s="401" t="s">
        <v>5791</v>
      </c>
      <c r="E7421" s="401" t="s">
        <v>363</v>
      </c>
      <c r="F7421" s="403">
        <v>7</v>
      </c>
      <c r="G7421" s="404" t="s">
        <v>5607</v>
      </c>
      <c r="H7421" s="405">
        <v>1</v>
      </c>
      <c r="I7421" s="406">
        <v>0.63</v>
      </c>
      <c r="J7421" s="406">
        <v>0.63</v>
      </c>
      <c r="K7421" s="371"/>
      <c r="L7421" s="496">
        <v>0.77</v>
      </c>
      <c r="M7421" s="488">
        <v>0.77</v>
      </c>
    </row>
    <row r="7422" spans="1:13" x14ac:dyDescent="0.2">
      <c r="A7422" s="359" t="s">
        <v>11804</v>
      </c>
      <c r="B7422" s="373" t="s">
        <v>5794</v>
      </c>
      <c r="C7422" s="374" t="s">
        <v>5795</v>
      </c>
      <c r="D7422" s="373" t="s">
        <v>5791</v>
      </c>
      <c r="E7422" s="373" t="s">
        <v>5302</v>
      </c>
      <c r="F7422" s="375" t="s">
        <v>5796</v>
      </c>
      <c r="G7422" s="376" t="s">
        <v>86</v>
      </c>
      <c r="H7422" s="377">
        <v>1.6E-2</v>
      </c>
      <c r="I7422" s="378">
        <v>12.5</v>
      </c>
      <c r="J7422" s="378">
        <v>0.2</v>
      </c>
      <c r="K7422" s="379"/>
      <c r="L7422" s="493">
        <v>15.06</v>
      </c>
    </row>
    <row r="7423" spans="1:13" x14ac:dyDescent="0.2">
      <c r="A7423" s="359" t="s">
        <v>11806</v>
      </c>
      <c r="B7423" s="373" t="s">
        <v>5794</v>
      </c>
      <c r="C7423" s="374" t="s">
        <v>6062</v>
      </c>
      <c r="D7423" s="373" t="s">
        <v>5791</v>
      </c>
      <c r="E7423" s="373" t="s">
        <v>5341</v>
      </c>
      <c r="F7423" s="375" t="s">
        <v>5796</v>
      </c>
      <c r="G7423" s="376" t="s">
        <v>86</v>
      </c>
      <c r="H7423" s="377">
        <v>1.6E-2</v>
      </c>
      <c r="I7423" s="378">
        <v>18.510000000000002</v>
      </c>
      <c r="J7423" s="378">
        <v>0.28999999999999998</v>
      </c>
      <c r="K7423" s="379"/>
      <c r="L7423" s="493">
        <v>22.3</v>
      </c>
    </row>
    <row r="7424" spans="1:13" x14ac:dyDescent="0.2">
      <c r="A7424" s="359" t="s">
        <v>11807</v>
      </c>
      <c r="B7424" s="373" t="s">
        <v>5794</v>
      </c>
      <c r="C7424" s="374" t="s">
        <v>6075</v>
      </c>
      <c r="D7424" s="373" t="s">
        <v>5791</v>
      </c>
      <c r="E7424" s="373" t="s">
        <v>363</v>
      </c>
      <c r="F7424" s="375" t="s">
        <v>5798</v>
      </c>
      <c r="G7424" s="376" t="s">
        <v>5305</v>
      </c>
      <c r="H7424" s="377">
        <v>1</v>
      </c>
      <c r="I7424" s="378">
        <v>0.14000000000000001</v>
      </c>
      <c r="J7424" s="378">
        <v>0.14000000000000001</v>
      </c>
      <c r="K7424" s="379"/>
      <c r="L7424" s="493">
        <v>0.18</v>
      </c>
    </row>
    <row r="7425" spans="1:13" x14ac:dyDescent="0.2">
      <c r="A7425" s="359" t="s">
        <v>11808</v>
      </c>
      <c r="B7425" s="360" t="s">
        <v>13448</v>
      </c>
      <c r="C7425" s="361" t="s">
        <v>5781</v>
      </c>
      <c r="D7425" s="360" t="s">
        <v>5782</v>
      </c>
      <c r="E7425" s="360" t="s">
        <v>5783</v>
      </c>
      <c r="F7425" s="362" t="s">
        <v>5784</v>
      </c>
      <c r="G7425" s="363" t="s">
        <v>5785</v>
      </c>
      <c r="H7425" s="361" t="s">
        <v>5786</v>
      </c>
      <c r="I7425" s="361" t="s">
        <v>5787</v>
      </c>
      <c r="J7425" s="361" t="s">
        <v>5788</v>
      </c>
      <c r="K7425" s="364"/>
      <c r="L7425" s="494"/>
    </row>
    <row r="7426" spans="1:13" x14ac:dyDescent="0.2">
      <c r="A7426" s="359" t="s">
        <v>11809</v>
      </c>
      <c r="B7426" s="365" t="s">
        <v>5789</v>
      </c>
      <c r="C7426" s="366" t="s">
        <v>6077</v>
      </c>
      <c r="D7426" s="365" t="s">
        <v>5791</v>
      </c>
      <c r="E7426" s="365" t="s">
        <v>365</v>
      </c>
      <c r="F7426" s="367">
        <v>7</v>
      </c>
      <c r="G7426" s="368" t="s">
        <v>5607</v>
      </c>
      <c r="H7426" s="369">
        <v>1</v>
      </c>
      <c r="I7426" s="370">
        <v>0.4</v>
      </c>
      <c r="J7426" s="370">
        <v>0.4</v>
      </c>
      <c r="K7426" s="371"/>
      <c r="L7426" s="495">
        <v>0.49</v>
      </c>
      <c r="M7426" s="488">
        <v>0.49</v>
      </c>
    </row>
    <row r="7427" spans="1:13" x14ac:dyDescent="0.2">
      <c r="A7427" s="359" t="s">
        <v>15573</v>
      </c>
      <c r="B7427" s="396" t="s">
        <v>5794</v>
      </c>
      <c r="C7427" s="397" t="s">
        <v>5795</v>
      </c>
      <c r="D7427" s="396" t="s">
        <v>5791</v>
      </c>
      <c r="E7427" s="396" t="s">
        <v>5302</v>
      </c>
      <c r="F7427" s="398" t="s">
        <v>5796</v>
      </c>
      <c r="G7427" s="399" t="s">
        <v>86</v>
      </c>
      <c r="H7427" s="400">
        <v>1.01E-2</v>
      </c>
      <c r="I7427" s="430">
        <v>12.5</v>
      </c>
      <c r="J7427" s="380">
        <v>0.12</v>
      </c>
      <c r="K7427" s="379"/>
      <c r="L7427" s="489">
        <v>15.06</v>
      </c>
    </row>
    <row r="7428" spans="1:13" ht="12.75" thickBot="1" x14ac:dyDescent="0.25">
      <c r="A7428" s="359" t="s">
        <v>15574</v>
      </c>
      <c r="B7428" s="396" t="s">
        <v>5794</v>
      </c>
      <c r="C7428" s="397" t="s">
        <v>6062</v>
      </c>
      <c r="D7428" s="396" t="s">
        <v>5791</v>
      </c>
      <c r="E7428" s="396" t="s">
        <v>5341</v>
      </c>
      <c r="F7428" s="398" t="s">
        <v>5796</v>
      </c>
      <c r="G7428" s="399" t="s">
        <v>86</v>
      </c>
      <c r="H7428" s="400">
        <v>1.01E-2</v>
      </c>
      <c r="I7428" s="430">
        <v>18.510000000000002</v>
      </c>
      <c r="J7428" s="380">
        <v>0.18</v>
      </c>
      <c r="K7428" s="379"/>
      <c r="L7428" s="489">
        <v>22.3</v>
      </c>
    </row>
    <row r="7429" spans="1:13" ht="12.75" thickTop="1" x14ac:dyDescent="0.2">
      <c r="A7429" s="359" t="s">
        <v>15575</v>
      </c>
      <c r="B7429" s="390" t="s">
        <v>5794</v>
      </c>
      <c r="C7429" s="391" t="s">
        <v>6078</v>
      </c>
      <c r="D7429" s="390" t="s">
        <v>5791</v>
      </c>
      <c r="E7429" s="390" t="s">
        <v>365</v>
      </c>
      <c r="F7429" s="392" t="s">
        <v>5798</v>
      </c>
      <c r="G7429" s="393" t="s">
        <v>5305</v>
      </c>
      <c r="H7429" s="394">
        <v>1</v>
      </c>
      <c r="I7429" s="395">
        <v>0.10439999999999999</v>
      </c>
      <c r="J7429" s="395">
        <v>0.1</v>
      </c>
      <c r="K7429" s="379"/>
      <c r="L7429" s="491">
        <v>0.12</v>
      </c>
    </row>
    <row r="7430" spans="1:13" x14ac:dyDescent="0.2">
      <c r="A7430" s="359" t="s">
        <v>11810</v>
      </c>
      <c r="B7430" s="360" t="s">
        <v>13449</v>
      </c>
      <c r="C7430" s="361" t="s">
        <v>5781</v>
      </c>
      <c r="D7430" s="360" t="s">
        <v>5782</v>
      </c>
      <c r="E7430" s="360" t="s">
        <v>5783</v>
      </c>
      <c r="F7430" s="362" t="s">
        <v>5784</v>
      </c>
      <c r="G7430" s="363" t="s">
        <v>5785</v>
      </c>
      <c r="H7430" s="361" t="s">
        <v>5786</v>
      </c>
      <c r="I7430" s="361" t="s">
        <v>5787</v>
      </c>
      <c r="J7430" s="361" t="s">
        <v>5788</v>
      </c>
      <c r="K7430" s="364"/>
      <c r="L7430" s="494"/>
    </row>
    <row r="7431" spans="1:13" ht="36" x14ac:dyDescent="0.2">
      <c r="A7431" s="359" t="s">
        <v>11812</v>
      </c>
      <c r="B7431" s="365" t="s">
        <v>5789</v>
      </c>
      <c r="C7431" s="366" t="s">
        <v>6096</v>
      </c>
      <c r="D7431" s="365" t="s">
        <v>217</v>
      </c>
      <c r="E7431" s="365" t="s">
        <v>374</v>
      </c>
      <c r="F7431" s="367" t="s">
        <v>6088</v>
      </c>
      <c r="G7431" s="368" t="s">
        <v>172</v>
      </c>
      <c r="H7431" s="369">
        <v>1</v>
      </c>
      <c r="I7431" s="370">
        <v>7.5600000000000005</v>
      </c>
      <c r="J7431" s="370">
        <v>7.5600000000000005</v>
      </c>
      <c r="K7431" s="371"/>
      <c r="L7431" s="495">
        <v>9.1199999999999992</v>
      </c>
      <c r="M7431" s="488">
        <v>9.1199999999999992</v>
      </c>
    </row>
    <row r="7432" spans="1:13" ht="24" x14ac:dyDescent="0.2">
      <c r="A7432" s="359" t="s">
        <v>11813</v>
      </c>
      <c r="B7432" s="418" t="s">
        <v>5898</v>
      </c>
      <c r="C7432" s="419" t="s">
        <v>6089</v>
      </c>
      <c r="D7432" s="418" t="s">
        <v>217</v>
      </c>
      <c r="E7432" s="418" t="s">
        <v>6090</v>
      </c>
      <c r="F7432" s="420" t="s">
        <v>5908</v>
      </c>
      <c r="G7432" s="421" t="s">
        <v>185</v>
      </c>
      <c r="H7432" s="422">
        <v>0.13400000000000001</v>
      </c>
      <c r="I7432" s="423">
        <v>17.43</v>
      </c>
      <c r="J7432" s="423">
        <v>2.33</v>
      </c>
      <c r="K7432" s="379"/>
      <c r="L7432" s="493">
        <v>21</v>
      </c>
    </row>
    <row r="7433" spans="1:13" ht="24" x14ac:dyDescent="0.2">
      <c r="A7433" s="359" t="s">
        <v>11814</v>
      </c>
      <c r="B7433" s="418" t="s">
        <v>5898</v>
      </c>
      <c r="C7433" s="419" t="s">
        <v>6091</v>
      </c>
      <c r="D7433" s="418" t="s">
        <v>217</v>
      </c>
      <c r="E7433" s="418" t="s">
        <v>6092</v>
      </c>
      <c r="F7433" s="420" t="s">
        <v>5908</v>
      </c>
      <c r="G7433" s="421" t="s">
        <v>185</v>
      </c>
      <c r="H7433" s="422">
        <v>0.13400000000000001</v>
      </c>
      <c r="I7433" s="423">
        <v>24.12</v>
      </c>
      <c r="J7433" s="423">
        <v>3.23</v>
      </c>
      <c r="K7433" s="379"/>
      <c r="L7433" s="493">
        <v>29.06</v>
      </c>
    </row>
    <row r="7434" spans="1:13" x14ac:dyDescent="0.2">
      <c r="A7434" s="359" t="s">
        <v>11815</v>
      </c>
      <c r="B7434" s="373" t="s">
        <v>5794</v>
      </c>
      <c r="C7434" s="374" t="s">
        <v>6097</v>
      </c>
      <c r="D7434" s="373" t="s">
        <v>217</v>
      </c>
      <c r="E7434" s="373" t="s">
        <v>6098</v>
      </c>
      <c r="F7434" s="375" t="s">
        <v>5798</v>
      </c>
      <c r="G7434" s="376" t="s">
        <v>172</v>
      </c>
      <c r="H7434" s="377">
        <v>1.0169999999999999</v>
      </c>
      <c r="I7434" s="378">
        <v>1.97</v>
      </c>
      <c r="J7434" s="378">
        <v>2</v>
      </c>
      <c r="K7434" s="379"/>
      <c r="L7434" s="493">
        <v>2.38</v>
      </c>
    </row>
    <row r="7435" spans="1:13" x14ac:dyDescent="0.2">
      <c r="A7435" s="359" t="s">
        <v>11816</v>
      </c>
      <c r="B7435" s="360" t="s">
        <v>13450</v>
      </c>
      <c r="C7435" s="361" t="s">
        <v>5781</v>
      </c>
      <c r="D7435" s="360" t="s">
        <v>5782</v>
      </c>
      <c r="E7435" s="360" t="s">
        <v>5783</v>
      </c>
      <c r="F7435" s="362" t="s">
        <v>5784</v>
      </c>
      <c r="G7435" s="363" t="s">
        <v>5785</v>
      </c>
      <c r="H7435" s="361" t="s">
        <v>5786</v>
      </c>
      <c r="I7435" s="361" t="s">
        <v>5787</v>
      </c>
      <c r="J7435" s="361" t="s">
        <v>5788</v>
      </c>
      <c r="K7435" s="364"/>
      <c r="L7435" s="494"/>
    </row>
    <row r="7436" spans="1:13" ht="36" x14ac:dyDescent="0.2">
      <c r="A7436" s="359" t="s">
        <v>15576</v>
      </c>
      <c r="B7436" s="385" t="s">
        <v>5789</v>
      </c>
      <c r="C7436" s="386" t="s">
        <v>6087</v>
      </c>
      <c r="D7436" s="385" t="s">
        <v>217</v>
      </c>
      <c r="E7436" s="385" t="s">
        <v>372</v>
      </c>
      <c r="F7436" s="387" t="s">
        <v>6088</v>
      </c>
      <c r="G7436" s="388" t="s">
        <v>172</v>
      </c>
      <c r="H7436" s="389">
        <v>1</v>
      </c>
      <c r="I7436" s="432">
        <v>6.2799999999999994</v>
      </c>
      <c r="J7436" s="372">
        <v>6.28</v>
      </c>
      <c r="K7436" s="371"/>
      <c r="L7436" s="488">
        <v>7.58</v>
      </c>
      <c r="M7436" s="488">
        <v>7.58</v>
      </c>
    </row>
    <row r="7437" spans="1:13" ht="24.75" thickBot="1" x14ac:dyDescent="0.25">
      <c r="A7437" s="359" t="s">
        <v>15577</v>
      </c>
      <c r="B7437" s="424" t="s">
        <v>5898</v>
      </c>
      <c r="C7437" s="425" t="s">
        <v>6089</v>
      </c>
      <c r="D7437" s="424" t="s">
        <v>217</v>
      </c>
      <c r="E7437" s="424" t="s">
        <v>6090</v>
      </c>
      <c r="F7437" s="426" t="s">
        <v>5908</v>
      </c>
      <c r="G7437" s="427" t="s">
        <v>185</v>
      </c>
      <c r="H7437" s="428">
        <v>7.0999999999999994E-2</v>
      </c>
      <c r="I7437" s="429">
        <v>17.43</v>
      </c>
      <c r="J7437" s="417">
        <v>1.23</v>
      </c>
      <c r="K7437" s="379"/>
      <c r="L7437" s="489">
        <v>21</v>
      </c>
    </row>
    <row r="7438" spans="1:13" ht="24.75" thickTop="1" x14ac:dyDescent="0.2">
      <c r="A7438" s="359" t="s">
        <v>15578</v>
      </c>
      <c r="B7438" s="411" t="s">
        <v>5898</v>
      </c>
      <c r="C7438" s="412" t="s">
        <v>6091</v>
      </c>
      <c r="D7438" s="411" t="s">
        <v>217</v>
      </c>
      <c r="E7438" s="411" t="s">
        <v>6092</v>
      </c>
      <c r="F7438" s="413" t="s">
        <v>5908</v>
      </c>
      <c r="G7438" s="414" t="s">
        <v>185</v>
      </c>
      <c r="H7438" s="415">
        <v>7.0999999999999994E-2</v>
      </c>
      <c r="I7438" s="416">
        <v>24.12</v>
      </c>
      <c r="J7438" s="416">
        <v>1.71</v>
      </c>
      <c r="K7438" s="379"/>
      <c r="L7438" s="491">
        <v>29.06</v>
      </c>
    </row>
    <row r="7439" spans="1:13" ht="24" x14ac:dyDescent="0.2">
      <c r="A7439" s="359" t="s">
        <v>11817</v>
      </c>
      <c r="B7439" s="373" t="s">
        <v>5794</v>
      </c>
      <c r="C7439" s="374" t="s">
        <v>6093</v>
      </c>
      <c r="D7439" s="373" t="s">
        <v>217</v>
      </c>
      <c r="E7439" s="373" t="s">
        <v>6094</v>
      </c>
      <c r="F7439" s="375" t="s">
        <v>5798</v>
      </c>
      <c r="G7439" s="376" t="s">
        <v>172</v>
      </c>
      <c r="H7439" s="377">
        <v>1.1000000000000001</v>
      </c>
      <c r="I7439" s="378">
        <v>3.01</v>
      </c>
      <c r="J7439" s="378">
        <v>3.31</v>
      </c>
      <c r="K7439" s="379"/>
      <c r="L7439" s="493">
        <v>3.63</v>
      </c>
    </row>
    <row r="7440" spans="1:13" ht="24" x14ac:dyDescent="0.2">
      <c r="A7440" s="359" t="s">
        <v>11819</v>
      </c>
      <c r="B7440" s="373" t="s">
        <v>5794</v>
      </c>
      <c r="C7440" s="374" t="s">
        <v>6025</v>
      </c>
      <c r="D7440" s="373" t="s">
        <v>217</v>
      </c>
      <c r="E7440" s="373" t="s">
        <v>6026</v>
      </c>
      <c r="F7440" s="375" t="s">
        <v>5798</v>
      </c>
      <c r="G7440" s="376" t="s">
        <v>280</v>
      </c>
      <c r="H7440" s="377">
        <v>1.8E-3</v>
      </c>
      <c r="I7440" s="378">
        <v>21.99</v>
      </c>
      <c r="J7440" s="378">
        <v>0.03</v>
      </c>
      <c r="K7440" s="379"/>
      <c r="L7440" s="493">
        <v>26.5</v>
      </c>
    </row>
    <row r="7441" spans="1:13" x14ac:dyDescent="0.2">
      <c r="A7441" s="359" t="s">
        <v>11820</v>
      </c>
      <c r="B7441" s="360" t="s">
        <v>13451</v>
      </c>
      <c r="C7441" s="361" t="s">
        <v>5781</v>
      </c>
      <c r="D7441" s="360" t="s">
        <v>5782</v>
      </c>
      <c r="E7441" s="360" t="s">
        <v>5783</v>
      </c>
      <c r="F7441" s="362" t="s">
        <v>5784</v>
      </c>
      <c r="G7441" s="363" t="s">
        <v>5785</v>
      </c>
      <c r="H7441" s="361" t="s">
        <v>5786</v>
      </c>
      <c r="I7441" s="361" t="s">
        <v>5787</v>
      </c>
      <c r="J7441" s="361" t="s">
        <v>5788</v>
      </c>
      <c r="K7441" s="364"/>
      <c r="L7441" s="494"/>
    </row>
    <row r="7442" spans="1:13" ht="36" x14ac:dyDescent="0.2">
      <c r="A7442" s="359" t="s">
        <v>11821</v>
      </c>
      <c r="B7442" s="365" t="s">
        <v>5789</v>
      </c>
      <c r="C7442" s="366" t="s">
        <v>11409</v>
      </c>
      <c r="D7442" s="365" t="s">
        <v>217</v>
      </c>
      <c r="E7442" s="365" t="s">
        <v>1804</v>
      </c>
      <c r="F7442" s="367" t="s">
        <v>6088</v>
      </c>
      <c r="G7442" s="368" t="s">
        <v>172</v>
      </c>
      <c r="H7442" s="369">
        <v>1</v>
      </c>
      <c r="I7442" s="370">
        <v>9.9699999999999989</v>
      </c>
      <c r="J7442" s="370">
        <v>9.9699999999999989</v>
      </c>
      <c r="K7442" s="371"/>
      <c r="L7442" s="495">
        <v>12.02</v>
      </c>
      <c r="M7442" s="488">
        <v>12.02</v>
      </c>
    </row>
    <row r="7443" spans="1:13" ht="24" x14ac:dyDescent="0.2">
      <c r="A7443" s="359" t="s">
        <v>11822</v>
      </c>
      <c r="B7443" s="418" t="s">
        <v>5898</v>
      </c>
      <c r="C7443" s="419" t="s">
        <v>6089</v>
      </c>
      <c r="D7443" s="418" t="s">
        <v>217</v>
      </c>
      <c r="E7443" s="418" t="s">
        <v>6090</v>
      </c>
      <c r="F7443" s="420" t="s">
        <v>5908</v>
      </c>
      <c r="G7443" s="421" t="s">
        <v>185</v>
      </c>
      <c r="H7443" s="422">
        <v>8.5999999999999993E-2</v>
      </c>
      <c r="I7443" s="423">
        <v>17.43</v>
      </c>
      <c r="J7443" s="423">
        <v>1.49</v>
      </c>
      <c r="K7443" s="379"/>
      <c r="L7443" s="493">
        <v>21</v>
      </c>
    </row>
    <row r="7444" spans="1:13" ht="24" x14ac:dyDescent="0.2">
      <c r="A7444" s="359" t="s">
        <v>15579</v>
      </c>
      <c r="B7444" s="424" t="s">
        <v>5898</v>
      </c>
      <c r="C7444" s="425" t="s">
        <v>6091</v>
      </c>
      <c r="D7444" s="424" t="s">
        <v>217</v>
      </c>
      <c r="E7444" s="424" t="s">
        <v>6092</v>
      </c>
      <c r="F7444" s="426" t="s">
        <v>5908</v>
      </c>
      <c r="G7444" s="427" t="s">
        <v>185</v>
      </c>
      <c r="H7444" s="428">
        <v>8.5999999999999993E-2</v>
      </c>
      <c r="I7444" s="429">
        <v>24.12</v>
      </c>
      <c r="J7444" s="417">
        <v>2.0699999999999998</v>
      </c>
      <c r="K7444" s="379"/>
      <c r="L7444" s="489">
        <v>29.06</v>
      </c>
    </row>
    <row r="7445" spans="1:13" ht="24.75" thickBot="1" x14ac:dyDescent="0.25">
      <c r="A7445" s="359" t="s">
        <v>15580</v>
      </c>
      <c r="B7445" s="396" t="s">
        <v>5794</v>
      </c>
      <c r="C7445" s="397" t="s">
        <v>8388</v>
      </c>
      <c r="D7445" s="396" t="s">
        <v>217</v>
      </c>
      <c r="E7445" s="396" t="s">
        <v>8389</v>
      </c>
      <c r="F7445" s="398" t="s">
        <v>5798</v>
      </c>
      <c r="G7445" s="399" t="s">
        <v>172</v>
      </c>
      <c r="H7445" s="400">
        <v>1.1000000000000001</v>
      </c>
      <c r="I7445" s="430">
        <v>5.7917142857142876</v>
      </c>
      <c r="J7445" s="380">
        <v>6.37</v>
      </c>
      <c r="K7445" s="379"/>
      <c r="L7445" s="489">
        <v>6.99</v>
      </c>
    </row>
    <row r="7446" spans="1:13" ht="24.75" thickTop="1" x14ac:dyDescent="0.2">
      <c r="A7446" s="359" t="s">
        <v>15581</v>
      </c>
      <c r="B7446" s="390" t="s">
        <v>5794</v>
      </c>
      <c r="C7446" s="391" t="s">
        <v>6025</v>
      </c>
      <c r="D7446" s="390" t="s">
        <v>217</v>
      </c>
      <c r="E7446" s="390" t="s">
        <v>6026</v>
      </c>
      <c r="F7446" s="392" t="s">
        <v>5798</v>
      </c>
      <c r="G7446" s="393" t="s">
        <v>280</v>
      </c>
      <c r="H7446" s="394">
        <v>2E-3</v>
      </c>
      <c r="I7446" s="395">
        <v>21.99</v>
      </c>
      <c r="J7446" s="395">
        <v>0.04</v>
      </c>
      <c r="K7446" s="379"/>
      <c r="L7446" s="491">
        <v>26.5</v>
      </c>
    </row>
    <row r="7447" spans="1:13" x14ac:dyDescent="0.2">
      <c r="A7447" s="359" t="s">
        <v>11823</v>
      </c>
      <c r="B7447" s="360" t="s">
        <v>13452</v>
      </c>
      <c r="C7447" s="361" t="s">
        <v>5781</v>
      </c>
      <c r="D7447" s="360" t="s">
        <v>5782</v>
      </c>
      <c r="E7447" s="360" t="s">
        <v>5783</v>
      </c>
      <c r="F7447" s="362" t="s">
        <v>5784</v>
      </c>
      <c r="G7447" s="363" t="s">
        <v>5785</v>
      </c>
      <c r="H7447" s="361" t="s">
        <v>5786</v>
      </c>
      <c r="I7447" s="361" t="s">
        <v>5787</v>
      </c>
      <c r="J7447" s="361" t="s">
        <v>5788</v>
      </c>
      <c r="K7447" s="364"/>
      <c r="L7447" s="494"/>
    </row>
    <row r="7448" spans="1:13" ht="36" x14ac:dyDescent="0.2">
      <c r="A7448" s="359" t="s">
        <v>11825</v>
      </c>
      <c r="B7448" s="365" t="s">
        <v>5789</v>
      </c>
      <c r="C7448" s="366" t="s">
        <v>13453</v>
      </c>
      <c r="D7448" s="365" t="s">
        <v>217</v>
      </c>
      <c r="E7448" s="365" t="s">
        <v>2585</v>
      </c>
      <c r="F7448" s="367" t="s">
        <v>6088</v>
      </c>
      <c r="G7448" s="368" t="s">
        <v>172</v>
      </c>
      <c r="H7448" s="369">
        <v>1</v>
      </c>
      <c r="I7448" s="370">
        <v>7.39</v>
      </c>
      <c r="J7448" s="370">
        <v>7.39</v>
      </c>
      <c r="K7448" s="371"/>
      <c r="L7448" s="495">
        <v>8.91</v>
      </c>
      <c r="M7448" s="488">
        <v>8.91</v>
      </c>
    </row>
    <row r="7449" spans="1:13" ht="24" x14ac:dyDescent="0.2">
      <c r="A7449" s="359" t="s">
        <v>11826</v>
      </c>
      <c r="B7449" s="418" t="s">
        <v>5898</v>
      </c>
      <c r="C7449" s="419" t="s">
        <v>6089</v>
      </c>
      <c r="D7449" s="418" t="s">
        <v>217</v>
      </c>
      <c r="E7449" s="418" t="s">
        <v>6090</v>
      </c>
      <c r="F7449" s="420" t="s">
        <v>5908</v>
      </c>
      <c r="G7449" s="421" t="s">
        <v>185</v>
      </c>
      <c r="H7449" s="422">
        <v>0.10299999999999999</v>
      </c>
      <c r="I7449" s="423">
        <v>17.43</v>
      </c>
      <c r="J7449" s="423">
        <v>1.79</v>
      </c>
      <c r="K7449" s="379"/>
      <c r="L7449" s="493">
        <v>21</v>
      </c>
    </row>
    <row r="7450" spans="1:13" ht="24" x14ac:dyDescent="0.2">
      <c r="A7450" s="359" t="s">
        <v>11827</v>
      </c>
      <c r="B7450" s="418" t="s">
        <v>5898</v>
      </c>
      <c r="C7450" s="419" t="s">
        <v>6091</v>
      </c>
      <c r="D7450" s="418" t="s">
        <v>217</v>
      </c>
      <c r="E7450" s="418" t="s">
        <v>6092</v>
      </c>
      <c r="F7450" s="420" t="s">
        <v>5908</v>
      </c>
      <c r="G7450" s="421" t="s">
        <v>185</v>
      </c>
      <c r="H7450" s="422">
        <v>0.10299999999999999</v>
      </c>
      <c r="I7450" s="423">
        <v>24.12</v>
      </c>
      <c r="J7450" s="423">
        <v>2.48</v>
      </c>
      <c r="K7450" s="379"/>
      <c r="L7450" s="493">
        <v>29.06</v>
      </c>
    </row>
    <row r="7451" spans="1:13" ht="24" x14ac:dyDescent="0.2">
      <c r="A7451" s="359" t="s">
        <v>11828</v>
      </c>
      <c r="B7451" s="373" t="s">
        <v>5794</v>
      </c>
      <c r="C7451" s="374" t="s">
        <v>11421</v>
      </c>
      <c r="D7451" s="373" t="s">
        <v>217</v>
      </c>
      <c r="E7451" s="373" t="s">
        <v>11422</v>
      </c>
      <c r="F7451" s="375" t="s">
        <v>5798</v>
      </c>
      <c r="G7451" s="376" t="s">
        <v>172</v>
      </c>
      <c r="H7451" s="377">
        <v>1.1000000000000001</v>
      </c>
      <c r="I7451" s="378">
        <v>2.7993000000000001</v>
      </c>
      <c r="J7451" s="378">
        <v>3.07</v>
      </c>
      <c r="K7451" s="379"/>
      <c r="L7451" s="493">
        <v>3.37</v>
      </c>
    </row>
    <row r="7452" spans="1:13" ht="24" x14ac:dyDescent="0.2">
      <c r="A7452" s="359" t="s">
        <v>15582</v>
      </c>
      <c r="B7452" s="396" t="s">
        <v>5794</v>
      </c>
      <c r="C7452" s="397" t="s">
        <v>6025</v>
      </c>
      <c r="D7452" s="396" t="s">
        <v>217</v>
      </c>
      <c r="E7452" s="396" t="s">
        <v>6026</v>
      </c>
      <c r="F7452" s="398" t="s">
        <v>5798</v>
      </c>
      <c r="G7452" s="399" t="s">
        <v>280</v>
      </c>
      <c r="H7452" s="400">
        <v>2.3E-3</v>
      </c>
      <c r="I7452" s="430">
        <v>21.99</v>
      </c>
      <c r="J7452" s="380">
        <v>0.05</v>
      </c>
      <c r="K7452" s="379"/>
      <c r="L7452" s="489">
        <v>26.5</v>
      </c>
    </row>
    <row r="7453" spans="1:13" ht="12.75" thickBot="1" x14ac:dyDescent="0.25">
      <c r="A7453" s="359" t="s">
        <v>15583</v>
      </c>
      <c r="B7453" s="381" t="s">
        <v>13454</v>
      </c>
      <c r="C7453" s="382" t="s">
        <v>5781</v>
      </c>
      <c r="D7453" s="381" t="s">
        <v>5782</v>
      </c>
      <c r="E7453" s="381" t="s">
        <v>5783</v>
      </c>
      <c r="F7453" s="383" t="s">
        <v>5784</v>
      </c>
      <c r="G7453" s="384" t="s">
        <v>5785</v>
      </c>
      <c r="H7453" s="382" t="s">
        <v>5786</v>
      </c>
      <c r="I7453" s="431" t="s">
        <v>5787</v>
      </c>
      <c r="J7453" s="382" t="s">
        <v>5788</v>
      </c>
      <c r="K7453" s="364"/>
    </row>
    <row r="7454" spans="1:13" ht="36.75" thickTop="1" x14ac:dyDescent="0.2">
      <c r="A7454" s="359" t="s">
        <v>15584</v>
      </c>
      <c r="B7454" s="401" t="s">
        <v>5789</v>
      </c>
      <c r="C7454" s="402" t="s">
        <v>6155</v>
      </c>
      <c r="D7454" s="401" t="s">
        <v>217</v>
      </c>
      <c r="E7454" s="401" t="s">
        <v>2587</v>
      </c>
      <c r="F7454" s="403" t="s">
        <v>6088</v>
      </c>
      <c r="G7454" s="404" t="s">
        <v>172</v>
      </c>
      <c r="H7454" s="405">
        <v>1</v>
      </c>
      <c r="I7454" s="406">
        <v>3.32</v>
      </c>
      <c r="J7454" s="406">
        <v>3.32</v>
      </c>
      <c r="K7454" s="371"/>
      <c r="L7454" s="496">
        <v>4.01</v>
      </c>
      <c r="M7454" s="488">
        <v>4.01</v>
      </c>
    </row>
    <row r="7455" spans="1:13" ht="24" x14ac:dyDescent="0.2">
      <c r="A7455" s="359" t="s">
        <v>11829</v>
      </c>
      <c r="B7455" s="418" t="s">
        <v>5898</v>
      </c>
      <c r="C7455" s="419" t="s">
        <v>6089</v>
      </c>
      <c r="D7455" s="418" t="s">
        <v>217</v>
      </c>
      <c r="E7455" s="418" t="s">
        <v>6090</v>
      </c>
      <c r="F7455" s="420" t="s">
        <v>5908</v>
      </c>
      <c r="G7455" s="421" t="s">
        <v>185</v>
      </c>
      <c r="H7455" s="422">
        <v>2.9000000000000001E-2</v>
      </c>
      <c r="I7455" s="423">
        <v>17.43</v>
      </c>
      <c r="J7455" s="423">
        <v>0.5</v>
      </c>
      <c r="K7455" s="379"/>
      <c r="L7455" s="493">
        <v>21</v>
      </c>
    </row>
    <row r="7456" spans="1:13" ht="24" x14ac:dyDescent="0.2">
      <c r="A7456" s="359" t="s">
        <v>11831</v>
      </c>
      <c r="B7456" s="418" t="s">
        <v>5898</v>
      </c>
      <c r="C7456" s="419" t="s">
        <v>6091</v>
      </c>
      <c r="D7456" s="418" t="s">
        <v>217</v>
      </c>
      <c r="E7456" s="418" t="s">
        <v>6092</v>
      </c>
      <c r="F7456" s="420" t="s">
        <v>5908</v>
      </c>
      <c r="G7456" s="421" t="s">
        <v>185</v>
      </c>
      <c r="H7456" s="422">
        <v>2.9000000000000001E-2</v>
      </c>
      <c r="I7456" s="423">
        <v>24.12</v>
      </c>
      <c r="J7456" s="423">
        <v>0.69</v>
      </c>
      <c r="K7456" s="379"/>
      <c r="L7456" s="493">
        <v>29.06</v>
      </c>
    </row>
    <row r="7457" spans="1:13" ht="24" x14ac:dyDescent="0.2">
      <c r="A7457" s="359" t="s">
        <v>11833</v>
      </c>
      <c r="B7457" s="373" t="s">
        <v>5794</v>
      </c>
      <c r="C7457" s="374" t="s">
        <v>6157</v>
      </c>
      <c r="D7457" s="373" t="s">
        <v>217</v>
      </c>
      <c r="E7457" s="373" t="s">
        <v>6158</v>
      </c>
      <c r="F7457" s="375" t="s">
        <v>5798</v>
      </c>
      <c r="G7457" s="376" t="s">
        <v>172</v>
      </c>
      <c r="H7457" s="377">
        <v>1.2434000000000001</v>
      </c>
      <c r="I7457" s="378">
        <v>1.7</v>
      </c>
      <c r="J7457" s="378">
        <v>2.11</v>
      </c>
      <c r="K7457" s="379"/>
      <c r="L7457" s="493">
        <v>2.0499999999999998</v>
      </c>
    </row>
    <row r="7458" spans="1:13" x14ac:dyDescent="0.2">
      <c r="A7458" s="359" t="s">
        <v>11834</v>
      </c>
      <c r="B7458" s="373" t="s">
        <v>5794</v>
      </c>
      <c r="C7458" s="374" t="s">
        <v>6159</v>
      </c>
      <c r="D7458" s="373" t="s">
        <v>217</v>
      </c>
      <c r="E7458" s="373" t="s">
        <v>5661</v>
      </c>
      <c r="F7458" s="375" t="s">
        <v>5798</v>
      </c>
      <c r="G7458" s="376" t="s">
        <v>160</v>
      </c>
      <c r="H7458" s="377">
        <v>9.4000000000000004E-3</v>
      </c>
      <c r="I7458" s="378">
        <v>2.82</v>
      </c>
      <c r="J7458" s="378">
        <v>0.02</v>
      </c>
      <c r="K7458" s="379"/>
      <c r="L7458" s="493">
        <v>3.4</v>
      </c>
    </row>
    <row r="7459" spans="1:13" x14ac:dyDescent="0.2">
      <c r="A7459" s="359" t="s">
        <v>11835</v>
      </c>
      <c r="B7459" s="360" t="s">
        <v>13455</v>
      </c>
      <c r="C7459" s="361" t="s">
        <v>5781</v>
      </c>
      <c r="D7459" s="360" t="s">
        <v>5782</v>
      </c>
      <c r="E7459" s="360" t="s">
        <v>5783</v>
      </c>
      <c r="F7459" s="362" t="s">
        <v>5784</v>
      </c>
      <c r="G7459" s="363" t="s">
        <v>5785</v>
      </c>
      <c r="H7459" s="361" t="s">
        <v>5786</v>
      </c>
      <c r="I7459" s="361" t="s">
        <v>5787</v>
      </c>
      <c r="J7459" s="361" t="s">
        <v>5788</v>
      </c>
      <c r="K7459" s="364"/>
      <c r="L7459" s="494"/>
    </row>
    <row r="7460" spans="1:13" x14ac:dyDescent="0.2">
      <c r="A7460" s="359" t="s">
        <v>15585</v>
      </c>
      <c r="B7460" s="385" t="s">
        <v>5789</v>
      </c>
      <c r="C7460" s="386" t="s">
        <v>8273</v>
      </c>
      <c r="D7460" s="385" t="s">
        <v>5791</v>
      </c>
      <c r="E7460" s="385" t="s">
        <v>1042</v>
      </c>
      <c r="F7460" s="387">
        <v>7</v>
      </c>
      <c r="G7460" s="388" t="s">
        <v>5385</v>
      </c>
      <c r="H7460" s="389">
        <v>1</v>
      </c>
      <c r="I7460" s="432">
        <v>5.17</v>
      </c>
      <c r="J7460" s="372">
        <v>5.17</v>
      </c>
      <c r="K7460" s="371"/>
      <c r="L7460" s="488">
        <v>6.23</v>
      </c>
      <c r="M7460" s="488">
        <v>6.23</v>
      </c>
    </row>
    <row r="7461" spans="1:13" ht="12.75" thickBot="1" x14ac:dyDescent="0.25">
      <c r="A7461" s="359" t="s">
        <v>15586</v>
      </c>
      <c r="B7461" s="396" t="s">
        <v>5794</v>
      </c>
      <c r="C7461" s="397" t="s">
        <v>5795</v>
      </c>
      <c r="D7461" s="396" t="s">
        <v>5791</v>
      </c>
      <c r="E7461" s="396" t="s">
        <v>5302</v>
      </c>
      <c r="F7461" s="398" t="s">
        <v>5796</v>
      </c>
      <c r="G7461" s="399" t="s">
        <v>86</v>
      </c>
      <c r="H7461" s="400">
        <v>0.06</v>
      </c>
      <c r="I7461" s="430">
        <v>12.5</v>
      </c>
      <c r="J7461" s="380">
        <v>0.75</v>
      </c>
      <c r="K7461" s="379"/>
      <c r="L7461" s="489">
        <v>15.06</v>
      </c>
    </row>
    <row r="7462" spans="1:13" ht="12.75" thickTop="1" x14ac:dyDescent="0.2">
      <c r="A7462" s="359" t="s">
        <v>15587</v>
      </c>
      <c r="B7462" s="390" t="s">
        <v>5794</v>
      </c>
      <c r="C7462" s="391" t="s">
        <v>6062</v>
      </c>
      <c r="D7462" s="390" t="s">
        <v>5791</v>
      </c>
      <c r="E7462" s="390" t="s">
        <v>5341</v>
      </c>
      <c r="F7462" s="392" t="s">
        <v>5796</v>
      </c>
      <c r="G7462" s="393" t="s">
        <v>86</v>
      </c>
      <c r="H7462" s="394">
        <v>0.06</v>
      </c>
      <c r="I7462" s="395">
        <v>18.510000000000002</v>
      </c>
      <c r="J7462" s="395">
        <v>1.1100000000000001</v>
      </c>
      <c r="K7462" s="379"/>
      <c r="L7462" s="491">
        <v>22.3</v>
      </c>
    </row>
    <row r="7463" spans="1:13" x14ac:dyDescent="0.2">
      <c r="A7463" s="359" t="s">
        <v>11836</v>
      </c>
      <c r="B7463" s="373" t="s">
        <v>5794</v>
      </c>
      <c r="C7463" s="374" t="s">
        <v>8277</v>
      </c>
      <c r="D7463" s="373" t="s">
        <v>5791</v>
      </c>
      <c r="E7463" s="373" t="s">
        <v>1042</v>
      </c>
      <c r="F7463" s="375" t="s">
        <v>5798</v>
      </c>
      <c r="G7463" s="376" t="s">
        <v>5385</v>
      </c>
      <c r="H7463" s="377">
        <v>1.02</v>
      </c>
      <c r="I7463" s="378">
        <v>3.249133333333333</v>
      </c>
      <c r="J7463" s="378">
        <v>3.31</v>
      </c>
      <c r="K7463" s="379"/>
      <c r="L7463" s="493">
        <v>3.93</v>
      </c>
    </row>
    <row r="7464" spans="1:13" x14ac:dyDescent="0.2">
      <c r="A7464" s="359" t="s">
        <v>11838</v>
      </c>
      <c r="B7464" s="360" t="s">
        <v>13456</v>
      </c>
      <c r="C7464" s="361" t="s">
        <v>5781</v>
      </c>
      <c r="D7464" s="360" t="s">
        <v>5782</v>
      </c>
      <c r="E7464" s="360" t="s">
        <v>5783</v>
      </c>
      <c r="F7464" s="362" t="s">
        <v>5784</v>
      </c>
      <c r="G7464" s="363" t="s">
        <v>5785</v>
      </c>
      <c r="H7464" s="361" t="s">
        <v>5786</v>
      </c>
      <c r="I7464" s="361" t="s">
        <v>5787</v>
      </c>
      <c r="J7464" s="361" t="s">
        <v>5788</v>
      </c>
      <c r="K7464" s="364"/>
      <c r="L7464" s="494"/>
    </row>
    <row r="7465" spans="1:13" x14ac:dyDescent="0.2">
      <c r="A7465" s="359" t="s">
        <v>11840</v>
      </c>
      <c r="B7465" s="365" t="s">
        <v>5789</v>
      </c>
      <c r="C7465" s="366" t="s">
        <v>6125</v>
      </c>
      <c r="D7465" s="365" t="s">
        <v>5791</v>
      </c>
      <c r="E7465" s="365" t="s">
        <v>390</v>
      </c>
      <c r="F7465" s="367">
        <v>7</v>
      </c>
      <c r="G7465" s="368" t="s">
        <v>5607</v>
      </c>
      <c r="H7465" s="369">
        <v>1</v>
      </c>
      <c r="I7465" s="370">
        <v>13.09</v>
      </c>
      <c r="J7465" s="370">
        <v>13.09</v>
      </c>
      <c r="K7465" s="371"/>
      <c r="L7465" s="495">
        <v>15.79</v>
      </c>
      <c r="M7465" s="488">
        <v>15.79</v>
      </c>
    </row>
    <row r="7466" spans="1:13" x14ac:dyDescent="0.2">
      <c r="A7466" s="359" t="s">
        <v>11841</v>
      </c>
      <c r="B7466" s="373" t="s">
        <v>5794</v>
      </c>
      <c r="C7466" s="374" t="s">
        <v>5795</v>
      </c>
      <c r="D7466" s="373" t="s">
        <v>5791</v>
      </c>
      <c r="E7466" s="373" t="s">
        <v>5302</v>
      </c>
      <c r="F7466" s="375" t="s">
        <v>5796</v>
      </c>
      <c r="G7466" s="376" t="s">
        <v>86</v>
      </c>
      <c r="H7466" s="377">
        <v>0.21</v>
      </c>
      <c r="I7466" s="378">
        <v>12.5</v>
      </c>
      <c r="J7466" s="378">
        <v>2.62</v>
      </c>
      <c r="K7466" s="379"/>
      <c r="L7466" s="493">
        <v>15.06</v>
      </c>
    </row>
    <row r="7467" spans="1:13" x14ac:dyDescent="0.2">
      <c r="A7467" s="359" t="s">
        <v>11842</v>
      </c>
      <c r="B7467" s="373" t="s">
        <v>5794</v>
      </c>
      <c r="C7467" s="374" t="s">
        <v>6062</v>
      </c>
      <c r="D7467" s="373" t="s">
        <v>5791</v>
      </c>
      <c r="E7467" s="373" t="s">
        <v>5341</v>
      </c>
      <c r="F7467" s="375" t="s">
        <v>5796</v>
      </c>
      <c r="G7467" s="376" t="s">
        <v>86</v>
      </c>
      <c r="H7467" s="377">
        <v>0.21</v>
      </c>
      <c r="I7467" s="378">
        <v>18.510000000000002</v>
      </c>
      <c r="J7467" s="378">
        <v>3.88</v>
      </c>
      <c r="K7467" s="379"/>
      <c r="L7467" s="493">
        <v>22.3</v>
      </c>
    </row>
    <row r="7468" spans="1:13" x14ac:dyDescent="0.2">
      <c r="A7468" s="359" t="s">
        <v>15588</v>
      </c>
      <c r="B7468" s="396" t="s">
        <v>5794</v>
      </c>
      <c r="C7468" s="397" t="s">
        <v>6126</v>
      </c>
      <c r="D7468" s="396" t="s">
        <v>5791</v>
      </c>
      <c r="E7468" s="396" t="s">
        <v>6127</v>
      </c>
      <c r="F7468" s="398" t="s">
        <v>5798</v>
      </c>
      <c r="G7468" s="399" t="s">
        <v>5305</v>
      </c>
      <c r="H7468" s="400">
        <v>1</v>
      </c>
      <c r="I7468" s="430">
        <v>6.59</v>
      </c>
      <c r="J7468" s="380">
        <v>6.59</v>
      </c>
      <c r="K7468" s="379"/>
      <c r="L7468" s="489">
        <v>7.95</v>
      </c>
    </row>
    <row r="7469" spans="1:13" ht="12.75" thickBot="1" x14ac:dyDescent="0.25">
      <c r="A7469" s="359" t="s">
        <v>15589</v>
      </c>
      <c r="B7469" s="381" t="s">
        <v>13457</v>
      </c>
      <c r="C7469" s="382" t="s">
        <v>5781</v>
      </c>
      <c r="D7469" s="381" t="s">
        <v>5782</v>
      </c>
      <c r="E7469" s="381" t="s">
        <v>5783</v>
      </c>
      <c r="F7469" s="383" t="s">
        <v>5784</v>
      </c>
      <c r="G7469" s="384" t="s">
        <v>5785</v>
      </c>
      <c r="H7469" s="382" t="s">
        <v>5786</v>
      </c>
      <c r="I7469" s="431" t="s">
        <v>5787</v>
      </c>
      <c r="J7469" s="382" t="s">
        <v>5788</v>
      </c>
      <c r="K7469" s="364"/>
    </row>
    <row r="7470" spans="1:13" ht="12.75" thickTop="1" x14ac:dyDescent="0.2">
      <c r="A7470" s="359" t="s">
        <v>15590</v>
      </c>
      <c r="B7470" s="401" t="s">
        <v>5789</v>
      </c>
      <c r="C7470" s="402" t="s">
        <v>6135</v>
      </c>
      <c r="D7470" s="401" t="s">
        <v>5791</v>
      </c>
      <c r="E7470" s="401" t="s">
        <v>394</v>
      </c>
      <c r="F7470" s="403">
        <v>7</v>
      </c>
      <c r="G7470" s="404" t="s">
        <v>5607</v>
      </c>
      <c r="H7470" s="405">
        <v>1</v>
      </c>
      <c r="I7470" s="406">
        <v>21.09</v>
      </c>
      <c r="J7470" s="406">
        <v>21.090000000000003</v>
      </c>
      <c r="K7470" s="371"/>
      <c r="L7470" s="496">
        <v>25.41</v>
      </c>
      <c r="M7470" s="488">
        <v>25.41</v>
      </c>
    </row>
    <row r="7471" spans="1:13" x14ac:dyDescent="0.2">
      <c r="A7471" s="359" t="s">
        <v>11845</v>
      </c>
      <c r="B7471" s="373" t="s">
        <v>5794</v>
      </c>
      <c r="C7471" s="374" t="s">
        <v>5795</v>
      </c>
      <c r="D7471" s="373" t="s">
        <v>5791</v>
      </c>
      <c r="E7471" s="373" t="s">
        <v>5302</v>
      </c>
      <c r="F7471" s="375" t="s">
        <v>5796</v>
      </c>
      <c r="G7471" s="376" t="s">
        <v>86</v>
      </c>
      <c r="H7471" s="377">
        <v>0.37</v>
      </c>
      <c r="I7471" s="378">
        <v>12.5</v>
      </c>
      <c r="J7471" s="378">
        <v>4.62</v>
      </c>
      <c r="K7471" s="379"/>
      <c r="L7471" s="493">
        <v>15.06</v>
      </c>
    </row>
    <row r="7472" spans="1:13" x14ac:dyDescent="0.2">
      <c r="A7472" s="359" t="s">
        <v>11847</v>
      </c>
      <c r="B7472" s="373" t="s">
        <v>5794</v>
      </c>
      <c r="C7472" s="374" t="s">
        <v>6062</v>
      </c>
      <c r="D7472" s="373" t="s">
        <v>5791</v>
      </c>
      <c r="E7472" s="373" t="s">
        <v>5341</v>
      </c>
      <c r="F7472" s="375" t="s">
        <v>5796</v>
      </c>
      <c r="G7472" s="376" t="s">
        <v>86</v>
      </c>
      <c r="H7472" s="377">
        <v>0.37</v>
      </c>
      <c r="I7472" s="378">
        <v>18.510000000000002</v>
      </c>
      <c r="J7472" s="378">
        <v>6.84</v>
      </c>
      <c r="K7472" s="379"/>
      <c r="L7472" s="493">
        <v>22.3</v>
      </c>
    </row>
    <row r="7473" spans="1:13" x14ac:dyDescent="0.2">
      <c r="A7473" s="359" t="s">
        <v>11849</v>
      </c>
      <c r="B7473" s="373" t="s">
        <v>5794</v>
      </c>
      <c r="C7473" s="374" t="s">
        <v>6136</v>
      </c>
      <c r="D7473" s="373" t="s">
        <v>5791</v>
      </c>
      <c r="E7473" s="373" t="s">
        <v>6137</v>
      </c>
      <c r="F7473" s="375" t="s">
        <v>5798</v>
      </c>
      <c r="G7473" s="376" t="s">
        <v>5305</v>
      </c>
      <c r="H7473" s="377">
        <v>1</v>
      </c>
      <c r="I7473" s="378">
        <v>9.6306888888888889</v>
      </c>
      <c r="J7473" s="378">
        <v>9.6300000000000008</v>
      </c>
      <c r="K7473" s="379"/>
      <c r="L7473" s="493">
        <v>11.59</v>
      </c>
    </row>
    <row r="7474" spans="1:13" x14ac:dyDescent="0.2">
      <c r="A7474" s="359" t="s">
        <v>11850</v>
      </c>
      <c r="B7474" s="360" t="s">
        <v>13458</v>
      </c>
      <c r="C7474" s="361" t="s">
        <v>5781</v>
      </c>
      <c r="D7474" s="360" t="s">
        <v>5782</v>
      </c>
      <c r="E7474" s="360" t="s">
        <v>5783</v>
      </c>
      <c r="F7474" s="362" t="s">
        <v>5784</v>
      </c>
      <c r="G7474" s="363" t="s">
        <v>5785</v>
      </c>
      <c r="H7474" s="361" t="s">
        <v>5786</v>
      </c>
      <c r="I7474" s="361" t="s">
        <v>5787</v>
      </c>
      <c r="J7474" s="361" t="s">
        <v>5788</v>
      </c>
      <c r="K7474" s="364"/>
      <c r="L7474" s="494"/>
    </row>
    <row r="7475" spans="1:13" ht="36" x14ac:dyDescent="0.2">
      <c r="A7475" s="359" t="s">
        <v>11851</v>
      </c>
      <c r="B7475" s="365" t="s">
        <v>5789</v>
      </c>
      <c r="C7475" s="366" t="s">
        <v>6118</v>
      </c>
      <c r="D7475" s="365" t="s">
        <v>217</v>
      </c>
      <c r="E7475" s="365" t="s">
        <v>6119</v>
      </c>
      <c r="F7475" s="367" t="s">
        <v>6088</v>
      </c>
      <c r="G7475" s="368" t="s">
        <v>160</v>
      </c>
      <c r="H7475" s="369">
        <v>1</v>
      </c>
      <c r="I7475" s="370">
        <v>22.700000000000003</v>
      </c>
      <c r="J7475" s="370">
        <v>22.7</v>
      </c>
      <c r="K7475" s="371"/>
      <c r="L7475" s="495">
        <v>27.36</v>
      </c>
      <c r="M7475" s="488">
        <v>27.36</v>
      </c>
    </row>
    <row r="7476" spans="1:13" ht="24" x14ac:dyDescent="0.2">
      <c r="A7476" s="359" t="s">
        <v>15591</v>
      </c>
      <c r="B7476" s="424" t="s">
        <v>5898</v>
      </c>
      <c r="C7476" s="425" t="s">
        <v>6089</v>
      </c>
      <c r="D7476" s="424" t="s">
        <v>217</v>
      </c>
      <c r="E7476" s="424" t="s">
        <v>6090</v>
      </c>
      <c r="F7476" s="426" t="s">
        <v>5908</v>
      </c>
      <c r="G7476" s="427" t="s">
        <v>185</v>
      </c>
      <c r="H7476" s="428">
        <v>0.1033</v>
      </c>
      <c r="I7476" s="429">
        <v>17.43</v>
      </c>
      <c r="J7476" s="417">
        <v>1.8</v>
      </c>
      <c r="K7476" s="379"/>
      <c r="L7476" s="489">
        <v>21</v>
      </c>
    </row>
    <row r="7477" spans="1:13" ht="24.75" thickBot="1" x14ac:dyDescent="0.25">
      <c r="A7477" s="359" t="s">
        <v>15592</v>
      </c>
      <c r="B7477" s="424" t="s">
        <v>5898</v>
      </c>
      <c r="C7477" s="425" t="s">
        <v>6091</v>
      </c>
      <c r="D7477" s="424" t="s">
        <v>217</v>
      </c>
      <c r="E7477" s="424" t="s">
        <v>6092</v>
      </c>
      <c r="F7477" s="426" t="s">
        <v>5908</v>
      </c>
      <c r="G7477" s="427" t="s">
        <v>185</v>
      </c>
      <c r="H7477" s="428">
        <v>0.24779999999999999</v>
      </c>
      <c r="I7477" s="429">
        <v>24.12</v>
      </c>
      <c r="J7477" s="417">
        <v>5.97</v>
      </c>
      <c r="K7477" s="379"/>
      <c r="L7477" s="489">
        <v>29.06</v>
      </c>
    </row>
    <row r="7478" spans="1:13" ht="12.75" thickTop="1" x14ac:dyDescent="0.2">
      <c r="A7478" s="359" t="s">
        <v>15593</v>
      </c>
      <c r="B7478" s="390" t="s">
        <v>5794</v>
      </c>
      <c r="C7478" s="391" t="s">
        <v>6120</v>
      </c>
      <c r="D7478" s="390" t="s">
        <v>217</v>
      </c>
      <c r="E7478" s="390" t="s">
        <v>6121</v>
      </c>
      <c r="F7478" s="392" t="s">
        <v>5798</v>
      </c>
      <c r="G7478" s="393" t="s">
        <v>160</v>
      </c>
      <c r="H7478" s="394">
        <v>2</v>
      </c>
      <c r="I7478" s="395">
        <v>1.9063333333333339</v>
      </c>
      <c r="J7478" s="395">
        <v>3.81</v>
      </c>
      <c r="K7478" s="379"/>
      <c r="L7478" s="491">
        <v>2.2999999999999998</v>
      </c>
    </row>
    <row r="7479" spans="1:13" x14ac:dyDescent="0.2">
      <c r="A7479" s="359" t="s">
        <v>11853</v>
      </c>
      <c r="B7479" s="373" t="s">
        <v>5794</v>
      </c>
      <c r="C7479" s="374" t="s">
        <v>6122</v>
      </c>
      <c r="D7479" s="373" t="s">
        <v>217</v>
      </c>
      <c r="E7479" s="373" t="s">
        <v>6123</v>
      </c>
      <c r="F7479" s="375" t="s">
        <v>5798</v>
      </c>
      <c r="G7479" s="376" t="s">
        <v>160</v>
      </c>
      <c r="H7479" s="377">
        <v>1</v>
      </c>
      <c r="I7479" s="378">
        <v>11.12</v>
      </c>
      <c r="J7479" s="378">
        <v>11.12</v>
      </c>
      <c r="K7479" s="379"/>
      <c r="L7479" s="493">
        <v>13.4</v>
      </c>
    </row>
    <row r="7480" spans="1:13" x14ac:dyDescent="0.2">
      <c r="A7480" s="359" t="s">
        <v>11855</v>
      </c>
      <c r="B7480" s="360" t="s">
        <v>13459</v>
      </c>
      <c r="C7480" s="361" t="s">
        <v>5781</v>
      </c>
      <c r="D7480" s="360" t="s">
        <v>5782</v>
      </c>
      <c r="E7480" s="360" t="s">
        <v>5783</v>
      </c>
      <c r="F7480" s="362" t="s">
        <v>5784</v>
      </c>
      <c r="G7480" s="363" t="s">
        <v>5785</v>
      </c>
      <c r="H7480" s="361" t="s">
        <v>5786</v>
      </c>
      <c r="I7480" s="361" t="s">
        <v>5787</v>
      </c>
      <c r="J7480" s="361" t="s">
        <v>5788</v>
      </c>
      <c r="K7480" s="364"/>
      <c r="L7480" s="494"/>
    </row>
    <row r="7481" spans="1:13" x14ac:dyDescent="0.2">
      <c r="A7481" s="359" t="s">
        <v>11856</v>
      </c>
      <c r="B7481" s="365" t="s">
        <v>5789</v>
      </c>
      <c r="C7481" s="366" t="s">
        <v>8411</v>
      </c>
      <c r="D7481" s="365" t="s">
        <v>5791</v>
      </c>
      <c r="E7481" s="365" t="s">
        <v>1072</v>
      </c>
      <c r="F7481" s="367">
        <v>7</v>
      </c>
      <c r="G7481" s="368" t="s">
        <v>5607</v>
      </c>
      <c r="H7481" s="369">
        <v>1</v>
      </c>
      <c r="I7481" s="370">
        <v>2.77</v>
      </c>
      <c r="J7481" s="370">
        <v>2.77</v>
      </c>
      <c r="K7481" s="371"/>
      <c r="L7481" s="495">
        <v>3.35</v>
      </c>
      <c r="M7481" s="488">
        <v>3.35</v>
      </c>
    </row>
    <row r="7482" spans="1:13" x14ac:dyDescent="0.2">
      <c r="A7482" s="359" t="s">
        <v>11857</v>
      </c>
      <c r="B7482" s="373" t="s">
        <v>5794</v>
      </c>
      <c r="C7482" s="374" t="s">
        <v>5795</v>
      </c>
      <c r="D7482" s="373" t="s">
        <v>5791</v>
      </c>
      <c r="E7482" s="373" t="s">
        <v>5302</v>
      </c>
      <c r="F7482" s="375" t="s">
        <v>5796</v>
      </c>
      <c r="G7482" s="376" t="s">
        <v>86</v>
      </c>
      <c r="H7482" s="377">
        <v>0.04</v>
      </c>
      <c r="I7482" s="378">
        <v>12.5</v>
      </c>
      <c r="J7482" s="378">
        <v>0.5</v>
      </c>
      <c r="K7482" s="379"/>
      <c r="L7482" s="493">
        <v>15.06</v>
      </c>
    </row>
    <row r="7483" spans="1:13" x14ac:dyDescent="0.2">
      <c r="A7483" s="359" t="s">
        <v>11858</v>
      </c>
      <c r="B7483" s="373" t="s">
        <v>5794</v>
      </c>
      <c r="C7483" s="374" t="s">
        <v>6062</v>
      </c>
      <c r="D7483" s="373" t="s">
        <v>5791</v>
      </c>
      <c r="E7483" s="373" t="s">
        <v>5341</v>
      </c>
      <c r="F7483" s="375" t="s">
        <v>5796</v>
      </c>
      <c r="G7483" s="376" t="s">
        <v>86</v>
      </c>
      <c r="H7483" s="377">
        <v>0.04</v>
      </c>
      <c r="I7483" s="378">
        <v>18.510000000000002</v>
      </c>
      <c r="J7483" s="378">
        <v>0.74</v>
      </c>
      <c r="K7483" s="379"/>
      <c r="L7483" s="493">
        <v>22.3</v>
      </c>
    </row>
    <row r="7484" spans="1:13" x14ac:dyDescent="0.2">
      <c r="A7484" s="359" t="s">
        <v>15594</v>
      </c>
      <c r="B7484" s="396" t="s">
        <v>5794</v>
      </c>
      <c r="C7484" s="397" t="s">
        <v>8415</v>
      </c>
      <c r="D7484" s="396" t="s">
        <v>5791</v>
      </c>
      <c r="E7484" s="396" t="s">
        <v>8416</v>
      </c>
      <c r="F7484" s="398" t="s">
        <v>5798</v>
      </c>
      <c r="G7484" s="399" t="s">
        <v>5305</v>
      </c>
      <c r="H7484" s="400">
        <v>1</v>
      </c>
      <c r="I7484" s="430">
        <v>1.5323</v>
      </c>
      <c r="J7484" s="380">
        <v>1.53</v>
      </c>
      <c r="K7484" s="379"/>
      <c r="L7484" s="489">
        <v>1.86</v>
      </c>
    </row>
    <row r="7485" spans="1:13" ht="12.75" thickBot="1" x14ac:dyDescent="0.25">
      <c r="A7485" s="359" t="s">
        <v>15595</v>
      </c>
      <c r="B7485" s="381" t="s">
        <v>13460</v>
      </c>
      <c r="C7485" s="382" t="s">
        <v>5781</v>
      </c>
      <c r="D7485" s="381" t="s">
        <v>5782</v>
      </c>
      <c r="E7485" s="381" t="s">
        <v>5783</v>
      </c>
      <c r="F7485" s="383" t="s">
        <v>5784</v>
      </c>
      <c r="G7485" s="384" t="s">
        <v>5785</v>
      </c>
      <c r="H7485" s="382" t="s">
        <v>5786</v>
      </c>
      <c r="I7485" s="431" t="s">
        <v>5787</v>
      </c>
      <c r="J7485" s="382" t="s">
        <v>5788</v>
      </c>
      <c r="K7485" s="364"/>
    </row>
    <row r="7486" spans="1:13" ht="36.75" thickTop="1" x14ac:dyDescent="0.2">
      <c r="A7486" s="359" t="s">
        <v>15596</v>
      </c>
      <c r="B7486" s="401" t="s">
        <v>5789</v>
      </c>
      <c r="C7486" s="402" t="s">
        <v>11508</v>
      </c>
      <c r="D7486" s="401" t="s">
        <v>217</v>
      </c>
      <c r="E7486" s="401" t="s">
        <v>1824</v>
      </c>
      <c r="F7486" s="403" t="s">
        <v>6088</v>
      </c>
      <c r="G7486" s="404" t="s">
        <v>160</v>
      </c>
      <c r="H7486" s="405">
        <v>1</v>
      </c>
      <c r="I7486" s="406">
        <v>446.89</v>
      </c>
      <c r="J7486" s="406">
        <v>446.89</v>
      </c>
      <c r="K7486" s="371"/>
      <c r="L7486" s="496">
        <v>538.36</v>
      </c>
      <c r="M7486" s="488">
        <v>538.36</v>
      </c>
    </row>
    <row r="7487" spans="1:13" ht="36" x14ac:dyDescent="0.2">
      <c r="A7487" s="359" t="s">
        <v>11859</v>
      </c>
      <c r="B7487" s="418" t="s">
        <v>5898</v>
      </c>
      <c r="C7487" s="419" t="s">
        <v>6166</v>
      </c>
      <c r="D7487" s="418" t="s">
        <v>217</v>
      </c>
      <c r="E7487" s="418" t="s">
        <v>6167</v>
      </c>
      <c r="F7487" s="420" t="s">
        <v>5908</v>
      </c>
      <c r="G7487" s="421" t="s">
        <v>5885</v>
      </c>
      <c r="H7487" s="422">
        <v>1.44E-2</v>
      </c>
      <c r="I7487" s="423">
        <v>585.9</v>
      </c>
      <c r="J7487" s="423">
        <v>8.43</v>
      </c>
      <c r="K7487" s="379"/>
      <c r="L7487" s="493">
        <v>705.83</v>
      </c>
      <c r="M7487" s="490"/>
    </row>
    <row r="7488" spans="1:13" ht="24" x14ac:dyDescent="0.2">
      <c r="A7488" s="359" t="s">
        <v>11861</v>
      </c>
      <c r="B7488" s="418" t="s">
        <v>5898</v>
      </c>
      <c r="C7488" s="419" t="s">
        <v>6089</v>
      </c>
      <c r="D7488" s="418" t="s">
        <v>217</v>
      </c>
      <c r="E7488" s="418" t="s">
        <v>6090</v>
      </c>
      <c r="F7488" s="420" t="s">
        <v>5908</v>
      </c>
      <c r="G7488" s="421" t="s">
        <v>185</v>
      </c>
      <c r="H7488" s="422">
        <v>0.53459999999999996</v>
      </c>
      <c r="I7488" s="423">
        <v>17.43</v>
      </c>
      <c r="J7488" s="423">
        <v>9.31</v>
      </c>
      <c r="K7488" s="379"/>
      <c r="L7488" s="493">
        <v>21</v>
      </c>
    </row>
    <row r="7489" spans="1:13" ht="24" x14ac:dyDescent="0.2">
      <c r="A7489" s="359" t="s">
        <v>11863</v>
      </c>
      <c r="B7489" s="418" t="s">
        <v>5898</v>
      </c>
      <c r="C7489" s="419" t="s">
        <v>6091</v>
      </c>
      <c r="D7489" s="418" t="s">
        <v>217</v>
      </c>
      <c r="E7489" s="418" t="s">
        <v>6092</v>
      </c>
      <c r="F7489" s="420" t="s">
        <v>5908</v>
      </c>
      <c r="G7489" s="421" t="s">
        <v>185</v>
      </c>
      <c r="H7489" s="422">
        <v>0.53459999999999996</v>
      </c>
      <c r="I7489" s="423">
        <v>24.12</v>
      </c>
      <c r="J7489" s="423">
        <v>12.89</v>
      </c>
      <c r="K7489" s="379"/>
      <c r="L7489" s="493">
        <v>29.06</v>
      </c>
    </row>
    <row r="7490" spans="1:13" ht="24" x14ac:dyDescent="0.2">
      <c r="A7490" s="359" t="s">
        <v>11864</v>
      </c>
      <c r="B7490" s="373" t="s">
        <v>5794</v>
      </c>
      <c r="C7490" s="374" t="s">
        <v>11513</v>
      </c>
      <c r="D7490" s="373" t="s">
        <v>217</v>
      </c>
      <c r="E7490" s="373" t="s">
        <v>11514</v>
      </c>
      <c r="F7490" s="375" t="s">
        <v>5798</v>
      </c>
      <c r="G7490" s="376" t="s">
        <v>160</v>
      </c>
      <c r="H7490" s="377">
        <v>1</v>
      </c>
      <c r="I7490" s="378">
        <v>416.26000600961538</v>
      </c>
      <c r="J7490" s="378">
        <v>416.26</v>
      </c>
      <c r="K7490" s="379"/>
      <c r="L7490" s="493">
        <v>501.45</v>
      </c>
    </row>
    <row r="7491" spans="1:13" x14ac:dyDescent="0.2">
      <c r="A7491" s="359" t="s">
        <v>11865</v>
      </c>
      <c r="B7491" s="360" t="s">
        <v>13461</v>
      </c>
      <c r="C7491" s="361" t="s">
        <v>5781</v>
      </c>
      <c r="D7491" s="360" t="s">
        <v>5782</v>
      </c>
      <c r="E7491" s="360" t="s">
        <v>5783</v>
      </c>
      <c r="F7491" s="362" t="s">
        <v>5784</v>
      </c>
      <c r="G7491" s="363" t="s">
        <v>5785</v>
      </c>
      <c r="H7491" s="361" t="s">
        <v>5786</v>
      </c>
      <c r="I7491" s="361" t="s">
        <v>5787</v>
      </c>
      <c r="J7491" s="361" t="s">
        <v>5788</v>
      </c>
      <c r="K7491" s="364"/>
      <c r="L7491" s="494"/>
    </row>
    <row r="7492" spans="1:13" x14ac:dyDescent="0.2">
      <c r="A7492" s="359" t="s">
        <v>15597</v>
      </c>
      <c r="B7492" s="385" t="s">
        <v>5789</v>
      </c>
      <c r="C7492" s="386" t="s">
        <v>6149</v>
      </c>
      <c r="D7492" s="385" t="s">
        <v>5791</v>
      </c>
      <c r="E7492" s="385" t="s">
        <v>400</v>
      </c>
      <c r="F7492" s="387">
        <v>7</v>
      </c>
      <c r="G7492" s="388" t="s">
        <v>5607</v>
      </c>
      <c r="H7492" s="389">
        <v>1</v>
      </c>
      <c r="I7492" s="432">
        <v>15.67</v>
      </c>
      <c r="J7492" s="372">
        <v>15.670000000000002</v>
      </c>
      <c r="K7492" s="371"/>
      <c r="L7492" s="488">
        <v>18.87</v>
      </c>
      <c r="M7492" s="488">
        <v>18.87</v>
      </c>
    </row>
    <row r="7493" spans="1:13" ht="12.75" thickBot="1" x14ac:dyDescent="0.25">
      <c r="A7493" s="359" t="s">
        <v>15598</v>
      </c>
      <c r="B7493" s="396" t="s">
        <v>5794</v>
      </c>
      <c r="C7493" s="397" t="s">
        <v>5795</v>
      </c>
      <c r="D7493" s="396" t="s">
        <v>5791</v>
      </c>
      <c r="E7493" s="396" t="s">
        <v>5302</v>
      </c>
      <c r="F7493" s="398" t="s">
        <v>5796</v>
      </c>
      <c r="G7493" s="399" t="s">
        <v>86</v>
      </c>
      <c r="H7493" s="400">
        <v>0.28999999999999998</v>
      </c>
      <c r="I7493" s="430">
        <v>12.5</v>
      </c>
      <c r="J7493" s="380">
        <v>3.62</v>
      </c>
      <c r="K7493" s="379"/>
      <c r="L7493" s="489">
        <v>15.06</v>
      </c>
    </row>
    <row r="7494" spans="1:13" ht="12.75" thickTop="1" x14ac:dyDescent="0.2">
      <c r="A7494" s="359" t="s">
        <v>15599</v>
      </c>
      <c r="B7494" s="390" t="s">
        <v>5794</v>
      </c>
      <c r="C7494" s="391" t="s">
        <v>6062</v>
      </c>
      <c r="D7494" s="390" t="s">
        <v>5791</v>
      </c>
      <c r="E7494" s="390" t="s">
        <v>5341</v>
      </c>
      <c r="F7494" s="392" t="s">
        <v>5796</v>
      </c>
      <c r="G7494" s="393" t="s">
        <v>86</v>
      </c>
      <c r="H7494" s="394">
        <v>0.28999999999999998</v>
      </c>
      <c r="I7494" s="395">
        <v>18.510000000000002</v>
      </c>
      <c r="J7494" s="395">
        <v>5.36</v>
      </c>
      <c r="K7494" s="379"/>
      <c r="L7494" s="491">
        <v>22.3</v>
      </c>
    </row>
    <row r="7495" spans="1:13" x14ac:dyDescent="0.2">
      <c r="A7495" s="359" t="s">
        <v>11868</v>
      </c>
      <c r="B7495" s="373" t="s">
        <v>5794</v>
      </c>
      <c r="C7495" s="374" t="s">
        <v>6150</v>
      </c>
      <c r="D7495" s="373" t="s">
        <v>5791</v>
      </c>
      <c r="E7495" s="373" t="s">
        <v>6151</v>
      </c>
      <c r="F7495" s="375" t="s">
        <v>5798</v>
      </c>
      <c r="G7495" s="376" t="s">
        <v>5305</v>
      </c>
      <c r="H7495" s="377">
        <v>1</v>
      </c>
      <c r="I7495" s="378">
        <v>6.6911333333333323</v>
      </c>
      <c r="J7495" s="378">
        <v>6.69</v>
      </c>
      <c r="K7495" s="379"/>
      <c r="L7495" s="493">
        <v>8.0500000000000007</v>
      </c>
    </row>
    <row r="7496" spans="1:13" x14ac:dyDescent="0.2">
      <c r="A7496" s="359" t="s">
        <v>11870</v>
      </c>
      <c r="B7496" s="360" t="s">
        <v>13462</v>
      </c>
      <c r="C7496" s="361" t="s">
        <v>5781</v>
      </c>
      <c r="D7496" s="360" t="s">
        <v>5782</v>
      </c>
      <c r="E7496" s="360" t="s">
        <v>5783</v>
      </c>
      <c r="F7496" s="362" t="s">
        <v>5784</v>
      </c>
      <c r="G7496" s="363" t="s">
        <v>5785</v>
      </c>
      <c r="H7496" s="361" t="s">
        <v>5786</v>
      </c>
      <c r="I7496" s="361" t="s">
        <v>5787</v>
      </c>
      <c r="J7496" s="361" t="s">
        <v>5788</v>
      </c>
      <c r="K7496" s="364"/>
      <c r="L7496" s="494"/>
    </row>
    <row r="7497" spans="1:13" x14ac:dyDescent="0.2">
      <c r="A7497" s="359" t="s">
        <v>11871</v>
      </c>
      <c r="B7497" s="365" t="s">
        <v>5789</v>
      </c>
      <c r="C7497" s="366" t="s">
        <v>6149</v>
      </c>
      <c r="D7497" s="365" t="s">
        <v>5791</v>
      </c>
      <c r="E7497" s="365" t="s">
        <v>400</v>
      </c>
      <c r="F7497" s="367">
        <v>7</v>
      </c>
      <c r="G7497" s="368" t="s">
        <v>5607</v>
      </c>
      <c r="H7497" s="369">
        <v>1</v>
      </c>
      <c r="I7497" s="370">
        <v>15.67</v>
      </c>
      <c r="J7497" s="370">
        <v>15.670000000000002</v>
      </c>
      <c r="K7497" s="371"/>
      <c r="L7497" s="495">
        <v>18.87</v>
      </c>
      <c r="M7497" s="488">
        <v>18.87</v>
      </c>
    </row>
    <row r="7498" spans="1:13" x14ac:dyDescent="0.2">
      <c r="A7498" s="359" t="s">
        <v>11872</v>
      </c>
      <c r="B7498" s="373" t="s">
        <v>5794</v>
      </c>
      <c r="C7498" s="374" t="s">
        <v>5795</v>
      </c>
      <c r="D7498" s="373" t="s">
        <v>5791</v>
      </c>
      <c r="E7498" s="373" t="s">
        <v>5302</v>
      </c>
      <c r="F7498" s="375" t="s">
        <v>5796</v>
      </c>
      <c r="G7498" s="376" t="s">
        <v>86</v>
      </c>
      <c r="H7498" s="377">
        <v>0.28999999999999998</v>
      </c>
      <c r="I7498" s="378">
        <v>12.5</v>
      </c>
      <c r="J7498" s="378">
        <v>3.62</v>
      </c>
      <c r="K7498" s="379"/>
      <c r="L7498" s="493">
        <v>15.06</v>
      </c>
    </row>
    <row r="7499" spans="1:13" x14ac:dyDescent="0.2">
      <c r="A7499" s="359" t="s">
        <v>11873</v>
      </c>
      <c r="B7499" s="373" t="s">
        <v>5794</v>
      </c>
      <c r="C7499" s="374" t="s">
        <v>6062</v>
      </c>
      <c r="D7499" s="373" t="s">
        <v>5791</v>
      </c>
      <c r="E7499" s="373" t="s">
        <v>5341</v>
      </c>
      <c r="F7499" s="375" t="s">
        <v>5796</v>
      </c>
      <c r="G7499" s="376" t="s">
        <v>86</v>
      </c>
      <c r="H7499" s="377">
        <v>0.28999999999999998</v>
      </c>
      <c r="I7499" s="378">
        <v>18.510000000000002</v>
      </c>
      <c r="J7499" s="378">
        <v>5.36</v>
      </c>
      <c r="K7499" s="379"/>
      <c r="L7499" s="493">
        <v>22.3</v>
      </c>
    </row>
    <row r="7500" spans="1:13" x14ac:dyDescent="0.2">
      <c r="A7500" s="359" t="s">
        <v>15600</v>
      </c>
      <c r="B7500" s="396" t="s">
        <v>5794</v>
      </c>
      <c r="C7500" s="397" t="s">
        <v>6150</v>
      </c>
      <c r="D7500" s="396" t="s">
        <v>5791</v>
      </c>
      <c r="E7500" s="396" t="s">
        <v>6151</v>
      </c>
      <c r="F7500" s="398" t="s">
        <v>5798</v>
      </c>
      <c r="G7500" s="399" t="s">
        <v>5305</v>
      </c>
      <c r="H7500" s="400">
        <v>1</v>
      </c>
      <c r="I7500" s="430">
        <v>6.6911333333333323</v>
      </c>
      <c r="J7500" s="380">
        <v>6.69</v>
      </c>
      <c r="K7500" s="379"/>
      <c r="L7500" s="489">
        <v>8.0500000000000007</v>
      </c>
    </row>
    <row r="7501" spans="1:13" ht="12.75" thickBot="1" x14ac:dyDescent="0.25">
      <c r="A7501" s="359" t="s">
        <v>15601</v>
      </c>
      <c r="B7501" s="381" t="s">
        <v>13463</v>
      </c>
      <c r="C7501" s="382" t="s">
        <v>5781</v>
      </c>
      <c r="D7501" s="381" t="s">
        <v>5782</v>
      </c>
      <c r="E7501" s="381" t="s">
        <v>5783</v>
      </c>
      <c r="F7501" s="383" t="s">
        <v>5784</v>
      </c>
      <c r="G7501" s="384" t="s">
        <v>5785</v>
      </c>
      <c r="H7501" s="382" t="s">
        <v>5786</v>
      </c>
      <c r="I7501" s="431" t="s">
        <v>5787</v>
      </c>
      <c r="J7501" s="382" t="s">
        <v>5788</v>
      </c>
      <c r="K7501" s="364"/>
    </row>
    <row r="7502" spans="1:13" ht="12.75" thickTop="1" x14ac:dyDescent="0.2">
      <c r="A7502" s="359" t="s">
        <v>15602</v>
      </c>
      <c r="B7502" s="401" t="s">
        <v>5789</v>
      </c>
      <c r="C7502" s="402" t="s">
        <v>6149</v>
      </c>
      <c r="D7502" s="401" t="s">
        <v>5791</v>
      </c>
      <c r="E7502" s="401" t="s">
        <v>400</v>
      </c>
      <c r="F7502" s="403">
        <v>7</v>
      </c>
      <c r="G7502" s="404" t="s">
        <v>5607</v>
      </c>
      <c r="H7502" s="405">
        <v>1</v>
      </c>
      <c r="I7502" s="406">
        <v>15.67</v>
      </c>
      <c r="J7502" s="406">
        <v>15.670000000000002</v>
      </c>
      <c r="K7502" s="371"/>
      <c r="L7502" s="496">
        <v>18.87</v>
      </c>
      <c r="M7502" s="488">
        <v>18.87</v>
      </c>
    </row>
    <row r="7503" spans="1:13" x14ac:dyDescent="0.2">
      <c r="A7503" s="359" t="s">
        <v>11874</v>
      </c>
      <c r="B7503" s="373" t="s">
        <v>5794</v>
      </c>
      <c r="C7503" s="374" t="s">
        <v>5795</v>
      </c>
      <c r="D7503" s="373" t="s">
        <v>5791</v>
      </c>
      <c r="E7503" s="373" t="s">
        <v>5302</v>
      </c>
      <c r="F7503" s="375" t="s">
        <v>5796</v>
      </c>
      <c r="G7503" s="376" t="s">
        <v>86</v>
      </c>
      <c r="H7503" s="377">
        <v>0.28999999999999998</v>
      </c>
      <c r="I7503" s="378">
        <v>12.5</v>
      </c>
      <c r="J7503" s="378">
        <v>3.62</v>
      </c>
      <c r="K7503" s="379"/>
      <c r="L7503" s="493">
        <v>15.06</v>
      </c>
    </row>
    <row r="7504" spans="1:13" x14ac:dyDescent="0.2">
      <c r="A7504" s="359" t="s">
        <v>11876</v>
      </c>
      <c r="B7504" s="373" t="s">
        <v>5794</v>
      </c>
      <c r="C7504" s="374" t="s">
        <v>6062</v>
      </c>
      <c r="D7504" s="373" t="s">
        <v>5791</v>
      </c>
      <c r="E7504" s="373" t="s">
        <v>5341</v>
      </c>
      <c r="F7504" s="375" t="s">
        <v>5796</v>
      </c>
      <c r="G7504" s="376" t="s">
        <v>86</v>
      </c>
      <c r="H7504" s="377">
        <v>0.28999999999999998</v>
      </c>
      <c r="I7504" s="378">
        <v>18.510000000000002</v>
      </c>
      <c r="J7504" s="378">
        <v>5.36</v>
      </c>
      <c r="K7504" s="379"/>
      <c r="L7504" s="493">
        <v>22.3</v>
      </c>
    </row>
    <row r="7505" spans="1:13" x14ac:dyDescent="0.2">
      <c r="A7505" s="359" t="s">
        <v>11877</v>
      </c>
      <c r="B7505" s="373" t="s">
        <v>5794</v>
      </c>
      <c r="C7505" s="374" t="s">
        <v>6150</v>
      </c>
      <c r="D7505" s="373" t="s">
        <v>5791</v>
      </c>
      <c r="E7505" s="373" t="s">
        <v>6151</v>
      </c>
      <c r="F7505" s="375" t="s">
        <v>5798</v>
      </c>
      <c r="G7505" s="376" t="s">
        <v>5305</v>
      </c>
      <c r="H7505" s="377">
        <v>1</v>
      </c>
      <c r="I7505" s="378">
        <v>6.6911333333333323</v>
      </c>
      <c r="J7505" s="378">
        <v>6.69</v>
      </c>
      <c r="K7505" s="379"/>
      <c r="L7505" s="493">
        <v>8.0500000000000007</v>
      </c>
    </row>
    <row r="7506" spans="1:13" x14ac:dyDescent="0.2">
      <c r="A7506" s="359" t="s">
        <v>11878</v>
      </c>
      <c r="B7506" s="360" t="s">
        <v>13464</v>
      </c>
      <c r="C7506" s="361" t="s">
        <v>5781</v>
      </c>
      <c r="D7506" s="360" t="s">
        <v>5782</v>
      </c>
      <c r="E7506" s="360" t="s">
        <v>5783</v>
      </c>
      <c r="F7506" s="362" t="s">
        <v>5784</v>
      </c>
      <c r="G7506" s="363" t="s">
        <v>5785</v>
      </c>
      <c r="H7506" s="361" t="s">
        <v>5786</v>
      </c>
      <c r="I7506" s="361" t="s">
        <v>5787</v>
      </c>
      <c r="J7506" s="361" t="s">
        <v>5788</v>
      </c>
      <c r="K7506" s="364"/>
      <c r="L7506" s="494"/>
    </row>
    <row r="7507" spans="1:13" ht="36" x14ac:dyDescent="0.2">
      <c r="A7507" s="359" t="s">
        <v>11879</v>
      </c>
      <c r="B7507" s="365" t="s">
        <v>5789</v>
      </c>
      <c r="C7507" s="366" t="s">
        <v>6186</v>
      </c>
      <c r="D7507" s="365" t="s">
        <v>217</v>
      </c>
      <c r="E7507" s="365" t="s">
        <v>11358</v>
      </c>
      <c r="F7507" s="367" t="s">
        <v>6088</v>
      </c>
      <c r="G7507" s="368" t="s">
        <v>160</v>
      </c>
      <c r="H7507" s="369">
        <v>1</v>
      </c>
      <c r="I7507" s="370">
        <v>9.39</v>
      </c>
      <c r="J7507" s="370">
        <v>9.39</v>
      </c>
      <c r="K7507" s="371"/>
      <c r="L7507" s="495">
        <v>11.33</v>
      </c>
      <c r="M7507" s="488">
        <v>11.33</v>
      </c>
    </row>
    <row r="7508" spans="1:13" ht="24" x14ac:dyDescent="0.2">
      <c r="A7508" s="359" t="s">
        <v>11880</v>
      </c>
      <c r="B7508" s="418" t="s">
        <v>5898</v>
      </c>
      <c r="C7508" s="419" t="s">
        <v>6089</v>
      </c>
      <c r="D7508" s="418" t="s">
        <v>217</v>
      </c>
      <c r="E7508" s="418" t="s">
        <v>6090</v>
      </c>
      <c r="F7508" s="420" t="s">
        <v>5908</v>
      </c>
      <c r="G7508" s="421" t="s">
        <v>185</v>
      </c>
      <c r="H7508" s="422">
        <v>4.7600000000000003E-2</v>
      </c>
      <c r="I7508" s="423">
        <v>17.43</v>
      </c>
      <c r="J7508" s="423">
        <v>0.82</v>
      </c>
      <c r="K7508" s="379"/>
      <c r="L7508" s="493">
        <v>21</v>
      </c>
    </row>
    <row r="7509" spans="1:13" ht="24" x14ac:dyDescent="0.2">
      <c r="A7509" s="359" t="s">
        <v>11881</v>
      </c>
      <c r="B7509" s="418" t="s">
        <v>5898</v>
      </c>
      <c r="C7509" s="419" t="s">
        <v>6091</v>
      </c>
      <c r="D7509" s="418" t="s">
        <v>217</v>
      </c>
      <c r="E7509" s="418" t="s">
        <v>6092</v>
      </c>
      <c r="F7509" s="420" t="s">
        <v>5908</v>
      </c>
      <c r="G7509" s="421" t="s">
        <v>185</v>
      </c>
      <c r="H7509" s="422">
        <v>4.7600000000000003E-2</v>
      </c>
      <c r="I7509" s="423">
        <v>24.12</v>
      </c>
      <c r="J7509" s="423">
        <v>1.1399999999999999</v>
      </c>
      <c r="K7509" s="379"/>
      <c r="L7509" s="493">
        <v>29.06</v>
      </c>
    </row>
    <row r="7510" spans="1:13" ht="24" x14ac:dyDescent="0.2">
      <c r="A7510" s="359" t="s">
        <v>11882</v>
      </c>
      <c r="B7510" s="373" t="s">
        <v>5794</v>
      </c>
      <c r="C7510" s="374" t="s">
        <v>6187</v>
      </c>
      <c r="D7510" s="373" t="s">
        <v>217</v>
      </c>
      <c r="E7510" s="373" t="s">
        <v>6188</v>
      </c>
      <c r="F7510" s="375" t="s">
        <v>5798</v>
      </c>
      <c r="G7510" s="376" t="s">
        <v>160</v>
      </c>
      <c r="H7510" s="377">
        <v>1</v>
      </c>
      <c r="I7510" s="378">
        <v>0.75</v>
      </c>
      <c r="J7510" s="378">
        <v>0.75</v>
      </c>
      <c r="K7510" s="379"/>
      <c r="L7510" s="493">
        <v>0.91</v>
      </c>
    </row>
    <row r="7511" spans="1:13" x14ac:dyDescent="0.2">
      <c r="A7511" s="359" t="s">
        <v>15603</v>
      </c>
      <c r="B7511" s="396" t="s">
        <v>5794</v>
      </c>
      <c r="C7511" s="397" t="s">
        <v>6183</v>
      </c>
      <c r="D7511" s="396" t="s">
        <v>217</v>
      </c>
      <c r="E7511" s="396" t="s">
        <v>6184</v>
      </c>
      <c r="F7511" s="398" t="s">
        <v>5798</v>
      </c>
      <c r="G7511" s="399" t="s">
        <v>160</v>
      </c>
      <c r="H7511" s="400">
        <v>1</v>
      </c>
      <c r="I7511" s="430">
        <v>6.68</v>
      </c>
      <c r="J7511" s="380">
        <v>6.68</v>
      </c>
      <c r="K7511" s="379"/>
      <c r="L7511" s="489">
        <v>8.0500000000000007</v>
      </c>
    </row>
    <row r="7512" spans="1:13" ht="12.75" thickBot="1" x14ac:dyDescent="0.25">
      <c r="A7512" s="359" t="s">
        <v>15604</v>
      </c>
      <c r="B7512" s="381" t="s">
        <v>13465</v>
      </c>
      <c r="C7512" s="382" t="s">
        <v>5781</v>
      </c>
      <c r="D7512" s="381" t="s">
        <v>5782</v>
      </c>
      <c r="E7512" s="381" t="s">
        <v>5783</v>
      </c>
      <c r="F7512" s="383" t="s">
        <v>5784</v>
      </c>
      <c r="G7512" s="384" t="s">
        <v>5785</v>
      </c>
      <c r="H7512" s="382" t="s">
        <v>5786</v>
      </c>
      <c r="I7512" s="431" t="s">
        <v>5787</v>
      </c>
      <c r="J7512" s="382" t="s">
        <v>5788</v>
      </c>
      <c r="K7512" s="364"/>
    </row>
    <row r="7513" spans="1:13" ht="12.75" thickTop="1" x14ac:dyDescent="0.2">
      <c r="A7513" s="359" t="s">
        <v>15605</v>
      </c>
      <c r="B7513" s="401" t="s">
        <v>5789</v>
      </c>
      <c r="C7513" s="402" t="s">
        <v>6190</v>
      </c>
      <c r="D7513" s="401" t="s">
        <v>5791</v>
      </c>
      <c r="E7513" s="401" t="s">
        <v>415</v>
      </c>
      <c r="F7513" s="403">
        <v>7</v>
      </c>
      <c r="G7513" s="404" t="s">
        <v>5607</v>
      </c>
      <c r="H7513" s="405">
        <v>1</v>
      </c>
      <c r="I7513" s="406">
        <v>139.78</v>
      </c>
      <c r="J7513" s="406">
        <v>139.78</v>
      </c>
      <c r="K7513" s="371"/>
      <c r="L7513" s="496">
        <v>168.39</v>
      </c>
      <c r="M7513" s="488">
        <v>168.39</v>
      </c>
    </row>
    <row r="7514" spans="1:13" x14ac:dyDescent="0.2">
      <c r="A7514" s="359" t="s">
        <v>11883</v>
      </c>
      <c r="B7514" s="373" t="s">
        <v>5794</v>
      </c>
      <c r="C7514" s="374" t="s">
        <v>5795</v>
      </c>
      <c r="D7514" s="373" t="s">
        <v>5791</v>
      </c>
      <c r="E7514" s="373" t="s">
        <v>5302</v>
      </c>
      <c r="F7514" s="375" t="s">
        <v>5796</v>
      </c>
      <c r="G7514" s="376" t="s">
        <v>86</v>
      </c>
      <c r="H7514" s="377">
        <v>0.6</v>
      </c>
      <c r="I7514" s="378">
        <v>12.5</v>
      </c>
      <c r="J7514" s="378">
        <v>7.5</v>
      </c>
      <c r="K7514" s="379"/>
      <c r="L7514" s="493">
        <v>15.06</v>
      </c>
    </row>
    <row r="7515" spans="1:13" x14ac:dyDescent="0.2">
      <c r="A7515" s="359" t="s">
        <v>11885</v>
      </c>
      <c r="B7515" s="373" t="s">
        <v>5794</v>
      </c>
      <c r="C7515" s="374" t="s">
        <v>6062</v>
      </c>
      <c r="D7515" s="373" t="s">
        <v>5791</v>
      </c>
      <c r="E7515" s="373" t="s">
        <v>5341</v>
      </c>
      <c r="F7515" s="375" t="s">
        <v>5796</v>
      </c>
      <c r="G7515" s="376" t="s">
        <v>86</v>
      </c>
      <c r="H7515" s="377">
        <v>0.6</v>
      </c>
      <c r="I7515" s="378">
        <v>18.510000000000002</v>
      </c>
      <c r="J7515" s="378">
        <v>11.1</v>
      </c>
      <c r="K7515" s="379"/>
      <c r="L7515" s="493">
        <v>22.3</v>
      </c>
    </row>
    <row r="7516" spans="1:13" x14ac:dyDescent="0.2">
      <c r="A7516" s="359" t="s">
        <v>11886</v>
      </c>
      <c r="B7516" s="373" t="s">
        <v>5794</v>
      </c>
      <c r="C7516" s="374" t="s">
        <v>6191</v>
      </c>
      <c r="D7516" s="373" t="s">
        <v>5791</v>
      </c>
      <c r="E7516" s="373" t="s">
        <v>6192</v>
      </c>
      <c r="F7516" s="375" t="s">
        <v>5798</v>
      </c>
      <c r="G7516" s="376" t="s">
        <v>5305</v>
      </c>
      <c r="H7516" s="377">
        <v>1</v>
      </c>
      <c r="I7516" s="378">
        <v>121.18001404958677</v>
      </c>
      <c r="J7516" s="378">
        <v>121.18</v>
      </c>
      <c r="K7516" s="379"/>
      <c r="L7516" s="493">
        <v>145.97999999999999</v>
      </c>
    </row>
    <row r="7517" spans="1:13" x14ac:dyDescent="0.2">
      <c r="A7517" s="359" t="s">
        <v>11887</v>
      </c>
      <c r="B7517" s="360" t="s">
        <v>13466</v>
      </c>
      <c r="C7517" s="361" t="s">
        <v>5781</v>
      </c>
      <c r="D7517" s="360" t="s">
        <v>5782</v>
      </c>
      <c r="E7517" s="360" t="s">
        <v>5783</v>
      </c>
      <c r="F7517" s="362" t="s">
        <v>5784</v>
      </c>
      <c r="G7517" s="363" t="s">
        <v>5785</v>
      </c>
      <c r="H7517" s="361" t="s">
        <v>5786</v>
      </c>
      <c r="I7517" s="361" t="s">
        <v>5787</v>
      </c>
      <c r="J7517" s="361" t="s">
        <v>5788</v>
      </c>
      <c r="K7517" s="364"/>
      <c r="L7517" s="494"/>
    </row>
    <row r="7518" spans="1:13" ht="36" x14ac:dyDescent="0.2">
      <c r="A7518" s="359" t="s">
        <v>11888</v>
      </c>
      <c r="B7518" s="365" t="s">
        <v>5789</v>
      </c>
      <c r="C7518" s="366" t="s">
        <v>6182</v>
      </c>
      <c r="D7518" s="365" t="s">
        <v>217</v>
      </c>
      <c r="E7518" s="365" t="s">
        <v>411</v>
      </c>
      <c r="F7518" s="367" t="s">
        <v>6088</v>
      </c>
      <c r="G7518" s="368" t="s">
        <v>160</v>
      </c>
      <c r="H7518" s="369">
        <v>1</v>
      </c>
      <c r="I7518" s="370">
        <v>10.41</v>
      </c>
      <c r="J7518" s="370">
        <v>10.41</v>
      </c>
      <c r="K7518" s="371"/>
      <c r="L7518" s="495">
        <v>12.55</v>
      </c>
      <c r="M7518" s="488">
        <v>12.55</v>
      </c>
    </row>
    <row r="7519" spans="1:13" ht="24" x14ac:dyDescent="0.2">
      <c r="A7519" s="359" t="s">
        <v>11889</v>
      </c>
      <c r="B7519" s="418" t="s">
        <v>5898</v>
      </c>
      <c r="C7519" s="419" t="s">
        <v>6089</v>
      </c>
      <c r="D7519" s="418" t="s">
        <v>217</v>
      </c>
      <c r="E7519" s="418" t="s">
        <v>6090</v>
      </c>
      <c r="F7519" s="420" t="s">
        <v>5908</v>
      </c>
      <c r="G7519" s="421" t="s">
        <v>185</v>
      </c>
      <c r="H7519" s="422">
        <v>6.6299999999999998E-2</v>
      </c>
      <c r="I7519" s="423">
        <v>17.43</v>
      </c>
      <c r="J7519" s="423">
        <v>1.1499999999999999</v>
      </c>
      <c r="K7519" s="379"/>
      <c r="L7519" s="493">
        <v>21</v>
      </c>
    </row>
    <row r="7520" spans="1:13" ht="24" x14ac:dyDescent="0.2">
      <c r="A7520" s="359" t="s">
        <v>11890</v>
      </c>
      <c r="B7520" s="418" t="s">
        <v>5898</v>
      </c>
      <c r="C7520" s="419" t="s">
        <v>6091</v>
      </c>
      <c r="D7520" s="418" t="s">
        <v>217</v>
      </c>
      <c r="E7520" s="418" t="s">
        <v>6092</v>
      </c>
      <c r="F7520" s="420" t="s">
        <v>5908</v>
      </c>
      <c r="G7520" s="421" t="s">
        <v>185</v>
      </c>
      <c r="H7520" s="422">
        <v>6.6299999999999998E-2</v>
      </c>
      <c r="I7520" s="423">
        <v>24.12</v>
      </c>
      <c r="J7520" s="423">
        <v>1.59</v>
      </c>
      <c r="K7520" s="379"/>
      <c r="L7520" s="493">
        <v>29.06</v>
      </c>
    </row>
    <row r="7521" spans="1:13" ht="24" x14ac:dyDescent="0.2">
      <c r="A7521" s="359" t="s">
        <v>11891</v>
      </c>
      <c r="B7521" s="373" t="s">
        <v>5794</v>
      </c>
      <c r="C7521" s="374" t="s">
        <v>6173</v>
      </c>
      <c r="D7521" s="373" t="s">
        <v>217</v>
      </c>
      <c r="E7521" s="373" t="s">
        <v>6174</v>
      </c>
      <c r="F7521" s="375" t="s">
        <v>5798</v>
      </c>
      <c r="G7521" s="376" t="s">
        <v>160</v>
      </c>
      <c r="H7521" s="377">
        <v>1</v>
      </c>
      <c r="I7521" s="378">
        <v>0.98</v>
      </c>
      <c r="J7521" s="378">
        <v>0.98</v>
      </c>
      <c r="K7521" s="379"/>
      <c r="L7521" s="493">
        <v>1.19</v>
      </c>
    </row>
    <row r="7522" spans="1:13" x14ac:dyDescent="0.2">
      <c r="A7522" s="359" t="s">
        <v>15606</v>
      </c>
      <c r="B7522" s="396" t="s">
        <v>5794</v>
      </c>
      <c r="C7522" s="397" t="s">
        <v>6183</v>
      </c>
      <c r="D7522" s="396" t="s">
        <v>217</v>
      </c>
      <c r="E7522" s="396" t="s">
        <v>6184</v>
      </c>
      <c r="F7522" s="398" t="s">
        <v>5798</v>
      </c>
      <c r="G7522" s="399" t="s">
        <v>160</v>
      </c>
      <c r="H7522" s="400">
        <v>1</v>
      </c>
      <c r="I7522" s="430">
        <v>6.6911333333333323</v>
      </c>
      <c r="J7522" s="380">
        <v>6.69</v>
      </c>
      <c r="K7522" s="379"/>
      <c r="L7522" s="489">
        <v>8.0500000000000007</v>
      </c>
    </row>
    <row r="7523" spans="1:13" ht="12.75" thickBot="1" x14ac:dyDescent="0.25">
      <c r="A7523" s="359" t="s">
        <v>15607</v>
      </c>
      <c r="B7523" s="381" t="s">
        <v>13467</v>
      </c>
      <c r="C7523" s="382" t="s">
        <v>5781</v>
      </c>
      <c r="D7523" s="381" t="s">
        <v>5782</v>
      </c>
      <c r="E7523" s="381" t="s">
        <v>5783</v>
      </c>
      <c r="F7523" s="383" t="s">
        <v>5784</v>
      </c>
      <c r="G7523" s="384" t="s">
        <v>5785</v>
      </c>
      <c r="H7523" s="382" t="s">
        <v>5786</v>
      </c>
      <c r="I7523" s="431" t="s">
        <v>5787</v>
      </c>
      <c r="J7523" s="382" t="s">
        <v>5788</v>
      </c>
      <c r="K7523" s="364"/>
    </row>
    <row r="7524" spans="1:13" ht="36.75" thickTop="1" x14ac:dyDescent="0.2">
      <c r="A7524" s="359" t="s">
        <v>15608</v>
      </c>
      <c r="B7524" s="401" t="s">
        <v>5789</v>
      </c>
      <c r="C7524" s="402" t="s">
        <v>6171</v>
      </c>
      <c r="D7524" s="401" t="s">
        <v>217</v>
      </c>
      <c r="E7524" s="401" t="s">
        <v>2602</v>
      </c>
      <c r="F7524" s="403" t="s">
        <v>6088</v>
      </c>
      <c r="G7524" s="404" t="s">
        <v>160</v>
      </c>
      <c r="H7524" s="405">
        <v>1</v>
      </c>
      <c r="I7524" s="406">
        <v>58.14</v>
      </c>
      <c r="J7524" s="406">
        <v>58.14</v>
      </c>
      <c r="K7524" s="371"/>
      <c r="L7524" s="496">
        <v>70.06</v>
      </c>
      <c r="M7524" s="488">
        <v>70.06</v>
      </c>
    </row>
    <row r="7525" spans="1:13" ht="24" x14ac:dyDescent="0.2">
      <c r="A7525" s="359" t="s">
        <v>11892</v>
      </c>
      <c r="B7525" s="418" t="s">
        <v>5898</v>
      </c>
      <c r="C7525" s="419" t="s">
        <v>6089</v>
      </c>
      <c r="D7525" s="418" t="s">
        <v>217</v>
      </c>
      <c r="E7525" s="418" t="s">
        <v>6090</v>
      </c>
      <c r="F7525" s="420" t="s">
        <v>5908</v>
      </c>
      <c r="G7525" s="421" t="s">
        <v>185</v>
      </c>
      <c r="H7525" s="422">
        <v>0.1988</v>
      </c>
      <c r="I7525" s="423">
        <v>17.43</v>
      </c>
      <c r="J7525" s="423">
        <v>3.46</v>
      </c>
      <c r="K7525" s="379"/>
      <c r="L7525" s="493">
        <v>21</v>
      </c>
    </row>
    <row r="7526" spans="1:13" ht="24" x14ac:dyDescent="0.2">
      <c r="A7526" s="359" t="s">
        <v>11894</v>
      </c>
      <c r="B7526" s="418" t="s">
        <v>5898</v>
      </c>
      <c r="C7526" s="419" t="s">
        <v>6091</v>
      </c>
      <c r="D7526" s="418" t="s">
        <v>217</v>
      </c>
      <c r="E7526" s="418" t="s">
        <v>6092</v>
      </c>
      <c r="F7526" s="420" t="s">
        <v>5908</v>
      </c>
      <c r="G7526" s="421" t="s">
        <v>185</v>
      </c>
      <c r="H7526" s="422">
        <v>0.1988</v>
      </c>
      <c r="I7526" s="423">
        <v>24.12</v>
      </c>
      <c r="J7526" s="423">
        <v>4.79</v>
      </c>
      <c r="K7526" s="379"/>
      <c r="L7526" s="493">
        <v>29.06</v>
      </c>
    </row>
    <row r="7527" spans="1:13" ht="24" x14ac:dyDescent="0.2">
      <c r="A7527" s="359" t="s">
        <v>11895</v>
      </c>
      <c r="B7527" s="373" t="s">
        <v>5794</v>
      </c>
      <c r="C7527" s="374" t="s">
        <v>6173</v>
      </c>
      <c r="D7527" s="373" t="s">
        <v>217</v>
      </c>
      <c r="E7527" s="373" t="s">
        <v>6174</v>
      </c>
      <c r="F7527" s="375" t="s">
        <v>5798</v>
      </c>
      <c r="G7527" s="376" t="s">
        <v>160</v>
      </c>
      <c r="H7527" s="377">
        <v>3</v>
      </c>
      <c r="I7527" s="378">
        <v>0.98490000000000177</v>
      </c>
      <c r="J7527" s="378">
        <v>2.95</v>
      </c>
      <c r="K7527" s="379"/>
      <c r="L7527" s="493">
        <v>1.19</v>
      </c>
    </row>
    <row r="7528" spans="1:13" x14ac:dyDescent="0.2">
      <c r="A7528" s="359" t="s">
        <v>11896</v>
      </c>
      <c r="B7528" s="373" t="s">
        <v>5794</v>
      </c>
      <c r="C7528" s="374" t="s">
        <v>6175</v>
      </c>
      <c r="D7528" s="373" t="s">
        <v>217</v>
      </c>
      <c r="E7528" s="373" t="s">
        <v>6176</v>
      </c>
      <c r="F7528" s="375" t="s">
        <v>5798</v>
      </c>
      <c r="G7528" s="376" t="s">
        <v>160</v>
      </c>
      <c r="H7528" s="377">
        <v>1</v>
      </c>
      <c r="I7528" s="378">
        <v>46.94</v>
      </c>
      <c r="J7528" s="378">
        <v>46.94</v>
      </c>
      <c r="K7528" s="379"/>
      <c r="L7528" s="493">
        <v>56.55</v>
      </c>
    </row>
    <row r="7529" spans="1:13" x14ac:dyDescent="0.2">
      <c r="A7529" s="359" t="s">
        <v>11897</v>
      </c>
      <c r="B7529" s="360" t="s">
        <v>13468</v>
      </c>
      <c r="C7529" s="361" t="s">
        <v>5781</v>
      </c>
      <c r="D7529" s="360" t="s">
        <v>5782</v>
      </c>
      <c r="E7529" s="360" t="s">
        <v>5783</v>
      </c>
      <c r="F7529" s="362" t="s">
        <v>5784</v>
      </c>
      <c r="G7529" s="363" t="s">
        <v>5785</v>
      </c>
      <c r="H7529" s="361" t="s">
        <v>5786</v>
      </c>
      <c r="I7529" s="361" t="s">
        <v>5787</v>
      </c>
      <c r="J7529" s="361" t="s">
        <v>5788</v>
      </c>
      <c r="K7529" s="364"/>
      <c r="L7529" s="494"/>
    </row>
    <row r="7530" spans="1:13" x14ac:dyDescent="0.2">
      <c r="A7530" s="359" t="s">
        <v>15609</v>
      </c>
      <c r="B7530" s="385" t="s">
        <v>5789</v>
      </c>
      <c r="C7530" s="386" t="s">
        <v>6178</v>
      </c>
      <c r="D7530" s="385" t="s">
        <v>5791</v>
      </c>
      <c r="E7530" s="385" t="s">
        <v>409</v>
      </c>
      <c r="F7530" s="387">
        <v>7</v>
      </c>
      <c r="G7530" s="388" t="s">
        <v>5607</v>
      </c>
      <c r="H7530" s="389">
        <v>1</v>
      </c>
      <c r="I7530" s="432">
        <v>100.55000000000001</v>
      </c>
      <c r="J7530" s="372">
        <v>100.55000000000001</v>
      </c>
      <c r="K7530" s="371"/>
      <c r="L7530" s="488">
        <v>121.14</v>
      </c>
      <c r="M7530" s="488">
        <v>121.14</v>
      </c>
    </row>
    <row r="7531" spans="1:13" ht="12.75" thickBot="1" x14ac:dyDescent="0.25">
      <c r="A7531" s="359" t="s">
        <v>15610</v>
      </c>
      <c r="B7531" s="396" t="s">
        <v>5794</v>
      </c>
      <c r="C7531" s="397" t="s">
        <v>5795</v>
      </c>
      <c r="D7531" s="396" t="s">
        <v>5791</v>
      </c>
      <c r="E7531" s="396" t="s">
        <v>5302</v>
      </c>
      <c r="F7531" s="398" t="s">
        <v>5796</v>
      </c>
      <c r="G7531" s="399" t="s">
        <v>86</v>
      </c>
      <c r="H7531" s="400">
        <v>1</v>
      </c>
      <c r="I7531" s="430">
        <v>12.5</v>
      </c>
      <c r="J7531" s="380">
        <v>12.5</v>
      </c>
      <c r="K7531" s="379"/>
      <c r="L7531" s="489">
        <v>15.06</v>
      </c>
    </row>
    <row r="7532" spans="1:13" ht="12.75" thickTop="1" x14ac:dyDescent="0.2">
      <c r="A7532" s="359" t="s">
        <v>15611</v>
      </c>
      <c r="B7532" s="390" t="s">
        <v>5794</v>
      </c>
      <c r="C7532" s="391" t="s">
        <v>6062</v>
      </c>
      <c r="D7532" s="390" t="s">
        <v>5791</v>
      </c>
      <c r="E7532" s="390" t="s">
        <v>5341</v>
      </c>
      <c r="F7532" s="392" t="s">
        <v>5796</v>
      </c>
      <c r="G7532" s="393" t="s">
        <v>86</v>
      </c>
      <c r="H7532" s="394">
        <v>1</v>
      </c>
      <c r="I7532" s="395">
        <v>18.510000000000002</v>
      </c>
      <c r="J7532" s="395">
        <v>18.510000000000002</v>
      </c>
      <c r="K7532" s="379"/>
      <c r="L7532" s="491">
        <v>22.3</v>
      </c>
    </row>
    <row r="7533" spans="1:13" x14ac:dyDescent="0.2">
      <c r="A7533" s="359" t="s">
        <v>11898</v>
      </c>
      <c r="B7533" s="373" t="s">
        <v>5794</v>
      </c>
      <c r="C7533" s="374" t="s">
        <v>6179</v>
      </c>
      <c r="D7533" s="373" t="s">
        <v>5791</v>
      </c>
      <c r="E7533" s="373" t="s">
        <v>6180</v>
      </c>
      <c r="F7533" s="375" t="s">
        <v>5798</v>
      </c>
      <c r="G7533" s="376" t="s">
        <v>5305</v>
      </c>
      <c r="H7533" s="377">
        <v>1</v>
      </c>
      <c r="I7533" s="378">
        <v>69.540000000000006</v>
      </c>
      <c r="J7533" s="378">
        <v>69.540000000000006</v>
      </c>
      <c r="K7533" s="379"/>
      <c r="L7533" s="493">
        <v>83.78</v>
      </c>
    </row>
    <row r="7534" spans="1:13" x14ac:dyDescent="0.2">
      <c r="A7534" s="359" t="s">
        <v>11900</v>
      </c>
      <c r="B7534" s="360" t="s">
        <v>13469</v>
      </c>
      <c r="C7534" s="361" t="s">
        <v>5781</v>
      </c>
      <c r="D7534" s="360" t="s">
        <v>5782</v>
      </c>
      <c r="E7534" s="360" t="s">
        <v>5783</v>
      </c>
      <c r="F7534" s="362" t="s">
        <v>5784</v>
      </c>
      <c r="G7534" s="363" t="s">
        <v>5785</v>
      </c>
      <c r="H7534" s="361" t="s">
        <v>5786</v>
      </c>
      <c r="I7534" s="361" t="s">
        <v>5787</v>
      </c>
      <c r="J7534" s="361" t="s">
        <v>5788</v>
      </c>
      <c r="K7534" s="364"/>
      <c r="L7534" s="494"/>
    </row>
    <row r="7535" spans="1:13" ht="24" x14ac:dyDescent="0.2">
      <c r="A7535" s="359" t="s">
        <v>11902</v>
      </c>
      <c r="B7535" s="365" t="s">
        <v>5789</v>
      </c>
      <c r="C7535" s="366" t="s">
        <v>6194</v>
      </c>
      <c r="D7535" s="365" t="s">
        <v>5791</v>
      </c>
      <c r="E7535" s="365" t="s">
        <v>6195</v>
      </c>
      <c r="F7535" s="367">
        <v>10</v>
      </c>
      <c r="G7535" s="368" t="s">
        <v>5793</v>
      </c>
      <c r="H7535" s="369">
        <v>1</v>
      </c>
      <c r="I7535" s="370">
        <v>43.71</v>
      </c>
      <c r="J7535" s="370">
        <v>43.71</v>
      </c>
      <c r="K7535" s="371"/>
      <c r="L7535" s="495">
        <v>52.65</v>
      </c>
      <c r="M7535" s="488">
        <v>52.65</v>
      </c>
    </row>
    <row r="7536" spans="1:13" x14ac:dyDescent="0.2">
      <c r="A7536" s="359" t="s">
        <v>11903</v>
      </c>
      <c r="B7536" s="373" t="s">
        <v>5794</v>
      </c>
      <c r="C7536" s="374" t="s">
        <v>5840</v>
      </c>
      <c r="D7536" s="373" t="s">
        <v>5791</v>
      </c>
      <c r="E7536" s="373" t="s">
        <v>5288</v>
      </c>
      <c r="F7536" s="375" t="s">
        <v>5796</v>
      </c>
      <c r="G7536" s="376" t="s">
        <v>86</v>
      </c>
      <c r="H7536" s="377">
        <v>0.73660000000000003</v>
      </c>
      <c r="I7536" s="378">
        <v>18.510000000000002</v>
      </c>
      <c r="J7536" s="378">
        <v>13.63</v>
      </c>
      <c r="K7536" s="379"/>
      <c r="L7536" s="493">
        <v>22.3</v>
      </c>
    </row>
    <row r="7537" spans="1:13" x14ac:dyDescent="0.2">
      <c r="A7537" s="359" t="s">
        <v>11904</v>
      </c>
      <c r="B7537" s="373" t="s">
        <v>5794</v>
      </c>
      <c r="C7537" s="374" t="s">
        <v>6196</v>
      </c>
      <c r="D7537" s="373" t="s">
        <v>5791</v>
      </c>
      <c r="E7537" s="373" t="s">
        <v>5378</v>
      </c>
      <c r="F7537" s="375" t="s">
        <v>5798</v>
      </c>
      <c r="G7537" s="376" t="s">
        <v>5298</v>
      </c>
      <c r="H7537" s="377">
        <v>2.0030000000000001</v>
      </c>
      <c r="I7537" s="378">
        <v>0.8</v>
      </c>
      <c r="J7537" s="378">
        <v>1.6</v>
      </c>
      <c r="K7537" s="379"/>
      <c r="L7537" s="493">
        <v>0.97</v>
      </c>
    </row>
    <row r="7538" spans="1:13" x14ac:dyDescent="0.2">
      <c r="A7538" s="359" t="s">
        <v>15612</v>
      </c>
      <c r="B7538" s="396" t="s">
        <v>5794</v>
      </c>
      <c r="C7538" s="397" t="s">
        <v>5797</v>
      </c>
      <c r="D7538" s="396" t="s">
        <v>5791</v>
      </c>
      <c r="E7538" s="396" t="s">
        <v>5380</v>
      </c>
      <c r="F7538" s="398" t="s">
        <v>5798</v>
      </c>
      <c r="G7538" s="399" t="s">
        <v>5298</v>
      </c>
      <c r="H7538" s="400">
        <v>1.2</v>
      </c>
      <c r="I7538" s="430">
        <v>0.52</v>
      </c>
      <c r="J7538" s="380">
        <v>0.62</v>
      </c>
      <c r="K7538" s="379"/>
      <c r="L7538" s="489">
        <v>0.63</v>
      </c>
    </row>
    <row r="7539" spans="1:13" ht="12.75" thickBot="1" x14ac:dyDescent="0.25">
      <c r="A7539" s="359" t="s">
        <v>15613</v>
      </c>
      <c r="B7539" s="396" t="s">
        <v>5794</v>
      </c>
      <c r="C7539" s="397" t="s">
        <v>5815</v>
      </c>
      <c r="D7539" s="396" t="s">
        <v>5791</v>
      </c>
      <c r="E7539" s="396" t="s">
        <v>5286</v>
      </c>
      <c r="F7539" s="398" t="s">
        <v>5796</v>
      </c>
      <c r="G7539" s="399" t="s">
        <v>86</v>
      </c>
      <c r="H7539" s="400">
        <v>0.86209999999999998</v>
      </c>
      <c r="I7539" s="430">
        <v>11.07</v>
      </c>
      <c r="J7539" s="380">
        <v>9.5399999999999991</v>
      </c>
      <c r="K7539" s="379"/>
      <c r="L7539" s="489">
        <v>13.34</v>
      </c>
    </row>
    <row r="7540" spans="1:13" ht="12.75" thickTop="1" x14ac:dyDescent="0.2">
      <c r="A7540" s="359" t="s">
        <v>15614</v>
      </c>
      <c r="B7540" s="390" t="s">
        <v>5794</v>
      </c>
      <c r="C7540" s="391" t="s">
        <v>6197</v>
      </c>
      <c r="D7540" s="390" t="s">
        <v>5791</v>
      </c>
      <c r="E7540" s="390" t="s">
        <v>5364</v>
      </c>
      <c r="F7540" s="392" t="s">
        <v>5798</v>
      </c>
      <c r="G7540" s="393" t="s">
        <v>5885</v>
      </c>
      <c r="H7540" s="394">
        <v>1.34E-2</v>
      </c>
      <c r="I7540" s="395">
        <v>154.26</v>
      </c>
      <c r="J7540" s="395">
        <v>2.06</v>
      </c>
      <c r="K7540" s="379"/>
      <c r="L7540" s="491">
        <v>185.84</v>
      </c>
    </row>
    <row r="7541" spans="1:13" x14ac:dyDescent="0.2">
      <c r="A7541" s="359" t="s">
        <v>11907</v>
      </c>
      <c r="B7541" s="373" t="s">
        <v>5794</v>
      </c>
      <c r="C7541" s="374" t="s">
        <v>6198</v>
      </c>
      <c r="D7541" s="373" t="s">
        <v>5791</v>
      </c>
      <c r="E7541" s="373" t="s">
        <v>6199</v>
      </c>
      <c r="F7541" s="375" t="s">
        <v>5798</v>
      </c>
      <c r="G7541" s="376" t="s">
        <v>5305</v>
      </c>
      <c r="H7541" s="377">
        <v>23</v>
      </c>
      <c r="I7541" s="378">
        <v>0.70699999999999996</v>
      </c>
      <c r="J7541" s="378">
        <v>16.260000000000002</v>
      </c>
      <c r="K7541" s="379"/>
      <c r="L7541" s="493">
        <v>0.85</v>
      </c>
    </row>
    <row r="7542" spans="1:13" x14ac:dyDescent="0.2">
      <c r="A7542" s="359" t="s">
        <v>11909</v>
      </c>
      <c r="B7542" s="360" t="s">
        <v>13470</v>
      </c>
      <c r="C7542" s="361" t="s">
        <v>5781</v>
      </c>
      <c r="D7542" s="360" t="s">
        <v>5782</v>
      </c>
      <c r="E7542" s="360" t="s">
        <v>5783</v>
      </c>
      <c r="F7542" s="362" t="s">
        <v>5784</v>
      </c>
      <c r="G7542" s="363" t="s">
        <v>5785</v>
      </c>
      <c r="H7542" s="361" t="s">
        <v>5786</v>
      </c>
      <c r="I7542" s="361" t="s">
        <v>5787</v>
      </c>
      <c r="J7542" s="361" t="s">
        <v>5788</v>
      </c>
      <c r="K7542" s="364"/>
      <c r="L7542" s="494"/>
    </row>
    <row r="7543" spans="1:13" ht="24" x14ac:dyDescent="0.2">
      <c r="A7543" s="359" t="s">
        <v>11910</v>
      </c>
      <c r="B7543" s="365" t="s">
        <v>5789</v>
      </c>
      <c r="C7543" s="366" t="s">
        <v>6201</v>
      </c>
      <c r="D7543" s="365" t="s">
        <v>217</v>
      </c>
      <c r="E7543" s="365" t="s">
        <v>6202</v>
      </c>
      <c r="F7543" s="367" t="s">
        <v>5936</v>
      </c>
      <c r="G7543" s="368" t="s">
        <v>172</v>
      </c>
      <c r="H7543" s="369">
        <v>1</v>
      </c>
      <c r="I7543" s="370">
        <v>5.74</v>
      </c>
      <c r="J7543" s="370">
        <v>5.74</v>
      </c>
      <c r="K7543" s="371"/>
      <c r="L7543" s="495">
        <v>6.92</v>
      </c>
      <c r="M7543" s="488">
        <v>6.92</v>
      </c>
    </row>
    <row r="7544" spans="1:13" ht="36" x14ac:dyDescent="0.2">
      <c r="A7544" s="359" t="s">
        <v>11911</v>
      </c>
      <c r="B7544" s="418" t="s">
        <v>5898</v>
      </c>
      <c r="C7544" s="419" t="s">
        <v>6203</v>
      </c>
      <c r="D7544" s="418" t="s">
        <v>217</v>
      </c>
      <c r="E7544" s="418" t="s">
        <v>6204</v>
      </c>
      <c r="F7544" s="420" t="s">
        <v>5908</v>
      </c>
      <c r="G7544" s="421" t="s">
        <v>5885</v>
      </c>
      <c r="H7544" s="422">
        <v>3.5000000000000001E-3</v>
      </c>
      <c r="I7544" s="423">
        <v>485.1</v>
      </c>
      <c r="J7544" s="423">
        <v>1.69</v>
      </c>
      <c r="K7544" s="379"/>
      <c r="L7544" s="493">
        <v>584.39</v>
      </c>
      <c r="M7544" s="490"/>
    </row>
    <row r="7545" spans="1:13" ht="24" x14ac:dyDescent="0.2">
      <c r="A7545" s="359" t="s">
        <v>11912</v>
      </c>
      <c r="B7545" s="418" t="s">
        <v>5898</v>
      </c>
      <c r="C7545" s="419" t="s">
        <v>5906</v>
      </c>
      <c r="D7545" s="418" t="s">
        <v>217</v>
      </c>
      <c r="E7545" s="418" t="s">
        <v>5907</v>
      </c>
      <c r="F7545" s="420" t="s">
        <v>5908</v>
      </c>
      <c r="G7545" s="421" t="s">
        <v>185</v>
      </c>
      <c r="H7545" s="422">
        <v>0.15</v>
      </c>
      <c r="I7545" s="423">
        <v>23.82</v>
      </c>
      <c r="J7545" s="423">
        <v>3.57</v>
      </c>
      <c r="K7545" s="379"/>
      <c r="L7545" s="493">
        <v>28.7</v>
      </c>
    </row>
    <row r="7546" spans="1:13" ht="24" x14ac:dyDescent="0.2">
      <c r="A7546" s="359" t="s">
        <v>15615</v>
      </c>
      <c r="B7546" s="424" t="s">
        <v>5898</v>
      </c>
      <c r="C7546" s="425" t="s">
        <v>5909</v>
      </c>
      <c r="D7546" s="424" t="s">
        <v>217</v>
      </c>
      <c r="E7546" s="424" t="s">
        <v>5455</v>
      </c>
      <c r="F7546" s="426" t="s">
        <v>5908</v>
      </c>
      <c r="G7546" s="427" t="s">
        <v>185</v>
      </c>
      <c r="H7546" s="428">
        <v>0.03</v>
      </c>
      <c r="I7546" s="429">
        <v>16.12</v>
      </c>
      <c r="J7546" s="417">
        <v>0.48</v>
      </c>
      <c r="K7546" s="379"/>
      <c r="L7546" s="489">
        <v>19.420000000000002</v>
      </c>
    </row>
    <row r="7547" spans="1:13" ht="12.75" thickBot="1" x14ac:dyDescent="0.25">
      <c r="A7547" s="359" t="s">
        <v>15616</v>
      </c>
      <c r="B7547" s="381" t="s">
        <v>13471</v>
      </c>
      <c r="C7547" s="382" t="s">
        <v>5781</v>
      </c>
      <c r="D7547" s="381" t="s">
        <v>5782</v>
      </c>
      <c r="E7547" s="381" t="s">
        <v>5783</v>
      </c>
      <c r="F7547" s="383" t="s">
        <v>5784</v>
      </c>
      <c r="G7547" s="384" t="s">
        <v>5785</v>
      </c>
      <c r="H7547" s="382" t="s">
        <v>5786</v>
      </c>
      <c r="I7547" s="431" t="s">
        <v>5787</v>
      </c>
      <c r="J7547" s="382" t="s">
        <v>5788</v>
      </c>
      <c r="K7547" s="364"/>
    </row>
    <row r="7548" spans="1:13" ht="12.75" thickTop="1" x14ac:dyDescent="0.2">
      <c r="A7548" s="359" t="s">
        <v>15617</v>
      </c>
      <c r="B7548" s="401" t="s">
        <v>5789</v>
      </c>
      <c r="C7548" s="402" t="s">
        <v>6206</v>
      </c>
      <c r="D7548" s="401" t="s">
        <v>5791</v>
      </c>
      <c r="E7548" s="401" t="s">
        <v>422</v>
      </c>
      <c r="F7548" s="403">
        <v>12</v>
      </c>
      <c r="G7548" s="404" t="s">
        <v>5793</v>
      </c>
      <c r="H7548" s="405">
        <v>1</v>
      </c>
      <c r="I7548" s="406">
        <v>29.090000000000003</v>
      </c>
      <c r="J7548" s="406">
        <v>29.090000000000003</v>
      </c>
      <c r="K7548" s="371"/>
      <c r="L7548" s="496">
        <v>35.04</v>
      </c>
      <c r="M7548" s="488">
        <v>35.04</v>
      </c>
    </row>
    <row r="7549" spans="1:13" x14ac:dyDescent="0.2">
      <c r="A7549" s="359" t="s">
        <v>11913</v>
      </c>
      <c r="B7549" s="373" t="s">
        <v>5794</v>
      </c>
      <c r="C7549" s="374" t="s">
        <v>5840</v>
      </c>
      <c r="D7549" s="373" t="s">
        <v>5791</v>
      </c>
      <c r="E7549" s="373" t="s">
        <v>5288</v>
      </c>
      <c r="F7549" s="375" t="s">
        <v>5796</v>
      </c>
      <c r="G7549" s="376" t="s">
        <v>86</v>
      </c>
      <c r="H7549" s="377">
        <v>0.6724</v>
      </c>
      <c r="I7549" s="378">
        <v>18.510000000000002</v>
      </c>
      <c r="J7549" s="378">
        <v>12.44</v>
      </c>
      <c r="K7549" s="379"/>
      <c r="L7549" s="493">
        <v>22.3</v>
      </c>
    </row>
    <row r="7550" spans="1:13" ht="24" x14ac:dyDescent="0.2">
      <c r="A7550" s="359" t="s">
        <v>11915</v>
      </c>
      <c r="B7550" s="373" t="s">
        <v>5794</v>
      </c>
      <c r="C7550" s="374" t="s">
        <v>6207</v>
      </c>
      <c r="D7550" s="373" t="s">
        <v>5791</v>
      </c>
      <c r="E7550" s="373" t="s">
        <v>6208</v>
      </c>
      <c r="F7550" s="375" t="s">
        <v>5798</v>
      </c>
      <c r="G7550" s="376" t="s">
        <v>5298</v>
      </c>
      <c r="H7550" s="377">
        <v>0.34</v>
      </c>
      <c r="I7550" s="378">
        <v>6.38</v>
      </c>
      <c r="J7550" s="378">
        <v>2.16</v>
      </c>
      <c r="K7550" s="379"/>
      <c r="L7550" s="493">
        <v>7.69</v>
      </c>
    </row>
    <row r="7551" spans="1:13" x14ac:dyDescent="0.2">
      <c r="A7551" s="359" t="s">
        <v>11916</v>
      </c>
      <c r="B7551" s="373" t="s">
        <v>5794</v>
      </c>
      <c r="C7551" s="374" t="s">
        <v>5797</v>
      </c>
      <c r="D7551" s="373" t="s">
        <v>5791</v>
      </c>
      <c r="E7551" s="373" t="s">
        <v>5380</v>
      </c>
      <c r="F7551" s="375" t="s">
        <v>5798</v>
      </c>
      <c r="G7551" s="376" t="s">
        <v>5298</v>
      </c>
      <c r="H7551" s="377">
        <v>9.7200000000000006</v>
      </c>
      <c r="I7551" s="378">
        <v>0.5252</v>
      </c>
      <c r="J7551" s="378">
        <v>5.0999999999999996</v>
      </c>
      <c r="K7551" s="379"/>
      <c r="L7551" s="493">
        <v>0.63</v>
      </c>
    </row>
    <row r="7552" spans="1:13" x14ac:dyDescent="0.2">
      <c r="A7552" s="359" t="s">
        <v>11917</v>
      </c>
      <c r="B7552" s="373" t="s">
        <v>5794</v>
      </c>
      <c r="C7552" s="374" t="s">
        <v>5815</v>
      </c>
      <c r="D7552" s="373" t="s">
        <v>5791</v>
      </c>
      <c r="E7552" s="373" t="s">
        <v>5286</v>
      </c>
      <c r="F7552" s="375" t="s">
        <v>5796</v>
      </c>
      <c r="G7552" s="376" t="s">
        <v>86</v>
      </c>
      <c r="H7552" s="377">
        <v>0.51100000000000001</v>
      </c>
      <c r="I7552" s="378">
        <v>11.07</v>
      </c>
      <c r="J7552" s="378">
        <v>5.65</v>
      </c>
      <c r="K7552" s="379"/>
      <c r="L7552" s="493">
        <v>13.34</v>
      </c>
    </row>
    <row r="7553" spans="1:13" x14ac:dyDescent="0.2">
      <c r="A7553" s="359" t="s">
        <v>11918</v>
      </c>
      <c r="B7553" s="373" t="s">
        <v>5794</v>
      </c>
      <c r="C7553" s="374" t="s">
        <v>6197</v>
      </c>
      <c r="D7553" s="373" t="s">
        <v>5791</v>
      </c>
      <c r="E7553" s="373" t="s">
        <v>5364</v>
      </c>
      <c r="F7553" s="375" t="s">
        <v>5798</v>
      </c>
      <c r="G7553" s="376" t="s">
        <v>5885</v>
      </c>
      <c r="H7553" s="377">
        <v>2.4299999999999999E-2</v>
      </c>
      <c r="I7553" s="378">
        <v>154.26</v>
      </c>
      <c r="J7553" s="378">
        <v>3.74</v>
      </c>
      <c r="K7553" s="379"/>
      <c r="L7553" s="493">
        <v>185.84</v>
      </c>
    </row>
    <row r="7554" spans="1:13" x14ac:dyDescent="0.2">
      <c r="A7554" s="359" t="s">
        <v>11919</v>
      </c>
      <c r="B7554" s="360" t="s">
        <v>13472</v>
      </c>
      <c r="C7554" s="361" t="s">
        <v>5781</v>
      </c>
      <c r="D7554" s="360" t="s">
        <v>5782</v>
      </c>
      <c r="E7554" s="360" t="s">
        <v>5783</v>
      </c>
      <c r="F7554" s="362" t="s">
        <v>5784</v>
      </c>
      <c r="G7554" s="363" t="s">
        <v>5785</v>
      </c>
      <c r="H7554" s="361" t="s">
        <v>5786</v>
      </c>
      <c r="I7554" s="361" t="s">
        <v>5787</v>
      </c>
      <c r="J7554" s="361" t="s">
        <v>5788</v>
      </c>
      <c r="K7554" s="364"/>
      <c r="L7554" s="494"/>
    </row>
    <row r="7555" spans="1:13" ht="36" x14ac:dyDescent="0.2">
      <c r="A7555" s="359" t="s">
        <v>15618</v>
      </c>
      <c r="B7555" s="385" t="s">
        <v>5789</v>
      </c>
      <c r="C7555" s="386" t="s">
        <v>6210</v>
      </c>
      <c r="D7555" s="385" t="s">
        <v>217</v>
      </c>
      <c r="E7555" s="385" t="s">
        <v>425</v>
      </c>
      <c r="F7555" s="387" t="s">
        <v>5936</v>
      </c>
      <c r="G7555" s="388" t="s">
        <v>280</v>
      </c>
      <c r="H7555" s="389">
        <v>1</v>
      </c>
      <c r="I7555" s="432">
        <v>13.370000000000001</v>
      </c>
      <c r="J7555" s="372">
        <v>13.369999999999997</v>
      </c>
      <c r="K7555" s="371"/>
      <c r="L7555" s="488">
        <v>16.12</v>
      </c>
      <c r="M7555" s="488">
        <v>16.12</v>
      </c>
    </row>
    <row r="7556" spans="1:13" ht="24.75" thickBot="1" x14ac:dyDescent="0.25">
      <c r="A7556" s="359" t="s">
        <v>15619</v>
      </c>
      <c r="B7556" s="424" t="s">
        <v>5898</v>
      </c>
      <c r="C7556" s="425" t="s">
        <v>6211</v>
      </c>
      <c r="D7556" s="424" t="s">
        <v>217</v>
      </c>
      <c r="E7556" s="424" t="s">
        <v>6212</v>
      </c>
      <c r="F7556" s="426" t="s">
        <v>6213</v>
      </c>
      <c r="G7556" s="427" t="s">
        <v>5793</v>
      </c>
      <c r="H7556" s="428">
        <v>7.8899999999999998E-2</v>
      </c>
      <c r="I7556" s="429">
        <v>22.512</v>
      </c>
      <c r="J7556" s="417">
        <v>1.77</v>
      </c>
      <c r="K7556" s="379"/>
      <c r="L7556" s="489">
        <v>26.99</v>
      </c>
    </row>
    <row r="7557" spans="1:13" ht="24.75" thickTop="1" x14ac:dyDescent="0.2">
      <c r="A7557" s="359" t="s">
        <v>15620</v>
      </c>
      <c r="B7557" s="411" t="s">
        <v>5898</v>
      </c>
      <c r="C7557" s="412" t="s">
        <v>6214</v>
      </c>
      <c r="D7557" s="411" t="s">
        <v>217</v>
      </c>
      <c r="E7557" s="411" t="s">
        <v>6215</v>
      </c>
      <c r="F7557" s="413" t="s">
        <v>6213</v>
      </c>
      <c r="G7557" s="414" t="s">
        <v>5793</v>
      </c>
      <c r="H7557" s="415">
        <v>7.8899999999999998E-2</v>
      </c>
      <c r="I7557" s="416">
        <v>8.67</v>
      </c>
      <c r="J7557" s="416">
        <v>0.68</v>
      </c>
      <c r="K7557" s="379"/>
      <c r="L7557" s="491">
        <v>10.45</v>
      </c>
    </row>
    <row r="7558" spans="1:13" ht="24" x14ac:dyDescent="0.2">
      <c r="A7558" s="359" t="s">
        <v>11920</v>
      </c>
      <c r="B7558" s="418" t="s">
        <v>5898</v>
      </c>
      <c r="C7558" s="419" t="s">
        <v>6216</v>
      </c>
      <c r="D7558" s="418" t="s">
        <v>217</v>
      </c>
      <c r="E7558" s="418" t="s">
        <v>1636</v>
      </c>
      <c r="F7558" s="420" t="s">
        <v>5908</v>
      </c>
      <c r="G7558" s="421" t="s">
        <v>185</v>
      </c>
      <c r="H7558" s="422">
        <v>8.0000000000000004E-4</v>
      </c>
      <c r="I7558" s="423">
        <v>14.57</v>
      </c>
      <c r="J7558" s="423">
        <v>0.01</v>
      </c>
      <c r="K7558" s="379"/>
      <c r="L7558" s="493">
        <v>17.559999999999999</v>
      </c>
      <c r="M7558" s="490"/>
    </row>
    <row r="7559" spans="1:13" ht="24" x14ac:dyDescent="0.2">
      <c r="A7559" s="359" t="s">
        <v>11922</v>
      </c>
      <c r="B7559" s="418" t="s">
        <v>5898</v>
      </c>
      <c r="C7559" s="419" t="s">
        <v>6217</v>
      </c>
      <c r="D7559" s="418" t="s">
        <v>217</v>
      </c>
      <c r="E7559" s="418" t="s">
        <v>6218</v>
      </c>
      <c r="F7559" s="420" t="s">
        <v>5908</v>
      </c>
      <c r="G7559" s="421" t="s">
        <v>185</v>
      </c>
      <c r="H7559" s="422">
        <v>2.3699999999999999E-2</v>
      </c>
      <c r="I7559" s="423">
        <v>18.77</v>
      </c>
      <c r="J7559" s="423">
        <v>0.44</v>
      </c>
      <c r="K7559" s="379"/>
      <c r="L7559" s="493">
        <v>22.62</v>
      </c>
    </row>
    <row r="7560" spans="1:13" ht="24" x14ac:dyDescent="0.2">
      <c r="A7560" s="359" t="s">
        <v>11924</v>
      </c>
      <c r="B7560" s="418" t="s">
        <v>5898</v>
      </c>
      <c r="C7560" s="419" t="s">
        <v>6219</v>
      </c>
      <c r="D7560" s="418" t="s">
        <v>217</v>
      </c>
      <c r="E7560" s="418" t="s">
        <v>6220</v>
      </c>
      <c r="F7560" s="420" t="s">
        <v>5908</v>
      </c>
      <c r="G7560" s="421" t="s">
        <v>185</v>
      </c>
      <c r="H7560" s="422">
        <v>5.0000000000000001E-3</v>
      </c>
      <c r="I7560" s="423">
        <v>24.33</v>
      </c>
      <c r="J7560" s="423">
        <v>0.12</v>
      </c>
      <c r="K7560" s="379"/>
      <c r="L7560" s="493">
        <v>29.31</v>
      </c>
    </row>
    <row r="7561" spans="1:13" ht="24" x14ac:dyDescent="0.2">
      <c r="A7561" s="359" t="s">
        <v>11925</v>
      </c>
      <c r="B7561" s="418" t="s">
        <v>5898</v>
      </c>
      <c r="C7561" s="419" t="s">
        <v>6221</v>
      </c>
      <c r="D7561" s="418" t="s">
        <v>217</v>
      </c>
      <c r="E7561" s="418" t="s">
        <v>6222</v>
      </c>
      <c r="F7561" s="420" t="s">
        <v>5901</v>
      </c>
      <c r="G7561" s="421" t="s">
        <v>5902</v>
      </c>
      <c r="H7561" s="422">
        <v>6.9999999999999999E-4</v>
      </c>
      <c r="I7561" s="423">
        <v>270.88</v>
      </c>
      <c r="J7561" s="423">
        <v>0.18</v>
      </c>
      <c r="K7561" s="379"/>
      <c r="L7561" s="493">
        <v>326.33</v>
      </c>
    </row>
    <row r="7562" spans="1:13" ht="24" x14ac:dyDescent="0.2">
      <c r="A7562" s="359" t="s">
        <v>11926</v>
      </c>
      <c r="B7562" s="418" t="s">
        <v>5898</v>
      </c>
      <c r="C7562" s="419" t="s">
        <v>6223</v>
      </c>
      <c r="D7562" s="418" t="s">
        <v>217</v>
      </c>
      <c r="E7562" s="418" t="s">
        <v>6224</v>
      </c>
      <c r="F7562" s="420" t="s">
        <v>5901</v>
      </c>
      <c r="G7562" s="421" t="s">
        <v>5905</v>
      </c>
      <c r="H7562" s="422">
        <v>5.0000000000000001E-4</v>
      </c>
      <c r="I7562" s="423">
        <v>136.13999999999999</v>
      </c>
      <c r="J7562" s="423">
        <v>0.06</v>
      </c>
      <c r="K7562" s="379"/>
      <c r="L7562" s="493">
        <v>164.01</v>
      </c>
    </row>
    <row r="7563" spans="1:13" x14ac:dyDescent="0.2">
      <c r="A7563" s="359" t="s">
        <v>11929</v>
      </c>
      <c r="B7563" s="373" t="s">
        <v>5794</v>
      </c>
      <c r="C7563" s="374" t="s">
        <v>6225</v>
      </c>
      <c r="D7563" s="373" t="s">
        <v>217</v>
      </c>
      <c r="E7563" s="373" t="s">
        <v>6226</v>
      </c>
      <c r="F7563" s="375" t="s">
        <v>5798</v>
      </c>
      <c r="G7563" s="376" t="s">
        <v>280</v>
      </c>
      <c r="H7563" s="377">
        <v>1.8177E-3</v>
      </c>
      <c r="I7563" s="378">
        <v>7.53</v>
      </c>
      <c r="J7563" s="378">
        <v>0.01</v>
      </c>
      <c r="K7563" s="379"/>
      <c r="L7563" s="493">
        <v>9.08</v>
      </c>
    </row>
    <row r="7564" spans="1:13" x14ac:dyDescent="0.2">
      <c r="A7564" s="359" t="s">
        <v>11930</v>
      </c>
      <c r="B7564" s="373" t="s">
        <v>5794</v>
      </c>
      <c r="C7564" s="374" t="s">
        <v>6227</v>
      </c>
      <c r="D7564" s="373" t="s">
        <v>217</v>
      </c>
      <c r="E7564" s="373" t="s">
        <v>6228</v>
      </c>
      <c r="F7564" s="375" t="s">
        <v>5798</v>
      </c>
      <c r="G7564" s="376" t="s">
        <v>280</v>
      </c>
      <c r="H7564" s="377">
        <v>6.4238999999999997E-3</v>
      </c>
      <c r="I7564" s="378">
        <v>7.42</v>
      </c>
      <c r="J7564" s="378">
        <v>0.04</v>
      </c>
      <c r="K7564" s="379"/>
      <c r="L7564" s="493">
        <v>8.94</v>
      </c>
    </row>
    <row r="7565" spans="1:13" x14ac:dyDescent="0.2">
      <c r="A7565" s="359" t="s">
        <v>11931</v>
      </c>
      <c r="B7565" s="373" t="s">
        <v>5794</v>
      </c>
      <c r="C7565" s="374" t="s">
        <v>6229</v>
      </c>
      <c r="D7565" s="373" t="s">
        <v>217</v>
      </c>
      <c r="E7565" s="373" t="s">
        <v>6230</v>
      </c>
      <c r="F7565" s="375" t="s">
        <v>5798</v>
      </c>
      <c r="G7565" s="376" t="s">
        <v>280</v>
      </c>
      <c r="H7565" s="377">
        <v>0.51673250000000004</v>
      </c>
      <c r="I7565" s="378">
        <v>8.65</v>
      </c>
      <c r="J7565" s="378">
        <v>4.46</v>
      </c>
      <c r="K7565" s="379"/>
      <c r="L7565" s="493">
        <v>10.43</v>
      </c>
    </row>
    <row r="7566" spans="1:13" x14ac:dyDescent="0.2">
      <c r="A7566" s="359" t="s">
        <v>15621</v>
      </c>
      <c r="B7566" s="396" t="s">
        <v>5794</v>
      </c>
      <c r="C7566" s="397" t="s">
        <v>6231</v>
      </c>
      <c r="D7566" s="396" t="s">
        <v>217</v>
      </c>
      <c r="E7566" s="396" t="s">
        <v>6232</v>
      </c>
      <c r="F7566" s="398" t="s">
        <v>5798</v>
      </c>
      <c r="G7566" s="399" t="s">
        <v>280</v>
      </c>
      <c r="H7566" s="400">
        <v>0.56602569999999996</v>
      </c>
      <c r="I7566" s="430">
        <v>9.84</v>
      </c>
      <c r="J7566" s="380">
        <v>5.56</v>
      </c>
      <c r="K7566" s="379"/>
      <c r="L7566" s="489">
        <v>11.86</v>
      </c>
    </row>
    <row r="7567" spans="1:13" ht="12.75" thickBot="1" x14ac:dyDescent="0.25">
      <c r="A7567" s="359" t="s">
        <v>15622</v>
      </c>
      <c r="B7567" s="396" t="s">
        <v>5794</v>
      </c>
      <c r="C7567" s="397" t="s">
        <v>6233</v>
      </c>
      <c r="D7567" s="396" t="s">
        <v>217</v>
      </c>
      <c r="E7567" s="396" t="s">
        <v>6234</v>
      </c>
      <c r="F7567" s="398" t="s">
        <v>5798</v>
      </c>
      <c r="G7567" s="399" t="s">
        <v>280</v>
      </c>
      <c r="H7567" s="400">
        <v>1.8E-3</v>
      </c>
      <c r="I7567" s="430">
        <v>23.24</v>
      </c>
      <c r="J7567" s="380">
        <v>0.04</v>
      </c>
      <c r="K7567" s="379"/>
      <c r="L7567" s="489">
        <v>28</v>
      </c>
    </row>
    <row r="7568" spans="1:13" ht="12.75" thickTop="1" x14ac:dyDescent="0.2">
      <c r="A7568" s="359" t="s">
        <v>15623</v>
      </c>
      <c r="B7568" s="407" t="s">
        <v>13473</v>
      </c>
      <c r="C7568" s="408" t="s">
        <v>5781</v>
      </c>
      <c r="D7568" s="407" t="s">
        <v>5782</v>
      </c>
      <c r="E7568" s="407" t="s">
        <v>5783</v>
      </c>
      <c r="F7568" s="409" t="s">
        <v>5784</v>
      </c>
      <c r="G7568" s="410" t="s">
        <v>5785</v>
      </c>
      <c r="H7568" s="408" t="s">
        <v>5786</v>
      </c>
      <c r="I7568" s="408" t="s">
        <v>5787</v>
      </c>
      <c r="J7568" s="408" t="s">
        <v>5788</v>
      </c>
      <c r="K7568" s="364"/>
      <c r="L7568" s="492"/>
    </row>
    <row r="7569" spans="1:13" x14ac:dyDescent="0.2">
      <c r="A7569" s="359" t="s">
        <v>11932</v>
      </c>
      <c r="B7569" s="365" t="s">
        <v>5789</v>
      </c>
      <c r="C7569" s="366" t="s">
        <v>6236</v>
      </c>
      <c r="D7569" s="365" t="s">
        <v>5791</v>
      </c>
      <c r="E7569" s="365" t="s">
        <v>428</v>
      </c>
      <c r="F7569" s="367">
        <v>16</v>
      </c>
      <c r="G7569" s="368" t="s">
        <v>5793</v>
      </c>
      <c r="H7569" s="369">
        <v>1</v>
      </c>
      <c r="I7569" s="370">
        <v>35.49</v>
      </c>
      <c r="J7569" s="370">
        <v>35.49</v>
      </c>
      <c r="K7569" s="371"/>
      <c r="L7569" s="495">
        <v>42.77</v>
      </c>
      <c r="M7569" s="488">
        <v>42.77</v>
      </c>
    </row>
    <row r="7570" spans="1:13" x14ac:dyDescent="0.2">
      <c r="A7570" s="359" t="s">
        <v>11934</v>
      </c>
      <c r="B7570" s="373" t="s">
        <v>5794</v>
      </c>
      <c r="C7570" s="374" t="s">
        <v>5840</v>
      </c>
      <c r="D7570" s="373" t="s">
        <v>5791</v>
      </c>
      <c r="E7570" s="373" t="s">
        <v>5288</v>
      </c>
      <c r="F7570" s="375" t="s">
        <v>5796</v>
      </c>
      <c r="G7570" s="376" t="s">
        <v>86</v>
      </c>
      <c r="H7570" s="377">
        <v>8.0799999999999997E-2</v>
      </c>
      <c r="I7570" s="378">
        <v>18.510000000000002</v>
      </c>
      <c r="J7570" s="378">
        <v>1.49</v>
      </c>
      <c r="K7570" s="379"/>
      <c r="L7570" s="493">
        <v>22.3</v>
      </c>
    </row>
    <row r="7571" spans="1:13" x14ac:dyDescent="0.2">
      <c r="A7571" s="359" t="s">
        <v>11935</v>
      </c>
      <c r="B7571" s="373" t="s">
        <v>5794</v>
      </c>
      <c r="C7571" s="374" t="s">
        <v>5815</v>
      </c>
      <c r="D7571" s="373" t="s">
        <v>5791</v>
      </c>
      <c r="E7571" s="373" t="s">
        <v>5286</v>
      </c>
      <c r="F7571" s="375" t="s">
        <v>5796</v>
      </c>
      <c r="G7571" s="376" t="s">
        <v>86</v>
      </c>
      <c r="H7571" s="377">
        <v>0.16600000000000001</v>
      </c>
      <c r="I7571" s="378">
        <v>11.07</v>
      </c>
      <c r="J7571" s="378">
        <v>1.83</v>
      </c>
      <c r="K7571" s="379"/>
      <c r="L7571" s="493">
        <v>13.34</v>
      </c>
    </row>
    <row r="7572" spans="1:13" x14ac:dyDescent="0.2">
      <c r="A7572" s="359" t="s">
        <v>11936</v>
      </c>
      <c r="B7572" s="373" t="s">
        <v>5794</v>
      </c>
      <c r="C7572" s="374" t="s">
        <v>6237</v>
      </c>
      <c r="D7572" s="373" t="s">
        <v>5791</v>
      </c>
      <c r="E7572" s="373" t="s">
        <v>6238</v>
      </c>
      <c r="F7572" s="375" t="s">
        <v>5798</v>
      </c>
      <c r="G7572" s="376" t="s">
        <v>5305</v>
      </c>
      <c r="H7572" s="377">
        <v>12</v>
      </c>
      <c r="I7572" s="378">
        <v>2.6808375000000004</v>
      </c>
      <c r="J7572" s="378">
        <v>32.17</v>
      </c>
      <c r="K7572" s="379"/>
      <c r="L7572" s="493">
        <v>3.23</v>
      </c>
    </row>
    <row r="7573" spans="1:13" x14ac:dyDescent="0.2">
      <c r="A7573" s="359" t="s">
        <v>11937</v>
      </c>
      <c r="B7573" s="360" t="s">
        <v>13474</v>
      </c>
      <c r="C7573" s="361" t="s">
        <v>5781</v>
      </c>
      <c r="D7573" s="360" t="s">
        <v>5782</v>
      </c>
      <c r="E7573" s="360" t="s">
        <v>5783</v>
      </c>
      <c r="F7573" s="362" t="s">
        <v>5784</v>
      </c>
      <c r="G7573" s="363" t="s">
        <v>5785</v>
      </c>
      <c r="H7573" s="361" t="s">
        <v>5786</v>
      </c>
      <c r="I7573" s="361" t="s">
        <v>5787</v>
      </c>
      <c r="J7573" s="361" t="s">
        <v>5788</v>
      </c>
      <c r="K7573" s="364"/>
      <c r="L7573" s="494"/>
    </row>
    <row r="7574" spans="1:13" x14ac:dyDescent="0.2">
      <c r="A7574" s="359" t="s">
        <v>11938</v>
      </c>
      <c r="B7574" s="365" t="s">
        <v>5789</v>
      </c>
      <c r="C7574" s="366" t="s">
        <v>6240</v>
      </c>
      <c r="D7574" s="365" t="s">
        <v>5791</v>
      </c>
      <c r="E7574" s="365" t="s">
        <v>430</v>
      </c>
      <c r="F7574" s="367">
        <v>16</v>
      </c>
      <c r="G7574" s="368" t="s">
        <v>5385</v>
      </c>
      <c r="H7574" s="369">
        <v>1</v>
      </c>
      <c r="I7574" s="370">
        <v>32.79</v>
      </c>
      <c r="J7574" s="370">
        <v>32.790000000000006</v>
      </c>
      <c r="K7574" s="371"/>
      <c r="L7574" s="495">
        <v>39.51</v>
      </c>
      <c r="M7574" s="488">
        <v>39.51</v>
      </c>
    </row>
    <row r="7575" spans="1:13" x14ac:dyDescent="0.2">
      <c r="A7575" s="359" t="s">
        <v>11939</v>
      </c>
      <c r="B7575" s="373" t="s">
        <v>5794</v>
      </c>
      <c r="C7575" s="374" t="s">
        <v>5840</v>
      </c>
      <c r="D7575" s="373" t="s">
        <v>5791</v>
      </c>
      <c r="E7575" s="373" t="s">
        <v>5288</v>
      </c>
      <c r="F7575" s="375" t="s">
        <v>5796</v>
      </c>
      <c r="G7575" s="376" t="s">
        <v>86</v>
      </c>
      <c r="H7575" s="377">
        <v>0.52480000000000004</v>
      </c>
      <c r="I7575" s="378">
        <v>18.510000000000002</v>
      </c>
      <c r="J7575" s="378">
        <v>9.7100000000000009</v>
      </c>
      <c r="K7575" s="379"/>
      <c r="L7575" s="493">
        <v>22.3</v>
      </c>
    </row>
    <row r="7576" spans="1:13" x14ac:dyDescent="0.2">
      <c r="A7576" s="359" t="s">
        <v>11940</v>
      </c>
      <c r="B7576" s="373" t="s">
        <v>5794</v>
      </c>
      <c r="C7576" s="374" t="s">
        <v>6196</v>
      </c>
      <c r="D7576" s="373" t="s">
        <v>5791</v>
      </c>
      <c r="E7576" s="373" t="s">
        <v>5378</v>
      </c>
      <c r="F7576" s="375" t="s">
        <v>5798</v>
      </c>
      <c r="G7576" s="376" t="s">
        <v>5298</v>
      </c>
      <c r="H7576" s="377">
        <v>0.32400000000000001</v>
      </c>
      <c r="I7576" s="378">
        <v>0.8</v>
      </c>
      <c r="J7576" s="378">
        <v>0.25</v>
      </c>
      <c r="K7576" s="379"/>
      <c r="L7576" s="493">
        <v>0.97</v>
      </c>
    </row>
    <row r="7577" spans="1:13" x14ac:dyDescent="0.2">
      <c r="A7577" s="359" t="s">
        <v>15624</v>
      </c>
      <c r="B7577" s="396" t="s">
        <v>5794</v>
      </c>
      <c r="C7577" s="397" t="s">
        <v>5797</v>
      </c>
      <c r="D7577" s="396" t="s">
        <v>5791</v>
      </c>
      <c r="E7577" s="396" t="s">
        <v>5380</v>
      </c>
      <c r="F7577" s="398" t="s">
        <v>5798</v>
      </c>
      <c r="G7577" s="399" t="s">
        <v>5298</v>
      </c>
      <c r="H7577" s="400">
        <v>0.32400000000000001</v>
      </c>
      <c r="I7577" s="430">
        <v>0.52</v>
      </c>
      <c r="J7577" s="380">
        <v>0.16</v>
      </c>
      <c r="K7577" s="379"/>
      <c r="L7577" s="489">
        <v>0.63</v>
      </c>
    </row>
    <row r="7578" spans="1:13" ht="12.75" thickBot="1" x14ac:dyDescent="0.25">
      <c r="A7578" s="359" t="s">
        <v>15625</v>
      </c>
      <c r="B7578" s="396" t="s">
        <v>5794</v>
      </c>
      <c r="C7578" s="397" t="s">
        <v>6241</v>
      </c>
      <c r="D7578" s="396" t="s">
        <v>5791</v>
      </c>
      <c r="E7578" s="396" t="s">
        <v>430</v>
      </c>
      <c r="F7578" s="398" t="s">
        <v>5798</v>
      </c>
      <c r="G7578" s="399" t="s">
        <v>5305</v>
      </c>
      <c r="H7578" s="400">
        <v>3</v>
      </c>
      <c r="I7578" s="430">
        <v>5.2735133333333319</v>
      </c>
      <c r="J7578" s="380">
        <v>15.82</v>
      </c>
      <c r="K7578" s="379"/>
      <c r="L7578" s="489">
        <v>6.35</v>
      </c>
    </row>
    <row r="7579" spans="1:13" ht="12.75" thickTop="1" x14ac:dyDescent="0.2">
      <c r="A7579" s="359" t="s">
        <v>15626</v>
      </c>
      <c r="B7579" s="390" t="s">
        <v>5794</v>
      </c>
      <c r="C7579" s="391" t="s">
        <v>5815</v>
      </c>
      <c r="D7579" s="390" t="s">
        <v>5791</v>
      </c>
      <c r="E7579" s="390" t="s">
        <v>5286</v>
      </c>
      <c r="F7579" s="392" t="s">
        <v>5796</v>
      </c>
      <c r="G7579" s="393" t="s">
        <v>86</v>
      </c>
      <c r="H7579" s="394">
        <v>0.58450000000000002</v>
      </c>
      <c r="I7579" s="395">
        <v>11.07</v>
      </c>
      <c r="J7579" s="395">
        <v>6.47</v>
      </c>
      <c r="K7579" s="379"/>
      <c r="L7579" s="491">
        <v>13.34</v>
      </c>
    </row>
    <row r="7580" spans="1:13" x14ac:dyDescent="0.2">
      <c r="A7580" s="359" t="s">
        <v>11941</v>
      </c>
      <c r="B7580" s="373" t="s">
        <v>5794</v>
      </c>
      <c r="C7580" s="374" t="s">
        <v>6197</v>
      </c>
      <c r="D7580" s="373" t="s">
        <v>5791</v>
      </c>
      <c r="E7580" s="373" t="s">
        <v>5364</v>
      </c>
      <c r="F7580" s="375" t="s">
        <v>5798</v>
      </c>
      <c r="G7580" s="376" t="s">
        <v>5885</v>
      </c>
      <c r="H7580" s="377">
        <v>2.5000000000000001E-3</v>
      </c>
      <c r="I7580" s="378">
        <v>154.26</v>
      </c>
      <c r="J7580" s="378">
        <v>0.38</v>
      </c>
      <c r="K7580" s="379"/>
      <c r="L7580" s="493">
        <v>185.84</v>
      </c>
    </row>
    <row r="7581" spans="1:13" x14ac:dyDescent="0.2">
      <c r="A7581" s="359" t="s">
        <v>11943</v>
      </c>
      <c r="B7581" s="360" t="s">
        <v>13475</v>
      </c>
      <c r="C7581" s="361" t="s">
        <v>5781</v>
      </c>
      <c r="D7581" s="360" t="s">
        <v>5782</v>
      </c>
      <c r="E7581" s="360" t="s">
        <v>5783</v>
      </c>
      <c r="F7581" s="362" t="s">
        <v>5784</v>
      </c>
      <c r="G7581" s="363" t="s">
        <v>5785</v>
      </c>
      <c r="H7581" s="361" t="s">
        <v>5786</v>
      </c>
      <c r="I7581" s="361" t="s">
        <v>5787</v>
      </c>
      <c r="J7581" s="361" t="s">
        <v>5788</v>
      </c>
      <c r="K7581" s="364"/>
      <c r="L7581" s="494"/>
    </row>
    <row r="7582" spans="1:13" x14ac:dyDescent="0.2">
      <c r="A7582" s="359" t="s">
        <v>11944</v>
      </c>
      <c r="B7582" s="365" t="s">
        <v>5789</v>
      </c>
      <c r="C7582" s="366" t="s">
        <v>6243</v>
      </c>
      <c r="D7582" s="365" t="s">
        <v>5791</v>
      </c>
      <c r="E7582" s="365" t="s">
        <v>432</v>
      </c>
      <c r="F7582" s="367">
        <v>16</v>
      </c>
      <c r="G7582" s="368" t="s">
        <v>5385</v>
      </c>
      <c r="H7582" s="369">
        <v>1</v>
      </c>
      <c r="I7582" s="370">
        <v>17.869999999999997</v>
      </c>
      <c r="J7582" s="370">
        <v>17.869999999999997</v>
      </c>
      <c r="K7582" s="371"/>
      <c r="L7582" s="495">
        <v>21.54</v>
      </c>
      <c r="M7582" s="488">
        <v>21.54</v>
      </c>
    </row>
    <row r="7583" spans="1:13" x14ac:dyDescent="0.2">
      <c r="A7583" s="359" t="s">
        <v>11945</v>
      </c>
      <c r="B7583" s="373" t="s">
        <v>5794</v>
      </c>
      <c r="C7583" s="374" t="s">
        <v>5840</v>
      </c>
      <c r="D7583" s="373" t="s">
        <v>5791</v>
      </c>
      <c r="E7583" s="373" t="s">
        <v>5288</v>
      </c>
      <c r="F7583" s="375" t="s">
        <v>5796</v>
      </c>
      <c r="G7583" s="376" t="s">
        <v>86</v>
      </c>
      <c r="H7583" s="377">
        <v>0.30690000000000001</v>
      </c>
      <c r="I7583" s="378">
        <v>18.510000000000002</v>
      </c>
      <c r="J7583" s="378">
        <v>5.68</v>
      </c>
      <c r="K7583" s="379"/>
      <c r="L7583" s="493">
        <v>22.3</v>
      </c>
    </row>
    <row r="7584" spans="1:13" x14ac:dyDescent="0.2">
      <c r="A7584" s="359" t="s">
        <v>11946</v>
      </c>
      <c r="B7584" s="373" t="s">
        <v>5794</v>
      </c>
      <c r="C7584" s="374" t="s">
        <v>5815</v>
      </c>
      <c r="D7584" s="373" t="s">
        <v>5791</v>
      </c>
      <c r="E7584" s="373" t="s">
        <v>5286</v>
      </c>
      <c r="F7584" s="375" t="s">
        <v>5796</v>
      </c>
      <c r="G7584" s="376" t="s">
        <v>86</v>
      </c>
      <c r="H7584" s="377">
        <v>0.29630000000000001</v>
      </c>
      <c r="I7584" s="378">
        <v>11.07</v>
      </c>
      <c r="J7584" s="378">
        <v>3.28</v>
      </c>
      <c r="K7584" s="379"/>
      <c r="L7584" s="493">
        <v>13.34</v>
      </c>
    </row>
    <row r="7585" spans="1:13" x14ac:dyDescent="0.2">
      <c r="A7585" s="359" t="s">
        <v>15627</v>
      </c>
      <c r="B7585" s="396" t="s">
        <v>5794</v>
      </c>
      <c r="C7585" s="397" t="s">
        <v>6197</v>
      </c>
      <c r="D7585" s="396" t="s">
        <v>5791</v>
      </c>
      <c r="E7585" s="396" t="s">
        <v>5364</v>
      </c>
      <c r="F7585" s="398" t="s">
        <v>5798</v>
      </c>
      <c r="G7585" s="399" t="s">
        <v>5885</v>
      </c>
      <c r="H7585" s="400">
        <v>2.5000000000000001E-3</v>
      </c>
      <c r="I7585" s="430">
        <v>154.26</v>
      </c>
      <c r="J7585" s="380">
        <v>0.38</v>
      </c>
      <c r="K7585" s="379"/>
      <c r="L7585" s="489">
        <v>185.84</v>
      </c>
    </row>
    <row r="7586" spans="1:13" ht="12.75" thickBot="1" x14ac:dyDescent="0.25">
      <c r="A7586" s="359" t="s">
        <v>15628</v>
      </c>
      <c r="B7586" s="396" t="s">
        <v>5794</v>
      </c>
      <c r="C7586" s="397" t="s">
        <v>6196</v>
      </c>
      <c r="D7586" s="396" t="s">
        <v>5791</v>
      </c>
      <c r="E7586" s="396" t="s">
        <v>5378</v>
      </c>
      <c r="F7586" s="398" t="s">
        <v>5798</v>
      </c>
      <c r="G7586" s="399" t="s">
        <v>5298</v>
      </c>
      <c r="H7586" s="400">
        <v>0.32400000000000001</v>
      </c>
      <c r="I7586" s="430">
        <v>0.8</v>
      </c>
      <c r="J7586" s="380">
        <v>0.25</v>
      </c>
      <c r="K7586" s="379"/>
      <c r="L7586" s="489">
        <v>0.97</v>
      </c>
    </row>
    <row r="7587" spans="1:13" ht="12.75" thickTop="1" x14ac:dyDescent="0.2">
      <c r="A7587" s="359" t="s">
        <v>15629</v>
      </c>
      <c r="B7587" s="390" t="s">
        <v>5794</v>
      </c>
      <c r="C7587" s="391" t="s">
        <v>5797</v>
      </c>
      <c r="D7587" s="390" t="s">
        <v>5791</v>
      </c>
      <c r="E7587" s="390" t="s">
        <v>5380</v>
      </c>
      <c r="F7587" s="392" t="s">
        <v>5798</v>
      </c>
      <c r="G7587" s="393" t="s">
        <v>5298</v>
      </c>
      <c r="H7587" s="394">
        <v>0.32400000000000001</v>
      </c>
      <c r="I7587" s="395">
        <v>0.52</v>
      </c>
      <c r="J7587" s="395">
        <v>0.16</v>
      </c>
      <c r="K7587" s="379"/>
      <c r="L7587" s="491">
        <v>0.63</v>
      </c>
    </row>
    <row r="7588" spans="1:13" x14ac:dyDescent="0.2">
      <c r="A7588" s="359" t="s">
        <v>11947</v>
      </c>
      <c r="B7588" s="373" t="s">
        <v>5794</v>
      </c>
      <c r="C7588" s="374" t="s">
        <v>6244</v>
      </c>
      <c r="D7588" s="373" t="s">
        <v>5791</v>
      </c>
      <c r="E7588" s="373" t="s">
        <v>6245</v>
      </c>
      <c r="F7588" s="375" t="s">
        <v>5798</v>
      </c>
      <c r="G7588" s="376" t="s">
        <v>5305</v>
      </c>
      <c r="H7588" s="377">
        <v>3</v>
      </c>
      <c r="I7588" s="378">
        <v>2.7067500000000004</v>
      </c>
      <c r="J7588" s="378">
        <v>8.1199999999999992</v>
      </c>
      <c r="K7588" s="379"/>
      <c r="L7588" s="493">
        <v>3.26</v>
      </c>
    </row>
    <row r="7589" spans="1:13" x14ac:dyDescent="0.2">
      <c r="A7589" s="359" t="s">
        <v>11949</v>
      </c>
      <c r="B7589" s="360" t="s">
        <v>13476</v>
      </c>
      <c r="C7589" s="361" t="s">
        <v>5781</v>
      </c>
      <c r="D7589" s="360" t="s">
        <v>5782</v>
      </c>
      <c r="E7589" s="360" t="s">
        <v>5783</v>
      </c>
      <c r="F7589" s="362" t="s">
        <v>5784</v>
      </c>
      <c r="G7589" s="363" t="s">
        <v>5785</v>
      </c>
      <c r="H7589" s="361" t="s">
        <v>5786</v>
      </c>
      <c r="I7589" s="361" t="s">
        <v>5787</v>
      </c>
      <c r="J7589" s="361" t="s">
        <v>5788</v>
      </c>
      <c r="K7589" s="364"/>
      <c r="L7589" s="494"/>
    </row>
    <row r="7590" spans="1:13" x14ac:dyDescent="0.2">
      <c r="A7590" s="359" t="s">
        <v>11951</v>
      </c>
      <c r="B7590" s="365" t="s">
        <v>5789</v>
      </c>
      <c r="C7590" s="366" t="s">
        <v>6247</v>
      </c>
      <c r="D7590" s="365" t="s">
        <v>5791</v>
      </c>
      <c r="E7590" s="365" t="s">
        <v>434</v>
      </c>
      <c r="F7590" s="367">
        <v>16</v>
      </c>
      <c r="G7590" s="368" t="s">
        <v>172</v>
      </c>
      <c r="H7590" s="369">
        <v>1</v>
      </c>
      <c r="I7590" s="370">
        <v>11.45</v>
      </c>
      <c r="J7590" s="370">
        <v>11.45</v>
      </c>
      <c r="K7590" s="371"/>
      <c r="L7590" s="495">
        <v>13.8</v>
      </c>
      <c r="M7590" s="488">
        <v>13.8</v>
      </c>
    </row>
    <row r="7591" spans="1:13" x14ac:dyDescent="0.2">
      <c r="A7591" s="359" t="s">
        <v>11952</v>
      </c>
      <c r="B7591" s="373" t="s">
        <v>5794</v>
      </c>
      <c r="C7591" s="374" t="s">
        <v>5840</v>
      </c>
      <c r="D7591" s="373" t="s">
        <v>5791</v>
      </c>
      <c r="E7591" s="373" t="s">
        <v>5288</v>
      </c>
      <c r="F7591" s="375" t="s">
        <v>5796</v>
      </c>
      <c r="G7591" s="376" t="s">
        <v>86</v>
      </c>
      <c r="H7591" s="377">
        <v>0.36159999999999998</v>
      </c>
      <c r="I7591" s="378">
        <v>18.510000000000002</v>
      </c>
      <c r="J7591" s="378">
        <v>6.69</v>
      </c>
      <c r="K7591" s="379"/>
      <c r="L7591" s="493">
        <v>22.3</v>
      </c>
    </row>
    <row r="7592" spans="1:13" x14ac:dyDescent="0.2">
      <c r="A7592" s="359" t="s">
        <v>11953</v>
      </c>
      <c r="B7592" s="373" t="s">
        <v>5794</v>
      </c>
      <c r="C7592" s="374" t="s">
        <v>6196</v>
      </c>
      <c r="D7592" s="373" t="s">
        <v>5791</v>
      </c>
      <c r="E7592" s="373" t="s">
        <v>5378</v>
      </c>
      <c r="F7592" s="375" t="s">
        <v>5798</v>
      </c>
      <c r="G7592" s="376" t="s">
        <v>5298</v>
      </c>
      <c r="H7592" s="377">
        <v>0.16200000000000001</v>
      </c>
      <c r="I7592" s="378">
        <v>0.8</v>
      </c>
      <c r="J7592" s="378">
        <v>0.12</v>
      </c>
      <c r="K7592" s="379"/>
      <c r="L7592" s="493">
        <v>0.97</v>
      </c>
    </row>
    <row r="7593" spans="1:13" x14ac:dyDescent="0.2">
      <c r="A7593" s="359" t="s">
        <v>15630</v>
      </c>
      <c r="B7593" s="396" t="s">
        <v>5794</v>
      </c>
      <c r="C7593" s="397" t="s">
        <v>5797</v>
      </c>
      <c r="D7593" s="396" t="s">
        <v>5791</v>
      </c>
      <c r="E7593" s="396" t="s">
        <v>5380</v>
      </c>
      <c r="F7593" s="398" t="s">
        <v>5798</v>
      </c>
      <c r="G7593" s="399" t="s">
        <v>5298</v>
      </c>
      <c r="H7593" s="400">
        <v>0.16200000000000001</v>
      </c>
      <c r="I7593" s="430">
        <v>0.52</v>
      </c>
      <c r="J7593" s="380">
        <v>0.08</v>
      </c>
      <c r="K7593" s="379"/>
      <c r="L7593" s="489">
        <v>0.63</v>
      </c>
    </row>
    <row r="7594" spans="1:13" ht="12.75" thickBot="1" x14ac:dyDescent="0.25">
      <c r="A7594" s="359" t="s">
        <v>15631</v>
      </c>
      <c r="B7594" s="396" t="s">
        <v>5794</v>
      </c>
      <c r="C7594" s="397" t="s">
        <v>5815</v>
      </c>
      <c r="D7594" s="396" t="s">
        <v>5791</v>
      </c>
      <c r="E7594" s="396" t="s">
        <v>5286</v>
      </c>
      <c r="F7594" s="398" t="s">
        <v>5796</v>
      </c>
      <c r="G7594" s="399" t="s">
        <v>86</v>
      </c>
      <c r="H7594" s="400">
        <v>0.39389999999999997</v>
      </c>
      <c r="I7594" s="430">
        <v>11.07</v>
      </c>
      <c r="J7594" s="380">
        <v>4.3600000000000003</v>
      </c>
      <c r="K7594" s="379"/>
      <c r="L7594" s="489">
        <v>13.34</v>
      </c>
    </row>
    <row r="7595" spans="1:13" ht="12.75" thickTop="1" x14ac:dyDescent="0.2">
      <c r="A7595" s="359" t="s">
        <v>15632</v>
      </c>
      <c r="B7595" s="390" t="s">
        <v>5794</v>
      </c>
      <c r="C7595" s="391" t="s">
        <v>6197</v>
      </c>
      <c r="D7595" s="390" t="s">
        <v>5791</v>
      </c>
      <c r="E7595" s="390" t="s">
        <v>5364</v>
      </c>
      <c r="F7595" s="392" t="s">
        <v>5798</v>
      </c>
      <c r="G7595" s="393" t="s">
        <v>5885</v>
      </c>
      <c r="H7595" s="394">
        <v>1.2999999999999999E-3</v>
      </c>
      <c r="I7595" s="395">
        <v>154.26</v>
      </c>
      <c r="J7595" s="395">
        <v>0.2</v>
      </c>
      <c r="K7595" s="379"/>
      <c r="L7595" s="491">
        <v>185.84</v>
      </c>
    </row>
    <row r="7596" spans="1:13" x14ac:dyDescent="0.2">
      <c r="A7596" s="359" t="s">
        <v>11956</v>
      </c>
      <c r="B7596" s="360" t="s">
        <v>13477</v>
      </c>
      <c r="C7596" s="361" t="s">
        <v>5781</v>
      </c>
      <c r="D7596" s="360" t="s">
        <v>5782</v>
      </c>
      <c r="E7596" s="360" t="s">
        <v>5783</v>
      </c>
      <c r="F7596" s="362" t="s">
        <v>5784</v>
      </c>
      <c r="G7596" s="363" t="s">
        <v>5785</v>
      </c>
      <c r="H7596" s="361" t="s">
        <v>5786</v>
      </c>
      <c r="I7596" s="361" t="s">
        <v>5787</v>
      </c>
      <c r="J7596" s="361" t="s">
        <v>5788</v>
      </c>
      <c r="K7596" s="364"/>
      <c r="L7596" s="494"/>
    </row>
    <row r="7597" spans="1:13" x14ac:dyDescent="0.2">
      <c r="A7597" s="359" t="s">
        <v>11958</v>
      </c>
      <c r="B7597" s="365" t="s">
        <v>5789</v>
      </c>
      <c r="C7597" s="366" t="s">
        <v>6249</v>
      </c>
      <c r="D7597" s="365" t="s">
        <v>5791</v>
      </c>
      <c r="E7597" s="365" t="s">
        <v>439</v>
      </c>
      <c r="F7597" s="367">
        <v>18</v>
      </c>
      <c r="G7597" s="368" t="s">
        <v>5793</v>
      </c>
      <c r="H7597" s="369">
        <v>1</v>
      </c>
      <c r="I7597" s="370">
        <v>590.7700000000001</v>
      </c>
      <c r="J7597" s="370">
        <v>590.77</v>
      </c>
      <c r="K7597" s="371"/>
      <c r="L7597" s="495">
        <v>711.6</v>
      </c>
      <c r="M7597" s="488">
        <v>711.6</v>
      </c>
    </row>
    <row r="7598" spans="1:13" x14ac:dyDescent="0.2">
      <c r="A7598" s="359" t="s">
        <v>11959</v>
      </c>
      <c r="B7598" s="373" t="s">
        <v>5794</v>
      </c>
      <c r="C7598" s="374" t="s">
        <v>5840</v>
      </c>
      <c r="D7598" s="373" t="s">
        <v>5791</v>
      </c>
      <c r="E7598" s="373" t="s">
        <v>5288</v>
      </c>
      <c r="F7598" s="375" t="s">
        <v>5796</v>
      </c>
      <c r="G7598" s="376" t="s">
        <v>86</v>
      </c>
      <c r="H7598" s="377">
        <v>1.3187</v>
      </c>
      <c r="I7598" s="378">
        <v>18.510000000000002</v>
      </c>
      <c r="J7598" s="378">
        <v>24.4</v>
      </c>
      <c r="K7598" s="379"/>
      <c r="L7598" s="493">
        <v>22.3</v>
      </c>
    </row>
    <row r="7599" spans="1:13" x14ac:dyDescent="0.2">
      <c r="A7599" s="359" t="s">
        <v>11960</v>
      </c>
      <c r="B7599" s="373" t="s">
        <v>5794</v>
      </c>
      <c r="C7599" s="374" t="s">
        <v>5797</v>
      </c>
      <c r="D7599" s="373" t="s">
        <v>5791</v>
      </c>
      <c r="E7599" s="373" t="s">
        <v>5380</v>
      </c>
      <c r="F7599" s="375" t="s">
        <v>5798</v>
      </c>
      <c r="G7599" s="376" t="s">
        <v>5298</v>
      </c>
      <c r="H7599" s="377">
        <v>5</v>
      </c>
      <c r="I7599" s="378">
        <v>0.52</v>
      </c>
      <c r="J7599" s="378">
        <v>2.6</v>
      </c>
      <c r="K7599" s="379"/>
      <c r="L7599" s="493">
        <v>0.63</v>
      </c>
    </row>
    <row r="7600" spans="1:13" x14ac:dyDescent="0.2">
      <c r="A7600" s="359" t="s">
        <v>11961</v>
      </c>
      <c r="B7600" s="373" t="s">
        <v>5794</v>
      </c>
      <c r="C7600" s="374" t="s">
        <v>6250</v>
      </c>
      <c r="D7600" s="373" t="s">
        <v>5791</v>
      </c>
      <c r="E7600" s="373" t="s">
        <v>5413</v>
      </c>
      <c r="F7600" s="375" t="s">
        <v>5798</v>
      </c>
      <c r="G7600" s="376" t="s">
        <v>5305</v>
      </c>
      <c r="H7600" s="377">
        <v>5.9499999999999997E-2</v>
      </c>
      <c r="I7600" s="378">
        <v>12.5</v>
      </c>
      <c r="J7600" s="378">
        <v>0.74</v>
      </c>
      <c r="K7600" s="379"/>
      <c r="L7600" s="493">
        <v>15.06</v>
      </c>
    </row>
    <row r="7601" spans="1:13" x14ac:dyDescent="0.2">
      <c r="A7601" s="359" t="s">
        <v>15633</v>
      </c>
      <c r="B7601" s="396" t="s">
        <v>5794</v>
      </c>
      <c r="C7601" s="397" t="s">
        <v>6251</v>
      </c>
      <c r="D7601" s="396" t="s">
        <v>5791</v>
      </c>
      <c r="E7601" s="396" t="s">
        <v>6252</v>
      </c>
      <c r="F7601" s="398" t="s">
        <v>5798</v>
      </c>
      <c r="G7601" s="399" t="s">
        <v>5305</v>
      </c>
      <c r="H7601" s="400">
        <v>1.7857000000000001</v>
      </c>
      <c r="I7601" s="430">
        <v>10.220000000000001</v>
      </c>
      <c r="J7601" s="380">
        <v>18.239999999999998</v>
      </c>
      <c r="K7601" s="379"/>
      <c r="L7601" s="489">
        <v>12.32</v>
      </c>
    </row>
    <row r="7602" spans="1:13" ht="12.75" thickBot="1" x14ac:dyDescent="0.25">
      <c r="A7602" s="359" t="s">
        <v>15634</v>
      </c>
      <c r="B7602" s="396" t="s">
        <v>5794</v>
      </c>
      <c r="C7602" s="397" t="s">
        <v>6253</v>
      </c>
      <c r="D7602" s="396" t="s">
        <v>5791</v>
      </c>
      <c r="E7602" s="396" t="s">
        <v>5416</v>
      </c>
      <c r="F7602" s="398" t="s">
        <v>5798</v>
      </c>
      <c r="G7602" s="399" t="s">
        <v>5305</v>
      </c>
      <c r="H7602" s="400">
        <v>1</v>
      </c>
      <c r="I7602" s="430">
        <v>143.63999999999999</v>
      </c>
      <c r="J7602" s="380">
        <v>143.63999999999999</v>
      </c>
      <c r="K7602" s="379"/>
      <c r="L7602" s="489">
        <v>173.04</v>
      </c>
    </row>
    <row r="7603" spans="1:13" ht="12.75" thickTop="1" x14ac:dyDescent="0.2">
      <c r="A7603" s="359" t="s">
        <v>15635</v>
      </c>
      <c r="B7603" s="390" t="s">
        <v>5794</v>
      </c>
      <c r="C7603" s="391" t="s">
        <v>5815</v>
      </c>
      <c r="D7603" s="390" t="s">
        <v>5791</v>
      </c>
      <c r="E7603" s="390" t="s">
        <v>5286</v>
      </c>
      <c r="F7603" s="392" t="s">
        <v>5796</v>
      </c>
      <c r="G7603" s="393" t="s">
        <v>86</v>
      </c>
      <c r="H7603" s="394">
        <v>1.2222999999999999</v>
      </c>
      <c r="I7603" s="395">
        <v>11.07</v>
      </c>
      <c r="J7603" s="395">
        <v>13.53</v>
      </c>
      <c r="K7603" s="379"/>
      <c r="L7603" s="491">
        <v>13.34</v>
      </c>
    </row>
    <row r="7604" spans="1:13" x14ac:dyDescent="0.2">
      <c r="A7604" s="359" t="s">
        <v>11962</v>
      </c>
      <c r="B7604" s="373" t="s">
        <v>5794</v>
      </c>
      <c r="C7604" s="374" t="s">
        <v>6254</v>
      </c>
      <c r="D7604" s="373" t="s">
        <v>5791</v>
      </c>
      <c r="E7604" s="373" t="s">
        <v>6255</v>
      </c>
      <c r="F7604" s="375" t="s">
        <v>5798</v>
      </c>
      <c r="G7604" s="376" t="s">
        <v>5298</v>
      </c>
      <c r="H7604" s="377">
        <v>18.741800000000001</v>
      </c>
      <c r="I7604" s="378">
        <v>8.6199999999999992</v>
      </c>
      <c r="J7604" s="378">
        <v>161.55000000000001</v>
      </c>
      <c r="K7604" s="379"/>
      <c r="L7604" s="493">
        <v>10.39</v>
      </c>
    </row>
    <row r="7605" spans="1:13" x14ac:dyDescent="0.2">
      <c r="A7605" s="359" t="s">
        <v>11964</v>
      </c>
      <c r="B7605" s="373" t="s">
        <v>5794</v>
      </c>
      <c r="C7605" s="374" t="s">
        <v>6197</v>
      </c>
      <c r="D7605" s="373" t="s">
        <v>5791</v>
      </c>
      <c r="E7605" s="373" t="s">
        <v>5364</v>
      </c>
      <c r="F7605" s="375" t="s">
        <v>5798</v>
      </c>
      <c r="G7605" s="376" t="s">
        <v>5885</v>
      </c>
      <c r="H7605" s="377">
        <v>1.43E-2</v>
      </c>
      <c r="I7605" s="378">
        <v>154.26</v>
      </c>
      <c r="J7605" s="378">
        <v>2.2000000000000002</v>
      </c>
      <c r="K7605" s="379"/>
      <c r="L7605" s="493">
        <v>185.84</v>
      </c>
    </row>
    <row r="7606" spans="1:13" x14ac:dyDescent="0.2">
      <c r="A7606" s="359" t="s">
        <v>11966</v>
      </c>
      <c r="B7606" s="373" t="s">
        <v>5794</v>
      </c>
      <c r="C7606" s="374" t="s">
        <v>6256</v>
      </c>
      <c r="D7606" s="373" t="s">
        <v>5791</v>
      </c>
      <c r="E7606" s="373" t="s">
        <v>6257</v>
      </c>
      <c r="F7606" s="375" t="s">
        <v>5798</v>
      </c>
      <c r="G7606" s="376" t="s">
        <v>5298</v>
      </c>
      <c r="H7606" s="377">
        <v>16.214300000000001</v>
      </c>
      <c r="I7606" s="378">
        <v>8.6029776978417285</v>
      </c>
      <c r="J7606" s="378">
        <v>139.49</v>
      </c>
      <c r="K7606" s="379"/>
      <c r="L7606" s="493">
        <v>10.35</v>
      </c>
    </row>
    <row r="7607" spans="1:13" x14ac:dyDescent="0.2">
      <c r="A7607" s="359" t="s">
        <v>11967</v>
      </c>
      <c r="B7607" s="373" t="s">
        <v>5794</v>
      </c>
      <c r="C7607" s="374" t="s">
        <v>6258</v>
      </c>
      <c r="D7607" s="373" t="s">
        <v>5791</v>
      </c>
      <c r="E7607" s="373" t="s">
        <v>5414</v>
      </c>
      <c r="F7607" s="375" t="s">
        <v>5798</v>
      </c>
      <c r="G7607" s="376" t="s">
        <v>5305</v>
      </c>
      <c r="H7607" s="377">
        <v>8.9899999999999994E-2</v>
      </c>
      <c r="I7607" s="378">
        <v>9.0299999999999994</v>
      </c>
      <c r="J7607" s="378">
        <v>0.81</v>
      </c>
      <c r="K7607" s="379"/>
      <c r="L7607" s="493">
        <v>10.88</v>
      </c>
    </row>
    <row r="7608" spans="1:13" x14ac:dyDescent="0.2">
      <c r="A7608" s="359" t="s">
        <v>11968</v>
      </c>
      <c r="B7608" s="373" t="s">
        <v>5794</v>
      </c>
      <c r="C7608" s="374" t="s">
        <v>6259</v>
      </c>
      <c r="D7608" s="373" t="s">
        <v>5791</v>
      </c>
      <c r="E7608" s="373" t="s">
        <v>5411</v>
      </c>
      <c r="F7608" s="375" t="s">
        <v>5798</v>
      </c>
      <c r="G7608" s="376" t="s">
        <v>5305</v>
      </c>
      <c r="H7608" s="377">
        <v>0.29759999999999998</v>
      </c>
      <c r="I7608" s="378">
        <v>2.2400000000000002</v>
      </c>
      <c r="J7608" s="378">
        <v>0.66</v>
      </c>
      <c r="K7608" s="379"/>
      <c r="L7608" s="493">
        <v>2.71</v>
      </c>
    </row>
    <row r="7609" spans="1:13" x14ac:dyDescent="0.2">
      <c r="A7609" s="359" t="s">
        <v>15636</v>
      </c>
      <c r="B7609" s="396" t="s">
        <v>5794</v>
      </c>
      <c r="C7609" s="397" t="s">
        <v>6260</v>
      </c>
      <c r="D7609" s="396" t="s">
        <v>5791</v>
      </c>
      <c r="E7609" s="396" t="s">
        <v>5407</v>
      </c>
      <c r="F7609" s="398" t="s">
        <v>5798</v>
      </c>
      <c r="G7609" s="399" t="s">
        <v>5298</v>
      </c>
      <c r="H7609" s="400">
        <v>0.23810000000000001</v>
      </c>
      <c r="I7609" s="430">
        <v>27.94</v>
      </c>
      <c r="J7609" s="380">
        <v>6.65</v>
      </c>
      <c r="K7609" s="379"/>
      <c r="L7609" s="489">
        <v>33.659999999999997</v>
      </c>
    </row>
    <row r="7610" spans="1:13" ht="12.75" thickBot="1" x14ac:dyDescent="0.25">
      <c r="A7610" s="359" t="s">
        <v>15637</v>
      </c>
      <c r="B7610" s="396" t="s">
        <v>5794</v>
      </c>
      <c r="C7610" s="397" t="s">
        <v>6261</v>
      </c>
      <c r="D7610" s="396" t="s">
        <v>5791</v>
      </c>
      <c r="E7610" s="396" t="s">
        <v>5409</v>
      </c>
      <c r="F7610" s="398" t="s">
        <v>5798</v>
      </c>
      <c r="G7610" s="399" t="s">
        <v>5298</v>
      </c>
      <c r="H7610" s="400">
        <v>9.5200000000000007E-2</v>
      </c>
      <c r="I7610" s="430">
        <v>23.16</v>
      </c>
      <c r="J7610" s="380">
        <v>2.2000000000000002</v>
      </c>
      <c r="K7610" s="379"/>
      <c r="L7610" s="489">
        <v>27.91</v>
      </c>
    </row>
    <row r="7611" spans="1:13" ht="12.75" thickTop="1" x14ac:dyDescent="0.2">
      <c r="A7611" s="359" t="s">
        <v>15638</v>
      </c>
      <c r="B7611" s="390" t="s">
        <v>5794</v>
      </c>
      <c r="C7611" s="391" t="s">
        <v>6262</v>
      </c>
      <c r="D7611" s="390" t="s">
        <v>5791</v>
      </c>
      <c r="E7611" s="390" t="s">
        <v>6263</v>
      </c>
      <c r="F7611" s="392" t="s">
        <v>5798</v>
      </c>
      <c r="G7611" s="393" t="s">
        <v>5305</v>
      </c>
      <c r="H7611" s="394">
        <v>0.59519999999999995</v>
      </c>
      <c r="I7611" s="395">
        <v>124.43</v>
      </c>
      <c r="J7611" s="395">
        <v>74.06</v>
      </c>
      <c r="K7611" s="379"/>
      <c r="L7611" s="491">
        <v>149.9</v>
      </c>
    </row>
    <row r="7612" spans="1:13" x14ac:dyDescent="0.2">
      <c r="A7612" s="359" t="s">
        <v>11971</v>
      </c>
      <c r="B7612" s="360" t="s">
        <v>13478</v>
      </c>
      <c r="C7612" s="361" t="s">
        <v>5781</v>
      </c>
      <c r="D7612" s="360" t="s">
        <v>5782</v>
      </c>
      <c r="E7612" s="360" t="s">
        <v>5783</v>
      </c>
      <c r="F7612" s="362" t="s">
        <v>5784</v>
      </c>
      <c r="G7612" s="363" t="s">
        <v>5785</v>
      </c>
      <c r="H7612" s="361" t="s">
        <v>5786</v>
      </c>
      <c r="I7612" s="361" t="s">
        <v>5787</v>
      </c>
      <c r="J7612" s="361" t="s">
        <v>5788</v>
      </c>
      <c r="K7612" s="364"/>
      <c r="L7612" s="494"/>
    </row>
    <row r="7613" spans="1:13" x14ac:dyDescent="0.2">
      <c r="A7613" s="359" t="s">
        <v>11973</v>
      </c>
      <c r="B7613" s="365" t="s">
        <v>5789</v>
      </c>
      <c r="C7613" s="366" t="s">
        <v>6265</v>
      </c>
      <c r="D7613" s="365" t="s">
        <v>5791</v>
      </c>
      <c r="E7613" s="365" t="s">
        <v>443</v>
      </c>
      <c r="F7613" s="367">
        <v>18</v>
      </c>
      <c r="G7613" s="368" t="s">
        <v>5793</v>
      </c>
      <c r="H7613" s="369">
        <v>1</v>
      </c>
      <c r="I7613" s="370">
        <v>227.85000000000002</v>
      </c>
      <c r="J7613" s="370">
        <v>227.85000000000002</v>
      </c>
      <c r="K7613" s="371"/>
      <c r="L7613" s="495">
        <v>274.44</v>
      </c>
      <c r="M7613" s="488">
        <v>274.44</v>
      </c>
    </row>
    <row r="7614" spans="1:13" x14ac:dyDescent="0.2">
      <c r="A7614" s="359" t="s">
        <v>11975</v>
      </c>
      <c r="B7614" s="373" t="s">
        <v>5794</v>
      </c>
      <c r="C7614" s="374" t="s">
        <v>5840</v>
      </c>
      <c r="D7614" s="373" t="s">
        <v>5791</v>
      </c>
      <c r="E7614" s="373" t="s">
        <v>5288</v>
      </c>
      <c r="F7614" s="375" t="s">
        <v>5796</v>
      </c>
      <c r="G7614" s="376" t="s">
        <v>86</v>
      </c>
      <c r="H7614" s="377">
        <v>1.393</v>
      </c>
      <c r="I7614" s="378">
        <v>18.510000000000002</v>
      </c>
      <c r="J7614" s="378">
        <v>25.78</v>
      </c>
      <c r="K7614" s="379"/>
      <c r="L7614" s="493">
        <v>22.3</v>
      </c>
    </row>
    <row r="7615" spans="1:13" x14ac:dyDescent="0.2">
      <c r="A7615" s="359" t="s">
        <v>11976</v>
      </c>
      <c r="B7615" s="373" t="s">
        <v>5794</v>
      </c>
      <c r="C7615" s="374" t="s">
        <v>5797</v>
      </c>
      <c r="D7615" s="373" t="s">
        <v>5791</v>
      </c>
      <c r="E7615" s="373" t="s">
        <v>5380</v>
      </c>
      <c r="F7615" s="375" t="s">
        <v>5798</v>
      </c>
      <c r="G7615" s="376" t="s">
        <v>5298</v>
      </c>
      <c r="H7615" s="377">
        <v>3.7955999999999999</v>
      </c>
      <c r="I7615" s="378">
        <v>0.52</v>
      </c>
      <c r="J7615" s="378">
        <v>1.97</v>
      </c>
      <c r="K7615" s="379"/>
      <c r="L7615" s="493">
        <v>0.63</v>
      </c>
    </row>
    <row r="7616" spans="1:13" x14ac:dyDescent="0.2">
      <c r="A7616" s="359" t="s">
        <v>11977</v>
      </c>
      <c r="B7616" s="373" t="s">
        <v>5794</v>
      </c>
      <c r="C7616" s="374" t="s">
        <v>6250</v>
      </c>
      <c r="D7616" s="373" t="s">
        <v>5791</v>
      </c>
      <c r="E7616" s="373" t="s">
        <v>5413</v>
      </c>
      <c r="F7616" s="375" t="s">
        <v>5798</v>
      </c>
      <c r="G7616" s="376" t="s">
        <v>5305</v>
      </c>
      <c r="H7616" s="377">
        <v>5.9499999999999997E-2</v>
      </c>
      <c r="I7616" s="378">
        <v>12.5</v>
      </c>
      <c r="J7616" s="378">
        <v>0.74</v>
      </c>
      <c r="K7616" s="379"/>
      <c r="L7616" s="493">
        <v>15.06</v>
      </c>
    </row>
    <row r="7617" spans="1:13" x14ac:dyDescent="0.2">
      <c r="A7617" s="359" t="s">
        <v>15639</v>
      </c>
      <c r="B7617" s="396" t="s">
        <v>5794</v>
      </c>
      <c r="C7617" s="397" t="s">
        <v>5815</v>
      </c>
      <c r="D7617" s="396" t="s">
        <v>5791</v>
      </c>
      <c r="E7617" s="396" t="s">
        <v>5286</v>
      </c>
      <c r="F7617" s="398" t="s">
        <v>5796</v>
      </c>
      <c r="G7617" s="399" t="s">
        <v>86</v>
      </c>
      <c r="H7617" s="400">
        <v>1.3335999999999999</v>
      </c>
      <c r="I7617" s="430">
        <v>11.07</v>
      </c>
      <c r="J7617" s="380">
        <v>14.76</v>
      </c>
      <c r="K7617" s="379"/>
      <c r="L7617" s="489">
        <v>13.34</v>
      </c>
    </row>
    <row r="7618" spans="1:13" ht="12.75" thickBot="1" x14ac:dyDescent="0.25">
      <c r="A7618" s="359" t="s">
        <v>15640</v>
      </c>
      <c r="B7618" s="396" t="s">
        <v>5794</v>
      </c>
      <c r="C7618" s="397" t="s">
        <v>6197</v>
      </c>
      <c r="D7618" s="396" t="s">
        <v>5791</v>
      </c>
      <c r="E7618" s="396" t="s">
        <v>5364</v>
      </c>
      <c r="F7618" s="398" t="s">
        <v>5798</v>
      </c>
      <c r="G7618" s="399" t="s">
        <v>5885</v>
      </c>
      <c r="H7618" s="400">
        <v>1.0800000000000001E-2</v>
      </c>
      <c r="I7618" s="430">
        <v>154.26</v>
      </c>
      <c r="J7618" s="380">
        <v>1.66</v>
      </c>
      <c r="K7618" s="379"/>
      <c r="L7618" s="489">
        <v>185.84</v>
      </c>
    </row>
    <row r="7619" spans="1:13" ht="12.75" thickTop="1" x14ac:dyDescent="0.2">
      <c r="A7619" s="359" t="s">
        <v>15641</v>
      </c>
      <c r="B7619" s="390" t="s">
        <v>5794</v>
      </c>
      <c r="C7619" s="391" t="s">
        <v>6256</v>
      </c>
      <c r="D7619" s="390" t="s">
        <v>5791</v>
      </c>
      <c r="E7619" s="390" t="s">
        <v>6257</v>
      </c>
      <c r="F7619" s="392" t="s">
        <v>5798</v>
      </c>
      <c r="G7619" s="393" t="s">
        <v>5298</v>
      </c>
      <c r="H7619" s="394">
        <v>12.0764</v>
      </c>
      <c r="I7619" s="395">
        <v>8.5990855769230752</v>
      </c>
      <c r="J7619" s="395">
        <v>103.84</v>
      </c>
      <c r="K7619" s="379"/>
      <c r="L7619" s="491">
        <v>10.35</v>
      </c>
    </row>
    <row r="7620" spans="1:13" x14ac:dyDescent="0.2">
      <c r="A7620" s="359" t="s">
        <v>11980</v>
      </c>
      <c r="B7620" s="373" t="s">
        <v>5794</v>
      </c>
      <c r="C7620" s="374" t="s">
        <v>6258</v>
      </c>
      <c r="D7620" s="373" t="s">
        <v>5791</v>
      </c>
      <c r="E7620" s="373" t="s">
        <v>5414</v>
      </c>
      <c r="F7620" s="375" t="s">
        <v>5798</v>
      </c>
      <c r="G7620" s="376" t="s">
        <v>5305</v>
      </c>
      <c r="H7620" s="377">
        <v>0.11559999999999999</v>
      </c>
      <c r="I7620" s="378">
        <v>9.0299999999999994</v>
      </c>
      <c r="J7620" s="378">
        <v>1.04</v>
      </c>
      <c r="K7620" s="379"/>
      <c r="L7620" s="493">
        <v>10.88</v>
      </c>
    </row>
    <row r="7621" spans="1:13" x14ac:dyDescent="0.2">
      <c r="A7621" s="359" t="s">
        <v>11982</v>
      </c>
      <c r="B7621" s="373" t="s">
        <v>5794</v>
      </c>
      <c r="C7621" s="374" t="s">
        <v>6259</v>
      </c>
      <c r="D7621" s="373" t="s">
        <v>5791</v>
      </c>
      <c r="E7621" s="373" t="s">
        <v>5411</v>
      </c>
      <c r="F7621" s="375" t="s">
        <v>5798</v>
      </c>
      <c r="G7621" s="376" t="s">
        <v>5305</v>
      </c>
      <c r="H7621" s="377">
        <v>0.29759999999999998</v>
      </c>
      <c r="I7621" s="378">
        <v>2.2400000000000002</v>
      </c>
      <c r="J7621" s="378">
        <v>0.66</v>
      </c>
      <c r="K7621" s="379"/>
      <c r="L7621" s="493">
        <v>2.71</v>
      </c>
    </row>
    <row r="7622" spans="1:13" x14ac:dyDescent="0.2">
      <c r="A7622" s="359" t="s">
        <v>11985</v>
      </c>
      <c r="B7622" s="373" t="s">
        <v>5794</v>
      </c>
      <c r="C7622" s="374" t="s">
        <v>6260</v>
      </c>
      <c r="D7622" s="373" t="s">
        <v>5791</v>
      </c>
      <c r="E7622" s="373" t="s">
        <v>5407</v>
      </c>
      <c r="F7622" s="375" t="s">
        <v>5798</v>
      </c>
      <c r="G7622" s="376" t="s">
        <v>5298</v>
      </c>
      <c r="H7622" s="377">
        <v>0.23810000000000001</v>
      </c>
      <c r="I7622" s="378">
        <v>27.94</v>
      </c>
      <c r="J7622" s="378">
        <v>6.65</v>
      </c>
      <c r="K7622" s="379"/>
      <c r="L7622" s="493">
        <v>33.659999999999997</v>
      </c>
    </row>
    <row r="7623" spans="1:13" x14ac:dyDescent="0.2">
      <c r="A7623" s="359" t="s">
        <v>11986</v>
      </c>
      <c r="B7623" s="373" t="s">
        <v>5794</v>
      </c>
      <c r="C7623" s="374" t="s">
        <v>6266</v>
      </c>
      <c r="D7623" s="373" t="s">
        <v>5791</v>
      </c>
      <c r="E7623" s="373" t="s">
        <v>6267</v>
      </c>
      <c r="F7623" s="375" t="s">
        <v>5798</v>
      </c>
      <c r="G7623" s="376" t="s">
        <v>5305</v>
      </c>
      <c r="H7623" s="377">
        <v>0.25380000000000003</v>
      </c>
      <c r="I7623" s="378">
        <v>20.239999999999998</v>
      </c>
      <c r="J7623" s="378">
        <v>5.13</v>
      </c>
      <c r="K7623" s="379"/>
      <c r="L7623" s="493">
        <v>24.39</v>
      </c>
    </row>
    <row r="7624" spans="1:13" x14ac:dyDescent="0.2">
      <c r="A7624" s="359" t="s">
        <v>11987</v>
      </c>
      <c r="B7624" s="373" t="s">
        <v>5794</v>
      </c>
      <c r="C7624" s="374" t="s">
        <v>6261</v>
      </c>
      <c r="D7624" s="373" t="s">
        <v>5791</v>
      </c>
      <c r="E7624" s="373" t="s">
        <v>5409</v>
      </c>
      <c r="F7624" s="375" t="s">
        <v>5798</v>
      </c>
      <c r="G7624" s="376" t="s">
        <v>5298</v>
      </c>
      <c r="H7624" s="377">
        <v>3.61E-2</v>
      </c>
      <c r="I7624" s="378">
        <v>23.16</v>
      </c>
      <c r="J7624" s="378">
        <v>0.83</v>
      </c>
      <c r="K7624" s="379"/>
      <c r="L7624" s="493">
        <v>27.91</v>
      </c>
    </row>
    <row r="7625" spans="1:13" x14ac:dyDescent="0.2">
      <c r="A7625" s="359" t="s">
        <v>11988</v>
      </c>
      <c r="B7625" s="373" t="s">
        <v>5794</v>
      </c>
      <c r="C7625" s="374" t="s">
        <v>6268</v>
      </c>
      <c r="D7625" s="373" t="s">
        <v>5791</v>
      </c>
      <c r="E7625" s="373" t="s">
        <v>5416</v>
      </c>
      <c r="F7625" s="375" t="s">
        <v>5798</v>
      </c>
      <c r="G7625" s="376" t="s">
        <v>5305</v>
      </c>
      <c r="H7625" s="377">
        <v>1</v>
      </c>
      <c r="I7625" s="378">
        <v>52.47</v>
      </c>
      <c r="J7625" s="378">
        <v>52.47</v>
      </c>
      <c r="K7625" s="379"/>
      <c r="L7625" s="493">
        <v>63.21</v>
      </c>
    </row>
    <row r="7626" spans="1:13" x14ac:dyDescent="0.2">
      <c r="A7626" s="359" t="s">
        <v>11991</v>
      </c>
      <c r="B7626" s="373" t="s">
        <v>5794</v>
      </c>
      <c r="C7626" s="374" t="s">
        <v>6269</v>
      </c>
      <c r="D7626" s="373" t="s">
        <v>5791</v>
      </c>
      <c r="E7626" s="373" t="s">
        <v>6270</v>
      </c>
      <c r="F7626" s="375" t="s">
        <v>5798</v>
      </c>
      <c r="G7626" s="376" t="s">
        <v>1368</v>
      </c>
      <c r="H7626" s="377">
        <v>0.12690000000000001</v>
      </c>
      <c r="I7626" s="378">
        <v>11.53</v>
      </c>
      <c r="J7626" s="378">
        <v>1.46</v>
      </c>
      <c r="K7626" s="379"/>
      <c r="L7626" s="493">
        <v>13.9</v>
      </c>
    </row>
    <row r="7627" spans="1:13" x14ac:dyDescent="0.2">
      <c r="A7627" s="359" t="s">
        <v>11992</v>
      </c>
      <c r="B7627" s="373" t="s">
        <v>5794</v>
      </c>
      <c r="C7627" s="374" t="s">
        <v>6271</v>
      </c>
      <c r="D7627" s="373" t="s">
        <v>5791</v>
      </c>
      <c r="E7627" s="373" t="s">
        <v>6272</v>
      </c>
      <c r="F7627" s="375" t="s">
        <v>5798</v>
      </c>
      <c r="G7627" s="376" t="s">
        <v>5305</v>
      </c>
      <c r="H7627" s="377">
        <v>0.12690000000000001</v>
      </c>
      <c r="I7627" s="378">
        <v>11.14</v>
      </c>
      <c r="J7627" s="378">
        <v>1.41</v>
      </c>
      <c r="K7627" s="379"/>
      <c r="L7627" s="493">
        <v>13.43</v>
      </c>
    </row>
    <row r="7628" spans="1:13" x14ac:dyDescent="0.2">
      <c r="A7628" s="359" t="s">
        <v>15642</v>
      </c>
      <c r="B7628" s="396" t="s">
        <v>5794</v>
      </c>
      <c r="C7628" s="397" t="s">
        <v>6273</v>
      </c>
      <c r="D7628" s="396" t="s">
        <v>5791</v>
      </c>
      <c r="E7628" s="396" t="s">
        <v>6274</v>
      </c>
      <c r="F7628" s="398" t="s">
        <v>5798</v>
      </c>
      <c r="G7628" s="399" t="s">
        <v>1368</v>
      </c>
      <c r="H7628" s="400">
        <v>0.12690000000000001</v>
      </c>
      <c r="I7628" s="430">
        <v>34.4</v>
      </c>
      <c r="J7628" s="380">
        <v>4.3600000000000003</v>
      </c>
      <c r="K7628" s="379"/>
      <c r="L7628" s="489">
        <v>41.45</v>
      </c>
    </row>
    <row r="7629" spans="1:13" ht="12.75" thickBot="1" x14ac:dyDescent="0.25">
      <c r="A7629" s="359" t="s">
        <v>15643</v>
      </c>
      <c r="B7629" s="396" t="s">
        <v>5794</v>
      </c>
      <c r="C7629" s="397" t="s">
        <v>6275</v>
      </c>
      <c r="D7629" s="396" t="s">
        <v>5791</v>
      </c>
      <c r="E7629" s="396" t="s">
        <v>6276</v>
      </c>
      <c r="F7629" s="398" t="s">
        <v>5798</v>
      </c>
      <c r="G7629" s="399" t="s">
        <v>5305</v>
      </c>
      <c r="H7629" s="400">
        <v>0.76139999999999997</v>
      </c>
      <c r="I7629" s="430">
        <v>6.69</v>
      </c>
      <c r="J7629" s="380">
        <v>5.09</v>
      </c>
      <c r="K7629" s="379"/>
      <c r="L7629" s="489">
        <v>8.07</v>
      </c>
    </row>
    <row r="7630" spans="1:13" ht="12.75" thickTop="1" x14ac:dyDescent="0.2">
      <c r="A7630" s="359" t="s">
        <v>15644</v>
      </c>
      <c r="B7630" s="407" t="s">
        <v>13479</v>
      </c>
      <c r="C7630" s="408" t="s">
        <v>5781</v>
      </c>
      <c r="D7630" s="407" t="s">
        <v>5782</v>
      </c>
      <c r="E7630" s="407" t="s">
        <v>5783</v>
      </c>
      <c r="F7630" s="409" t="s">
        <v>5784</v>
      </c>
      <c r="G7630" s="410" t="s">
        <v>5785</v>
      </c>
      <c r="H7630" s="408" t="s">
        <v>5786</v>
      </c>
      <c r="I7630" s="408" t="s">
        <v>5787</v>
      </c>
      <c r="J7630" s="408" t="s">
        <v>5788</v>
      </c>
      <c r="K7630" s="364"/>
      <c r="L7630" s="492"/>
    </row>
    <row r="7631" spans="1:13" x14ac:dyDescent="0.2">
      <c r="A7631" s="359" t="s">
        <v>11993</v>
      </c>
      <c r="B7631" s="365" t="s">
        <v>5789</v>
      </c>
      <c r="C7631" s="366" t="s">
        <v>6278</v>
      </c>
      <c r="D7631" s="365" t="s">
        <v>5791</v>
      </c>
      <c r="E7631" s="365" t="s">
        <v>446</v>
      </c>
      <c r="F7631" s="367">
        <v>19</v>
      </c>
      <c r="G7631" s="368" t="s">
        <v>5793</v>
      </c>
      <c r="H7631" s="369">
        <v>1</v>
      </c>
      <c r="I7631" s="370">
        <v>161.4</v>
      </c>
      <c r="J7631" s="370">
        <v>161.4</v>
      </c>
      <c r="K7631" s="371"/>
      <c r="L7631" s="495">
        <v>194.44</v>
      </c>
      <c r="M7631" s="488">
        <v>194.44</v>
      </c>
    </row>
    <row r="7632" spans="1:13" x14ac:dyDescent="0.2">
      <c r="A7632" s="359" t="s">
        <v>11995</v>
      </c>
      <c r="B7632" s="373" t="s">
        <v>5794</v>
      </c>
      <c r="C7632" s="374" t="s">
        <v>6279</v>
      </c>
      <c r="D7632" s="373" t="s">
        <v>5791</v>
      </c>
      <c r="E7632" s="373" t="s">
        <v>6280</v>
      </c>
      <c r="F7632" s="375" t="s">
        <v>5798</v>
      </c>
      <c r="G7632" s="376" t="s">
        <v>5793</v>
      </c>
      <c r="H7632" s="377">
        <v>1</v>
      </c>
      <c r="I7632" s="378">
        <v>161.4</v>
      </c>
      <c r="J7632" s="378">
        <v>161.4</v>
      </c>
      <c r="K7632" s="379"/>
      <c r="L7632" s="493">
        <v>194.44</v>
      </c>
    </row>
    <row r="7633" spans="1:13" x14ac:dyDescent="0.2">
      <c r="A7633" s="359" t="s">
        <v>11996</v>
      </c>
      <c r="B7633" s="360" t="s">
        <v>13480</v>
      </c>
      <c r="C7633" s="361" t="s">
        <v>5781</v>
      </c>
      <c r="D7633" s="360" t="s">
        <v>5782</v>
      </c>
      <c r="E7633" s="360" t="s">
        <v>5783</v>
      </c>
      <c r="F7633" s="362" t="s">
        <v>5784</v>
      </c>
      <c r="G7633" s="363" t="s">
        <v>5785</v>
      </c>
      <c r="H7633" s="361" t="s">
        <v>5786</v>
      </c>
      <c r="I7633" s="361" t="s">
        <v>5787</v>
      </c>
      <c r="J7633" s="361" t="s">
        <v>5788</v>
      </c>
      <c r="K7633" s="364"/>
      <c r="L7633" s="494"/>
    </row>
    <row r="7634" spans="1:13" x14ac:dyDescent="0.2">
      <c r="A7634" s="359" t="s">
        <v>11997</v>
      </c>
      <c r="B7634" s="365" t="s">
        <v>5789</v>
      </c>
      <c r="C7634" s="366" t="s">
        <v>6282</v>
      </c>
      <c r="D7634" s="365" t="s">
        <v>5791</v>
      </c>
      <c r="E7634" s="365" t="s">
        <v>449</v>
      </c>
      <c r="F7634" s="367">
        <v>20</v>
      </c>
      <c r="G7634" s="368" t="s">
        <v>5793</v>
      </c>
      <c r="H7634" s="369">
        <v>1</v>
      </c>
      <c r="I7634" s="370">
        <v>4.13</v>
      </c>
      <c r="J7634" s="370">
        <v>4.13</v>
      </c>
      <c r="K7634" s="371"/>
      <c r="L7634" s="495">
        <v>4.96</v>
      </c>
      <c r="M7634" s="488">
        <v>4.96</v>
      </c>
    </row>
    <row r="7635" spans="1:13" x14ac:dyDescent="0.2">
      <c r="A7635" s="359" t="s">
        <v>11998</v>
      </c>
      <c r="B7635" s="373" t="s">
        <v>5794</v>
      </c>
      <c r="C7635" s="374" t="s">
        <v>6283</v>
      </c>
      <c r="D7635" s="373" t="s">
        <v>5791</v>
      </c>
      <c r="E7635" s="373" t="s">
        <v>5557</v>
      </c>
      <c r="F7635" s="375" t="s">
        <v>5796</v>
      </c>
      <c r="G7635" s="376" t="s">
        <v>86</v>
      </c>
      <c r="H7635" s="377">
        <v>5.5399999999999998E-2</v>
      </c>
      <c r="I7635" s="378">
        <v>18.510000000000002</v>
      </c>
      <c r="J7635" s="378">
        <v>1.02</v>
      </c>
      <c r="K7635" s="379"/>
      <c r="L7635" s="493">
        <v>22.3</v>
      </c>
    </row>
    <row r="7636" spans="1:13" x14ac:dyDescent="0.2">
      <c r="A7636" s="359" t="s">
        <v>15645</v>
      </c>
      <c r="B7636" s="396" t="s">
        <v>5794</v>
      </c>
      <c r="C7636" s="397" t="s">
        <v>6197</v>
      </c>
      <c r="D7636" s="396" t="s">
        <v>5791</v>
      </c>
      <c r="E7636" s="396" t="s">
        <v>5364</v>
      </c>
      <c r="F7636" s="398" t="s">
        <v>5798</v>
      </c>
      <c r="G7636" s="399" t="s">
        <v>5885</v>
      </c>
      <c r="H7636" s="400">
        <v>3.0000000000000001E-3</v>
      </c>
      <c r="I7636" s="430">
        <v>154.26</v>
      </c>
      <c r="J7636" s="380">
        <v>0.46</v>
      </c>
      <c r="K7636" s="379"/>
      <c r="L7636" s="489">
        <v>185.84</v>
      </c>
    </row>
    <row r="7637" spans="1:13" ht="12.75" thickBot="1" x14ac:dyDescent="0.25">
      <c r="A7637" s="359" t="s">
        <v>15646</v>
      </c>
      <c r="B7637" s="396" t="s">
        <v>5794</v>
      </c>
      <c r="C7637" s="397" t="s">
        <v>5797</v>
      </c>
      <c r="D7637" s="396" t="s">
        <v>5791</v>
      </c>
      <c r="E7637" s="396" t="s">
        <v>5380</v>
      </c>
      <c r="F7637" s="398" t="s">
        <v>5798</v>
      </c>
      <c r="G7637" s="399" t="s">
        <v>5298</v>
      </c>
      <c r="H7637" s="400">
        <v>1.2166999999999999</v>
      </c>
      <c r="I7637" s="430">
        <v>0.54079999999999906</v>
      </c>
      <c r="J7637" s="380">
        <v>0.65</v>
      </c>
      <c r="K7637" s="379"/>
      <c r="L7637" s="489">
        <v>0.63</v>
      </c>
    </row>
    <row r="7638" spans="1:13" ht="12.75" thickTop="1" x14ac:dyDescent="0.2">
      <c r="A7638" s="359" t="s">
        <v>15647</v>
      </c>
      <c r="B7638" s="390" t="s">
        <v>5794</v>
      </c>
      <c r="C7638" s="391" t="s">
        <v>6284</v>
      </c>
      <c r="D7638" s="390" t="s">
        <v>5791</v>
      </c>
      <c r="E7638" s="390" t="s">
        <v>6285</v>
      </c>
      <c r="F7638" s="392" t="s">
        <v>5798</v>
      </c>
      <c r="G7638" s="393" t="s">
        <v>5298</v>
      </c>
      <c r="H7638" s="394">
        <v>8.5999999999999993E-2</v>
      </c>
      <c r="I7638" s="395">
        <v>23.35</v>
      </c>
      <c r="J7638" s="395">
        <v>2</v>
      </c>
      <c r="K7638" s="379"/>
      <c r="L7638" s="491">
        <v>28.14</v>
      </c>
    </row>
    <row r="7639" spans="1:13" x14ac:dyDescent="0.2">
      <c r="A7639" s="359" t="s">
        <v>11999</v>
      </c>
      <c r="B7639" s="360" t="s">
        <v>13481</v>
      </c>
      <c r="C7639" s="361" t="s">
        <v>5781</v>
      </c>
      <c r="D7639" s="360" t="s">
        <v>5782</v>
      </c>
      <c r="E7639" s="360" t="s">
        <v>5783</v>
      </c>
      <c r="F7639" s="362" t="s">
        <v>5784</v>
      </c>
      <c r="G7639" s="363" t="s">
        <v>5785</v>
      </c>
      <c r="H7639" s="361" t="s">
        <v>5786</v>
      </c>
      <c r="I7639" s="361" t="s">
        <v>5787</v>
      </c>
      <c r="J7639" s="361" t="s">
        <v>5788</v>
      </c>
      <c r="K7639" s="364"/>
      <c r="L7639" s="494"/>
    </row>
    <row r="7640" spans="1:13" x14ac:dyDescent="0.2">
      <c r="A7640" s="359" t="s">
        <v>12001</v>
      </c>
      <c r="B7640" s="365" t="s">
        <v>5789</v>
      </c>
      <c r="C7640" s="366" t="s">
        <v>6287</v>
      </c>
      <c r="D7640" s="365" t="s">
        <v>5791</v>
      </c>
      <c r="E7640" s="365" t="s">
        <v>451</v>
      </c>
      <c r="F7640" s="367">
        <v>20</v>
      </c>
      <c r="G7640" s="368" t="s">
        <v>5793</v>
      </c>
      <c r="H7640" s="369">
        <v>1</v>
      </c>
      <c r="I7640" s="370">
        <v>14.940000000000001</v>
      </c>
      <c r="J7640" s="370">
        <v>14.94</v>
      </c>
      <c r="K7640" s="371"/>
      <c r="L7640" s="495">
        <v>17.97</v>
      </c>
      <c r="M7640" s="488">
        <v>17.97</v>
      </c>
    </row>
    <row r="7641" spans="1:13" x14ac:dyDescent="0.2">
      <c r="A7641" s="359" t="s">
        <v>12002</v>
      </c>
      <c r="B7641" s="373" t="s">
        <v>5794</v>
      </c>
      <c r="C7641" s="374" t="s">
        <v>5840</v>
      </c>
      <c r="D7641" s="373" t="s">
        <v>5791</v>
      </c>
      <c r="E7641" s="373" t="s">
        <v>5288</v>
      </c>
      <c r="F7641" s="375" t="s">
        <v>5796</v>
      </c>
      <c r="G7641" s="376" t="s">
        <v>86</v>
      </c>
      <c r="H7641" s="377">
        <v>0.43890000000000001</v>
      </c>
      <c r="I7641" s="378">
        <v>18.510000000000002</v>
      </c>
      <c r="J7641" s="378">
        <v>8.1199999999999992</v>
      </c>
      <c r="K7641" s="379"/>
      <c r="L7641" s="493">
        <v>22.3</v>
      </c>
    </row>
    <row r="7642" spans="1:13" x14ac:dyDescent="0.2">
      <c r="A7642" s="359" t="s">
        <v>12003</v>
      </c>
      <c r="B7642" s="373" t="s">
        <v>5794</v>
      </c>
      <c r="C7642" s="374" t="s">
        <v>6196</v>
      </c>
      <c r="D7642" s="373" t="s">
        <v>5791</v>
      </c>
      <c r="E7642" s="373" t="s">
        <v>5378</v>
      </c>
      <c r="F7642" s="375" t="s">
        <v>5798</v>
      </c>
      <c r="G7642" s="376" t="s">
        <v>5298</v>
      </c>
      <c r="H7642" s="377">
        <v>0.95550000000000002</v>
      </c>
      <c r="I7642" s="378">
        <v>0.8320000000000044</v>
      </c>
      <c r="J7642" s="378">
        <v>0.79</v>
      </c>
      <c r="K7642" s="379"/>
      <c r="L7642" s="493">
        <v>0.97</v>
      </c>
    </row>
    <row r="7643" spans="1:13" x14ac:dyDescent="0.2">
      <c r="A7643" s="359" t="s">
        <v>12004</v>
      </c>
      <c r="B7643" s="373" t="s">
        <v>5794</v>
      </c>
      <c r="C7643" s="374" t="s">
        <v>5797</v>
      </c>
      <c r="D7643" s="373" t="s">
        <v>5791</v>
      </c>
      <c r="E7643" s="373" t="s">
        <v>5380</v>
      </c>
      <c r="F7643" s="375" t="s">
        <v>5798</v>
      </c>
      <c r="G7643" s="376" t="s">
        <v>5298</v>
      </c>
      <c r="H7643" s="377">
        <v>0.52500000000000002</v>
      </c>
      <c r="I7643" s="378">
        <v>0.52</v>
      </c>
      <c r="J7643" s="378">
        <v>0.27</v>
      </c>
      <c r="K7643" s="379"/>
      <c r="L7643" s="493">
        <v>0.63</v>
      </c>
    </row>
    <row r="7644" spans="1:13" x14ac:dyDescent="0.2">
      <c r="A7644" s="359" t="s">
        <v>12005</v>
      </c>
      <c r="B7644" s="373" t="s">
        <v>5794</v>
      </c>
      <c r="C7644" s="374" t="s">
        <v>5815</v>
      </c>
      <c r="D7644" s="373" t="s">
        <v>5791</v>
      </c>
      <c r="E7644" s="373" t="s">
        <v>5286</v>
      </c>
      <c r="F7644" s="375" t="s">
        <v>5796</v>
      </c>
      <c r="G7644" s="376" t="s">
        <v>86</v>
      </c>
      <c r="H7644" s="377">
        <v>0.4</v>
      </c>
      <c r="I7644" s="378">
        <v>11.07</v>
      </c>
      <c r="J7644" s="378">
        <v>4.42</v>
      </c>
      <c r="K7644" s="379"/>
      <c r="L7644" s="493">
        <v>13.34</v>
      </c>
    </row>
    <row r="7645" spans="1:13" x14ac:dyDescent="0.2">
      <c r="A7645" s="359" t="s">
        <v>15648</v>
      </c>
      <c r="B7645" s="396" t="s">
        <v>5794</v>
      </c>
      <c r="C7645" s="397" t="s">
        <v>6288</v>
      </c>
      <c r="D7645" s="396" t="s">
        <v>5791</v>
      </c>
      <c r="E7645" s="396" t="s">
        <v>6289</v>
      </c>
      <c r="F7645" s="398" t="s">
        <v>5798</v>
      </c>
      <c r="G7645" s="399" t="s">
        <v>5885</v>
      </c>
      <c r="H7645" s="400">
        <v>8.3000000000000001E-3</v>
      </c>
      <c r="I7645" s="430">
        <v>161.61000000000001</v>
      </c>
      <c r="J7645" s="380">
        <v>1.34</v>
      </c>
      <c r="K7645" s="379"/>
      <c r="L7645" s="489">
        <v>194.69</v>
      </c>
    </row>
    <row r="7646" spans="1:13" ht="12.75" thickBot="1" x14ac:dyDescent="0.25">
      <c r="A7646" s="359" t="s">
        <v>15649</v>
      </c>
      <c r="B7646" s="381" t="s">
        <v>13482</v>
      </c>
      <c r="C7646" s="382" t="s">
        <v>5781</v>
      </c>
      <c r="D7646" s="381" t="s">
        <v>5782</v>
      </c>
      <c r="E7646" s="381" t="s">
        <v>5783</v>
      </c>
      <c r="F7646" s="383" t="s">
        <v>5784</v>
      </c>
      <c r="G7646" s="384" t="s">
        <v>5785</v>
      </c>
      <c r="H7646" s="382" t="s">
        <v>5786</v>
      </c>
      <c r="I7646" s="431" t="s">
        <v>5787</v>
      </c>
      <c r="J7646" s="382" t="s">
        <v>5788</v>
      </c>
      <c r="K7646" s="364"/>
    </row>
    <row r="7647" spans="1:13" ht="12.75" thickTop="1" x14ac:dyDescent="0.2">
      <c r="A7647" s="359" t="s">
        <v>15650</v>
      </c>
      <c r="B7647" s="401" t="s">
        <v>5789</v>
      </c>
      <c r="C7647" s="402" t="s">
        <v>6291</v>
      </c>
      <c r="D7647" s="401" t="s">
        <v>5791</v>
      </c>
      <c r="E7647" s="401" t="s">
        <v>454</v>
      </c>
      <c r="F7647" s="403">
        <v>21</v>
      </c>
      <c r="G7647" s="404" t="s">
        <v>5793</v>
      </c>
      <c r="H7647" s="405">
        <v>1</v>
      </c>
      <c r="I7647" s="406">
        <v>16.75</v>
      </c>
      <c r="J7647" s="406">
        <v>16.75</v>
      </c>
      <c r="K7647" s="371"/>
      <c r="L7647" s="496">
        <v>20.170000000000002</v>
      </c>
      <c r="M7647" s="488">
        <v>20.170000000000002</v>
      </c>
    </row>
    <row r="7648" spans="1:13" x14ac:dyDescent="0.2">
      <c r="A7648" s="359" t="s">
        <v>12006</v>
      </c>
      <c r="B7648" s="373" t="s">
        <v>5794</v>
      </c>
      <c r="C7648" s="374" t="s">
        <v>5795</v>
      </c>
      <c r="D7648" s="373" t="s">
        <v>5791</v>
      </c>
      <c r="E7648" s="373" t="s">
        <v>5302</v>
      </c>
      <c r="F7648" s="375" t="s">
        <v>5796</v>
      </c>
      <c r="G7648" s="376" t="s">
        <v>86</v>
      </c>
      <c r="H7648" s="377">
        <v>0.16</v>
      </c>
      <c r="I7648" s="378">
        <v>12.5</v>
      </c>
      <c r="J7648" s="378">
        <v>2</v>
      </c>
      <c r="K7648" s="379"/>
      <c r="L7648" s="493">
        <v>15.06</v>
      </c>
    </row>
    <row r="7649" spans="1:13" x14ac:dyDescent="0.2">
      <c r="A7649" s="359" t="s">
        <v>12008</v>
      </c>
      <c r="B7649" s="373" t="s">
        <v>5794</v>
      </c>
      <c r="C7649" s="374" t="s">
        <v>6283</v>
      </c>
      <c r="D7649" s="373" t="s">
        <v>5791</v>
      </c>
      <c r="E7649" s="373" t="s">
        <v>5557</v>
      </c>
      <c r="F7649" s="375" t="s">
        <v>5796</v>
      </c>
      <c r="G7649" s="376" t="s">
        <v>86</v>
      </c>
      <c r="H7649" s="377">
        <v>0.52</v>
      </c>
      <c r="I7649" s="378">
        <v>18.510000000000002</v>
      </c>
      <c r="J7649" s="378">
        <v>9.6199999999999992</v>
      </c>
      <c r="K7649" s="379"/>
      <c r="L7649" s="493">
        <v>22.3</v>
      </c>
    </row>
    <row r="7650" spans="1:13" x14ac:dyDescent="0.2">
      <c r="A7650" s="359" t="s">
        <v>12009</v>
      </c>
      <c r="B7650" s="373" t="s">
        <v>5794</v>
      </c>
      <c r="C7650" s="374" t="s">
        <v>6292</v>
      </c>
      <c r="D7650" s="373" t="s">
        <v>5791</v>
      </c>
      <c r="E7650" s="373" t="s">
        <v>6293</v>
      </c>
      <c r="F7650" s="375" t="s">
        <v>5798</v>
      </c>
      <c r="G7650" s="376" t="s">
        <v>5298</v>
      </c>
      <c r="H7650" s="377">
        <v>6</v>
      </c>
      <c r="I7650" s="378">
        <v>0.85510000000000008</v>
      </c>
      <c r="J7650" s="378">
        <v>5.13</v>
      </c>
      <c r="K7650" s="379"/>
      <c r="L7650" s="493">
        <v>1.03</v>
      </c>
    </row>
    <row r="7651" spans="1:13" x14ac:dyDescent="0.2">
      <c r="A7651" s="359" t="s">
        <v>12010</v>
      </c>
      <c r="B7651" s="360" t="s">
        <v>13483</v>
      </c>
      <c r="C7651" s="361" t="s">
        <v>5781</v>
      </c>
      <c r="D7651" s="360" t="s">
        <v>5782</v>
      </c>
      <c r="E7651" s="360" t="s">
        <v>5783</v>
      </c>
      <c r="F7651" s="362" t="s">
        <v>5784</v>
      </c>
      <c r="G7651" s="363" t="s">
        <v>5785</v>
      </c>
      <c r="H7651" s="361" t="s">
        <v>5786</v>
      </c>
      <c r="I7651" s="361" t="s">
        <v>5787</v>
      </c>
      <c r="J7651" s="361" t="s">
        <v>5788</v>
      </c>
      <c r="K7651" s="364"/>
      <c r="L7651" s="494"/>
    </row>
    <row r="7652" spans="1:13" x14ac:dyDescent="0.2">
      <c r="A7652" s="359" t="s">
        <v>12011</v>
      </c>
      <c r="B7652" s="365" t="s">
        <v>5789</v>
      </c>
      <c r="C7652" s="366" t="s">
        <v>6295</v>
      </c>
      <c r="D7652" s="365" t="s">
        <v>5791</v>
      </c>
      <c r="E7652" s="365" t="s">
        <v>456</v>
      </c>
      <c r="F7652" s="367">
        <v>21</v>
      </c>
      <c r="G7652" s="368" t="s">
        <v>5793</v>
      </c>
      <c r="H7652" s="369">
        <v>1</v>
      </c>
      <c r="I7652" s="370">
        <v>55.620000000000005</v>
      </c>
      <c r="J7652" s="370">
        <v>55.62</v>
      </c>
      <c r="K7652" s="371"/>
      <c r="L7652" s="495">
        <v>66.92</v>
      </c>
      <c r="M7652" s="488">
        <v>66.92</v>
      </c>
    </row>
    <row r="7653" spans="1:13" x14ac:dyDescent="0.2">
      <c r="A7653" s="359" t="s">
        <v>12012</v>
      </c>
      <c r="B7653" s="373" t="s">
        <v>5794</v>
      </c>
      <c r="C7653" s="374" t="s">
        <v>5815</v>
      </c>
      <c r="D7653" s="373" t="s">
        <v>5791</v>
      </c>
      <c r="E7653" s="373" t="s">
        <v>5286</v>
      </c>
      <c r="F7653" s="375" t="s">
        <v>5796</v>
      </c>
      <c r="G7653" s="376" t="s">
        <v>86</v>
      </c>
      <c r="H7653" s="377">
        <v>0.36280000000000001</v>
      </c>
      <c r="I7653" s="378">
        <v>11.07</v>
      </c>
      <c r="J7653" s="378">
        <v>4.01</v>
      </c>
      <c r="K7653" s="379"/>
      <c r="L7653" s="493">
        <v>13.34</v>
      </c>
    </row>
    <row r="7654" spans="1:13" x14ac:dyDescent="0.2">
      <c r="A7654" s="359" t="s">
        <v>15651</v>
      </c>
      <c r="B7654" s="396" t="s">
        <v>5794</v>
      </c>
      <c r="C7654" s="397" t="s">
        <v>6296</v>
      </c>
      <c r="D7654" s="396" t="s">
        <v>5791</v>
      </c>
      <c r="E7654" s="396" t="s">
        <v>6297</v>
      </c>
      <c r="F7654" s="398" t="s">
        <v>5798</v>
      </c>
      <c r="G7654" s="399" t="s">
        <v>5298</v>
      </c>
      <c r="H7654" s="400">
        <v>4.2599999999999999E-2</v>
      </c>
      <c r="I7654" s="430">
        <v>15.73</v>
      </c>
      <c r="J7654" s="380">
        <v>0.67</v>
      </c>
      <c r="K7654" s="379"/>
      <c r="L7654" s="489">
        <v>18.95</v>
      </c>
    </row>
    <row r="7655" spans="1:13" ht="12.75" thickBot="1" x14ac:dyDescent="0.25">
      <c r="A7655" s="359" t="s">
        <v>15652</v>
      </c>
      <c r="B7655" s="396" t="s">
        <v>5794</v>
      </c>
      <c r="C7655" s="397" t="s">
        <v>6298</v>
      </c>
      <c r="D7655" s="396" t="s">
        <v>5791</v>
      </c>
      <c r="E7655" s="396" t="s">
        <v>6299</v>
      </c>
      <c r="F7655" s="398" t="s">
        <v>5796</v>
      </c>
      <c r="G7655" s="399" t="s">
        <v>86</v>
      </c>
      <c r="H7655" s="400">
        <v>0.36280000000000001</v>
      </c>
      <c r="I7655" s="430">
        <v>18.510000000000002</v>
      </c>
      <c r="J7655" s="380">
        <v>6.71</v>
      </c>
      <c r="K7655" s="379"/>
      <c r="L7655" s="489">
        <v>22.3</v>
      </c>
    </row>
    <row r="7656" spans="1:13" ht="12.75" thickTop="1" x14ac:dyDescent="0.2">
      <c r="A7656" s="359" t="s">
        <v>15653</v>
      </c>
      <c r="B7656" s="390" t="s">
        <v>5794</v>
      </c>
      <c r="C7656" s="391" t="s">
        <v>6300</v>
      </c>
      <c r="D7656" s="390" t="s">
        <v>5791</v>
      </c>
      <c r="E7656" s="390" t="s">
        <v>6301</v>
      </c>
      <c r="F7656" s="392" t="s">
        <v>5798</v>
      </c>
      <c r="G7656" s="393" t="s">
        <v>5793</v>
      </c>
      <c r="H7656" s="394">
        <v>1.1000000000000001</v>
      </c>
      <c r="I7656" s="395">
        <v>16.59</v>
      </c>
      <c r="J7656" s="395">
        <v>18.239999999999998</v>
      </c>
      <c r="K7656" s="379"/>
      <c r="L7656" s="491">
        <v>19.989999999999998</v>
      </c>
    </row>
    <row r="7657" spans="1:13" x14ac:dyDescent="0.2">
      <c r="A7657" s="359" t="s">
        <v>12013</v>
      </c>
      <c r="B7657" s="373" t="s">
        <v>5794</v>
      </c>
      <c r="C7657" s="374" t="s">
        <v>6302</v>
      </c>
      <c r="D7657" s="373" t="s">
        <v>5791</v>
      </c>
      <c r="E7657" s="373" t="s">
        <v>6303</v>
      </c>
      <c r="F7657" s="375" t="s">
        <v>5798</v>
      </c>
      <c r="G7657" s="376" t="s">
        <v>5305</v>
      </c>
      <c r="H7657" s="377">
        <v>1.32</v>
      </c>
      <c r="I7657" s="378">
        <v>0.22</v>
      </c>
      <c r="J7657" s="378">
        <v>0.28999999999999998</v>
      </c>
      <c r="K7657" s="379"/>
      <c r="L7657" s="493">
        <v>0.27</v>
      </c>
    </row>
    <row r="7658" spans="1:13" x14ac:dyDescent="0.2">
      <c r="A7658" s="359" t="s">
        <v>12015</v>
      </c>
      <c r="B7658" s="373" t="s">
        <v>5794</v>
      </c>
      <c r="C7658" s="374" t="s">
        <v>6304</v>
      </c>
      <c r="D7658" s="373" t="s">
        <v>5791</v>
      </c>
      <c r="E7658" s="373" t="s">
        <v>6305</v>
      </c>
      <c r="F7658" s="375" t="s">
        <v>5798</v>
      </c>
      <c r="G7658" s="376" t="s">
        <v>5385</v>
      </c>
      <c r="H7658" s="377">
        <v>1.4395</v>
      </c>
      <c r="I7658" s="378">
        <v>2.29</v>
      </c>
      <c r="J7658" s="378">
        <v>3.29</v>
      </c>
      <c r="K7658" s="379"/>
      <c r="L7658" s="493">
        <v>2.77</v>
      </c>
    </row>
    <row r="7659" spans="1:13" x14ac:dyDescent="0.2">
      <c r="A7659" s="359" t="s">
        <v>12016</v>
      </c>
      <c r="B7659" s="373" t="s">
        <v>5794</v>
      </c>
      <c r="C7659" s="374" t="s">
        <v>6306</v>
      </c>
      <c r="D7659" s="373" t="s">
        <v>5791</v>
      </c>
      <c r="E7659" s="373" t="s">
        <v>6307</v>
      </c>
      <c r="F7659" s="375" t="s">
        <v>5798</v>
      </c>
      <c r="G7659" s="376" t="s">
        <v>5305</v>
      </c>
      <c r="H7659" s="377">
        <v>2.1911999999999998</v>
      </c>
      <c r="I7659" s="378">
        <v>0.19</v>
      </c>
      <c r="J7659" s="378">
        <v>0.41</v>
      </c>
      <c r="K7659" s="379"/>
      <c r="L7659" s="493">
        <v>0.23</v>
      </c>
    </row>
    <row r="7660" spans="1:13" ht="24" x14ac:dyDescent="0.2">
      <c r="A7660" s="359" t="s">
        <v>12017</v>
      </c>
      <c r="B7660" s="373" t="s">
        <v>5794</v>
      </c>
      <c r="C7660" s="374" t="s">
        <v>6308</v>
      </c>
      <c r="D7660" s="373" t="s">
        <v>5791</v>
      </c>
      <c r="E7660" s="373" t="s">
        <v>6309</v>
      </c>
      <c r="F7660" s="375" t="s">
        <v>5798</v>
      </c>
      <c r="G7660" s="376" t="s">
        <v>5385</v>
      </c>
      <c r="H7660" s="377">
        <v>3.851</v>
      </c>
      <c r="I7660" s="378">
        <v>4.7300000000000004</v>
      </c>
      <c r="J7660" s="378">
        <v>18.21</v>
      </c>
      <c r="K7660" s="379"/>
      <c r="L7660" s="493">
        <v>5.71</v>
      </c>
    </row>
    <row r="7661" spans="1:13" x14ac:dyDescent="0.2">
      <c r="A7661" s="359" t="s">
        <v>12018</v>
      </c>
      <c r="B7661" s="373" t="s">
        <v>5794</v>
      </c>
      <c r="C7661" s="374" t="s">
        <v>6310</v>
      </c>
      <c r="D7661" s="373" t="s">
        <v>5791</v>
      </c>
      <c r="E7661" s="373" t="s">
        <v>6311</v>
      </c>
      <c r="F7661" s="375" t="s">
        <v>5798</v>
      </c>
      <c r="G7661" s="376" t="s">
        <v>5298</v>
      </c>
      <c r="H7661" s="377">
        <v>0.5202</v>
      </c>
      <c r="I7661" s="378">
        <v>3.34</v>
      </c>
      <c r="J7661" s="378">
        <v>1.73</v>
      </c>
      <c r="K7661" s="379"/>
      <c r="L7661" s="493">
        <v>4.03</v>
      </c>
    </row>
    <row r="7662" spans="1:13" x14ac:dyDescent="0.2">
      <c r="A7662" s="359" t="s">
        <v>12019</v>
      </c>
      <c r="B7662" s="373" t="s">
        <v>5794</v>
      </c>
      <c r="C7662" s="374" t="s">
        <v>6312</v>
      </c>
      <c r="D7662" s="373" t="s">
        <v>5791</v>
      </c>
      <c r="E7662" s="373" t="s">
        <v>6313</v>
      </c>
      <c r="F7662" s="375" t="s">
        <v>5798</v>
      </c>
      <c r="G7662" s="376" t="s">
        <v>5305</v>
      </c>
      <c r="H7662" s="377">
        <v>7.9740000000000002</v>
      </c>
      <c r="I7662" s="378">
        <v>6.7169230769231023E-2</v>
      </c>
      <c r="J7662" s="378">
        <v>0.53</v>
      </c>
      <c r="K7662" s="379"/>
      <c r="L7662" s="493">
        <v>0.06</v>
      </c>
    </row>
    <row r="7663" spans="1:13" x14ac:dyDescent="0.2">
      <c r="A7663" s="359" t="s">
        <v>15654</v>
      </c>
      <c r="B7663" s="396" t="s">
        <v>5794</v>
      </c>
      <c r="C7663" s="397" t="s">
        <v>6314</v>
      </c>
      <c r="D7663" s="396" t="s">
        <v>5791</v>
      </c>
      <c r="E7663" s="396" t="s">
        <v>6315</v>
      </c>
      <c r="F7663" s="398" t="s">
        <v>5798</v>
      </c>
      <c r="G7663" s="399" t="s">
        <v>5305</v>
      </c>
      <c r="H7663" s="400">
        <v>1.3265</v>
      </c>
      <c r="I7663" s="430">
        <v>1.1599999999999999</v>
      </c>
      <c r="J7663" s="380">
        <v>1.53</v>
      </c>
      <c r="K7663" s="379"/>
      <c r="L7663" s="489">
        <v>1.4</v>
      </c>
    </row>
    <row r="7664" spans="1:13" ht="12.75" thickBot="1" x14ac:dyDescent="0.25">
      <c r="A7664" s="359" t="s">
        <v>15655</v>
      </c>
      <c r="B7664" s="381" t="s">
        <v>13484</v>
      </c>
      <c r="C7664" s="382" t="s">
        <v>5781</v>
      </c>
      <c r="D7664" s="381" t="s">
        <v>5782</v>
      </c>
      <c r="E7664" s="381" t="s">
        <v>5783</v>
      </c>
      <c r="F7664" s="383" t="s">
        <v>5784</v>
      </c>
      <c r="G7664" s="384" t="s">
        <v>5785</v>
      </c>
      <c r="H7664" s="382" t="s">
        <v>5786</v>
      </c>
      <c r="I7664" s="431" t="s">
        <v>5787</v>
      </c>
      <c r="J7664" s="382" t="s">
        <v>5788</v>
      </c>
      <c r="K7664" s="364"/>
    </row>
    <row r="7665" spans="1:13" ht="12.75" thickTop="1" x14ac:dyDescent="0.2">
      <c r="A7665" s="359" t="s">
        <v>15656</v>
      </c>
      <c r="B7665" s="401" t="s">
        <v>5789</v>
      </c>
      <c r="C7665" s="402" t="s">
        <v>6317</v>
      </c>
      <c r="D7665" s="401" t="s">
        <v>5791</v>
      </c>
      <c r="E7665" s="401" t="s">
        <v>461</v>
      </c>
      <c r="F7665" s="403">
        <v>22</v>
      </c>
      <c r="G7665" s="404" t="s">
        <v>5793</v>
      </c>
      <c r="H7665" s="405">
        <v>1</v>
      </c>
      <c r="I7665" s="406">
        <v>31.619999999999997</v>
      </c>
      <c r="J7665" s="406">
        <v>31.619999999999997</v>
      </c>
      <c r="K7665" s="371"/>
      <c r="L7665" s="496">
        <v>38.1</v>
      </c>
      <c r="M7665" s="488">
        <v>38.1</v>
      </c>
    </row>
    <row r="7666" spans="1:13" x14ac:dyDescent="0.2">
      <c r="A7666" s="359" t="s">
        <v>12020</v>
      </c>
      <c r="B7666" s="373" t="s">
        <v>5794</v>
      </c>
      <c r="C7666" s="374" t="s">
        <v>5840</v>
      </c>
      <c r="D7666" s="373" t="s">
        <v>5791</v>
      </c>
      <c r="E7666" s="373" t="s">
        <v>5288</v>
      </c>
      <c r="F7666" s="375" t="s">
        <v>5796</v>
      </c>
      <c r="G7666" s="376" t="s">
        <v>86</v>
      </c>
      <c r="H7666" s="377">
        <v>0.17219999999999999</v>
      </c>
      <c r="I7666" s="378">
        <v>18.510000000000002</v>
      </c>
      <c r="J7666" s="378">
        <v>3.18</v>
      </c>
      <c r="K7666" s="379"/>
      <c r="L7666" s="493">
        <v>22.3</v>
      </c>
    </row>
    <row r="7667" spans="1:13" ht="24" x14ac:dyDescent="0.2">
      <c r="A7667" s="359" t="s">
        <v>12022</v>
      </c>
      <c r="B7667" s="373" t="s">
        <v>5794</v>
      </c>
      <c r="C7667" s="374" t="s">
        <v>6207</v>
      </c>
      <c r="D7667" s="373" t="s">
        <v>5791</v>
      </c>
      <c r="E7667" s="373" t="s">
        <v>6208</v>
      </c>
      <c r="F7667" s="375" t="s">
        <v>5798</v>
      </c>
      <c r="G7667" s="376" t="s">
        <v>5298</v>
      </c>
      <c r="H7667" s="377">
        <v>1</v>
      </c>
      <c r="I7667" s="378">
        <v>6.38</v>
      </c>
      <c r="J7667" s="378">
        <v>6.38</v>
      </c>
      <c r="K7667" s="379"/>
      <c r="L7667" s="493">
        <v>7.69</v>
      </c>
    </row>
    <row r="7668" spans="1:13" x14ac:dyDescent="0.2">
      <c r="A7668" s="359" t="s">
        <v>12023</v>
      </c>
      <c r="B7668" s="373" t="s">
        <v>5794</v>
      </c>
      <c r="C7668" s="374" t="s">
        <v>5797</v>
      </c>
      <c r="D7668" s="373" t="s">
        <v>5791</v>
      </c>
      <c r="E7668" s="373" t="s">
        <v>5380</v>
      </c>
      <c r="F7668" s="375" t="s">
        <v>5798</v>
      </c>
      <c r="G7668" s="376" t="s">
        <v>5298</v>
      </c>
      <c r="H7668" s="377">
        <v>11</v>
      </c>
      <c r="I7668" s="378">
        <v>0.52415999999999996</v>
      </c>
      <c r="J7668" s="378">
        <v>5.76</v>
      </c>
      <c r="K7668" s="379"/>
      <c r="L7668" s="493">
        <v>0.63</v>
      </c>
    </row>
    <row r="7669" spans="1:13" x14ac:dyDescent="0.2">
      <c r="A7669" s="359" t="s">
        <v>12024</v>
      </c>
      <c r="B7669" s="373" t="s">
        <v>5794</v>
      </c>
      <c r="C7669" s="374" t="s">
        <v>5815</v>
      </c>
      <c r="D7669" s="373" t="s">
        <v>5791</v>
      </c>
      <c r="E7669" s="373" t="s">
        <v>5286</v>
      </c>
      <c r="F7669" s="375" t="s">
        <v>5796</v>
      </c>
      <c r="G7669" s="376" t="s">
        <v>86</v>
      </c>
      <c r="H7669" s="377">
        <v>0.40789999999999998</v>
      </c>
      <c r="I7669" s="378">
        <v>11.07</v>
      </c>
      <c r="J7669" s="378">
        <v>4.51</v>
      </c>
      <c r="K7669" s="379"/>
      <c r="L7669" s="493">
        <v>13.34</v>
      </c>
    </row>
    <row r="7670" spans="1:13" x14ac:dyDescent="0.2">
      <c r="A7670" s="359" t="s">
        <v>12025</v>
      </c>
      <c r="B7670" s="373" t="s">
        <v>5794</v>
      </c>
      <c r="C7670" s="374" t="s">
        <v>5966</v>
      </c>
      <c r="D7670" s="373" t="s">
        <v>5791</v>
      </c>
      <c r="E7670" s="373" t="s">
        <v>5538</v>
      </c>
      <c r="F7670" s="375" t="s">
        <v>5798</v>
      </c>
      <c r="G7670" s="376" t="s">
        <v>5885</v>
      </c>
      <c r="H7670" s="377">
        <v>3.5000000000000003E-2</v>
      </c>
      <c r="I7670" s="378">
        <v>146.86000000000001</v>
      </c>
      <c r="J7670" s="378">
        <v>5.14</v>
      </c>
      <c r="K7670" s="379"/>
      <c r="L7670" s="493">
        <v>176.93</v>
      </c>
    </row>
    <row r="7671" spans="1:13" x14ac:dyDescent="0.2">
      <c r="A7671" s="359" t="s">
        <v>12026</v>
      </c>
      <c r="B7671" s="373" t="s">
        <v>5794</v>
      </c>
      <c r="C7671" s="374" t="s">
        <v>5968</v>
      </c>
      <c r="D7671" s="373" t="s">
        <v>5791</v>
      </c>
      <c r="E7671" s="373" t="s">
        <v>5377</v>
      </c>
      <c r="F7671" s="375" t="s">
        <v>5798</v>
      </c>
      <c r="G7671" s="376" t="s">
        <v>5885</v>
      </c>
      <c r="H7671" s="377">
        <v>2.1999999999999999E-2</v>
      </c>
      <c r="I7671" s="378">
        <v>117.49</v>
      </c>
      <c r="J7671" s="378">
        <v>2.58</v>
      </c>
      <c r="K7671" s="379"/>
      <c r="L7671" s="493">
        <v>141.54</v>
      </c>
    </row>
    <row r="7672" spans="1:13" x14ac:dyDescent="0.2">
      <c r="A7672" s="359" t="s">
        <v>15657</v>
      </c>
      <c r="B7672" s="396" t="s">
        <v>5794</v>
      </c>
      <c r="C7672" s="397" t="s">
        <v>5965</v>
      </c>
      <c r="D7672" s="396" t="s">
        <v>5791</v>
      </c>
      <c r="E7672" s="396" t="s">
        <v>5358</v>
      </c>
      <c r="F7672" s="398" t="s">
        <v>5796</v>
      </c>
      <c r="G7672" s="399" t="s">
        <v>86</v>
      </c>
      <c r="H7672" s="400">
        <v>0.1109</v>
      </c>
      <c r="I7672" s="430">
        <v>13.28</v>
      </c>
      <c r="J7672" s="380">
        <v>1.47</v>
      </c>
      <c r="K7672" s="379"/>
      <c r="L7672" s="489">
        <v>16</v>
      </c>
    </row>
    <row r="7673" spans="1:13" ht="12.75" thickBot="1" x14ac:dyDescent="0.25">
      <c r="A7673" s="359" t="s">
        <v>15658</v>
      </c>
      <c r="B7673" s="396" t="s">
        <v>5794</v>
      </c>
      <c r="C7673" s="397" t="s">
        <v>5967</v>
      </c>
      <c r="D7673" s="396" t="s">
        <v>5791</v>
      </c>
      <c r="E7673" s="396" t="s">
        <v>5375</v>
      </c>
      <c r="F7673" s="398" t="s">
        <v>5798</v>
      </c>
      <c r="G7673" s="399" t="s">
        <v>5885</v>
      </c>
      <c r="H7673" s="400">
        <v>2.1999999999999999E-2</v>
      </c>
      <c r="I7673" s="430">
        <v>118.26</v>
      </c>
      <c r="J7673" s="380">
        <v>2.6</v>
      </c>
      <c r="K7673" s="379"/>
      <c r="L7673" s="489">
        <v>142.47</v>
      </c>
    </row>
    <row r="7674" spans="1:13" ht="12.75" thickTop="1" x14ac:dyDescent="0.2">
      <c r="A7674" s="359" t="s">
        <v>15659</v>
      </c>
      <c r="B7674" s="407" t="s">
        <v>13485</v>
      </c>
      <c r="C7674" s="408" t="s">
        <v>5781</v>
      </c>
      <c r="D7674" s="407" t="s">
        <v>5782</v>
      </c>
      <c r="E7674" s="407" t="s">
        <v>5783</v>
      </c>
      <c r="F7674" s="409" t="s">
        <v>5784</v>
      </c>
      <c r="G7674" s="410" t="s">
        <v>5785</v>
      </c>
      <c r="H7674" s="408" t="s">
        <v>5786</v>
      </c>
      <c r="I7674" s="408" t="s">
        <v>5787</v>
      </c>
      <c r="J7674" s="408" t="s">
        <v>5788</v>
      </c>
      <c r="K7674" s="364"/>
      <c r="L7674" s="492"/>
    </row>
    <row r="7675" spans="1:13" ht="24" x14ac:dyDescent="0.2">
      <c r="A7675" s="359" t="s">
        <v>12027</v>
      </c>
      <c r="B7675" s="365" t="s">
        <v>5789</v>
      </c>
      <c r="C7675" s="366" t="s">
        <v>6319</v>
      </c>
      <c r="D7675" s="365" t="s">
        <v>5791</v>
      </c>
      <c r="E7675" s="365" t="s">
        <v>2059</v>
      </c>
      <c r="F7675" s="367">
        <v>22</v>
      </c>
      <c r="G7675" s="368" t="s">
        <v>5793</v>
      </c>
      <c r="H7675" s="369">
        <v>1</v>
      </c>
      <c r="I7675" s="370">
        <v>72.52</v>
      </c>
      <c r="J7675" s="370">
        <v>72.52</v>
      </c>
      <c r="K7675" s="371"/>
      <c r="L7675" s="495">
        <v>87.3</v>
      </c>
      <c r="M7675" s="488">
        <v>87.3</v>
      </c>
    </row>
    <row r="7676" spans="1:13" x14ac:dyDescent="0.2">
      <c r="A7676" s="359" t="s">
        <v>12029</v>
      </c>
      <c r="B7676" s="373" t="s">
        <v>5794</v>
      </c>
      <c r="C7676" s="374" t="s">
        <v>5801</v>
      </c>
      <c r="D7676" s="373" t="s">
        <v>5791</v>
      </c>
      <c r="E7676" s="373" t="s">
        <v>5362</v>
      </c>
      <c r="F7676" s="375" t="s">
        <v>5796</v>
      </c>
      <c r="G7676" s="376" t="s">
        <v>86</v>
      </c>
      <c r="H7676" s="377">
        <v>0.1497</v>
      </c>
      <c r="I7676" s="378">
        <v>18.510000000000002</v>
      </c>
      <c r="J7676" s="378">
        <v>2.77</v>
      </c>
      <c r="K7676" s="379"/>
      <c r="L7676" s="493">
        <v>22.3</v>
      </c>
    </row>
    <row r="7677" spans="1:13" x14ac:dyDescent="0.2">
      <c r="A7677" s="359" t="s">
        <v>12031</v>
      </c>
      <c r="B7677" s="373" t="s">
        <v>5794</v>
      </c>
      <c r="C7677" s="374" t="s">
        <v>5965</v>
      </c>
      <c r="D7677" s="373" t="s">
        <v>5791</v>
      </c>
      <c r="E7677" s="373" t="s">
        <v>5358</v>
      </c>
      <c r="F7677" s="375" t="s">
        <v>5796</v>
      </c>
      <c r="G7677" s="376" t="s">
        <v>86</v>
      </c>
      <c r="H7677" s="377">
        <v>0.1497</v>
      </c>
      <c r="I7677" s="378">
        <v>13.28</v>
      </c>
      <c r="J7677" s="378">
        <v>1.98</v>
      </c>
      <c r="K7677" s="379"/>
      <c r="L7677" s="493">
        <v>16</v>
      </c>
    </row>
    <row r="7678" spans="1:13" x14ac:dyDescent="0.2">
      <c r="A7678" s="359" t="s">
        <v>12032</v>
      </c>
      <c r="B7678" s="373" t="s">
        <v>5794</v>
      </c>
      <c r="C7678" s="374" t="s">
        <v>5840</v>
      </c>
      <c r="D7678" s="373" t="s">
        <v>5791</v>
      </c>
      <c r="E7678" s="373" t="s">
        <v>5288</v>
      </c>
      <c r="F7678" s="375" t="s">
        <v>5796</v>
      </c>
      <c r="G7678" s="376" t="s">
        <v>86</v>
      </c>
      <c r="H7678" s="377">
        <v>0.41720000000000002</v>
      </c>
      <c r="I7678" s="378">
        <v>18.510000000000002</v>
      </c>
      <c r="J7678" s="378">
        <v>7.72</v>
      </c>
      <c r="K7678" s="379"/>
      <c r="L7678" s="493">
        <v>22.3</v>
      </c>
    </row>
    <row r="7679" spans="1:13" x14ac:dyDescent="0.2">
      <c r="A7679" s="359" t="s">
        <v>12033</v>
      </c>
      <c r="B7679" s="373" t="s">
        <v>5794</v>
      </c>
      <c r="C7679" s="374" t="s">
        <v>5815</v>
      </c>
      <c r="D7679" s="373" t="s">
        <v>5791</v>
      </c>
      <c r="E7679" s="373" t="s">
        <v>5286</v>
      </c>
      <c r="F7679" s="375" t="s">
        <v>5796</v>
      </c>
      <c r="G7679" s="376" t="s">
        <v>86</v>
      </c>
      <c r="H7679" s="377">
        <v>1.8222</v>
      </c>
      <c r="I7679" s="378">
        <v>11.07</v>
      </c>
      <c r="J7679" s="378">
        <v>20.170000000000002</v>
      </c>
      <c r="K7679" s="379"/>
      <c r="L7679" s="493">
        <v>13.34</v>
      </c>
    </row>
    <row r="7680" spans="1:13" x14ac:dyDescent="0.2">
      <c r="A7680" s="359" t="s">
        <v>12036</v>
      </c>
      <c r="B7680" s="373" t="s">
        <v>5794</v>
      </c>
      <c r="C7680" s="374" t="s">
        <v>5966</v>
      </c>
      <c r="D7680" s="373" t="s">
        <v>5791</v>
      </c>
      <c r="E7680" s="373" t="s">
        <v>5538</v>
      </c>
      <c r="F7680" s="375" t="s">
        <v>5798</v>
      </c>
      <c r="G7680" s="376" t="s">
        <v>5885</v>
      </c>
      <c r="H7680" s="377">
        <v>6.0299999999999999E-2</v>
      </c>
      <c r="I7680" s="378">
        <v>146.86000000000001</v>
      </c>
      <c r="J7680" s="378">
        <v>8.85</v>
      </c>
      <c r="K7680" s="379"/>
      <c r="L7680" s="493">
        <v>176.93</v>
      </c>
    </row>
    <row r="7681" spans="1:13" x14ac:dyDescent="0.2">
      <c r="A7681" s="359" t="s">
        <v>15660</v>
      </c>
      <c r="B7681" s="396" t="s">
        <v>5794</v>
      </c>
      <c r="C7681" s="397" t="s">
        <v>5967</v>
      </c>
      <c r="D7681" s="396" t="s">
        <v>5791</v>
      </c>
      <c r="E7681" s="396" t="s">
        <v>5375</v>
      </c>
      <c r="F7681" s="398" t="s">
        <v>5798</v>
      </c>
      <c r="G7681" s="399" t="s">
        <v>5885</v>
      </c>
      <c r="H7681" s="400">
        <v>2.6499999999999999E-2</v>
      </c>
      <c r="I7681" s="430">
        <v>118.26</v>
      </c>
      <c r="J7681" s="380">
        <v>3.13</v>
      </c>
      <c r="K7681" s="379"/>
      <c r="L7681" s="489">
        <v>142.47</v>
      </c>
    </row>
    <row r="7682" spans="1:13" ht="12.75" thickBot="1" x14ac:dyDescent="0.25">
      <c r="A7682" s="359" t="s">
        <v>15661</v>
      </c>
      <c r="B7682" s="396" t="s">
        <v>5794</v>
      </c>
      <c r="C7682" s="397" t="s">
        <v>5968</v>
      </c>
      <c r="D7682" s="396" t="s">
        <v>5791</v>
      </c>
      <c r="E7682" s="396" t="s">
        <v>5377</v>
      </c>
      <c r="F7682" s="398" t="s">
        <v>5798</v>
      </c>
      <c r="G7682" s="399" t="s">
        <v>5885</v>
      </c>
      <c r="H7682" s="400">
        <v>2.6499999999999999E-2</v>
      </c>
      <c r="I7682" s="430">
        <v>117.49</v>
      </c>
      <c r="J7682" s="380">
        <v>3.11</v>
      </c>
      <c r="K7682" s="379"/>
      <c r="L7682" s="489">
        <v>141.54</v>
      </c>
    </row>
    <row r="7683" spans="1:13" ht="12.75" thickTop="1" x14ac:dyDescent="0.2">
      <c r="A7683" s="359" t="s">
        <v>15662</v>
      </c>
      <c r="B7683" s="390" t="s">
        <v>5794</v>
      </c>
      <c r="C7683" s="391" t="s">
        <v>5797</v>
      </c>
      <c r="D7683" s="390" t="s">
        <v>5791</v>
      </c>
      <c r="E7683" s="390" t="s">
        <v>5380</v>
      </c>
      <c r="F7683" s="392" t="s">
        <v>5798</v>
      </c>
      <c r="G7683" s="393" t="s">
        <v>5298</v>
      </c>
      <c r="H7683" s="394">
        <v>23.934999999999999</v>
      </c>
      <c r="I7683" s="395">
        <v>0.5252</v>
      </c>
      <c r="J7683" s="395">
        <v>12.57</v>
      </c>
      <c r="K7683" s="379"/>
      <c r="L7683" s="491">
        <v>0.63</v>
      </c>
    </row>
    <row r="7684" spans="1:13" x14ac:dyDescent="0.2">
      <c r="A7684" s="359" t="s">
        <v>12037</v>
      </c>
      <c r="B7684" s="373" t="s">
        <v>5794</v>
      </c>
      <c r="C7684" s="374" t="s">
        <v>6321</v>
      </c>
      <c r="D7684" s="373" t="s">
        <v>5791</v>
      </c>
      <c r="E7684" s="373" t="s">
        <v>6322</v>
      </c>
      <c r="F7684" s="375" t="s">
        <v>5798</v>
      </c>
      <c r="G7684" s="376" t="s">
        <v>5566</v>
      </c>
      <c r="H7684" s="377">
        <v>1.7500000000000002E-2</v>
      </c>
      <c r="I7684" s="378">
        <v>13.35</v>
      </c>
      <c r="J7684" s="378">
        <v>0.23</v>
      </c>
      <c r="K7684" s="379"/>
      <c r="L7684" s="493">
        <v>16.09</v>
      </c>
    </row>
    <row r="7685" spans="1:13" x14ac:dyDescent="0.2">
      <c r="A7685" s="359" t="s">
        <v>12039</v>
      </c>
      <c r="B7685" s="373" t="s">
        <v>5794</v>
      </c>
      <c r="C7685" s="374" t="s">
        <v>5954</v>
      </c>
      <c r="D7685" s="373" t="s">
        <v>5791</v>
      </c>
      <c r="E7685" s="373" t="s">
        <v>5389</v>
      </c>
      <c r="F7685" s="375" t="s">
        <v>5798</v>
      </c>
      <c r="G7685" s="376" t="s">
        <v>5385</v>
      </c>
      <c r="H7685" s="377">
        <v>0.70620000000000005</v>
      </c>
      <c r="I7685" s="378">
        <v>7.07</v>
      </c>
      <c r="J7685" s="378">
        <v>4.99</v>
      </c>
      <c r="K7685" s="379"/>
      <c r="L7685" s="493">
        <v>8.52</v>
      </c>
    </row>
    <row r="7686" spans="1:13" x14ac:dyDescent="0.2">
      <c r="A7686" s="359" t="s">
        <v>12040</v>
      </c>
      <c r="B7686" s="373" t="s">
        <v>5794</v>
      </c>
      <c r="C7686" s="374" t="s">
        <v>5955</v>
      </c>
      <c r="D7686" s="373" t="s">
        <v>5791</v>
      </c>
      <c r="E7686" s="373" t="s">
        <v>5387</v>
      </c>
      <c r="F7686" s="375" t="s">
        <v>5798</v>
      </c>
      <c r="G7686" s="376" t="s">
        <v>5298</v>
      </c>
      <c r="H7686" s="377">
        <v>4.3799999999999999E-2</v>
      </c>
      <c r="I7686" s="378">
        <v>20.66</v>
      </c>
      <c r="J7686" s="378">
        <v>0.9</v>
      </c>
      <c r="K7686" s="379"/>
      <c r="L7686" s="493">
        <v>24.9</v>
      </c>
    </row>
    <row r="7687" spans="1:13" x14ac:dyDescent="0.2">
      <c r="A7687" s="359" t="s">
        <v>15663</v>
      </c>
      <c r="B7687" s="396" t="s">
        <v>5794</v>
      </c>
      <c r="C7687" s="397" t="s">
        <v>6006</v>
      </c>
      <c r="D7687" s="396" t="s">
        <v>5791</v>
      </c>
      <c r="E7687" s="396" t="s">
        <v>5384</v>
      </c>
      <c r="F7687" s="398" t="s">
        <v>5798</v>
      </c>
      <c r="G7687" s="399" t="s">
        <v>5385</v>
      </c>
      <c r="H7687" s="400">
        <v>0.51419999999999999</v>
      </c>
      <c r="I7687" s="430">
        <v>11.87</v>
      </c>
      <c r="J7687" s="380">
        <v>6.1</v>
      </c>
      <c r="K7687" s="379"/>
      <c r="L7687" s="489">
        <v>14.3</v>
      </c>
    </row>
    <row r="7688" spans="1:13" ht="12.75" thickBot="1" x14ac:dyDescent="0.25">
      <c r="A7688" s="359" t="s">
        <v>15664</v>
      </c>
      <c r="B7688" s="381" t="s">
        <v>13486</v>
      </c>
      <c r="C7688" s="382" t="s">
        <v>5781</v>
      </c>
      <c r="D7688" s="381" t="s">
        <v>5782</v>
      </c>
      <c r="E7688" s="381" t="s">
        <v>5783</v>
      </c>
      <c r="F7688" s="383" t="s">
        <v>5784</v>
      </c>
      <c r="G7688" s="384" t="s">
        <v>5785</v>
      </c>
      <c r="H7688" s="382" t="s">
        <v>5786</v>
      </c>
      <c r="I7688" s="431" t="s">
        <v>5787</v>
      </c>
      <c r="J7688" s="382" t="s">
        <v>5788</v>
      </c>
      <c r="K7688" s="364"/>
    </row>
    <row r="7689" spans="1:13" ht="12.75" thickTop="1" x14ac:dyDescent="0.2">
      <c r="A7689" s="359" t="s">
        <v>15665</v>
      </c>
      <c r="B7689" s="401" t="s">
        <v>5789</v>
      </c>
      <c r="C7689" s="402" t="s">
        <v>6324</v>
      </c>
      <c r="D7689" s="401" t="s">
        <v>5791</v>
      </c>
      <c r="E7689" s="401" t="s">
        <v>474</v>
      </c>
      <c r="F7689" s="403">
        <v>22</v>
      </c>
      <c r="G7689" s="404" t="s">
        <v>5385</v>
      </c>
      <c r="H7689" s="405">
        <v>1</v>
      </c>
      <c r="I7689" s="406">
        <v>8.2200000000000006</v>
      </c>
      <c r="J7689" s="406">
        <v>8.2199999999999989</v>
      </c>
      <c r="K7689" s="371"/>
      <c r="L7689" s="496">
        <v>9.89</v>
      </c>
      <c r="M7689" s="488">
        <v>9.89</v>
      </c>
    </row>
    <row r="7690" spans="1:13" x14ac:dyDescent="0.2">
      <c r="A7690" s="359" t="s">
        <v>12041</v>
      </c>
      <c r="B7690" s="373" t="s">
        <v>5794</v>
      </c>
      <c r="C7690" s="374" t="s">
        <v>5840</v>
      </c>
      <c r="D7690" s="373" t="s">
        <v>5791</v>
      </c>
      <c r="E7690" s="373" t="s">
        <v>5288</v>
      </c>
      <c r="F7690" s="375" t="s">
        <v>5796</v>
      </c>
      <c r="G7690" s="376" t="s">
        <v>86</v>
      </c>
      <c r="H7690" s="377">
        <v>0.25</v>
      </c>
      <c r="I7690" s="378">
        <v>18.510000000000002</v>
      </c>
      <c r="J7690" s="378">
        <v>4.62</v>
      </c>
      <c r="K7690" s="379"/>
      <c r="L7690" s="493">
        <v>22.3</v>
      </c>
    </row>
    <row r="7691" spans="1:13" x14ac:dyDescent="0.2">
      <c r="A7691" s="359" t="s">
        <v>12043</v>
      </c>
      <c r="B7691" s="373" t="s">
        <v>5794</v>
      </c>
      <c r="C7691" s="374" t="s">
        <v>5815</v>
      </c>
      <c r="D7691" s="373" t="s">
        <v>5791</v>
      </c>
      <c r="E7691" s="373" t="s">
        <v>5286</v>
      </c>
      <c r="F7691" s="375" t="s">
        <v>5796</v>
      </c>
      <c r="G7691" s="376" t="s">
        <v>86</v>
      </c>
      <c r="H7691" s="377">
        <v>0.21</v>
      </c>
      <c r="I7691" s="378">
        <v>11.07</v>
      </c>
      <c r="J7691" s="378">
        <v>2.3199999999999998</v>
      </c>
      <c r="K7691" s="379"/>
      <c r="L7691" s="493">
        <v>13.34</v>
      </c>
    </row>
    <row r="7692" spans="1:13" x14ac:dyDescent="0.2">
      <c r="A7692" s="359" t="s">
        <v>12044</v>
      </c>
      <c r="B7692" s="373" t="s">
        <v>5794</v>
      </c>
      <c r="C7692" s="374" t="s">
        <v>6197</v>
      </c>
      <c r="D7692" s="373" t="s">
        <v>5791</v>
      </c>
      <c r="E7692" s="373" t="s">
        <v>5364</v>
      </c>
      <c r="F7692" s="375" t="s">
        <v>5798</v>
      </c>
      <c r="G7692" s="376" t="s">
        <v>5885</v>
      </c>
      <c r="H7692" s="377">
        <v>2.3999999999999998E-3</v>
      </c>
      <c r="I7692" s="378">
        <v>154.26</v>
      </c>
      <c r="J7692" s="378">
        <v>0.37</v>
      </c>
      <c r="K7692" s="379"/>
      <c r="L7692" s="493">
        <v>185.84</v>
      </c>
    </row>
    <row r="7693" spans="1:13" x14ac:dyDescent="0.2">
      <c r="A7693" s="359" t="s">
        <v>15666</v>
      </c>
      <c r="B7693" s="396" t="s">
        <v>5794</v>
      </c>
      <c r="C7693" s="397" t="s">
        <v>5797</v>
      </c>
      <c r="D7693" s="396" t="s">
        <v>5791</v>
      </c>
      <c r="E7693" s="396" t="s">
        <v>5380</v>
      </c>
      <c r="F7693" s="398" t="s">
        <v>5798</v>
      </c>
      <c r="G7693" s="399" t="s">
        <v>5298</v>
      </c>
      <c r="H7693" s="400">
        <v>1.113</v>
      </c>
      <c r="I7693" s="430">
        <v>0.54600000000000359</v>
      </c>
      <c r="J7693" s="380">
        <v>0.6</v>
      </c>
      <c r="K7693" s="379"/>
      <c r="L7693" s="489">
        <v>0.63</v>
      </c>
    </row>
    <row r="7694" spans="1:13" ht="12.75" thickBot="1" x14ac:dyDescent="0.25">
      <c r="A7694" s="359" t="s">
        <v>15667</v>
      </c>
      <c r="B7694" s="396" t="s">
        <v>5794</v>
      </c>
      <c r="C7694" s="397" t="s">
        <v>6325</v>
      </c>
      <c r="D7694" s="396" t="s">
        <v>5791</v>
      </c>
      <c r="E7694" s="396" t="s">
        <v>6326</v>
      </c>
      <c r="F7694" s="398" t="s">
        <v>5798</v>
      </c>
      <c r="G7694" s="399" t="s">
        <v>5298</v>
      </c>
      <c r="H7694" s="400">
        <v>8.0000000000000002E-3</v>
      </c>
      <c r="I7694" s="430">
        <v>39.57</v>
      </c>
      <c r="J7694" s="380">
        <v>0.31</v>
      </c>
      <c r="K7694" s="379"/>
      <c r="L7694" s="489">
        <v>47.67</v>
      </c>
    </row>
    <row r="7695" spans="1:13" ht="12.75" thickTop="1" x14ac:dyDescent="0.2">
      <c r="A7695" s="359" t="s">
        <v>15668</v>
      </c>
      <c r="B7695" s="407" t="s">
        <v>13487</v>
      </c>
      <c r="C7695" s="408" t="s">
        <v>5781</v>
      </c>
      <c r="D7695" s="407" t="s">
        <v>5782</v>
      </c>
      <c r="E7695" s="407" t="s">
        <v>5783</v>
      </c>
      <c r="F7695" s="409" t="s">
        <v>5784</v>
      </c>
      <c r="G7695" s="410" t="s">
        <v>5785</v>
      </c>
      <c r="H7695" s="408" t="s">
        <v>5786</v>
      </c>
      <c r="I7695" s="408" t="s">
        <v>5787</v>
      </c>
      <c r="J7695" s="408" t="s">
        <v>5788</v>
      </c>
      <c r="K7695" s="364"/>
      <c r="L7695" s="492"/>
    </row>
    <row r="7696" spans="1:13" x14ac:dyDescent="0.2">
      <c r="A7696" s="359" t="s">
        <v>12045</v>
      </c>
      <c r="B7696" s="365" t="s">
        <v>5789</v>
      </c>
      <c r="C7696" s="366" t="s">
        <v>6328</v>
      </c>
      <c r="D7696" s="365" t="s">
        <v>5791</v>
      </c>
      <c r="E7696" s="365" t="s">
        <v>477</v>
      </c>
      <c r="F7696" s="367">
        <v>24</v>
      </c>
      <c r="G7696" s="368" t="s">
        <v>172</v>
      </c>
      <c r="H7696" s="369">
        <v>1</v>
      </c>
      <c r="I7696" s="370">
        <v>36.769999999999996</v>
      </c>
      <c r="J7696" s="370">
        <v>36.769999999999996</v>
      </c>
      <c r="K7696" s="371"/>
      <c r="L7696" s="495">
        <v>44.3</v>
      </c>
      <c r="M7696" s="488">
        <v>44.3</v>
      </c>
    </row>
    <row r="7697" spans="1:13" x14ac:dyDescent="0.2">
      <c r="A7697" s="359" t="s">
        <v>12047</v>
      </c>
      <c r="B7697" s="373" t="s">
        <v>5794</v>
      </c>
      <c r="C7697" s="374" t="s">
        <v>5795</v>
      </c>
      <c r="D7697" s="373" t="s">
        <v>5791</v>
      </c>
      <c r="E7697" s="373" t="s">
        <v>5302</v>
      </c>
      <c r="F7697" s="375" t="s">
        <v>5796</v>
      </c>
      <c r="G7697" s="376" t="s">
        <v>86</v>
      </c>
      <c r="H7697" s="377">
        <v>0.42099999999999999</v>
      </c>
      <c r="I7697" s="378">
        <v>12.5</v>
      </c>
      <c r="J7697" s="378">
        <v>5.26</v>
      </c>
      <c r="K7697" s="379"/>
      <c r="L7697" s="493">
        <v>15.06</v>
      </c>
    </row>
    <row r="7698" spans="1:13" x14ac:dyDescent="0.2">
      <c r="A7698" s="359" t="s">
        <v>12049</v>
      </c>
      <c r="B7698" s="373" t="s">
        <v>5794</v>
      </c>
      <c r="C7698" s="374" t="s">
        <v>6329</v>
      </c>
      <c r="D7698" s="373" t="s">
        <v>5791</v>
      </c>
      <c r="E7698" s="373" t="s">
        <v>5615</v>
      </c>
      <c r="F7698" s="375" t="s">
        <v>5796</v>
      </c>
      <c r="G7698" s="376" t="s">
        <v>86</v>
      </c>
      <c r="H7698" s="377">
        <v>0.42099999999999999</v>
      </c>
      <c r="I7698" s="378">
        <v>18.510000000000002</v>
      </c>
      <c r="J7698" s="378">
        <v>7.79</v>
      </c>
      <c r="K7698" s="379"/>
      <c r="L7698" s="493">
        <v>22.3</v>
      </c>
    </row>
    <row r="7699" spans="1:13" x14ac:dyDescent="0.2">
      <c r="A7699" s="359" t="s">
        <v>12050</v>
      </c>
      <c r="B7699" s="373" t="s">
        <v>5794</v>
      </c>
      <c r="C7699" s="374" t="s">
        <v>6330</v>
      </c>
      <c r="D7699" s="373" t="s">
        <v>5791</v>
      </c>
      <c r="E7699" s="373" t="s">
        <v>6331</v>
      </c>
      <c r="F7699" s="375" t="s">
        <v>5798</v>
      </c>
      <c r="G7699" s="376" t="s">
        <v>5885</v>
      </c>
      <c r="H7699" s="377">
        <v>3.7000000000000002E-3</v>
      </c>
      <c r="I7699" s="378">
        <v>5993.09</v>
      </c>
      <c r="J7699" s="378">
        <v>22.17</v>
      </c>
      <c r="K7699" s="379"/>
      <c r="L7699" s="493">
        <v>7219.73</v>
      </c>
    </row>
    <row r="7700" spans="1:13" x14ac:dyDescent="0.2">
      <c r="A7700" s="359" t="s">
        <v>12051</v>
      </c>
      <c r="B7700" s="373" t="s">
        <v>5794</v>
      </c>
      <c r="C7700" s="374" t="s">
        <v>6332</v>
      </c>
      <c r="D7700" s="373" t="s">
        <v>5791</v>
      </c>
      <c r="E7700" s="373" t="s">
        <v>5476</v>
      </c>
      <c r="F7700" s="375" t="s">
        <v>5798</v>
      </c>
      <c r="G7700" s="376" t="s">
        <v>5305</v>
      </c>
      <c r="H7700" s="377">
        <v>1.92</v>
      </c>
      <c r="I7700" s="378">
        <v>0.57999999999999996</v>
      </c>
      <c r="J7700" s="378">
        <v>1.1100000000000001</v>
      </c>
      <c r="K7700" s="379"/>
      <c r="L7700" s="493">
        <v>0.7</v>
      </c>
    </row>
    <row r="7701" spans="1:13" x14ac:dyDescent="0.2">
      <c r="A7701" s="359" t="s">
        <v>15669</v>
      </c>
      <c r="B7701" s="396" t="s">
        <v>5794</v>
      </c>
      <c r="C7701" s="397" t="s">
        <v>6333</v>
      </c>
      <c r="D7701" s="396" t="s">
        <v>5791</v>
      </c>
      <c r="E7701" s="396" t="s">
        <v>6334</v>
      </c>
      <c r="F7701" s="398" t="s">
        <v>5798</v>
      </c>
      <c r="G7701" s="399" t="s">
        <v>5298</v>
      </c>
      <c r="H7701" s="400">
        <v>2.1999999999999999E-2</v>
      </c>
      <c r="I7701" s="430">
        <v>20.100000000000001</v>
      </c>
      <c r="J7701" s="380">
        <v>0.44</v>
      </c>
      <c r="K7701" s="379"/>
      <c r="L7701" s="489">
        <v>24.22</v>
      </c>
    </row>
    <row r="7702" spans="1:13" ht="12.75" thickBot="1" x14ac:dyDescent="0.25">
      <c r="A7702" s="359" t="s">
        <v>15670</v>
      </c>
      <c r="B7702" s="381" t="s">
        <v>13488</v>
      </c>
      <c r="C7702" s="382" t="s">
        <v>5781</v>
      </c>
      <c r="D7702" s="381" t="s">
        <v>5782</v>
      </c>
      <c r="E7702" s="381" t="s">
        <v>5783</v>
      </c>
      <c r="F7702" s="383" t="s">
        <v>5784</v>
      </c>
      <c r="G7702" s="384" t="s">
        <v>5785</v>
      </c>
      <c r="H7702" s="382" t="s">
        <v>5786</v>
      </c>
      <c r="I7702" s="431" t="s">
        <v>5787</v>
      </c>
      <c r="J7702" s="382" t="s">
        <v>5788</v>
      </c>
      <c r="K7702" s="364"/>
    </row>
    <row r="7703" spans="1:13" ht="12.75" thickTop="1" x14ac:dyDescent="0.2">
      <c r="A7703" s="359" t="s">
        <v>15671</v>
      </c>
      <c r="B7703" s="401" t="s">
        <v>5789</v>
      </c>
      <c r="C7703" s="402" t="s">
        <v>6336</v>
      </c>
      <c r="D7703" s="401" t="s">
        <v>5791</v>
      </c>
      <c r="E7703" s="401" t="s">
        <v>482</v>
      </c>
      <c r="F7703" s="403">
        <v>26</v>
      </c>
      <c r="G7703" s="404" t="s">
        <v>5793</v>
      </c>
      <c r="H7703" s="405">
        <v>1</v>
      </c>
      <c r="I7703" s="406">
        <v>9.8600000000000012</v>
      </c>
      <c r="J7703" s="406">
        <v>9.8600000000000012</v>
      </c>
      <c r="K7703" s="371"/>
      <c r="L7703" s="496">
        <v>11.88</v>
      </c>
      <c r="M7703" s="488">
        <v>11.88</v>
      </c>
    </row>
    <row r="7704" spans="1:13" x14ac:dyDescent="0.2">
      <c r="A7704" s="359" t="s">
        <v>12054</v>
      </c>
      <c r="B7704" s="373" t="s">
        <v>5794</v>
      </c>
      <c r="C7704" s="374" t="s">
        <v>5795</v>
      </c>
      <c r="D7704" s="373" t="s">
        <v>5791</v>
      </c>
      <c r="E7704" s="373" t="s">
        <v>5302</v>
      </c>
      <c r="F7704" s="375" t="s">
        <v>5796</v>
      </c>
      <c r="G7704" s="376" t="s">
        <v>86</v>
      </c>
      <c r="H7704" s="377">
        <v>0.2</v>
      </c>
      <c r="I7704" s="378">
        <v>12.5</v>
      </c>
      <c r="J7704" s="378">
        <v>2.5</v>
      </c>
      <c r="K7704" s="379"/>
      <c r="L7704" s="493">
        <v>15.06</v>
      </c>
    </row>
    <row r="7705" spans="1:13" x14ac:dyDescent="0.2">
      <c r="A7705" s="359" t="s">
        <v>12056</v>
      </c>
      <c r="B7705" s="373" t="s">
        <v>5794</v>
      </c>
      <c r="C7705" s="374" t="s">
        <v>6283</v>
      </c>
      <c r="D7705" s="373" t="s">
        <v>5791</v>
      </c>
      <c r="E7705" s="373" t="s">
        <v>5557</v>
      </c>
      <c r="F7705" s="375" t="s">
        <v>5796</v>
      </c>
      <c r="G7705" s="376" t="s">
        <v>86</v>
      </c>
      <c r="H7705" s="377">
        <v>0.3</v>
      </c>
      <c r="I7705" s="378">
        <v>18.510000000000002</v>
      </c>
      <c r="J7705" s="378">
        <v>5.55</v>
      </c>
      <c r="K7705" s="379"/>
      <c r="L7705" s="493">
        <v>22.3</v>
      </c>
    </row>
    <row r="7706" spans="1:13" x14ac:dyDescent="0.2">
      <c r="A7706" s="359" t="s">
        <v>12059</v>
      </c>
      <c r="B7706" s="373" t="s">
        <v>5794</v>
      </c>
      <c r="C7706" s="374" t="s">
        <v>6337</v>
      </c>
      <c r="D7706" s="373" t="s">
        <v>5791</v>
      </c>
      <c r="E7706" s="373" t="s">
        <v>5620</v>
      </c>
      <c r="F7706" s="375" t="s">
        <v>5798</v>
      </c>
      <c r="G7706" s="376" t="s">
        <v>5305</v>
      </c>
      <c r="H7706" s="377">
        <v>0.15</v>
      </c>
      <c r="I7706" s="378">
        <v>0.94</v>
      </c>
      <c r="J7706" s="378">
        <v>0.14000000000000001</v>
      </c>
      <c r="K7706" s="379"/>
      <c r="L7706" s="493">
        <v>1.1399999999999999</v>
      </c>
    </row>
    <row r="7707" spans="1:13" x14ac:dyDescent="0.2">
      <c r="A7707" s="359" t="s">
        <v>12060</v>
      </c>
      <c r="B7707" s="373" t="s">
        <v>5794</v>
      </c>
      <c r="C7707" s="374" t="s">
        <v>6338</v>
      </c>
      <c r="D7707" s="373" t="s">
        <v>5791</v>
      </c>
      <c r="E7707" s="373" t="s">
        <v>6339</v>
      </c>
      <c r="F7707" s="375" t="s">
        <v>5798</v>
      </c>
      <c r="G7707" s="376" t="s">
        <v>5298</v>
      </c>
      <c r="H7707" s="377">
        <v>0.7</v>
      </c>
      <c r="I7707" s="378">
        <v>2.39</v>
      </c>
      <c r="J7707" s="378">
        <v>1.67</v>
      </c>
      <c r="K7707" s="379"/>
      <c r="L7707" s="493">
        <v>2.88</v>
      </c>
    </row>
    <row r="7708" spans="1:13" x14ac:dyDescent="0.2">
      <c r="A7708" s="359" t="s">
        <v>12061</v>
      </c>
      <c r="B7708" s="360" t="s">
        <v>13489</v>
      </c>
      <c r="C7708" s="361" t="s">
        <v>5781</v>
      </c>
      <c r="D7708" s="360" t="s">
        <v>5782</v>
      </c>
      <c r="E7708" s="360" t="s">
        <v>5783</v>
      </c>
      <c r="F7708" s="362" t="s">
        <v>5784</v>
      </c>
      <c r="G7708" s="363" t="s">
        <v>5785</v>
      </c>
      <c r="H7708" s="361" t="s">
        <v>5786</v>
      </c>
      <c r="I7708" s="361" t="s">
        <v>5787</v>
      </c>
      <c r="J7708" s="361" t="s">
        <v>5788</v>
      </c>
      <c r="K7708" s="364"/>
      <c r="L7708" s="494"/>
    </row>
    <row r="7709" spans="1:13" x14ac:dyDescent="0.2">
      <c r="A7709" s="359" t="s">
        <v>12062</v>
      </c>
      <c r="B7709" s="365" t="s">
        <v>5789</v>
      </c>
      <c r="C7709" s="366" t="s">
        <v>6341</v>
      </c>
      <c r="D7709" s="365" t="s">
        <v>5791</v>
      </c>
      <c r="E7709" s="365" t="s">
        <v>484</v>
      </c>
      <c r="F7709" s="367">
        <v>26</v>
      </c>
      <c r="G7709" s="368" t="s">
        <v>5793</v>
      </c>
      <c r="H7709" s="369">
        <v>1</v>
      </c>
      <c r="I7709" s="370">
        <v>13.559999999999999</v>
      </c>
      <c r="J7709" s="370">
        <v>13.56</v>
      </c>
      <c r="K7709" s="371"/>
      <c r="L7709" s="495">
        <v>16.32</v>
      </c>
      <c r="M7709" s="488">
        <v>16.32</v>
      </c>
    </row>
    <row r="7710" spans="1:13" x14ac:dyDescent="0.2">
      <c r="A7710" s="359" t="s">
        <v>12063</v>
      </c>
      <c r="B7710" s="373" t="s">
        <v>5794</v>
      </c>
      <c r="C7710" s="374" t="s">
        <v>5795</v>
      </c>
      <c r="D7710" s="373" t="s">
        <v>5791</v>
      </c>
      <c r="E7710" s="373" t="s">
        <v>5302</v>
      </c>
      <c r="F7710" s="375" t="s">
        <v>5796</v>
      </c>
      <c r="G7710" s="376" t="s">
        <v>86</v>
      </c>
      <c r="H7710" s="377">
        <v>8.2199999999999995E-2</v>
      </c>
      <c r="I7710" s="378">
        <v>12.5</v>
      </c>
      <c r="J7710" s="378">
        <v>1.02</v>
      </c>
      <c r="K7710" s="379"/>
      <c r="L7710" s="493">
        <v>15.06</v>
      </c>
    </row>
    <row r="7711" spans="1:13" x14ac:dyDescent="0.2">
      <c r="A7711" s="359" t="s">
        <v>12066</v>
      </c>
      <c r="B7711" s="373" t="s">
        <v>5794</v>
      </c>
      <c r="C7711" s="374" t="s">
        <v>6283</v>
      </c>
      <c r="D7711" s="373" t="s">
        <v>5791</v>
      </c>
      <c r="E7711" s="373" t="s">
        <v>5557</v>
      </c>
      <c r="F7711" s="375" t="s">
        <v>5796</v>
      </c>
      <c r="G7711" s="376" t="s">
        <v>86</v>
      </c>
      <c r="H7711" s="377">
        <v>0.3463</v>
      </c>
      <c r="I7711" s="378">
        <v>18.540849999999999</v>
      </c>
      <c r="J7711" s="378">
        <v>6.42</v>
      </c>
      <c r="K7711" s="379"/>
      <c r="L7711" s="493">
        <v>22.3</v>
      </c>
    </row>
    <row r="7712" spans="1:13" x14ac:dyDescent="0.2">
      <c r="A7712" s="359" t="s">
        <v>15672</v>
      </c>
      <c r="B7712" s="396" t="s">
        <v>5794</v>
      </c>
      <c r="C7712" s="397" t="s">
        <v>6342</v>
      </c>
      <c r="D7712" s="396" t="s">
        <v>5791</v>
      </c>
      <c r="E7712" s="396" t="s">
        <v>5572</v>
      </c>
      <c r="F7712" s="398" t="s">
        <v>5798</v>
      </c>
      <c r="G7712" s="399" t="s">
        <v>5566</v>
      </c>
      <c r="H7712" s="400">
        <v>3.2000000000000001E-2</v>
      </c>
      <c r="I7712" s="430">
        <v>16.899999999999999</v>
      </c>
      <c r="J7712" s="380">
        <v>0.54</v>
      </c>
      <c r="K7712" s="379"/>
      <c r="L7712" s="489">
        <v>20.37</v>
      </c>
    </row>
    <row r="7713" spans="1:13" ht="12.75" thickBot="1" x14ac:dyDescent="0.25">
      <c r="A7713" s="359" t="s">
        <v>15673</v>
      </c>
      <c r="B7713" s="396" t="s">
        <v>5794</v>
      </c>
      <c r="C7713" s="397" t="s">
        <v>6337</v>
      </c>
      <c r="D7713" s="396" t="s">
        <v>5791</v>
      </c>
      <c r="E7713" s="396" t="s">
        <v>5620</v>
      </c>
      <c r="F7713" s="398" t="s">
        <v>5798</v>
      </c>
      <c r="G7713" s="399" t="s">
        <v>5305</v>
      </c>
      <c r="H7713" s="400">
        <v>0.1</v>
      </c>
      <c r="I7713" s="430">
        <v>0.94</v>
      </c>
      <c r="J7713" s="380">
        <v>0.09</v>
      </c>
      <c r="K7713" s="379"/>
      <c r="L7713" s="489">
        <v>1.1399999999999999</v>
      </c>
    </row>
    <row r="7714" spans="1:13" ht="12.75" thickTop="1" x14ac:dyDescent="0.2">
      <c r="A7714" s="359" t="s">
        <v>15674</v>
      </c>
      <c r="B7714" s="390" t="s">
        <v>5794</v>
      </c>
      <c r="C7714" s="391" t="s">
        <v>6343</v>
      </c>
      <c r="D7714" s="390" t="s">
        <v>5791</v>
      </c>
      <c r="E7714" s="390" t="s">
        <v>6344</v>
      </c>
      <c r="F7714" s="392" t="s">
        <v>5798</v>
      </c>
      <c r="G7714" s="393" t="s">
        <v>5566</v>
      </c>
      <c r="H7714" s="394">
        <v>0.12</v>
      </c>
      <c r="I7714" s="395">
        <v>7.52</v>
      </c>
      <c r="J7714" s="395">
        <v>0.9</v>
      </c>
      <c r="K7714" s="379"/>
      <c r="L7714" s="491">
        <v>9.06</v>
      </c>
    </row>
    <row r="7715" spans="1:13" x14ac:dyDescent="0.2">
      <c r="A7715" s="359" t="s">
        <v>12067</v>
      </c>
      <c r="B7715" s="373" t="s">
        <v>5794</v>
      </c>
      <c r="C7715" s="374" t="s">
        <v>6345</v>
      </c>
      <c r="D7715" s="373" t="s">
        <v>5791</v>
      </c>
      <c r="E7715" s="373" t="s">
        <v>5570</v>
      </c>
      <c r="F7715" s="375" t="s">
        <v>5798</v>
      </c>
      <c r="G7715" s="376" t="s">
        <v>5566</v>
      </c>
      <c r="H7715" s="377">
        <v>0.16</v>
      </c>
      <c r="I7715" s="378">
        <v>28.73</v>
      </c>
      <c r="J7715" s="378">
        <v>4.59</v>
      </c>
      <c r="K7715" s="379"/>
      <c r="L7715" s="493">
        <v>34.619999999999997</v>
      </c>
    </row>
    <row r="7716" spans="1:13" x14ac:dyDescent="0.2">
      <c r="A7716" s="359" t="s">
        <v>12069</v>
      </c>
      <c r="B7716" s="360" t="s">
        <v>13490</v>
      </c>
      <c r="C7716" s="361" t="s">
        <v>5781</v>
      </c>
      <c r="D7716" s="360" t="s">
        <v>5782</v>
      </c>
      <c r="E7716" s="360" t="s">
        <v>5783</v>
      </c>
      <c r="F7716" s="362" t="s">
        <v>5784</v>
      </c>
      <c r="G7716" s="363" t="s">
        <v>5785</v>
      </c>
      <c r="H7716" s="361" t="s">
        <v>5786</v>
      </c>
      <c r="I7716" s="361" t="s">
        <v>5787</v>
      </c>
      <c r="J7716" s="361" t="s">
        <v>5788</v>
      </c>
      <c r="K7716" s="364"/>
      <c r="L7716" s="494"/>
    </row>
    <row r="7717" spans="1:13" x14ac:dyDescent="0.2">
      <c r="A7717" s="359" t="s">
        <v>12070</v>
      </c>
      <c r="B7717" s="365" t="s">
        <v>5789</v>
      </c>
      <c r="C7717" s="366" t="s">
        <v>6336</v>
      </c>
      <c r="D7717" s="365" t="s">
        <v>5791</v>
      </c>
      <c r="E7717" s="365" t="s">
        <v>482</v>
      </c>
      <c r="F7717" s="367">
        <v>26</v>
      </c>
      <c r="G7717" s="368" t="s">
        <v>5793</v>
      </c>
      <c r="H7717" s="369">
        <v>1</v>
      </c>
      <c r="I7717" s="370">
        <v>9.8600000000000012</v>
      </c>
      <c r="J7717" s="370">
        <v>9.8600000000000012</v>
      </c>
      <c r="K7717" s="371"/>
      <c r="L7717" s="495">
        <v>11.88</v>
      </c>
      <c r="M7717" s="488">
        <v>11.88</v>
      </c>
    </row>
    <row r="7718" spans="1:13" x14ac:dyDescent="0.2">
      <c r="A7718" s="359" t="s">
        <v>12071</v>
      </c>
      <c r="B7718" s="373" t="s">
        <v>5794</v>
      </c>
      <c r="C7718" s="374" t="s">
        <v>5795</v>
      </c>
      <c r="D7718" s="373" t="s">
        <v>5791</v>
      </c>
      <c r="E7718" s="373" t="s">
        <v>5302</v>
      </c>
      <c r="F7718" s="375" t="s">
        <v>5796</v>
      </c>
      <c r="G7718" s="376" t="s">
        <v>86</v>
      </c>
      <c r="H7718" s="377">
        <v>0.2</v>
      </c>
      <c r="I7718" s="378">
        <v>12.5</v>
      </c>
      <c r="J7718" s="378">
        <v>2.5</v>
      </c>
      <c r="K7718" s="379"/>
      <c r="L7718" s="493">
        <v>15.06</v>
      </c>
    </row>
    <row r="7719" spans="1:13" x14ac:dyDescent="0.2">
      <c r="A7719" s="359" t="s">
        <v>12072</v>
      </c>
      <c r="B7719" s="373" t="s">
        <v>5794</v>
      </c>
      <c r="C7719" s="374" t="s">
        <v>6283</v>
      </c>
      <c r="D7719" s="373" t="s">
        <v>5791</v>
      </c>
      <c r="E7719" s="373" t="s">
        <v>5557</v>
      </c>
      <c r="F7719" s="375" t="s">
        <v>5796</v>
      </c>
      <c r="G7719" s="376" t="s">
        <v>86</v>
      </c>
      <c r="H7719" s="377">
        <v>0.3</v>
      </c>
      <c r="I7719" s="378">
        <v>18.510000000000002</v>
      </c>
      <c r="J7719" s="378">
        <v>5.55</v>
      </c>
      <c r="K7719" s="379"/>
      <c r="L7719" s="493">
        <v>22.3</v>
      </c>
    </row>
    <row r="7720" spans="1:13" x14ac:dyDescent="0.2">
      <c r="A7720" s="359" t="s">
        <v>15675</v>
      </c>
      <c r="B7720" s="396" t="s">
        <v>5794</v>
      </c>
      <c r="C7720" s="397" t="s">
        <v>6337</v>
      </c>
      <c r="D7720" s="396" t="s">
        <v>5791</v>
      </c>
      <c r="E7720" s="396" t="s">
        <v>5620</v>
      </c>
      <c r="F7720" s="398" t="s">
        <v>5798</v>
      </c>
      <c r="G7720" s="399" t="s">
        <v>5305</v>
      </c>
      <c r="H7720" s="400">
        <v>0.15</v>
      </c>
      <c r="I7720" s="430">
        <v>0.94</v>
      </c>
      <c r="J7720" s="380">
        <v>0.14000000000000001</v>
      </c>
      <c r="K7720" s="379"/>
      <c r="L7720" s="489">
        <v>1.1399999999999999</v>
      </c>
    </row>
    <row r="7721" spans="1:13" ht="12.75" thickBot="1" x14ac:dyDescent="0.25">
      <c r="A7721" s="359" t="s">
        <v>15676</v>
      </c>
      <c r="B7721" s="396" t="s">
        <v>5794</v>
      </c>
      <c r="C7721" s="397" t="s">
        <v>6338</v>
      </c>
      <c r="D7721" s="396" t="s">
        <v>5791</v>
      </c>
      <c r="E7721" s="396" t="s">
        <v>6339</v>
      </c>
      <c r="F7721" s="398" t="s">
        <v>5798</v>
      </c>
      <c r="G7721" s="399" t="s">
        <v>5298</v>
      </c>
      <c r="H7721" s="400">
        <v>0.7</v>
      </c>
      <c r="I7721" s="430">
        <v>2.39</v>
      </c>
      <c r="J7721" s="380">
        <v>1.67</v>
      </c>
      <c r="K7721" s="379"/>
      <c r="L7721" s="489">
        <v>2.88</v>
      </c>
    </row>
    <row r="7722" spans="1:13" ht="12.75" thickTop="1" x14ac:dyDescent="0.2">
      <c r="A7722" s="359" t="s">
        <v>15677</v>
      </c>
      <c r="B7722" s="407" t="s">
        <v>13491</v>
      </c>
      <c r="C7722" s="408" t="s">
        <v>5781</v>
      </c>
      <c r="D7722" s="407" t="s">
        <v>5782</v>
      </c>
      <c r="E7722" s="407" t="s">
        <v>5783</v>
      </c>
      <c r="F7722" s="409" t="s">
        <v>5784</v>
      </c>
      <c r="G7722" s="410" t="s">
        <v>5785</v>
      </c>
      <c r="H7722" s="408" t="s">
        <v>5786</v>
      </c>
      <c r="I7722" s="408" t="s">
        <v>5787</v>
      </c>
      <c r="J7722" s="408" t="s">
        <v>5788</v>
      </c>
      <c r="K7722" s="364"/>
      <c r="L7722" s="492"/>
    </row>
    <row r="7723" spans="1:13" x14ac:dyDescent="0.2">
      <c r="A7723" s="359" t="s">
        <v>12073</v>
      </c>
      <c r="B7723" s="365" t="s">
        <v>5789</v>
      </c>
      <c r="C7723" s="366" t="s">
        <v>6348</v>
      </c>
      <c r="D7723" s="365" t="s">
        <v>5791</v>
      </c>
      <c r="E7723" s="365" t="s">
        <v>489</v>
      </c>
      <c r="F7723" s="367">
        <v>26</v>
      </c>
      <c r="G7723" s="368" t="s">
        <v>5793</v>
      </c>
      <c r="H7723" s="369">
        <v>1</v>
      </c>
      <c r="I7723" s="370">
        <v>10.129999999999999</v>
      </c>
      <c r="J7723" s="370">
        <v>10.129999999999999</v>
      </c>
      <c r="K7723" s="371"/>
      <c r="L7723" s="495">
        <v>12.2</v>
      </c>
      <c r="M7723" s="488">
        <v>12.2</v>
      </c>
    </row>
    <row r="7724" spans="1:13" x14ac:dyDescent="0.2">
      <c r="A7724" s="359" t="s">
        <v>12075</v>
      </c>
      <c r="B7724" s="373" t="s">
        <v>5794</v>
      </c>
      <c r="C7724" s="374" t="s">
        <v>5795</v>
      </c>
      <c r="D7724" s="373" t="s">
        <v>5791</v>
      </c>
      <c r="E7724" s="373" t="s">
        <v>5302</v>
      </c>
      <c r="F7724" s="375" t="s">
        <v>5796</v>
      </c>
      <c r="G7724" s="376" t="s">
        <v>86</v>
      </c>
      <c r="H7724" s="377">
        <v>8.2199999999999995E-2</v>
      </c>
      <c r="I7724" s="378">
        <v>12.5</v>
      </c>
      <c r="J7724" s="378">
        <v>1.02</v>
      </c>
      <c r="K7724" s="379"/>
      <c r="L7724" s="493">
        <v>15.06</v>
      </c>
    </row>
    <row r="7725" spans="1:13" x14ac:dyDescent="0.2">
      <c r="A7725" s="359" t="s">
        <v>12077</v>
      </c>
      <c r="B7725" s="373" t="s">
        <v>5794</v>
      </c>
      <c r="C7725" s="374" t="s">
        <v>6283</v>
      </c>
      <c r="D7725" s="373" t="s">
        <v>5791</v>
      </c>
      <c r="E7725" s="373" t="s">
        <v>5557</v>
      </c>
      <c r="F7725" s="375" t="s">
        <v>5796</v>
      </c>
      <c r="G7725" s="376" t="s">
        <v>86</v>
      </c>
      <c r="H7725" s="377">
        <v>0.3</v>
      </c>
      <c r="I7725" s="378">
        <v>18.547020000000003</v>
      </c>
      <c r="J7725" s="378">
        <v>5.56</v>
      </c>
      <c r="K7725" s="379"/>
      <c r="L7725" s="493">
        <v>22.3</v>
      </c>
    </row>
    <row r="7726" spans="1:13" x14ac:dyDescent="0.2">
      <c r="A7726" s="359" t="s">
        <v>12078</v>
      </c>
      <c r="B7726" s="373" t="s">
        <v>5794</v>
      </c>
      <c r="C7726" s="374" t="s">
        <v>6337</v>
      </c>
      <c r="D7726" s="373" t="s">
        <v>5791</v>
      </c>
      <c r="E7726" s="373" t="s">
        <v>5620</v>
      </c>
      <c r="F7726" s="375" t="s">
        <v>5798</v>
      </c>
      <c r="G7726" s="376" t="s">
        <v>5305</v>
      </c>
      <c r="H7726" s="377">
        <v>0.1</v>
      </c>
      <c r="I7726" s="378">
        <v>0.94</v>
      </c>
      <c r="J7726" s="378">
        <v>0.09</v>
      </c>
      <c r="K7726" s="379"/>
      <c r="L7726" s="493">
        <v>1.1399999999999999</v>
      </c>
    </row>
    <row r="7727" spans="1:13" x14ac:dyDescent="0.2">
      <c r="A7727" s="359" t="s">
        <v>12079</v>
      </c>
      <c r="B7727" s="373" t="s">
        <v>5794</v>
      </c>
      <c r="C7727" s="374" t="s">
        <v>6349</v>
      </c>
      <c r="D7727" s="373" t="s">
        <v>5791</v>
      </c>
      <c r="E7727" s="373" t="s">
        <v>6350</v>
      </c>
      <c r="F7727" s="375" t="s">
        <v>5798</v>
      </c>
      <c r="G7727" s="376" t="s">
        <v>5566</v>
      </c>
      <c r="H7727" s="377">
        <v>0.16</v>
      </c>
      <c r="I7727" s="378">
        <v>21.65</v>
      </c>
      <c r="J7727" s="378">
        <v>3.46</v>
      </c>
      <c r="K7727" s="379"/>
      <c r="L7727" s="493">
        <v>26.09</v>
      </c>
    </row>
    <row r="7728" spans="1:13" x14ac:dyDescent="0.2">
      <c r="A7728" s="359" t="s">
        <v>15678</v>
      </c>
      <c r="B7728" s="381" t="s">
        <v>13492</v>
      </c>
      <c r="C7728" s="382" t="s">
        <v>5781</v>
      </c>
      <c r="D7728" s="381" t="s">
        <v>5782</v>
      </c>
      <c r="E7728" s="381" t="s">
        <v>5783</v>
      </c>
      <c r="F7728" s="383" t="s">
        <v>5784</v>
      </c>
      <c r="G7728" s="384" t="s">
        <v>5785</v>
      </c>
      <c r="H7728" s="382" t="s">
        <v>5786</v>
      </c>
      <c r="I7728" s="431" t="s">
        <v>5787</v>
      </c>
      <c r="J7728" s="382" t="s">
        <v>5788</v>
      </c>
      <c r="K7728" s="364"/>
    </row>
    <row r="7729" spans="1:13" ht="12.75" thickBot="1" x14ac:dyDescent="0.25">
      <c r="A7729" s="359" t="s">
        <v>15679</v>
      </c>
      <c r="B7729" s="385" t="s">
        <v>5789</v>
      </c>
      <c r="C7729" s="386" t="s">
        <v>6336</v>
      </c>
      <c r="D7729" s="385" t="s">
        <v>5791</v>
      </c>
      <c r="E7729" s="385" t="s">
        <v>482</v>
      </c>
      <c r="F7729" s="387">
        <v>26</v>
      </c>
      <c r="G7729" s="388" t="s">
        <v>5793</v>
      </c>
      <c r="H7729" s="389">
        <v>1</v>
      </c>
      <c r="I7729" s="432">
        <v>9.8600000000000012</v>
      </c>
      <c r="J7729" s="372">
        <v>9.8600000000000012</v>
      </c>
      <c r="K7729" s="371"/>
      <c r="L7729" s="488">
        <v>11.88</v>
      </c>
      <c r="M7729" s="488">
        <v>11.88</v>
      </c>
    </row>
    <row r="7730" spans="1:13" ht="12.75" thickTop="1" x14ac:dyDescent="0.2">
      <c r="A7730" s="359" t="s">
        <v>15680</v>
      </c>
      <c r="B7730" s="390" t="s">
        <v>5794</v>
      </c>
      <c r="C7730" s="391" t="s">
        <v>5795</v>
      </c>
      <c r="D7730" s="390" t="s">
        <v>5791</v>
      </c>
      <c r="E7730" s="390" t="s">
        <v>5302</v>
      </c>
      <c r="F7730" s="392" t="s">
        <v>5796</v>
      </c>
      <c r="G7730" s="393" t="s">
        <v>86</v>
      </c>
      <c r="H7730" s="394">
        <v>0.2</v>
      </c>
      <c r="I7730" s="395">
        <v>12.5</v>
      </c>
      <c r="J7730" s="395">
        <v>2.5</v>
      </c>
      <c r="K7730" s="379"/>
      <c r="L7730" s="491">
        <v>15.06</v>
      </c>
    </row>
    <row r="7731" spans="1:13" x14ac:dyDescent="0.2">
      <c r="A7731" s="359" t="s">
        <v>12082</v>
      </c>
      <c r="B7731" s="373" t="s">
        <v>5794</v>
      </c>
      <c r="C7731" s="374" t="s">
        <v>6283</v>
      </c>
      <c r="D7731" s="373" t="s">
        <v>5791</v>
      </c>
      <c r="E7731" s="373" t="s">
        <v>5557</v>
      </c>
      <c r="F7731" s="375" t="s">
        <v>5796</v>
      </c>
      <c r="G7731" s="376" t="s">
        <v>86</v>
      </c>
      <c r="H7731" s="377">
        <v>0.3</v>
      </c>
      <c r="I7731" s="378">
        <v>18.510000000000002</v>
      </c>
      <c r="J7731" s="378">
        <v>5.55</v>
      </c>
      <c r="K7731" s="379"/>
      <c r="L7731" s="493">
        <v>22.3</v>
      </c>
    </row>
    <row r="7732" spans="1:13" x14ac:dyDescent="0.2">
      <c r="A7732" s="359" t="s">
        <v>12084</v>
      </c>
      <c r="B7732" s="373" t="s">
        <v>5794</v>
      </c>
      <c r="C7732" s="374" t="s">
        <v>6337</v>
      </c>
      <c r="D7732" s="373" t="s">
        <v>5791</v>
      </c>
      <c r="E7732" s="373" t="s">
        <v>5620</v>
      </c>
      <c r="F7732" s="375" t="s">
        <v>5798</v>
      </c>
      <c r="G7732" s="376" t="s">
        <v>5305</v>
      </c>
      <c r="H7732" s="377">
        <v>0.15</v>
      </c>
      <c r="I7732" s="378">
        <v>0.94</v>
      </c>
      <c r="J7732" s="378">
        <v>0.14000000000000001</v>
      </c>
      <c r="K7732" s="379"/>
      <c r="L7732" s="493">
        <v>1.1399999999999999</v>
      </c>
    </row>
    <row r="7733" spans="1:13" x14ac:dyDescent="0.2">
      <c r="A7733" s="359" t="s">
        <v>12085</v>
      </c>
      <c r="B7733" s="373" t="s">
        <v>5794</v>
      </c>
      <c r="C7733" s="374" t="s">
        <v>6338</v>
      </c>
      <c r="D7733" s="373" t="s">
        <v>5791</v>
      </c>
      <c r="E7733" s="373" t="s">
        <v>6339</v>
      </c>
      <c r="F7733" s="375" t="s">
        <v>5798</v>
      </c>
      <c r="G7733" s="376" t="s">
        <v>5298</v>
      </c>
      <c r="H7733" s="377">
        <v>0.7</v>
      </c>
      <c r="I7733" s="378">
        <v>2.39</v>
      </c>
      <c r="J7733" s="378">
        <v>1.67</v>
      </c>
      <c r="K7733" s="379"/>
      <c r="L7733" s="493">
        <v>2.88</v>
      </c>
    </row>
    <row r="7734" spans="1:13" x14ac:dyDescent="0.2">
      <c r="A7734" s="359" t="s">
        <v>12086</v>
      </c>
      <c r="B7734" s="360" t="s">
        <v>13493</v>
      </c>
      <c r="C7734" s="361" t="s">
        <v>5781</v>
      </c>
      <c r="D7734" s="360" t="s">
        <v>5782</v>
      </c>
      <c r="E7734" s="360" t="s">
        <v>5783</v>
      </c>
      <c r="F7734" s="362" t="s">
        <v>5784</v>
      </c>
      <c r="G7734" s="363" t="s">
        <v>5785</v>
      </c>
      <c r="H7734" s="361" t="s">
        <v>5786</v>
      </c>
      <c r="I7734" s="361" t="s">
        <v>5787</v>
      </c>
      <c r="J7734" s="361" t="s">
        <v>5788</v>
      </c>
      <c r="K7734" s="364"/>
      <c r="L7734" s="494"/>
    </row>
    <row r="7735" spans="1:13" x14ac:dyDescent="0.2">
      <c r="A7735" s="359" t="s">
        <v>12087</v>
      </c>
      <c r="B7735" s="365" t="s">
        <v>5789</v>
      </c>
      <c r="C7735" s="366" t="s">
        <v>6353</v>
      </c>
      <c r="D7735" s="365" t="s">
        <v>5791</v>
      </c>
      <c r="E7735" s="365" t="s">
        <v>494</v>
      </c>
      <c r="F7735" s="367">
        <v>26</v>
      </c>
      <c r="G7735" s="368" t="s">
        <v>5793</v>
      </c>
      <c r="H7735" s="369">
        <v>1</v>
      </c>
      <c r="I7735" s="370">
        <v>7.9</v>
      </c>
      <c r="J7735" s="370">
        <v>7.9</v>
      </c>
      <c r="K7735" s="371"/>
      <c r="L7735" s="495">
        <v>9.51</v>
      </c>
      <c r="M7735" s="488">
        <v>9.51</v>
      </c>
    </row>
    <row r="7736" spans="1:13" x14ac:dyDescent="0.2">
      <c r="A7736" s="359" t="s">
        <v>15681</v>
      </c>
      <c r="B7736" s="396" t="s">
        <v>5794</v>
      </c>
      <c r="C7736" s="397" t="s">
        <v>5795</v>
      </c>
      <c r="D7736" s="396" t="s">
        <v>5791</v>
      </c>
      <c r="E7736" s="396" t="s">
        <v>5302</v>
      </c>
      <c r="F7736" s="398" t="s">
        <v>5796</v>
      </c>
      <c r="G7736" s="399" t="s">
        <v>86</v>
      </c>
      <c r="H7736" s="400">
        <v>8.2199999999999995E-2</v>
      </c>
      <c r="I7736" s="430">
        <v>12.5</v>
      </c>
      <c r="J7736" s="380">
        <v>1.02</v>
      </c>
      <c r="K7736" s="379"/>
      <c r="L7736" s="489">
        <v>15.06</v>
      </c>
    </row>
    <row r="7737" spans="1:13" ht="12.75" thickBot="1" x14ac:dyDescent="0.25">
      <c r="A7737" s="359" t="s">
        <v>15682</v>
      </c>
      <c r="B7737" s="396" t="s">
        <v>5794</v>
      </c>
      <c r="C7737" s="397" t="s">
        <v>6283</v>
      </c>
      <c r="D7737" s="396" t="s">
        <v>5791</v>
      </c>
      <c r="E7737" s="396" t="s">
        <v>5557</v>
      </c>
      <c r="F7737" s="398" t="s">
        <v>5796</v>
      </c>
      <c r="G7737" s="399" t="s">
        <v>86</v>
      </c>
      <c r="H7737" s="400">
        <v>0.2</v>
      </c>
      <c r="I7737" s="430">
        <v>18.5717</v>
      </c>
      <c r="J7737" s="380">
        <v>3.71</v>
      </c>
      <c r="K7737" s="379"/>
      <c r="L7737" s="489">
        <v>22.3</v>
      </c>
    </row>
    <row r="7738" spans="1:13" ht="12.75" thickTop="1" x14ac:dyDescent="0.2">
      <c r="A7738" s="359" t="s">
        <v>15683</v>
      </c>
      <c r="B7738" s="390" t="s">
        <v>5794</v>
      </c>
      <c r="C7738" s="391" t="s">
        <v>6337</v>
      </c>
      <c r="D7738" s="390" t="s">
        <v>5791</v>
      </c>
      <c r="E7738" s="390" t="s">
        <v>5620</v>
      </c>
      <c r="F7738" s="392" t="s">
        <v>5798</v>
      </c>
      <c r="G7738" s="393" t="s">
        <v>5305</v>
      </c>
      <c r="H7738" s="394">
        <v>0.1</v>
      </c>
      <c r="I7738" s="395">
        <v>0.94</v>
      </c>
      <c r="J7738" s="395">
        <v>0.09</v>
      </c>
      <c r="K7738" s="379"/>
      <c r="L7738" s="491">
        <v>1.1399999999999999</v>
      </c>
    </row>
    <row r="7739" spans="1:13" x14ac:dyDescent="0.2">
      <c r="A7739" s="359" t="s">
        <v>12088</v>
      </c>
      <c r="B7739" s="373" t="s">
        <v>5794</v>
      </c>
      <c r="C7739" s="374" t="s">
        <v>6354</v>
      </c>
      <c r="D7739" s="373" t="s">
        <v>5791</v>
      </c>
      <c r="E7739" s="373" t="s">
        <v>6355</v>
      </c>
      <c r="F7739" s="375" t="s">
        <v>5798</v>
      </c>
      <c r="G7739" s="376" t="s">
        <v>5566</v>
      </c>
      <c r="H7739" s="377">
        <v>0.17</v>
      </c>
      <c r="I7739" s="378">
        <v>18.12</v>
      </c>
      <c r="J7739" s="378">
        <v>3.08</v>
      </c>
      <c r="K7739" s="379"/>
      <c r="L7739" s="493">
        <v>21.84</v>
      </c>
    </row>
    <row r="7740" spans="1:13" x14ac:dyDescent="0.2">
      <c r="A7740" s="359" t="s">
        <v>12090</v>
      </c>
      <c r="B7740" s="360" t="s">
        <v>13494</v>
      </c>
      <c r="C7740" s="361" t="s">
        <v>5781</v>
      </c>
      <c r="D7740" s="360" t="s">
        <v>5782</v>
      </c>
      <c r="E7740" s="360" t="s">
        <v>5783</v>
      </c>
      <c r="F7740" s="362" t="s">
        <v>5784</v>
      </c>
      <c r="G7740" s="363" t="s">
        <v>5785</v>
      </c>
      <c r="H7740" s="361" t="s">
        <v>5786</v>
      </c>
      <c r="I7740" s="361" t="s">
        <v>5787</v>
      </c>
      <c r="J7740" s="361" t="s">
        <v>5788</v>
      </c>
      <c r="K7740" s="364"/>
      <c r="L7740" s="494"/>
    </row>
    <row r="7741" spans="1:13" x14ac:dyDescent="0.2">
      <c r="A7741" s="359" t="s">
        <v>12091</v>
      </c>
      <c r="B7741" s="365" t="s">
        <v>5789</v>
      </c>
      <c r="C7741" s="366" t="s">
        <v>6357</v>
      </c>
      <c r="D7741" s="365" t="s">
        <v>5791</v>
      </c>
      <c r="E7741" s="365" t="s">
        <v>498</v>
      </c>
      <c r="F7741" s="367">
        <v>26</v>
      </c>
      <c r="G7741" s="368" t="s">
        <v>5793</v>
      </c>
      <c r="H7741" s="369">
        <v>1</v>
      </c>
      <c r="I7741" s="370">
        <v>11.07</v>
      </c>
      <c r="J7741" s="370">
        <v>11.07</v>
      </c>
      <c r="K7741" s="371"/>
      <c r="L7741" s="495">
        <v>13.32</v>
      </c>
      <c r="M7741" s="488">
        <v>13.32</v>
      </c>
    </row>
    <row r="7742" spans="1:13" x14ac:dyDescent="0.2">
      <c r="A7742" s="359" t="s">
        <v>12092</v>
      </c>
      <c r="B7742" s="373" t="s">
        <v>5794</v>
      </c>
      <c r="C7742" s="374" t="s">
        <v>5795</v>
      </c>
      <c r="D7742" s="373" t="s">
        <v>5791</v>
      </c>
      <c r="E7742" s="373" t="s">
        <v>5302</v>
      </c>
      <c r="F7742" s="375" t="s">
        <v>5796</v>
      </c>
      <c r="G7742" s="376" t="s">
        <v>86</v>
      </c>
      <c r="H7742" s="377">
        <v>8.2199999999999995E-2</v>
      </c>
      <c r="I7742" s="378">
        <v>12.5</v>
      </c>
      <c r="J7742" s="378">
        <v>1.02</v>
      </c>
      <c r="K7742" s="379"/>
      <c r="L7742" s="493">
        <v>15.06</v>
      </c>
    </row>
    <row r="7743" spans="1:13" x14ac:dyDescent="0.2">
      <c r="A7743" s="359" t="s">
        <v>12093</v>
      </c>
      <c r="B7743" s="373" t="s">
        <v>5794</v>
      </c>
      <c r="C7743" s="374" t="s">
        <v>6283</v>
      </c>
      <c r="D7743" s="373" t="s">
        <v>5791</v>
      </c>
      <c r="E7743" s="373" t="s">
        <v>5557</v>
      </c>
      <c r="F7743" s="375" t="s">
        <v>5796</v>
      </c>
      <c r="G7743" s="376" t="s">
        <v>86</v>
      </c>
      <c r="H7743" s="377">
        <v>0.30209999999999998</v>
      </c>
      <c r="I7743" s="378">
        <v>18.547020000000007</v>
      </c>
      <c r="J7743" s="378">
        <v>5.6</v>
      </c>
      <c r="K7743" s="379"/>
      <c r="L7743" s="493">
        <v>22.3</v>
      </c>
    </row>
    <row r="7744" spans="1:13" x14ac:dyDescent="0.2">
      <c r="A7744" s="359" t="s">
        <v>12094</v>
      </c>
      <c r="B7744" s="373" t="s">
        <v>5794</v>
      </c>
      <c r="C7744" s="374" t="s">
        <v>6337</v>
      </c>
      <c r="D7744" s="373" t="s">
        <v>5791</v>
      </c>
      <c r="E7744" s="373" t="s">
        <v>5620</v>
      </c>
      <c r="F7744" s="375" t="s">
        <v>5798</v>
      </c>
      <c r="G7744" s="376" t="s">
        <v>5305</v>
      </c>
      <c r="H7744" s="377">
        <v>0.1</v>
      </c>
      <c r="I7744" s="378">
        <v>0.94</v>
      </c>
      <c r="J7744" s="378">
        <v>0.09</v>
      </c>
      <c r="K7744" s="379"/>
      <c r="L7744" s="493">
        <v>1.1399999999999999</v>
      </c>
    </row>
    <row r="7745" spans="1:13" x14ac:dyDescent="0.2">
      <c r="A7745" s="359" t="s">
        <v>12095</v>
      </c>
      <c r="B7745" s="373" t="s">
        <v>5794</v>
      </c>
      <c r="C7745" s="374" t="s">
        <v>6343</v>
      </c>
      <c r="D7745" s="373" t="s">
        <v>5791</v>
      </c>
      <c r="E7745" s="373" t="s">
        <v>6344</v>
      </c>
      <c r="F7745" s="375" t="s">
        <v>5798</v>
      </c>
      <c r="G7745" s="376" t="s">
        <v>5566</v>
      </c>
      <c r="H7745" s="377">
        <v>0.12</v>
      </c>
      <c r="I7745" s="378">
        <v>7.52</v>
      </c>
      <c r="J7745" s="378">
        <v>0.9</v>
      </c>
      <c r="K7745" s="379"/>
      <c r="L7745" s="493">
        <v>9.06</v>
      </c>
    </row>
    <row r="7746" spans="1:13" x14ac:dyDescent="0.2">
      <c r="A7746" s="359" t="s">
        <v>12096</v>
      </c>
      <c r="B7746" s="373" t="s">
        <v>5794</v>
      </c>
      <c r="C7746" s="374" t="s">
        <v>6349</v>
      </c>
      <c r="D7746" s="373" t="s">
        <v>5791</v>
      </c>
      <c r="E7746" s="373" t="s">
        <v>6350</v>
      </c>
      <c r="F7746" s="375" t="s">
        <v>5798</v>
      </c>
      <c r="G7746" s="376" t="s">
        <v>5566</v>
      </c>
      <c r="H7746" s="377">
        <v>0.16</v>
      </c>
      <c r="I7746" s="378">
        <v>21.65</v>
      </c>
      <c r="J7746" s="378">
        <v>3.46</v>
      </c>
      <c r="K7746" s="379"/>
      <c r="L7746" s="493">
        <v>26.09</v>
      </c>
    </row>
    <row r="7747" spans="1:13" x14ac:dyDescent="0.2">
      <c r="A7747" s="359" t="s">
        <v>15684</v>
      </c>
      <c r="B7747" s="381" t="s">
        <v>13495</v>
      </c>
      <c r="C7747" s="382" t="s">
        <v>5781</v>
      </c>
      <c r="D7747" s="381" t="s">
        <v>5782</v>
      </c>
      <c r="E7747" s="381" t="s">
        <v>5783</v>
      </c>
      <c r="F7747" s="383" t="s">
        <v>5784</v>
      </c>
      <c r="G7747" s="384" t="s">
        <v>5785</v>
      </c>
      <c r="H7747" s="382" t="s">
        <v>5786</v>
      </c>
      <c r="I7747" s="431" t="s">
        <v>5787</v>
      </c>
      <c r="J7747" s="382" t="s">
        <v>5788</v>
      </c>
      <c r="K7747" s="364"/>
    </row>
    <row r="7748" spans="1:13" ht="12.75" thickBot="1" x14ac:dyDescent="0.25">
      <c r="A7748" s="359" t="s">
        <v>15685</v>
      </c>
      <c r="B7748" s="385" t="s">
        <v>5789</v>
      </c>
      <c r="C7748" s="386" t="s">
        <v>6359</v>
      </c>
      <c r="D7748" s="385" t="s">
        <v>5791</v>
      </c>
      <c r="E7748" s="385" t="s">
        <v>502</v>
      </c>
      <c r="F7748" s="387">
        <v>26</v>
      </c>
      <c r="G7748" s="388" t="s">
        <v>5793</v>
      </c>
      <c r="H7748" s="389">
        <v>1</v>
      </c>
      <c r="I7748" s="432">
        <v>10.64</v>
      </c>
      <c r="J7748" s="372">
        <v>10.64</v>
      </c>
      <c r="K7748" s="371"/>
      <c r="L7748" s="488">
        <v>12.82</v>
      </c>
      <c r="M7748" s="488">
        <v>12.82</v>
      </c>
    </row>
    <row r="7749" spans="1:13" ht="12.75" thickTop="1" x14ac:dyDescent="0.2">
      <c r="A7749" s="359" t="s">
        <v>15686</v>
      </c>
      <c r="B7749" s="390" t="s">
        <v>5794</v>
      </c>
      <c r="C7749" s="391" t="s">
        <v>5795</v>
      </c>
      <c r="D7749" s="390" t="s">
        <v>5791</v>
      </c>
      <c r="E7749" s="390" t="s">
        <v>5302</v>
      </c>
      <c r="F7749" s="392" t="s">
        <v>5796</v>
      </c>
      <c r="G7749" s="393" t="s">
        <v>86</v>
      </c>
      <c r="H7749" s="394">
        <v>8.2199999999999995E-2</v>
      </c>
      <c r="I7749" s="395">
        <v>12.5</v>
      </c>
      <c r="J7749" s="395">
        <v>1.02</v>
      </c>
      <c r="K7749" s="379"/>
      <c r="L7749" s="491">
        <v>15.06</v>
      </c>
    </row>
    <row r="7750" spans="1:13" x14ac:dyDescent="0.2">
      <c r="A7750" s="359" t="s">
        <v>12097</v>
      </c>
      <c r="B7750" s="373" t="s">
        <v>5794</v>
      </c>
      <c r="C7750" s="374" t="s">
        <v>6283</v>
      </c>
      <c r="D7750" s="373" t="s">
        <v>5791</v>
      </c>
      <c r="E7750" s="373" t="s">
        <v>5557</v>
      </c>
      <c r="F7750" s="375" t="s">
        <v>5796</v>
      </c>
      <c r="G7750" s="376" t="s">
        <v>86</v>
      </c>
      <c r="H7750" s="377">
        <v>0.3463</v>
      </c>
      <c r="I7750" s="378">
        <v>18.510000000000002</v>
      </c>
      <c r="J7750" s="378">
        <v>6.41</v>
      </c>
      <c r="K7750" s="379"/>
      <c r="L7750" s="493">
        <v>22.3</v>
      </c>
    </row>
    <row r="7751" spans="1:13" x14ac:dyDescent="0.2">
      <c r="A7751" s="359" t="s">
        <v>12099</v>
      </c>
      <c r="B7751" s="373" t="s">
        <v>5794</v>
      </c>
      <c r="C7751" s="374" t="s">
        <v>6360</v>
      </c>
      <c r="D7751" s="373" t="s">
        <v>5791</v>
      </c>
      <c r="E7751" s="373" t="s">
        <v>6361</v>
      </c>
      <c r="F7751" s="375" t="s">
        <v>5798</v>
      </c>
      <c r="G7751" s="376" t="s">
        <v>5566</v>
      </c>
      <c r="H7751" s="377">
        <v>0.24</v>
      </c>
      <c r="I7751" s="378">
        <v>13.39</v>
      </c>
      <c r="J7751" s="378">
        <v>3.21</v>
      </c>
      <c r="K7751" s="379"/>
      <c r="L7751" s="493">
        <v>16.14</v>
      </c>
    </row>
    <row r="7752" spans="1:13" x14ac:dyDescent="0.2">
      <c r="A7752" s="359" t="s">
        <v>12101</v>
      </c>
      <c r="B7752" s="360" t="s">
        <v>13496</v>
      </c>
      <c r="C7752" s="361" t="s">
        <v>5781</v>
      </c>
      <c r="D7752" s="360" t="s">
        <v>5782</v>
      </c>
      <c r="E7752" s="360" t="s">
        <v>5783</v>
      </c>
      <c r="F7752" s="362" t="s">
        <v>5784</v>
      </c>
      <c r="G7752" s="363" t="s">
        <v>5785</v>
      </c>
      <c r="H7752" s="361" t="s">
        <v>5786</v>
      </c>
      <c r="I7752" s="361" t="s">
        <v>5787</v>
      </c>
      <c r="J7752" s="361" t="s">
        <v>5788</v>
      </c>
      <c r="K7752" s="364"/>
      <c r="L7752" s="494"/>
    </row>
    <row r="7753" spans="1:13" x14ac:dyDescent="0.2">
      <c r="A7753" s="359" t="s">
        <v>12102</v>
      </c>
      <c r="B7753" s="365" t="s">
        <v>5789</v>
      </c>
      <c r="C7753" s="366" t="s">
        <v>6363</v>
      </c>
      <c r="D7753" s="365" t="s">
        <v>5791</v>
      </c>
      <c r="E7753" s="365" t="s">
        <v>506</v>
      </c>
      <c r="F7753" s="367">
        <v>26</v>
      </c>
      <c r="G7753" s="368" t="s">
        <v>5793</v>
      </c>
      <c r="H7753" s="369">
        <v>1</v>
      </c>
      <c r="I7753" s="370">
        <v>21.759999999999998</v>
      </c>
      <c r="J7753" s="370">
        <v>21.759999999999998</v>
      </c>
      <c r="K7753" s="371"/>
      <c r="L7753" s="495">
        <v>26.18</v>
      </c>
      <c r="M7753" s="488">
        <v>26.18</v>
      </c>
    </row>
    <row r="7754" spans="1:13" x14ac:dyDescent="0.2">
      <c r="A7754" s="359" t="s">
        <v>12103</v>
      </c>
      <c r="B7754" s="373" t="s">
        <v>5794</v>
      </c>
      <c r="C7754" s="374" t="s">
        <v>5795</v>
      </c>
      <c r="D7754" s="373" t="s">
        <v>5791</v>
      </c>
      <c r="E7754" s="373" t="s">
        <v>5302</v>
      </c>
      <c r="F7754" s="375" t="s">
        <v>5796</v>
      </c>
      <c r="G7754" s="376" t="s">
        <v>86</v>
      </c>
      <c r="H7754" s="377">
        <v>0.27350000000000002</v>
      </c>
      <c r="I7754" s="378">
        <v>12.5</v>
      </c>
      <c r="J7754" s="378">
        <v>3.41</v>
      </c>
      <c r="K7754" s="379"/>
      <c r="L7754" s="493">
        <v>15.06</v>
      </c>
    </row>
    <row r="7755" spans="1:13" x14ac:dyDescent="0.2">
      <c r="A7755" s="359" t="s">
        <v>12104</v>
      </c>
      <c r="B7755" s="373" t="s">
        <v>5794</v>
      </c>
      <c r="C7755" s="374" t="s">
        <v>6342</v>
      </c>
      <c r="D7755" s="373" t="s">
        <v>5791</v>
      </c>
      <c r="E7755" s="373" t="s">
        <v>5572</v>
      </c>
      <c r="F7755" s="375" t="s">
        <v>5798</v>
      </c>
      <c r="G7755" s="376" t="s">
        <v>5566</v>
      </c>
      <c r="H7755" s="377">
        <v>7.1499999999999994E-2</v>
      </c>
      <c r="I7755" s="378">
        <v>16.899999999999999</v>
      </c>
      <c r="J7755" s="378">
        <v>1.2</v>
      </c>
      <c r="K7755" s="379"/>
      <c r="L7755" s="493">
        <v>20.37</v>
      </c>
    </row>
    <row r="7756" spans="1:13" x14ac:dyDescent="0.2">
      <c r="A7756" s="359" t="s">
        <v>12105</v>
      </c>
      <c r="B7756" s="373" t="s">
        <v>5794</v>
      </c>
      <c r="C7756" s="374" t="s">
        <v>6283</v>
      </c>
      <c r="D7756" s="373" t="s">
        <v>5791</v>
      </c>
      <c r="E7756" s="373" t="s">
        <v>5557</v>
      </c>
      <c r="F7756" s="375" t="s">
        <v>5796</v>
      </c>
      <c r="G7756" s="376" t="s">
        <v>86</v>
      </c>
      <c r="H7756" s="377">
        <v>0.48220000000000002</v>
      </c>
      <c r="I7756" s="378">
        <v>18.571700000000003</v>
      </c>
      <c r="J7756" s="378">
        <v>8.9499999999999993</v>
      </c>
      <c r="K7756" s="379"/>
      <c r="L7756" s="493">
        <v>22.3</v>
      </c>
    </row>
    <row r="7757" spans="1:13" ht="36" x14ac:dyDescent="0.2">
      <c r="A7757" s="359" t="s">
        <v>15687</v>
      </c>
      <c r="B7757" s="396" t="s">
        <v>5794</v>
      </c>
      <c r="C7757" s="397" t="s">
        <v>6364</v>
      </c>
      <c r="D7757" s="396" t="s">
        <v>5791</v>
      </c>
      <c r="E7757" s="396" t="s">
        <v>6365</v>
      </c>
      <c r="F7757" s="398" t="s">
        <v>5798</v>
      </c>
      <c r="G7757" s="399" t="s">
        <v>5305</v>
      </c>
      <c r="H7757" s="400">
        <v>5.3E-3</v>
      </c>
      <c r="I7757" s="430">
        <v>2.2599999999999998</v>
      </c>
      <c r="J7757" s="380">
        <v>0.01</v>
      </c>
      <c r="K7757" s="379"/>
      <c r="L7757" s="489">
        <v>2.73</v>
      </c>
    </row>
    <row r="7758" spans="1:13" ht="12.75" thickBot="1" x14ac:dyDescent="0.25">
      <c r="A7758" s="359" t="s">
        <v>15688</v>
      </c>
      <c r="B7758" s="396" t="s">
        <v>5794</v>
      </c>
      <c r="C7758" s="397" t="s">
        <v>6259</v>
      </c>
      <c r="D7758" s="396" t="s">
        <v>5791</v>
      </c>
      <c r="E7758" s="396" t="s">
        <v>5411</v>
      </c>
      <c r="F7758" s="398" t="s">
        <v>5798</v>
      </c>
      <c r="G7758" s="399" t="s">
        <v>5305</v>
      </c>
      <c r="H7758" s="400">
        <v>0.18</v>
      </c>
      <c r="I7758" s="430">
        <v>2.2400000000000002</v>
      </c>
      <c r="J7758" s="380">
        <v>0.4</v>
      </c>
      <c r="K7758" s="379"/>
      <c r="L7758" s="489">
        <v>2.71</v>
      </c>
    </row>
    <row r="7759" spans="1:13" ht="12.75" thickTop="1" x14ac:dyDescent="0.2">
      <c r="A7759" s="359" t="s">
        <v>15689</v>
      </c>
      <c r="B7759" s="390" t="s">
        <v>5794</v>
      </c>
      <c r="C7759" s="391" t="s">
        <v>6345</v>
      </c>
      <c r="D7759" s="390" t="s">
        <v>5791</v>
      </c>
      <c r="E7759" s="390" t="s">
        <v>5570</v>
      </c>
      <c r="F7759" s="392" t="s">
        <v>5798</v>
      </c>
      <c r="G7759" s="393" t="s">
        <v>5566</v>
      </c>
      <c r="H7759" s="394">
        <v>0.109</v>
      </c>
      <c r="I7759" s="395">
        <v>28.73</v>
      </c>
      <c r="J7759" s="395">
        <v>3.13</v>
      </c>
      <c r="K7759" s="379"/>
      <c r="L7759" s="491">
        <v>34.619999999999997</v>
      </c>
    </row>
    <row r="7760" spans="1:13" x14ac:dyDescent="0.2">
      <c r="A7760" s="359" t="s">
        <v>12106</v>
      </c>
      <c r="B7760" s="373" t="s">
        <v>5794</v>
      </c>
      <c r="C7760" s="374" t="s">
        <v>6366</v>
      </c>
      <c r="D7760" s="373" t="s">
        <v>5791</v>
      </c>
      <c r="E7760" s="373" t="s">
        <v>5565</v>
      </c>
      <c r="F7760" s="375" t="s">
        <v>5798</v>
      </c>
      <c r="G7760" s="376" t="s">
        <v>5566</v>
      </c>
      <c r="H7760" s="377">
        <v>0.12859999999999999</v>
      </c>
      <c r="I7760" s="378">
        <v>36.26</v>
      </c>
      <c r="J7760" s="378">
        <v>4.66</v>
      </c>
      <c r="K7760" s="379"/>
      <c r="L7760" s="493">
        <v>43.69</v>
      </c>
    </row>
    <row r="7761" spans="1:13" x14ac:dyDescent="0.2">
      <c r="A7761" s="359" t="s">
        <v>12108</v>
      </c>
      <c r="B7761" s="360" t="s">
        <v>13497</v>
      </c>
      <c r="C7761" s="361" t="s">
        <v>5781</v>
      </c>
      <c r="D7761" s="360" t="s">
        <v>5782</v>
      </c>
      <c r="E7761" s="360" t="s">
        <v>5783</v>
      </c>
      <c r="F7761" s="362" t="s">
        <v>5784</v>
      </c>
      <c r="G7761" s="363" t="s">
        <v>5785</v>
      </c>
      <c r="H7761" s="361" t="s">
        <v>5786</v>
      </c>
      <c r="I7761" s="361" t="s">
        <v>5787</v>
      </c>
      <c r="J7761" s="361" t="s">
        <v>5788</v>
      </c>
      <c r="K7761" s="364"/>
      <c r="L7761" s="494"/>
    </row>
    <row r="7762" spans="1:13" x14ac:dyDescent="0.2">
      <c r="A7762" s="359" t="s">
        <v>12109</v>
      </c>
      <c r="B7762" s="365" t="s">
        <v>5789</v>
      </c>
      <c r="C7762" s="366" t="s">
        <v>6363</v>
      </c>
      <c r="D7762" s="365" t="s">
        <v>5791</v>
      </c>
      <c r="E7762" s="365" t="s">
        <v>506</v>
      </c>
      <c r="F7762" s="367">
        <v>26</v>
      </c>
      <c r="G7762" s="368" t="s">
        <v>5793</v>
      </c>
      <c r="H7762" s="369">
        <v>1</v>
      </c>
      <c r="I7762" s="370">
        <v>21.759999999999998</v>
      </c>
      <c r="J7762" s="370">
        <v>21.759999999999998</v>
      </c>
      <c r="K7762" s="371"/>
      <c r="L7762" s="495">
        <v>26.18</v>
      </c>
      <c r="M7762" s="488">
        <v>26.18</v>
      </c>
    </row>
    <row r="7763" spans="1:13" x14ac:dyDescent="0.2">
      <c r="A7763" s="359" t="s">
        <v>12110</v>
      </c>
      <c r="B7763" s="373" t="s">
        <v>5794</v>
      </c>
      <c r="C7763" s="374" t="s">
        <v>5795</v>
      </c>
      <c r="D7763" s="373" t="s">
        <v>5791</v>
      </c>
      <c r="E7763" s="373" t="s">
        <v>5302</v>
      </c>
      <c r="F7763" s="375" t="s">
        <v>5796</v>
      </c>
      <c r="G7763" s="376" t="s">
        <v>86</v>
      </c>
      <c r="H7763" s="377">
        <v>0.27350000000000002</v>
      </c>
      <c r="I7763" s="378">
        <v>12.5</v>
      </c>
      <c r="J7763" s="378">
        <v>3.41</v>
      </c>
      <c r="K7763" s="379"/>
      <c r="L7763" s="493">
        <v>15.06</v>
      </c>
    </row>
    <row r="7764" spans="1:13" x14ac:dyDescent="0.2">
      <c r="A7764" s="359" t="s">
        <v>12111</v>
      </c>
      <c r="B7764" s="373" t="s">
        <v>5794</v>
      </c>
      <c r="C7764" s="374" t="s">
        <v>6342</v>
      </c>
      <c r="D7764" s="373" t="s">
        <v>5791</v>
      </c>
      <c r="E7764" s="373" t="s">
        <v>5572</v>
      </c>
      <c r="F7764" s="375" t="s">
        <v>5798</v>
      </c>
      <c r="G7764" s="376" t="s">
        <v>5566</v>
      </c>
      <c r="H7764" s="377">
        <v>7.1499999999999994E-2</v>
      </c>
      <c r="I7764" s="378">
        <v>16.899999999999999</v>
      </c>
      <c r="J7764" s="378">
        <v>1.2</v>
      </c>
      <c r="K7764" s="379"/>
      <c r="L7764" s="493">
        <v>20.37</v>
      </c>
    </row>
    <row r="7765" spans="1:13" x14ac:dyDescent="0.2">
      <c r="A7765" s="359" t="s">
        <v>15690</v>
      </c>
      <c r="B7765" s="396" t="s">
        <v>5794</v>
      </c>
      <c r="C7765" s="397" t="s">
        <v>6283</v>
      </c>
      <c r="D7765" s="396" t="s">
        <v>5791</v>
      </c>
      <c r="E7765" s="396" t="s">
        <v>5557</v>
      </c>
      <c r="F7765" s="398" t="s">
        <v>5796</v>
      </c>
      <c r="G7765" s="399" t="s">
        <v>86</v>
      </c>
      <c r="H7765" s="400">
        <v>0.48220000000000002</v>
      </c>
      <c r="I7765" s="430">
        <v>18.571700000000003</v>
      </c>
      <c r="J7765" s="380">
        <v>8.9499999999999993</v>
      </c>
      <c r="K7765" s="379"/>
      <c r="L7765" s="489">
        <v>22.3</v>
      </c>
    </row>
    <row r="7766" spans="1:13" ht="36.75" thickBot="1" x14ac:dyDescent="0.25">
      <c r="A7766" s="359" t="s">
        <v>15691</v>
      </c>
      <c r="B7766" s="396" t="s">
        <v>5794</v>
      </c>
      <c r="C7766" s="397" t="s">
        <v>6364</v>
      </c>
      <c r="D7766" s="396" t="s">
        <v>5791</v>
      </c>
      <c r="E7766" s="396" t="s">
        <v>6365</v>
      </c>
      <c r="F7766" s="398" t="s">
        <v>5798</v>
      </c>
      <c r="G7766" s="399" t="s">
        <v>5305</v>
      </c>
      <c r="H7766" s="400">
        <v>5.3E-3</v>
      </c>
      <c r="I7766" s="430">
        <v>2.2599999999999998</v>
      </c>
      <c r="J7766" s="380">
        <v>0.01</v>
      </c>
      <c r="K7766" s="379"/>
      <c r="L7766" s="489">
        <v>2.73</v>
      </c>
    </row>
    <row r="7767" spans="1:13" ht="12.75" thickTop="1" x14ac:dyDescent="0.2">
      <c r="A7767" s="359" t="s">
        <v>15692</v>
      </c>
      <c r="B7767" s="390" t="s">
        <v>5794</v>
      </c>
      <c r="C7767" s="391" t="s">
        <v>6259</v>
      </c>
      <c r="D7767" s="390" t="s">
        <v>5791</v>
      </c>
      <c r="E7767" s="390" t="s">
        <v>5411</v>
      </c>
      <c r="F7767" s="392" t="s">
        <v>5798</v>
      </c>
      <c r="G7767" s="393" t="s">
        <v>5305</v>
      </c>
      <c r="H7767" s="394">
        <v>0.18</v>
      </c>
      <c r="I7767" s="395">
        <v>2.2400000000000002</v>
      </c>
      <c r="J7767" s="395">
        <v>0.4</v>
      </c>
      <c r="K7767" s="379"/>
      <c r="L7767" s="491">
        <v>2.71</v>
      </c>
    </row>
    <row r="7768" spans="1:13" x14ac:dyDescent="0.2">
      <c r="A7768" s="359" t="s">
        <v>12112</v>
      </c>
      <c r="B7768" s="373" t="s">
        <v>5794</v>
      </c>
      <c r="C7768" s="374" t="s">
        <v>6345</v>
      </c>
      <c r="D7768" s="373" t="s">
        <v>5791</v>
      </c>
      <c r="E7768" s="373" t="s">
        <v>5570</v>
      </c>
      <c r="F7768" s="375" t="s">
        <v>5798</v>
      </c>
      <c r="G7768" s="376" t="s">
        <v>5566</v>
      </c>
      <c r="H7768" s="377">
        <v>0.109</v>
      </c>
      <c r="I7768" s="378">
        <v>28.73</v>
      </c>
      <c r="J7768" s="378">
        <v>3.13</v>
      </c>
      <c r="K7768" s="379"/>
      <c r="L7768" s="493">
        <v>34.619999999999997</v>
      </c>
    </row>
    <row r="7769" spans="1:13" x14ac:dyDescent="0.2">
      <c r="A7769" s="359" t="s">
        <v>12114</v>
      </c>
      <c r="B7769" s="373" t="s">
        <v>5794</v>
      </c>
      <c r="C7769" s="374" t="s">
        <v>6366</v>
      </c>
      <c r="D7769" s="373" t="s">
        <v>5791</v>
      </c>
      <c r="E7769" s="373" t="s">
        <v>5565</v>
      </c>
      <c r="F7769" s="375" t="s">
        <v>5798</v>
      </c>
      <c r="G7769" s="376" t="s">
        <v>5566</v>
      </c>
      <c r="H7769" s="377">
        <v>0.12859999999999999</v>
      </c>
      <c r="I7769" s="378">
        <v>36.26</v>
      </c>
      <c r="J7769" s="378">
        <v>4.66</v>
      </c>
      <c r="K7769" s="379"/>
      <c r="L7769" s="493">
        <v>43.69</v>
      </c>
    </row>
    <row r="7770" spans="1:13" x14ac:dyDescent="0.2">
      <c r="A7770" s="359" t="s">
        <v>12115</v>
      </c>
      <c r="B7770" s="360" t="s">
        <v>13498</v>
      </c>
      <c r="C7770" s="361" t="s">
        <v>5781</v>
      </c>
      <c r="D7770" s="360" t="s">
        <v>5782</v>
      </c>
      <c r="E7770" s="360" t="s">
        <v>5783</v>
      </c>
      <c r="F7770" s="362" t="s">
        <v>5784</v>
      </c>
      <c r="G7770" s="363" t="s">
        <v>5785</v>
      </c>
      <c r="H7770" s="361" t="s">
        <v>5786</v>
      </c>
      <c r="I7770" s="361" t="s">
        <v>5787</v>
      </c>
      <c r="J7770" s="361" t="s">
        <v>5788</v>
      </c>
      <c r="K7770" s="364"/>
      <c r="L7770" s="494"/>
    </row>
    <row r="7771" spans="1:13" x14ac:dyDescent="0.2">
      <c r="A7771" s="359" t="s">
        <v>12116</v>
      </c>
      <c r="B7771" s="365" t="s">
        <v>5789</v>
      </c>
      <c r="C7771" s="366" t="s">
        <v>6369</v>
      </c>
      <c r="D7771" s="365" t="s">
        <v>5791</v>
      </c>
      <c r="E7771" s="365" t="s">
        <v>513</v>
      </c>
      <c r="F7771" s="367">
        <v>26</v>
      </c>
      <c r="G7771" s="368" t="s">
        <v>5793</v>
      </c>
      <c r="H7771" s="369">
        <v>1</v>
      </c>
      <c r="I7771" s="370">
        <v>11.02</v>
      </c>
      <c r="J7771" s="370">
        <v>11.02</v>
      </c>
      <c r="K7771" s="371"/>
      <c r="L7771" s="495">
        <v>13.26</v>
      </c>
      <c r="M7771" s="488">
        <v>13.26</v>
      </c>
    </row>
    <row r="7772" spans="1:13" x14ac:dyDescent="0.2">
      <c r="A7772" s="359" t="s">
        <v>12117</v>
      </c>
      <c r="B7772" s="373" t="s">
        <v>5794</v>
      </c>
      <c r="C7772" s="374" t="s">
        <v>5795</v>
      </c>
      <c r="D7772" s="373" t="s">
        <v>5791</v>
      </c>
      <c r="E7772" s="373" t="s">
        <v>5302</v>
      </c>
      <c r="F7772" s="375" t="s">
        <v>5796</v>
      </c>
      <c r="G7772" s="376" t="s">
        <v>86</v>
      </c>
      <c r="H7772" s="377">
        <v>7.0000000000000007E-2</v>
      </c>
      <c r="I7772" s="378">
        <v>12.5</v>
      </c>
      <c r="J7772" s="378">
        <v>0.87</v>
      </c>
      <c r="K7772" s="379"/>
      <c r="L7772" s="493">
        <v>15.06</v>
      </c>
    </row>
    <row r="7773" spans="1:13" x14ac:dyDescent="0.2">
      <c r="A7773" s="359" t="s">
        <v>15693</v>
      </c>
      <c r="B7773" s="396" t="s">
        <v>5794</v>
      </c>
      <c r="C7773" s="397" t="s">
        <v>6283</v>
      </c>
      <c r="D7773" s="396" t="s">
        <v>5791</v>
      </c>
      <c r="E7773" s="396" t="s">
        <v>5557</v>
      </c>
      <c r="F7773" s="398" t="s">
        <v>5796</v>
      </c>
      <c r="G7773" s="399" t="s">
        <v>86</v>
      </c>
      <c r="H7773" s="400">
        <v>0.13</v>
      </c>
      <c r="I7773" s="430">
        <v>18.5717</v>
      </c>
      <c r="J7773" s="380">
        <v>2.41</v>
      </c>
      <c r="K7773" s="379"/>
      <c r="L7773" s="489">
        <v>22.3</v>
      </c>
    </row>
    <row r="7774" spans="1:13" ht="36.75" thickBot="1" x14ac:dyDescent="0.25">
      <c r="A7774" s="359" t="s">
        <v>15694</v>
      </c>
      <c r="B7774" s="396" t="s">
        <v>5794</v>
      </c>
      <c r="C7774" s="397" t="s">
        <v>6364</v>
      </c>
      <c r="D7774" s="396" t="s">
        <v>5791</v>
      </c>
      <c r="E7774" s="396" t="s">
        <v>6365</v>
      </c>
      <c r="F7774" s="398" t="s">
        <v>5798</v>
      </c>
      <c r="G7774" s="399" t="s">
        <v>5305</v>
      </c>
      <c r="H7774" s="400">
        <v>5.3E-3</v>
      </c>
      <c r="I7774" s="430">
        <v>2.2599999999999998</v>
      </c>
      <c r="J7774" s="380">
        <v>0.01</v>
      </c>
      <c r="K7774" s="379"/>
      <c r="L7774" s="489">
        <v>2.73</v>
      </c>
    </row>
    <row r="7775" spans="1:13" ht="12.75" thickTop="1" x14ac:dyDescent="0.2">
      <c r="A7775" s="359" t="s">
        <v>15695</v>
      </c>
      <c r="B7775" s="390" t="s">
        <v>5794</v>
      </c>
      <c r="C7775" s="391" t="s">
        <v>6370</v>
      </c>
      <c r="D7775" s="390" t="s">
        <v>5791</v>
      </c>
      <c r="E7775" s="390" t="s">
        <v>6371</v>
      </c>
      <c r="F7775" s="392" t="s">
        <v>5798</v>
      </c>
      <c r="G7775" s="393" t="s">
        <v>5566</v>
      </c>
      <c r="H7775" s="394">
        <v>0.03</v>
      </c>
      <c r="I7775" s="395">
        <v>21.18</v>
      </c>
      <c r="J7775" s="395">
        <v>0.63</v>
      </c>
      <c r="K7775" s="379"/>
      <c r="L7775" s="491">
        <v>25.52</v>
      </c>
    </row>
    <row r="7776" spans="1:13" x14ac:dyDescent="0.2">
      <c r="A7776" s="359" t="s">
        <v>12118</v>
      </c>
      <c r="B7776" s="373" t="s">
        <v>5794</v>
      </c>
      <c r="C7776" s="374" t="s">
        <v>6259</v>
      </c>
      <c r="D7776" s="373" t="s">
        <v>5791</v>
      </c>
      <c r="E7776" s="373" t="s">
        <v>5411</v>
      </c>
      <c r="F7776" s="375" t="s">
        <v>5798</v>
      </c>
      <c r="G7776" s="376" t="s">
        <v>5305</v>
      </c>
      <c r="H7776" s="377">
        <v>0.25</v>
      </c>
      <c r="I7776" s="378">
        <v>2.2400000000000002</v>
      </c>
      <c r="J7776" s="378">
        <v>0.56000000000000005</v>
      </c>
      <c r="K7776" s="379"/>
      <c r="L7776" s="493">
        <v>2.71</v>
      </c>
    </row>
    <row r="7777" spans="1:13" ht="24" x14ac:dyDescent="0.2">
      <c r="A7777" s="359" t="s">
        <v>12120</v>
      </c>
      <c r="B7777" s="373" t="s">
        <v>5794</v>
      </c>
      <c r="C7777" s="374" t="s">
        <v>6372</v>
      </c>
      <c r="D7777" s="373" t="s">
        <v>5791</v>
      </c>
      <c r="E7777" s="373" t="s">
        <v>6373</v>
      </c>
      <c r="F7777" s="375" t="s">
        <v>5798</v>
      </c>
      <c r="G7777" s="376" t="s">
        <v>5566</v>
      </c>
      <c r="H7777" s="377">
        <v>0.16</v>
      </c>
      <c r="I7777" s="378">
        <v>40.89</v>
      </c>
      <c r="J7777" s="378">
        <v>6.54</v>
      </c>
      <c r="K7777" s="379"/>
      <c r="L7777" s="493">
        <v>49.27</v>
      </c>
    </row>
    <row r="7778" spans="1:13" x14ac:dyDescent="0.2">
      <c r="A7778" s="359" t="s">
        <v>12121</v>
      </c>
      <c r="B7778" s="360" t="s">
        <v>13499</v>
      </c>
      <c r="C7778" s="361" t="s">
        <v>5781</v>
      </c>
      <c r="D7778" s="360" t="s">
        <v>5782</v>
      </c>
      <c r="E7778" s="360" t="s">
        <v>5783</v>
      </c>
      <c r="F7778" s="362" t="s">
        <v>5784</v>
      </c>
      <c r="G7778" s="363" t="s">
        <v>5785</v>
      </c>
      <c r="H7778" s="361" t="s">
        <v>5786</v>
      </c>
      <c r="I7778" s="361" t="s">
        <v>5787</v>
      </c>
      <c r="J7778" s="361" t="s">
        <v>5788</v>
      </c>
      <c r="K7778" s="364"/>
      <c r="L7778" s="494"/>
    </row>
    <row r="7779" spans="1:13" x14ac:dyDescent="0.2">
      <c r="A7779" s="359" t="s">
        <v>12122</v>
      </c>
      <c r="B7779" s="365" t="s">
        <v>5789</v>
      </c>
      <c r="C7779" s="366" t="s">
        <v>5831</v>
      </c>
      <c r="D7779" s="365" t="s">
        <v>5791</v>
      </c>
      <c r="E7779" s="365" t="s">
        <v>175</v>
      </c>
      <c r="F7779" s="367">
        <v>27</v>
      </c>
      <c r="G7779" s="368" t="s">
        <v>5793</v>
      </c>
      <c r="H7779" s="369">
        <v>1</v>
      </c>
      <c r="I7779" s="370">
        <v>3.0300000000000002</v>
      </c>
      <c r="J7779" s="370">
        <v>3.0300000000000002</v>
      </c>
      <c r="K7779" s="371"/>
      <c r="L7779" s="495">
        <v>3.64</v>
      </c>
      <c r="M7779" s="488">
        <v>3.64</v>
      </c>
    </row>
    <row r="7780" spans="1:13" x14ac:dyDescent="0.2">
      <c r="A7780" s="359" t="s">
        <v>12123</v>
      </c>
      <c r="B7780" s="373" t="s">
        <v>5794</v>
      </c>
      <c r="C7780" s="374" t="s">
        <v>5832</v>
      </c>
      <c r="D7780" s="373" t="s">
        <v>5791</v>
      </c>
      <c r="E7780" s="373" t="s">
        <v>5833</v>
      </c>
      <c r="F7780" s="375" t="s">
        <v>5798</v>
      </c>
      <c r="G7780" s="376" t="s">
        <v>5566</v>
      </c>
      <c r="H7780" s="377">
        <v>0.05</v>
      </c>
      <c r="I7780" s="378">
        <v>7.81</v>
      </c>
      <c r="J7780" s="378">
        <v>0.39</v>
      </c>
      <c r="K7780" s="379"/>
      <c r="L7780" s="493">
        <v>9.42</v>
      </c>
    </row>
    <row r="7781" spans="1:13" x14ac:dyDescent="0.2">
      <c r="A7781" s="359" t="s">
        <v>15696</v>
      </c>
      <c r="B7781" s="396" t="s">
        <v>5794</v>
      </c>
      <c r="C7781" s="397" t="s">
        <v>5815</v>
      </c>
      <c r="D7781" s="396" t="s">
        <v>5791</v>
      </c>
      <c r="E7781" s="396" t="s">
        <v>5286</v>
      </c>
      <c r="F7781" s="398" t="s">
        <v>5796</v>
      </c>
      <c r="G7781" s="399" t="s">
        <v>86</v>
      </c>
      <c r="H7781" s="400">
        <v>0.15</v>
      </c>
      <c r="I7781" s="430">
        <v>11.1807</v>
      </c>
      <c r="J7781" s="380">
        <v>1.67</v>
      </c>
      <c r="K7781" s="379"/>
      <c r="L7781" s="489">
        <v>13.34</v>
      </c>
    </row>
    <row r="7782" spans="1:13" ht="12.75" thickBot="1" x14ac:dyDescent="0.25">
      <c r="A7782" s="359" t="s">
        <v>15697</v>
      </c>
      <c r="B7782" s="396" t="s">
        <v>5794</v>
      </c>
      <c r="C7782" s="397" t="s">
        <v>5834</v>
      </c>
      <c r="D7782" s="396" t="s">
        <v>5791</v>
      </c>
      <c r="E7782" s="396" t="s">
        <v>5835</v>
      </c>
      <c r="F7782" s="398" t="s">
        <v>5798</v>
      </c>
      <c r="G7782" s="399" t="s">
        <v>5566</v>
      </c>
      <c r="H7782" s="400">
        <v>0.1084</v>
      </c>
      <c r="I7782" s="430">
        <v>8.25</v>
      </c>
      <c r="J7782" s="380">
        <v>0.89</v>
      </c>
      <c r="K7782" s="379"/>
      <c r="L7782" s="489">
        <v>9.9499999999999993</v>
      </c>
    </row>
    <row r="7783" spans="1:13" ht="12.75" thickTop="1" x14ac:dyDescent="0.2">
      <c r="A7783" s="359" t="s">
        <v>15698</v>
      </c>
      <c r="B7783" s="390" t="s">
        <v>5794</v>
      </c>
      <c r="C7783" s="391" t="s">
        <v>5836</v>
      </c>
      <c r="D7783" s="390" t="s">
        <v>5791</v>
      </c>
      <c r="E7783" s="390" t="s">
        <v>5837</v>
      </c>
      <c r="F7783" s="392" t="s">
        <v>5798</v>
      </c>
      <c r="G7783" s="393" t="s">
        <v>5298</v>
      </c>
      <c r="H7783" s="394">
        <v>0.01</v>
      </c>
      <c r="I7783" s="395">
        <v>8.83</v>
      </c>
      <c r="J7783" s="395">
        <v>0.08</v>
      </c>
      <c r="K7783" s="379"/>
      <c r="L7783" s="491">
        <v>10.64</v>
      </c>
    </row>
    <row r="7784" spans="1:13" x14ac:dyDescent="0.2">
      <c r="A7784" s="359" t="s">
        <v>12124</v>
      </c>
      <c r="B7784" s="360" t="s">
        <v>13500</v>
      </c>
      <c r="C7784" s="361" t="s">
        <v>5781</v>
      </c>
      <c r="D7784" s="360" t="s">
        <v>5782</v>
      </c>
      <c r="E7784" s="360" t="s">
        <v>5783</v>
      </c>
      <c r="F7784" s="362" t="s">
        <v>5784</v>
      </c>
      <c r="G7784" s="363" t="s">
        <v>5785</v>
      </c>
      <c r="H7784" s="361" t="s">
        <v>5786</v>
      </c>
      <c r="I7784" s="361" t="s">
        <v>5787</v>
      </c>
      <c r="J7784" s="361" t="s">
        <v>5788</v>
      </c>
      <c r="K7784" s="364"/>
      <c r="L7784" s="494"/>
    </row>
    <row r="7785" spans="1:13" x14ac:dyDescent="0.2">
      <c r="A7785" s="359" t="s">
        <v>12126</v>
      </c>
      <c r="B7785" s="365" t="s">
        <v>5789</v>
      </c>
      <c r="C7785" s="366" t="s">
        <v>9594</v>
      </c>
      <c r="D7785" s="365" t="s">
        <v>5791</v>
      </c>
      <c r="E7785" s="365" t="s">
        <v>1387</v>
      </c>
      <c r="F7785" s="367">
        <v>8</v>
      </c>
      <c r="G7785" s="368" t="s">
        <v>5607</v>
      </c>
      <c r="H7785" s="369">
        <v>1</v>
      </c>
      <c r="I7785" s="370">
        <v>303.23999999999995</v>
      </c>
      <c r="J7785" s="370">
        <v>303.24</v>
      </c>
      <c r="K7785" s="371"/>
      <c r="L7785" s="495">
        <v>365.31</v>
      </c>
      <c r="M7785" s="488">
        <v>365.31</v>
      </c>
    </row>
    <row r="7786" spans="1:13" x14ac:dyDescent="0.2">
      <c r="A7786" s="359" t="s">
        <v>12127</v>
      </c>
      <c r="B7786" s="373" t="s">
        <v>5794</v>
      </c>
      <c r="C7786" s="374" t="s">
        <v>5795</v>
      </c>
      <c r="D7786" s="373" t="s">
        <v>5791</v>
      </c>
      <c r="E7786" s="373" t="s">
        <v>5302</v>
      </c>
      <c r="F7786" s="375" t="s">
        <v>5796</v>
      </c>
      <c r="G7786" s="376" t="s">
        <v>86</v>
      </c>
      <c r="H7786" s="377">
        <v>0.39</v>
      </c>
      <c r="I7786" s="378">
        <v>12.5</v>
      </c>
      <c r="J7786" s="378">
        <v>4.87</v>
      </c>
      <c r="K7786" s="379"/>
      <c r="L7786" s="493">
        <v>15.06</v>
      </c>
    </row>
    <row r="7787" spans="1:13" x14ac:dyDescent="0.2">
      <c r="A7787" s="359" t="s">
        <v>12128</v>
      </c>
      <c r="B7787" s="373" t="s">
        <v>5794</v>
      </c>
      <c r="C7787" s="374" t="s">
        <v>5916</v>
      </c>
      <c r="D7787" s="373" t="s">
        <v>5791</v>
      </c>
      <c r="E7787" s="373" t="s">
        <v>5350</v>
      </c>
      <c r="F7787" s="375" t="s">
        <v>5796</v>
      </c>
      <c r="G7787" s="376" t="s">
        <v>86</v>
      </c>
      <c r="H7787" s="377">
        <v>0.39</v>
      </c>
      <c r="I7787" s="378">
        <v>18.510000000000002</v>
      </c>
      <c r="J7787" s="378">
        <v>7.21</v>
      </c>
      <c r="K7787" s="379"/>
      <c r="L7787" s="493">
        <v>22.3</v>
      </c>
    </row>
    <row r="7788" spans="1:13" x14ac:dyDescent="0.2">
      <c r="A7788" s="359" t="s">
        <v>12129</v>
      </c>
      <c r="B7788" s="373" t="s">
        <v>5794</v>
      </c>
      <c r="C7788" s="374" t="s">
        <v>9598</v>
      </c>
      <c r="D7788" s="373" t="s">
        <v>5791</v>
      </c>
      <c r="E7788" s="373" t="s">
        <v>1387</v>
      </c>
      <c r="F7788" s="375" t="s">
        <v>5798</v>
      </c>
      <c r="G7788" s="376" t="s">
        <v>5305</v>
      </c>
      <c r="H7788" s="377">
        <v>1</v>
      </c>
      <c r="I7788" s="378">
        <v>291.16000515463918</v>
      </c>
      <c r="J7788" s="378">
        <v>291.16000000000003</v>
      </c>
      <c r="K7788" s="379"/>
      <c r="L7788" s="493">
        <v>350.75</v>
      </c>
    </row>
    <row r="7789" spans="1:13" x14ac:dyDescent="0.2">
      <c r="A7789" s="359" t="s">
        <v>15699</v>
      </c>
      <c r="B7789" s="381" t="s">
        <v>13501</v>
      </c>
      <c r="C7789" s="382" t="s">
        <v>5781</v>
      </c>
      <c r="D7789" s="381" t="s">
        <v>5782</v>
      </c>
      <c r="E7789" s="381" t="s">
        <v>5783</v>
      </c>
      <c r="F7789" s="383" t="s">
        <v>5784</v>
      </c>
      <c r="G7789" s="384" t="s">
        <v>5785</v>
      </c>
      <c r="H7789" s="382" t="s">
        <v>5786</v>
      </c>
      <c r="I7789" s="431" t="s">
        <v>5787</v>
      </c>
      <c r="J7789" s="382" t="s">
        <v>5788</v>
      </c>
      <c r="K7789" s="364"/>
    </row>
    <row r="7790" spans="1:13" ht="12.75" thickBot="1" x14ac:dyDescent="0.25">
      <c r="A7790" s="359" t="s">
        <v>15700</v>
      </c>
      <c r="B7790" s="385" t="s">
        <v>5789</v>
      </c>
      <c r="C7790" s="386" t="s">
        <v>13502</v>
      </c>
      <c r="D7790" s="385" t="s">
        <v>5791</v>
      </c>
      <c r="E7790" s="385" t="s">
        <v>2671</v>
      </c>
      <c r="F7790" s="387">
        <v>8</v>
      </c>
      <c r="G7790" s="388" t="s">
        <v>5305</v>
      </c>
      <c r="H7790" s="389">
        <v>1</v>
      </c>
      <c r="I7790" s="432">
        <v>134.44999999999999</v>
      </c>
      <c r="J7790" s="372">
        <v>134.45000000000002</v>
      </c>
      <c r="K7790" s="371"/>
      <c r="L7790" s="488">
        <v>161.97</v>
      </c>
      <c r="M7790" s="488">
        <v>161.97</v>
      </c>
    </row>
    <row r="7791" spans="1:13" ht="12.75" thickTop="1" x14ac:dyDescent="0.2">
      <c r="A7791" s="359" t="s">
        <v>15701</v>
      </c>
      <c r="B7791" s="390" t="s">
        <v>5794</v>
      </c>
      <c r="C7791" s="391" t="s">
        <v>5795</v>
      </c>
      <c r="D7791" s="390" t="s">
        <v>5791</v>
      </c>
      <c r="E7791" s="390" t="s">
        <v>5302</v>
      </c>
      <c r="F7791" s="392" t="s">
        <v>5796</v>
      </c>
      <c r="G7791" s="393" t="s">
        <v>86</v>
      </c>
      <c r="H7791" s="394">
        <v>0.2</v>
      </c>
      <c r="I7791" s="395">
        <v>12.5</v>
      </c>
      <c r="J7791" s="395">
        <v>2.5</v>
      </c>
      <c r="K7791" s="379"/>
      <c r="L7791" s="491">
        <v>15.06</v>
      </c>
    </row>
    <row r="7792" spans="1:13" x14ac:dyDescent="0.2">
      <c r="A7792" s="359" t="s">
        <v>12130</v>
      </c>
      <c r="B7792" s="373" t="s">
        <v>5794</v>
      </c>
      <c r="C7792" s="374" t="s">
        <v>5916</v>
      </c>
      <c r="D7792" s="373" t="s">
        <v>5791</v>
      </c>
      <c r="E7792" s="373" t="s">
        <v>5350</v>
      </c>
      <c r="F7792" s="375" t="s">
        <v>5796</v>
      </c>
      <c r="G7792" s="376" t="s">
        <v>86</v>
      </c>
      <c r="H7792" s="377">
        <v>0.2</v>
      </c>
      <c r="I7792" s="378">
        <v>18.510000000000002</v>
      </c>
      <c r="J7792" s="378">
        <v>3.7</v>
      </c>
      <c r="K7792" s="379"/>
      <c r="L7792" s="493">
        <v>22.3</v>
      </c>
    </row>
    <row r="7793" spans="1:13" x14ac:dyDescent="0.2">
      <c r="A7793" s="359" t="s">
        <v>12132</v>
      </c>
      <c r="B7793" s="373" t="s">
        <v>5794</v>
      </c>
      <c r="C7793" s="374" t="s">
        <v>6602</v>
      </c>
      <c r="D7793" s="373" t="s">
        <v>5791</v>
      </c>
      <c r="E7793" s="373" t="s">
        <v>5394</v>
      </c>
      <c r="F7793" s="375" t="s">
        <v>5798</v>
      </c>
      <c r="G7793" s="376" t="s">
        <v>5385</v>
      </c>
      <c r="H7793" s="377">
        <v>0.28000000000000003</v>
      </c>
      <c r="I7793" s="378">
        <v>0.38</v>
      </c>
      <c r="J7793" s="378">
        <v>0.1</v>
      </c>
      <c r="K7793" s="379"/>
      <c r="L7793" s="493">
        <v>0.46</v>
      </c>
    </row>
    <row r="7794" spans="1:13" x14ac:dyDescent="0.2">
      <c r="A7794" s="359" t="s">
        <v>12133</v>
      </c>
      <c r="B7794" s="373" t="s">
        <v>5794</v>
      </c>
      <c r="C7794" s="374" t="s">
        <v>13503</v>
      </c>
      <c r="D7794" s="373" t="s">
        <v>5791</v>
      </c>
      <c r="E7794" s="373" t="s">
        <v>13504</v>
      </c>
      <c r="F7794" s="375" t="s">
        <v>5798</v>
      </c>
      <c r="G7794" s="376" t="s">
        <v>5305</v>
      </c>
      <c r="H7794" s="377">
        <v>1</v>
      </c>
      <c r="I7794" s="378">
        <v>128.15</v>
      </c>
      <c r="J7794" s="378">
        <v>128.15</v>
      </c>
      <c r="K7794" s="379"/>
      <c r="L7794" s="493">
        <v>154.38</v>
      </c>
    </row>
    <row r="7795" spans="1:13" x14ac:dyDescent="0.2">
      <c r="A7795" s="359" t="s">
        <v>12134</v>
      </c>
      <c r="B7795" s="360" t="s">
        <v>13505</v>
      </c>
      <c r="C7795" s="361" t="s">
        <v>5781</v>
      </c>
      <c r="D7795" s="360" t="s">
        <v>5782</v>
      </c>
      <c r="E7795" s="360" t="s">
        <v>5783</v>
      </c>
      <c r="F7795" s="362" t="s">
        <v>5784</v>
      </c>
      <c r="G7795" s="363" t="s">
        <v>5785</v>
      </c>
      <c r="H7795" s="361" t="s">
        <v>5786</v>
      </c>
      <c r="I7795" s="361" t="s">
        <v>5787</v>
      </c>
      <c r="J7795" s="361" t="s">
        <v>5788</v>
      </c>
      <c r="K7795" s="364"/>
      <c r="L7795" s="494"/>
    </row>
    <row r="7796" spans="1:13" x14ac:dyDescent="0.2">
      <c r="A7796" s="359" t="s">
        <v>12135</v>
      </c>
      <c r="B7796" s="365" t="s">
        <v>5789</v>
      </c>
      <c r="C7796" s="366" t="s">
        <v>13333</v>
      </c>
      <c r="D7796" s="365" t="s">
        <v>5791</v>
      </c>
      <c r="E7796" s="365" t="s">
        <v>2424</v>
      </c>
      <c r="F7796" s="367">
        <v>10</v>
      </c>
      <c r="G7796" s="368" t="s">
        <v>5793</v>
      </c>
      <c r="H7796" s="369">
        <v>1</v>
      </c>
      <c r="I7796" s="370">
        <v>72.97</v>
      </c>
      <c r="J7796" s="370">
        <v>72.97</v>
      </c>
      <c r="K7796" s="371"/>
      <c r="L7796" s="495">
        <v>87.89</v>
      </c>
      <c r="M7796" s="488">
        <v>87.89</v>
      </c>
    </row>
    <row r="7797" spans="1:13" x14ac:dyDescent="0.2">
      <c r="A7797" s="359" t="s">
        <v>15702</v>
      </c>
      <c r="B7797" s="396" t="s">
        <v>5794</v>
      </c>
      <c r="C7797" s="397" t="s">
        <v>5840</v>
      </c>
      <c r="D7797" s="396" t="s">
        <v>5791</v>
      </c>
      <c r="E7797" s="396" t="s">
        <v>5288</v>
      </c>
      <c r="F7797" s="398" t="s">
        <v>5796</v>
      </c>
      <c r="G7797" s="399" t="s">
        <v>86</v>
      </c>
      <c r="H7797" s="400">
        <v>1.0951</v>
      </c>
      <c r="I7797" s="430">
        <v>18.510000000000002</v>
      </c>
      <c r="J7797" s="380">
        <v>20.27</v>
      </c>
      <c r="K7797" s="379"/>
      <c r="L7797" s="489">
        <v>22.3</v>
      </c>
    </row>
    <row r="7798" spans="1:13" ht="12.75" thickBot="1" x14ac:dyDescent="0.25">
      <c r="A7798" s="359" t="s">
        <v>15703</v>
      </c>
      <c r="B7798" s="396" t="s">
        <v>5794</v>
      </c>
      <c r="C7798" s="397" t="s">
        <v>5815</v>
      </c>
      <c r="D7798" s="396" t="s">
        <v>5791</v>
      </c>
      <c r="E7798" s="396" t="s">
        <v>5286</v>
      </c>
      <c r="F7798" s="398" t="s">
        <v>5796</v>
      </c>
      <c r="G7798" s="399" t="s">
        <v>86</v>
      </c>
      <c r="H7798" s="400">
        <v>1.2084999999999999</v>
      </c>
      <c r="I7798" s="430">
        <v>11.07</v>
      </c>
      <c r="J7798" s="380">
        <v>13.37</v>
      </c>
      <c r="K7798" s="379"/>
      <c r="L7798" s="489">
        <v>13.34</v>
      </c>
    </row>
    <row r="7799" spans="1:13" ht="12.75" thickTop="1" x14ac:dyDescent="0.2">
      <c r="A7799" s="359" t="s">
        <v>15704</v>
      </c>
      <c r="B7799" s="390" t="s">
        <v>5794</v>
      </c>
      <c r="C7799" s="391" t="s">
        <v>6197</v>
      </c>
      <c r="D7799" s="390" t="s">
        <v>5791</v>
      </c>
      <c r="E7799" s="390" t="s">
        <v>5364</v>
      </c>
      <c r="F7799" s="392" t="s">
        <v>5798</v>
      </c>
      <c r="G7799" s="393" t="s">
        <v>5885</v>
      </c>
      <c r="H7799" s="394">
        <v>3.04E-2</v>
      </c>
      <c r="I7799" s="395">
        <v>154.26</v>
      </c>
      <c r="J7799" s="395">
        <v>4.68</v>
      </c>
      <c r="K7799" s="379"/>
      <c r="L7799" s="491">
        <v>185.84</v>
      </c>
    </row>
    <row r="7800" spans="1:13" x14ac:dyDescent="0.2">
      <c r="A7800" s="359" t="s">
        <v>12136</v>
      </c>
      <c r="B7800" s="373" t="s">
        <v>5794</v>
      </c>
      <c r="C7800" s="374" t="s">
        <v>6196</v>
      </c>
      <c r="D7800" s="373" t="s">
        <v>5791</v>
      </c>
      <c r="E7800" s="373" t="s">
        <v>5378</v>
      </c>
      <c r="F7800" s="375" t="s">
        <v>5798</v>
      </c>
      <c r="G7800" s="376" t="s">
        <v>5298</v>
      </c>
      <c r="H7800" s="377">
        <v>4.55</v>
      </c>
      <c r="I7800" s="378">
        <v>0.8</v>
      </c>
      <c r="J7800" s="378">
        <v>3.64</v>
      </c>
      <c r="K7800" s="379"/>
      <c r="L7800" s="493">
        <v>0.97</v>
      </c>
    </row>
    <row r="7801" spans="1:13" x14ac:dyDescent="0.2">
      <c r="A7801" s="359" t="s">
        <v>12138</v>
      </c>
      <c r="B7801" s="373" t="s">
        <v>5794</v>
      </c>
      <c r="C7801" s="374" t="s">
        <v>5797</v>
      </c>
      <c r="D7801" s="373" t="s">
        <v>5791</v>
      </c>
      <c r="E7801" s="373" t="s">
        <v>5380</v>
      </c>
      <c r="F7801" s="375" t="s">
        <v>5798</v>
      </c>
      <c r="G7801" s="376" t="s">
        <v>5298</v>
      </c>
      <c r="H7801" s="377">
        <v>4.55</v>
      </c>
      <c r="I7801" s="378">
        <v>0.52</v>
      </c>
      <c r="J7801" s="378">
        <v>2.36</v>
      </c>
      <c r="K7801" s="379"/>
      <c r="L7801" s="493">
        <v>0.63</v>
      </c>
    </row>
    <row r="7802" spans="1:13" x14ac:dyDescent="0.2">
      <c r="A7802" s="359" t="s">
        <v>12139</v>
      </c>
      <c r="B7802" s="373" t="s">
        <v>5794</v>
      </c>
      <c r="C7802" s="374" t="s">
        <v>6517</v>
      </c>
      <c r="D7802" s="373" t="s">
        <v>5791</v>
      </c>
      <c r="E7802" s="373" t="s">
        <v>6518</v>
      </c>
      <c r="F7802" s="375" t="s">
        <v>5798</v>
      </c>
      <c r="G7802" s="376" t="s">
        <v>5305</v>
      </c>
      <c r="H7802" s="377">
        <v>84</v>
      </c>
      <c r="I7802" s="378">
        <v>0.3410928571428572</v>
      </c>
      <c r="J7802" s="378">
        <v>28.65</v>
      </c>
      <c r="K7802" s="379"/>
      <c r="L7802" s="493">
        <v>0.41</v>
      </c>
    </row>
    <row r="7803" spans="1:13" x14ac:dyDescent="0.2">
      <c r="A7803" s="359" t="s">
        <v>12140</v>
      </c>
      <c r="B7803" s="360" t="s">
        <v>13506</v>
      </c>
      <c r="C7803" s="361" t="s">
        <v>5781</v>
      </c>
      <c r="D7803" s="360" t="s">
        <v>5782</v>
      </c>
      <c r="E7803" s="360" t="s">
        <v>5783</v>
      </c>
      <c r="F7803" s="362" t="s">
        <v>5784</v>
      </c>
      <c r="G7803" s="363" t="s">
        <v>5785</v>
      </c>
      <c r="H7803" s="361" t="s">
        <v>5786</v>
      </c>
      <c r="I7803" s="361" t="s">
        <v>5787</v>
      </c>
      <c r="J7803" s="361" t="s">
        <v>5788</v>
      </c>
      <c r="K7803" s="364"/>
      <c r="L7803" s="494"/>
    </row>
    <row r="7804" spans="1:13" x14ac:dyDescent="0.2">
      <c r="A7804" s="359" t="s">
        <v>12141</v>
      </c>
      <c r="B7804" s="365" t="s">
        <v>5789</v>
      </c>
      <c r="C7804" s="366" t="s">
        <v>6282</v>
      </c>
      <c r="D7804" s="365" t="s">
        <v>5791</v>
      </c>
      <c r="E7804" s="365" t="s">
        <v>449</v>
      </c>
      <c r="F7804" s="367">
        <v>20</v>
      </c>
      <c r="G7804" s="368" t="s">
        <v>5793</v>
      </c>
      <c r="H7804" s="369">
        <v>1</v>
      </c>
      <c r="I7804" s="370">
        <v>4.13</v>
      </c>
      <c r="J7804" s="370">
        <v>4.13</v>
      </c>
      <c r="K7804" s="371"/>
      <c r="L7804" s="495">
        <v>4.96</v>
      </c>
      <c r="M7804" s="488">
        <v>4.96</v>
      </c>
    </row>
    <row r="7805" spans="1:13" x14ac:dyDescent="0.2">
      <c r="A7805" s="359" t="s">
        <v>15705</v>
      </c>
      <c r="B7805" s="396" t="s">
        <v>5794</v>
      </c>
      <c r="C7805" s="397" t="s">
        <v>6283</v>
      </c>
      <c r="D7805" s="396" t="s">
        <v>5791</v>
      </c>
      <c r="E7805" s="396" t="s">
        <v>5557</v>
      </c>
      <c r="F7805" s="398" t="s">
        <v>5796</v>
      </c>
      <c r="G7805" s="399" t="s">
        <v>86</v>
      </c>
      <c r="H7805" s="400">
        <v>5.5399999999999998E-2</v>
      </c>
      <c r="I7805" s="430">
        <v>18.510000000000002</v>
      </c>
      <c r="J7805" s="380">
        <v>1.02</v>
      </c>
      <c r="K7805" s="379"/>
      <c r="L7805" s="489">
        <v>22.3</v>
      </c>
    </row>
    <row r="7806" spans="1:13" ht="12.75" thickBot="1" x14ac:dyDescent="0.25">
      <c r="A7806" s="359" t="s">
        <v>15706</v>
      </c>
      <c r="B7806" s="396" t="s">
        <v>5794</v>
      </c>
      <c r="C7806" s="397" t="s">
        <v>6197</v>
      </c>
      <c r="D7806" s="396" t="s">
        <v>5791</v>
      </c>
      <c r="E7806" s="396" t="s">
        <v>5364</v>
      </c>
      <c r="F7806" s="398" t="s">
        <v>5798</v>
      </c>
      <c r="G7806" s="399" t="s">
        <v>5885</v>
      </c>
      <c r="H7806" s="400">
        <v>3.0000000000000001E-3</v>
      </c>
      <c r="I7806" s="430">
        <v>154.26</v>
      </c>
      <c r="J7806" s="380">
        <v>0.46</v>
      </c>
      <c r="K7806" s="379"/>
      <c r="L7806" s="489">
        <v>185.84</v>
      </c>
    </row>
    <row r="7807" spans="1:13" ht="12.75" thickTop="1" x14ac:dyDescent="0.2">
      <c r="A7807" s="359" t="s">
        <v>15707</v>
      </c>
      <c r="B7807" s="390" t="s">
        <v>5794</v>
      </c>
      <c r="C7807" s="391" t="s">
        <v>5797</v>
      </c>
      <c r="D7807" s="390" t="s">
        <v>5791</v>
      </c>
      <c r="E7807" s="390" t="s">
        <v>5380</v>
      </c>
      <c r="F7807" s="392" t="s">
        <v>5798</v>
      </c>
      <c r="G7807" s="393" t="s">
        <v>5298</v>
      </c>
      <c r="H7807" s="394">
        <v>1.2166999999999999</v>
      </c>
      <c r="I7807" s="395">
        <v>0.54079999999999906</v>
      </c>
      <c r="J7807" s="395">
        <v>0.65</v>
      </c>
      <c r="K7807" s="379"/>
      <c r="L7807" s="491">
        <v>0.63</v>
      </c>
    </row>
    <row r="7808" spans="1:13" x14ac:dyDescent="0.2">
      <c r="A7808" s="359" t="s">
        <v>12142</v>
      </c>
      <c r="B7808" s="373" t="s">
        <v>5794</v>
      </c>
      <c r="C7808" s="374" t="s">
        <v>6284</v>
      </c>
      <c r="D7808" s="373" t="s">
        <v>5791</v>
      </c>
      <c r="E7808" s="373" t="s">
        <v>6285</v>
      </c>
      <c r="F7808" s="375" t="s">
        <v>5798</v>
      </c>
      <c r="G7808" s="376" t="s">
        <v>5298</v>
      </c>
      <c r="H7808" s="377">
        <v>8.5999999999999993E-2</v>
      </c>
      <c r="I7808" s="378">
        <v>23.35</v>
      </c>
      <c r="J7808" s="378">
        <v>2</v>
      </c>
      <c r="K7808" s="379"/>
      <c r="L7808" s="493">
        <v>28.14</v>
      </c>
    </row>
    <row r="7809" spans="1:13" x14ac:dyDescent="0.2">
      <c r="A7809" s="359" t="s">
        <v>12144</v>
      </c>
      <c r="B7809" s="360" t="s">
        <v>13507</v>
      </c>
      <c r="C7809" s="361" t="s">
        <v>5781</v>
      </c>
      <c r="D7809" s="360" t="s">
        <v>5782</v>
      </c>
      <c r="E7809" s="360" t="s">
        <v>5783</v>
      </c>
      <c r="F7809" s="362" t="s">
        <v>5784</v>
      </c>
      <c r="G7809" s="363" t="s">
        <v>5785</v>
      </c>
      <c r="H7809" s="361" t="s">
        <v>5786</v>
      </c>
      <c r="I7809" s="361" t="s">
        <v>5787</v>
      </c>
      <c r="J7809" s="361" t="s">
        <v>5788</v>
      </c>
      <c r="K7809" s="364"/>
      <c r="L7809" s="494"/>
    </row>
    <row r="7810" spans="1:13" x14ac:dyDescent="0.2">
      <c r="A7810" s="359" t="s">
        <v>12145</v>
      </c>
      <c r="B7810" s="365" t="s">
        <v>5789</v>
      </c>
      <c r="C7810" s="366" t="s">
        <v>13251</v>
      </c>
      <c r="D7810" s="365" t="s">
        <v>5791</v>
      </c>
      <c r="E7810" s="365" t="s">
        <v>2300</v>
      </c>
      <c r="F7810" s="367">
        <v>20</v>
      </c>
      <c r="G7810" s="368" t="s">
        <v>5793</v>
      </c>
      <c r="H7810" s="369">
        <v>1</v>
      </c>
      <c r="I7810" s="370">
        <v>19.45</v>
      </c>
      <c r="J7810" s="370">
        <v>19.45</v>
      </c>
      <c r="K7810" s="371"/>
      <c r="L7810" s="495">
        <v>23.41</v>
      </c>
      <c r="M7810" s="488">
        <v>23.41</v>
      </c>
    </row>
    <row r="7811" spans="1:13" x14ac:dyDescent="0.2">
      <c r="A7811" s="359" t="s">
        <v>12146</v>
      </c>
      <c r="B7811" s="373" t="s">
        <v>5794</v>
      </c>
      <c r="C7811" s="374" t="s">
        <v>5840</v>
      </c>
      <c r="D7811" s="373" t="s">
        <v>5791</v>
      </c>
      <c r="E7811" s="373" t="s">
        <v>5288</v>
      </c>
      <c r="F7811" s="375" t="s">
        <v>5796</v>
      </c>
      <c r="G7811" s="376" t="s">
        <v>86</v>
      </c>
      <c r="H7811" s="377">
        <v>0.3528</v>
      </c>
      <c r="I7811" s="378">
        <v>18.510000000000002</v>
      </c>
      <c r="J7811" s="378">
        <v>6.53</v>
      </c>
      <c r="K7811" s="379"/>
      <c r="L7811" s="493">
        <v>22.3</v>
      </c>
    </row>
    <row r="7812" spans="1:13" x14ac:dyDescent="0.2">
      <c r="A7812" s="359" t="s">
        <v>12147</v>
      </c>
      <c r="B7812" s="373" t="s">
        <v>5794</v>
      </c>
      <c r="C7812" s="374" t="s">
        <v>5797</v>
      </c>
      <c r="D7812" s="373" t="s">
        <v>5791</v>
      </c>
      <c r="E7812" s="373" t="s">
        <v>5380</v>
      </c>
      <c r="F7812" s="375" t="s">
        <v>5798</v>
      </c>
      <c r="G7812" s="376" t="s">
        <v>5298</v>
      </c>
      <c r="H7812" s="377">
        <v>7.665</v>
      </c>
      <c r="I7812" s="378">
        <v>0.52389999999999981</v>
      </c>
      <c r="J7812" s="378">
        <v>4.01</v>
      </c>
      <c r="K7812" s="379"/>
      <c r="L7812" s="493">
        <v>0.63</v>
      </c>
    </row>
    <row r="7813" spans="1:13" x14ac:dyDescent="0.2">
      <c r="A7813" s="359" t="s">
        <v>15708</v>
      </c>
      <c r="B7813" s="396" t="s">
        <v>5794</v>
      </c>
      <c r="C7813" s="397" t="s">
        <v>5815</v>
      </c>
      <c r="D7813" s="396" t="s">
        <v>5791</v>
      </c>
      <c r="E7813" s="396" t="s">
        <v>5286</v>
      </c>
      <c r="F7813" s="398" t="s">
        <v>5796</v>
      </c>
      <c r="G7813" s="399" t="s">
        <v>86</v>
      </c>
      <c r="H7813" s="400">
        <v>0.4501</v>
      </c>
      <c r="I7813" s="430">
        <v>11.07</v>
      </c>
      <c r="J7813" s="380">
        <v>4.9800000000000004</v>
      </c>
      <c r="K7813" s="379"/>
      <c r="L7813" s="489">
        <v>13.34</v>
      </c>
    </row>
    <row r="7814" spans="1:13" ht="12.75" thickBot="1" x14ac:dyDescent="0.25">
      <c r="A7814" s="359" t="s">
        <v>15709</v>
      </c>
      <c r="B7814" s="396" t="s">
        <v>5794</v>
      </c>
      <c r="C7814" s="397" t="s">
        <v>6197</v>
      </c>
      <c r="D7814" s="396" t="s">
        <v>5791</v>
      </c>
      <c r="E7814" s="396" t="s">
        <v>5364</v>
      </c>
      <c r="F7814" s="398" t="s">
        <v>5798</v>
      </c>
      <c r="G7814" s="399" t="s">
        <v>5885</v>
      </c>
      <c r="H7814" s="400">
        <v>2.5499999999999998E-2</v>
      </c>
      <c r="I7814" s="430">
        <v>154.26</v>
      </c>
      <c r="J7814" s="380">
        <v>3.93</v>
      </c>
      <c r="K7814" s="379"/>
      <c r="L7814" s="489">
        <v>185.84</v>
      </c>
    </row>
    <row r="7815" spans="1:13" ht="12.75" thickTop="1" x14ac:dyDescent="0.2">
      <c r="A7815" s="359" t="s">
        <v>15710</v>
      </c>
      <c r="B7815" s="407" t="s">
        <v>13508</v>
      </c>
      <c r="C7815" s="408" t="s">
        <v>5781</v>
      </c>
      <c r="D7815" s="407" t="s">
        <v>5782</v>
      </c>
      <c r="E7815" s="407" t="s">
        <v>5783</v>
      </c>
      <c r="F7815" s="409" t="s">
        <v>5784</v>
      </c>
      <c r="G7815" s="410" t="s">
        <v>5785</v>
      </c>
      <c r="H7815" s="408" t="s">
        <v>5786</v>
      </c>
      <c r="I7815" s="408" t="s">
        <v>5787</v>
      </c>
      <c r="J7815" s="408" t="s">
        <v>5788</v>
      </c>
      <c r="K7815" s="364"/>
      <c r="L7815" s="492"/>
    </row>
    <row r="7816" spans="1:13" x14ac:dyDescent="0.2">
      <c r="A7816" s="359" t="s">
        <v>12148</v>
      </c>
      <c r="B7816" s="365" t="s">
        <v>5789</v>
      </c>
      <c r="C7816" s="366" t="s">
        <v>13254</v>
      </c>
      <c r="D7816" s="365" t="s">
        <v>5791</v>
      </c>
      <c r="E7816" s="365" t="s">
        <v>2303</v>
      </c>
      <c r="F7816" s="367">
        <v>20</v>
      </c>
      <c r="G7816" s="368" t="s">
        <v>5793</v>
      </c>
      <c r="H7816" s="369">
        <v>1</v>
      </c>
      <c r="I7816" s="370">
        <v>70.34</v>
      </c>
      <c r="J7816" s="370">
        <v>70.34</v>
      </c>
      <c r="K7816" s="371"/>
      <c r="L7816" s="495">
        <v>84.73</v>
      </c>
      <c r="M7816" s="488">
        <v>84.73</v>
      </c>
    </row>
    <row r="7817" spans="1:13" x14ac:dyDescent="0.2">
      <c r="A7817" s="359" t="s">
        <v>12150</v>
      </c>
      <c r="B7817" s="373" t="s">
        <v>5794</v>
      </c>
      <c r="C7817" s="374" t="s">
        <v>13255</v>
      </c>
      <c r="D7817" s="373" t="s">
        <v>5791</v>
      </c>
      <c r="E7817" s="373" t="s">
        <v>13256</v>
      </c>
      <c r="F7817" s="375" t="s">
        <v>5796</v>
      </c>
      <c r="G7817" s="376" t="s">
        <v>86</v>
      </c>
      <c r="H7817" s="377">
        <v>0.58069999999999999</v>
      </c>
      <c r="I7817" s="378">
        <v>18.510000000000002</v>
      </c>
      <c r="J7817" s="378">
        <v>10.74</v>
      </c>
      <c r="K7817" s="379"/>
      <c r="L7817" s="493">
        <v>22.3</v>
      </c>
    </row>
    <row r="7818" spans="1:13" x14ac:dyDescent="0.2">
      <c r="A7818" s="359" t="s">
        <v>12151</v>
      </c>
      <c r="B7818" s="373" t="s">
        <v>5794</v>
      </c>
      <c r="C7818" s="374" t="s">
        <v>5815</v>
      </c>
      <c r="D7818" s="373" t="s">
        <v>5791</v>
      </c>
      <c r="E7818" s="373" t="s">
        <v>5286</v>
      </c>
      <c r="F7818" s="375" t="s">
        <v>5796</v>
      </c>
      <c r="G7818" s="376" t="s">
        <v>86</v>
      </c>
      <c r="H7818" s="377">
        <v>0.94940000000000002</v>
      </c>
      <c r="I7818" s="378">
        <v>11.07</v>
      </c>
      <c r="J7818" s="378">
        <v>10.5</v>
      </c>
      <c r="K7818" s="379"/>
      <c r="L7818" s="493">
        <v>13.34</v>
      </c>
    </row>
    <row r="7819" spans="1:13" x14ac:dyDescent="0.2">
      <c r="A7819" s="359" t="s">
        <v>12152</v>
      </c>
      <c r="B7819" s="373" t="s">
        <v>5794</v>
      </c>
      <c r="C7819" s="374" t="s">
        <v>13257</v>
      </c>
      <c r="D7819" s="373" t="s">
        <v>5791</v>
      </c>
      <c r="E7819" s="373" t="s">
        <v>13258</v>
      </c>
      <c r="F7819" s="375" t="s">
        <v>5798</v>
      </c>
      <c r="G7819" s="376" t="s">
        <v>5298</v>
      </c>
      <c r="H7819" s="377">
        <v>7.5</v>
      </c>
      <c r="I7819" s="378">
        <v>1.1499749999999993</v>
      </c>
      <c r="J7819" s="378">
        <v>8.6199999999999992</v>
      </c>
      <c r="K7819" s="379"/>
      <c r="L7819" s="493">
        <v>1.38</v>
      </c>
    </row>
    <row r="7820" spans="1:13" x14ac:dyDescent="0.2">
      <c r="A7820" s="359" t="s">
        <v>12153</v>
      </c>
      <c r="B7820" s="373" t="s">
        <v>5794</v>
      </c>
      <c r="C7820" s="374" t="s">
        <v>13259</v>
      </c>
      <c r="D7820" s="373" t="s">
        <v>5791</v>
      </c>
      <c r="E7820" s="373" t="s">
        <v>13260</v>
      </c>
      <c r="F7820" s="375" t="s">
        <v>5798</v>
      </c>
      <c r="G7820" s="376" t="s">
        <v>5298</v>
      </c>
      <c r="H7820" s="377">
        <v>0.1464</v>
      </c>
      <c r="I7820" s="378">
        <v>6.32</v>
      </c>
      <c r="J7820" s="378">
        <v>0.92</v>
      </c>
      <c r="K7820" s="379"/>
      <c r="L7820" s="493">
        <v>7.62</v>
      </c>
    </row>
    <row r="7821" spans="1:13" x14ac:dyDescent="0.2">
      <c r="A7821" s="359" t="s">
        <v>15711</v>
      </c>
      <c r="B7821" s="396" t="s">
        <v>5794</v>
      </c>
      <c r="C7821" s="397" t="s">
        <v>13261</v>
      </c>
      <c r="D7821" s="396" t="s">
        <v>5791</v>
      </c>
      <c r="E7821" s="396" t="s">
        <v>13262</v>
      </c>
      <c r="F7821" s="398" t="s">
        <v>5798</v>
      </c>
      <c r="G7821" s="399" t="s">
        <v>5793</v>
      </c>
      <c r="H7821" s="400">
        <v>1.05</v>
      </c>
      <c r="I7821" s="430">
        <v>37.68</v>
      </c>
      <c r="J7821" s="380">
        <v>39.56</v>
      </c>
      <c r="K7821" s="379"/>
      <c r="L7821" s="489">
        <v>45.4</v>
      </c>
    </row>
    <row r="7822" spans="1:13" ht="12.75" thickBot="1" x14ac:dyDescent="0.25">
      <c r="A7822" s="359" t="s">
        <v>15712</v>
      </c>
      <c r="B7822" s="381" t="s">
        <v>13509</v>
      </c>
      <c r="C7822" s="382" t="s">
        <v>5781</v>
      </c>
      <c r="D7822" s="381" t="s">
        <v>5782</v>
      </c>
      <c r="E7822" s="381" t="s">
        <v>5783</v>
      </c>
      <c r="F7822" s="383" t="s">
        <v>5784</v>
      </c>
      <c r="G7822" s="384" t="s">
        <v>5785</v>
      </c>
      <c r="H7822" s="382" t="s">
        <v>5786</v>
      </c>
      <c r="I7822" s="431" t="s">
        <v>5787</v>
      </c>
      <c r="J7822" s="382" t="s">
        <v>5788</v>
      </c>
      <c r="K7822" s="364"/>
    </row>
    <row r="7823" spans="1:13" ht="12.75" thickTop="1" x14ac:dyDescent="0.2">
      <c r="A7823" s="359" t="s">
        <v>15713</v>
      </c>
      <c r="B7823" s="401" t="s">
        <v>5789</v>
      </c>
      <c r="C7823" s="402" t="s">
        <v>6419</v>
      </c>
      <c r="D7823" s="401" t="s">
        <v>5791</v>
      </c>
      <c r="E7823" s="401" t="s">
        <v>546</v>
      </c>
      <c r="F7823" s="403">
        <v>27</v>
      </c>
      <c r="G7823" s="404" t="s">
        <v>5793</v>
      </c>
      <c r="H7823" s="405">
        <v>1</v>
      </c>
      <c r="I7823" s="406">
        <v>432.75</v>
      </c>
      <c r="J7823" s="406">
        <v>432.75</v>
      </c>
      <c r="K7823" s="371"/>
      <c r="L7823" s="496">
        <v>521.33000000000004</v>
      </c>
      <c r="M7823" s="488">
        <v>521.33000000000004</v>
      </c>
    </row>
    <row r="7824" spans="1:13" x14ac:dyDescent="0.2">
      <c r="A7824" s="359" t="s">
        <v>12154</v>
      </c>
      <c r="B7824" s="373" t="s">
        <v>5794</v>
      </c>
      <c r="C7824" s="374" t="s">
        <v>5840</v>
      </c>
      <c r="D7824" s="373" t="s">
        <v>5791</v>
      </c>
      <c r="E7824" s="373" t="s">
        <v>5288</v>
      </c>
      <c r="F7824" s="375" t="s">
        <v>5796</v>
      </c>
      <c r="G7824" s="376" t="s">
        <v>86</v>
      </c>
      <c r="H7824" s="377">
        <v>1.5371999999999999</v>
      </c>
      <c r="I7824" s="378">
        <v>18.510000000000002</v>
      </c>
      <c r="J7824" s="378">
        <v>28.45</v>
      </c>
      <c r="K7824" s="379"/>
      <c r="L7824" s="493">
        <v>22.3</v>
      </c>
    </row>
    <row r="7825" spans="1:13" x14ac:dyDescent="0.2">
      <c r="A7825" s="359" t="s">
        <v>12156</v>
      </c>
      <c r="B7825" s="373" t="s">
        <v>5794</v>
      </c>
      <c r="C7825" s="374" t="s">
        <v>5797</v>
      </c>
      <c r="D7825" s="373" t="s">
        <v>5791</v>
      </c>
      <c r="E7825" s="373" t="s">
        <v>5380</v>
      </c>
      <c r="F7825" s="375" t="s">
        <v>5798</v>
      </c>
      <c r="G7825" s="376" t="s">
        <v>5298</v>
      </c>
      <c r="H7825" s="377">
        <v>4.54</v>
      </c>
      <c r="I7825" s="378">
        <v>0.5252</v>
      </c>
      <c r="J7825" s="378">
        <v>2.38</v>
      </c>
      <c r="K7825" s="379"/>
      <c r="L7825" s="493">
        <v>0.63</v>
      </c>
    </row>
    <row r="7826" spans="1:13" x14ac:dyDescent="0.2">
      <c r="A7826" s="359" t="s">
        <v>12157</v>
      </c>
      <c r="B7826" s="373" t="s">
        <v>5794</v>
      </c>
      <c r="C7826" s="374" t="s">
        <v>5815</v>
      </c>
      <c r="D7826" s="373" t="s">
        <v>5791</v>
      </c>
      <c r="E7826" s="373" t="s">
        <v>5286</v>
      </c>
      <c r="F7826" s="375" t="s">
        <v>5796</v>
      </c>
      <c r="G7826" s="376" t="s">
        <v>86</v>
      </c>
      <c r="H7826" s="377">
        <v>1.2844</v>
      </c>
      <c r="I7826" s="378">
        <v>11.07</v>
      </c>
      <c r="J7826" s="378">
        <v>14.21</v>
      </c>
      <c r="K7826" s="379"/>
      <c r="L7826" s="493">
        <v>13.34</v>
      </c>
    </row>
    <row r="7827" spans="1:13" x14ac:dyDescent="0.2">
      <c r="A7827" s="359" t="s">
        <v>12158</v>
      </c>
      <c r="B7827" s="373" t="s">
        <v>5794</v>
      </c>
      <c r="C7827" s="374" t="s">
        <v>6197</v>
      </c>
      <c r="D7827" s="373" t="s">
        <v>5791</v>
      </c>
      <c r="E7827" s="373" t="s">
        <v>5364</v>
      </c>
      <c r="F7827" s="375" t="s">
        <v>5798</v>
      </c>
      <c r="G7827" s="376" t="s">
        <v>5885</v>
      </c>
      <c r="H7827" s="377">
        <v>1.04E-2</v>
      </c>
      <c r="I7827" s="378">
        <v>154.26</v>
      </c>
      <c r="J7827" s="378">
        <v>1.6</v>
      </c>
      <c r="K7827" s="379"/>
      <c r="L7827" s="493">
        <v>185.84</v>
      </c>
    </row>
    <row r="7828" spans="1:13" x14ac:dyDescent="0.2">
      <c r="A7828" s="359" t="s">
        <v>12159</v>
      </c>
      <c r="B7828" s="373" t="s">
        <v>5794</v>
      </c>
      <c r="C7828" s="374" t="s">
        <v>6420</v>
      </c>
      <c r="D7828" s="373" t="s">
        <v>5791</v>
      </c>
      <c r="E7828" s="373" t="s">
        <v>6421</v>
      </c>
      <c r="F7828" s="375" t="s">
        <v>5798</v>
      </c>
      <c r="G7828" s="376" t="s">
        <v>5793</v>
      </c>
      <c r="H7828" s="377">
        <v>1.2</v>
      </c>
      <c r="I7828" s="378">
        <v>321.76</v>
      </c>
      <c r="J7828" s="378">
        <v>386.11</v>
      </c>
      <c r="K7828" s="379"/>
      <c r="L7828" s="493">
        <v>387.62</v>
      </c>
    </row>
    <row r="7829" spans="1:13" x14ac:dyDescent="0.2">
      <c r="A7829" s="359" t="s">
        <v>15714</v>
      </c>
      <c r="B7829" s="381" t="s">
        <v>13510</v>
      </c>
      <c r="C7829" s="382" t="s">
        <v>5781</v>
      </c>
      <c r="D7829" s="381" t="s">
        <v>5782</v>
      </c>
      <c r="E7829" s="381" t="s">
        <v>5783</v>
      </c>
      <c r="F7829" s="383" t="s">
        <v>5784</v>
      </c>
      <c r="G7829" s="384" t="s">
        <v>5785</v>
      </c>
      <c r="H7829" s="382" t="s">
        <v>5786</v>
      </c>
      <c r="I7829" s="431" t="s">
        <v>5787</v>
      </c>
      <c r="J7829" s="382" t="s">
        <v>5788</v>
      </c>
      <c r="K7829" s="364"/>
    </row>
    <row r="7830" spans="1:13" ht="12.75" thickBot="1" x14ac:dyDescent="0.25">
      <c r="A7830" s="359" t="s">
        <v>15715</v>
      </c>
      <c r="B7830" s="385" t="s">
        <v>5789</v>
      </c>
      <c r="C7830" s="386" t="s">
        <v>13333</v>
      </c>
      <c r="D7830" s="385" t="s">
        <v>5791</v>
      </c>
      <c r="E7830" s="385" t="s">
        <v>2424</v>
      </c>
      <c r="F7830" s="387">
        <v>10</v>
      </c>
      <c r="G7830" s="388" t="s">
        <v>5793</v>
      </c>
      <c r="H7830" s="389">
        <v>1</v>
      </c>
      <c r="I7830" s="432">
        <v>72.97</v>
      </c>
      <c r="J7830" s="372">
        <v>72.97</v>
      </c>
      <c r="K7830" s="371"/>
      <c r="L7830" s="488">
        <v>87.89</v>
      </c>
      <c r="M7830" s="488">
        <v>87.89</v>
      </c>
    </row>
    <row r="7831" spans="1:13" ht="12.75" thickTop="1" x14ac:dyDescent="0.2">
      <c r="A7831" s="359" t="s">
        <v>15716</v>
      </c>
      <c r="B7831" s="390" t="s">
        <v>5794</v>
      </c>
      <c r="C7831" s="391" t="s">
        <v>5840</v>
      </c>
      <c r="D7831" s="390" t="s">
        <v>5791</v>
      </c>
      <c r="E7831" s="390" t="s">
        <v>5288</v>
      </c>
      <c r="F7831" s="392" t="s">
        <v>5796</v>
      </c>
      <c r="G7831" s="393" t="s">
        <v>86</v>
      </c>
      <c r="H7831" s="394">
        <v>1.0951</v>
      </c>
      <c r="I7831" s="395">
        <v>18.510000000000002</v>
      </c>
      <c r="J7831" s="395">
        <v>20.27</v>
      </c>
      <c r="K7831" s="379"/>
      <c r="L7831" s="491">
        <v>22.3</v>
      </c>
    </row>
    <row r="7832" spans="1:13" x14ac:dyDescent="0.2">
      <c r="A7832" s="359" t="s">
        <v>12160</v>
      </c>
      <c r="B7832" s="373" t="s">
        <v>5794</v>
      </c>
      <c r="C7832" s="374" t="s">
        <v>5815</v>
      </c>
      <c r="D7832" s="373" t="s">
        <v>5791</v>
      </c>
      <c r="E7832" s="373" t="s">
        <v>5286</v>
      </c>
      <c r="F7832" s="375" t="s">
        <v>5796</v>
      </c>
      <c r="G7832" s="376" t="s">
        <v>86</v>
      </c>
      <c r="H7832" s="377">
        <v>1.2084999999999999</v>
      </c>
      <c r="I7832" s="378">
        <v>11.07</v>
      </c>
      <c r="J7832" s="378">
        <v>13.37</v>
      </c>
      <c r="K7832" s="379"/>
      <c r="L7832" s="493">
        <v>13.34</v>
      </c>
    </row>
    <row r="7833" spans="1:13" x14ac:dyDescent="0.2">
      <c r="A7833" s="359" t="s">
        <v>12162</v>
      </c>
      <c r="B7833" s="373" t="s">
        <v>5794</v>
      </c>
      <c r="C7833" s="374" t="s">
        <v>6197</v>
      </c>
      <c r="D7833" s="373" t="s">
        <v>5791</v>
      </c>
      <c r="E7833" s="373" t="s">
        <v>5364</v>
      </c>
      <c r="F7833" s="375" t="s">
        <v>5798</v>
      </c>
      <c r="G7833" s="376" t="s">
        <v>5885</v>
      </c>
      <c r="H7833" s="377">
        <v>3.04E-2</v>
      </c>
      <c r="I7833" s="378">
        <v>154.26</v>
      </c>
      <c r="J7833" s="378">
        <v>4.68</v>
      </c>
      <c r="K7833" s="379"/>
      <c r="L7833" s="493">
        <v>185.84</v>
      </c>
    </row>
    <row r="7834" spans="1:13" x14ac:dyDescent="0.2">
      <c r="A7834" s="359" t="s">
        <v>12163</v>
      </c>
      <c r="B7834" s="373" t="s">
        <v>5794</v>
      </c>
      <c r="C7834" s="374" t="s">
        <v>6196</v>
      </c>
      <c r="D7834" s="373" t="s">
        <v>5791</v>
      </c>
      <c r="E7834" s="373" t="s">
        <v>5378</v>
      </c>
      <c r="F7834" s="375" t="s">
        <v>5798</v>
      </c>
      <c r="G7834" s="376" t="s">
        <v>5298</v>
      </c>
      <c r="H7834" s="377">
        <v>4.55</v>
      </c>
      <c r="I7834" s="378">
        <v>0.8</v>
      </c>
      <c r="J7834" s="378">
        <v>3.64</v>
      </c>
      <c r="K7834" s="379"/>
      <c r="L7834" s="493">
        <v>0.97</v>
      </c>
    </row>
    <row r="7835" spans="1:13" x14ac:dyDescent="0.2">
      <c r="A7835" s="359" t="s">
        <v>12164</v>
      </c>
      <c r="B7835" s="373" t="s">
        <v>5794</v>
      </c>
      <c r="C7835" s="374" t="s">
        <v>5797</v>
      </c>
      <c r="D7835" s="373" t="s">
        <v>5791</v>
      </c>
      <c r="E7835" s="373" t="s">
        <v>5380</v>
      </c>
      <c r="F7835" s="375" t="s">
        <v>5798</v>
      </c>
      <c r="G7835" s="376" t="s">
        <v>5298</v>
      </c>
      <c r="H7835" s="377">
        <v>4.55</v>
      </c>
      <c r="I7835" s="378">
        <v>0.52</v>
      </c>
      <c r="J7835" s="378">
        <v>2.36</v>
      </c>
      <c r="K7835" s="379"/>
      <c r="L7835" s="493">
        <v>0.63</v>
      </c>
    </row>
    <row r="7836" spans="1:13" x14ac:dyDescent="0.2">
      <c r="A7836" s="359" t="s">
        <v>12165</v>
      </c>
      <c r="B7836" s="373" t="s">
        <v>5794</v>
      </c>
      <c r="C7836" s="374" t="s">
        <v>6517</v>
      </c>
      <c r="D7836" s="373" t="s">
        <v>5791</v>
      </c>
      <c r="E7836" s="373" t="s">
        <v>6518</v>
      </c>
      <c r="F7836" s="375" t="s">
        <v>5798</v>
      </c>
      <c r="G7836" s="376" t="s">
        <v>5305</v>
      </c>
      <c r="H7836" s="377">
        <v>84</v>
      </c>
      <c r="I7836" s="378">
        <v>0.3410928571428572</v>
      </c>
      <c r="J7836" s="378">
        <v>28.65</v>
      </c>
      <c r="K7836" s="379"/>
      <c r="L7836" s="493">
        <v>0.41</v>
      </c>
    </row>
    <row r="7837" spans="1:13" x14ac:dyDescent="0.2">
      <c r="A7837" s="359" t="s">
        <v>15717</v>
      </c>
      <c r="B7837" s="381" t="s">
        <v>13511</v>
      </c>
      <c r="C7837" s="382" t="s">
        <v>5781</v>
      </c>
      <c r="D7837" s="381" t="s">
        <v>5782</v>
      </c>
      <c r="E7837" s="381" t="s">
        <v>5783</v>
      </c>
      <c r="F7837" s="383" t="s">
        <v>5784</v>
      </c>
      <c r="G7837" s="384" t="s">
        <v>5785</v>
      </c>
      <c r="H7837" s="382" t="s">
        <v>5786</v>
      </c>
      <c r="I7837" s="431" t="s">
        <v>5787</v>
      </c>
      <c r="J7837" s="382" t="s">
        <v>5788</v>
      </c>
      <c r="K7837" s="364"/>
    </row>
    <row r="7838" spans="1:13" ht="12.75" thickBot="1" x14ac:dyDescent="0.25">
      <c r="A7838" s="359" t="s">
        <v>15718</v>
      </c>
      <c r="B7838" s="385" t="s">
        <v>5789</v>
      </c>
      <c r="C7838" s="386" t="s">
        <v>6282</v>
      </c>
      <c r="D7838" s="385" t="s">
        <v>5791</v>
      </c>
      <c r="E7838" s="385" t="s">
        <v>449</v>
      </c>
      <c r="F7838" s="387">
        <v>20</v>
      </c>
      <c r="G7838" s="388" t="s">
        <v>5793</v>
      </c>
      <c r="H7838" s="389">
        <v>1</v>
      </c>
      <c r="I7838" s="432">
        <v>4.13</v>
      </c>
      <c r="J7838" s="372">
        <v>4.13</v>
      </c>
      <c r="K7838" s="371"/>
      <c r="L7838" s="488">
        <v>4.96</v>
      </c>
      <c r="M7838" s="488">
        <v>4.96</v>
      </c>
    </row>
    <row r="7839" spans="1:13" ht="12.75" thickTop="1" x14ac:dyDescent="0.2">
      <c r="A7839" s="359" t="s">
        <v>15719</v>
      </c>
      <c r="B7839" s="390" t="s">
        <v>5794</v>
      </c>
      <c r="C7839" s="391" t="s">
        <v>6283</v>
      </c>
      <c r="D7839" s="390" t="s">
        <v>5791</v>
      </c>
      <c r="E7839" s="390" t="s">
        <v>5557</v>
      </c>
      <c r="F7839" s="392" t="s">
        <v>5796</v>
      </c>
      <c r="G7839" s="393" t="s">
        <v>86</v>
      </c>
      <c r="H7839" s="394">
        <v>5.5399999999999998E-2</v>
      </c>
      <c r="I7839" s="395">
        <v>18.510000000000002</v>
      </c>
      <c r="J7839" s="395">
        <v>1.02</v>
      </c>
      <c r="K7839" s="379"/>
      <c r="L7839" s="491">
        <v>22.3</v>
      </c>
    </row>
    <row r="7840" spans="1:13" x14ac:dyDescent="0.2">
      <c r="A7840" s="359" t="s">
        <v>12166</v>
      </c>
      <c r="B7840" s="373" t="s">
        <v>5794</v>
      </c>
      <c r="C7840" s="374" t="s">
        <v>6197</v>
      </c>
      <c r="D7840" s="373" t="s">
        <v>5791</v>
      </c>
      <c r="E7840" s="373" t="s">
        <v>5364</v>
      </c>
      <c r="F7840" s="375" t="s">
        <v>5798</v>
      </c>
      <c r="G7840" s="376" t="s">
        <v>5885</v>
      </c>
      <c r="H7840" s="377">
        <v>3.0000000000000001E-3</v>
      </c>
      <c r="I7840" s="378">
        <v>154.26</v>
      </c>
      <c r="J7840" s="378">
        <v>0.46</v>
      </c>
      <c r="K7840" s="379"/>
      <c r="L7840" s="493">
        <v>185.84</v>
      </c>
    </row>
    <row r="7841" spans="1:13" x14ac:dyDescent="0.2">
      <c r="A7841" s="359" t="s">
        <v>12168</v>
      </c>
      <c r="B7841" s="373" t="s">
        <v>5794</v>
      </c>
      <c r="C7841" s="374" t="s">
        <v>5797</v>
      </c>
      <c r="D7841" s="373" t="s">
        <v>5791</v>
      </c>
      <c r="E7841" s="373" t="s">
        <v>5380</v>
      </c>
      <c r="F7841" s="375" t="s">
        <v>5798</v>
      </c>
      <c r="G7841" s="376" t="s">
        <v>5298</v>
      </c>
      <c r="H7841" s="377">
        <v>1.2166999999999999</v>
      </c>
      <c r="I7841" s="378">
        <v>0.54079999999999906</v>
      </c>
      <c r="J7841" s="378">
        <v>0.65</v>
      </c>
      <c r="K7841" s="379"/>
      <c r="L7841" s="493">
        <v>0.63</v>
      </c>
    </row>
    <row r="7842" spans="1:13" x14ac:dyDescent="0.2">
      <c r="A7842" s="359" t="s">
        <v>12169</v>
      </c>
      <c r="B7842" s="373" t="s">
        <v>5794</v>
      </c>
      <c r="C7842" s="374" t="s">
        <v>6284</v>
      </c>
      <c r="D7842" s="373" t="s">
        <v>5791</v>
      </c>
      <c r="E7842" s="373" t="s">
        <v>6285</v>
      </c>
      <c r="F7842" s="375" t="s">
        <v>5798</v>
      </c>
      <c r="G7842" s="376" t="s">
        <v>5298</v>
      </c>
      <c r="H7842" s="377">
        <v>8.5999999999999993E-2</v>
      </c>
      <c r="I7842" s="378">
        <v>23.35</v>
      </c>
      <c r="J7842" s="378">
        <v>2</v>
      </c>
      <c r="K7842" s="379"/>
      <c r="L7842" s="493">
        <v>28.14</v>
      </c>
    </row>
    <row r="7843" spans="1:13" x14ac:dyDescent="0.2">
      <c r="A7843" s="359" t="s">
        <v>12170</v>
      </c>
      <c r="B7843" s="360" t="s">
        <v>13512</v>
      </c>
      <c r="C7843" s="361" t="s">
        <v>5781</v>
      </c>
      <c r="D7843" s="360" t="s">
        <v>5782</v>
      </c>
      <c r="E7843" s="360" t="s">
        <v>5783</v>
      </c>
      <c r="F7843" s="362" t="s">
        <v>5784</v>
      </c>
      <c r="G7843" s="363" t="s">
        <v>5785</v>
      </c>
      <c r="H7843" s="361" t="s">
        <v>5786</v>
      </c>
      <c r="I7843" s="361" t="s">
        <v>5787</v>
      </c>
      <c r="J7843" s="361" t="s">
        <v>5788</v>
      </c>
      <c r="K7843" s="364"/>
      <c r="L7843" s="494"/>
    </row>
    <row r="7844" spans="1:13" x14ac:dyDescent="0.2">
      <c r="A7844" s="359" t="s">
        <v>12171</v>
      </c>
      <c r="B7844" s="365" t="s">
        <v>5789</v>
      </c>
      <c r="C7844" s="366" t="s">
        <v>13251</v>
      </c>
      <c r="D7844" s="365" t="s">
        <v>5791</v>
      </c>
      <c r="E7844" s="365" t="s">
        <v>2300</v>
      </c>
      <c r="F7844" s="367">
        <v>20</v>
      </c>
      <c r="G7844" s="368" t="s">
        <v>5793</v>
      </c>
      <c r="H7844" s="369">
        <v>1</v>
      </c>
      <c r="I7844" s="370">
        <v>19.45</v>
      </c>
      <c r="J7844" s="370">
        <v>19.45</v>
      </c>
      <c r="K7844" s="371"/>
      <c r="L7844" s="495">
        <v>23.41</v>
      </c>
      <c r="M7844" s="488">
        <v>23.41</v>
      </c>
    </row>
    <row r="7845" spans="1:13" x14ac:dyDescent="0.2">
      <c r="A7845" s="359" t="s">
        <v>15720</v>
      </c>
      <c r="B7845" s="396" t="s">
        <v>5794</v>
      </c>
      <c r="C7845" s="397" t="s">
        <v>5840</v>
      </c>
      <c r="D7845" s="396" t="s">
        <v>5791</v>
      </c>
      <c r="E7845" s="396" t="s">
        <v>5288</v>
      </c>
      <c r="F7845" s="398" t="s">
        <v>5796</v>
      </c>
      <c r="G7845" s="399" t="s">
        <v>86</v>
      </c>
      <c r="H7845" s="400">
        <v>0.3528</v>
      </c>
      <c r="I7845" s="430">
        <v>18.510000000000002</v>
      </c>
      <c r="J7845" s="380">
        <v>6.53</v>
      </c>
      <c r="K7845" s="379"/>
      <c r="L7845" s="489">
        <v>22.3</v>
      </c>
    </row>
    <row r="7846" spans="1:13" ht="12.75" thickBot="1" x14ac:dyDescent="0.25">
      <c r="A7846" s="359" t="s">
        <v>15721</v>
      </c>
      <c r="B7846" s="396" t="s">
        <v>5794</v>
      </c>
      <c r="C7846" s="397" t="s">
        <v>5797</v>
      </c>
      <c r="D7846" s="396" t="s">
        <v>5791</v>
      </c>
      <c r="E7846" s="396" t="s">
        <v>5380</v>
      </c>
      <c r="F7846" s="398" t="s">
        <v>5798</v>
      </c>
      <c r="G7846" s="399" t="s">
        <v>5298</v>
      </c>
      <c r="H7846" s="400">
        <v>7.665</v>
      </c>
      <c r="I7846" s="430">
        <v>0.52389999999999981</v>
      </c>
      <c r="J7846" s="380">
        <v>4.01</v>
      </c>
      <c r="K7846" s="379"/>
      <c r="L7846" s="489">
        <v>0.63</v>
      </c>
    </row>
    <row r="7847" spans="1:13" ht="12.75" thickTop="1" x14ac:dyDescent="0.2">
      <c r="A7847" s="359" t="s">
        <v>15722</v>
      </c>
      <c r="B7847" s="390" t="s">
        <v>5794</v>
      </c>
      <c r="C7847" s="391" t="s">
        <v>5815</v>
      </c>
      <c r="D7847" s="390" t="s">
        <v>5791</v>
      </c>
      <c r="E7847" s="390" t="s">
        <v>5286</v>
      </c>
      <c r="F7847" s="392" t="s">
        <v>5796</v>
      </c>
      <c r="G7847" s="393" t="s">
        <v>86</v>
      </c>
      <c r="H7847" s="394">
        <v>0.4501</v>
      </c>
      <c r="I7847" s="395">
        <v>11.07</v>
      </c>
      <c r="J7847" s="395">
        <v>4.9800000000000004</v>
      </c>
      <c r="K7847" s="379"/>
      <c r="L7847" s="491">
        <v>13.34</v>
      </c>
    </row>
    <row r="7848" spans="1:13" x14ac:dyDescent="0.2">
      <c r="A7848" s="359" t="s">
        <v>12172</v>
      </c>
      <c r="B7848" s="373" t="s">
        <v>5794</v>
      </c>
      <c r="C7848" s="374" t="s">
        <v>6197</v>
      </c>
      <c r="D7848" s="373" t="s">
        <v>5791</v>
      </c>
      <c r="E7848" s="373" t="s">
        <v>5364</v>
      </c>
      <c r="F7848" s="375" t="s">
        <v>5798</v>
      </c>
      <c r="G7848" s="376" t="s">
        <v>5885</v>
      </c>
      <c r="H7848" s="377">
        <v>2.5499999999999998E-2</v>
      </c>
      <c r="I7848" s="378">
        <v>154.26</v>
      </c>
      <c r="J7848" s="378">
        <v>3.93</v>
      </c>
      <c r="K7848" s="379"/>
      <c r="L7848" s="493">
        <v>185.84</v>
      </c>
    </row>
    <row r="7849" spans="1:13" x14ac:dyDescent="0.2">
      <c r="A7849" s="359" t="s">
        <v>12174</v>
      </c>
      <c r="B7849" s="360" t="s">
        <v>13513</v>
      </c>
      <c r="C7849" s="361" t="s">
        <v>5781</v>
      </c>
      <c r="D7849" s="360" t="s">
        <v>5782</v>
      </c>
      <c r="E7849" s="360" t="s">
        <v>5783</v>
      </c>
      <c r="F7849" s="362" t="s">
        <v>5784</v>
      </c>
      <c r="G7849" s="363" t="s">
        <v>5785</v>
      </c>
      <c r="H7849" s="361" t="s">
        <v>5786</v>
      </c>
      <c r="I7849" s="361" t="s">
        <v>5787</v>
      </c>
      <c r="J7849" s="361" t="s">
        <v>5788</v>
      </c>
      <c r="K7849" s="364"/>
      <c r="L7849" s="494"/>
    </row>
    <row r="7850" spans="1:13" x14ac:dyDescent="0.2">
      <c r="A7850" s="359" t="s">
        <v>12175</v>
      </c>
      <c r="B7850" s="365" t="s">
        <v>5789</v>
      </c>
      <c r="C7850" s="366" t="s">
        <v>13254</v>
      </c>
      <c r="D7850" s="365" t="s">
        <v>5791</v>
      </c>
      <c r="E7850" s="365" t="s">
        <v>2303</v>
      </c>
      <c r="F7850" s="367">
        <v>20</v>
      </c>
      <c r="G7850" s="368" t="s">
        <v>5793</v>
      </c>
      <c r="H7850" s="369">
        <v>1</v>
      </c>
      <c r="I7850" s="370">
        <v>70.34</v>
      </c>
      <c r="J7850" s="370">
        <v>70.34</v>
      </c>
      <c r="K7850" s="371"/>
      <c r="L7850" s="495">
        <v>84.73</v>
      </c>
      <c r="M7850" s="488">
        <v>84.73</v>
      </c>
    </row>
    <row r="7851" spans="1:13" x14ac:dyDescent="0.2">
      <c r="A7851" s="359" t="s">
        <v>12176</v>
      </c>
      <c r="B7851" s="373" t="s">
        <v>5794</v>
      </c>
      <c r="C7851" s="374" t="s">
        <v>13255</v>
      </c>
      <c r="D7851" s="373" t="s">
        <v>5791</v>
      </c>
      <c r="E7851" s="373" t="s">
        <v>13256</v>
      </c>
      <c r="F7851" s="375" t="s">
        <v>5796</v>
      </c>
      <c r="G7851" s="376" t="s">
        <v>86</v>
      </c>
      <c r="H7851" s="377">
        <v>0.58069999999999999</v>
      </c>
      <c r="I7851" s="378">
        <v>18.510000000000002</v>
      </c>
      <c r="J7851" s="378">
        <v>10.74</v>
      </c>
      <c r="K7851" s="379"/>
      <c r="L7851" s="493">
        <v>22.3</v>
      </c>
    </row>
    <row r="7852" spans="1:13" x14ac:dyDescent="0.2">
      <c r="A7852" s="359" t="s">
        <v>12177</v>
      </c>
      <c r="B7852" s="373" t="s">
        <v>5794</v>
      </c>
      <c r="C7852" s="374" t="s">
        <v>5815</v>
      </c>
      <c r="D7852" s="373" t="s">
        <v>5791</v>
      </c>
      <c r="E7852" s="373" t="s">
        <v>5286</v>
      </c>
      <c r="F7852" s="375" t="s">
        <v>5796</v>
      </c>
      <c r="G7852" s="376" t="s">
        <v>86</v>
      </c>
      <c r="H7852" s="377">
        <v>0.94940000000000002</v>
      </c>
      <c r="I7852" s="378">
        <v>11.07</v>
      </c>
      <c r="J7852" s="378">
        <v>10.5</v>
      </c>
      <c r="K7852" s="379"/>
      <c r="L7852" s="493">
        <v>13.34</v>
      </c>
    </row>
    <row r="7853" spans="1:13" x14ac:dyDescent="0.2">
      <c r="A7853" s="359" t="s">
        <v>15723</v>
      </c>
      <c r="B7853" s="396" t="s">
        <v>5794</v>
      </c>
      <c r="C7853" s="397" t="s">
        <v>13257</v>
      </c>
      <c r="D7853" s="396" t="s">
        <v>5791</v>
      </c>
      <c r="E7853" s="396" t="s">
        <v>13258</v>
      </c>
      <c r="F7853" s="398" t="s">
        <v>5798</v>
      </c>
      <c r="G7853" s="399" t="s">
        <v>5298</v>
      </c>
      <c r="H7853" s="400">
        <v>7.5</v>
      </c>
      <c r="I7853" s="430">
        <v>1.1499749999999993</v>
      </c>
      <c r="J7853" s="380">
        <v>8.6199999999999992</v>
      </c>
      <c r="K7853" s="379"/>
      <c r="L7853" s="489">
        <v>1.38</v>
      </c>
    </row>
    <row r="7854" spans="1:13" ht="12.75" thickBot="1" x14ac:dyDescent="0.25">
      <c r="A7854" s="359" t="s">
        <v>15724</v>
      </c>
      <c r="B7854" s="396" t="s">
        <v>5794</v>
      </c>
      <c r="C7854" s="397" t="s">
        <v>13259</v>
      </c>
      <c r="D7854" s="396" t="s">
        <v>5791</v>
      </c>
      <c r="E7854" s="396" t="s">
        <v>13260</v>
      </c>
      <c r="F7854" s="398" t="s">
        <v>5798</v>
      </c>
      <c r="G7854" s="399" t="s">
        <v>5298</v>
      </c>
      <c r="H7854" s="400">
        <v>0.1464</v>
      </c>
      <c r="I7854" s="430">
        <v>6.32</v>
      </c>
      <c r="J7854" s="380">
        <v>0.92</v>
      </c>
      <c r="K7854" s="379"/>
      <c r="L7854" s="489">
        <v>7.62</v>
      </c>
    </row>
    <row r="7855" spans="1:13" ht="12.75" thickTop="1" x14ac:dyDescent="0.2">
      <c r="A7855" s="359" t="s">
        <v>15725</v>
      </c>
      <c r="B7855" s="390" t="s">
        <v>5794</v>
      </c>
      <c r="C7855" s="391" t="s">
        <v>13261</v>
      </c>
      <c r="D7855" s="390" t="s">
        <v>5791</v>
      </c>
      <c r="E7855" s="390" t="s">
        <v>13262</v>
      </c>
      <c r="F7855" s="392" t="s">
        <v>5798</v>
      </c>
      <c r="G7855" s="393" t="s">
        <v>5793</v>
      </c>
      <c r="H7855" s="394">
        <v>1.05</v>
      </c>
      <c r="I7855" s="395">
        <v>37.68</v>
      </c>
      <c r="J7855" s="395">
        <v>39.56</v>
      </c>
      <c r="K7855" s="379"/>
      <c r="L7855" s="491">
        <v>45.4</v>
      </c>
    </row>
    <row r="7856" spans="1:13" x14ac:dyDescent="0.2">
      <c r="A7856" s="359" t="s">
        <v>12178</v>
      </c>
      <c r="B7856" s="360" t="s">
        <v>13514</v>
      </c>
      <c r="C7856" s="361" t="s">
        <v>5781</v>
      </c>
      <c r="D7856" s="360" t="s">
        <v>5782</v>
      </c>
      <c r="E7856" s="360" t="s">
        <v>5783</v>
      </c>
      <c r="F7856" s="362" t="s">
        <v>5784</v>
      </c>
      <c r="G7856" s="363" t="s">
        <v>5785</v>
      </c>
      <c r="H7856" s="361" t="s">
        <v>5786</v>
      </c>
      <c r="I7856" s="361" t="s">
        <v>5787</v>
      </c>
      <c r="J7856" s="361" t="s">
        <v>5788</v>
      </c>
      <c r="K7856" s="364"/>
      <c r="L7856" s="494"/>
    </row>
    <row r="7857" spans="1:13" x14ac:dyDescent="0.2">
      <c r="A7857" s="359" t="s">
        <v>12180</v>
      </c>
      <c r="B7857" s="365" t="s">
        <v>5789</v>
      </c>
      <c r="C7857" s="366" t="s">
        <v>6419</v>
      </c>
      <c r="D7857" s="365" t="s">
        <v>5791</v>
      </c>
      <c r="E7857" s="365" t="s">
        <v>546</v>
      </c>
      <c r="F7857" s="367">
        <v>27</v>
      </c>
      <c r="G7857" s="368" t="s">
        <v>5793</v>
      </c>
      <c r="H7857" s="369">
        <v>1</v>
      </c>
      <c r="I7857" s="370">
        <v>432.75</v>
      </c>
      <c r="J7857" s="370">
        <v>432.75</v>
      </c>
      <c r="K7857" s="371"/>
      <c r="L7857" s="495">
        <v>521.33000000000004</v>
      </c>
      <c r="M7857" s="488">
        <v>521.33000000000004</v>
      </c>
    </row>
    <row r="7858" spans="1:13" x14ac:dyDescent="0.2">
      <c r="A7858" s="359" t="s">
        <v>12181</v>
      </c>
      <c r="B7858" s="373" t="s">
        <v>5794</v>
      </c>
      <c r="C7858" s="374" t="s">
        <v>5840</v>
      </c>
      <c r="D7858" s="373" t="s">
        <v>5791</v>
      </c>
      <c r="E7858" s="373" t="s">
        <v>5288</v>
      </c>
      <c r="F7858" s="375" t="s">
        <v>5796</v>
      </c>
      <c r="G7858" s="376" t="s">
        <v>86</v>
      </c>
      <c r="H7858" s="377">
        <v>1.5371999999999999</v>
      </c>
      <c r="I7858" s="378">
        <v>18.510000000000002</v>
      </c>
      <c r="J7858" s="378">
        <v>28.45</v>
      </c>
      <c r="K7858" s="379"/>
      <c r="L7858" s="493">
        <v>22.3</v>
      </c>
    </row>
    <row r="7859" spans="1:13" x14ac:dyDescent="0.2">
      <c r="A7859" s="359" t="s">
        <v>12182</v>
      </c>
      <c r="B7859" s="373" t="s">
        <v>5794</v>
      </c>
      <c r="C7859" s="374" t="s">
        <v>5797</v>
      </c>
      <c r="D7859" s="373" t="s">
        <v>5791</v>
      </c>
      <c r="E7859" s="373" t="s">
        <v>5380</v>
      </c>
      <c r="F7859" s="375" t="s">
        <v>5798</v>
      </c>
      <c r="G7859" s="376" t="s">
        <v>5298</v>
      </c>
      <c r="H7859" s="377">
        <v>4.54</v>
      </c>
      <c r="I7859" s="378">
        <v>0.5252</v>
      </c>
      <c r="J7859" s="378">
        <v>2.38</v>
      </c>
      <c r="K7859" s="379"/>
      <c r="L7859" s="493">
        <v>0.63</v>
      </c>
    </row>
    <row r="7860" spans="1:13" x14ac:dyDescent="0.2">
      <c r="A7860" s="359" t="s">
        <v>12183</v>
      </c>
      <c r="B7860" s="373" t="s">
        <v>5794</v>
      </c>
      <c r="C7860" s="374" t="s">
        <v>5815</v>
      </c>
      <c r="D7860" s="373" t="s">
        <v>5791</v>
      </c>
      <c r="E7860" s="373" t="s">
        <v>5286</v>
      </c>
      <c r="F7860" s="375" t="s">
        <v>5796</v>
      </c>
      <c r="G7860" s="376" t="s">
        <v>86</v>
      </c>
      <c r="H7860" s="377">
        <v>1.2844</v>
      </c>
      <c r="I7860" s="378">
        <v>11.07</v>
      </c>
      <c r="J7860" s="378">
        <v>14.21</v>
      </c>
      <c r="K7860" s="379"/>
      <c r="L7860" s="493">
        <v>13.34</v>
      </c>
    </row>
    <row r="7861" spans="1:13" x14ac:dyDescent="0.2">
      <c r="A7861" s="359" t="s">
        <v>15726</v>
      </c>
      <c r="B7861" s="396" t="s">
        <v>5794</v>
      </c>
      <c r="C7861" s="397" t="s">
        <v>6197</v>
      </c>
      <c r="D7861" s="396" t="s">
        <v>5791</v>
      </c>
      <c r="E7861" s="396" t="s">
        <v>5364</v>
      </c>
      <c r="F7861" s="398" t="s">
        <v>5798</v>
      </c>
      <c r="G7861" s="399" t="s">
        <v>5885</v>
      </c>
      <c r="H7861" s="400">
        <v>1.04E-2</v>
      </c>
      <c r="I7861" s="430">
        <v>154.26</v>
      </c>
      <c r="J7861" s="380">
        <v>1.6</v>
      </c>
      <c r="K7861" s="379"/>
      <c r="L7861" s="489">
        <v>185.84</v>
      </c>
    </row>
    <row r="7862" spans="1:13" ht="12.75" thickBot="1" x14ac:dyDescent="0.25">
      <c r="A7862" s="359" t="s">
        <v>15727</v>
      </c>
      <c r="B7862" s="396" t="s">
        <v>5794</v>
      </c>
      <c r="C7862" s="397" t="s">
        <v>6420</v>
      </c>
      <c r="D7862" s="396" t="s">
        <v>5791</v>
      </c>
      <c r="E7862" s="396" t="s">
        <v>6421</v>
      </c>
      <c r="F7862" s="398" t="s">
        <v>5798</v>
      </c>
      <c r="G7862" s="399" t="s">
        <v>5793</v>
      </c>
      <c r="H7862" s="400">
        <v>1.2</v>
      </c>
      <c r="I7862" s="430">
        <v>321.76</v>
      </c>
      <c r="J7862" s="380">
        <v>386.11</v>
      </c>
      <c r="K7862" s="379"/>
      <c r="L7862" s="489">
        <v>387.62</v>
      </c>
    </row>
    <row r="7863" spans="1:13" ht="12.75" thickTop="1" x14ac:dyDescent="0.2">
      <c r="A7863" s="359" t="s">
        <v>15728</v>
      </c>
      <c r="B7863" s="407" t="s">
        <v>13515</v>
      </c>
      <c r="C7863" s="408" t="s">
        <v>5781</v>
      </c>
      <c r="D7863" s="407" t="s">
        <v>5782</v>
      </c>
      <c r="E7863" s="407" t="s">
        <v>5783</v>
      </c>
      <c r="F7863" s="409" t="s">
        <v>5784</v>
      </c>
      <c r="G7863" s="410" t="s">
        <v>5785</v>
      </c>
      <c r="H7863" s="408" t="s">
        <v>5786</v>
      </c>
      <c r="I7863" s="408" t="s">
        <v>5787</v>
      </c>
      <c r="J7863" s="408" t="s">
        <v>5788</v>
      </c>
      <c r="K7863" s="364"/>
      <c r="L7863" s="492"/>
    </row>
    <row r="7864" spans="1:13" x14ac:dyDescent="0.2">
      <c r="A7864" s="359" t="s">
        <v>12184</v>
      </c>
      <c r="B7864" s="365" t="s">
        <v>5789</v>
      </c>
      <c r="C7864" s="366" t="s">
        <v>5930</v>
      </c>
      <c r="D7864" s="365" t="s">
        <v>5791</v>
      </c>
      <c r="E7864" s="365" t="s">
        <v>236</v>
      </c>
      <c r="F7864" s="367">
        <v>2</v>
      </c>
      <c r="G7864" s="368" t="s">
        <v>5793</v>
      </c>
      <c r="H7864" s="369">
        <v>1</v>
      </c>
      <c r="I7864" s="370">
        <v>2.21</v>
      </c>
      <c r="J7864" s="370">
        <v>2.21</v>
      </c>
      <c r="K7864" s="371"/>
      <c r="L7864" s="495">
        <v>2.66</v>
      </c>
      <c r="M7864" s="488">
        <v>2.66</v>
      </c>
    </row>
    <row r="7865" spans="1:13" x14ac:dyDescent="0.2">
      <c r="A7865" s="359" t="s">
        <v>12186</v>
      </c>
      <c r="B7865" s="373" t="s">
        <v>5794</v>
      </c>
      <c r="C7865" s="374" t="s">
        <v>5815</v>
      </c>
      <c r="D7865" s="373" t="s">
        <v>5791</v>
      </c>
      <c r="E7865" s="373" t="s">
        <v>5286</v>
      </c>
      <c r="F7865" s="375" t="s">
        <v>5796</v>
      </c>
      <c r="G7865" s="376" t="s">
        <v>86</v>
      </c>
      <c r="H7865" s="377">
        <v>0.2</v>
      </c>
      <c r="I7865" s="378">
        <v>11.07</v>
      </c>
      <c r="J7865" s="378">
        <v>2.21</v>
      </c>
      <c r="K7865" s="379"/>
      <c r="L7865" s="493">
        <v>13.34</v>
      </c>
    </row>
    <row r="7866" spans="1:13" x14ac:dyDescent="0.2">
      <c r="A7866" s="359" t="s">
        <v>12188</v>
      </c>
      <c r="B7866" s="360" t="s">
        <v>13516</v>
      </c>
      <c r="C7866" s="361" t="s">
        <v>5781</v>
      </c>
      <c r="D7866" s="360" t="s">
        <v>5782</v>
      </c>
      <c r="E7866" s="360" t="s">
        <v>5783</v>
      </c>
      <c r="F7866" s="362" t="s">
        <v>5784</v>
      </c>
      <c r="G7866" s="363" t="s">
        <v>5785</v>
      </c>
      <c r="H7866" s="361" t="s">
        <v>5786</v>
      </c>
      <c r="I7866" s="361" t="s">
        <v>5787</v>
      </c>
      <c r="J7866" s="361" t="s">
        <v>5788</v>
      </c>
      <c r="K7866" s="364"/>
      <c r="L7866" s="494"/>
    </row>
    <row r="7867" spans="1:13" x14ac:dyDescent="0.2">
      <c r="A7867" s="359" t="s">
        <v>12189</v>
      </c>
      <c r="B7867" s="365" t="s">
        <v>5789</v>
      </c>
      <c r="C7867" s="366" t="s">
        <v>5923</v>
      </c>
      <c r="D7867" s="365" t="s">
        <v>5791</v>
      </c>
      <c r="E7867" s="365" t="s">
        <v>230</v>
      </c>
      <c r="F7867" s="367">
        <v>3</v>
      </c>
      <c r="G7867" s="368" t="s">
        <v>5885</v>
      </c>
      <c r="H7867" s="369">
        <v>1</v>
      </c>
      <c r="I7867" s="370">
        <v>36.269999999999996</v>
      </c>
      <c r="J7867" s="370">
        <v>36.269999999999996</v>
      </c>
      <c r="K7867" s="371"/>
      <c r="L7867" s="495">
        <v>43.7</v>
      </c>
      <c r="M7867" s="488">
        <v>43.7</v>
      </c>
    </row>
    <row r="7868" spans="1:13" x14ac:dyDescent="0.2">
      <c r="A7868" s="359" t="s">
        <v>12190</v>
      </c>
      <c r="B7868" s="373" t="s">
        <v>5794</v>
      </c>
      <c r="C7868" s="374" t="s">
        <v>5815</v>
      </c>
      <c r="D7868" s="373" t="s">
        <v>5791</v>
      </c>
      <c r="E7868" s="373" t="s">
        <v>5286</v>
      </c>
      <c r="F7868" s="375" t="s">
        <v>5796</v>
      </c>
      <c r="G7868" s="376" t="s">
        <v>86</v>
      </c>
      <c r="H7868" s="377">
        <v>0.72</v>
      </c>
      <c r="I7868" s="378">
        <v>11.056162500000005</v>
      </c>
      <c r="J7868" s="378">
        <v>7.96</v>
      </c>
      <c r="K7868" s="379"/>
      <c r="L7868" s="493">
        <v>13.34</v>
      </c>
    </row>
    <row r="7869" spans="1:13" x14ac:dyDescent="0.2">
      <c r="A7869" s="359" t="s">
        <v>15729</v>
      </c>
      <c r="B7869" s="396" t="s">
        <v>5794</v>
      </c>
      <c r="C7869" s="397" t="s">
        <v>5924</v>
      </c>
      <c r="D7869" s="396" t="s">
        <v>5791</v>
      </c>
      <c r="E7869" s="396" t="s">
        <v>5925</v>
      </c>
      <c r="F7869" s="398" t="s">
        <v>5798</v>
      </c>
      <c r="G7869" s="399" t="s">
        <v>86</v>
      </c>
      <c r="H7869" s="400">
        <v>0.4</v>
      </c>
      <c r="I7869" s="430">
        <v>70.78</v>
      </c>
      <c r="J7869" s="380">
        <v>28.31</v>
      </c>
      <c r="K7869" s="379"/>
      <c r="L7869" s="489">
        <v>85.27</v>
      </c>
    </row>
    <row r="7870" spans="1:13" ht="12.75" thickBot="1" x14ac:dyDescent="0.25">
      <c r="A7870" s="359" t="s">
        <v>15730</v>
      </c>
      <c r="B7870" s="381" t="s">
        <v>13517</v>
      </c>
      <c r="C7870" s="382" t="s">
        <v>5781</v>
      </c>
      <c r="D7870" s="381" t="s">
        <v>5782</v>
      </c>
      <c r="E7870" s="381" t="s">
        <v>5783</v>
      </c>
      <c r="F7870" s="383" t="s">
        <v>5784</v>
      </c>
      <c r="G7870" s="384" t="s">
        <v>5785</v>
      </c>
      <c r="H7870" s="382" t="s">
        <v>5786</v>
      </c>
      <c r="I7870" s="431" t="s">
        <v>5787</v>
      </c>
      <c r="J7870" s="382" t="s">
        <v>5788</v>
      </c>
      <c r="K7870" s="364"/>
    </row>
    <row r="7871" spans="1:13" ht="24.75" thickTop="1" x14ac:dyDescent="0.2">
      <c r="A7871" s="359" t="s">
        <v>15731</v>
      </c>
      <c r="B7871" s="401" t="s">
        <v>5789</v>
      </c>
      <c r="C7871" s="402" t="s">
        <v>5933</v>
      </c>
      <c r="D7871" s="401" t="s">
        <v>5791</v>
      </c>
      <c r="E7871" s="401" t="s">
        <v>241</v>
      </c>
      <c r="F7871" s="403">
        <v>4</v>
      </c>
      <c r="G7871" s="404" t="s">
        <v>5793</v>
      </c>
      <c r="H7871" s="405">
        <v>1</v>
      </c>
      <c r="I7871" s="406">
        <v>2.25</v>
      </c>
      <c r="J7871" s="406">
        <v>2.25</v>
      </c>
      <c r="K7871" s="371"/>
      <c r="L7871" s="496">
        <v>2.71</v>
      </c>
      <c r="M7871" s="488">
        <v>2.71</v>
      </c>
    </row>
    <row r="7872" spans="1:13" x14ac:dyDescent="0.2">
      <c r="A7872" s="359" t="s">
        <v>12193</v>
      </c>
      <c r="B7872" s="373" t="s">
        <v>5794</v>
      </c>
      <c r="C7872" s="374" t="s">
        <v>5840</v>
      </c>
      <c r="D7872" s="373" t="s">
        <v>5791</v>
      </c>
      <c r="E7872" s="373" t="s">
        <v>5288</v>
      </c>
      <c r="F7872" s="375" t="s">
        <v>5796</v>
      </c>
      <c r="G7872" s="376" t="s">
        <v>86</v>
      </c>
      <c r="H7872" s="377">
        <v>6.7400000000000002E-2</v>
      </c>
      <c r="I7872" s="378">
        <v>18.510000000000002</v>
      </c>
      <c r="J7872" s="378">
        <v>1.24</v>
      </c>
      <c r="K7872" s="379"/>
      <c r="L7872" s="493">
        <v>22.3</v>
      </c>
    </row>
    <row r="7873" spans="1:13" x14ac:dyDescent="0.2">
      <c r="A7873" s="359" t="s">
        <v>12195</v>
      </c>
      <c r="B7873" s="373" t="s">
        <v>5794</v>
      </c>
      <c r="C7873" s="374" t="s">
        <v>5815</v>
      </c>
      <c r="D7873" s="373" t="s">
        <v>5791</v>
      </c>
      <c r="E7873" s="373" t="s">
        <v>5286</v>
      </c>
      <c r="F7873" s="375" t="s">
        <v>5796</v>
      </c>
      <c r="G7873" s="376" t="s">
        <v>86</v>
      </c>
      <c r="H7873" s="377">
        <v>9.1300000000000006E-2</v>
      </c>
      <c r="I7873" s="378">
        <v>11.07</v>
      </c>
      <c r="J7873" s="378">
        <v>1.01</v>
      </c>
      <c r="K7873" s="379"/>
      <c r="L7873" s="493">
        <v>13.34</v>
      </c>
    </row>
    <row r="7874" spans="1:13" x14ac:dyDescent="0.2">
      <c r="A7874" s="359" t="s">
        <v>12196</v>
      </c>
      <c r="B7874" s="360" t="s">
        <v>13518</v>
      </c>
      <c r="C7874" s="361" t="s">
        <v>5781</v>
      </c>
      <c r="D7874" s="360" t="s">
        <v>5782</v>
      </c>
      <c r="E7874" s="360" t="s">
        <v>5783</v>
      </c>
      <c r="F7874" s="362" t="s">
        <v>5784</v>
      </c>
      <c r="G7874" s="363" t="s">
        <v>5785</v>
      </c>
      <c r="H7874" s="361" t="s">
        <v>5786</v>
      </c>
      <c r="I7874" s="361" t="s">
        <v>5787</v>
      </c>
      <c r="J7874" s="361" t="s">
        <v>5788</v>
      </c>
      <c r="K7874" s="364"/>
      <c r="L7874" s="494"/>
    </row>
    <row r="7875" spans="1:13" ht="24" x14ac:dyDescent="0.2">
      <c r="A7875" s="359" t="s">
        <v>12197</v>
      </c>
      <c r="B7875" s="365" t="s">
        <v>5789</v>
      </c>
      <c r="C7875" s="366" t="s">
        <v>5935</v>
      </c>
      <c r="D7875" s="365" t="s">
        <v>217</v>
      </c>
      <c r="E7875" s="365" t="s">
        <v>243</v>
      </c>
      <c r="F7875" s="367" t="s">
        <v>5936</v>
      </c>
      <c r="G7875" s="368" t="s">
        <v>5793</v>
      </c>
      <c r="H7875" s="369">
        <v>1</v>
      </c>
      <c r="I7875" s="370">
        <v>2.65</v>
      </c>
      <c r="J7875" s="370">
        <v>2.65</v>
      </c>
      <c r="K7875" s="371"/>
      <c r="L7875" s="495">
        <v>3.2</v>
      </c>
      <c r="M7875" s="488">
        <v>3.2</v>
      </c>
    </row>
    <row r="7876" spans="1:13" ht="24" x14ac:dyDescent="0.2">
      <c r="A7876" s="359" t="s">
        <v>12198</v>
      </c>
      <c r="B7876" s="418" t="s">
        <v>5898</v>
      </c>
      <c r="C7876" s="419" t="s">
        <v>5906</v>
      </c>
      <c r="D7876" s="418" t="s">
        <v>217</v>
      </c>
      <c r="E7876" s="418" t="s">
        <v>5907</v>
      </c>
      <c r="F7876" s="420" t="s">
        <v>5908</v>
      </c>
      <c r="G7876" s="421" t="s">
        <v>185</v>
      </c>
      <c r="H7876" s="422">
        <v>4.4999999999999998E-2</v>
      </c>
      <c r="I7876" s="423">
        <v>23.82</v>
      </c>
      <c r="J7876" s="423">
        <v>1.07</v>
      </c>
      <c r="K7876" s="379"/>
      <c r="L7876" s="493">
        <v>28.7</v>
      </c>
    </row>
    <row r="7877" spans="1:13" ht="24" x14ac:dyDescent="0.2">
      <c r="A7877" s="359" t="s">
        <v>15732</v>
      </c>
      <c r="B7877" s="424" t="s">
        <v>5898</v>
      </c>
      <c r="C7877" s="425" t="s">
        <v>5909</v>
      </c>
      <c r="D7877" s="424" t="s">
        <v>217</v>
      </c>
      <c r="E7877" s="424" t="s">
        <v>5455</v>
      </c>
      <c r="F7877" s="426" t="s">
        <v>5908</v>
      </c>
      <c r="G7877" s="427" t="s">
        <v>185</v>
      </c>
      <c r="H7877" s="428">
        <v>8.8999999999999996E-2</v>
      </c>
      <c r="I7877" s="429">
        <v>16.12</v>
      </c>
      <c r="J7877" s="417">
        <v>1.43</v>
      </c>
      <c r="K7877" s="379"/>
      <c r="L7877" s="489">
        <v>19.420000000000002</v>
      </c>
    </row>
    <row r="7878" spans="1:13" ht="24.75" thickBot="1" x14ac:dyDescent="0.25">
      <c r="A7878" s="359" t="s">
        <v>15733</v>
      </c>
      <c r="B7878" s="424" t="s">
        <v>5898</v>
      </c>
      <c r="C7878" s="425" t="s">
        <v>5937</v>
      </c>
      <c r="D7878" s="424" t="s">
        <v>217</v>
      </c>
      <c r="E7878" s="424" t="s">
        <v>5938</v>
      </c>
      <c r="F7878" s="426" t="s">
        <v>5901</v>
      </c>
      <c r="G7878" s="427" t="s">
        <v>5902</v>
      </c>
      <c r="H7878" s="428">
        <v>2.5000000000000001E-2</v>
      </c>
      <c r="I7878" s="429">
        <v>5.37</v>
      </c>
      <c r="J7878" s="417">
        <v>0.13</v>
      </c>
      <c r="K7878" s="379"/>
      <c r="L7878" s="489">
        <v>6.48</v>
      </c>
    </row>
    <row r="7879" spans="1:13" ht="24.75" thickTop="1" x14ac:dyDescent="0.2">
      <c r="A7879" s="359" t="s">
        <v>15734</v>
      </c>
      <c r="B7879" s="411" t="s">
        <v>5898</v>
      </c>
      <c r="C7879" s="412" t="s">
        <v>5939</v>
      </c>
      <c r="D7879" s="411" t="s">
        <v>217</v>
      </c>
      <c r="E7879" s="411" t="s">
        <v>5940</v>
      </c>
      <c r="F7879" s="413" t="s">
        <v>5901</v>
      </c>
      <c r="G7879" s="414" t="s">
        <v>5905</v>
      </c>
      <c r="H7879" s="415">
        <v>4.2000000000000003E-2</v>
      </c>
      <c r="I7879" s="416">
        <v>0.69</v>
      </c>
      <c r="J7879" s="416">
        <v>0.02</v>
      </c>
      <c r="K7879" s="379"/>
      <c r="L7879" s="491">
        <v>0.84</v>
      </c>
    </row>
    <row r="7880" spans="1:13" x14ac:dyDescent="0.2">
      <c r="A7880" s="359" t="s">
        <v>12199</v>
      </c>
      <c r="B7880" s="360" t="s">
        <v>13519</v>
      </c>
      <c r="C7880" s="361" t="s">
        <v>5781</v>
      </c>
      <c r="D7880" s="360" t="s">
        <v>5782</v>
      </c>
      <c r="E7880" s="360" t="s">
        <v>5783</v>
      </c>
      <c r="F7880" s="362" t="s">
        <v>5784</v>
      </c>
      <c r="G7880" s="363" t="s">
        <v>5785</v>
      </c>
      <c r="H7880" s="361" t="s">
        <v>5786</v>
      </c>
      <c r="I7880" s="361" t="s">
        <v>5787</v>
      </c>
      <c r="J7880" s="361" t="s">
        <v>5788</v>
      </c>
      <c r="K7880" s="364"/>
      <c r="L7880" s="494"/>
    </row>
    <row r="7881" spans="1:13" x14ac:dyDescent="0.2">
      <c r="A7881" s="359" t="s">
        <v>12201</v>
      </c>
      <c r="B7881" s="365" t="s">
        <v>5789</v>
      </c>
      <c r="C7881" s="366" t="s">
        <v>5986</v>
      </c>
      <c r="D7881" s="365" t="s">
        <v>5791</v>
      </c>
      <c r="E7881" s="365" t="s">
        <v>292</v>
      </c>
      <c r="F7881" s="367">
        <v>5</v>
      </c>
      <c r="G7881" s="368" t="s">
        <v>5885</v>
      </c>
      <c r="H7881" s="369">
        <v>1</v>
      </c>
      <c r="I7881" s="370">
        <v>463</v>
      </c>
      <c r="J7881" s="370">
        <v>463</v>
      </c>
      <c r="K7881" s="371"/>
      <c r="L7881" s="495">
        <v>557.76</v>
      </c>
      <c r="M7881" s="488">
        <v>557.76</v>
      </c>
    </row>
    <row r="7882" spans="1:13" x14ac:dyDescent="0.2">
      <c r="A7882" s="359" t="s">
        <v>12202</v>
      </c>
      <c r="B7882" s="373" t="s">
        <v>5794</v>
      </c>
      <c r="C7882" s="374" t="s">
        <v>5987</v>
      </c>
      <c r="D7882" s="373" t="s">
        <v>5791</v>
      </c>
      <c r="E7882" s="373" t="s">
        <v>5596</v>
      </c>
      <c r="F7882" s="375" t="s">
        <v>5798</v>
      </c>
      <c r="G7882" s="376" t="s">
        <v>5885</v>
      </c>
      <c r="H7882" s="377">
        <v>1.02</v>
      </c>
      <c r="I7882" s="378">
        <v>453.92980388768899</v>
      </c>
      <c r="J7882" s="378">
        <v>463</v>
      </c>
      <c r="K7882" s="379"/>
      <c r="L7882" s="493">
        <v>546.83000000000004</v>
      </c>
    </row>
    <row r="7883" spans="1:13" x14ac:dyDescent="0.2">
      <c r="A7883" s="359" t="s">
        <v>12203</v>
      </c>
      <c r="B7883" s="360" t="s">
        <v>13520</v>
      </c>
      <c r="C7883" s="361" t="s">
        <v>5781</v>
      </c>
      <c r="D7883" s="360" t="s">
        <v>5782</v>
      </c>
      <c r="E7883" s="360" t="s">
        <v>5783</v>
      </c>
      <c r="F7883" s="362" t="s">
        <v>5784</v>
      </c>
      <c r="G7883" s="363" t="s">
        <v>5785</v>
      </c>
      <c r="H7883" s="361" t="s">
        <v>5786</v>
      </c>
      <c r="I7883" s="361" t="s">
        <v>5787</v>
      </c>
      <c r="J7883" s="361" t="s">
        <v>5788</v>
      </c>
      <c r="K7883" s="364"/>
      <c r="L7883" s="494"/>
    </row>
    <row r="7884" spans="1:13" x14ac:dyDescent="0.2">
      <c r="A7884" s="359" t="s">
        <v>12204</v>
      </c>
      <c r="B7884" s="365" t="s">
        <v>5789</v>
      </c>
      <c r="C7884" s="366" t="s">
        <v>5975</v>
      </c>
      <c r="D7884" s="365" t="s">
        <v>5791</v>
      </c>
      <c r="E7884" s="365" t="s">
        <v>282</v>
      </c>
      <c r="F7884" s="367">
        <v>5</v>
      </c>
      <c r="G7884" s="368" t="s">
        <v>5298</v>
      </c>
      <c r="H7884" s="369">
        <v>1</v>
      </c>
      <c r="I7884" s="370">
        <v>12.8</v>
      </c>
      <c r="J7884" s="370">
        <v>12.8</v>
      </c>
      <c r="K7884" s="371"/>
      <c r="L7884" s="495">
        <v>15.42</v>
      </c>
      <c r="M7884" s="488">
        <v>15.42</v>
      </c>
    </row>
    <row r="7885" spans="1:13" x14ac:dyDescent="0.2">
      <c r="A7885" s="359" t="s">
        <v>12205</v>
      </c>
      <c r="B7885" s="373" t="s">
        <v>5794</v>
      </c>
      <c r="C7885" s="374" t="s">
        <v>5795</v>
      </c>
      <c r="D7885" s="373" t="s">
        <v>5791</v>
      </c>
      <c r="E7885" s="373" t="s">
        <v>5302</v>
      </c>
      <c r="F7885" s="375" t="s">
        <v>5796</v>
      </c>
      <c r="G7885" s="376" t="s">
        <v>86</v>
      </c>
      <c r="H7885" s="377">
        <v>7.0000000000000007E-2</v>
      </c>
      <c r="I7885" s="378">
        <v>12.5</v>
      </c>
      <c r="J7885" s="378">
        <v>0.87</v>
      </c>
      <c r="K7885" s="379"/>
      <c r="L7885" s="493">
        <v>15.06</v>
      </c>
    </row>
    <row r="7886" spans="1:13" x14ac:dyDescent="0.2">
      <c r="A7886" s="359" t="s">
        <v>15735</v>
      </c>
      <c r="B7886" s="396" t="s">
        <v>5794</v>
      </c>
      <c r="C7886" s="397" t="s">
        <v>5971</v>
      </c>
      <c r="D7886" s="396" t="s">
        <v>5791</v>
      </c>
      <c r="E7886" s="396" t="s">
        <v>5293</v>
      </c>
      <c r="F7886" s="398" t="s">
        <v>5796</v>
      </c>
      <c r="G7886" s="399" t="s">
        <v>86</v>
      </c>
      <c r="H7886" s="400">
        <v>7.0000000000000007E-2</v>
      </c>
      <c r="I7886" s="430">
        <v>18.510000000000002</v>
      </c>
      <c r="J7886" s="380">
        <v>1.29</v>
      </c>
      <c r="K7886" s="379"/>
      <c r="L7886" s="489">
        <v>22.3</v>
      </c>
    </row>
    <row r="7887" spans="1:13" ht="12.75" thickBot="1" x14ac:dyDescent="0.25">
      <c r="A7887" s="359" t="s">
        <v>15736</v>
      </c>
      <c r="B7887" s="396" t="s">
        <v>5794</v>
      </c>
      <c r="C7887" s="397" t="s">
        <v>5976</v>
      </c>
      <c r="D7887" s="396" t="s">
        <v>5791</v>
      </c>
      <c r="E7887" s="396" t="s">
        <v>5369</v>
      </c>
      <c r="F7887" s="398" t="s">
        <v>5798</v>
      </c>
      <c r="G7887" s="399" t="s">
        <v>5298</v>
      </c>
      <c r="H7887" s="400">
        <v>1.1000000000000001</v>
      </c>
      <c r="I7887" s="430">
        <v>9.3093000000000004</v>
      </c>
      <c r="J7887" s="380">
        <v>10.24</v>
      </c>
      <c r="K7887" s="379"/>
      <c r="L7887" s="489">
        <v>11.21</v>
      </c>
    </row>
    <row r="7888" spans="1:13" ht="12.75" thickTop="1" x14ac:dyDescent="0.2">
      <c r="A7888" s="359" t="s">
        <v>15737</v>
      </c>
      <c r="B7888" s="390" t="s">
        <v>5794</v>
      </c>
      <c r="C7888" s="391" t="s">
        <v>5953</v>
      </c>
      <c r="D7888" s="390" t="s">
        <v>5791</v>
      </c>
      <c r="E7888" s="390" t="s">
        <v>5297</v>
      </c>
      <c r="F7888" s="392" t="s">
        <v>5798</v>
      </c>
      <c r="G7888" s="393" t="s">
        <v>5298</v>
      </c>
      <c r="H7888" s="394">
        <v>0.02</v>
      </c>
      <c r="I7888" s="395">
        <v>20.12</v>
      </c>
      <c r="J7888" s="395">
        <v>0.4</v>
      </c>
      <c r="K7888" s="379"/>
      <c r="L7888" s="491">
        <v>24.25</v>
      </c>
    </row>
    <row r="7889" spans="1:13" x14ac:dyDescent="0.2">
      <c r="A7889" s="359" t="s">
        <v>12206</v>
      </c>
      <c r="B7889" s="360" t="s">
        <v>13521</v>
      </c>
      <c r="C7889" s="361" t="s">
        <v>5781</v>
      </c>
      <c r="D7889" s="360" t="s">
        <v>5782</v>
      </c>
      <c r="E7889" s="360" t="s">
        <v>5783</v>
      </c>
      <c r="F7889" s="362" t="s">
        <v>5784</v>
      </c>
      <c r="G7889" s="363" t="s">
        <v>5785</v>
      </c>
      <c r="H7889" s="361" t="s">
        <v>5786</v>
      </c>
      <c r="I7889" s="361" t="s">
        <v>5787</v>
      </c>
      <c r="J7889" s="361" t="s">
        <v>5788</v>
      </c>
      <c r="K7889" s="364"/>
      <c r="L7889" s="494"/>
    </row>
    <row r="7890" spans="1:13" x14ac:dyDescent="0.2">
      <c r="A7890" s="359" t="s">
        <v>12208</v>
      </c>
      <c r="B7890" s="365" t="s">
        <v>5789</v>
      </c>
      <c r="C7890" s="366" t="s">
        <v>5970</v>
      </c>
      <c r="D7890" s="365" t="s">
        <v>5791</v>
      </c>
      <c r="E7890" s="365" t="s">
        <v>279</v>
      </c>
      <c r="F7890" s="367">
        <v>5</v>
      </c>
      <c r="G7890" s="368" t="s">
        <v>5298</v>
      </c>
      <c r="H7890" s="369">
        <v>1</v>
      </c>
      <c r="I7890" s="370">
        <v>9.84</v>
      </c>
      <c r="J7890" s="370">
        <v>9.84</v>
      </c>
      <c r="K7890" s="371"/>
      <c r="L7890" s="495">
        <v>11.85</v>
      </c>
      <c r="M7890" s="488">
        <v>11.85</v>
      </c>
    </row>
    <row r="7891" spans="1:13" x14ac:dyDescent="0.2">
      <c r="A7891" s="359" t="s">
        <v>12209</v>
      </c>
      <c r="B7891" s="373" t="s">
        <v>5794</v>
      </c>
      <c r="C7891" s="374" t="s">
        <v>5795</v>
      </c>
      <c r="D7891" s="373" t="s">
        <v>5791</v>
      </c>
      <c r="E7891" s="373" t="s">
        <v>5302</v>
      </c>
      <c r="F7891" s="375" t="s">
        <v>5796</v>
      </c>
      <c r="G7891" s="376" t="s">
        <v>86</v>
      </c>
      <c r="H7891" s="377">
        <v>0.08</v>
      </c>
      <c r="I7891" s="378">
        <v>12.5</v>
      </c>
      <c r="J7891" s="378">
        <v>1</v>
      </c>
      <c r="K7891" s="379"/>
      <c r="L7891" s="493">
        <v>15.06</v>
      </c>
    </row>
    <row r="7892" spans="1:13" x14ac:dyDescent="0.2">
      <c r="A7892" s="359" t="s">
        <v>12210</v>
      </c>
      <c r="B7892" s="373" t="s">
        <v>5794</v>
      </c>
      <c r="C7892" s="374" t="s">
        <v>5971</v>
      </c>
      <c r="D7892" s="373" t="s">
        <v>5791</v>
      </c>
      <c r="E7892" s="373" t="s">
        <v>5293</v>
      </c>
      <c r="F7892" s="375" t="s">
        <v>5796</v>
      </c>
      <c r="G7892" s="376" t="s">
        <v>86</v>
      </c>
      <c r="H7892" s="377">
        <v>0.08</v>
      </c>
      <c r="I7892" s="378">
        <v>18.510000000000002</v>
      </c>
      <c r="J7892" s="378">
        <v>1.48</v>
      </c>
      <c r="K7892" s="379"/>
      <c r="L7892" s="493">
        <v>22.3</v>
      </c>
    </row>
    <row r="7893" spans="1:13" x14ac:dyDescent="0.2">
      <c r="A7893" s="359" t="s">
        <v>12211</v>
      </c>
      <c r="B7893" s="373" t="s">
        <v>5794</v>
      </c>
      <c r="C7893" s="374" t="s">
        <v>5953</v>
      </c>
      <c r="D7893" s="373" t="s">
        <v>5791</v>
      </c>
      <c r="E7893" s="373" t="s">
        <v>5297</v>
      </c>
      <c r="F7893" s="375" t="s">
        <v>5798</v>
      </c>
      <c r="G7893" s="376" t="s">
        <v>5298</v>
      </c>
      <c r="H7893" s="377">
        <v>0.02</v>
      </c>
      <c r="I7893" s="378">
        <v>20.12</v>
      </c>
      <c r="J7893" s="378">
        <v>0.4</v>
      </c>
      <c r="K7893" s="379"/>
      <c r="L7893" s="493">
        <v>24.25</v>
      </c>
    </row>
    <row r="7894" spans="1:13" x14ac:dyDescent="0.2">
      <c r="A7894" s="359" t="s">
        <v>12212</v>
      </c>
      <c r="B7894" s="373" t="s">
        <v>5794</v>
      </c>
      <c r="C7894" s="374" t="s">
        <v>5972</v>
      </c>
      <c r="D7894" s="373" t="s">
        <v>5791</v>
      </c>
      <c r="E7894" s="373" t="s">
        <v>5973</v>
      </c>
      <c r="F7894" s="375" t="s">
        <v>5798</v>
      </c>
      <c r="G7894" s="376" t="s">
        <v>5298</v>
      </c>
      <c r="H7894" s="377">
        <v>1.1000000000000001</v>
      </c>
      <c r="I7894" s="378">
        <v>6.33</v>
      </c>
      <c r="J7894" s="378">
        <v>6.96</v>
      </c>
      <c r="K7894" s="379"/>
      <c r="L7894" s="493">
        <v>7.63</v>
      </c>
    </row>
    <row r="7895" spans="1:13" x14ac:dyDescent="0.2">
      <c r="A7895" s="359" t="s">
        <v>15738</v>
      </c>
      <c r="B7895" s="381" t="s">
        <v>13522</v>
      </c>
      <c r="C7895" s="382" t="s">
        <v>5781</v>
      </c>
      <c r="D7895" s="381" t="s">
        <v>5782</v>
      </c>
      <c r="E7895" s="381" t="s">
        <v>5783</v>
      </c>
      <c r="F7895" s="383" t="s">
        <v>5784</v>
      </c>
      <c r="G7895" s="384" t="s">
        <v>5785</v>
      </c>
      <c r="H7895" s="382" t="s">
        <v>5786</v>
      </c>
      <c r="I7895" s="431" t="s">
        <v>5787</v>
      </c>
      <c r="J7895" s="382" t="s">
        <v>5788</v>
      </c>
      <c r="K7895" s="364"/>
    </row>
    <row r="7896" spans="1:13" ht="12.75" thickBot="1" x14ac:dyDescent="0.25">
      <c r="A7896" s="359" t="s">
        <v>15739</v>
      </c>
      <c r="B7896" s="385" t="s">
        <v>5789</v>
      </c>
      <c r="C7896" s="386" t="s">
        <v>5978</v>
      </c>
      <c r="D7896" s="385" t="s">
        <v>5791</v>
      </c>
      <c r="E7896" s="385" t="s">
        <v>286</v>
      </c>
      <c r="F7896" s="387">
        <v>5</v>
      </c>
      <c r="G7896" s="388" t="s">
        <v>5885</v>
      </c>
      <c r="H7896" s="389">
        <v>1</v>
      </c>
      <c r="I7896" s="432">
        <v>35.97</v>
      </c>
      <c r="J7896" s="372">
        <v>35.97</v>
      </c>
      <c r="K7896" s="371"/>
      <c r="L7896" s="488">
        <v>43.34</v>
      </c>
      <c r="M7896" s="488">
        <v>43.34</v>
      </c>
    </row>
    <row r="7897" spans="1:13" ht="12.75" thickTop="1" x14ac:dyDescent="0.2">
      <c r="A7897" s="359" t="s">
        <v>15740</v>
      </c>
      <c r="B7897" s="390" t="s">
        <v>5794</v>
      </c>
      <c r="C7897" s="391" t="s">
        <v>5815</v>
      </c>
      <c r="D7897" s="390" t="s">
        <v>5791</v>
      </c>
      <c r="E7897" s="390" t="s">
        <v>5286</v>
      </c>
      <c r="F7897" s="392" t="s">
        <v>5796</v>
      </c>
      <c r="G7897" s="393" t="s">
        <v>86</v>
      </c>
      <c r="H7897" s="394">
        <v>3.2490999999999999</v>
      </c>
      <c r="I7897" s="395">
        <v>11.073074999999999</v>
      </c>
      <c r="J7897" s="395">
        <v>35.97</v>
      </c>
      <c r="K7897" s="379"/>
      <c r="L7897" s="491">
        <v>13.34</v>
      </c>
    </row>
    <row r="7898" spans="1:13" x14ac:dyDescent="0.2">
      <c r="A7898" s="359" t="s">
        <v>12213</v>
      </c>
      <c r="B7898" s="360" t="s">
        <v>13523</v>
      </c>
      <c r="C7898" s="361" t="s">
        <v>5781</v>
      </c>
      <c r="D7898" s="360" t="s">
        <v>5782</v>
      </c>
      <c r="E7898" s="360" t="s">
        <v>5783</v>
      </c>
      <c r="F7898" s="362" t="s">
        <v>5784</v>
      </c>
      <c r="G7898" s="363" t="s">
        <v>5785</v>
      </c>
      <c r="H7898" s="361" t="s">
        <v>5786</v>
      </c>
      <c r="I7898" s="361" t="s">
        <v>5787</v>
      </c>
      <c r="J7898" s="361" t="s">
        <v>5788</v>
      </c>
      <c r="K7898" s="364"/>
      <c r="L7898" s="494"/>
    </row>
    <row r="7899" spans="1:13" x14ac:dyDescent="0.2">
      <c r="A7899" s="359" t="s">
        <v>12215</v>
      </c>
      <c r="B7899" s="365" t="s">
        <v>5789</v>
      </c>
      <c r="C7899" s="366" t="s">
        <v>5980</v>
      </c>
      <c r="D7899" s="365" t="s">
        <v>5791</v>
      </c>
      <c r="E7899" s="365" t="s">
        <v>288</v>
      </c>
      <c r="F7899" s="367">
        <v>5</v>
      </c>
      <c r="G7899" s="368" t="s">
        <v>5793</v>
      </c>
      <c r="H7899" s="369">
        <v>1</v>
      </c>
      <c r="I7899" s="370">
        <v>4.43</v>
      </c>
      <c r="J7899" s="370">
        <v>4.43</v>
      </c>
      <c r="K7899" s="371"/>
      <c r="L7899" s="495">
        <v>5.33</v>
      </c>
      <c r="M7899" s="488">
        <v>5.33</v>
      </c>
    </row>
    <row r="7900" spans="1:13" x14ac:dyDescent="0.2">
      <c r="A7900" s="359" t="s">
        <v>12216</v>
      </c>
      <c r="B7900" s="373" t="s">
        <v>5794</v>
      </c>
      <c r="C7900" s="374" t="s">
        <v>5815</v>
      </c>
      <c r="D7900" s="373" t="s">
        <v>5791</v>
      </c>
      <c r="E7900" s="373" t="s">
        <v>5286</v>
      </c>
      <c r="F7900" s="375" t="s">
        <v>5796</v>
      </c>
      <c r="G7900" s="376" t="s">
        <v>86</v>
      </c>
      <c r="H7900" s="377">
        <v>0.4</v>
      </c>
      <c r="I7900" s="378">
        <v>11.092140000000001</v>
      </c>
      <c r="J7900" s="378">
        <v>4.43</v>
      </c>
      <c r="K7900" s="379"/>
      <c r="L7900" s="493">
        <v>13.34</v>
      </c>
    </row>
    <row r="7901" spans="1:13" x14ac:dyDescent="0.2">
      <c r="A7901" s="359" t="s">
        <v>12217</v>
      </c>
      <c r="B7901" s="360" t="s">
        <v>13524</v>
      </c>
      <c r="C7901" s="361" t="s">
        <v>5781</v>
      </c>
      <c r="D7901" s="360" t="s">
        <v>5782</v>
      </c>
      <c r="E7901" s="360" t="s">
        <v>5783</v>
      </c>
      <c r="F7901" s="362" t="s">
        <v>5784</v>
      </c>
      <c r="G7901" s="363" t="s">
        <v>5785</v>
      </c>
      <c r="H7901" s="361" t="s">
        <v>5786</v>
      </c>
      <c r="I7901" s="361" t="s">
        <v>5787</v>
      </c>
      <c r="J7901" s="361" t="s">
        <v>5788</v>
      </c>
      <c r="K7901" s="364"/>
      <c r="L7901" s="494"/>
    </row>
    <row r="7902" spans="1:13" x14ac:dyDescent="0.2">
      <c r="A7902" s="359" t="s">
        <v>12218</v>
      </c>
      <c r="B7902" s="365" t="s">
        <v>5789</v>
      </c>
      <c r="C7902" s="366" t="s">
        <v>6428</v>
      </c>
      <c r="D7902" s="365" t="s">
        <v>5791</v>
      </c>
      <c r="E7902" s="365" t="s">
        <v>556</v>
      </c>
      <c r="F7902" s="367">
        <v>6</v>
      </c>
      <c r="G7902" s="368" t="s">
        <v>5885</v>
      </c>
      <c r="H7902" s="369">
        <v>1</v>
      </c>
      <c r="I7902" s="370">
        <v>168.13</v>
      </c>
      <c r="J7902" s="370">
        <v>168.13</v>
      </c>
      <c r="K7902" s="371"/>
      <c r="L7902" s="495">
        <v>202.56</v>
      </c>
      <c r="M7902" s="488">
        <v>202.56</v>
      </c>
    </row>
    <row r="7903" spans="1:13" x14ac:dyDescent="0.2">
      <c r="A7903" s="359" t="s">
        <v>12219</v>
      </c>
      <c r="B7903" s="373" t="s">
        <v>5794</v>
      </c>
      <c r="C7903" s="374" t="s">
        <v>5815</v>
      </c>
      <c r="D7903" s="373" t="s">
        <v>5791</v>
      </c>
      <c r="E7903" s="373" t="s">
        <v>5286</v>
      </c>
      <c r="F7903" s="375" t="s">
        <v>5796</v>
      </c>
      <c r="G7903" s="376" t="s">
        <v>86</v>
      </c>
      <c r="H7903" s="377">
        <v>2</v>
      </c>
      <c r="I7903" s="378">
        <v>11.07</v>
      </c>
      <c r="J7903" s="378">
        <v>22.14</v>
      </c>
      <c r="K7903" s="379"/>
      <c r="L7903" s="493">
        <v>13.34</v>
      </c>
    </row>
    <row r="7904" spans="1:13" x14ac:dyDescent="0.2">
      <c r="A7904" s="359" t="s">
        <v>15741</v>
      </c>
      <c r="B7904" s="396" t="s">
        <v>5794</v>
      </c>
      <c r="C7904" s="397" t="s">
        <v>6429</v>
      </c>
      <c r="D7904" s="396" t="s">
        <v>5791</v>
      </c>
      <c r="E7904" s="396" t="s">
        <v>6430</v>
      </c>
      <c r="F7904" s="398" t="s">
        <v>5798</v>
      </c>
      <c r="G7904" s="399" t="s">
        <v>5885</v>
      </c>
      <c r="H7904" s="400">
        <v>0.6</v>
      </c>
      <c r="I7904" s="430">
        <v>125.07</v>
      </c>
      <c r="J7904" s="380">
        <v>75.040000000000006</v>
      </c>
      <c r="K7904" s="379"/>
      <c r="L7904" s="489">
        <v>150.66999999999999</v>
      </c>
    </row>
    <row r="7905" spans="1:13" ht="12.75" thickBot="1" x14ac:dyDescent="0.25">
      <c r="A7905" s="359" t="s">
        <v>15742</v>
      </c>
      <c r="B7905" s="396" t="s">
        <v>5794</v>
      </c>
      <c r="C7905" s="397" t="s">
        <v>5967</v>
      </c>
      <c r="D7905" s="396" t="s">
        <v>5791</v>
      </c>
      <c r="E7905" s="396" t="s">
        <v>5375</v>
      </c>
      <c r="F7905" s="398" t="s">
        <v>5798</v>
      </c>
      <c r="G7905" s="399" t="s">
        <v>5885</v>
      </c>
      <c r="H7905" s="400">
        <v>0.6</v>
      </c>
      <c r="I7905" s="430">
        <v>118.26</v>
      </c>
      <c r="J7905" s="380">
        <v>70.95</v>
      </c>
      <c r="K7905" s="379"/>
      <c r="L7905" s="489">
        <v>142.47</v>
      </c>
    </row>
    <row r="7906" spans="1:13" ht="12.75" thickTop="1" x14ac:dyDescent="0.2">
      <c r="A7906" s="359" t="s">
        <v>15743</v>
      </c>
      <c r="B7906" s="407" t="s">
        <v>13525</v>
      </c>
      <c r="C7906" s="408" t="s">
        <v>5781</v>
      </c>
      <c r="D7906" s="407" t="s">
        <v>5782</v>
      </c>
      <c r="E7906" s="407" t="s">
        <v>5783</v>
      </c>
      <c r="F7906" s="409" t="s">
        <v>5784</v>
      </c>
      <c r="G7906" s="410" t="s">
        <v>5785</v>
      </c>
      <c r="H7906" s="408" t="s">
        <v>5786</v>
      </c>
      <c r="I7906" s="408" t="s">
        <v>5787</v>
      </c>
      <c r="J7906" s="408" t="s">
        <v>5788</v>
      </c>
      <c r="K7906" s="364"/>
      <c r="L7906" s="492"/>
    </row>
    <row r="7907" spans="1:13" ht="24" x14ac:dyDescent="0.2">
      <c r="A7907" s="359" t="s">
        <v>12220</v>
      </c>
      <c r="B7907" s="365" t="s">
        <v>5789</v>
      </c>
      <c r="C7907" s="366" t="s">
        <v>5989</v>
      </c>
      <c r="D7907" s="365" t="s">
        <v>5791</v>
      </c>
      <c r="E7907" s="365" t="s">
        <v>294</v>
      </c>
      <c r="F7907" s="367">
        <v>5</v>
      </c>
      <c r="G7907" s="368" t="s">
        <v>5885</v>
      </c>
      <c r="H7907" s="369">
        <v>1</v>
      </c>
      <c r="I7907" s="370">
        <v>33.440000000000005</v>
      </c>
      <c r="J7907" s="370">
        <v>33.440000000000005</v>
      </c>
      <c r="K7907" s="371"/>
      <c r="L7907" s="495">
        <v>40.29</v>
      </c>
      <c r="M7907" s="488">
        <v>40.29</v>
      </c>
    </row>
    <row r="7908" spans="1:13" x14ac:dyDescent="0.2">
      <c r="A7908" s="359" t="s">
        <v>12222</v>
      </c>
      <c r="B7908" s="373" t="s">
        <v>5794</v>
      </c>
      <c r="C7908" s="374" t="s">
        <v>5882</v>
      </c>
      <c r="D7908" s="373" t="s">
        <v>5791</v>
      </c>
      <c r="E7908" s="373" t="s">
        <v>5402</v>
      </c>
      <c r="F7908" s="375" t="s">
        <v>5796</v>
      </c>
      <c r="G7908" s="376" t="s">
        <v>86</v>
      </c>
      <c r="H7908" s="377">
        <v>0.64459999999999995</v>
      </c>
      <c r="I7908" s="378">
        <v>18.510000000000002</v>
      </c>
      <c r="J7908" s="378">
        <v>11.93</v>
      </c>
      <c r="K7908" s="379"/>
      <c r="L7908" s="493">
        <v>22.3</v>
      </c>
    </row>
    <row r="7909" spans="1:13" x14ac:dyDescent="0.2">
      <c r="A7909" s="359" t="s">
        <v>12224</v>
      </c>
      <c r="B7909" s="373" t="s">
        <v>5794</v>
      </c>
      <c r="C7909" s="374" t="s">
        <v>5815</v>
      </c>
      <c r="D7909" s="373" t="s">
        <v>5791</v>
      </c>
      <c r="E7909" s="373" t="s">
        <v>5286</v>
      </c>
      <c r="F7909" s="375" t="s">
        <v>5796</v>
      </c>
      <c r="G7909" s="376" t="s">
        <v>86</v>
      </c>
      <c r="H7909" s="377">
        <v>1.9348000000000001</v>
      </c>
      <c r="I7909" s="378">
        <v>11.075031818181813</v>
      </c>
      <c r="J7909" s="378">
        <v>21.42</v>
      </c>
      <c r="K7909" s="379"/>
      <c r="L7909" s="493">
        <v>13.34</v>
      </c>
    </row>
    <row r="7910" spans="1:13" ht="24" x14ac:dyDescent="0.2">
      <c r="A7910" s="359" t="s">
        <v>12225</v>
      </c>
      <c r="B7910" s="373" t="s">
        <v>5794</v>
      </c>
      <c r="C7910" s="374" t="s">
        <v>5990</v>
      </c>
      <c r="D7910" s="373" t="s">
        <v>5791</v>
      </c>
      <c r="E7910" s="373" t="s">
        <v>5598</v>
      </c>
      <c r="F7910" s="375" t="s">
        <v>5798</v>
      </c>
      <c r="G7910" s="376" t="s">
        <v>5305</v>
      </c>
      <c r="H7910" s="377">
        <v>4.6800000000000001E-2</v>
      </c>
      <c r="I7910" s="378">
        <v>2.0699999999999998</v>
      </c>
      <c r="J7910" s="378">
        <v>0.09</v>
      </c>
      <c r="K7910" s="379"/>
      <c r="L7910" s="493">
        <v>2.5</v>
      </c>
    </row>
    <row r="7911" spans="1:13" x14ac:dyDescent="0.2">
      <c r="A7911" s="359" t="s">
        <v>12226</v>
      </c>
      <c r="B7911" s="360" t="s">
        <v>13526</v>
      </c>
      <c r="C7911" s="361" t="s">
        <v>5781</v>
      </c>
      <c r="D7911" s="360" t="s">
        <v>5782</v>
      </c>
      <c r="E7911" s="360" t="s">
        <v>5783</v>
      </c>
      <c r="F7911" s="362" t="s">
        <v>5784</v>
      </c>
      <c r="G7911" s="363" t="s">
        <v>5785</v>
      </c>
      <c r="H7911" s="361" t="s">
        <v>5786</v>
      </c>
      <c r="I7911" s="361" t="s">
        <v>5787</v>
      </c>
      <c r="J7911" s="361" t="s">
        <v>5788</v>
      </c>
      <c r="K7911" s="364"/>
      <c r="L7911" s="494"/>
    </row>
    <row r="7912" spans="1:13" x14ac:dyDescent="0.2">
      <c r="A7912" s="359" t="s">
        <v>15744</v>
      </c>
      <c r="B7912" s="385" t="s">
        <v>5789</v>
      </c>
      <c r="C7912" s="386" t="s">
        <v>5964</v>
      </c>
      <c r="D7912" s="385" t="s">
        <v>5791</v>
      </c>
      <c r="E7912" s="385" t="s">
        <v>277</v>
      </c>
      <c r="F7912" s="387">
        <v>5</v>
      </c>
      <c r="G7912" s="388" t="s">
        <v>172</v>
      </c>
      <c r="H7912" s="389">
        <v>1</v>
      </c>
      <c r="I7912" s="432">
        <v>57.83</v>
      </c>
      <c r="J7912" s="372">
        <v>57.83</v>
      </c>
      <c r="K7912" s="371"/>
      <c r="L7912" s="488">
        <v>69.62</v>
      </c>
      <c r="M7912" s="488">
        <v>69.62</v>
      </c>
    </row>
    <row r="7913" spans="1:13" ht="12.75" thickBot="1" x14ac:dyDescent="0.25">
      <c r="A7913" s="359" t="s">
        <v>15745</v>
      </c>
      <c r="B7913" s="396" t="s">
        <v>5794</v>
      </c>
      <c r="C7913" s="397" t="s">
        <v>5965</v>
      </c>
      <c r="D7913" s="396" t="s">
        <v>5791</v>
      </c>
      <c r="E7913" s="396" t="s">
        <v>5358</v>
      </c>
      <c r="F7913" s="398" t="s">
        <v>5796</v>
      </c>
      <c r="G7913" s="399" t="s">
        <v>86</v>
      </c>
      <c r="H7913" s="400">
        <v>0.12959999999999999</v>
      </c>
      <c r="I7913" s="430">
        <v>13.28</v>
      </c>
      <c r="J7913" s="380">
        <v>1.72</v>
      </c>
      <c r="K7913" s="379"/>
      <c r="L7913" s="489">
        <v>16</v>
      </c>
    </row>
    <row r="7914" spans="1:13" ht="12.75" thickTop="1" x14ac:dyDescent="0.2">
      <c r="A7914" s="359" t="s">
        <v>15746</v>
      </c>
      <c r="B7914" s="390" t="s">
        <v>5794</v>
      </c>
      <c r="C7914" s="391" t="s">
        <v>5840</v>
      </c>
      <c r="D7914" s="390" t="s">
        <v>5791</v>
      </c>
      <c r="E7914" s="390" t="s">
        <v>5288</v>
      </c>
      <c r="F7914" s="392" t="s">
        <v>5796</v>
      </c>
      <c r="G7914" s="393" t="s">
        <v>86</v>
      </c>
      <c r="H7914" s="394">
        <v>0.2828</v>
      </c>
      <c r="I7914" s="395">
        <v>18.510000000000002</v>
      </c>
      <c r="J7914" s="395">
        <v>5.23</v>
      </c>
      <c r="K7914" s="379"/>
      <c r="L7914" s="491">
        <v>22.3</v>
      </c>
    </row>
    <row r="7915" spans="1:13" x14ac:dyDescent="0.2">
      <c r="A7915" s="359" t="s">
        <v>12229</v>
      </c>
      <c r="B7915" s="373" t="s">
        <v>5794</v>
      </c>
      <c r="C7915" s="374" t="s">
        <v>5815</v>
      </c>
      <c r="D7915" s="373" t="s">
        <v>5791</v>
      </c>
      <c r="E7915" s="373" t="s">
        <v>5286</v>
      </c>
      <c r="F7915" s="375" t="s">
        <v>5796</v>
      </c>
      <c r="G7915" s="376" t="s">
        <v>86</v>
      </c>
      <c r="H7915" s="377">
        <v>2.1814</v>
      </c>
      <c r="I7915" s="378">
        <v>11.07</v>
      </c>
      <c r="J7915" s="378">
        <v>24.14</v>
      </c>
      <c r="K7915" s="379"/>
      <c r="L7915" s="493">
        <v>13.34</v>
      </c>
    </row>
    <row r="7916" spans="1:13" x14ac:dyDescent="0.2">
      <c r="A7916" s="359" t="s">
        <v>12231</v>
      </c>
      <c r="B7916" s="373" t="s">
        <v>5794</v>
      </c>
      <c r="C7916" s="374" t="s">
        <v>5966</v>
      </c>
      <c r="D7916" s="373" t="s">
        <v>5791</v>
      </c>
      <c r="E7916" s="373" t="s">
        <v>5538</v>
      </c>
      <c r="F7916" s="375" t="s">
        <v>5798</v>
      </c>
      <c r="G7916" s="376" t="s">
        <v>5885</v>
      </c>
      <c r="H7916" s="377">
        <v>6.3399999999999998E-2</v>
      </c>
      <c r="I7916" s="378">
        <v>146.86000000000001</v>
      </c>
      <c r="J7916" s="378">
        <v>9.31</v>
      </c>
      <c r="K7916" s="379"/>
      <c r="L7916" s="493">
        <v>176.93</v>
      </c>
    </row>
    <row r="7917" spans="1:13" x14ac:dyDescent="0.2">
      <c r="A7917" s="359" t="s">
        <v>12232</v>
      </c>
      <c r="B7917" s="373" t="s">
        <v>5794</v>
      </c>
      <c r="C7917" s="374" t="s">
        <v>5967</v>
      </c>
      <c r="D7917" s="373" t="s">
        <v>5791</v>
      </c>
      <c r="E7917" s="373" t="s">
        <v>5375</v>
      </c>
      <c r="F7917" s="375" t="s">
        <v>5798</v>
      </c>
      <c r="G7917" s="376" t="s">
        <v>5885</v>
      </c>
      <c r="H7917" s="377">
        <v>2.9600000000000001E-2</v>
      </c>
      <c r="I7917" s="378">
        <v>118.26</v>
      </c>
      <c r="J7917" s="378">
        <v>3.5</v>
      </c>
      <c r="K7917" s="379"/>
      <c r="L7917" s="493">
        <v>142.47</v>
      </c>
    </row>
    <row r="7918" spans="1:13" x14ac:dyDescent="0.2">
      <c r="A7918" s="359" t="s">
        <v>12233</v>
      </c>
      <c r="B7918" s="373" t="s">
        <v>5794</v>
      </c>
      <c r="C7918" s="374" t="s">
        <v>5968</v>
      </c>
      <c r="D7918" s="373" t="s">
        <v>5791</v>
      </c>
      <c r="E7918" s="373" t="s">
        <v>5377</v>
      </c>
      <c r="F7918" s="375" t="s">
        <v>5798</v>
      </c>
      <c r="G7918" s="376" t="s">
        <v>5885</v>
      </c>
      <c r="H7918" s="377">
        <v>2.9600000000000001E-2</v>
      </c>
      <c r="I7918" s="378">
        <v>117.49</v>
      </c>
      <c r="J7918" s="378">
        <v>3.47</v>
      </c>
      <c r="K7918" s="379"/>
      <c r="L7918" s="493">
        <v>141.54</v>
      </c>
    </row>
    <row r="7919" spans="1:13" x14ac:dyDescent="0.2">
      <c r="A7919" s="359" t="s">
        <v>12234</v>
      </c>
      <c r="B7919" s="373" t="s">
        <v>5794</v>
      </c>
      <c r="C7919" s="374" t="s">
        <v>5797</v>
      </c>
      <c r="D7919" s="373" t="s">
        <v>5791</v>
      </c>
      <c r="E7919" s="373" t="s">
        <v>5380</v>
      </c>
      <c r="F7919" s="375" t="s">
        <v>5798</v>
      </c>
      <c r="G7919" s="376" t="s">
        <v>5298</v>
      </c>
      <c r="H7919" s="377">
        <v>19.9374</v>
      </c>
      <c r="I7919" s="378">
        <v>0.52472727272727282</v>
      </c>
      <c r="J7919" s="378">
        <v>10.46</v>
      </c>
      <c r="K7919" s="379"/>
      <c r="L7919" s="493">
        <v>0.63</v>
      </c>
    </row>
    <row r="7920" spans="1:13" x14ac:dyDescent="0.2">
      <c r="A7920" s="359" t="s">
        <v>15747</v>
      </c>
      <c r="B7920" s="381" t="s">
        <v>13527</v>
      </c>
      <c r="C7920" s="382" t="s">
        <v>5781</v>
      </c>
      <c r="D7920" s="381" t="s">
        <v>5782</v>
      </c>
      <c r="E7920" s="381" t="s">
        <v>5783</v>
      </c>
      <c r="F7920" s="383" t="s">
        <v>5784</v>
      </c>
      <c r="G7920" s="384" t="s">
        <v>5785</v>
      </c>
      <c r="H7920" s="382" t="s">
        <v>5786</v>
      </c>
      <c r="I7920" s="431" t="s">
        <v>5787</v>
      </c>
      <c r="J7920" s="382" t="s">
        <v>5788</v>
      </c>
      <c r="K7920" s="364"/>
    </row>
    <row r="7921" spans="1:13" ht="12.75" thickBot="1" x14ac:dyDescent="0.25">
      <c r="A7921" s="359" t="s">
        <v>15748</v>
      </c>
      <c r="B7921" s="385" t="s">
        <v>5789</v>
      </c>
      <c r="C7921" s="386" t="s">
        <v>5975</v>
      </c>
      <c r="D7921" s="385" t="s">
        <v>5791</v>
      </c>
      <c r="E7921" s="385" t="s">
        <v>282</v>
      </c>
      <c r="F7921" s="387">
        <v>5</v>
      </c>
      <c r="G7921" s="388" t="s">
        <v>5298</v>
      </c>
      <c r="H7921" s="389">
        <v>1</v>
      </c>
      <c r="I7921" s="432">
        <v>12.8</v>
      </c>
      <c r="J7921" s="372">
        <v>12.8</v>
      </c>
      <c r="K7921" s="371"/>
      <c r="L7921" s="488">
        <v>15.42</v>
      </c>
      <c r="M7921" s="488">
        <v>15.42</v>
      </c>
    </row>
    <row r="7922" spans="1:13" ht="12.75" thickTop="1" x14ac:dyDescent="0.2">
      <c r="A7922" s="359" t="s">
        <v>15749</v>
      </c>
      <c r="B7922" s="390" t="s">
        <v>5794</v>
      </c>
      <c r="C7922" s="391" t="s">
        <v>5795</v>
      </c>
      <c r="D7922" s="390" t="s">
        <v>5791</v>
      </c>
      <c r="E7922" s="390" t="s">
        <v>5302</v>
      </c>
      <c r="F7922" s="392" t="s">
        <v>5796</v>
      </c>
      <c r="G7922" s="393" t="s">
        <v>86</v>
      </c>
      <c r="H7922" s="394">
        <v>7.0000000000000007E-2</v>
      </c>
      <c r="I7922" s="395">
        <v>12.5</v>
      </c>
      <c r="J7922" s="395">
        <v>0.87</v>
      </c>
      <c r="K7922" s="379"/>
      <c r="L7922" s="491">
        <v>15.06</v>
      </c>
    </row>
    <row r="7923" spans="1:13" x14ac:dyDescent="0.2">
      <c r="A7923" s="359" t="s">
        <v>12235</v>
      </c>
      <c r="B7923" s="373" t="s">
        <v>5794</v>
      </c>
      <c r="C7923" s="374" t="s">
        <v>5971</v>
      </c>
      <c r="D7923" s="373" t="s">
        <v>5791</v>
      </c>
      <c r="E7923" s="373" t="s">
        <v>5293</v>
      </c>
      <c r="F7923" s="375" t="s">
        <v>5796</v>
      </c>
      <c r="G7923" s="376" t="s">
        <v>86</v>
      </c>
      <c r="H7923" s="377">
        <v>7.0000000000000007E-2</v>
      </c>
      <c r="I7923" s="378">
        <v>18.510000000000002</v>
      </c>
      <c r="J7923" s="378">
        <v>1.29</v>
      </c>
      <c r="K7923" s="379"/>
      <c r="L7923" s="493">
        <v>22.3</v>
      </c>
    </row>
    <row r="7924" spans="1:13" x14ac:dyDescent="0.2">
      <c r="A7924" s="359" t="s">
        <v>12237</v>
      </c>
      <c r="B7924" s="373" t="s">
        <v>5794</v>
      </c>
      <c r="C7924" s="374" t="s">
        <v>5976</v>
      </c>
      <c r="D7924" s="373" t="s">
        <v>5791</v>
      </c>
      <c r="E7924" s="373" t="s">
        <v>5369</v>
      </c>
      <c r="F7924" s="375" t="s">
        <v>5798</v>
      </c>
      <c r="G7924" s="376" t="s">
        <v>5298</v>
      </c>
      <c r="H7924" s="377">
        <v>1.1000000000000001</v>
      </c>
      <c r="I7924" s="378">
        <v>9.3093000000000004</v>
      </c>
      <c r="J7924" s="378">
        <v>10.24</v>
      </c>
      <c r="K7924" s="379"/>
      <c r="L7924" s="493">
        <v>11.21</v>
      </c>
    </row>
    <row r="7925" spans="1:13" x14ac:dyDescent="0.2">
      <c r="A7925" s="359" t="s">
        <v>12239</v>
      </c>
      <c r="B7925" s="373" t="s">
        <v>5794</v>
      </c>
      <c r="C7925" s="374" t="s">
        <v>5953</v>
      </c>
      <c r="D7925" s="373" t="s">
        <v>5791</v>
      </c>
      <c r="E7925" s="373" t="s">
        <v>5297</v>
      </c>
      <c r="F7925" s="375" t="s">
        <v>5798</v>
      </c>
      <c r="G7925" s="376" t="s">
        <v>5298</v>
      </c>
      <c r="H7925" s="377">
        <v>0.02</v>
      </c>
      <c r="I7925" s="378">
        <v>20.12</v>
      </c>
      <c r="J7925" s="378">
        <v>0.4</v>
      </c>
      <c r="K7925" s="379"/>
      <c r="L7925" s="493">
        <v>24.25</v>
      </c>
    </row>
    <row r="7926" spans="1:13" x14ac:dyDescent="0.2">
      <c r="A7926" s="359" t="s">
        <v>12240</v>
      </c>
      <c r="B7926" s="360" t="s">
        <v>13528</v>
      </c>
      <c r="C7926" s="361" t="s">
        <v>5781</v>
      </c>
      <c r="D7926" s="360" t="s">
        <v>5782</v>
      </c>
      <c r="E7926" s="360" t="s">
        <v>5783</v>
      </c>
      <c r="F7926" s="362" t="s">
        <v>5784</v>
      </c>
      <c r="G7926" s="363" t="s">
        <v>5785</v>
      </c>
      <c r="H7926" s="361" t="s">
        <v>5786</v>
      </c>
      <c r="I7926" s="361" t="s">
        <v>5787</v>
      </c>
      <c r="J7926" s="361" t="s">
        <v>5788</v>
      </c>
      <c r="K7926" s="364"/>
      <c r="L7926" s="494"/>
    </row>
    <row r="7927" spans="1:13" x14ac:dyDescent="0.2">
      <c r="A7927" s="359" t="s">
        <v>12241</v>
      </c>
      <c r="B7927" s="365" t="s">
        <v>5789</v>
      </c>
      <c r="C7927" s="366" t="s">
        <v>5970</v>
      </c>
      <c r="D7927" s="365" t="s">
        <v>5791</v>
      </c>
      <c r="E7927" s="365" t="s">
        <v>279</v>
      </c>
      <c r="F7927" s="367">
        <v>5</v>
      </c>
      <c r="G7927" s="368" t="s">
        <v>5298</v>
      </c>
      <c r="H7927" s="369">
        <v>1</v>
      </c>
      <c r="I7927" s="370">
        <v>9.84</v>
      </c>
      <c r="J7927" s="370">
        <v>9.84</v>
      </c>
      <c r="K7927" s="371"/>
      <c r="L7927" s="495">
        <v>11.85</v>
      </c>
      <c r="M7927" s="488">
        <v>11.85</v>
      </c>
    </row>
    <row r="7928" spans="1:13" x14ac:dyDescent="0.2">
      <c r="A7928" s="359" t="s">
        <v>12242</v>
      </c>
      <c r="B7928" s="373" t="s">
        <v>5794</v>
      </c>
      <c r="C7928" s="374" t="s">
        <v>5795</v>
      </c>
      <c r="D7928" s="373" t="s">
        <v>5791</v>
      </c>
      <c r="E7928" s="373" t="s">
        <v>5302</v>
      </c>
      <c r="F7928" s="375" t="s">
        <v>5796</v>
      </c>
      <c r="G7928" s="376" t="s">
        <v>86</v>
      </c>
      <c r="H7928" s="377">
        <v>0.08</v>
      </c>
      <c r="I7928" s="378">
        <v>12.5</v>
      </c>
      <c r="J7928" s="378">
        <v>1</v>
      </c>
      <c r="K7928" s="379"/>
      <c r="L7928" s="493">
        <v>15.06</v>
      </c>
    </row>
    <row r="7929" spans="1:13" x14ac:dyDescent="0.2">
      <c r="A7929" s="359" t="s">
        <v>12245</v>
      </c>
      <c r="B7929" s="373" t="s">
        <v>5794</v>
      </c>
      <c r="C7929" s="374" t="s">
        <v>5971</v>
      </c>
      <c r="D7929" s="373" t="s">
        <v>5791</v>
      </c>
      <c r="E7929" s="373" t="s">
        <v>5293</v>
      </c>
      <c r="F7929" s="375" t="s">
        <v>5796</v>
      </c>
      <c r="G7929" s="376" t="s">
        <v>86</v>
      </c>
      <c r="H7929" s="377">
        <v>0.08</v>
      </c>
      <c r="I7929" s="378">
        <v>18.510000000000002</v>
      </c>
      <c r="J7929" s="378">
        <v>1.48</v>
      </c>
      <c r="K7929" s="379"/>
      <c r="L7929" s="493">
        <v>22.3</v>
      </c>
    </row>
    <row r="7930" spans="1:13" x14ac:dyDescent="0.2">
      <c r="A7930" s="359" t="s">
        <v>12246</v>
      </c>
      <c r="B7930" s="373" t="s">
        <v>5794</v>
      </c>
      <c r="C7930" s="374" t="s">
        <v>5953</v>
      </c>
      <c r="D7930" s="373" t="s">
        <v>5791</v>
      </c>
      <c r="E7930" s="373" t="s">
        <v>5297</v>
      </c>
      <c r="F7930" s="375" t="s">
        <v>5798</v>
      </c>
      <c r="G7930" s="376" t="s">
        <v>5298</v>
      </c>
      <c r="H7930" s="377">
        <v>0.02</v>
      </c>
      <c r="I7930" s="378">
        <v>20.12</v>
      </c>
      <c r="J7930" s="378">
        <v>0.4</v>
      </c>
      <c r="K7930" s="379"/>
      <c r="L7930" s="493">
        <v>24.25</v>
      </c>
    </row>
    <row r="7931" spans="1:13" x14ac:dyDescent="0.2">
      <c r="A7931" s="359" t="s">
        <v>15750</v>
      </c>
      <c r="B7931" s="396" t="s">
        <v>5794</v>
      </c>
      <c r="C7931" s="397" t="s">
        <v>5972</v>
      </c>
      <c r="D7931" s="396" t="s">
        <v>5791</v>
      </c>
      <c r="E7931" s="396" t="s">
        <v>5973</v>
      </c>
      <c r="F7931" s="398" t="s">
        <v>5798</v>
      </c>
      <c r="G7931" s="399" t="s">
        <v>5298</v>
      </c>
      <c r="H7931" s="400">
        <v>1.1000000000000001</v>
      </c>
      <c r="I7931" s="430">
        <v>6.33</v>
      </c>
      <c r="J7931" s="380">
        <v>6.96</v>
      </c>
      <c r="K7931" s="379"/>
      <c r="L7931" s="489">
        <v>7.63</v>
      </c>
    </row>
    <row r="7932" spans="1:13" ht="12.75" thickBot="1" x14ac:dyDescent="0.25">
      <c r="A7932" s="359" t="s">
        <v>15751</v>
      </c>
      <c r="B7932" s="381" t="s">
        <v>13529</v>
      </c>
      <c r="C7932" s="382" t="s">
        <v>5781</v>
      </c>
      <c r="D7932" s="381" t="s">
        <v>5782</v>
      </c>
      <c r="E7932" s="381" t="s">
        <v>5783</v>
      </c>
      <c r="F7932" s="383" t="s">
        <v>5784</v>
      </c>
      <c r="G7932" s="384" t="s">
        <v>5785</v>
      </c>
      <c r="H7932" s="382" t="s">
        <v>5786</v>
      </c>
      <c r="I7932" s="431" t="s">
        <v>5787</v>
      </c>
      <c r="J7932" s="382" t="s">
        <v>5788</v>
      </c>
      <c r="K7932" s="364"/>
    </row>
    <row r="7933" spans="1:13" ht="36.75" thickTop="1" x14ac:dyDescent="0.2">
      <c r="A7933" s="359" t="s">
        <v>15752</v>
      </c>
      <c r="B7933" s="401" t="s">
        <v>5789</v>
      </c>
      <c r="C7933" s="402" t="s">
        <v>6210</v>
      </c>
      <c r="D7933" s="401" t="s">
        <v>217</v>
      </c>
      <c r="E7933" s="401" t="s">
        <v>425</v>
      </c>
      <c r="F7933" s="403" t="s">
        <v>5936</v>
      </c>
      <c r="G7933" s="404" t="s">
        <v>280</v>
      </c>
      <c r="H7933" s="405">
        <v>1</v>
      </c>
      <c r="I7933" s="406">
        <v>13.370000000000001</v>
      </c>
      <c r="J7933" s="406">
        <v>13.37</v>
      </c>
      <c r="K7933" s="371"/>
      <c r="L7933" s="496">
        <v>16.12</v>
      </c>
      <c r="M7933" s="488">
        <v>16.12</v>
      </c>
    </row>
    <row r="7934" spans="1:13" ht="24" x14ac:dyDescent="0.2">
      <c r="A7934" s="359" t="s">
        <v>12247</v>
      </c>
      <c r="B7934" s="418" t="s">
        <v>5898</v>
      </c>
      <c r="C7934" s="419" t="s">
        <v>6211</v>
      </c>
      <c r="D7934" s="418" t="s">
        <v>217</v>
      </c>
      <c r="E7934" s="418" t="s">
        <v>6212</v>
      </c>
      <c r="F7934" s="420" t="s">
        <v>6213</v>
      </c>
      <c r="G7934" s="421" t="s">
        <v>5793</v>
      </c>
      <c r="H7934" s="422">
        <v>7.8899999999999998E-2</v>
      </c>
      <c r="I7934" s="423">
        <v>22.4</v>
      </c>
      <c r="J7934" s="423">
        <v>1.76</v>
      </c>
      <c r="K7934" s="379"/>
      <c r="L7934" s="493">
        <v>26.99</v>
      </c>
    </row>
    <row r="7935" spans="1:13" ht="24" x14ac:dyDescent="0.2">
      <c r="A7935" s="359" t="s">
        <v>12249</v>
      </c>
      <c r="B7935" s="418" t="s">
        <v>5898</v>
      </c>
      <c r="C7935" s="419" t="s">
        <v>6214</v>
      </c>
      <c r="D7935" s="418" t="s">
        <v>217</v>
      </c>
      <c r="E7935" s="418" t="s">
        <v>6215</v>
      </c>
      <c r="F7935" s="420" t="s">
        <v>6213</v>
      </c>
      <c r="G7935" s="421" t="s">
        <v>5793</v>
      </c>
      <c r="H7935" s="422">
        <v>7.8899999999999998E-2</v>
      </c>
      <c r="I7935" s="423">
        <v>8.67</v>
      </c>
      <c r="J7935" s="423">
        <v>0.68</v>
      </c>
      <c r="K7935" s="379"/>
      <c r="L7935" s="493">
        <v>10.45</v>
      </c>
    </row>
    <row r="7936" spans="1:13" ht="24" x14ac:dyDescent="0.2">
      <c r="A7936" s="359" t="s">
        <v>12250</v>
      </c>
      <c r="B7936" s="418" t="s">
        <v>5898</v>
      </c>
      <c r="C7936" s="419" t="s">
        <v>6216</v>
      </c>
      <c r="D7936" s="418" t="s">
        <v>217</v>
      </c>
      <c r="E7936" s="418" t="s">
        <v>1636</v>
      </c>
      <c r="F7936" s="420" t="s">
        <v>5908</v>
      </c>
      <c r="G7936" s="421" t="s">
        <v>185</v>
      </c>
      <c r="H7936" s="422">
        <v>8.0000000000000004E-4</v>
      </c>
      <c r="I7936" s="423">
        <v>14.57</v>
      </c>
      <c r="J7936" s="423">
        <v>0.01</v>
      </c>
      <c r="K7936" s="379"/>
      <c r="L7936" s="493">
        <v>17.559999999999999</v>
      </c>
      <c r="M7936" s="490"/>
    </row>
    <row r="7937" spans="1:13" ht="24" x14ac:dyDescent="0.2">
      <c r="A7937" s="359" t="s">
        <v>12251</v>
      </c>
      <c r="B7937" s="418" t="s">
        <v>5898</v>
      </c>
      <c r="C7937" s="419" t="s">
        <v>6217</v>
      </c>
      <c r="D7937" s="418" t="s">
        <v>217</v>
      </c>
      <c r="E7937" s="418" t="s">
        <v>6218</v>
      </c>
      <c r="F7937" s="420" t="s">
        <v>5908</v>
      </c>
      <c r="G7937" s="421" t="s">
        <v>185</v>
      </c>
      <c r="H7937" s="422">
        <v>2.3699999999999999E-2</v>
      </c>
      <c r="I7937" s="423">
        <v>18.77</v>
      </c>
      <c r="J7937" s="423">
        <v>0.44</v>
      </c>
      <c r="K7937" s="379"/>
      <c r="L7937" s="493">
        <v>22.62</v>
      </c>
    </row>
    <row r="7938" spans="1:13" ht="24" x14ac:dyDescent="0.2">
      <c r="A7938" s="359" t="s">
        <v>12252</v>
      </c>
      <c r="B7938" s="418" t="s">
        <v>5898</v>
      </c>
      <c r="C7938" s="419" t="s">
        <v>6219</v>
      </c>
      <c r="D7938" s="418" t="s">
        <v>217</v>
      </c>
      <c r="E7938" s="418" t="s">
        <v>6220</v>
      </c>
      <c r="F7938" s="420" t="s">
        <v>5908</v>
      </c>
      <c r="G7938" s="421" t="s">
        <v>185</v>
      </c>
      <c r="H7938" s="422">
        <v>5.0000000000000001E-3</v>
      </c>
      <c r="I7938" s="423">
        <v>24.33</v>
      </c>
      <c r="J7938" s="423">
        <v>0.12</v>
      </c>
      <c r="K7938" s="379"/>
      <c r="L7938" s="493">
        <v>29.31</v>
      </c>
    </row>
    <row r="7939" spans="1:13" ht="24" x14ac:dyDescent="0.2">
      <c r="A7939" s="359" t="s">
        <v>12253</v>
      </c>
      <c r="B7939" s="418" t="s">
        <v>5898</v>
      </c>
      <c r="C7939" s="419" t="s">
        <v>6221</v>
      </c>
      <c r="D7939" s="418" t="s">
        <v>217</v>
      </c>
      <c r="E7939" s="418" t="s">
        <v>6222</v>
      </c>
      <c r="F7939" s="420" t="s">
        <v>5901</v>
      </c>
      <c r="G7939" s="421" t="s">
        <v>5902</v>
      </c>
      <c r="H7939" s="422">
        <v>6.9999999999999999E-4</v>
      </c>
      <c r="I7939" s="423">
        <v>270.88</v>
      </c>
      <c r="J7939" s="423">
        <v>0.18</v>
      </c>
      <c r="K7939" s="379"/>
      <c r="L7939" s="493">
        <v>326.33</v>
      </c>
    </row>
    <row r="7940" spans="1:13" ht="24" x14ac:dyDescent="0.2">
      <c r="A7940" s="359" t="s">
        <v>12254</v>
      </c>
      <c r="B7940" s="418" t="s">
        <v>5898</v>
      </c>
      <c r="C7940" s="419" t="s">
        <v>6223</v>
      </c>
      <c r="D7940" s="418" t="s">
        <v>217</v>
      </c>
      <c r="E7940" s="418" t="s">
        <v>6224</v>
      </c>
      <c r="F7940" s="420" t="s">
        <v>5901</v>
      </c>
      <c r="G7940" s="421" t="s">
        <v>5905</v>
      </c>
      <c r="H7940" s="422">
        <v>5.0000000000000001E-4</v>
      </c>
      <c r="I7940" s="423">
        <v>136.13999999999999</v>
      </c>
      <c r="J7940" s="423">
        <v>0.06</v>
      </c>
      <c r="K7940" s="379"/>
      <c r="L7940" s="493">
        <v>164.01</v>
      </c>
    </row>
    <row r="7941" spans="1:13" x14ac:dyDescent="0.2">
      <c r="A7941" s="359" t="s">
        <v>12255</v>
      </c>
      <c r="B7941" s="373" t="s">
        <v>5794</v>
      </c>
      <c r="C7941" s="374" t="s">
        <v>6225</v>
      </c>
      <c r="D7941" s="373" t="s">
        <v>217</v>
      </c>
      <c r="E7941" s="373" t="s">
        <v>6226</v>
      </c>
      <c r="F7941" s="375" t="s">
        <v>5798</v>
      </c>
      <c r="G7941" s="376" t="s">
        <v>280</v>
      </c>
      <c r="H7941" s="377">
        <v>1.8177E-3</v>
      </c>
      <c r="I7941" s="378">
        <v>7.53</v>
      </c>
      <c r="J7941" s="378">
        <v>0.01</v>
      </c>
      <c r="K7941" s="379"/>
      <c r="L7941" s="493">
        <v>9.08</v>
      </c>
    </row>
    <row r="7942" spans="1:13" x14ac:dyDescent="0.2">
      <c r="A7942" s="359" t="s">
        <v>12256</v>
      </c>
      <c r="B7942" s="373" t="s">
        <v>5794</v>
      </c>
      <c r="C7942" s="374" t="s">
        <v>6227</v>
      </c>
      <c r="D7942" s="373" t="s">
        <v>217</v>
      </c>
      <c r="E7942" s="373" t="s">
        <v>6228</v>
      </c>
      <c r="F7942" s="375" t="s">
        <v>5798</v>
      </c>
      <c r="G7942" s="376" t="s">
        <v>280</v>
      </c>
      <c r="H7942" s="377">
        <v>6.4238999999999997E-3</v>
      </c>
      <c r="I7942" s="378">
        <v>7.42</v>
      </c>
      <c r="J7942" s="378">
        <v>0.04</v>
      </c>
      <c r="K7942" s="379"/>
      <c r="L7942" s="493">
        <v>8.94</v>
      </c>
    </row>
    <row r="7943" spans="1:13" x14ac:dyDescent="0.2">
      <c r="A7943" s="359" t="s">
        <v>12257</v>
      </c>
      <c r="B7943" s="373" t="s">
        <v>5794</v>
      </c>
      <c r="C7943" s="374" t="s">
        <v>6229</v>
      </c>
      <c r="D7943" s="373" t="s">
        <v>217</v>
      </c>
      <c r="E7943" s="373" t="s">
        <v>6230</v>
      </c>
      <c r="F7943" s="375" t="s">
        <v>5798</v>
      </c>
      <c r="G7943" s="376" t="s">
        <v>280</v>
      </c>
      <c r="H7943" s="377">
        <v>0.51673250000000004</v>
      </c>
      <c r="I7943" s="378">
        <v>8.65</v>
      </c>
      <c r="J7943" s="378">
        <v>4.46</v>
      </c>
      <c r="K7943" s="379"/>
      <c r="L7943" s="493">
        <v>10.43</v>
      </c>
    </row>
    <row r="7944" spans="1:13" x14ac:dyDescent="0.2">
      <c r="A7944" s="359" t="s">
        <v>12258</v>
      </c>
      <c r="B7944" s="373" t="s">
        <v>5794</v>
      </c>
      <c r="C7944" s="374" t="s">
        <v>6231</v>
      </c>
      <c r="D7944" s="373" t="s">
        <v>217</v>
      </c>
      <c r="E7944" s="373" t="s">
        <v>6232</v>
      </c>
      <c r="F7944" s="375" t="s">
        <v>5798</v>
      </c>
      <c r="G7944" s="376" t="s">
        <v>280</v>
      </c>
      <c r="H7944" s="377">
        <v>0.56602569999999996</v>
      </c>
      <c r="I7944" s="378">
        <v>9.8564000000000007</v>
      </c>
      <c r="J7944" s="378">
        <v>5.57</v>
      </c>
      <c r="K7944" s="379"/>
      <c r="L7944" s="493">
        <v>11.86</v>
      </c>
    </row>
    <row r="7945" spans="1:13" x14ac:dyDescent="0.2">
      <c r="A7945" s="359" t="s">
        <v>12259</v>
      </c>
      <c r="B7945" s="373" t="s">
        <v>5794</v>
      </c>
      <c r="C7945" s="374" t="s">
        <v>6233</v>
      </c>
      <c r="D7945" s="373" t="s">
        <v>217</v>
      </c>
      <c r="E7945" s="373" t="s">
        <v>6234</v>
      </c>
      <c r="F7945" s="375" t="s">
        <v>5798</v>
      </c>
      <c r="G7945" s="376" t="s">
        <v>280</v>
      </c>
      <c r="H7945" s="377">
        <v>1.8E-3</v>
      </c>
      <c r="I7945" s="378">
        <v>23.24</v>
      </c>
      <c r="J7945" s="378">
        <v>0.04</v>
      </c>
      <c r="K7945" s="379"/>
      <c r="L7945" s="493">
        <v>28</v>
      </c>
    </row>
    <row r="7946" spans="1:13" x14ac:dyDescent="0.2">
      <c r="A7946" s="359" t="s">
        <v>15753</v>
      </c>
      <c r="B7946" s="381" t="s">
        <v>13530</v>
      </c>
      <c r="C7946" s="382" t="s">
        <v>5781</v>
      </c>
      <c r="D7946" s="381" t="s">
        <v>5782</v>
      </c>
      <c r="E7946" s="381" t="s">
        <v>5783</v>
      </c>
      <c r="F7946" s="383" t="s">
        <v>5784</v>
      </c>
      <c r="G7946" s="384" t="s">
        <v>5785</v>
      </c>
      <c r="H7946" s="382" t="s">
        <v>5786</v>
      </c>
      <c r="I7946" s="431" t="s">
        <v>5787</v>
      </c>
      <c r="J7946" s="382" t="s">
        <v>5788</v>
      </c>
      <c r="K7946" s="364"/>
    </row>
    <row r="7947" spans="1:13" ht="12.75" thickBot="1" x14ac:dyDescent="0.25">
      <c r="A7947" s="359" t="s">
        <v>15754</v>
      </c>
      <c r="B7947" s="385" t="s">
        <v>5789</v>
      </c>
      <c r="C7947" s="386" t="s">
        <v>6236</v>
      </c>
      <c r="D7947" s="385" t="s">
        <v>5791</v>
      </c>
      <c r="E7947" s="385" t="s">
        <v>428</v>
      </c>
      <c r="F7947" s="387">
        <v>16</v>
      </c>
      <c r="G7947" s="388" t="s">
        <v>5793</v>
      </c>
      <c r="H7947" s="389">
        <v>1</v>
      </c>
      <c r="I7947" s="432">
        <v>35.49</v>
      </c>
      <c r="J7947" s="372">
        <v>35.49</v>
      </c>
      <c r="K7947" s="371"/>
      <c r="L7947" s="488">
        <v>42.77</v>
      </c>
      <c r="M7947" s="488">
        <v>42.77</v>
      </c>
    </row>
    <row r="7948" spans="1:13" ht="12.75" thickTop="1" x14ac:dyDescent="0.2">
      <c r="A7948" s="359" t="s">
        <v>15755</v>
      </c>
      <c r="B7948" s="390" t="s">
        <v>5794</v>
      </c>
      <c r="C7948" s="391" t="s">
        <v>5840</v>
      </c>
      <c r="D7948" s="390" t="s">
        <v>5791</v>
      </c>
      <c r="E7948" s="390" t="s">
        <v>5288</v>
      </c>
      <c r="F7948" s="392" t="s">
        <v>5796</v>
      </c>
      <c r="G7948" s="393" t="s">
        <v>86</v>
      </c>
      <c r="H7948" s="394">
        <v>8.0799999999999997E-2</v>
      </c>
      <c r="I7948" s="395">
        <v>18.510000000000002</v>
      </c>
      <c r="J7948" s="395">
        <v>1.49</v>
      </c>
      <c r="K7948" s="379"/>
      <c r="L7948" s="491">
        <v>22.3</v>
      </c>
    </row>
    <row r="7949" spans="1:13" x14ac:dyDescent="0.2">
      <c r="A7949" s="359" t="s">
        <v>12260</v>
      </c>
      <c r="B7949" s="373" t="s">
        <v>5794</v>
      </c>
      <c r="C7949" s="374" t="s">
        <v>5815</v>
      </c>
      <c r="D7949" s="373" t="s">
        <v>5791</v>
      </c>
      <c r="E7949" s="373" t="s">
        <v>5286</v>
      </c>
      <c r="F7949" s="375" t="s">
        <v>5796</v>
      </c>
      <c r="G7949" s="376" t="s">
        <v>86</v>
      </c>
      <c r="H7949" s="377">
        <v>0.16600000000000001</v>
      </c>
      <c r="I7949" s="378">
        <v>11.07</v>
      </c>
      <c r="J7949" s="378">
        <v>1.83</v>
      </c>
      <c r="K7949" s="379"/>
      <c r="L7949" s="493">
        <v>13.34</v>
      </c>
    </row>
    <row r="7950" spans="1:13" x14ac:dyDescent="0.2">
      <c r="A7950" s="359" t="s">
        <v>12262</v>
      </c>
      <c r="B7950" s="373" t="s">
        <v>5794</v>
      </c>
      <c r="C7950" s="374" t="s">
        <v>6237</v>
      </c>
      <c r="D7950" s="373" t="s">
        <v>5791</v>
      </c>
      <c r="E7950" s="373" t="s">
        <v>6238</v>
      </c>
      <c r="F7950" s="375" t="s">
        <v>5798</v>
      </c>
      <c r="G7950" s="376" t="s">
        <v>5305</v>
      </c>
      <c r="H7950" s="377">
        <v>12</v>
      </c>
      <c r="I7950" s="378">
        <v>2.6808375000000004</v>
      </c>
      <c r="J7950" s="378">
        <v>32.17</v>
      </c>
      <c r="K7950" s="379"/>
      <c r="L7950" s="493">
        <v>3.23</v>
      </c>
    </row>
    <row r="7951" spans="1:13" x14ac:dyDescent="0.2">
      <c r="A7951" s="359" t="s">
        <v>12263</v>
      </c>
      <c r="B7951" s="360" t="s">
        <v>13531</v>
      </c>
      <c r="C7951" s="361" t="s">
        <v>5781</v>
      </c>
      <c r="D7951" s="360" t="s">
        <v>5782</v>
      </c>
      <c r="E7951" s="360" t="s">
        <v>5783</v>
      </c>
      <c r="F7951" s="362" t="s">
        <v>5784</v>
      </c>
      <c r="G7951" s="363" t="s">
        <v>5785</v>
      </c>
      <c r="H7951" s="361" t="s">
        <v>5786</v>
      </c>
      <c r="I7951" s="361" t="s">
        <v>5787</v>
      </c>
      <c r="J7951" s="361" t="s">
        <v>5788</v>
      </c>
      <c r="K7951" s="364"/>
      <c r="L7951" s="494"/>
    </row>
    <row r="7952" spans="1:13" x14ac:dyDescent="0.2">
      <c r="A7952" s="359" t="s">
        <v>12264</v>
      </c>
      <c r="B7952" s="365" t="s">
        <v>5789</v>
      </c>
      <c r="C7952" s="366" t="s">
        <v>6240</v>
      </c>
      <c r="D7952" s="365" t="s">
        <v>5791</v>
      </c>
      <c r="E7952" s="365" t="s">
        <v>430</v>
      </c>
      <c r="F7952" s="367">
        <v>16</v>
      </c>
      <c r="G7952" s="368" t="s">
        <v>5385</v>
      </c>
      <c r="H7952" s="369">
        <v>1</v>
      </c>
      <c r="I7952" s="370">
        <v>32.79</v>
      </c>
      <c r="J7952" s="370">
        <v>32.790000000000006</v>
      </c>
      <c r="K7952" s="371"/>
      <c r="L7952" s="495">
        <v>39.51</v>
      </c>
      <c r="M7952" s="488">
        <v>39.51</v>
      </c>
    </row>
    <row r="7953" spans="1:13" x14ac:dyDescent="0.2">
      <c r="A7953" s="359" t="s">
        <v>12265</v>
      </c>
      <c r="B7953" s="373" t="s">
        <v>5794</v>
      </c>
      <c r="C7953" s="374" t="s">
        <v>5840</v>
      </c>
      <c r="D7953" s="373" t="s">
        <v>5791</v>
      </c>
      <c r="E7953" s="373" t="s">
        <v>5288</v>
      </c>
      <c r="F7953" s="375" t="s">
        <v>5796</v>
      </c>
      <c r="G7953" s="376" t="s">
        <v>86</v>
      </c>
      <c r="H7953" s="377">
        <v>0.52480000000000004</v>
      </c>
      <c r="I7953" s="378">
        <v>18.510000000000002</v>
      </c>
      <c r="J7953" s="378">
        <v>9.7100000000000009</v>
      </c>
      <c r="K7953" s="379"/>
      <c r="L7953" s="493">
        <v>22.3</v>
      </c>
    </row>
    <row r="7954" spans="1:13" x14ac:dyDescent="0.2">
      <c r="A7954" s="359" t="s">
        <v>12266</v>
      </c>
      <c r="B7954" s="373" t="s">
        <v>5794</v>
      </c>
      <c r="C7954" s="374" t="s">
        <v>6196</v>
      </c>
      <c r="D7954" s="373" t="s">
        <v>5791</v>
      </c>
      <c r="E7954" s="373" t="s">
        <v>5378</v>
      </c>
      <c r="F7954" s="375" t="s">
        <v>5798</v>
      </c>
      <c r="G7954" s="376" t="s">
        <v>5298</v>
      </c>
      <c r="H7954" s="377">
        <v>0.32400000000000001</v>
      </c>
      <c r="I7954" s="378">
        <v>0.8</v>
      </c>
      <c r="J7954" s="378">
        <v>0.25</v>
      </c>
      <c r="K7954" s="379"/>
      <c r="L7954" s="493">
        <v>0.97</v>
      </c>
    </row>
    <row r="7955" spans="1:13" x14ac:dyDescent="0.2">
      <c r="A7955" s="359" t="s">
        <v>15756</v>
      </c>
      <c r="B7955" s="396" t="s">
        <v>5794</v>
      </c>
      <c r="C7955" s="397" t="s">
        <v>5797</v>
      </c>
      <c r="D7955" s="396" t="s">
        <v>5791</v>
      </c>
      <c r="E7955" s="396" t="s">
        <v>5380</v>
      </c>
      <c r="F7955" s="398" t="s">
        <v>5798</v>
      </c>
      <c r="G7955" s="399" t="s">
        <v>5298</v>
      </c>
      <c r="H7955" s="400">
        <v>0.32400000000000001</v>
      </c>
      <c r="I7955" s="430">
        <v>0.52</v>
      </c>
      <c r="J7955" s="380">
        <v>0.16</v>
      </c>
      <c r="K7955" s="379"/>
      <c r="L7955" s="489">
        <v>0.63</v>
      </c>
    </row>
    <row r="7956" spans="1:13" ht="12.75" thickBot="1" x14ac:dyDescent="0.25">
      <c r="A7956" s="359" t="s">
        <v>15757</v>
      </c>
      <c r="B7956" s="396" t="s">
        <v>5794</v>
      </c>
      <c r="C7956" s="397" t="s">
        <v>6241</v>
      </c>
      <c r="D7956" s="396" t="s">
        <v>5791</v>
      </c>
      <c r="E7956" s="396" t="s">
        <v>430</v>
      </c>
      <c r="F7956" s="398" t="s">
        <v>5798</v>
      </c>
      <c r="G7956" s="399" t="s">
        <v>5305</v>
      </c>
      <c r="H7956" s="400">
        <v>3</v>
      </c>
      <c r="I7956" s="430">
        <v>5.2735133333333319</v>
      </c>
      <c r="J7956" s="380">
        <v>15.82</v>
      </c>
      <c r="K7956" s="379"/>
      <c r="L7956" s="489">
        <v>6.35</v>
      </c>
    </row>
    <row r="7957" spans="1:13" ht="12.75" thickTop="1" x14ac:dyDescent="0.2">
      <c r="A7957" s="359" t="s">
        <v>15758</v>
      </c>
      <c r="B7957" s="390" t="s">
        <v>5794</v>
      </c>
      <c r="C7957" s="391" t="s">
        <v>5815</v>
      </c>
      <c r="D7957" s="390" t="s">
        <v>5791</v>
      </c>
      <c r="E7957" s="390" t="s">
        <v>5286</v>
      </c>
      <c r="F7957" s="392" t="s">
        <v>5796</v>
      </c>
      <c r="G7957" s="393" t="s">
        <v>86</v>
      </c>
      <c r="H7957" s="394">
        <v>0.58450000000000002</v>
      </c>
      <c r="I7957" s="395">
        <v>11.07</v>
      </c>
      <c r="J7957" s="395">
        <v>6.47</v>
      </c>
      <c r="K7957" s="379"/>
      <c r="L7957" s="491">
        <v>13.34</v>
      </c>
    </row>
    <row r="7958" spans="1:13" x14ac:dyDescent="0.2">
      <c r="A7958" s="359" t="s">
        <v>12267</v>
      </c>
      <c r="B7958" s="373" t="s">
        <v>5794</v>
      </c>
      <c r="C7958" s="374" t="s">
        <v>6197</v>
      </c>
      <c r="D7958" s="373" t="s">
        <v>5791</v>
      </c>
      <c r="E7958" s="373" t="s">
        <v>5364</v>
      </c>
      <c r="F7958" s="375" t="s">
        <v>5798</v>
      </c>
      <c r="G7958" s="376" t="s">
        <v>5885</v>
      </c>
      <c r="H7958" s="377">
        <v>2.5000000000000001E-3</v>
      </c>
      <c r="I7958" s="378">
        <v>154.26</v>
      </c>
      <c r="J7958" s="378">
        <v>0.38</v>
      </c>
      <c r="K7958" s="379"/>
      <c r="L7958" s="493">
        <v>185.84</v>
      </c>
    </row>
    <row r="7959" spans="1:13" x14ac:dyDescent="0.2">
      <c r="A7959" s="359" t="s">
        <v>12269</v>
      </c>
      <c r="B7959" s="360" t="s">
        <v>13532</v>
      </c>
      <c r="C7959" s="361" t="s">
        <v>5781</v>
      </c>
      <c r="D7959" s="360" t="s">
        <v>5782</v>
      </c>
      <c r="E7959" s="360" t="s">
        <v>5783</v>
      </c>
      <c r="F7959" s="362" t="s">
        <v>5784</v>
      </c>
      <c r="G7959" s="363" t="s">
        <v>5785</v>
      </c>
      <c r="H7959" s="361" t="s">
        <v>5786</v>
      </c>
      <c r="I7959" s="361" t="s">
        <v>5787</v>
      </c>
      <c r="J7959" s="361" t="s">
        <v>5788</v>
      </c>
      <c r="K7959" s="364"/>
      <c r="L7959" s="494"/>
    </row>
    <row r="7960" spans="1:13" x14ac:dyDescent="0.2">
      <c r="A7960" s="359" t="s">
        <v>12271</v>
      </c>
      <c r="B7960" s="365" t="s">
        <v>5789</v>
      </c>
      <c r="C7960" s="366" t="s">
        <v>6247</v>
      </c>
      <c r="D7960" s="365" t="s">
        <v>5791</v>
      </c>
      <c r="E7960" s="365" t="s">
        <v>434</v>
      </c>
      <c r="F7960" s="367">
        <v>16</v>
      </c>
      <c r="G7960" s="368" t="s">
        <v>172</v>
      </c>
      <c r="H7960" s="369">
        <v>1</v>
      </c>
      <c r="I7960" s="370">
        <v>11.45</v>
      </c>
      <c r="J7960" s="370">
        <v>11.45</v>
      </c>
      <c r="K7960" s="371"/>
      <c r="L7960" s="495">
        <v>13.8</v>
      </c>
      <c r="M7960" s="488">
        <v>13.8</v>
      </c>
    </row>
    <row r="7961" spans="1:13" x14ac:dyDescent="0.2">
      <c r="A7961" s="359" t="s">
        <v>12272</v>
      </c>
      <c r="B7961" s="373" t="s">
        <v>5794</v>
      </c>
      <c r="C7961" s="374" t="s">
        <v>5840</v>
      </c>
      <c r="D7961" s="373" t="s">
        <v>5791</v>
      </c>
      <c r="E7961" s="373" t="s">
        <v>5288</v>
      </c>
      <c r="F7961" s="375" t="s">
        <v>5796</v>
      </c>
      <c r="G7961" s="376" t="s">
        <v>86</v>
      </c>
      <c r="H7961" s="377">
        <v>0.36159999999999998</v>
      </c>
      <c r="I7961" s="378">
        <v>18.510000000000002</v>
      </c>
      <c r="J7961" s="378">
        <v>6.69</v>
      </c>
      <c r="K7961" s="379"/>
      <c r="L7961" s="493">
        <v>22.3</v>
      </c>
    </row>
    <row r="7962" spans="1:13" x14ac:dyDescent="0.2">
      <c r="A7962" s="359" t="s">
        <v>12273</v>
      </c>
      <c r="B7962" s="373" t="s">
        <v>5794</v>
      </c>
      <c r="C7962" s="374" t="s">
        <v>6196</v>
      </c>
      <c r="D7962" s="373" t="s">
        <v>5791</v>
      </c>
      <c r="E7962" s="373" t="s">
        <v>5378</v>
      </c>
      <c r="F7962" s="375" t="s">
        <v>5798</v>
      </c>
      <c r="G7962" s="376" t="s">
        <v>5298</v>
      </c>
      <c r="H7962" s="377">
        <v>0.16200000000000001</v>
      </c>
      <c r="I7962" s="378">
        <v>0.8</v>
      </c>
      <c r="J7962" s="378">
        <v>0.12</v>
      </c>
      <c r="K7962" s="379"/>
      <c r="L7962" s="493">
        <v>0.97</v>
      </c>
    </row>
    <row r="7963" spans="1:13" x14ac:dyDescent="0.2">
      <c r="A7963" s="359" t="s">
        <v>12274</v>
      </c>
      <c r="B7963" s="373" t="s">
        <v>5794</v>
      </c>
      <c r="C7963" s="374" t="s">
        <v>5797</v>
      </c>
      <c r="D7963" s="373" t="s">
        <v>5791</v>
      </c>
      <c r="E7963" s="373" t="s">
        <v>5380</v>
      </c>
      <c r="F7963" s="375" t="s">
        <v>5798</v>
      </c>
      <c r="G7963" s="376" t="s">
        <v>5298</v>
      </c>
      <c r="H7963" s="377">
        <v>0.16200000000000001</v>
      </c>
      <c r="I7963" s="378">
        <v>0.52</v>
      </c>
      <c r="J7963" s="378">
        <v>0.08</v>
      </c>
      <c r="K7963" s="379"/>
      <c r="L7963" s="493">
        <v>0.63</v>
      </c>
    </row>
    <row r="7964" spans="1:13" x14ac:dyDescent="0.2">
      <c r="A7964" s="359" t="s">
        <v>12275</v>
      </c>
      <c r="B7964" s="373" t="s">
        <v>5794</v>
      </c>
      <c r="C7964" s="374" t="s">
        <v>5815</v>
      </c>
      <c r="D7964" s="373" t="s">
        <v>5791</v>
      </c>
      <c r="E7964" s="373" t="s">
        <v>5286</v>
      </c>
      <c r="F7964" s="375" t="s">
        <v>5796</v>
      </c>
      <c r="G7964" s="376" t="s">
        <v>86</v>
      </c>
      <c r="H7964" s="377">
        <v>0.39389999999999997</v>
      </c>
      <c r="I7964" s="378">
        <v>11.07</v>
      </c>
      <c r="J7964" s="378">
        <v>4.3600000000000003</v>
      </c>
      <c r="K7964" s="379"/>
      <c r="L7964" s="493">
        <v>13.34</v>
      </c>
    </row>
    <row r="7965" spans="1:13" x14ac:dyDescent="0.2">
      <c r="A7965" s="359" t="s">
        <v>12276</v>
      </c>
      <c r="B7965" s="373" t="s">
        <v>5794</v>
      </c>
      <c r="C7965" s="374" t="s">
        <v>6197</v>
      </c>
      <c r="D7965" s="373" t="s">
        <v>5791</v>
      </c>
      <c r="E7965" s="373" t="s">
        <v>5364</v>
      </c>
      <c r="F7965" s="375" t="s">
        <v>5798</v>
      </c>
      <c r="G7965" s="376" t="s">
        <v>5885</v>
      </c>
      <c r="H7965" s="377">
        <v>1.2999999999999999E-3</v>
      </c>
      <c r="I7965" s="378">
        <v>154.26</v>
      </c>
      <c r="J7965" s="378">
        <v>0.2</v>
      </c>
      <c r="K7965" s="379"/>
      <c r="L7965" s="493">
        <v>185.84</v>
      </c>
    </row>
    <row r="7966" spans="1:13" x14ac:dyDescent="0.2">
      <c r="A7966" s="359" t="s">
        <v>12277</v>
      </c>
      <c r="B7966" s="360" t="s">
        <v>13533</v>
      </c>
      <c r="C7966" s="361" t="s">
        <v>5781</v>
      </c>
      <c r="D7966" s="360" t="s">
        <v>5782</v>
      </c>
      <c r="E7966" s="360" t="s">
        <v>5783</v>
      </c>
      <c r="F7966" s="362" t="s">
        <v>5784</v>
      </c>
      <c r="G7966" s="363" t="s">
        <v>5785</v>
      </c>
      <c r="H7966" s="361" t="s">
        <v>5786</v>
      </c>
      <c r="I7966" s="361" t="s">
        <v>5787</v>
      </c>
      <c r="J7966" s="361" t="s">
        <v>5788</v>
      </c>
      <c r="K7966" s="364"/>
      <c r="L7966" s="494"/>
    </row>
    <row r="7967" spans="1:13" x14ac:dyDescent="0.2">
      <c r="A7967" s="359" t="s">
        <v>12278</v>
      </c>
      <c r="B7967" s="365" t="s">
        <v>5789</v>
      </c>
      <c r="C7967" s="366" t="s">
        <v>6243</v>
      </c>
      <c r="D7967" s="365" t="s">
        <v>5791</v>
      </c>
      <c r="E7967" s="365" t="s">
        <v>432</v>
      </c>
      <c r="F7967" s="367">
        <v>16</v>
      </c>
      <c r="G7967" s="368" t="s">
        <v>5385</v>
      </c>
      <c r="H7967" s="369">
        <v>1</v>
      </c>
      <c r="I7967" s="370">
        <v>17.869999999999997</v>
      </c>
      <c r="J7967" s="370">
        <v>17.869999999999997</v>
      </c>
      <c r="K7967" s="371"/>
      <c r="L7967" s="495">
        <v>21.54</v>
      </c>
      <c r="M7967" s="488">
        <v>21.54</v>
      </c>
    </row>
    <row r="7968" spans="1:13" x14ac:dyDescent="0.2">
      <c r="A7968" s="359" t="s">
        <v>12279</v>
      </c>
      <c r="B7968" s="373" t="s">
        <v>5794</v>
      </c>
      <c r="C7968" s="374" t="s">
        <v>5840</v>
      </c>
      <c r="D7968" s="373" t="s">
        <v>5791</v>
      </c>
      <c r="E7968" s="373" t="s">
        <v>5288</v>
      </c>
      <c r="F7968" s="375" t="s">
        <v>5796</v>
      </c>
      <c r="G7968" s="376" t="s">
        <v>86</v>
      </c>
      <c r="H7968" s="377">
        <v>0.30690000000000001</v>
      </c>
      <c r="I7968" s="378">
        <v>18.510000000000002</v>
      </c>
      <c r="J7968" s="378">
        <v>5.68</v>
      </c>
      <c r="K7968" s="379"/>
      <c r="L7968" s="493">
        <v>22.3</v>
      </c>
    </row>
    <row r="7969" spans="1:13" x14ac:dyDescent="0.2">
      <c r="A7969" s="359" t="s">
        <v>12280</v>
      </c>
      <c r="B7969" s="373" t="s">
        <v>5794</v>
      </c>
      <c r="C7969" s="374" t="s">
        <v>5815</v>
      </c>
      <c r="D7969" s="373" t="s">
        <v>5791</v>
      </c>
      <c r="E7969" s="373" t="s">
        <v>5286</v>
      </c>
      <c r="F7969" s="375" t="s">
        <v>5796</v>
      </c>
      <c r="G7969" s="376" t="s">
        <v>86</v>
      </c>
      <c r="H7969" s="377">
        <v>0.29630000000000001</v>
      </c>
      <c r="I7969" s="378">
        <v>11.07</v>
      </c>
      <c r="J7969" s="378">
        <v>3.28</v>
      </c>
      <c r="K7969" s="379"/>
      <c r="L7969" s="493">
        <v>13.34</v>
      </c>
    </row>
    <row r="7970" spans="1:13" x14ac:dyDescent="0.2">
      <c r="A7970" s="359" t="s">
        <v>12281</v>
      </c>
      <c r="B7970" s="373" t="s">
        <v>5794</v>
      </c>
      <c r="C7970" s="374" t="s">
        <v>6197</v>
      </c>
      <c r="D7970" s="373" t="s">
        <v>5791</v>
      </c>
      <c r="E7970" s="373" t="s">
        <v>5364</v>
      </c>
      <c r="F7970" s="375" t="s">
        <v>5798</v>
      </c>
      <c r="G7970" s="376" t="s">
        <v>5885</v>
      </c>
      <c r="H7970" s="377">
        <v>2.5000000000000001E-3</v>
      </c>
      <c r="I7970" s="378">
        <v>154.26</v>
      </c>
      <c r="J7970" s="378">
        <v>0.38</v>
      </c>
      <c r="K7970" s="379"/>
      <c r="L7970" s="493">
        <v>185.84</v>
      </c>
    </row>
    <row r="7971" spans="1:13" x14ac:dyDescent="0.2">
      <c r="A7971" s="359" t="s">
        <v>12282</v>
      </c>
      <c r="B7971" s="373" t="s">
        <v>5794</v>
      </c>
      <c r="C7971" s="374" t="s">
        <v>6196</v>
      </c>
      <c r="D7971" s="373" t="s">
        <v>5791</v>
      </c>
      <c r="E7971" s="373" t="s">
        <v>5378</v>
      </c>
      <c r="F7971" s="375" t="s">
        <v>5798</v>
      </c>
      <c r="G7971" s="376" t="s">
        <v>5298</v>
      </c>
      <c r="H7971" s="377">
        <v>0.32400000000000001</v>
      </c>
      <c r="I7971" s="378">
        <v>0.8</v>
      </c>
      <c r="J7971" s="378">
        <v>0.25</v>
      </c>
      <c r="K7971" s="379"/>
      <c r="L7971" s="493">
        <v>0.97</v>
      </c>
    </row>
    <row r="7972" spans="1:13" x14ac:dyDescent="0.2">
      <c r="A7972" s="359" t="s">
        <v>12283</v>
      </c>
      <c r="B7972" s="373" t="s">
        <v>5794</v>
      </c>
      <c r="C7972" s="374" t="s">
        <v>5797</v>
      </c>
      <c r="D7972" s="373" t="s">
        <v>5791</v>
      </c>
      <c r="E7972" s="373" t="s">
        <v>5380</v>
      </c>
      <c r="F7972" s="375" t="s">
        <v>5798</v>
      </c>
      <c r="G7972" s="376" t="s">
        <v>5298</v>
      </c>
      <c r="H7972" s="377">
        <v>0.32400000000000001</v>
      </c>
      <c r="I7972" s="378">
        <v>0.52</v>
      </c>
      <c r="J7972" s="378">
        <v>0.16</v>
      </c>
      <c r="K7972" s="379"/>
      <c r="L7972" s="493">
        <v>0.63</v>
      </c>
    </row>
    <row r="7973" spans="1:13" x14ac:dyDescent="0.2">
      <c r="A7973" s="359" t="s">
        <v>12284</v>
      </c>
      <c r="B7973" s="373" t="s">
        <v>5794</v>
      </c>
      <c r="C7973" s="374" t="s">
        <v>6244</v>
      </c>
      <c r="D7973" s="373" t="s">
        <v>5791</v>
      </c>
      <c r="E7973" s="373" t="s">
        <v>6245</v>
      </c>
      <c r="F7973" s="375" t="s">
        <v>5798</v>
      </c>
      <c r="G7973" s="376" t="s">
        <v>5305</v>
      </c>
      <c r="H7973" s="377">
        <v>3</v>
      </c>
      <c r="I7973" s="378">
        <v>2.7067500000000004</v>
      </c>
      <c r="J7973" s="378">
        <v>8.1199999999999992</v>
      </c>
      <c r="K7973" s="379"/>
      <c r="L7973" s="493">
        <v>3.26</v>
      </c>
    </row>
    <row r="7974" spans="1:13" x14ac:dyDescent="0.2">
      <c r="A7974" s="359" t="s">
        <v>12285</v>
      </c>
      <c r="B7974" s="360" t="s">
        <v>13534</v>
      </c>
      <c r="C7974" s="361" t="s">
        <v>5781</v>
      </c>
      <c r="D7974" s="360" t="s">
        <v>5782</v>
      </c>
      <c r="E7974" s="360" t="s">
        <v>5783</v>
      </c>
      <c r="F7974" s="362" t="s">
        <v>5784</v>
      </c>
      <c r="G7974" s="363" t="s">
        <v>5785</v>
      </c>
      <c r="H7974" s="361" t="s">
        <v>5786</v>
      </c>
      <c r="I7974" s="361" t="s">
        <v>5787</v>
      </c>
      <c r="J7974" s="361" t="s">
        <v>5788</v>
      </c>
      <c r="K7974" s="364"/>
      <c r="L7974" s="494"/>
    </row>
    <row r="7975" spans="1:13" x14ac:dyDescent="0.2">
      <c r="A7975" s="359" t="s">
        <v>12286</v>
      </c>
      <c r="B7975" s="365" t="s">
        <v>5789</v>
      </c>
      <c r="C7975" s="366" t="s">
        <v>5946</v>
      </c>
      <c r="D7975" s="365" t="s">
        <v>5791</v>
      </c>
      <c r="E7975" s="365" t="s">
        <v>261</v>
      </c>
      <c r="F7975" s="367">
        <v>16</v>
      </c>
      <c r="G7975" s="368" t="s">
        <v>5385</v>
      </c>
      <c r="H7975" s="369">
        <v>1</v>
      </c>
      <c r="I7975" s="370">
        <v>51.76</v>
      </c>
      <c r="J7975" s="370">
        <v>51.760000000000005</v>
      </c>
      <c r="K7975" s="371"/>
      <c r="L7975" s="495">
        <v>62.37</v>
      </c>
      <c r="M7975" s="488">
        <v>62.37</v>
      </c>
    </row>
    <row r="7976" spans="1:13" x14ac:dyDescent="0.2">
      <c r="A7976" s="359" t="s">
        <v>12287</v>
      </c>
      <c r="B7976" s="373" t="s">
        <v>5794</v>
      </c>
      <c r="C7976" s="374" t="s">
        <v>5947</v>
      </c>
      <c r="D7976" s="373" t="s">
        <v>5791</v>
      </c>
      <c r="E7976" s="373" t="s">
        <v>5948</v>
      </c>
      <c r="F7976" s="375" t="s">
        <v>5796</v>
      </c>
      <c r="G7976" s="376" t="s">
        <v>86</v>
      </c>
      <c r="H7976" s="377">
        <v>1.7</v>
      </c>
      <c r="I7976" s="378">
        <v>16.7</v>
      </c>
      <c r="J7976" s="378">
        <v>28.39</v>
      </c>
      <c r="K7976" s="379"/>
      <c r="L7976" s="493">
        <v>20.12</v>
      </c>
    </row>
    <row r="7977" spans="1:13" x14ac:dyDescent="0.2">
      <c r="A7977" s="359" t="s">
        <v>15759</v>
      </c>
      <c r="B7977" s="396" t="s">
        <v>5794</v>
      </c>
      <c r="C7977" s="397" t="s">
        <v>5949</v>
      </c>
      <c r="D7977" s="396" t="s">
        <v>5791</v>
      </c>
      <c r="E7977" s="396" t="s">
        <v>5950</v>
      </c>
      <c r="F7977" s="398" t="s">
        <v>5798</v>
      </c>
      <c r="G7977" s="399" t="s">
        <v>5385</v>
      </c>
      <c r="H7977" s="400">
        <v>1</v>
      </c>
      <c r="I7977" s="430">
        <v>23.370258333333336</v>
      </c>
      <c r="J7977" s="380">
        <v>23.37</v>
      </c>
      <c r="K7977" s="379"/>
      <c r="L7977" s="489">
        <v>28.17</v>
      </c>
    </row>
    <row r="7978" spans="1:13" ht="12.75" thickBot="1" x14ac:dyDescent="0.25">
      <c r="A7978" s="359" t="s">
        <v>15760</v>
      </c>
      <c r="B7978" s="381" t="s">
        <v>13535</v>
      </c>
      <c r="C7978" s="382" t="s">
        <v>5781</v>
      </c>
      <c r="D7978" s="381" t="s">
        <v>5782</v>
      </c>
      <c r="E7978" s="381" t="s">
        <v>5783</v>
      </c>
      <c r="F7978" s="383" t="s">
        <v>5784</v>
      </c>
      <c r="G7978" s="384" t="s">
        <v>5785</v>
      </c>
      <c r="H7978" s="382" t="s">
        <v>5786</v>
      </c>
      <c r="I7978" s="431" t="s">
        <v>5787</v>
      </c>
      <c r="J7978" s="382" t="s">
        <v>5788</v>
      </c>
      <c r="K7978" s="364"/>
    </row>
    <row r="7979" spans="1:13" ht="12.75" thickTop="1" x14ac:dyDescent="0.2">
      <c r="A7979" s="359" t="s">
        <v>15761</v>
      </c>
      <c r="B7979" s="401" t="s">
        <v>5789</v>
      </c>
      <c r="C7979" s="402" t="s">
        <v>6484</v>
      </c>
      <c r="D7979" s="401" t="s">
        <v>5791</v>
      </c>
      <c r="E7979" s="401" t="s">
        <v>623</v>
      </c>
      <c r="F7979" s="403">
        <v>22</v>
      </c>
      <c r="G7979" s="404" t="s">
        <v>5885</v>
      </c>
      <c r="H7979" s="405">
        <v>1</v>
      </c>
      <c r="I7979" s="406">
        <v>166.91000000000003</v>
      </c>
      <c r="J7979" s="406">
        <v>166.91000000000003</v>
      </c>
      <c r="K7979" s="371"/>
      <c r="L7979" s="496">
        <v>201.09</v>
      </c>
      <c r="M7979" s="488">
        <v>201.09</v>
      </c>
    </row>
    <row r="7980" spans="1:13" x14ac:dyDescent="0.2">
      <c r="A7980" s="359" t="s">
        <v>12290</v>
      </c>
      <c r="B7980" s="373" t="s">
        <v>5794</v>
      </c>
      <c r="C7980" s="374" t="s">
        <v>5815</v>
      </c>
      <c r="D7980" s="373" t="s">
        <v>5791</v>
      </c>
      <c r="E7980" s="373" t="s">
        <v>5286</v>
      </c>
      <c r="F7980" s="375" t="s">
        <v>5796</v>
      </c>
      <c r="G7980" s="376" t="s">
        <v>86</v>
      </c>
      <c r="H7980" s="377">
        <v>1.89</v>
      </c>
      <c r="I7980" s="378">
        <v>11.07</v>
      </c>
      <c r="J7980" s="378">
        <v>20.92</v>
      </c>
      <c r="K7980" s="379"/>
      <c r="L7980" s="493">
        <v>13.34</v>
      </c>
    </row>
    <row r="7981" spans="1:13" x14ac:dyDescent="0.2">
      <c r="A7981" s="359" t="s">
        <v>12292</v>
      </c>
      <c r="B7981" s="373" t="s">
        <v>5794</v>
      </c>
      <c r="C7981" s="374" t="s">
        <v>6429</v>
      </c>
      <c r="D7981" s="373" t="s">
        <v>5791</v>
      </c>
      <c r="E7981" s="373" t="s">
        <v>6430</v>
      </c>
      <c r="F7981" s="375" t="s">
        <v>5798</v>
      </c>
      <c r="G7981" s="376" t="s">
        <v>5885</v>
      </c>
      <c r="H7981" s="377">
        <v>0.6</v>
      </c>
      <c r="I7981" s="378">
        <v>125.07</v>
      </c>
      <c r="J7981" s="378">
        <v>75.040000000000006</v>
      </c>
      <c r="K7981" s="379"/>
      <c r="L7981" s="493">
        <v>150.66999999999999</v>
      </c>
    </row>
    <row r="7982" spans="1:13" x14ac:dyDescent="0.2">
      <c r="A7982" s="359" t="s">
        <v>12293</v>
      </c>
      <c r="B7982" s="373" t="s">
        <v>5794</v>
      </c>
      <c r="C7982" s="374" t="s">
        <v>5967</v>
      </c>
      <c r="D7982" s="373" t="s">
        <v>5791</v>
      </c>
      <c r="E7982" s="373" t="s">
        <v>5375</v>
      </c>
      <c r="F7982" s="375" t="s">
        <v>5798</v>
      </c>
      <c r="G7982" s="376" t="s">
        <v>5885</v>
      </c>
      <c r="H7982" s="377">
        <v>0.6</v>
      </c>
      <c r="I7982" s="378">
        <v>118.26</v>
      </c>
      <c r="J7982" s="378">
        <v>70.95</v>
      </c>
      <c r="K7982" s="379"/>
      <c r="L7982" s="493">
        <v>142.47</v>
      </c>
    </row>
    <row r="7983" spans="1:13" x14ac:dyDescent="0.2">
      <c r="A7983" s="359" t="s">
        <v>12294</v>
      </c>
      <c r="B7983" s="360" t="s">
        <v>13536</v>
      </c>
      <c r="C7983" s="361" t="s">
        <v>5781</v>
      </c>
      <c r="D7983" s="360" t="s">
        <v>5782</v>
      </c>
      <c r="E7983" s="360" t="s">
        <v>5783</v>
      </c>
      <c r="F7983" s="362" t="s">
        <v>5784</v>
      </c>
      <c r="G7983" s="363" t="s">
        <v>5785</v>
      </c>
      <c r="H7983" s="361" t="s">
        <v>5786</v>
      </c>
      <c r="I7983" s="361" t="s">
        <v>5787</v>
      </c>
      <c r="J7983" s="361" t="s">
        <v>5788</v>
      </c>
      <c r="K7983" s="364"/>
      <c r="L7983" s="494"/>
    </row>
    <row r="7984" spans="1:13" x14ac:dyDescent="0.2">
      <c r="A7984" s="359" t="s">
        <v>12295</v>
      </c>
      <c r="B7984" s="365" t="s">
        <v>5789</v>
      </c>
      <c r="C7984" s="366" t="s">
        <v>6486</v>
      </c>
      <c r="D7984" s="365" t="s">
        <v>5791</v>
      </c>
      <c r="E7984" s="365" t="s">
        <v>625</v>
      </c>
      <c r="F7984" s="367">
        <v>22</v>
      </c>
      <c r="G7984" s="368" t="s">
        <v>5793</v>
      </c>
      <c r="H7984" s="369">
        <v>1</v>
      </c>
      <c r="I7984" s="370">
        <v>32.700000000000003</v>
      </c>
      <c r="J7984" s="370">
        <v>32.700000000000003</v>
      </c>
      <c r="K7984" s="371"/>
      <c r="L7984" s="495">
        <v>39.369999999999997</v>
      </c>
      <c r="M7984" s="488">
        <v>39.369999999999997</v>
      </c>
    </row>
    <row r="7985" spans="1:13" x14ac:dyDescent="0.2">
      <c r="A7985" s="359" t="s">
        <v>15762</v>
      </c>
      <c r="B7985" s="396" t="s">
        <v>5794</v>
      </c>
      <c r="C7985" s="397" t="s">
        <v>5840</v>
      </c>
      <c r="D7985" s="396" t="s">
        <v>5791</v>
      </c>
      <c r="E7985" s="396" t="s">
        <v>5288</v>
      </c>
      <c r="F7985" s="398" t="s">
        <v>5796</v>
      </c>
      <c r="G7985" s="399" t="s">
        <v>86</v>
      </c>
      <c r="H7985" s="400">
        <v>0.27700000000000002</v>
      </c>
      <c r="I7985" s="430">
        <v>18.510000000000002</v>
      </c>
      <c r="J7985" s="380">
        <v>5.12</v>
      </c>
      <c r="K7985" s="379"/>
      <c r="L7985" s="489">
        <v>22.3</v>
      </c>
    </row>
    <row r="7986" spans="1:13" ht="12.75" thickBot="1" x14ac:dyDescent="0.25">
      <c r="A7986" s="359" t="s">
        <v>15763</v>
      </c>
      <c r="B7986" s="396" t="s">
        <v>5794</v>
      </c>
      <c r="C7986" s="397" t="s">
        <v>5815</v>
      </c>
      <c r="D7986" s="396" t="s">
        <v>5791</v>
      </c>
      <c r="E7986" s="396" t="s">
        <v>5286</v>
      </c>
      <c r="F7986" s="398" t="s">
        <v>5796</v>
      </c>
      <c r="G7986" s="399" t="s">
        <v>86</v>
      </c>
      <c r="H7986" s="400">
        <v>0.2863</v>
      </c>
      <c r="I7986" s="430">
        <v>11.07</v>
      </c>
      <c r="J7986" s="380">
        <v>3.16</v>
      </c>
      <c r="K7986" s="379"/>
      <c r="L7986" s="489">
        <v>13.34</v>
      </c>
    </row>
    <row r="7987" spans="1:13" ht="12.75" thickTop="1" x14ac:dyDescent="0.2">
      <c r="A7987" s="359" t="s">
        <v>15764</v>
      </c>
      <c r="B7987" s="390" t="s">
        <v>5794</v>
      </c>
      <c r="C7987" s="391" t="s">
        <v>6487</v>
      </c>
      <c r="D7987" s="390" t="s">
        <v>5791</v>
      </c>
      <c r="E7987" s="390" t="s">
        <v>6488</v>
      </c>
      <c r="F7987" s="392" t="s">
        <v>5798</v>
      </c>
      <c r="G7987" s="393" t="s">
        <v>5885</v>
      </c>
      <c r="H7987" s="394">
        <v>5.0999999999999997E-2</v>
      </c>
      <c r="I7987" s="395">
        <v>409.23</v>
      </c>
      <c r="J7987" s="395">
        <v>20.87</v>
      </c>
      <c r="K7987" s="379"/>
      <c r="L7987" s="491">
        <v>493</v>
      </c>
    </row>
    <row r="7988" spans="1:13" x14ac:dyDescent="0.2">
      <c r="A7988" s="359" t="s">
        <v>12296</v>
      </c>
      <c r="B7988" s="373" t="s">
        <v>5794</v>
      </c>
      <c r="C7988" s="374" t="s">
        <v>6489</v>
      </c>
      <c r="D7988" s="373" t="s">
        <v>5791</v>
      </c>
      <c r="E7988" s="373" t="s">
        <v>6490</v>
      </c>
      <c r="F7988" s="375" t="s">
        <v>5798</v>
      </c>
      <c r="G7988" s="376" t="s">
        <v>5385</v>
      </c>
      <c r="H7988" s="377">
        <v>0.85709999999999997</v>
      </c>
      <c r="I7988" s="378">
        <v>0.24</v>
      </c>
      <c r="J7988" s="378">
        <v>0.2</v>
      </c>
      <c r="K7988" s="379"/>
      <c r="L7988" s="493">
        <v>0.28999999999999998</v>
      </c>
    </row>
    <row r="7989" spans="1:13" ht="24" x14ac:dyDescent="0.2">
      <c r="A7989" s="359" t="s">
        <v>12298</v>
      </c>
      <c r="B7989" s="373" t="s">
        <v>5794</v>
      </c>
      <c r="C7989" s="374" t="s">
        <v>6491</v>
      </c>
      <c r="D7989" s="373" t="s">
        <v>5791</v>
      </c>
      <c r="E7989" s="373" t="s">
        <v>6492</v>
      </c>
      <c r="F7989" s="375" t="s">
        <v>5798</v>
      </c>
      <c r="G7989" s="376" t="s">
        <v>5793</v>
      </c>
      <c r="H7989" s="377">
        <v>1</v>
      </c>
      <c r="I7989" s="378">
        <v>1.68</v>
      </c>
      <c r="J7989" s="378">
        <v>1.68</v>
      </c>
      <c r="K7989" s="379"/>
      <c r="L7989" s="493">
        <v>2.0299999999999998</v>
      </c>
    </row>
    <row r="7990" spans="1:13" x14ac:dyDescent="0.2">
      <c r="A7990" s="359" t="s">
        <v>12299</v>
      </c>
      <c r="B7990" s="373" t="s">
        <v>5794</v>
      </c>
      <c r="C7990" s="374" t="s">
        <v>6493</v>
      </c>
      <c r="D7990" s="373" t="s">
        <v>5791</v>
      </c>
      <c r="E7990" s="373" t="s">
        <v>6494</v>
      </c>
      <c r="F7990" s="375" t="s">
        <v>5798</v>
      </c>
      <c r="G7990" s="376" t="s">
        <v>6495</v>
      </c>
      <c r="H7990" s="377">
        <v>16.5</v>
      </c>
      <c r="I7990" s="378">
        <v>0.10170000000000007</v>
      </c>
      <c r="J7990" s="378">
        <v>1.67</v>
      </c>
      <c r="K7990" s="379"/>
      <c r="L7990" s="493">
        <v>0.12</v>
      </c>
    </row>
    <row r="7991" spans="1:13" x14ac:dyDescent="0.2">
      <c r="A7991" s="359" t="s">
        <v>12300</v>
      </c>
      <c r="B7991" s="360" t="s">
        <v>13537</v>
      </c>
      <c r="C7991" s="361" t="s">
        <v>5781</v>
      </c>
      <c r="D7991" s="360" t="s">
        <v>5782</v>
      </c>
      <c r="E7991" s="360" t="s">
        <v>5783</v>
      </c>
      <c r="F7991" s="362" t="s">
        <v>5784</v>
      </c>
      <c r="G7991" s="363" t="s">
        <v>5785</v>
      </c>
      <c r="H7991" s="361" t="s">
        <v>5786</v>
      </c>
      <c r="I7991" s="361" t="s">
        <v>5787</v>
      </c>
      <c r="J7991" s="361" t="s">
        <v>5788</v>
      </c>
      <c r="K7991" s="364"/>
      <c r="L7991" s="494"/>
    </row>
    <row r="7992" spans="1:13" x14ac:dyDescent="0.2">
      <c r="A7992" s="359" t="s">
        <v>12301</v>
      </c>
      <c r="B7992" s="365" t="s">
        <v>5789</v>
      </c>
      <c r="C7992" s="366" t="s">
        <v>6369</v>
      </c>
      <c r="D7992" s="365" t="s">
        <v>5791</v>
      </c>
      <c r="E7992" s="365" t="s">
        <v>513</v>
      </c>
      <c r="F7992" s="367">
        <v>26</v>
      </c>
      <c r="G7992" s="368" t="s">
        <v>5793</v>
      </c>
      <c r="H7992" s="369">
        <v>1</v>
      </c>
      <c r="I7992" s="370">
        <v>11.02</v>
      </c>
      <c r="J7992" s="370">
        <v>11.02</v>
      </c>
      <c r="K7992" s="371"/>
      <c r="L7992" s="495">
        <v>13.26</v>
      </c>
      <c r="M7992" s="488">
        <v>13.26</v>
      </c>
    </row>
    <row r="7993" spans="1:13" x14ac:dyDescent="0.2">
      <c r="A7993" s="359" t="s">
        <v>12302</v>
      </c>
      <c r="B7993" s="373" t="s">
        <v>5794</v>
      </c>
      <c r="C7993" s="374" t="s">
        <v>5795</v>
      </c>
      <c r="D7993" s="373" t="s">
        <v>5791</v>
      </c>
      <c r="E7993" s="373" t="s">
        <v>5302</v>
      </c>
      <c r="F7993" s="375" t="s">
        <v>5796</v>
      </c>
      <c r="G7993" s="376" t="s">
        <v>86</v>
      </c>
      <c r="H7993" s="377">
        <v>7.0000000000000007E-2</v>
      </c>
      <c r="I7993" s="378">
        <v>12.5</v>
      </c>
      <c r="J7993" s="378">
        <v>0.87</v>
      </c>
      <c r="K7993" s="379"/>
      <c r="L7993" s="493">
        <v>15.06</v>
      </c>
    </row>
    <row r="7994" spans="1:13" x14ac:dyDescent="0.2">
      <c r="A7994" s="359" t="s">
        <v>12303</v>
      </c>
      <c r="B7994" s="373" t="s">
        <v>5794</v>
      </c>
      <c r="C7994" s="374" t="s">
        <v>6283</v>
      </c>
      <c r="D7994" s="373" t="s">
        <v>5791</v>
      </c>
      <c r="E7994" s="373" t="s">
        <v>5557</v>
      </c>
      <c r="F7994" s="375" t="s">
        <v>5796</v>
      </c>
      <c r="G7994" s="376" t="s">
        <v>86</v>
      </c>
      <c r="H7994" s="377">
        <v>0.13</v>
      </c>
      <c r="I7994" s="378">
        <v>18.510000000000002</v>
      </c>
      <c r="J7994" s="378">
        <v>2.4</v>
      </c>
      <c r="K7994" s="379"/>
      <c r="L7994" s="493">
        <v>22.3</v>
      </c>
    </row>
    <row r="7995" spans="1:13" ht="36" x14ac:dyDescent="0.2">
      <c r="A7995" s="359" t="s">
        <v>12304</v>
      </c>
      <c r="B7995" s="373" t="s">
        <v>5794</v>
      </c>
      <c r="C7995" s="374" t="s">
        <v>6364</v>
      </c>
      <c r="D7995" s="373" t="s">
        <v>5791</v>
      </c>
      <c r="E7995" s="373" t="s">
        <v>6365</v>
      </c>
      <c r="F7995" s="375" t="s">
        <v>5798</v>
      </c>
      <c r="G7995" s="376" t="s">
        <v>5305</v>
      </c>
      <c r="H7995" s="377">
        <v>5.3E-3</v>
      </c>
      <c r="I7995" s="378">
        <v>2.2599999999999998</v>
      </c>
      <c r="J7995" s="378">
        <v>0.01</v>
      </c>
      <c r="K7995" s="379"/>
      <c r="L7995" s="493">
        <v>2.73</v>
      </c>
    </row>
    <row r="7996" spans="1:13" x14ac:dyDescent="0.2">
      <c r="A7996" s="359" t="s">
        <v>15765</v>
      </c>
      <c r="B7996" s="396" t="s">
        <v>5794</v>
      </c>
      <c r="C7996" s="397" t="s">
        <v>6370</v>
      </c>
      <c r="D7996" s="396" t="s">
        <v>5791</v>
      </c>
      <c r="E7996" s="396" t="s">
        <v>6371</v>
      </c>
      <c r="F7996" s="398" t="s">
        <v>5798</v>
      </c>
      <c r="G7996" s="399" t="s">
        <v>5566</v>
      </c>
      <c r="H7996" s="400">
        <v>0.03</v>
      </c>
      <c r="I7996" s="430">
        <v>21.18</v>
      </c>
      <c r="J7996" s="380">
        <v>0.63</v>
      </c>
      <c r="K7996" s="379"/>
      <c r="L7996" s="489">
        <v>25.52</v>
      </c>
    </row>
    <row r="7997" spans="1:13" ht="12.75" thickBot="1" x14ac:dyDescent="0.25">
      <c r="A7997" s="359" t="s">
        <v>15766</v>
      </c>
      <c r="B7997" s="396" t="s">
        <v>5794</v>
      </c>
      <c r="C7997" s="397" t="s">
        <v>6259</v>
      </c>
      <c r="D7997" s="396" t="s">
        <v>5791</v>
      </c>
      <c r="E7997" s="396" t="s">
        <v>5411</v>
      </c>
      <c r="F7997" s="398" t="s">
        <v>5798</v>
      </c>
      <c r="G7997" s="399" t="s">
        <v>5305</v>
      </c>
      <c r="H7997" s="400">
        <v>0.25</v>
      </c>
      <c r="I7997" s="430">
        <v>2.2848000000000002</v>
      </c>
      <c r="J7997" s="380">
        <v>0.56999999999999995</v>
      </c>
      <c r="K7997" s="379"/>
      <c r="L7997" s="489">
        <v>2.71</v>
      </c>
    </row>
    <row r="7998" spans="1:13" ht="24.75" thickTop="1" x14ac:dyDescent="0.2">
      <c r="A7998" s="359" t="s">
        <v>15767</v>
      </c>
      <c r="B7998" s="390" t="s">
        <v>5794</v>
      </c>
      <c r="C7998" s="391" t="s">
        <v>6372</v>
      </c>
      <c r="D7998" s="390" t="s">
        <v>5791</v>
      </c>
      <c r="E7998" s="390" t="s">
        <v>6373</v>
      </c>
      <c r="F7998" s="392" t="s">
        <v>5798</v>
      </c>
      <c r="G7998" s="393" t="s">
        <v>5566</v>
      </c>
      <c r="H7998" s="394">
        <v>0.16</v>
      </c>
      <c r="I7998" s="395">
        <v>40.89</v>
      </c>
      <c r="J7998" s="395">
        <v>6.54</v>
      </c>
      <c r="K7998" s="379"/>
      <c r="L7998" s="491">
        <v>49.27</v>
      </c>
    </row>
    <row r="7999" spans="1:13" x14ac:dyDescent="0.2">
      <c r="A7999" s="359" t="s">
        <v>12305</v>
      </c>
      <c r="B7999" s="360" t="s">
        <v>13538</v>
      </c>
      <c r="C7999" s="361" t="s">
        <v>5781</v>
      </c>
      <c r="D7999" s="360" t="s">
        <v>5782</v>
      </c>
      <c r="E7999" s="360" t="s">
        <v>5783</v>
      </c>
      <c r="F7999" s="362" t="s">
        <v>5784</v>
      </c>
      <c r="G7999" s="363" t="s">
        <v>5785</v>
      </c>
      <c r="H7999" s="361" t="s">
        <v>5786</v>
      </c>
      <c r="I7999" s="361" t="s">
        <v>5787</v>
      </c>
      <c r="J7999" s="361" t="s">
        <v>5788</v>
      </c>
      <c r="K7999" s="364"/>
      <c r="L7999" s="494"/>
    </row>
    <row r="8000" spans="1:13" x14ac:dyDescent="0.2">
      <c r="A8000" s="359" t="s">
        <v>12307</v>
      </c>
      <c r="B8000" s="365" t="s">
        <v>5789</v>
      </c>
      <c r="C8000" s="366" t="s">
        <v>5986</v>
      </c>
      <c r="D8000" s="365" t="s">
        <v>5791</v>
      </c>
      <c r="E8000" s="365" t="s">
        <v>292</v>
      </c>
      <c r="F8000" s="367">
        <v>5</v>
      </c>
      <c r="G8000" s="368" t="s">
        <v>5885</v>
      </c>
      <c r="H8000" s="369">
        <v>1</v>
      </c>
      <c r="I8000" s="370">
        <v>463</v>
      </c>
      <c r="J8000" s="370">
        <v>463</v>
      </c>
      <c r="K8000" s="371"/>
      <c r="L8000" s="495">
        <v>557.76</v>
      </c>
      <c r="M8000" s="488">
        <v>557.76</v>
      </c>
    </row>
    <row r="8001" spans="1:13" x14ac:dyDescent="0.2">
      <c r="A8001" s="359" t="s">
        <v>12308</v>
      </c>
      <c r="B8001" s="373" t="s">
        <v>5794</v>
      </c>
      <c r="C8001" s="374" t="s">
        <v>5987</v>
      </c>
      <c r="D8001" s="373" t="s">
        <v>5791</v>
      </c>
      <c r="E8001" s="373" t="s">
        <v>5596</v>
      </c>
      <c r="F8001" s="375" t="s">
        <v>5798</v>
      </c>
      <c r="G8001" s="376" t="s">
        <v>5885</v>
      </c>
      <c r="H8001" s="377">
        <v>1.02</v>
      </c>
      <c r="I8001" s="378">
        <v>453.92980388768899</v>
      </c>
      <c r="J8001" s="378">
        <v>463</v>
      </c>
      <c r="K8001" s="379"/>
      <c r="L8001" s="493">
        <v>546.83000000000004</v>
      </c>
    </row>
    <row r="8002" spans="1:13" x14ac:dyDescent="0.2">
      <c r="A8002" s="359" t="s">
        <v>12309</v>
      </c>
      <c r="B8002" s="360" t="s">
        <v>13539</v>
      </c>
      <c r="C8002" s="361" t="s">
        <v>5781</v>
      </c>
      <c r="D8002" s="360" t="s">
        <v>5782</v>
      </c>
      <c r="E8002" s="360" t="s">
        <v>5783</v>
      </c>
      <c r="F8002" s="362" t="s">
        <v>5784</v>
      </c>
      <c r="G8002" s="363" t="s">
        <v>5785</v>
      </c>
      <c r="H8002" s="361" t="s">
        <v>5786</v>
      </c>
      <c r="I8002" s="361" t="s">
        <v>5787</v>
      </c>
      <c r="J8002" s="361" t="s">
        <v>5788</v>
      </c>
      <c r="K8002" s="364"/>
      <c r="L8002" s="494"/>
    </row>
    <row r="8003" spans="1:13" x14ac:dyDescent="0.2">
      <c r="A8003" s="359" t="s">
        <v>12310</v>
      </c>
      <c r="B8003" s="365" t="s">
        <v>5789</v>
      </c>
      <c r="C8003" s="366" t="s">
        <v>5975</v>
      </c>
      <c r="D8003" s="365" t="s">
        <v>5791</v>
      </c>
      <c r="E8003" s="365" t="s">
        <v>282</v>
      </c>
      <c r="F8003" s="367">
        <v>5</v>
      </c>
      <c r="G8003" s="368" t="s">
        <v>5298</v>
      </c>
      <c r="H8003" s="369">
        <v>1</v>
      </c>
      <c r="I8003" s="370">
        <v>12.8</v>
      </c>
      <c r="J8003" s="370">
        <v>12.8</v>
      </c>
      <c r="K8003" s="371"/>
      <c r="L8003" s="495">
        <v>15.42</v>
      </c>
      <c r="M8003" s="488">
        <v>15.42</v>
      </c>
    </row>
    <row r="8004" spans="1:13" x14ac:dyDescent="0.2">
      <c r="A8004" s="359" t="s">
        <v>15768</v>
      </c>
      <c r="B8004" s="396" t="s">
        <v>5794</v>
      </c>
      <c r="C8004" s="397" t="s">
        <v>5795</v>
      </c>
      <c r="D8004" s="396" t="s">
        <v>5791</v>
      </c>
      <c r="E8004" s="396" t="s">
        <v>5302</v>
      </c>
      <c r="F8004" s="398" t="s">
        <v>5796</v>
      </c>
      <c r="G8004" s="399" t="s">
        <v>86</v>
      </c>
      <c r="H8004" s="400">
        <v>7.0000000000000007E-2</v>
      </c>
      <c r="I8004" s="430">
        <v>12.5</v>
      </c>
      <c r="J8004" s="380">
        <v>0.87</v>
      </c>
      <c r="K8004" s="379"/>
      <c r="L8004" s="489">
        <v>15.06</v>
      </c>
    </row>
    <row r="8005" spans="1:13" ht="12.75" thickBot="1" x14ac:dyDescent="0.25">
      <c r="A8005" s="359" t="s">
        <v>15769</v>
      </c>
      <c r="B8005" s="396" t="s">
        <v>5794</v>
      </c>
      <c r="C8005" s="397" t="s">
        <v>5971</v>
      </c>
      <c r="D8005" s="396" t="s">
        <v>5791</v>
      </c>
      <c r="E8005" s="396" t="s">
        <v>5293</v>
      </c>
      <c r="F8005" s="398" t="s">
        <v>5796</v>
      </c>
      <c r="G8005" s="399" t="s">
        <v>86</v>
      </c>
      <c r="H8005" s="400">
        <v>7.0000000000000007E-2</v>
      </c>
      <c r="I8005" s="430">
        <v>18.510000000000002</v>
      </c>
      <c r="J8005" s="380">
        <v>1.29</v>
      </c>
      <c r="K8005" s="379"/>
      <c r="L8005" s="489">
        <v>22.3</v>
      </c>
    </row>
    <row r="8006" spans="1:13" ht="12.75" thickTop="1" x14ac:dyDescent="0.2">
      <c r="A8006" s="359" t="s">
        <v>15770</v>
      </c>
      <c r="B8006" s="390" t="s">
        <v>5794</v>
      </c>
      <c r="C8006" s="391" t="s">
        <v>5976</v>
      </c>
      <c r="D8006" s="390" t="s">
        <v>5791</v>
      </c>
      <c r="E8006" s="390" t="s">
        <v>5369</v>
      </c>
      <c r="F8006" s="392" t="s">
        <v>5798</v>
      </c>
      <c r="G8006" s="393" t="s">
        <v>5298</v>
      </c>
      <c r="H8006" s="394">
        <v>1.1000000000000001</v>
      </c>
      <c r="I8006" s="395">
        <v>9.3093000000000004</v>
      </c>
      <c r="J8006" s="395">
        <v>10.24</v>
      </c>
      <c r="K8006" s="379"/>
      <c r="L8006" s="491">
        <v>11.21</v>
      </c>
    </row>
    <row r="8007" spans="1:13" x14ac:dyDescent="0.2">
      <c r="A8007" s="359" t="s">
        <v>12311</v>
      </c>
      <c r="B8007" s="373" t="s">
        <v>5794</v>
      </c>
      <c r="C8007" s="374" t="s">
        <v>5953</v>
      </c>
      <c r="D8007" s="373" t="s">
        <v>5791</v>
      </c>
      <c r="E8007" s="373" t="s">
        <v>5297</v>
      </c>
      <c r="F8007" s="375" t="s">
        <v>5798</v>
      </c>
      <c r="G8007" s="376" t="s">
        <v>5298</v>
      </c>
      <c r="H8007" s="377">
        <v>0.02</v>
      </c>
      <c r="I8007" s="378">
        <v>20.12</v>
      </c>
      <c r="J8007" s="378">
        <v>0.4</v>
      </c>
      <c r="K8007" s="379"/>
      <c r="L8007" s="493">
        <v>24.25</v>
      </c>
    </row>
    <row r="8008" spans="1:13" x14ac:dyDescent="0.2">
      <c r="A8008" s="359" t="s">
        <v>12313</v>
      </c>
      <c r="B8008" s="360" t="s">
        <v>13540</v>
      </c>
      <c r="C8008" s="361" t="s">
        <v>5781</v>
      </c>
      <c r="D8008" s="360" t="s">
        <v>5782</v>
      </c>
      <c r="E8008" s="360" t="s">
        <v>5783</v>
      </c>
      <c r="F8008" s="362" t="s">
        <v>5784</v>
      </c>
      <c r="G8008" s="363" t="s">
        <v>5785</v>
      </c>
      <c r="H8008" s="361" t="s">
        <v>5786</v>
      </c>
      <c r="I8008" s="361" t="s">
        <v>5787</v>
      </c>
      <c r="J8008" s="361" t="s">
        <v>5788</v>
      </c>
      <c r="K8008" s="364"/>
      <c r="L8008" s="494"/>
    </row>
    <row r="8009" spans="1:13" x14ac:dyDescent="0.2">
      <c r="A8009" s="359" t="s">
        <v>12315</v>
      </c>
      <c r="B8009" s="365" t="s">
        <v>5789</v>
      </c>
      <c r="C8009" s="366" t="s">
        <v>5970</v>
      </c>
      <c r="D8009" s="365" t="s">
        <v>5791</v>
      </c>
      <c r="E8009" s="365" t="s">
        <v>279</v>
      </c>
      <c r="F8009" s="367">
        <v>5</v>
      </c>
      <c r="G8009" s="368" t="s">
        <v>5298</v>
      </c>
      <c r="H8009" s="369">
        <v>1</v>
      </c>
      <c r="I8009" s="370">
        <v>9.84</v>
      </c>
      <c r="J8009" s="370">
        <v>9.84</v>
      </c>
      <c r="K8009" s="371"/>
      <c r="L8009" s="495">
        <v>11.85</v>
      </c>
      <c r="M8009" s="488">
        <v>11.85</v>
      </c>
    </row>
    <row r="8010" spans="1:13" x14ac:dyDescent="0.2">
      <c r="A8010" s="359" t="s">
        <v>12316</v>
      </c>
      <c r="B8010" s="373" t="s">
        <v>5794</v>
      </c>
      <c r="C8010" s="374" t="s">
        <v>5795</v>
      </c>
      <c r="D8010" s="373" t="s">
        <v>5791</v>
      </c>
      <c r="E8010" s="373" t="s">
        <v>5302</v>
      </c>
      <c r="F8010" s="375" t="s">
        <v>5796</v>
      </c>
      <c r="G8010" s="376" t="s">
        <v>86</v>
      </c>
      <c r="H8010" s="377">
        <v>0.08</v>
      </c>
      <c r="I8010" s="378">
        <v>12.5</v>
      </c>
      <c r="J8010" s="378">
        <v>1</v>
      </c>
      <c r="K8010" s="379"/>
      <c r="L8010" s="493">
        <v>15.06</v>
      </c>
    </row>
    <row r="8011" spans="1:13" x14ac:dyDescent="0.2">
      <c r="A8011" s="359" t="s">
        <v>12317</v>
      </c>
      <c r="B8011" s="373" t="s">
        <v>5794</v>
      </c>
      <c r="C8011" s="374" t="s">
        <v>5971</v>
      </c>
      <c r="D8011" s="373" t="s">
        <v>5791</v>
      </c>
      <c r="E8011" s="373" t="s">
        <v>5293</v>
      </c>
      <c r="F8011" s="375" t="s">
        <v>5796</v>
      </c>
      <c r="G8011" s="376" t="s">
        <v>86</v>
      </c>
      <c r="H8011" s="377">
        <v>0.08</v>
      </c>
      <c r="I8011" s="378">
        <v>18.510000000000002</v>
      </c>
      <c r="J8011" s="378">
        <v>1.48</v>
      </c>
      <c r="K8011" s="379"/>
      <c r="L8011" s="493">
        <v>22.3</v>
      </c>
    </row>
    <row r="8012" spans="1:13" x14ac:dyDescent="0.2">
      <c r="A8012" s="359" t="s">
        <v>12318</v>
      </c>
      <c r="B8012" s="373" t="s">
        <v>5794</v>
      </c>
      <c r="C8012" s="374" t="s">
        <v>5953</v>
      </c>
      <c r="D8012" s="373" t="s">
        <v>5791</v>
      </c>
      <c r="E8012" s="373" t="s">
        <v>5297</v>
      </c>
      <c r="F8012" s="375" t="s">
        <v>5798</v>
      </c>
      <c r="G8012" s="376" t="s">
        <v>5298</v>
      </c>
      <c r="H8012" s="377">
        <v>0.02</v>
      </c>
      <c r="I8012" s="378">
        <v>20.12</v>
      </c>
      <c r="J8012" s="378">
        <v>0.4</v>
      </c>
      <c r="K8012" s="379"/>
      <c r="L8012" s="493">
        <v>24.25</v>
      </c>
    </row>
    <row r="8013" spans="1:13" x14ac:dyDescent="0.2">
      <c r="A8013" s="359" t="s">
        <v>12321</v>
      </c>
      <c r="B8013" s="373" t="s">
        <v>5794</v>
      </c>
      <c r="C8013" s="374" t="s">
        <v>5972</v>
      </c>
      <c r="D8013" s="373" t="s">
        <v>5791</v>
      </c>
      <c r="E8013" s="373" t="s">
        <v>5973</v>
      </c>
      <c r="F8013" s="375" t="s">
        <v>5798</v>
      </c>
      <c r="G8013" s="376" t="s">
        <v>5298</v>
      </c>
      <c r="H8013" s="377">
        <v>1.1000000000000001</v>
      </c>
      <c r="I8013" s="378">
        <v>6.33</v>
      </c>
      <c r="J8013" s="378">
        <v>6.96</v>
      </c>
      <c r="K8013" s="379"/>
      <c r="L8013" s="493">
        <v>7.63</v>
      </c>
    </row>
    <row r="8014" spans="1:13" x14ac:dyDescent="0.2">
      <c r="A8014" s="359" t="s">
        <v>12322</v>
      </c>
      <c r="B8014" s="360" t="s">
        <v>13541</v>
      </c>
      <c r="C8014" s="361" t="s">
        <v>5781</v>
      </c>
      <c r="D8014" s="360" t="s">
        <v>5782</v>
      </c>
      <c r="E8014" s="360" t="s">
        <v>5783</v>
      </c>
      <c r="F8014" s="362" t="s">
        <v>5784</v>
      </c>
      <c r="G8014" s="363" t="s">
        <v>5785</v>
      </c>
      <c r="H8014" s="361" t="s">
        <v>5786</v>
      </c>
      <c r="I8014" s="361" t="s">
        <v>5787</v>
      </c>
      <c r="J8014" s="361" t="s">
        <v>5788</v>
      </c>
      <c r="K8014" s="364"/>
      <c r="L8014" s="494"/>
    </row>
    <row r="8015" spans="1:13" x14ac:dyDescent="0.2">
      <c r="A8015" s="359" t="s">
        <v>15771</v>
      </c>
      <c r="B8015" s="385" t="s">
        <v>5789</v>
      </c>
      <c r="C8015" s="386" t="s">
        <v>5978</v>
      </c>
      <c r="D8015" s="385" t="s">
        <v>5791</v>
      </c>
      <c r="E8015" s="385" t="s">
        <v>286</v>
      </c>
      <c r="F8015" s="387">
        <v>5</v>
      </c>
      <c r="G8015" s="388" t="s">
        <v>5885</v>
      </c>
      <c r="H8015" s="389">
        <v>1</v>
      </c>
      <c r="I8015" s="432">
        <v>35.97</v>
      </c>
      <c r="J8015" s="372">
        <v>35.97</v>
      </c>
      <c r="K8015" s="371"/>
      <c r="L8015" s="488">
        <v>43.34</v>
      </c>
      <c r="M8015" s="488">
        <v>43.34</v>
      </c>
    </row>
    <row r="8016" spans="1:13" ht="12.75" thickBot="1" x14ac:dyDescent="0.25">
      <c r="A8016" s="359" t="s">
        <v>15772</v>
      </c>
      <c r="B8016" s="396" t="s">
        <v>5794</v>
      </c>
      <c r="C8016" s="397" t="s">
        <v>5815</v>
      </c>
      <c r="D8016" s="396" t="s">
        <v>5791</v>
      </c>
      <c r="E8016" s="396" t="s">
        <v>5286</v>
      </c>
      <c r="F8016" s="398" t="s">
        <v>5796</v>
      </c>
      <c r="G8016" s="399" t="s">
        <v>86</v>
      </c>
      <c r="H8016" s="400">
        <v>3.2490999999999999</v>
      </c>
      <c r="I8016" s="430">
        <v>11.073074999999999</v>
      </c>
      <c r="J8016" s="380">
        <v>35.97</v>
      </c>
      <c r="K8016" s="379"/>
      <c r="L8016" s="489">
        <v>13.34</v>
      </c>
    </row>
    <row r="8017" spans="1:13" ht="12.75" thickTop="1" x14ac:dyDescent="0.2">
      <c r="A8017" s="359" t="s">
        <v>15773</v>
      </c>
      <c r="B8017" s="407" t="s">
        <v>13542</v>
      </c>
      <c r="C8017" s="408" t="s">
        <v>5781</v>
      </c>
      <c r="D8017" s="407" t="s">
        <v>5782</v>
      </c>
      <c r="E8017" s="407" t="s">
        <v>5783</v>
      </c>
      <c r="F8017" s="409" t="s">
        <v>5784</v>
      </c>
      <c r="G8017" s="410" t="s">
        <v>5785</v>
      </c>
      <c r="H8017" s="408" t="s">
        <v>5786</v>
      </c>
      <c r="I8017" s="408" t="s">
        <v>5787</v>
      </c>
      <c r="J8017" s="408" t="s">
        <v>5788</v>
      </c>
      <c r="K8017" s="364"/>
      <c r="L8017" s="492"/>
    </row>
    <row r="8018" spans="1:13" x14ac:dyDescent="0.2">
      <c r="A8018" s="359" t="s">
        <v>12325</v>
      </c>
      <c r="B8018" s="365" t="s">
        <v>5789</v>
      </c>
      <c r="C8018" s="366" t="s">
        <v>5980</v>
      </c>
      <c r="D8018" s="365" t="s">
        <v>5791</v>
      </c>
      <c r="E8018" s="365" t="s">
        <v>288</v>
      </c>
      <c r="F8018" s="367">
        <v>5</v>
      </c>
      <c r="G8018" s="368" t="s">
        <v>5793</v>
      </c>
      <c r="H8018" s="369">
        <v>1</v>
      </c>
      <c r="I8018" s="370">
        <v>4.43</v>
      </c>
      <c r="J8018" s="370">
        <v>4.43</v>
      </c>
      <c r="K8018" s="371"/>
      <c r="L8018" s="495">
        <v>5.33</v>
      </c>
      <c r="M8018" s="488">
        <v>5.33</v>
      </c>
    </row>
    <row r="8019" spans="1:13" x14ac:dyDescent="0.2">
      <c r="A8019" s="359" t="s">
        <v>12327</v>
      </c>
      <c r="B8019" s="373" t="s">
        <v>5794</v>
      </c>
      <c r="C8019" s="374" t="s">
        <v>5815</v>
      </c>
      <c r="D8019" s="373" t="s">
        <v>5791</v>
      </c>
      <c r="E8019" s="373" t="s">
        <v>5286</v>
      </c>
      <c r="F8019" s="375" t="s">
        <v>5796</v>
      </c>
      <c r="G8019" s="376" t="s">
        <v>86</v>
      </c>
      <c r="H8019" s="377">
        <v>0.4</v>
      </c>
      <c r="I8019" s="378">
        <v>11.092140000000001</v>
      </c>
      <c r="J8019" s="378">
        <v>4.43</v>
      </c>
      <c r="K8019" s="379"/>
      <c r="L8019" s="493">
        <v>13.34</v>
      </c>
    </row>
    <row r="8020" spans="1:13" x14ac:dyDescent="0.2">
      <c r="A8020" s="359" t="s">
        <v>12328</v>
      </c>
      <c r="B8020" s="360" t="s">
        <v>13543</v>
      </c>
      <c r="C8020" s="361" t="s">
        <v>5781</v>
      </c>
      <c r="D8020" s="360" t="s">
        <v>5782</v>
      </c>
      <c r="E8020" s="360" t="s">
        <v>5783</v>
      </c>
      <c r="F8020" s="362" t="s">
        <v>5784</v>
      </c>
      <c r="G8020" s="363" t="s">
        <v>5785</v>
      </c>
      <c r="H8020" s="361" t="s">
        <v>5786</v>
      </c>
      <c r="I8020" s="361" t="s">
        <v>5787</v>
      </c>
      <c r="J8020" s="361" t="s">
        <v>5788</v>
      </c>
      <c r="K8020" s="364"/>
      <c r="L8020" s="494"/>
    </row>
    <row r="8021" spans="1:13" x14ac:dyDescent="0.2">
      <c r="A8021" s="359" t="s">
        <v>12329</v>
      </c>
      <c r="B8021" s="365" t="s">
        <v>5789</v>
      </c>
      <c r="C8021" s="366" t="s">
        <v>6428</v>
      </c>
      <c r="D8021" s="365" t="s">
        <v>5791</v>
      </c>
      <c r="E8021" s="365" t="s">
        <v>556</v>
      </c>
      <c r="F8021" s="367">
        <v>6</v>
      </c>
      <c r="G8021" s="368" t="s">
        <v>5885</v>
      </c>
      <c r="H8021" s="369">
        <v>1</v>
      </c>
      <c r="I8021" s="370">
        <v>168.13</v>
      </c>
      <c r="J8021" s="370">
        <v>168.13</v>
      </c>
      <c r="K8021" s="371"/>
      <c r="L8021" s="495">
        <v>202.56</v>
      </c>
      <c r="M8021" s="488">
        <v>202.56</v>
      </c>
    </row>
    <row r="8022" spans="1:13" x14ac:dyDescent="0.2">
      <c r="A8022" s="359" t="s">
        <v>12330</v>
      </c>
      <c r="B8022" s="373" t="s">
        <v>5794</v>
      </c>
      <c r="C8022" s="374" t="s">
        <v>5815</v>
      </c>
      <c r="D8022" s="373" t="s">
        <v>5791</v>
      </c>
      <c r="E8022" s="373" t="s">
        <v>5286</v>
      </c>
      <c r="F8022" s="375" t="s">
        <v>5796</v>
      </c>
      <c r="G8022" s="376" t="s">
        <v>86</v>
      </c>
      <c r="H8022" s="377">
        <v>2</v>
      </c>
      <c r="I8022" s="378">
        <v>11.07</v>
      </c>
      <c r="J8022" s="378">
        <v>22.14</v>
      </c>
      <c r="K8022" s="379"/>
      <c r="L8022" s="493">
        <v>13.34</v>
      </c>
    </row>
    <row r="8023" spans="1:13" x14ac:dyDescent="0.2">
      <c r="A8023" s="359" t="s">
        <v>12331</v>
      </c>
      <c r="B8023" s="373" t="s">
        <v>5794</v>
      </c>
      <c r="C8023" s="374" t="s">
        <v>6429</v>
      </c>
      <c r="D8023" s="373" t="s">
        <v>5791</v>
      </c>
      <c r="E8023" s="373" t="s">
        <v>6430</v>
      </c>
      <c r="F8023" s="375" t="s">
        <v>5798</v>
      </c>
      <c r="G8023" s="376" t="s">
        <v>5885</v>
      </c>
      <c r="H8023" s="377">
        <v>0.6</v>
      </c>
      <c r="I8023" s="378">
        <v>125.07</v>
      </c>
      <c r="J8023" s="378">
        <v>75.040000000000006</v>
      </c>
      <c r="K8023" s="379"/>
      <c r="L8023" s="493">
        <v>150.66999999999999</v>
      </c>
    </row>
    <row r="8024" spans="1:13" x14ac:dyDescent="0.2">
      <c r="A8024" s="359" t="s">
        <v>12332</v>
      </c>
      <c r="B8024" s="373" t="s">
        <v>5794</v>
      </c>
      <c r="C8024" s="374" t="s">
        <v>5967</v>
      </c>
      <c r="D8024" s="373" t="s">
        <v>5791</v>
      </c>
      <c r="E8024" s="373" t="s">
        <v>5375</v>
      </c>
      <c r="F8024" s="375" t="s">
        <v>5798</v>
      </c>
      <c r="G8024" s="376" t="s">
        <v>5885</v>
      </c>
      <c r="H8024" s="377">
        <v>0.6</v>
      </c>
      <c r="I8024" s="378">
        <v>118.26</v>
      </c>
      <c r="J8024" s="378">
        <v>70.95</v>
      </c>
      <c r="K8024" s="379"/>
      <c r="L8024" s="493">
        <v>142.47</v>
      </c>
    </row>
    <row r="8025" spans="1:13" x14ac:dyDescent="0.2">
      <c r="A8025" s="359" t="s">
        <v>15774</v>
      </c>
      <c r="B8025" s="381" t="s">
        <v>13544</v>
      </c>
      <c r="C8025" s="382" t="s">
        <v>5781</v>
      </c>
      <c r="D8025" s="381" t="s">
        <v>5782</v>
      </c>
      <c r="E8025" s="381" t="s">
        <v>5783</v>
      </c>
      <c r="F8025" s="383" t="s">
        <v>5784</v>
      </c>
      <c r="G8025" s="384" t="s">
        <v>5785</v>
      </c>
      <c r="H8025" s="382" t="s">
        <v>5786</v>
      </c>
      <c r="I8025" s="431" t="s">
        <v>5787</v>
      </c>
      <c r="J8025" s="382" t="s">
        <v>5788</v>
      </c>
      <c r="K8025" s="364"/>
    </row>
    <row r="8026" spans="1:13" ht="24.75" thickBot="1" x14ac:dyDescent="0.25">
      <c r="A8026" s="359" t="s">
        <v>15775</v>
      </c>
      <c r="B8026" s="385" t="s">
        <v>5789</v>
      </c>
      <c r="C8026" s="386" t="s">
        <v>5989</v>
      </c>
      <c r="D8026" s="385" t="s">
        <v>5791</v>
      </c>
      <c r="E8026" s="385" t="s">
        <v>6432</v>
      </c>
      <c r="F8026" s="387">
        <v>5</v>
      </c>
      <c r="G8026" s="388" t="s">
        <v>5885</v>
      </c>
      <c r="H8026" s="389">
        <v>1</v>
      </c>
      <c r="I8026" s="432">
        <v>33.440000000000005</v>
      </c>
      <c r="J8026" s="372">
        <v>33.440000000000005</v>
      </c>
      <c r="K8026" s="371"/>
      <c r="L8026" s="488">
        <v>40.29</v>
      </c>
      <c r="M8026" s="488">
        <v>40.29</v>
      </c>
    </row>
    <row r="8027" spans="1:13" ht="12.75" thickTop="1" x14ac:dyDescent="0.2">
      <c r="A8027" s="359" t="s">
        <v>15776</v>
      </c>
      <c r="B8027" s="390" t="s">
        <v>5794</v>
      </c>
      <c r="C8027" s="391" t="s">
        <v>5882</v>
      </c>
      <c r="D8027" s="390" t="s">
        <v>5791</v>
      </c>
      <c r="E8027" s="390" t="s">
        <v>5402</v>
      </c>
      <c r="F8027" s="392" t="s">
        <v>5796</v>
      </c>
      <c r="G8027" s="393" t="s">
        <v>86</v>
      </c>
      <c r="H8027" s="394">
        <v>0.64459999999999995</v>
      </c>
      <c r="I8027" s="395">
        <v>18.510000000000002</v>
      </c>
      <c r="J8027" s="395">
        <v>11.93</v>
      </c>
      <c r="K8027" s="379"/>
      <c r="L8027" s="491">
        <v>22.3</v>
      </c>
    </row>
    <row r="8028" spans="1:13" x14ac:dyDescent="0.2">
      <c r="A8028" s="359" t="s">
        <v>12333</v>
      </c>
      <c r="B8028" s="373" t="s">
        <v>5794</v>
      </c>
      <c r="C8028" s="374" t="s">
        <v>5815</v>
      </c>
      <c r="D8028" s="373" t="s">
        <v>5791</v>
      </c>
      <c r="E8028" s="373" t="s">
        <v>5286</v>
      </c>
      <c r="F8028" s="375" t="s">
        <v>5796</v>
      </c>
      <c r="G8028" s="376" t="s">
        <v>86</v>
      </c>
      <c r="H8028" s="377">
        <v>1.9348000000000001</v>
      </c>
      <c r="I8028" s="378">
        <v>11.075031818181813</v>
      </c>
      <c r="J8028" s="378">
        <v>21.42</v>
      </c>
      <c r="K8028" s="379"/>
      <c r="L8028" s="493">
        <v>13.34</v>
      </c>
    </row>
    <row r="8029" spans="1:13" ht="24" x14ac:dyDescent="0.2">
      <c r="A8029" s="359" t="s">
        <v>12335</v>
      </c>
      <c r="B8029" s="373" t="s">
        <v>5794</v>
      </c>
      <c r="C8029" s="374" t="s">
        <v>5990</v>
      </c>
      <c r="D8029" s="373" t="s">
        <v>5791</v>
      </c>
      <c r="E8029" s="373" t="s">
        <v>5598</v>
      </c>
      <c r="F8029" s="375" t="s">
        <v>5798</v>
      </c>
      <c r="G8029" s="376" t="s">
        <v>5305</v>
      </c>
      <c r="H8029" s="377">
        <v>4.6800000000000001E-2</v>
      </c>
      <c r="I8029" s="378">
        <v>2.0699999999999998</v>
      </c>
      <c r="J8029" s="378">
        <v>0.09</v>
      </c>
      <c r="K8029" s="379"/>
      <c r="L8029" s="493">
        <v>2.5</v>
      </c>
    </row>
    <row r="8030" spans="1:13" x14ac:dyDescent="0.2">
      <c r="A8030" s="359" t="s">
        <v>12336</v>
      </c>
      <c r="B8030" s="360" t="s">
        <v>13545</v>
      </c>
      <c r="C8030" s="361" t="s">
        <v>5781</v>
      </c>
      <c r="D8030" s="360" t="s">
        <v>5782</v>
      </c>
      <c r="E8030" s="360" t="s">
        <v>5783</v>
      </c>
      <c r="F8030" s="362" t="s">
        <v>5784</v>
      </c>
      <c r="G8030" s="363" t="s">
        <v>5785</v>
      </c>
      <c r="H8030" s="361" t="s">
        <v>5786</v>
      </c>
      <c r="I8030" s="361" t="s">
        <v>5787</v>
      </c>
      <c r="J8030" s="361" t="s">
        <v>5788</v>
      </c>
      <c r="K8030" s="364"/>
      <c r="L8030" s="494"/>
    </row>
    <row r="8031" spans="1:13" x14ac:dyDescent="0.2">
      <c r="A8031" s="359" t="s">
        <v>12337</v>
      </c>
      <c r="B8031" s="365" t="s">
        <v>5789</v>
      </c>
      <c r="C8031" s="366" t="s">
        <v>5964</v>
      </c>
      <c r="D8031" s="365" t="s">
        <v>5791</v>
      </c>
      <c r="E8031" s="365" t="s">
        <v>277</v>
      </c>
      <c r="F8031" s="367">
        <v>5</v>
      </c>
      <c r="G8031" s="368" t="s">
        <v>172</v>
      </c>
      <c r="H8031" s="369">
        <v>1</v>
      </c>
      <c r="I8031" s="370">
        <v>57.83</v>
      </c>
      <c r="J8031" s="370">
        <v>57.83</v>
      </c>
      <c r="K8031" s="371"/>
      <c r="L8031" s="495">
        <v>69.62</v>
      </c>
      <c r="M8031" s="488">
        <v>69.62</v>
      </c>
    </row>
    <row r="8032" spans="1:13" x14ac:dyDescent="0.2">
      <c r="A8032" s="359" t="s">
        <v>12338</v>
      </c>
      <c r="B8032" s="373" t="s">
        <v>5794</v>
      </c>
      <c r="C8032" s="374" t="s">
        <v>5965</v>
      </c>
      <c r="D8032" s="373" t="s">
        <v>5791</v>
      </c>
      <c r="E8032" s="373" t="s">
        <v>5358</v>
      </c>
      <c r="F8032" s="375" t="s">
        <v>5796</v>
      </c>
      <c r="G8032" s="376" t="s">
        <v>86</v>
      </c>
      <c r="H8032" s="377">
        <v>0.12959999999999999</v>
      </c>
      <c r="I8032" s="378">
        <v>13.28</v>
      </c>
      <c r="J8032" s="378">
        <v>1.72</v>
      </c>
      <c r="K8032" s="379"/>
      <c r="L8032" s="493">
        <v>16</v>
      </c>
    </row>
    <row r="8033" spans="1:13" x14ac:dyDescent="0.2">
      <c r="A8033" s="359" t="s">
        <v>15777</v>
      </c>
      <c r="B8033" s="396" t="s">
        <v>5794</v>
      </c>
      <c r="C8033" s="397" t="s">
        <v>5840</v>
      </c>
      <c r="D8033" s="396" t="s">
        <v>5791</v>
      </c>
      <c r="E8033" s="396" t="s">
        <v>5288</v>
      </c>
      <c r="F8033" s="398" t="s">
        <v>5796</v>
      </c>
      <c r="G8033" s="399" t="s">
        <v>86</v>
      </c>
      <c r="H8033" s="400">
        <v>0.2828</v>
      </c>
      <c r="I8033" s="430">
        <v>18.510000000000002</v>
      </c>
      <c r="J8033" s="380">
        <v>5.23</v>
      </c>
      <c r="K8033" s="379"/>
      <c r="L8033" s="489">
        <v>22.3</v>
      </c>
    </row>
    <row r="8034" spans="1:13" ht="12.75" thickBot="1" x14ac:dyDescent="0.25">
      <c r="A8034" s="359" t="s">
        <v>15778</v>
      </c>
      <c r="B8034" s="396" t="s">
        <v>5794</v>
      </c>
      <c r="C8034" s="397" t="s">
        <v>5815</v>
      </c>
      <c r="D8034" s="396" t="s">
        <v>5791</v>
      </c>
      <c r="E8034" s="396" t="s">
        <v>5286</v>
      </c>
      <c r="F8034" s="398" t="s">
        <v>5796</v>
      </c>
      <c r="G8034" s="399" t="s">
        <v>86</v>
      </c>
      <c r="H8034" s="400">
        <v>2.1814</v>
      </c>
      <c r="I8034" s="430">
        <v>11.07</v>
      </c>
      <c r="J8034" s="380">
        <v>24.14</v>
      </c>
      <c r="K8034" s="379"/>
      <c r="L8034" s="489">
        <v>13.34</v>
      </c>
    </row>
    <row r="8035" spans="1:13" ht="12.75" thickTop="1" x14ac:dyDescent="0.2">
      <c r="A8035" s="359" t="s">
        <v>15779</v>
      </c>
      <c r="B8035" s="390" t="s">
        <v>5794</v>
      </c>
      <c r="C8035" s="391" t="s">
        <v>5966</v>
      </c>
      <c r="D8035" s="390" t="s">
        <v>5791</v>
      </c>
      <c r="E8035" s="390" t="s">
        <v>5538</v>
      </c>
      <c r="F8035" s="392" t="s">
        <v>5798</v>
      </c>
      <c r="G8035" s="393" t="s">
        <v>5885</v>
      </c>
      <c r="H8035" s="394">
        <v>6.3399999999999998E-2</v>
      </c>
      <c r="I8035" s="395">
        <v>146.86000000000001</v>
      </c>
      <c r="J8035" s="395">
        <v>9.31</v>
      </c>
      <c r="K8035" s="379"/>
      <c r="L8035" s="491">
        <v>176.93</v>
      </c>
    </row>
    <row r="8036" spans="1:13" x14ac:dyDescent="0.2">
      <c r="A8036" s="359" t="s">
        <v>12339</v>
      </c>
      <c r="B8036" s="373" t="s">
        <v>5794</v>
      </c>
      <c r="C8036" s="374" t="s">
        <v>5967</v>
      </c>
      <c r="D8036" s="373" t="s">
        <v>5791</v>
      </c>
      <c r="E8036" s="373" t="s">
        <v>5375</v>
      </c>
      <c r="F8036" s="375" t="s">
        <v>5798</v>
      </c>
      <c r="G8036" s="376" t="s">
        <v>5885</v>
      </c>
      <c r="H8036" s="377">
        <v>2.9600000000000001E-2</v>
      </c>
      <c r="I8036" s="378">
        <v>118.26</v>
      </c>
      <c r="J8036" s="378">
        <v>3.5</v>
      </c>
      <c r="K8036" s="379"/>
      <c r="L8036" s="493">
        <v>142.47</v>
      </c>
    </row>
    <row r="8037" spans="1:13" x14ac:dyDescent="0.2">
      <c r="A8037" s="359" t="s">
        <v>12341</v>
      </c>
      <c r="B8037" s="373" t="s">
        <v>5794</v>
      </c>
      <c r="C8037" s="374" t="s">
        <v>5968</v>
      </c>
      <c r="D8037" s="373" t="s">
        <v>5791</v>
      </c>
      <c r="E8037" s="373" t="s">
        <v>5377</v>
      </c>
      <c r="F8037" s="375" t="s">
        <v>5798</v>
      </c>
      <c r="G8037" s="376" t="s">
        <v>5885</v>
      </c>
      <c r="H8037" s="377">
        <v>2.9600000000000001E-2</v>
      </c>
      <c r="I8037" s="378">
        <v>117.49</v>
      </c>
      <c r="J8037" s="378">
        <v>3.47</v>
      </c>
      <c r="K8037" s="379"/>
      <c r="L8037" s="493">
        <v>141.54</v>
      </c>
    </row>
    <row r="8038" spans="1:13" x14ac:dyDescent="0.2">
      <c r="A8038" s="359" t="s">
        <v>12342</v>
      </c>
      <c r="B8038" s="373" t="s">
        <v>5794</v>
      </c>
      <c r="C8038" s="374" t="s">
        <v>5797</v>
      </c>
      <c r="D8038" s="373" t="s">
        <v>5791</v>
      </c>
      <c r="E8038" s="373" t="s">
        <v>5380</v>
      </c>
      <c r="F8038" s="375" t="s">
        <v>5798</v>
      </c>
      <c r="G8038" s="376" t="s">
        <v>5298</v>
      </c>
      <c r="H8038" s="377">
        <v>19.9374</v>
      </c>
      <c r="I8038" s="378">
        <v>0.52472727272727282</v>
      </c>
      <c r="J8038" s="378">
        <v>10.46</v>
      </c>
      <c r="K8038" s="379"/>
      <c r="L8038" s="493">
        <v>0.63</v>
      </c>
    </row>
    <row r="8039" spans="1:13" x14ac:dyDescent="0.2">
      <c r="A8039" s="359" t="s">
        <v>12343</v>
      </c>
      <c r="B8039" s="360" t="s">
        <v>13546</v>
      </c>
      <c r="C8039" s="361" t="s">
        <v>5781</v>
      </c>
      <c r="D8039" s="360" t="s">
        <v>5782</v>
      </c>
      <c r="E8039" s="360" t="s">
        <v>5783</v>
      </c>
      <c r="F8039" s="362" t="s">
        <v>5784</v>
      </c>
      <c r="G8039" s="363" t="s">
        <v>5785</v>
      </c>
      <c r="H8039" s="361" t="s">
        <v>5786</v>
      </c>
      <c r="I8039" s="361" t="s">
        <v>5787</v>
      </c>
      <c r="J8039" s="361" t="s">
        <v>5788</v>
      </c>
      <c r="K8039" s="364"/>
      <c r="L8039" s="494"/>
    </row>
    <row r="8040" spans="1:13" x14ac:dyDescent="0.2">
      <c r="A8040" s="359" t="s">
        <v>12344</v>
      </c>
      <c r="B8040" s="365" t="s">
        <v>5789</v>
      </c>
      <c r="C8040" s="366" t="s">
        <v>5975</v>
      </c>
      <c r="D8040" s="365" t="s">
        <v>5791</v>
      </c>
      <c r="E8040" s="365" t="s">
        <v>282</v>
      </c>
      <c r="F8040" s="367">
        <v>5</v>
      </c>
      <c r="G8040" s="368" t="s">
        <v>5298</v>
      </c>
      <c r="H8040" s="369">
        <v>1</v>
      </c>
      <c r="I8040" s="370">
        <v>12.8</v>
      </c>
      <c r="J8040" s="370">
        <v>12.8</v>
      </c>
      <c r="K8040" s="371"/>
      <c r="L8040" s="495">
        <v>15.42</v>
      </c>
      <c r="M8040" s="488">
        <v>15.42</v>
      </c>
    </row>
    <row r="8041" spans="1:13" x14ac:dyDescent="0.2">
      <c r="A8041" s="359" t="s">
        <v>15780</v>
      </c>
      <c r="B8041" s="396" t="s">
        <v>5794</v>
      </c>
      <c r="C8041" s="397" t="s">
        <v>5795</v>
      </c>
      <c r="D8041" s="396" t="s">
        <v>5791</v>
      </c>
      <c r="E8041" s="396" t="s">
        <v>5302</v>
      </c>
      <c r="F8041" s="398" t="s">
        <v>5796</v>
      </c>
      <c r="G8041" s="399" t="s">
        <v>86</v>
      </c>
      <c r="H8041" s="400">
        <v>7.0000000000000007E-2</v>
      </c>
      <c r="I8041" s="430">
        <v>12.5</v>
      </c>
      <c r="J8041" s="380">
        <v>0.87</v>
      </c>
      <c r="K8041" s="379"/>
      <c r="L8041" s="489">
        <v>15.06</v>
      </c>
    </row>
    <row r="8042" spans="1:13" ht="12.75" thickBot="1" x14ac:dyDescent="0.25">
      <c r="A8042" s="359" t="s">
        <v>15781</v>
      </c>
      <c r="B8042" s="396" t="s">
        <v>5794</v>
      </c>
      <c r="C8042" s="397" t="s">
        <v>5971</v>
      </c>
      <c r="D8042" s="396" t="s">
        <v>5791</v>
      </c>
      <c r="E8042" s="396" t="s">
        <v>5293</v>
      </c>
      <c r="F8042" s="398" t="s">
        <v>5796</v>
      </c>
      <c r="G8042" s="399" t="s">
        <v>86</v>
      </c>
      <c r="H8042" s="400">
        <v>7.0000000000000007E-2</v>
      </c>
      <c r="I8042" s="430">
        <v>18.510000000000002</v>
      </c>
      <c r="J8042" s="380">
        <v>1.29</v>
      </c>
      <c r="K8042" s="379"/>
      <c r="L8042" s="489">
        <v>22.3</v>
      </c>
    </row>
    <row r="8043" spans="1:13" ht="12.75" thickTop="1" x14ac:dyDescent="0.2">
      <c r="A8043" s="359" t="s">
        <v>15782</v>
      </c>
      <c r="B8043" s="390" t="s">
        <v>5794</v>
      </c>
      <c r="C8043" s="391" t="s">
        <v>5976</v>
      </c>
      <c r="D8043" s="390" t="s">
        <v>5791</v>
      </c>
      <c r="E8043" s="390" t="s">
        <v>5369</v>
      </c>
      <c r="F8043" s="392" t="s">
        <v>5798</v>
      </c>
      <c r="G8043" s="393" t="s">
        <v>5298</v>
      </c>
      <c r="H8043" s="394">
        <v>1.1000000000000001</v>
      </c>
      <c r="I8043" s="395">
        <v>9.3093000000000004</v>
      </c>
      <c r="J8043" s="395">
        <v>10.24</v>
      </c>
      <c r="K8043" s="379"/>
      <c r="L8043" s="491">
        <v>11.21</v>
      </c>
    </row>
    <row r="8044" spans="1:13" x14ac:dyDescent="0.2">
      <c r="A8044" s="359" t="s">
        <v>12345</v>
      </c>
      <c r="B8044" s="373" t="s">
        <v>5794</v>
      </c>
      <c r="C8044" s="374" t="s">
        <v>5953</v>
      </c>
      <c r="D8044" s="373" t="s">
        <v>5791</v>
      </c>
      <c r="E8044" s="373" t="s">
        <v>5297</v>
      </c>
      <c r="F8044" s="375" t="s">
        <v>5798</v>
      </c>
      <c r="G8044" s="376" t="s">
        <v>5298</v>
      </c>
      <c r="H8044" s="377">
        <v>0.02</v>
      </c>
      <c r="I8044" s="378">
        <v>20.12</v>
      </c>
      <c r="J8044" s="378">
        <v>0.4</v>
      </c>
      <c r="K8044" s="379"/>
      <c r="L8044" s="493">
        <v>24.25</v>
      </c>
    </row>
    <row r="8045" spans="1:13" x14ac:dyDescent="0.2">
      <c r="A8045" s="359" t="s">
        <v>12347</v>
      </c>
      <c r="B8045" s="360" t="s">
        <v>13547</v>
      </c>
      <c r="C8045" s="361" t="s">
        <v>5781</v>
      </c>
      <c r="D8045" s="360" t="s">
        <v>5782</v>
      </c>
      <c r="E8045" s="360" t="s">
        <v>5783</v>
      </c>
      <c r="F8045" s="362" t="s">
        <v>5784</v>
      </c>
      <c r="G8045" s="363" t="s">
        <v>5785</v>
      </c>
      <c r="H8045" s="361" t="s">
        <v>5786</v>
      </c>
      <c r="I8045" s="361" t="s">
        <v>5787</v>
      </c>
      <c r="J8045" s="361" t="s">
        <v>5788</v>
      </c>
      <c r="K8045" s="364"/>
      <c r="L8045" s="494"/>
    </row>
    <row r="8046" spans="1:13" x14ac:dyDescent="0.2">
      <c r="A8046" s="359" t="s">
        <v>12348</v>
      </c>
      <c r="B8046" s="365" t="s">
        <v>5789</v>
      </c>
      <c r="C8046" s="366" t="s">
        <v>5970</v>
      </c>
      <c r="D8046" s="365" t="s">
        <v>5791</v>
      </c>
      <c r="E8046" s="365" t="s">
        <v>279</v>
      </c>
      <c r="F8046" s="367">
        <v>5</v>
      </c>
      <c r="G8046" s="368" t="s">
        <v>5298</v>
      </c>
      <c r="H8046" s="369">
        <v>1</v>
      </c>
      <c r="I8046" s="370">
        <v>9.84</v>
      </c>
      <c r="J8046" s="370">
        <v>9.84</v>
      </c>
      <c r="K8046" s="371"/>
      <c r="L8046" s="495">
        <v>11.85</v>
      </c>
      <c r="M8046" s="488">
        <v>11.85</v>
      </c>
    </row>
    <row r="8047" spans="1:13" x14ac:dyDescent="0.2">
      <c r="A8047" s="359" t="s">
        <v>12349</v>
      </c>
      <c r="B8047" s="373" t="s">
        <v>5794</v>
      </c>
      <c r="C8047" s="374" t="s">
        <v>5795</v>
      </c>
      <c r="D8047" s="373" t="s">
        <v>5791</v>
      </c>
      <c r="E8047" s="373" t="s">
        <v>5302</v>
      </c>
      <c r="F8047" s="375" t="s">
        <v>5796</v>
      </c>
      <c r="G8047" s="376" t="s">
        <v>86</v>
      </c>
      <c r="H8047" s="377">
        <v>0.08</v>
      </c>
      <c r="I8047" s="378">
        <v>12.5</v>
      </c>
      <c r="J8047" s="378">
        <v>1</v>
      </c>
      <c r="K8047" s="379"/>
      <c r="L8047" s="493">
        <v>15.06</v>
      </c>
    </row>
    <row r="8048" spans="1:13" x14ac:dyDescent="0.2">
      <c r="A8048" s="359" t="s">
        <v>12350</v>
      </c>
      <c r="B8048" s="373" t="s">
        <v>5794</v>
      </c>
      <c r="C8048" s="374" t="s">
        <v>5971</v>
      </c>
      <c r="D8048" s="373" t="s">
        <v>5791</v>
      </c>
      <c r="E8048" s="373" t="s">
        <v>5293</v>
      </c>
      <c r="F8048" s="375" t="s">
        <v>5796</v>
      </c>
      <c r="G8048" s="376" t="s">
        <v>86</v>
      </c>
      <c r="H8048" s="377">
        <v>0.08</v>
      </c>
      <c r="I8048" s="378">
        <v>18.510000000000002</v>
      </c>
      <c r="J8048" s="378">
        <v>1.48</v>
      </c>
      <c r="K8048" s="379"/>
      <c r="L8048" s="493">
        <v>22.3</v>
      </c>
    </row>
    <row r="8049" spans="1:13" x14ac:dyDescent="0.2">
      <c r="A8049" s="359" t="s">
        <v>12351</v>
      </c>
      <c r="B8049" s="373" t="s">
        <v>5794</v>
      </c>
      <c r="C8049" s="374" t="s">
        <v>5953</v>
      </c>
      <c r="D8049" s="373" t="s">
        <v>5791</v>
      </c>
      <c r="E8049" s="373" t="s">
        <v>5297</v>
      </c>
      <c r="F8049" s="375" t="s">
        <v>5798</v>
      </c>
      <c r="G8049" s="376" t="s">
        <v>5298</v>
      </c>
      <c r="H8049" s="377">
        <v>0.02</v>
      </c>
      <c r="I8049" s="378">
        <v>20.12</v>
      </c>
      <c r="J8049" s="378">
        <v>0.4</v>
      </c>
      <c r="K8049" s="379"/>
      <c r="L8049" s="493">
        <v>24.25</v>
      </c>
    </row>
    <row r="8050" spans="1:13" x14ac:dyDescent="0.2">
      <c r="A8050" s="359" t="s">
        <v>12352</v>
      </c>
      <c r="B8050" s="373" t="s">
        <v>5794</v>
      </c>
      <c r="C8050" s="374" t="s">
        <v>5972</v>
      </c>
      <c r="D8050" s="373" t="s">
        <v>5791</v>
      </c>
      <c r="E8050" s="373" t="s">
        <v>5973</v>
      </c>
      <c r="F8050" s="375" t="s">
        <v>5798</v>
      </c>
      <c r="G8050" s="376" t="s">
        <v>5298</v>
      </c>
      <c r="H8050" s="377">
        <v>1.1000000000000001</v>
      </c>
      <c r="I8050" s="378">
        <v>6.33</v>
      </c>
      <c r="J8050" s="378">
        <v>6.96</v>
      </c>
      <c r="K8050" s="379"/>
      <c r="L8050" s="493">
        <v>7.63</v>
      </c>
    </row>
    <row r="8051" spans="1:13" x14ac:dyDescent="0.2">
      <c r="A8051" s="359" t="s">
        <v>12353</v>
      </c>
      <c r="B8051" s="360" t="s">
        <v>13548</v>
      </c>
      <c r="C8051" s="361" t="s">
        <v>5781</v>
      </c>
      <c r="D8051" s="360" t="s">
        <v>5782</v>
      </c>
      <c r="E8051" s="360" t="s">
        <v>5783</v>
      </c>
      <c r="F8051" s="362" t="s">
        <v>5784</v>
      </c>
      <c r="G8051" s="363" t="s">
        <v>5785</v>
      </c>
      <c r="H8051" s="361" t="s">
        <v>5786</v>
      </c>
      <c r="I8051" s="361" t="s">
        <v>5787</v>
      </c>
      <c r="J8051" s="361" t="s">
        <v>5788</v>
      </c>
      <c r="K8051" s="364"/>
      <c r="L8051" s="494"/>
    </row>
    <row r="8052" spans="1:13" ht="36" x14ac:dyDescent="0.2">
      <c r="A8052" s="359" t="s">
        <v>12354</v>
      </c>
      <c r="B8052" s="365" t="s">
        <v>5789</v>
      </c>
      <c r="C8052" s="366" t="s">
        <v>6210</v>
      </c>
      <c r="D8052" s="365" t="s">
        <v>217</v>
      </c>
      <c r="E8052" s="365" t="s">
        <v>425</v>
      </c>
      <c r="F8052" s="367" t="s">
        <v>5936</v>
      </c>
      <c r="G8052" s="368" t="s">
        <v>280</v>
      </c>
      <c r="H8052" s="369">
        <v>1</v>
      </c>
      <c r="I8052" s="370">
        <v>13.370000000000001</v>
      </c>
      <c r="J8052" s="370">
        <v>13.37</v>
      </c>
      <c r="K8052" s="371"/>
      <c r="L8052" s="495">
        <v>16.12</v>
      </c>
      <c r="M8052" s="488">
        <v>16.12</v>
      </c>
    </row>
    <row r="8053" spans="1:13" ht="24" x14ac:dyDescent="0.2">
      <c r="A8053" s="359" t="s">
        <v>12355</v>
      </c>
      <c r="B8053" s="418" t="s">
        <v>5898</v>
      </c>
      <c r="C8053" s="419" t="s">
        <v>6211</v>
      </c>
      <c r="D8053" s="418" t="s">
        <v>217</v>
      </c>
      <c r="E8053" s="418" t="s">
        <v>6212</v>
      </c>
      <c r="F8053" s="420" t="s">
        <v>6213</v>
      </c>
      <c r="G8053" s="421" t="s">
        <v>5793</v>
      </c>
      <c r="H8053" s="422">
        <v>7.8899999999999998E-2</v>
      </c>
      <c r="I8053" s="423">
        <v>22.4</v>
      </c>
      <c r="J8053" s="423">
        <v>1.76</v>
      </c>
      <c r="K8053" s="379"/>
      <c r="L8053" s="493">
        <v>26.99</v>
      </c>
    </row>
    <row r="8054" spans="1:13" ht="24" x14ac:dyDescent="0.2">
      <c r="A8054" s="359" t="s">
        <v>12356</v>
      </c>
      <c r="B8054" s="418" t="s">
        <v>5898</v>
      </c>
      <c r="C8054" s="419" t="s">
        <v>6214</v>
      </c>
      <c r="D8054" s="418" t="s">
        <v>217</v>
      </c>
      <c r="E8054" s="418" t="s">
        <v>6215</v>
      </c>
      <c r="F8054" s="420" t="s">
        <v>6213</v>
      </c>
      <c r="G8054" s="421" t="s">
        <v>5793</v>
      </c>
      <c r="H8054" s="422">
        <v>7.8899999999999998E-2</v>
      </c>
      <c r="I8054" s="423">
        <v>8.67</v>
      </c>
      <c r="J8054" s="423">
        <v>0.68</v>
      </c>
      <c r="K8054" s="379"/>
      <c r="L8054" s="493">
        <v>10.45</v>
      </c>
    </row>
    <row r="8055" spans="1:13" ht="24" x14ac:dyDescent="0.2">
      <c r="A8055" s="359" t="s">
        <v>12357</v>
      </c>
      <c r="B8055" s="418" t="s">
        <v>5898</v>
      </c>
      <c r="C8055" s="419" t="s">
        <v>6216</v>
      </c>
      <c r="D8055" s="418" t="s">
        <v>217</v>
      </c>
      <c r="E8055" s="418" t="s">
        <v>1636</v>
      </c>
      <c r="F8055" s="420" t="s">
        <v>5908</v>
      </c>
      <c r="G8055" s="421" t="s">
        <v>185</v>
      </c>
      <c r="H8055" s="422">
        <v>8.0000000000000004E-4</v>
      </c>
      <c r="I8055" s="423">
        <v>14.57</v>
      </c>
      <c r="J8055" s="423">
        <v>0.01</v>
      </c>
      <c r="K8055" s="379"/>
      <c r="L8055" s="493">
        <v>17.559999999999999</v>
      </c>
      <c r="M8055" s="490"/>
    </row>
    <row r="8056" spans="1:13" ht="24" x14ac:dyDescent="0.2">
      <c r="A8056" s="359" t="s">
        <v>12358</v>
      </c>
      <c r="B8056" s="418" t="s">
        <v>5898</v>
      </c>
      <c r="C8056" s="419" t="s">
        <v>6217</v>
      </c>
      <c r="D8056" s="418" t="s">
        <v>217</v>
      </c>
      <c r="E8056" s="418" t="s">
        <v>6218</v>
      </c>
      <c r="F8056" s="420" t="s">
        <v>5908</v>
      </c>
      <c r="G8056" s="421" t="s">
        <v>185</v>
      </c>
      <c r="H8056" s="422">
        <v>2.3699999999999999E-2</v>
      </c>
      <c r="I8056" s="423">
        <v>18.77</v>
      </c>
      <c r="J8056" s="423">
        <v>0.44</v>
      </c>
      <c r="K8056" s="379"/>
      <c r="L8056" s="493">
        <v>22.62</v>
      </c>
    </row>
    <row r="8057" spans="1:13" ht="24" x14ac:dyDescent="0.2">
      <c r="A8057" s="359" t="s">
        <v>12359</v>
      </c>
      <c r="B8057" s="418" t="s">
        <v>5898</v>
      </c>
      <c r="C8057" s="419" t="s">
        <v>6219</v>
      </c>
      <c r="D8057" s="418" t="s">
        <v>217</v>
      </c>
      <c r="E8057" s="418" t="s">
        <v>6220</v>
      </c>
      <c r="F8057" s="420" t="s">
        <v>5908</v>
      </c>
      <c r="G8057" s="421" t="s">
        <v>185</v>
      </c>
      <c r="H8057" s="422">
        <v>5.0000000000000001E-3</v>
      </c>
      <c r="I8057" s="423">
        <v>24.33</v>
      </c>
      <c r="J8057" s="423">
        <v>0.12</v>
      </c>
      <c r="K8057" s="379"/>
      <c r="L8057" s="493">
        <v>29.31</v>
      </c>
    </row>
    <row r="8058" spans="1:13" ht="24" x14ac:dyDescent="0.2">
      <c r="A8058" s="359" t="s">
        <v>15783</v>
      </c>
      <c r="B8058" s="424" t="s">
        <v>5898</v>
      </c>
      <c r="C8058" s="425" t="s">
        <v>6221</v>
      </c>
      <c r="D8058" s="424" t="s">
        <v>217</v>
      </c>
      <c r="E8058" s="424" t="s">
        <v>6222</v>
      </c>
      <c r="F8058" s="426" t="s">
        <v>5901</v>
      </c>
      <c r="G8058" s="427" t="s">
        <v>5902</v>
      </c>
      <c r="H8058" s="428">
        <v>6.9999999999999999E-4</v>
      </c>
      <c r="I8058" s="429">
        <v>270.88</v>
      </c>
      <c r="J8058" s="417">
        <v>0.18</v>
      </c>
      <c r="K8058" s="379"/>
      <c r="L8058" s="489">
        <v>326.33</v>
      </c>
    </row>
    <row r="8059" spans="1:13" ht="24.75" thickBot="1" x14ac:dyDescent="0.25">
      <c r="A8059" s="359" t="s">
        <v>15784</v>
      </c>
      <c r="B8059" s="424" t="s">
        <v>5898</v>
      </c>
      <c r="C8059" s="425" t="s">
        <v>6223</v>
      </c>
      <c r="D8059" s="424" t="s">
        <v>217</v>
      </c>
      <c r="E8059" s="424" t="s">
        <v>6224</v>
      </c>
      <c r="F8059" s="426" t="s">
        <v>5901</v>
      </c>
      <c r="G8059" s="427" t="s">
        <v>5905</v>
      </c>
      <c r="H8059" s="428">
        <v>5.0000000000000001E-4</v>
      </c>
      <c r="I8059" s="429">
        <v>136.13999999999999</v>
      </c>
      <c r="J8059" s="417">
        <v>0.06</v>
      </c>
      <c r="K8059" s="379"/>
      <c r="L8059" s="489">
        <v>164.01</v>
      </c>
    </row>
    <row r="8060" spans="1:13" ht="12.75" thickTop="1" x14ac:dyDescent="0.2">
      <c r="A8060" s="359" t="s">
        <v>15785</v>
      </c>
      <c r="B8060" s="390" t="s">
        <v>5794</v>
      </c>
      <c r="C8060" s="391" t="s">
        <v>6225</v>
      </c>
      <c r="D8060" s="390" t="s">
        <v>217</v>
      </c>
      <c r="E8060" s="390" t="s">
        <v>6226</v>
      </c>
      <c r="F8060" s="392" t="s">
        <v>5798</v>
      </c>
      <c r="G8060" s="393" t="s">
        <v>280</v>
      </c>
      <c r="H8060" s="394">
        <v>1.8177E-3</v>
      </c>
      <c r="I8060" s="395">
        <v>7.53</v>
      </c>
      <c r="J8060" s="395">
        <v>0.01</v>
      </c>
      <c r="K8060" s="379"/>
      <c r="L8060" s="491">
        <v>9.08</v>
      </c>
    </row>
    <row r="8061" spans="1:13" x14ac:dyDescent="0.2">
      <c r="A8061" s="359" t="s">
        <v>12360</v>
      </c>
      <c r="B8061" s="373" t="s">
        <v>5794</v>
      </c>
      <c r="C8061" s="374" t="s">
        <v>6227</v>
      </c>
      <c r="D8061" s="373" t="s">
        <v>217</v>
      </c>
      <c r="E8061" s="373" t="s">
        <v>6228</v>
      </c>
      <c r="F8061" s="375" t="s">
        <v>5798</v>
      </c>
      <c r="G8061" s="376" t="s">
        <v>280</v>
      </c>
      <c r="H8061" s="377">
        <v>6.4238999999999997E-3</v>
      </c>
      <c r="I8061" s="378">
        <v>7.42</v>
      </c>
      <c r="J8061" s="378">
        <v>0.04</v>
      </c>
      <c r="K8061" s="379"/>
      <c r="L8061" s="493">
        <v>8.94</v>
      </c>
    </row>
    <row r="8062" spans="1:13" x14ac:dyDescent="0.2">
      <c r="A8062" s="359" t="s">
        <v>12362</v>
      </c>
      <c r="B8062" s="373" t="s">
        <v>5794</v>
      </c>
      <c r="C8062" s="374" t="s">
        <v>6229</v>
      </c>
      <c r="D8062" s="373" t="s">
        <v>217</v>
      </c>
      <c r="E8062" s="373" t="s">
        <v>6230</v>
      </c>
      <c r="F8062" s="375" t="s">
        <v>5798</v>
      </c>
      <c r="G8062" s="376" t="s">
        <v>280</v>
      </c>
      <c r="H8062" s="377">
        <v>0.51673250000000004</v>
      </c>
      <c r="I8062" s="378">
        <v>8.65</v>
      </c>
      <c r="J8062" s="378">
        <v>4.46</v>
      </c>
      <c r="K8062" s="379"/>
      <c r="L8062" s="493">
        <v>10.43</v>
      </c>
    </row>
    <row r="8063" spans="1:13" x14ac:dyDescent="0.2">
      <c r="A8063" s="359" t="s">
        <v>12363</v>
      </c>
      <c r="B8063" s="373" t="s">
        <v>5794</v>
      </c>
      <c r="C8063" s="374" t="s">
        <v>6231</v>
      </c>
      <c r="D8063" s="373" t="s">
        <v>217</v>
      </c>
      <c r="E8063" s="373" t="s">
        <v>6232</v>
      </c>
      <c r="F8063" s="375" t="s">
        <v>5798</v>
      </c>
      <c r="G8063" s="376" t="s">
        <v>280</v>
      </c>
      <c r="H8063" s="377">
        <v>0.56602569999999996</v>
      </c>
      <c r="I8063" s="378">
        <v>9.8564000000000007</v>
      </c>
      <c r="J8063" s="378">
        <v>5.57</v>
      </c>
      <c r="K8063" s="379"/>
      <c r="L8063" s="493">
        <v>11.86</v>
      </c>
    </row>
    <row r="8064" spans="1:13" x14ac:dyDescent="0.2">
      <c r="A8064" s="359" t="s">
        <v>12364</v>
      </c>
      <c r="B8064" s="373" t="s">
        <v>5794</v>
      </c>
      <c r="C8064" s="374" t="s">
        <v>6233</v>
      </c>
      <c r="D8064" s="373" t="s">
        <v>217</v>
      </c>
      <c r="E8064" s="373" t="s">
        <v>6234</v>
      </c>
      <c r="F8064" s="375" t="s">
        <v>5798</v>
      </c>
      <c r="G8064" s="376" t="s">
        <v>280</v>
      </c>
      <c r="H8064" s="377">
        <v>1.8E-3</v>
      </c>
      <c r="I8064" s="378">
        <v>23.24</v>
      </c>
      <c r="J8064" s="378">
        <v>0.04</v>
      </c>
      <c r="K8064" s="379"/>
      <c r="L8064" s="493">
        <v>28</v>
      </c>
    </row>
    <row r="8065" spans="1:13" x14ac:dyDescent="0.2">
      <c r="A8065" s="359" t="s">
        <v>12365</v>
      </c>
      <c r="B8065" s="360" t="s">
        <v>13549</v>
      </c>
      <c r="C8065" s="361" t="s">
        <v>5781</v>
      </c>
      <c r="D8065" s="360" t="s">
        <v>5782</v>
      </c>
      <c r="E8065" s="360" t="s">
        <v>5783</v>
      </c>
      <c r="F8065" s="362" t="s">
        <v>5784</v>
      </c>
      <c r="G8065" s="363" t="s">
        <v>5785</v>
      </c>
      <c r="H8065" s="361" t="s">
        <v>5786</v>
      </c>
      <c r="I8065" s="361" t="s">
        <v>5787</v>
      </c>
      <c r="J8065" s="361" t="s">
        <v>5788</v>
      </c>
      <c r="K8065" s="364"/>
      <c r="L8065" s="494"/>
    </row>
    <row r="8066" spans="1:13" x14ac:dyDescent="0.2">
      <c r="A8066" s="359" t="s">
        <v>15786</v>
      </c>
      <c r="B8066" s="385" t="s">
        <v>5789</v>
      </c>
      <c r="C8066" s="386" t="s">
        <v>6236</v>
      </c>
      <c r="D8066" s="385" t="s">
        <v>5791</v>
      </c>
      <c r="E8066" s="385" t="s">
        <v>428</v>
      </c>
      <c r="F8066" s="387">
        <v>16</v>
      </c>
      <c r="G8066" s="388" t="s">
        <v>5793</v>
      </c>
      <c r="H8066" s="389">
        <v>1</v>
      </c>
      <c r="I8066" s="432">
        <v>35.49</v>
      </c>
      <c r="J8066" s="372">
        <v>35.49</v>
      </c>
      <c r="K8066" s="371"/>
      <c r="L8066" s="488">
        <v>42.77</v>
      </c>
      <c r="M8066" s="488">
        <v>42.77</v>
      </c>
    </row>
    <row r="8067" spans="1:13" ht="12.75" thickBot="1" x14ac:dyDescent="0.25">
      <c r="A8067" s="359" t="s">
        <v>15787</v>
      </c>
      <c r="B8067" s="396" t="s">
        <v>5794</v>
      </c>
      <c r="C8067" s="397" t="s">
        <v>5840</v>
      </c>
      <c r="D8067" s="396" t="s">
        <v>5791</v>
      </c>
      <c r="E8067" s="396" t="s">
        <v>5288</v>
      </c>
      <c r="F8067" s="398" t="s">
        <v>5796</v>
      </c>
      <c r="G8067" s="399" t="s">
        <v>86</v>
      </c>
      <c r="H8067" s="400">
        <v>8.0799999999999997E-2</v>
      </c>
      <c r="I8067" s="430">
        <v>18.510000000000002</v>
      </c>
      <c r="J8067" s="380">
        <v>1.49</v>
      </c>
      <c r="K8067" s="379"/>
      <c r="L8067" s="489">
        <v>22.3</v>
      </c>
    </row>
    <row r="8068" spans="1:13" ht="12.75" thickTop="1" x14ac:dyDescent="0.2">
      <c r="A8068" s="359" t="s">
        <v>15788</v>
      </c>
      <c r="B8068" s="390" t="s">
        <v>5794</v>
      </c>
      <c r="C8068" s="391" t="s">
        <v>5815</v>
      </c>
      <c r="D8068" s="390" t="s">
        <v>5791</v>
      </c>
      <c r="E8068" s="390" t="s">
        <v>5286</v>
      </c>
      <c r="F8068" s="392" t="s">
        <v>5796</v>
      </c>
      <c r="G8068" s="393" t="s">
        <v>86</v>
      </c>
      <c r="H8068" s="394">
        <v>0.16600000000000001</v>
      </c>
      <c r="I8068" s="395">
        <v>11.07</v>
      </c>
      <c r="J8068" s="395">
        <v>1.83</v>
      </c>
      <c r="K8068" s="379"/>
      <c r="L8068" s="491">
        <v>13.34</v>
      </c>
    </row>
    <row r="8069" spans="1:13" x14ac:dyDescent="0.2">
      <c r="A8069" s="359" t="s">
        <v>12366</v>
      </c>
      <c r="B8069" s="373" t="s">
        <v>5794</v>
      </c>
      <c r="C8069" s="374" t="s">
        <v>6237</v>
      </c>
      <c r="D8069" s="373" t="s">
        <v>5791</v>
      </c>
      <c r="E8069" s="373" t="s">
        <v>6238</v>
      </c>
      <c r="F8069" s="375" t="s">
        <v>5798</v>
      </c>
      <c r="G8069" s="376" t="s">
        <v>5305</v>
      </c>
      <c r="H8069" s="377">
        <v>12</v>
      </c>
      <c r="I8069" s="378">
        <v>2.6808375000000004</v>
      </c>
      <c r="J8069" s="378">
        <v>32.17</v>
      </c>
      <c r="K8069" s="379"/>
      <c r="L8069" s="493">
        <v>3.23</v>
      </c>
    </row>
    <row r="8070" spans="1:13" x14ac:dyDescent="0.2">
      <c r="A8070" s="359" t="s">
        <v>12368</v>
      </c>
      <c r="B8070" s="360" t="s">
        <v>13550</v>
      </c>
      <c r="C8070" s="361" t="s">
        <v>5781</v>
      </c>
      <c r="D8070" s="360" t="s">
        <v>5782</v>
      </c>
      <c r="E8070" s="360" t="s">
        <v>5783</v>
      </c>
      <c r="F8070" s="362" t="s">
        <v>5784</v>
      </c>
      <c r="G8070" s="363" t="s">
        <v>5785</v>
      </c>
      <c r="H8070" s="361" t="s">
        <v>5786</v>
      </c>
      <c r="I8070" s="361" t="s">
        <v>5787</v>
      </c>
      <c r="J8070" s="361" t="s">
        <v>5788</v>
      </c>
      <c r="K8070" s="364"/>
      <c r="L8070" s="494"/>
    </row>
    <row r="8071" spans="1:13" x14ac:dyDescent="0.2">
      <c r="A8071" s="359" t="s">
        <v>12369</v>
      </c>
      <c r="B8071" s="365" t="s">
        <v>5789</v>
      </c>
      <c r="C8071" s="366" t="s">
        <v>6240</v>
      </c>
      <c r="D8071" s="365" t="s">
        <v>5791</v>
      </c>
      <c r="E8071" s="365" t="s">
        <v>430</v>
      </c>
      <c r="F8071" s="367">
        <v>16</v>
      </c>
      <c r="G8071" s="368" t="s">
        <v>5385</v>
      </c>
      <c r="H8071" s="369">
        <v>1</v>
      </c>
      <c r="I8071" s="370">
        <v>32.79</v>
      </c>
      <c r="J8071" s="370">
        <v>32.790000000000006</v>
      </c>
      <c r="K8071" s="371"/>
      <c r="L8071" s="495">
        <v>39.51</v>
      </c>
      <c r="M8071" s="488">
        <v>39.51</v>
      </c>
    </row>
    <row r="8072" spans="1:13" x14ac:dyDescent="0.2">
      <c r="A8072" s="359" t="s">
        <v>12370</v>
      </c>
      <c r="B8072" s="373" t="s">
        <v>5794</v>
      </c>
      <c r="C8072" s="374" t="s">
        <v>5840</v>
      </c>
      <c r="D8072" s="373" t="s">
        <v>5791</v>
      </c>
      <c r="E8072" s="373" t="s">
        <v>5288</v>
      </c>
      <c r="F8072" s="375" t="s">
        <v>5796</v>
      </c>
      <c r="G8072" s="376" t="s">
        <v>86</v>
      </c>
      <c r="H8072" s="377">
        <v>0.52480000000000004</v>
      </c>
      <c r="I8072" s="378">
        <v>18.510000000000002</v>
      </c>
      <c r="J8072" s="378">
        <v>9.7100000000000009</v>
      </c>
      <c r="K8072" s="379"/>
      <c r="L8072" s="493">
        <v>22.3</v>
      </c>
    </row>
    <row r="8073" spans="1:13" x14ac:dyDescent="0.2">
      <c r="A8073" s="359" t="s">
        <v>12371</v>
      </c>
      <c r="B8073" s="373" t="s">
        <v>5794</v>
      </c>
      <c r="C8073" s="374" t="s">
        <v>6196</v>
      </c>
      <c r="D8073" s="373" t="s">
        <v>5791</v>
      </c>
      <c r="E8073" s="373" t="s">
        <v>5378</v>
      </c>
      <c r="F8073" s="375" t="s">
        <v>5798</v>
      </c>
      <c r="G8073" s="376" t="s">
        <v>5298</v>
      </c>
      <c r="H8073" s="377">
        <v>0.32400000000000001</v>
      </c>
      <c r="I8073" s="378">
        <v>0.8</v>
      </c>
      <c r="J8073" s="378">
        <v>0.25</v>
      </c>
      <c r="K8073" s="379"/>
      <c r="L8073" s="493">
        <v>0.97</v>
      </c>
    </row>
    <row r="8074" spans="1:13" x14ac:dyDescent="0.2">
      <c r="A8074" s="359" t="s">
        <v>12372</v>
      </c>
      <c r="B8074" s="373" t="s">
        <v>5794</v>
      </c>
      <c r="C8074" s="374" t="s">
        <v>5797</v>
      </c>
      <c r="D8074" s="373" t="s">
        <v>5791</v>
      </c>
      <c r="E8074" s="373" t="s">
        <v>5380</v>
      </c>
      <c r="F8074" s="375" t="s">
        <v>5798</v>
      </c>
      <c r="G8074" s="376" t="s">
        <v>5298</v>
      </c>
      <c r="H8074" s="377">
        <v>0.32400000000000001</v>
      </c>
      <c r="I8074" s="378">
        <v>0.52</v>
      </c>
      <c r="J8074" s="378">
        <v>0.16</v>
      </c>
      <c r="K8074" s="379"/>
      <c r="L8074" s="493">
        <v>0.63</v>
      </c>
    </row>
    <row r="8075" spans="1:13" x14ac:dyDescent="0.2">
      <c r="A8075" s="359" t="s">
        <v>12373</v>
      </c>
      <c r="B8075" s="373" t="s">
        <v>5794</v>
      </c>
      <c r="C8075" s="374" t="s">
        <v>6241</v>
      </c>
      <c r="D8075" s="373" t="s">
        <v>5791</v>
      </c>
      <c r="E8075" s="373" t="s">
        <v>430</v>
      </c>
      <c r="F8075" s="375" t="s">
        <v>5798</v>
      </c>
      <c r="G8075" s="376" t="s">
        <v>5305</v>
      </c>
      <c r="H8075" s="377">
        <v>3</v>
      </c>
      <c r="I8075" s="378">
        <v>5.2735133333333319</v>
      </c>
      <c r="J8075" s="378">
        <v>15.82</v>
      </c>
      <c r="K8075" s="379"/>
      <c r="L8075" s="493">
        <v>6.35</v>
      </c>
    </row>
    <row r="8076" spans="1:13" x14ac:dyDescent="0.2">
      <c r="A8076" s="359" t="s">
        <v>12374</v>
      </c>
      <c r="B8076" s="373" t="s">
        <v>5794</v>
      </c>
      <c r="C8076" s="374" t="s">
        <v>5815</v>
      </c>
      <c r="D8076" s="373" t="s">
        <v>5791</v>
      </c>
      <c r="E8076" s="373" t="s">
        <v>5286</v>
      </c>
      <c r="F8076" s="375" t="s">
        <v>5796</v>
      </c>
      <c r="G8076" s="376" t="s">
        <v>86</v>
      </c>
      <c r="H8076" s="377">
        <v>0.58450000000000002</v>
      </c>
      <c r="I8076" s="378">
        <v>11.07</v>
      </c>
      <c r="J8076" s="378">
        <v>6.47</v>
      </c>
      <c r="K8076" s="379"/>
      <c r="L8076" s="493">
        <v>13.34</v>
      </c>
    </row>
    <row r="8077" spans="1:13" x14ac:dyDescent="0.2">
      <c r="A8077" s="359" t="s">
        <v>15789</v>
      </c>
      <c r="B8077" s="396" t="s">
        <v>5794</v>
      </c>
      <c r="C8077" s="397" t="s">
        <v>6197</v>
      </c>
      <c r="D8077" s="396" t="s">
        <v>5791</v>
      </c>
      <c r="E8077" s="396" t="s">
        <v>5364</v>
      </c>
      <c r="F8077" s="398" t="s">
        <v>5798</v>
      </c>
      <c r="G8077" s="399" t="s">
        <v>5885</v>
      </c>
      <c r="H8077" s="400">
        <v>2.5000000000000001E-3</v>
      </c>
      <c r="I8077" s="430">
        <v>154.26</v>
      </c>
      <c r="J8077" s="380">
        <v>0.38</v>
      </c>
      <c r="K8077" s="379"/>
      <c r="L8077" s="489">
        <v>185.84</v>
      </c>
    </row>
    <row r="8078" spans="1:13" ht="12.75" thickBot="1" x14ac:dyDescent="0.25">
      <c r="A8078" s="359" t="s">
        <v>15790</v>
      </c>
      <c r="B8078" s="381" t="s">
        <v>13551</v>
      </c>
      <c r="C8078" s="382" t="s">
        <v>5781</v>
      </c>
      <c r="D8078" s="381" t="s">
        <v>5782</v>
      </c>
      <c r="E8078" s="381" t="s">
        <v>5783</v>
      </c>
      <c r="F8078" s="383" t="s">
        <v>5784</v>
      </c>
      <c r="G8078" s="384" t="s">
        <v>5785</v>
      </c>
      <c r="H8078" s="382" t="s">
        <v>5786</v>
      </c>
      <c r="I8078" s="431" t="s">
        <v>5787</v>
      </c>
      <c r="J8078" s="382" t="s">
        <v>5788</v>
      </c>
      <c r="K8078" s="364"/>
    </row>
    <row r="8079" spans="1:13" ht="12.75" thickTop="1" x14ac:dyDescent="0.2">
      <c r="A8079" s="359" t="s">
        <v>15791</v>
      </c>
      <c r="B8079" s="401" t="s">
        <v>5789</v>
      </c>
      <c r="C8079" s="402" t="s">
        <v>6247</v>
      </c>
      <c r="D8079" s="401" t="s">
        <v>5791</v>
      </c>
      <c r="E8079" s="401" t="s">
        <v>434</v>
      </c>
      <c r="F8079" s="403">
        <v>16</v>
      </c>
      <c r="G8079" s="404" t="s">
        <v>172</v>
      </c>
      <c r="H8079" s="405">
        <v>1</v>
      </c>
      <c r="I8079" s="406">
        <v>11.45</v>
      </c>
      <c r="J8079" s="406">
        <v>11.45</v>
      </c>
      <c r="K8079" s="371"/>
      <c r="L8079" s="496">
        <v>13.8</v>
      </c>
      <c r="M8079" s="488">
        <v>13.8</v>
      </c>
    </row>
    <row r="8080" spans="1:13" x14ac:dyDescent="0.2">
      <c r="A8080" s="359" t="s">
        <v>12375</v>
      </c>
      <c r="B8080" s="373" t="s">
        <v>5794</v>
      </c>
      <c r="C8080" s="374" t="s">
        <v>5840</v>
      </c>
      <c r="D8080" s="373" t="s">
        <v>5791</v>
      </c>
      <c r="E8080" s="373" t="s">
        <v>5288</v>
      </c>
      <c r="F8080" s="375" t="s">
        <v>5796</v>
      </c>
      <c r="G8080" s="376" t="s">
        <v>86</v>
      </c>
      <c r="H8080" s="377">
        <v>0.36159999999999998</v>
      </c>
      <c r="I8080" s="378">
        <v>18.510000000000002</v>
      </c>
      <c r="J8080" s="378">
        <v>6.69</v>
      </c>
      <c r="K8080" s="379"/>
      <c r="L8080" s="493">
        <v>22.3</v>
      </c>
    </row>
    <row r="8081" spans="1:13" x14ac:dyDescent="0.2">
      <c r="A8081" s="359" t="s">
        <v>12377</v>
      </c>
      <c r="B8081" s="373" t="s">
        <v>5794</v>
      </c>
      <c r="C8081" s="374" t="s">
        <v>6196</v>
      </c>
      <c r="D8081" s="373" t="s">
        <v>5791</v>
      </c>
      <c r="E8081" s="373" t="s">
        <v>5378</v>
      </c>
      <c r="F8081" s="375" t="s">
        <v>5798</v>
      </c>
      <c r="G8081" s="376" t="s">
        <v>5298</v>
      </c>
      <c r="H8081" s="377">
        <v>0.16200000000000001</v>
      </c>
      <c r="I8081" s="378">
        <v>0.8</v>
      </c>
      <c r="J8081" s="378">
        <v>0.12</v>
      </c>
      <c r="K8081" s="379"/>
      <c r="L8081" s="493">
        <v>0.97</v>
      </c>
    </row>
    <row r="8082" spans="1:13" x14ac:dyDescent="0.2">
      <c r="A8082" s="359" t="s">
        <v>12378</v>
      </c>
      <c r="B8082" s="373" t="s">
        <v>5794</v>
      </c>
      <c r="C8082" s="374" t="s">
        <v>5797</v>
      </c>
      <c r="D8082" s="373" t="s">
        <v>5791</v>
      </c>
      <c r="E8082" s="373" t="s">
        <v>5380</v>
      </c>
      <c r="F8082" s="375" t="s">
        <v>5798</v>
      </c>
      <c r="G8082" s="376" t="s">
        <v>5298</v>
      </c>
      <c r="H8082" s="377">
        <v>0.16200000000000001</v>
      </c>
      <c r="I8082" s="378">
        <v>0.52</v>
      </c>
      <c r="J8082" s="378">
        <v>0.08</v>
      </c>
      <c r="K8082" s="379"/>
      <c r="L8082" s="493">
        <v>0.63</v>
      </c>
    </row>
    <row r="8083" spans="1:13" x14ac:dyDescent="0.2">
      <c r="A8083" s="359" t="s">
        <v>12379</v>
      </c>
      <c r="B8083" s="373" t="s">
        <v>5794</v>
      </c>
      <c r="C8083" s="374" t="s">
        <v>5815</v>
      </c>
      <c r="D8083" s="373" t="s">
        <v>5791</v>
      </c>
      <c r="E8083" s="373" t="s">
        <v>5286</v>
      </c>
      <c r="F8083" s="375" t="s">
        <v>5796</v>
      </c>
      <c r="G8083" s="376" t="s">
        <v>86</v>
      </c>
      <c r="H8083" s="377">
        <v>0.39389999999999997</v>
      </c>
      <c r="I8083" s="378">
        <v>11.07</v>
      </c>
      <c r="J8083" s="378">
        <v>4.3600000000000003</v>
      </c>
      <c r="K8083" s="379"/>
      <c r="L8083" s="493">
        <v>13.34</v>
      </c>
    </row>
    <row r="8084" spans="1:13" x14ac:dyDescent="0.2">
      <c r="A8084" s="359" t="s">
        <v>12380</v>
      </c>
      <c r="B8084" s="373" t="s">
        <v>5794</v>
      </c>
      <c r="C8084" s="374" t="s">
        <v>6197</v>
      </c>
      <c r="D8084" s="373" t="s">
        <v>5791</v>
      </c>
      <c r="E8084" s="373" t="s">
        <v>5364</v>
      </c>
      <c r="F8084" s="375" t="s">
        <v>5798</v>
      </c>
      <c r="G8084" s="376" t="s">
        <v>5885</v>
      </c>
      <c r="H8084" s="377">
        <v>1.2999999999999999E-3</v>
      </c>
      <c r="I8084" s="378">
        <v>154.26</v>
      </c>
      <c r="J8084" s="378">
        <v>0.2</v>
      </c>
      <c r="K8084" s="379"/>
      <c r="L8084" s="493">
        <v>185.84</v>
      </c>
    </row>
    <row r="8085" spans="1:13" x14ac:dyDescent="0.2">
      <c r="A8085" s="359" t="s">
        <v>12381</v>
      </c>
      <c r="B8085" s="360" t="s">
        <v>13552</v>
      </c>
      <c r="C8085" s="361" t="s">
        <v>5781</v>
      </c>
      <c r="D8085" s="360" t="s">
        <v>5782</v>
      </c>
      <c r="E8085" s="360" t="s">
        <v>5783</v>
      </c>
      <c r="F8085" s="362" t="s">
        <v>5784</v>
      </c>
      <c r="G8085" s="363" t="s">
        <v>5785</v>
      </c>
      <c r="H8085" s="361" t="s">
        <v>5786</v>
      </c>
      <c r="I8085" s="361" t="s">
        <v>5787</v>
      </c>
      <c r="J8085" s="361" t="s">
        <v>5788</v>
      </c>
      <c r="K8085" s="364"/>
      <c r="L8085" s="494"/>
    </row>
    <row r="8086" spans="1:13" x14ac:dyDescent="0.2">
      <c r="A8086" s="359" t="s">
        <v>12382</v>
      </c>
      <c r="B8086" s="365" t="s">
        <v>5789</v>
      </c>
      <c r="C8086" s="366" t="s">
        <v>6243</v>
      </c>
      <c r="D8086" s="365" t="s">
        <v>5791</v>
      </c>
      <c r="E8086" s="365" t="s">
        <v>432</v>
      </c>
      <c r="F8086" s="367">
        <v>16</v>
      </c>
      <c r="G8086" s="368" t="s">
        <v>5385</v>
      </c>
      <c r="H8086" s="369">
        <v>1</v>
      </c>
      <c r="I8086" s="370">
        <v>17.869999999999997</v>
      </c>
      <c r="J8086" s="370">
        <v>17.869999999999997</v>
      </c>
      <c r="K8086" s="371"/>
      <c r="L8086" s="495">
        <v>21.54</v>
      </c>
      <c r="M8086" s="488">
        <v>21.54</v>
      </c>
    </row>
    <row r="8087" spans="1:13" x14ac:dyDescent="0.2">
      <c r="A8087" s="359" t="s">
        <v>12383</v>
      </c>
      <c r="B8087" s="373" t="s">
        <v>5794</v>
      </c>
      <c r="C8087" s="374" t="s">
        <v>5840</v>
      </c>
      <c r="D8087" s="373" t="s">
        <v>5791</v>
      </c>
      <c r="E8087" s="373" t="s">
        <v>5288</v>
      </c>
      <c r="F8087" s="375" t="s">
        <v>5796</v>
      </c>
      <c r="G8087" s="376" t="s">
        <v>86</v>
      </c>
      <c r="H8087" s="377">
        <v>0.30690000000000001</v>
      </c>
      <c r="I8087" s="378">
        <v>18.510000000000002</v>
      </c>
      <c r="J8087" s="378">
        <v>5.68</v>
      </c>
      <c r="K8087" s="379"/>
      <c r="L8087" s="493">
        <v>22.3</v>
      </c>
    </row>
    <row r="8088" spans="1:13" x14ac:dyDescent="0.2">
      <c r="A8088" s="359" t="s">
        <v>15792</v>
      </c>
      <c r="B8088" s="396" t="s">
        <v>5794</v>
      </c>
      <c r="C8088" s="397" t="s">
        <v>5815</v>
      </c>
      <c r="D8088" s="396" t="s">
        <v>5791</v>
      </c>
      <c r="E8088" s="396" t="s">
        <v>5286</v>
      </c>
      <c r="F8088" s="398" t="s">
        <v>5796</v>
      </c>
      <c r="G8088" s="399" t="s">
        <v>86</v>
      </c>
      <c r="H8088" s="400">
        <v>0.29630000000000001</v>
      </c>
      <c r="I8088" s="430">
        <v>11.07</v>
      </c>
      <c r="J8088" s="380">
        <v>3.28</v>
      </c>
      <c r="K8088" s="379"/>
      <c r="L8088" s="489">
        <v>13.34</v>
      </c>
    </row>
    <row r="8089" spans="1:13" ht="12.75" thickBot="1" x14ac:dyDescent="0.25">
      <c r="A8089" s="359" t="s">
        <v>15793</v>
      </c>
      <c r="B8089" s="396" t="s">
        <v>5794</v>
      </c>
      <c r="C8089" s="397" t="s">
        <v>6197</v>
      </c>
      <c r="D8089" s="396" t="s">
        <v>5791</v>
      </c>
      <c r="E8089" s="396" t="s">
        <v>5364</v>
      </c>
      <c r="F8089" s="398" t="s">
        <v>5798</v>
      </c>
      <c r="G8089" s="399" t="s">
        <v>5885</v>
      </c>
      <c r="H8089" s="400">
        <v>2.5000000000000001E-3</v>
      </c>
      <c r="I8089" s="430">
        <v>154.26</v>
      </c>
      <c r="J8089" s="380">
        <v>0.38</v>
      </c>
      <c r="K8089" s="379"/>
      <c r="L8089" s="489">
        <v>185.84</v>
      </c>
    </row>
    <row r="8090" spans="1:13" ht="12.75" thickTop="1" x14ac:dyDescent="0.2">
      <c r="A8090" s="359" t="s">
        <v>15794</v>
      </c>
      <c r="B8090" s="390" t="s">
        <v>5794</v>
      </c>
      <c r="C8090" s="391" t="s">
        <v>6196</v>
      </c>
      <c r="D8090" s="390" t="s">
        <v>5791</v>
      </c>
      <c r="E8090" s="390" t="s">
        <v>5378</v>
      </c>
      <c r="F8090" s="392" t="s">
        <v>5798</v>
      </c>
      <c r="G8090" s="393" t="s">
        <v>5298</v>
      </c>
      <c r="H8090" s="394">
        <v>0.32400000000000001</v>
      </c>
      <c r="I8090" s="395">
        <v>0.8</v>
      </c>
      <c r="J8090" s="395">
        <v>0.25</v>
      </c>
      <c r="K8090" s="379"/>
      <c r="L8090" s="491">
        <v>0.97</v>
      </c>
    </row>
    <row r="8091" spans="1:13" x14ac:dyDescent="0.2">
      <c r="A8091" s="359" t="s">
        <v>12384</v>
      </c>
      <c r="B8091" s="373" t="s">
        <v>5794</v>
      </c>
      <c r="C8091" s="374" t="s">
        <v>5797</v>
      </c>
      <c r="D8091" s="373" t="s">
        <v>5791</v>
      </c>
      <c r="E8091" s="373" t="s">
        <v>5380</v>
      </c>
      <c r="F8091" s="375" t="s">
        <v>5798</v>
      </c>
      <c r="G8091" s="376" t="s">
        <v>5298</v>
      </c>
      <c r="H8091" s="377">
        <v>0.32400000000000001</v>
      </c>
      <c r="I8091" s="378">
        <v>0.52</v>
      </c>
      <c r="J8091" s="378">
        <v>0.16</v>
      </c>
      <c r="K8091" s="379"/>
      <c r="L8091" s="493">
        <v>0.63</v>
      </c>
    </row>
    <row r="8092" spans="1:13" x14ac:dyDescent="0.2">
      <c r="A8092" s="359" t="s">
        <v>12386</v>
      </c>
      <c r="B8092" s="373" t="s">
        <v>5794</v>
      </c>
      <c r="C8092" s="374" t="s">
        <v>6244</v>
      </c>
      <c r="D8092" s="373" t="s">
        <v>5791</v>
      </c>
      <c r="E8092" s="373" t="s">
        <v>6245</v>
      </c>
      <c r="F8092" s="375" t="s">
        <v>5798</v>
      </c>
      <c r="G8092" s="376" t="s">
        <v>5305</v>
      </c>
      <c r="H8092" s="377">
        <v>3</v>
      </c>
      <c r="I8092" s="378">
        <v>2.7067500000000004</v>
      </c>
      <c r="J8092" s="378">
        <v>8.1199999999999992</v>
      </c>
      <c r="K8092" s="379"/>
      <c r="L8092" s="493">
        <v>3.26</v>
      </c>
    </row>
    <row r="8093" spans="1:13" x14ac:dyDescent="0.2">
      <c r="A8093" s="359" t="s">
        <v>12387</v>
      </c>
      <c r="B8093" s="360" t="s">
        <v>13553</v>
      </c>
      <c r="C8093" s="361" t="s">
        <v>5781</v>
      </c>
      <c r="D8093" s="360" t="s">
        <v>5782</v>
      </c>
      <c r="E8093" s="360" t="s">
        <v>5783</v>
      </c>
      <c r="F8093" s="362" t="s">
        <v>5784</v>
      </c>
      <c r="G8093" s="363" t="s">
        <v>5785</v>
      </c>
      <c r="H8093" s="361" t="s">
        <v>5786</v>
      </c>
      <c r="I8093" s="361" t="s">
        <v>5787</v>
      </c>
      <c r="J8093" s="361" t="s">
        <v>5788</v>
      </c>
      <c r="K8093" s="364"/>
      <c r="L8093" s="494"/>
    </row>
    <row r="8094" spans="1:13" x14ac:dyDescent="0.2">
      <c r="A8094" s="359" t="s">
        <v>12388</v>
      </c>
      <c r="B8094" s="365" t="s">
        <v>5789</v>
      </c>
      <c r="C8094" s="366" t="s">
        <v>5946</v>
      </c>
      <c r="D8094" s="365" t="s">
        <v>5791</v>
      </c>
      <c r="E8094" s="365" t="s">
        <v>261</v>
      </c>
      <c r="F8094" s="367">
        <v>16</v>
      </c>
      <c r="G8094" s="368" t="s">
        <v>5385</v>
      </c>
      <c r="H8094" s="369">
        <v>1</v>
      </c>
      <c r="I8094" s="370">
        <v>51.76</v>
      </c>
      <c r="J8094" s="370">
        <v>51.76</v>
      </c>
      <c r="K8094" s="371"/>
      <c r="L8094" s="495">
        <v>62.37</v>
      </c>
      <c r="M8094" s="488">
        <v>62.37</v>
      </c>
    </row>
    <row r="8095" spans="1:13" x14ac:dyDescent="0.2">
      <c r="A8095" s="359" t="s">
        <v>12389</v>
      </c>
      <c r="B8095" s="373" t="s">
        <v>5794</v>
      </c>
      <c r="C8095" s="374" t="s">
        <v>5947</v>
      </c>
      <c r="D8095" s="373" t="s">
        <v>5791</v>
      </c>
      <c r="E8095" s="373" t="s">
        <v>5948</v>
      </c>
      <c r="F8095" s="375" t="s">
        <v>5796</v>
      </c>
      <c r="G8095" s="376" t="s">
        <v>86</v>
      </c>
      <c r="H8095" s="377">
        <v>1.7</v>
      </c>
      <c r="I8095" s="378">
        <v>16.694241379310345</v>
      </c>
      <c r="J8095" s="378">
        <v>28.38</v>
      </c>
      <c r="K8095" s="379"/>
      <c r="L8095" s="493">
        <v>20.12</v>
      </c>
    </row>
    <row r="8096" spans="1:13" x14ac:dyDescent="0.2">
      <c r="A8096" s="359" t="s">
        <v>12390</v>
      </c>
      <c r="B8096" s="373" t="s">
        <v>5794</v>
      </c>
      <c r="C8096" s="374" t="s">
        <v>5949</v>
      </c>
      <c r="D8096" s="373" t="s">
        <v>5791</v>
      </c>
      <c r="E8096" s="373" t="s">
        <v>5950</v>
      </c>
      <c r="F8096" s="375" t="s">
        <v>5798</v>
      </c>
      <c r="G8096" s="376" t="s">
        <v>5385</v>
      </c>
      <c r="H8096" s="377">
        <v>1</v>
      </c>
      <c r="I8096" s="378">
        <v>23.38</v>
      </c>
      <c r="J8096" s="378">
        <v>23.38</v>
      </c>
      <c r="K8096" s="379"/>
      <c r="L8096" s="493">
        <v>28.17</v>
      </c>
    </row>
    <row r="8097" spans="1:13" x14ac:dyDescent="0.2">
      <c r="A8097" s="359" t="s">
        <v>12391</v>
      </c>
      <c r="B8097" s="360" t="s">
        <v>13554</v>
      </c>
      <c r="C8097" s="361" t="s">
        <v>5781</v>
      </c>
      <c r="D8097" s="360" t="s">
        <v>5782</v>
      </c>
      <c r="E8097" s="360" t="s">
        <v>5783</v>
      </c>
      <c r="F8097" s="362" t="s">
        <v>5784</v>
      </c>
      <c r="G8097" s="363" t="s">
        <v>5785</v>
      </c>
      <c r="H8097" s="361" t="s">
        <v>5786</v>
      </c>
      <c r="I8097" s="361" t="s">
        <v>5787</v>
      </c>
      <c r="J8097" s="361" t="s">
        <v>5788</v>
      </c>
      <c r="K8097" s="364"/>
      <c r="L8097" s="494"/>
    </row>
    <row r="8098" spans="1:13" x14ac:dyDescent="0.2">
      <c r="A8098" s="359" t="s">
        <v>15795</v>
      </c>
      <c r="B8098" s="385" t="s">
        <v>5789</v>
      </c>
      <c r="C8098" s="386" t="s">
        <v>6484</v>
      </c>
      <c r="D8098" s="385" t="s">
        <v>5791</v>
      </c>
      <c r="E8098" s="385" t="s">
        <v>623</v>
      </c>
      <c r="F8098" s="387">
        <v>22</v>
      </c>
      <c r="G8098" s="388" t="s">
        <v>5885</v>
      </c>
      <c r="H8098" s="389">
        <v>1</v>
      </c>
      <c r="I8098" s="432">
        <v>166.91000000000003</v>
      </c>
      <c r="J8098" s="372">
        <v>166.91000000000003</v>
      </c>
      <c r="K8098" s="371"/>
      <c r="L8098" s="488">
        <v>201.09</v>
      </c>
      <c r="M8098" s="488">
        <v>201.09</v>
      </c>
    </row>
    <row r="8099" spans="1:13" ht="12.75" thickBot="1" x14ac:dyDescent="0.25">
      <c r="A8099" s="359" t="s">
        <v>15796</v>
      </c>
      <c r="B8099" s="396" t="s">
        <v>5794</v>
      </c>
      <c r="C8099" s="397" t="s">
        <v>5815</v>
      </c>
      <c r="D8099" s="396" t="s">
        <v>5791</v>
      </c>
      <c r="E8099" s="396" t="s">
        <v>5286</v>
      </c>
      <c r="F8099" s="398" t="s">
        <v>5796</v>
      </c>
      <c r="G8099" s="399" t="s">
        <v>86</v>
      </c>
      <c r="H8099" s="400">
        <v>1.89</v>
      </c>
      <c r="I8099" s="430">
        <v>11.07</v>
      </c>
      <c r="J8099" s="380">
        <v>20.92</v>
      </c>
      <c r="K8099" s="379"/>
      <c r="L8099" s="489">
        <v>13.34</v>
      </c>
    </row>
    <row r="8100" spans="1:13" ht="12.75" thickTop="1" x14ac:dyDescent="0.2">
      <c r="A8100" s="359" t="s">
        <v>15797</v>
      </c>
      <c r="B8100" s="390" t="s">
        <v>5794</v>
      </c>
      <c r="C8100" s="391" t="s">
        <v>6429</v>
      </c>
      <c r="D8100" s="390" t="s">
        <v>5791</v>
      </c>
      <c r="E8100" s="390" t="s">
        <v>6430</v>
      </c>
      <c r="F8100" s="392" t="s">
        <v>5798</v>
      </c>
      <c r="G8100" s="393" t="s">
        <v>5885</v>
      </c>
      <c r="H8100" s="394">
        <v>0.6</v>
      </c>
      <c r="I8100" s="395">
        <v>125.07</v>
      </c>
      <c r="J8100" s="395">
        <v>75.040000000000006</v>
      </c>
      <c r="K8100" s="379"/>
      <c r="L8100" s="491">
        <v>150.66999999999999</v>
      </c>
    </row>
    <row r="8101" spans="1:13" x14ac:dyDescent="0.2">
      <c r="A8101" s="359" t="s">
        <v>12392</v>
      </c>
      <c r="B8101" s="373" t="s">
        <v>5794</v>
      </c>
      <c r="C8101" s="374" t="s">
        <v>5967</v>
      </c>
      <c r="D8101" s="373" t="s">
        <v>5791</v>
      </c>
      <c r="E8101" s="373" t="s">
        <v>5375</v>
      </c>
      <c r="F8101" s="375" t="s">
        <v>5798</v>
      </c>
      <c r="G8101" s="376" t="s">
        <v>5885</v>
      </c>
      <c r="H8101" s="377">
        <v>0.6</v>
      </c>
      <c r="I8101" s="378">
        <v>118.26</v>
      </c>
      <c r="J8101" s="378">
        <v>70.95</v>
      </c>
      <c r="K8101" s="379"/>
      <c r="L8101" s="493">
        <v>142.47</v>
      </c>
    </row>
    <row r="8102" spans="1:13" x14ac:dyDescent="0.2">
      <c r="A8102" s="359" t="s">
        <v>12394</v>
      </c>
      <c r="B8102" s="360" t="s">
        <v>13555</v>
      </c>
      <c r="C8102" s="361" t="s">
        <v>5781</v>
      </c>
      <c r="D8102" s="360" t="s">
        <v>5782</v>
      </c>
      <c r="E8102" s="360" t="s">
        <v>5783</v>
      </c>
      <c r="F8102" s="362" t="s">
        <v>5784</v>
      </c>
      <c r="G8102" s="363" t="s">
        <v>5785</v>
      </c>
      <c r="H8102" s="361" t="s">
        <v>5786</v>
      </c>
      <c r="I8102" s="361" t="s">
        <v>5787</v>
      </c>
      <c r="J8102" s="361" t="s">
        <v>5788</v>
      </c>
      <c r="K8102" s="364"/>
      <c r="L8102" s="494"/>
    </row>
    <row r="8103" spans="1:13" x14ac:dyDescent="0.2">
      <c r="A8103" s="359" t="s">
        <v>12395</v>
      </c>
      <c r="B8103" s="365" t="s">
        <v>5789</v>
      </c>
      <c r="C8103" s="366" t="s">
        <v>6486</v>
      </c>
      <c r="D8103" s="365" t="s">
        <v>5791</v>
      </c>
      <c r="E8103" s="365" t="s">
        <v>625</v>
      </c>
      <c r="F8103" s="367">
        <v>22</v>
      </c>
      <c r="G8103" s="368" t="s">
        <v>5793</v>
      </c>
      <c r="H8103" s="369">
        <v>1</v>
      </c>
      <c r="I8103" s="370">
        <v>32.700000000000003</v>
      </c>
      <c r="J8103" s="370">
        <v>32.700000000000003</v>
      </c>
      <c r="K8103" s="371"/>
      <c r="L8103" s="495">
        <v>39.369999999999997</v>
      </c>
      <c r="M8103" s="488">
        <v>39.369999999999997</v>
      </c>
    </row>
    <row r="8104" spans="1:13" x14ac:dyDescent="0.2">
      <c r="A8104" s="359" t="s">
        <v>12396</v>
      </c>
      <c r="B8104" s="373" t="s">
        <v>5794</v>
      </c>
      <c r="C8104" s="374" t="s">
        <v>5840</v>
      </c>
      <c r="D8104" s="373" t="s">
        <v>5791</v>
      </c>
      <c r="E8104" s="373" t="s">
        <v>5288</v>
      </c>
      <c r="F8104" s="375" t="s">
        <v>5796</v>
      </c>
      <c r="G8104" s="376" t="s">
        <v>86</v>
      </c>
      <c r="H8104" s="377">
        <v>0.27700000000000002</v>
      </c>
      <c r="I8104" s="378">
        <v>18.510000000000002</v>
      </c>
      <c r="J8104" s="378">
        <v>5.12</v>
      </c>
      <c r="K8104" s="379"/>
      <c r="L8104" s="493">
        <v>22.3</v>
      </c>
    </row>
    <row r="8105" spans="1:13" x14ac:dyDescent="0.2">
      <c r="A8105" s="359" t="s">
        <v>12397</v>
      </c>
      <c r="B8105" s="373" t="s">
        <v>5794</v>
      </c>
      <c r="C8105" s="374" t="s">
        <v>5815</v>
      </c>
      <c r="D8105" s="373" t="s">
        <v>5791</v>
      </c>
      <c r="E8105" s="373" t="s">
        <v>5286</v>
      </c>
      <c r="F8105" s="375" t="s">
        <v>5796</v>
      </c>
      <c r="G8105" s="376" t="s">
        <v>86</v>
      </c>
      <c r="H8105" s="377">
        <v>0.2863</v>
      </c>
      <c r="I8105" s="378">
        <v>11.07</v>
      </c>
      <c r="J8105" s="378">
        <v>3.16</v>
      </c>
      <c r="K8105" s="379"/>
      <c r="L8105" s="493">
        <v>13.34</v>
      </c>
    </row>
    <row r="8106" spans="1:13" x14ac:dyDescent="0.2">
      <c r="A8106" s="359" t="s">
        <v>12398</v>
      </c>
      <c r="B8106" s="373" t="s">
        <v>5794</v>
      </c>
      <c r="C8106" s="374" t="s">
        <v>6487</v>
      </c>
      <c r="D8106" s="373" t="s">
        <v>5791</v>
      </c>
      <c r="E8106" s="373" t="s">
        <v>6488</v>
      </c>
      <c r="F8106" s="375" t="s">
        <v>5798</v>
      </c>
      <c r="G8106" s="376" t="s">
        <v>5885</v>
      </c>
      <c r="H8106" s="377">
        <v>5.0999999999999997E-2</v>
      </c>
      <c r="I8106" s="378">
        <v>409.23</v>
      </c>
      <c r="J8106" s="378">
        <v>20.87</v>
      </c>
      <c r="K8106" s="379"/>
      <c r="L8106" s="493">
        <v>493</v>
      </c>
    </row>
    <row r="8107" spans="1:13" x14ac:dyDescent="0.2">
      <c r="A8107" s="359" t="s">
        <v>12399</v>
      </c>
      <c r="B8107" s="373" t="s">
        <v>5794</v>
      </c>
      <c r="C8107" s="374" t="s">
        <v>6489</v>
      </c>
      <c r="D8107" s="373" t="s">
        <v>5791</v>
      </c>
      <c r="E8107" s="373" t="s">
        <v>6490</v>
      </c>
      <c r="F8107" s="375" t="s">
        <v>5798</v>
      </c>
      <c r="G8107" s="376" t="s">
        <v>5385</v>
      </c>
      <c r="H8107" s="377">
        <v>0.85709999999999997</v>
      </c>
      <c r="I8107" s="378">
        <v>0.24</v>
      </c>
      <c r="J8107" s="378">
        <v>0.2</v>
      </c>
      <c r="K8107" s="379"/>
      <c r="L8107" s="493">
        <v>0.28999999999999998</v>
      </c>
    </row>
    <row r="8108" spans="1:13" ht="24" x14ac:dyDescent="0.2">
      <c r="A8108" s="359" t="s">
        <v>12400</v>
      </c>
      <c r="B8108" s="373" t="s">
        <v>5794</v>
      </c>
      <c r="C8108" s="374" t="s">
        <v>6491</v>
      </c>
      <c r="D8108" s="373" t="s">
        <v>5791</v>
      </c>
      <c r="E8108" s="373" t="s">
        <v>6492</v>
      </c>
      <c r="F8108" s="375" t="s">
        <v>5798</v>
      </c>
      <c r="G8108" s="376" t="s">
        <v>5793</v>
      </c>
      <c r="H8108" s="377">
        <v>1</v>
      </c>
      <c r="I8108" s="378">
        <v>1.68</v>
      </c>
      <c r="J8108" s="378">
        <v>1.68</v>
      </c>
      <c r="K8108" s="379"/>
      <c r="L8108" s="493">
        <v>2.0299999999999998</v>
      </c>
    </row>
    <row r="8109" spans="1:13" x14ac:dyDescent="0.2">
      <c r="A8109" s="359" t="s">
        <v>12401</v>
      </c>
      <c r="B8109" s="373" t="s">
        <v>5794</v>
      </c>
      <c r="C8109" s="374" t="s">
        <v>6493</v>
      </c>
      <c r="D8109" s="373" t="s">
        <v>5791</v>
      </c>
      <c r="E8109" s="373" t="s">
        <v>6494</v>
      </c>
      <c r="F8109" s="375" t="s">
        <v>5798</v>
      </c>
      <c r="G8109" s="376" t="s">
        <v>6495</v>
      </c>
      <c r="H8109" s="377">
        <v>16.5</v>
      </c>
      <c r="I8109" s="378">
        <v>0.10170000000000007</v>
      </c>
      <c r="J8109" s="378">
        <v>1.67</v>
      </c>
      <c r="K8109" s="379"/>
      <c r="L8109" s="493">
        <v>0.12</v>
      </c>
    </row>
    <row r="8110" spans="1:13" x14ac:dyDescent="0.2">
      <c r="A8110" s="359" t="s">
        <v>12402</v>
      </c>
      <c r="B8110" s="360" t="s">
        <v>13556</v>
      </c>
      <c r="C8110" s="361" t="s">
        <v>5781</v>
      </c>
      <c r="D8110" s="360" t="s">
        <v>5782</v>
      </c>
      <c r="E8110" s="360" t="s">
        <v>5783</v>
      </c>
      <c r="F8110" s="362" t="s">
        <v>5784</v>
      </c>
      <c r="G8110" s="363" t="s">
        <v>5785</v>
      </c>
      <c r="H8110" s="361" t="s">
        <v>5786</v>
      </c>
      <c r="I8110" s="361" t="s">
        <v>5787</v>
      </c>
      <c r="J8110" s="361" t="s">
        <v>5788</v>
      </c>
      <c r="K8110" s="364"/>
      <c r="L8110" s="494"/>
    </row>
    <row r="8111" spans="1:13" x14ac:dyDescent="0.2">
      <c r="A8111" s="359" t="s">
        <v>12403</v>
      </c>
      <c r="B8111" s="365" t="s">
        <v>5789</v>
      </c>
      <c r="C8111" s="366" t="s">
        <v>6369</v>
      </c>
      <c r="D8111" s="365" t="s">
        <v>5791</v>
      </c>
      <c r="E8111" s="365" t="s">
        <v>513</v>
      </c>
      <c r="F8111" s="367">
        <v>26</v>
      </c>
      <c r="G8111" s="368" t="s">
        <v>5793</v>
      </c>
      <c r="H8111" s="369">
        <v>1</v>
      </c>
      <c r="I8111" s="370">
        <v>11.02</v>
      </c>
      <c r="J8111" s="370">
        <v>11.02</v>
      </c>
      <c r="K8111" s="371"/>
      <c r="L8111" s="495">
        <v>13.26</v>
      </c>
      <c r="M8111" s="488">
        <v>13.26</v>
      </c>
    </row>
    <row r="8112" spans="1:13" x14ac:dyDescent="0.2">
      <c r="A8112" s="359" t="s">
        <v>12404</v>
      </c>
      <c r="B8112" s="373" t="s">
        <v>5794</v>
      </c>
      <c r="C8112" s="374" t="s">
        <v>5795</v>
      </c>
      <c r="D8112" s="373" t="s">
        <v>5791</v>
      </c>
      <c r="E8112" s="373" t="s">
        <v>5302</v>
      </c>
      <c r="F8112" s="375" t="s">
        <v>5796</v>
      </c>
      <c r="G8112" s="376" t="s">
        <v>86</v>
      </c>
      <c r="H8112" s="377">
        <v>7.0000000000000007E-2</v>
      </c>
      <c r="I8112" s="378">
        <v>12.5</v>
      </c>
      <c r="J8112" s="378">
        <v>0.87</v>
      </c>
      <c r="K8112" s="379"/>
      <c r="L8112" s="493">
        <v>15.06</v>
      </c>
    </row>
    <row r="8113" spans="1:13" x14ac:dyDescent="0.2">
      <c r="A8113" s="359" t="s">
        <v>12405</v>
      </c>
      <c r="B8113" s="373" t="s">
        <v>5794</v>
      </c>
      <c r="C8113" s="374" t="s">
        <v>6283</v>
      </c>
      <c r="D8113" s="373" t="s">
        <v>5791</v>
      </c>
      <c r="E8113" s="373" t="s">
        <v>5557</v>
      </c>
      <c r="F8113" s="375" t="s">
        <v>5796</v>
      </c>
      <c r="G8113" s="376" t="s">
        <v>86</v>
      </c>
      <c r="H8113" s="377">
        <v>0.13</v>
      </c>
      <c r="I8113" s="378">
        <v>18.510000000000002</v>
      </c>
      <c r="J8113" s="378">
        <v>2.4</v>
      </c>
      <c r="K8113" s="379"/>
      <c r="L8113" s="493">
        <v>22.3</v>
      </c>
    </row>
    <row r="8114" spans="1:13" ht="36" x14ac:dyDescent="0.2">
      <c r="A8114" s="359" t="s">
        <v>12406</v>
      </c>
      <c r="B8114" s="373" t="s">
        <v>5794</v>
      </c>
      <c r="C8114" s="374" t="s">
        <v>6364</v>
      </c>
      <c r="D8114" s="373" t="s">
        <v>5791</v>
      </c>
      <c r="E8114" s="373" t="s">
        <v>6365</v>
      </c>
      <c r="F8114" s="375" t="s">
        <v>5798</v>
      </c>
      <c r="G8114" s="376" t="s">
        <v>5305</v>
      </c>
      <c r="H8114" s="377">
        <v>5.3E-3</v>
      </c>
      <c r="I8114" s="378">
        <v>2.2599999999999998</v>
      </c>
      <c r="J8114" s="378">
        <v>0.01</v>
      </c>
      <c r="K8114" s="379"/>
      <c r="L8114" s="493">
        <v>2.73</v>
      </c>
    </row>
    <row r="8115" spans="1:13" x14ac:dyDescent="0.2">
      <c r="A8115" s="359" t="s">
        <v>12407</v>
      </c>
      <c r="B8115" s="373" t="s">
        <v>5794</v>
      </c>
      <c r="C8115" s="374" t="s">
        <v>6370</v>
      </c>
      <c r="D8115" s="373" t="s">
        <v>5791</v>
      </c>
      <c r="E8115" s="373" t="s">
        <v>6371</v>
      </c>
      <c r="F8115" s="375" t="s">
        <v>5798</v>
      </c>
      <c r="G8115" s="376" t="s">
        <v>5566</v>
      </c>
      <c r="H8115" s="377">
        <v>0.03</v>
      </c>
      <c r="I8115" s="378">
        <v>21.18</v>
      </c>
      <c r="J8115" s="378">
        <v>0.63</v>
      </c>
      <c r="K8115" s="379"/>
      <c r="L8115" s="493">
        <v>25.52</v>
      </c>
    </row>
    <row r="8116" spans="1:13" x14ac:dyDescent="0.2">
      <c r="A8116" s="359" t="s">
        <v>12408</v>
      </c>
      <c r="B8116" s="373" t="s">
        <v>5794</v>
      </c>
      <c r="C8116" s="374" t="s">
        <v>6259</v>
      </c>
      <c r="D8116" s="373" t="s">
        <v>5791</v>
      </c>
      <c r="E8116" s="373" t="s">
        <v>5411</v>
      </c>
      <c r="F8116" s="375" t="s">
        <v>5798</v>
      </c>
      <c r="G8116" s="376" t="s">
        <v>5305</v>
      </c>
      <c r="H8116" s="377">
        <v>0.25</v>
      </c>
      <c r="I8116" s="378">
        <v>2.2848000000000002</v>
      </c>
      <c r="J8116" s="378">
        <v>0.56999999999999995</v>
      </c>
      <c r="K8116" s="379"/>
      <c r="L8116" s="493">
        <v>2.71</v>
      </c>
    </row>
    <row r="8117" spans="1:13" ht="24" x14ac:dyDescent="0.2">
      <c r="A8117" s="359" t="s">
        <v>15798</v>
      </c>
      <c r="B8117" s="396" t="s">
        <v>5794</v>
      </c>
      <c r="C8117" s="397" t="s">
        <v>6372</v>
      </c>
      <c r="D8117" s="396" t="s">
        <v>5791</v>
      </c>
      <c r="E8117" s="396" t="s">
        <v>6373</v>
      </c>
      <c r="F8117" s="398" t="s">
        <v>5798</v>
      </c>
      <c r="G8117" s="399" t="s">
        <v>5566</v>
      </c>
      <c r="H8117" s="400">
        <v>0.16</v>
      </c>
      <c r="I8117" s="430">
        <v>40.89</v>
      </c>
      <c r="J8117" s="380">
        <v>6.54</v>
      </c>
      <c r="K8117" s="379"/>
      <c r="L8117" s="489">
        <v>49.27</v>
      </c>
    </row>
    <row r="8118" spans="1:13" ht="12.75" thickBot="1" x14ac:dyDescent="0.25">
      <c r="A8118" s="359" t="s">
        <v>15799</v>
      </c>
      <c r="B8118" s="381" t="s">
        <v>13557</v>
      </c>
      <c r="C8118" s="382" t="s">
        <v>5781</v>
      </c>
      <c r="D8118" s="381" t="s">
        <v>5782</v>
      </c>
      <c r="E8118" s="381" t="s">
        <v>5783</v>
      </c>
      <c r="F8118" s="383" t="s">
        <v>5784</v>
      </c>
      <c r="G8118" s="384" t="s">
        <v>5785</v>
      </c>
      <c r="H8118" s="382" t="s">
        <v>5786</v>
      </c>
      <c r="I8118" s="431" t="s">
        <v>5787</v>
      </c>
      <c r="J8118" s="382" t="s">
        <v>5788</v>
      </c>
      <c r="K8118" s="364"/>
    </row>
    <row r="8119" spans="1:13" ht="12.75" thickTop="1" x14ac:dyDescent="0.2">
      <c r="A8119" s="359" t="s">
        <v>15800</v>
      </c>
      <c r="B8119" s="401" t="s">
        <v>5789</v>
      </c>
      <c r="C8119" s="402" t="s">
        <v>6462</v>
      </c>
      <c r="D8119" s="401" t="s">
        <v>5791</v>
      </c>
      <c r="E8119" s="401" t="s">
        <v>601</v>
      </c>
      <c r="F8119" s="403">
        <v>4</v>
      </c>
      <c r="G8119" s="404" t="s">
        <v>5885</v>
      </c>
      <c r="H8119" s="405">
        <v>1</v>
      </c>
      <c r="I8119" s="406">
        <v>1.46</v>
      </c>
      <c r="J8119" s="406">
        <v>1.46</v>
      </c>
      <c r="K8119" s="371"/>
      <c r="L8119" s="496">
        <v>1.76</v>
      </c>
      <c r="M8119" s="488">
        <v>1.76</v>
      </c>
    </row>
    <row r="8120" spans="1:13" x14ac:dyDescent="0.2">
      <c r="A8120" s="359" t="s">
        <v>12409</v>
      </c>
      <c r="B8120" s="373" t="s">
        <v>5794</v>
      </c>
      <c r="C8120" s="374" t="s">
        <v>6463</v>
      </c>
      <c r="D8120" s="373" t="s">
        <v>5791</v>
      </c>
      <c r="E8120" s="373" t="s">
        <v>6464</v>
      </c>
      <c r="F8120" s="375" t="s">
        <v>5798</v>
      </c>
      <c r="G8120" s="376" t="s">
        <v>5885</v>
      </c>
      <c r="H8120" s="377">
        <v>1</v>
      </c>
      <c r="I8120" s="378">
        <v>1.46</v>
      </c>
      <c r="J8120" s="378">
        <v>1.46</v>
      </c>
      <c r="K8120" s="379"/>
      <c r="L8120" s="493">
        <v>1.76</v>
      </c>
    </row>
    <row r="8121" spans="1:13" x14ac:dyDescent="0.2">
      <c r="A8121" s="359" t="s">
        <v>12411</v>
      </c>
      <c r="B8121" s="360" t="s">
        <v>13558</v>
      </c>
      <c r="C8121" s="361" t="s">
        <v>5781</v>
      </c>
      <c r="D8121" s="360" t="s">
        <v>5782</v>
      </c>
      <c r="E8121" s="360" t="s">
        <v>5783</v>
      </c>
      <c r="F8121" s="362" t="s">
        <v>5784</v>
      </c>
      <c r="G8121" s="363" t="s">
        <v>5785</v>
      </c>
      <c r="H8121" s="361" t="s">
        <v>5786</v>
      </c>
      <c r="I8121" s="361" t="s">
        <v>5787</v>
      </c>
      <c r="J8121" s="361" t="s">
        <v>5788</v>
      </c>
      <c r="K8121" s="364"/>
      <c r="L8121" s="494"/>
    </row>
    <row r="8122" spans="1:13" x14ac:dyDescent="0.2">
      <c r="A8122" s="359" t="s">
        <v>12413</v>
      </c>
      <c r="B8122" s="365" t="s">
        <v>5789</v>
      </c>
      <c r="C8122" s="366" t="s">
        <v>6466</v>
      </c>
      <c r="D8122" s="365" t="s">
        <v>5791</v>
      </c>
      <c r="E8122" s="365" t="s">
        <v>603</v>
      </c>
      <c r="F8122" s="367">
        <v>4</v>
      </c>
      <c r="G8122" s="368" t="s">
        <v>5885</v>
      </c>
      <c r="H8122" s="369">
        <v>1</v>
      </c>
      <c r="I8122" s="370">
        <v>1.07</v>
      </c>
      <c r="J8122" s="370">
        <v>1.07</v>
      </c>
      <c r="K8122" s="371"/>
      <c r="L8122" s="495">
        <v>1.29</v>
      </c>
      <c r="M8122" s="488">
        <v>1.29</v>
      </c>
    </row>
    <row r="8123" spans="1:13" x14ac:dyDescent="0.2">
      <c r="A8123" s="359" t="s">
        <v>12414</v>
      </c>
      <c r="B8123" s="373" t="s">
        <v>5794</v>
      </c>
      <c r="C8123" s="374" t="s">
        <v>6467</v>
      </c>
      <c r="D8123" s="373" t="s">
        <v>5791</v>
      </c>
      <c r="E8123" s="373" t="s">
        <v>6468</v>
      </c>
      <c r="F8123" s="375" t="s">
        <v>5798</v>
      </c>
      <c r="G8123" s="376" t="s">
        <v>5885</v>
      </c>
      <c r="H8123" s="377">
        <v>1</v>
      </c>
      <c r="I8123" s="378">
        <v>1.07</v>
      </c>
      <c r="J8123" s="378">
        <v>1.07</v>
      </c>
      <c r="K8123" s="379"/>
      <c r="L8123" s="493">
        <v>1.29</v>
      </c>
    </row>
    <row r="8124" spans="1:13" x14ac:dyDescent="0.2">
      <c r="A8124" s="359" t="s">
        <v>12415</v>
      </c>
      <c r="B8124" s="360" t="s">
        <v>13559</v>
      </c>
      <c r="C8124" s="361" t="s">
        <v>5781</v>
      </c>
      <c r="D8124" s="360" t="s">
        <v>5782</v>
      </c>
      <c r="E8124" s="360" t="s">
        <v>5783</v>
      </c>
      <c r="F8124" s="362" t="s">
        <v>5784</v>
      </c>
      <c r="G8124" s="363" t="s">
        <v>5785</v>
      </c>
      <c r="H8124" s="361" t="s">
        <v>5786</v>
      </c>
      <c r="I8124" s="361" t="s">
        <v>5787</v>
      </c>
      <c r="J8124" s="361" t="s">
        <v>5788</v>
      </c>
      <c r="K8124" s="364"/>
      <c r="L8124" s="494"/>
    </row>
    <row r="8125" spans="1:13" x14ac:dyDescent="0.2">
      <c r="A8125" s="359" t="s">
        <v>12416</v>
      </c>
      <c r="B8125" s="365" t="s">
        <v>5789</v>
      </c>
      <c r="C8125" s="366" t="s">
        <v>6470</v>
      </c>
      <c r="D8125" s="365" t="s">
        <v>5791</v>
      </c>
      <c r="E8125" s="365" t="s">
        <v>605</v>
      </c>
      <c r="F8125" s="367">
        <v>4</v>
      </c>
      <c r="G8125" s="368" t="s">
        <v>5885</v>
      </c>
      <c r="H8125" s="369">
        <v>1</v>
      </c>
      <c r="I8125" s="370">
        <v>4.1500000000000004</v>
      </c>
      <c r="J8125" s="370">
        <v>4.1500000000000004</v>
      </c>
      <c r="K8125" s="371"/>
      <c r="L8125" s="495">
        <v>5</v>
      </c>
      <c r="M8125" s="488">
        <v>5</v>
      </c>
    </row>
    <row r="8126" spans="1:13" x14ac:dyDescent="0.2">
      <c r="A8126" s="359" t="s">
        <v>12417</v>
      </c>
      <c r="B8126" s="373" t="s">
        <v>5794</v>
      </c>
      <c r="C8126" s="374" t="s">
        <v>6471</v>
      </c>
      <c r="D8126" s="373" t="s">
        <v>5791</v>
      </c>
      <c r="E8126" s="373" t="s">
        <v>605</v>
      </c>
      <c r="F8126" s="375" t="s">
        <v>5798</v>
      </c>
      <c r="G8126" s="376" t="s">
        <v>5885</v>
      </c>
      <c r="H8126" s="377">
        <v>1</v>
      </c>
      <c r="I8126" s="378">
        <v>4.1500000000000004</v>
      </c>
      <c r="J8126" s="378">
        <v>4.1500000000000004</v>
      </c>
      <c r="K8126" s="379"/>
      <c r="L8126" s="493">
        <v>5</v>
      </c>
    </row>
    <row r="8127" spans="1:13" x14ac:dyDescent="0.2">
      <c r="A8127" s="359" t="s">
        <v>12418</v>
      </c>
      <c r="B8127" s="360" t="s">
        <v>13560</v>
      </c>
      <c r="C8127" s="361" t="s">
        <v>5781</v>
      </c>
      <c r="D8127" s="360" t="s">
        <v>5782</v>
      </c>
      <c r="E8127" s="360" t="s">
        <v>5783</v>
      </c>
      <c r="F8127" s="362" t="s">
        <v>5784</v>
      </c>
      <c r="G8127" s="363" t="s">
        <v>5785</v>
      </c>
      <c r="H8127" s="361" t="s">
        <v>5786</v>
      </c>
      <c r="I8127" s="361" t="s">
        <v>5787</v>
      </c>
      <c r="J8127" s="361" t="s">
        <v>5788</v>
      </c>
      <c r="K8127" s="364"/>
      <c r="L8127" s="494"/>
    </row>
    <row r="8128" spans="1:13" x14ac:dyDescent="0.2">
      <c r="A8128" s="359" t="s">
        <v>12421</v>
      </c>
      <c r="B8128" s="365" t="s">
        <v>5789</v>
      </c>
      <c r="C8128" s="366" t="s">
        <v>6473</v>
      </c>
      <c r="D8128" s="365" t="s">
        <v>5791</v>
      </c>
      <c r="E8128" s="365" t="s">
        <v>607</v>
      </c>
      <c r="F8128" s="367">
        <v>4</v>
      </c>
      <c r="G8128" s="368" t="s">
        <v>6474</v>
      </c>
      <c r="H8128" s="369">
        <v>1</v>
      </c>
      <c r="I8128" s="370">
        <v>2.0299999999999998</v>
      </c>
      <c r="J8128" s="370">
        <v>2.0299999999999998</v>
      </c>
      <c r="K8128" s="371"/>
      <c r="L8128" s="495">
        <v>2.4500000000000002</v>
      </c>
      <c r="M8128" s="488">
        <v>2.4500000000000002</v>
      </c>
    </row>
    <row r="8129" spans="1:13" ht="24" x14ac:dyDescent="0.2">
      <c r="A8129" s="359" t="s">
        <v>12422</v>
      </c>
      <c r="B8129" s="373" t="s">
        <v>5794</v>
      </c>
      <c r="C8129" s="374" t="s">
        <v>6475</v>
      </c>
      <c r="D8129" s="373" t="s">
        <v>5791</v>
      </c>
      <c r="E8129" s="373" t="s">
        <v>6476</v>
      </c>
      <c r="F8129" s="375" t="s">
        <v>5798</v>
      </c>
      <c r="G8129" s="376" t="s">
        <v>6474</v>
      </c>
      <c r="H8129" s="377">
        <v>1</v>
      </c>
      <c r="I8129" s="378">
        <v>2.0299999999999998</v>
      </c>
      <c r="J8129" s="378">
        <v>2.0299999999999998</v>
      </c>
      <c r="K8129" s="379"/>
      <c r="L8129" s="493">
        <v>2.4500000000000002</v>
      </c>
    </row>
    <row r="8130" spans="1:13" x14ac:dyDescent="0.2">
      <c r="A8130" s="359" t="s">
        <v>12423</v>
      </c>
      <c r="B8130" s="360" t="s">
        <v>13561</v>
      </c>
      <c r="C8130" s="361" t="s">
        <v>5781</v>
      </c>
      <c r="D8130" s="360" t="s">
        <v>5782</v>
      </c>
      <c r="E8130" s="360" t="s">
        <v>5783</v>
      </c>
      <c r="F8130" s="362" t="s">
        <v>5784</v>
      </c>
      <c r="G8130" s="363" t="s">
        <v>5785</v>
      </c>
      <c r="H8130" s="361" t="s">
        <v>5786</v>
      </c>
      <c r="I8130" s="361" t="s">
        <v>5787</v>
      </c>
      <c r="J8130" s="361" t="s">
        <v>5788</v>
      </c>
      <c r="K8130" s="364"/>
      <c r="L8130" s="494"/>
    </row>
    <row r="8131" spans="1:13" x14ac:dyDescent="0.2">
      <c r="A8131" s="359" t="s">
        <v>12424</v>
      </c>
      <c r="B8131" s="365" t="s">
        <v>5789</v>
      </c>
      <c r="C8131" s="366" t="s">
        <v>6498</v>
      </c>
      <c r="D8131" s="365" t="s">
        <v>5791</v>
      </c>
      <c r="E8131" s="365" t="s">
        <v>631</v>
      </c>
      <c r="F8131" s="367">
        <v>4</v>
      </c>
      <c r="G8131" s="368" t="s">
        <v>5885</v>
      </c>
      <c r="H8131" s="369">
        <v>1</v>
      </c>
      <c r="I8131" s="370">
        <v>1.07</v>
      </c>
      <c r="J8131" s="370">
        <v>1.07</v>
      </c>
      <c r="K8131" s="371"/>
      <c r="L8131" s="495">
        <v>1.29</v>
      </c>
      <c r="M8131" s="488">
        <v>1.29</v>
      </c>
    </row>
    <row r="8132" spans="1:13" x14ac:dyDescent="0.2">
      <c r="A8132" s="359" t="s">
        <v>12425</v>
      </c>
      <c r="B8132" s="373" t="s">
        <v>5794</v>
      </c>
      <c r="C8132" s="374" t="s">
        <v>6499</v>
      </c>
      <c r="D8132" s="373" t="s">
        <v>5791</v>
      </c>
      <c r="E8132" s="373" t="s">
        <v>6500</v>
      </c>
      <c r="F8132" s="375" t="s">
        <v>5798</v>
      </c>
      <c r="G8132" s="376" t="s">
        <v>5885</v>
      </c>
      <c r="H8132" s="377">
        <v>1</v>
      </c>
      <c r="I8132" s="378">
        <v>1.07</v>
      </c>
      <c r="J8132" s="378">
        <v>1.07</v>
      </c>
      <c r="K8132" s="379"/>
      <c r="L8132" s="493">
        <v>1.29</v>
      </c>
    </row>
    <row r="8133" spans="1:13" x14ac:dyDescent="0.2">
      <c r="A8133" s="359" t="s">
        <v>12426</v>
      </c>
      <c r="B8133" s="360" t="s">
        <v>13562</v>
      </c>
      <c r="C8133" s="361" t="s">
        <v>5781</v>
      </c>
      <c r="D8133" s="360" t="s">
        <v>5782</v>
      </c>
      <c r="E8133" s="360" t="s">
        <v>5783</v>
      </c>
      <c r="F8133" s="362" t="s">
        <v>5784</v>
      </c>
      <c r="G8133" s="363" t="s">
        <v>5785</v>
      </c>
      <c r="H8133" s="361" t="s">
        <v>5786</v>
      </c>
      <c r="I8133" s="361" t="s">
        <v>5787</v>
      </c>
      <c r="J8133" s="361" t="s">
        <v>5788</v>
      </c>
      <c r="K8133" s="364"/>
      <c r="L8133" s="494"/>
    </row>
    <row r="8134" spans="1:13" x14ac:dyDescent="0.2">
      <c r="A8134" s="359" t="s">
        <v>12427</v>
      </c>
      <c r="B8134" s="365" t="s">
        <v>5789</v>
      </c>
      <c r="C8134" s="366" t="s">
        <v>6478</v>
      </c>
      <c r="D8134" s="365" t="s">
        <v>5791</v>
      </c>
      <c r="E8134" s="365" t="s">
        <v>610</v>
      </c>
      <c r="F8134" s="367">
        <v>4</v>
      </c>
      <c r="G8134" s="368" t="s">
        <v>5885</v>
      </c>
      <c r="H8134" s="369">
        <v>1</v>
      </c>
      <c r="I8134" s="370">
        <v>3.61</v>
      </c>
      <c r="J8134" s="370">
        <v>3.61</v>
      </c>
      <c r="K8134" s="371"/>
      <c r="L8134" s="495">
        <v>4.3499999999999996</v>
      </c>
      <c r="M8134" s="488">
        <v>4.3499999999999996</v>
      </c>
    </row>
    <row r="8135" spans="1:13" x14ac:dyDescent="0.2">
      <c r="A8135" s="359" t="s">
        <v>12429</v>
      </c>
      <c r="B8135" s="373" t="s">
        <v>5794</v>
      </c>
      <c r="C8135" s="374" t="s">
        <v>6479</v>
      </c>
      <c r="D8135" s="373" t="s">
        <v>5791</v>
      </c>
      <c r="E8135" s="373" t="s">
        <v>6480</v>
      </c>
      <c r="F8135" s="375" t="s">
        <v>5798</v>
      </c>
      <c r="G8135" s="376" t="s">
        <v>5885</v>
      </c>
      <c r="H8135" s="377">
        <v>1</v>
      </c>
      <c r="I8135" s="378">
        <v>3.61</v>
      </c>
      <c r="J8135" s="378">
        <v>3.61</v>
      </c>
      <c r="K8135" s="379"/>
      <c r="L8135" s="493">
        <v>4.3499999999999996</v>
      </c>
    </row>
    <row r="8136" spans="1:13" x14ac:dyDescent="0.2">
      <c r="A8136" s="359" t="s">
        <v>12430</v>
      </c>
      <c r="B8136" s="360" t="s">
        <v>13563</v>
      </c>
      <c r="C8136" s="361" t="s">
        <v>5781</v>
      </c>
      <c r="D8136" s="360" t="s">
        <v>5782</v>
      </c>
      <c r="E8136" s="360" t="s">
        <v>5783</v>
      </c>
      <c r="F8136" s="362" t="s">
        <v>5784</v>
      </c>
      <c r="G8136" s="363" t="s">
        <v>5785</v>
      </c>
      <c r="H8136" s="361" t="s">
        <v>5786</v>
      </c>
      <c r="I8136" s="361" t="s">
        <v>5787</v>
      </c>
      <c r="J8136" s="361" t="s">
        <v>5788</v>
      </c>
      <c r="K8136" s="364"/>
      <c r="L8136" s="494"/>
    </row>
    <row r="8137" spans="1:13" x14ac:dyDescent="0.2">
      <c r="A8137" s="359" t="s">
        <v>15801</v>
      </c>
      <c r="B8137" s="385" t="s">
        <v>5789</v>
      </c>
      <c r="C8137" s="386" t="s">
        <v>6462</v>
      </c>
      <c r="D8137" s="385" t="s">
        <v>5791</v>
      </c>
      <c r="E8137" s="385" t="s">
        <v>601</v>
      </c>
      <c r="F8137" s="387">
        <v>4</v>
      </c>
      <c r="G8137" s="388" t="s">
        <v>5885</v>
      </c>
      <c r="H8137" s="389">
        <v>1</v>
      </c>
      <c r="I8137" s="432">
        <v>1.46</v>
      </c>
      <c r="J8137" s="372">
        <v>1.46</v>
      </c>
      <c r="K8137" s="371"/>
      <c r="L8137" s="488">
        <v>1.76</v>
      </c>
      <c r="M8137" s="488">
        <v>1.76</v>
      </c>
    </row>
    <row r="8138" spans="1:13" ht="12.75" thickBot="1" x14ac:dyDescent="0.25">
      <c r="A8138" s="359" t="s">
        <v>15802</v>
      </c>
      <c r="B8138" s="396" t="s">
        <v>5794</v>
      </c>
      <c r="C8138" s="397" t="s">
        <v>6463</v>
      </c>
      <c r="D8138" s="396" t="s">
        <v>5791</v>
      </c>
      <c r="E8138" s="396" t="s">
        <v>6464</v>
      </c>
      <c r="F8138" s="398" t="s">
        <v>5798</v>
      </c>
      <c r="G8138" s="399" t="s">
        <v>5885</v>
      </c>
      <c r="H8138" s="400">
        <v>1</v>
      </c>
      <c r="I8138" s="430">
        <v>1.46</v>
      </c>
      <c r="J8138" s="380">
        <v>1.46</v>
      </c>
      <c r="K8138" s="379"/>
      <c r="L8138" s="489">
        <v>1.76</v>
      </c>
    </row>
    <row r="8139" spans="1:13" ht="12.75" thickTop="1" x14ac:dyDescent="0.2">
      <c r="A8139" s="359" t="s">
        <v>15803</v>
      </c>
      <c r="B8139" s="407" t="s">
        <v>13564</v>
      </c>
      <c r="C8139" s="408" t="s">
        <v>5781</v>
      </c>
      <c r="D8139" s="407" t="s">
        <v>5782</v>
      </c>
      <c r="E8139" s="407" t="s">
        <v>5783</v>
      </c>
      <c r="F8139" s="409" t="s">
        <v>5784</v>
      </c>
      <c r="G8139" s="410" t="s">
        <v>5785</v>
      </c>
      <c r="H8139" s="408" t="s">
        <v>5786</v>
      </c>
      <c r="I8139" s="408" t="s">
        <v>5787</v>
      </c>
      <c r="J8139" s="408" t="s">
        <v>5788</v>
      </c>
      <c r="K8139" s="364"/>
      <c r="L8139" s="492"/>
    </row>
    <row r="8140" spans="1:13" x14ac:dyDescent="0.2">
      <c r="A8140" s="359" t="s">
        <v>12433</v>
      </c>
      <c r="B8140" s="365" t="s">
        <v>5789</v>
      </c>
      <c r="C8140" s="366" t="s">
        <v>6466</v>
      </c>
      <c r="D8140" s="365" t="s">
        <v>5791</v>
      </c>
      <c r="E8140" s="365" t="s">
        <v>603</v>
      </c>
      <c r="F8140" s="367">
        <v>4</v>
      </c>
      <c r="G8140" s="368" t="s">
        <v>5885</v>
      </c>
      <c r="H8140" s="369">
        <v>1</v>
      </c>
      <c r="I8140" s="370">
        <v>1.07</v>
      </c>
      <c r="J8140" s="370">
        <v>1.07</v>
      </c>
      <c r="K8140" s="371"/>
      <c r="L8140" s="495">
        <v>1.29</v>
      </c>
      <c r="M8140" s="488">
        <v>1.29</v>
      </c>
    </row>
    <row r="8141" spans="1:13" x14ac:dyDescent="0.2">
      <c r="A8141" s="359" t="s">
        <v>12435</v>
      </c>
      <c r="B8141" s="373" t="s">
        <v>5794</v>
      </c>
      <c r="C8141" s="374" t="s">
        <v>6467</v>
      </c>
      <c r="D8141" s="373" t="s">
        <v>5791</v>
      </c>
      <c r="E8141" s="373" t="s">
        <v>6468</v>
      </c>
      <c r="F8141" s="375" t="s">
        <v>5798</v>
      </c>
      <c r="G8141" s="376" t="s">
        <v>5885</v>
      </c>
      <c r="H8141" s="377">
        <v>1</v>
      </c>
      <c r="I8141" s="378">
        <v>1.07</v>
      </c>
      <c r="J8141" s="378">
        <v>1.07</v>
      </c>
      <c r="K8141" s="379"/>
      <c r="L8141" s="493">
        <v>1.29</v>
      </c>
    </row>
    <row r="8142" spans="1:13" x14ac:dyDescent="0.2">
      <c r="A8142" s="359" t="s">
        <v>12437</v>
      </c>
      <c r="B8142" s="360" t="s">
        <v>13565</v>
      </c>
      <c r="C8142" s="361" t="s">
        <v>5781</v>
      </c>
      <c r="D8142" s="360" t="s">
        <v>5782</v>
      </c>
      <c r="E8142" s="360" t="s">
        <v>5783</v>
      </c>
      <c r="F8142" s="362" t="s">
        <v>5784</v>
      </c>
      <c r="G8142" s="363" t="s">
        <v>5785</v>
      </c>
      <c r="H8142" s="361" t="s">
        <v>5786</v>
      </c>
      <c r="I8142" s="361" t="s">
        <v>5787</v>
      </c>
      <c r="J8142" s="361" t="s">
        <v>5788</v>
      </c>
      <c r="K8142" s="364"/>
      <c r="L8142" s="494"/>
    </row>
    <row r="8143" spans="1:13" x14ac:dyDescent="0.2">
      <c r="A8143" s="359" t="s">
        <v>12438</v>
      </c>
      <c r="B8143" s="365" t="s">
        <v>5789</v>
      </c>
      <c r="C8143" s="366" t="s">
        <v>6473</v>
      </c>
      <c r="D8143" s="365" t="s">
        <v>5791</v>
      </c>
      <c r="E8143" s="365" t="s">
        <v>607</v>
      </c>
      <c r="F8143" s="367">
        <v>4</v>
      </c>
      <c r="G8143" s="368" t="s">
        <v>6474</v>
      </c>
      <c r="H8143" s="369">
        <v>1</v>
      </c>
      <c r="I8143" s="370">
        <v>2.0299999999999998</v>
      </c>
      <c r="J8143" s="370">
        <v>2.0299999999999998</v>
      </c>
      <c r="K8143" s="371"/>
      <c r="L8143" s="495">
        <v>2.4500000000000002</v>
      </c>
      <c r="M8143" s="488">
        <v>2.4500000000000002</v>
      </c>
    </row>
    <row r="8144" spans="1:13" ht="24" x14ac:dyDescent="0.2">
      <c r="A8144" s="359" t="s">
        <v>12439</v>
      </c>
      <c r="B8144" s="373" t="s">
        <v>5794</v>
      </c>
      <c r="C8144" s="374" t="s">
        <v>6475</v>
      </c>
      <c r="D8144" s="373" t="s">
        <v>5791</v>
      </c>
      <c r="E8144" s="373" t="s">
        <v>6476</v>
      </c>
      <c r="F8144" s="375" t="s">
        <v>5798</v>
      </c>
      <c r="G8144" s="376" t="s">
        <v>6474</v>
      </c>
      <c r="H8144" s="377">
        <v>1</v>
      </c>
      <c r="I8144" s="378">
        <v>2.0299999999999998</v>
      </c>
      <c r="J8144" s="378">
        <v>2.0299999999999998</v>
      </c>
      <c r="K8144" s="379"/>
      <c r="L8144" s="493">
        <v>2.4500000000000002</v>
      </c>
    </row>
    <row r="8145" spans="1:13" x14ac:dyDescent="0.2">
      <c r="A8145" s="359" t="s">
        <v>12440</v>
      </c>
      <c r="B8145" s="360" t="s">
        <v>13566</v>
      </c>
      <c r="C8145" s="361" t="s">
        <v>5781</v>
      </c>
      <c r="D8145" s="360" t="s">
        <v>5782</v>
      </c>
      <c r="E8145" s="360" t="s">
        <v>5783</v>
      </c>
      <c r="F8145" s="362" t="s">
        <v>5784</v>
      </c>
      <c r="G8145" s="363" t="s">
        <v>5785</v>
      </c>
      <c r="H8145" s="361" t="s">
        <v>5786</v>
      </c>
      <c r="I8145" s="361" t="s">
        <v>5787</v>
      </c>
      <c r="J8145" s="361" t="s">
        <v>5788</v>
      </c>
      <c r="K8145" s="364"/>
      <c r="L8145" s="494"/>
    </row>
    <row r="8146" spans="1:13" ht="24" x14ac:dyDescent="0.2">
      <c r="A8146" s="359" t="s">
        <v>12441</v>
      </c>
      <c r="B8146" s="365" t="s">
        <v>5789</v>
      </c>
      <c r="C8146" s="366" t="s">
        <v>5933</v>
      </c>
      <c r="D8146" s="365" t="s">
        <v>5791</v>
      </c>
      <c r="E8146" s="365" t="s">
        <v>241</v>
      </c>
      <c r="F8146" s="367">
        <v>4</v>
      </c>
      <c r="G8146" s="368" t="s">
        <v>5793</v>
      </c>
      <c r="H8146" s="369">
        <v>1</v>
      </c>
      <c r="I8146" s="370">
        <v>2.25</v>
      </c>
      <c r="J8146" s="370">
        <v>2.25</v>
      </c>
      <c r="K8146" s="371"/>
      <c r="L8146" s="495">
        <v>2.71</v>
      </c>
      <c r="M8146" s="488">
        <v>2.71</v>
      </c>
    </row>
    <row r="8147" spans="1:13" x14ac:dyDescent="0.2">
      <c r="A8147" s="359" t="s">
        <v>12442</v>
      </c>
      <c r="B8147" s="373" t="s">
        <v>5794</v>
      </c>
      <c r="C8147" s="374" t="s">
        <v>5840</v>
      </c>
      <c r="D8147" s="373" t="s">
        <v>5791</v>
      </c>
      <c r="E8147" s="373" t="s">
        <v>5288</v>
      </c>
      <c r="F8147" s="375" t="s">
        <v>5796</v>
      </c>
      <c r="G8147" s="376" t="s">
        <v>86</v>
      </c>
      <c r="H8147" s="377">
        <v>6.7400000000000002E-2</v>
      </c>
      <c r="I8147" s="378">
        <v>18.510000000000002</v>
      </c>
      <c r="J8147" s="378">
        <v>1.24</v>
      </c>
      <c r="K8147" s="379"/>
      <c r="L8147" s="493">
        <v>22.3</v>
      </c>
    </row>
    <row r="8148" spans="1:13" x14ac:dyDescent="0.2">
      <c r="A8148" s="359" t="s">
        <v>12443</v>
      </c>
      <c r="B8148" s="373" t="s">
        <v>5794</v>
      </c>
      <c r="C8148" s="374" t="s">
        <v>5815</v>
      </c>
      <c r="D8148" s="373" t="s">
        <v>5791</v>
      </c>
      <c r="E8148" s="373" t="s">
        <v>5286</v>
      </c>
      <c r="F8148" s="375" t="s">
        <v>5796</v>
      </c>
      <c r="G8148" s="376" t="s">
        <v>86</v>
      </c>
      <c r="H8148" s="377">
        <v>9.1300000000000006E-2</v>
      </c>
      <c r="I8148" s="378">
        <v>11.07</v>
      </c>
      <c r="J8148" s="378">
        <v>1.01</v>
      </c>
      <c r="K8148" s="379"/>
      <c r="L8148" s="493">
        <v>13.34</v>
      </c>
    </row>
    <row r="8149" spans="1:13" x14ac:dyDescent="0.2">
      <c r="A8149" s="359" t="s">
        <v>12444</v>
      </c>
      <c r="B8149" s="360" t="s">
        <v>13567</v>
      </c>
      <c r="C8149" s="361" t="s">
        <v>5781</v>
      </c>
      <c r="D8149" s="360" t="s">
        <v>5782</v>
      </c>
      <c r="E8149" s="360" t="s">
        <v>5783</v>
      </c>
      <c r="F8149" s="362" t="s">
        <v>5784</v>
      </c>
      <c r="G8149" s="363" t="s">
        <v>5785</v>
      </c>
      <c r="H8149" s="361" t="s">
        <v>5786</v>
      </c>
      <c r="I8149" s="361" t="s">
        <v>5787</v>
      </c>
      <c r="J8149" s="361" t="s">
        <v>5788</v>
      </c>
      <c r="K8149" s="364"/>
      <c r="L8149" s="494"/>
    </row>
    <row r="8150" spans="1:13" ht="24" x14ac:dyDescent="0.2">
      <c r="A8150" s="359" t="s">
        <v>12445</v>
      </c>
      <c r="B8150" s="365" t="s">
        <v>5789</v>
      </c>
      <c r="C8150" s="366" t="s">
        <v>5935</v>
      </c>
      <c r="D8150" s="365" t="s">
        <v>217</v>
      </c>
      <c r="E8150" s="365" t="s">
        <v>243</v>
      </c>
      <c r="F8150" s="367" t="s">
        <v>5936</v>
      </c>
      <c r="G8150" s="368" t="s">
        <v>5793</v>
      </c>
      <c r="H8150" s="369">
        <v>1</v>
      </c>
      <c r="I8150" s="370">
        <v>2.65</v>
      </c>
      <c r="J8150" s="370">
        <v>2.65</v>
      </c>
      <c r="K8150" s="371"/>
      <c r="L8150" s="495">
        <v>3.2</v>
      </c>
      <c r="M8150" s="488">
        <v>3.2</v>
      </c>
    </row>
    <row r="8151" spans="1:13" ht="24" x14ac:dyDescent="0.2">
      <c r="A8151" s="359" t="s">
        <v>12446</v>
      </c>
      <c r="B8151" s="418" t="s">
        <v>5898</v>
      </c>
      <c r="C8151" s="419" t="s">
        <v>5906</v>
      </c>
      <c r="D8151" s="418" t="s">
        <v>217</v>
      </c>
      <c r="E8151" s="418" t="s">
        <v>5907</v>
      </c>
      <c r="F8151" s="420" t="s">
        <v>5908</v>
      </c>
      <c r="G8151" s="421" t="s">
        <v>185</v>
      </c>
      <c r="H8151" s="422">
        <v>4.4999999999999998E-2</v>
      </c>
      <c r="I8151" s="423">
        <v>23.82</v>
      </c>
      <c r="J8151" s="423">
        <v>1.07</v>
      </c>
      <c r="K8151" s="379"/>
      <c r="L8151" s="493">
        <v>28.7</v>
      </c>
    </row>
    <row r="8152" spans="1:13" ht="24" x14ac:dyDescent="0.2">
      <c r="A8152" s="359" t="s">
        <v>12447</v>
      </c>
      <c r="B8152" s="418" t="s">
        <v>5898</v>
      </c>
      <c r="C8152" s="419" t="s">
        <v>5909</v>
      </c>
      <c r="D8152" s="418" t="s">
        <v>217</v>
      </c>
      <c r="E8152" s="418" t="s">
        <v>5455</v>
      </c>
      <c r="F8152" s="420" t="s">
        <v>5908</v>
      </c>
      <c r="G8152" s="421" t="s">
        <v>185</v>
      </c>
      <c r="H8152" s="422">
        <v>8.8999999999999996E-2</v>
      </c>
      <c r="I8152" s="423">
        <v>16.12</v>
      </c>
      <c r="J8152" s="423">
        <v>1.43</v>
      </c>
      <c r="K8152" s="379"/>
      <c r="L8152" s="493">
        <v>19.420000000000002</v>
      </c>
    </row>
    <row r="8153" spans="1:13" ht="24" x14ac:dyDescent="0.2">
      <c r="A8153" s="359" t="s">
        <v>12449</v>
      </c>
      <c r="B8153" s="418" t="s">
        <v>5898</v>
      </c>
      <c r="C8153" s="419" t="s">
        <v>5937</v>
      </c>
      <c r="D8153" s="418" t="s">
        <v>217</v>
      </c>
      <c r="E8153" s="418" t="s">
        <v>5938</v>
      </c>
      <c r="F8153" s="420" t="s">
        <v>5901</v>
      </c>
      <c r="G8153" s="421" t="s">
        <v>5902</v>
      </c>
      <c r="H8153" s="422">
        <v>2.5000000000000001E-2</v>
      </c>
      <c r="I8153" s="423">
        <v>5.37</v>
      </c>
      <c r="J8153" s="423">
        <v>0.13</v>
      </c>
      <c r="K8153" s="379"/>
      <c r="L8153" s="493">
        <v>6.48</v>
      </c>
    </row>
    <row r="8154" spans="1:13" ht="24" x14ac:dyDescent="0.2">
      <c r="A8154" s="359" t="s">
        <v>15804</v>
      </c>
      <c r="B8154" s="424" t="s">
        <v>5898</v>
      </c>
      <c r="C8154" s="425" t="s">
        <v>5939</v>
      </c>
      <c r="D8154" s="424" t="s">
        <v>217</v>
      </c>
      <c r="E8154" s="424" t="s">
        <v>5940</v>
      </c>
      <c r="F8154" s="426" t="s">
        <v>5901</v>
      </c>
      <c r="G8154" s="427" t="s">
        <v>5905</v>
      </c>
      <c r="H8154" s="428">
        <v>4.2000000000000003E-2</v>
      </c>
      <c r="I8154" s="429">
        <v>0.69</v>
      </c>
      <c r="J8154" s="417">
        <v>0.02</v>
      </c>
      <c r="K8154" s="379"/>
      <c r="L8154" s="489">
        <v>0.84</v>
      </c>
    </row>
    <row r="8155" spans="1:13" ht="12.75" thickBot="1" x14ac:dyDescent="0.25">
      <c r="A8155" s="359" t="s">
        <v>15805</v>
      </c>
      <c r="B8155" s="381" t="s">
        <v>13568</v>
      </c>
      <c r="C8155" s="382" t="s">
        <v>5781</v>
      </c>
      <c r="D8155" s="381" t="s">
        <v>5782</v>
      </c>
      <c r="E8155" s="381" t="s">
        <v>5783</v>
      </c>
      <c r="F8155" s="383" t="s">
        <v>5784</v>
      </c>
      <c r="G8155" s="384" t="s">
        <v>5785</v>
      </c>
      <c r="H8155" s="382" t="s">
        <v>5786</v>
      </c>
      <c r="I8155" s="431" t="s">
        <v>5787</v>
      </c>
      <c r="J8155" s="382" t="s">
        <v>5788</v>
      </c>
      <c r="K8155" s="364"/>
    </row>
    <row r="8156" spans="1:13" ht="12.75" thickTop="1" x14ac:dyDescent="0.2">
      <c r="A8156" s="359" t="s">
        <v>15806</v>
      </c>
      <c r="B8156" s="401" t="s">
        <v>5789</v>
      </c>
      <c r="C8156" s="402" t="s">
        <v>6484</v>
      </c>
      <c r="D8156" s="401" t="s">
        <v>5791</v>
      </c>
      <c r="E8156" s="401" t="s">
        <v>623</v>
      </c>
      <c r="F8156" s="403">
        <v>22</v>
      </c>
      <c r="G8156" s="404" t="s">
        <v>5885</v>
      </c>
      <c r="H8156" s="405">
        <v>1</v>
      </c>
      <c r="I8156" s="406">
        <v>166.91000000000003</v>
      </c>
      <c r="J8156" s="406">
        <v>166.91000000000003</v>
      </c>
      <c r="K8156" s="371"/>
      <c r="L8156" s="496">
        <v>201.09</v>
      </c>
      <c r="M8156" s="488">
        <v>201.09</v>
      </c>
    </row>
    <row r="8157" spans="1:13" x14ac:dyDescent="0.2">
      <c r="A8157" s="359" t="s">
        <v>12450</v>
      </c>
      <c r="B8157" s="373" t="s">
        <v>5794</v>
      </c>
      <c r="C8157" s="374" t="s">
        <v>5815</v>
      </c>
      <c r="D8157" s="373" t="s">
        <v>5791</v>
      </c>
      <c r="E8157" s="373" t="s">
        <v>5286</v>
      </c>
      <c r="F8157" s="375" t="s">
        <v>5796</v>
      </c>
      <c r="G8157" s="376" t="s">
        <v>86</v>
      </c>
      <c r="H8157" s="377">
        <v>1.89</v>
      </c>
      <c r="I8157" s="378">
        <v>11.07</v>
      </c>
      <c r="J8157" s="378">
        <v>20.92</v>
      </c>
      <c r="K8157" s="379"/>
      <c r="L8157" s="493">
        <v>13.34</v>
      </c>
    </row>
    <row r="8158" spans="1:13" x14ac:dyDescent="0.2">
      <c r="A8158" s="359" t="s">
        <v>12452</v>
      </c>
      <c r="B8158" s="373" t="s">
        <v>5794</v>
      </c>
      <c r="C8158" s="374" t="s">
        <v>6429</v>
      </c>
      <c r="D8158" s="373" t="s">
        <v>5791</v>
      </c>
      <c r="E8158" s="373" t="s">
        <v>6430</v>
      </c>
      <c r="F8158" s="375" t="s">
        <v>5798</v>
      </c>
      <c r="G8158" s="376" t="s">
        <v>5885</v>
      </c>
      <c r="H8158" s="377">
        <v>0.6</v>
      </c>
      <c r="I8158" s="378">
        <v>125.07</v>
      </c>
      <c r="J8158" s="378">
        <v>75.040000000000006</v>
      </c>
      <c r="K8158" s="379"/>
      <c r="L8158" s="493">
        <v>150.66999999999999</v>
      </c>
    </row>
    <row r="8159" spans="1:13" x14ac:dyDescent="0.2">
      <c r="A8159" s="359" t="s">
        <v>12453</v>
      </c>
      <c r="B8159" s="373" t="s">
        <v>5794</v>
      </c>
      <c r="C8159" s="374" t="s">
        <v>5967</v>
      </c>
      <c r="D8159" s="373" t="s">
        <v>5791</v>
      </c>
      <c r="E8159" s="373" t="s">
        <v>5375</v>
      </c>
      <c r="F8159" s="375" t="s">
        <v>5798</v>
      </c>
      <c r="G8159" s="376" t="s">
        <v>5885</v>
      </c>
      <c r="H8159" s="377">
        <v>0.6</v>
      </c>
      <c r="I8159" s="378">
        <v>118.26</v>
      </c>
      <c r="J8159" s="378">
        <v>70.95</v>
      </c>
      <c r="K8159" s="379"/>
      <c r="L8159" s="493">
        <v>142.47</v>
      </c>
    </row>
    <row r="8160" spans="1:13" x14ac:dyDescent="0.2">
      <c r="A8160" s="359" t="s">
        <v>12454</v>
      </c>
      <c r="B8160" s="360" t="s">
        <v>13569</v>
      </c>
      <c r="C8160" s="361" t="s">
        <v>5781</v>
      </c>
      <c r="D8160" s="360" t="s">
        <v>5782</v>
      </c>
      <c r="E8160" s="360" t="s">
        <v>5783</v>
      </c>
      <c r="F8160" s="362" t="s">
        <v>5784</v>
      </c>
      <c r="G8160" s="363" t="s">
        <v>5785</v>
      </c>
      <c r="H8160" s="361" t="s">
        <v>5786</v>
      </c>
      <c r="I8160" s="361" t="s">
        <v>5787</v>
      </c>
      <c r="J8160" s="361" t="s">
        <v>5788</v>
      </c>
      <c r="K8160" s="364"/>
      <c r="L8160" s="494"/>
    </row>
    <row r="8161" spans="1:13" x14ac:dyDescent="0.2">
      <c r="A8161" s="359" t="s">
        <v>12455</v>
      </c>
      <c r="B8161" s="365" t="s">
        <v>5789</v>
      </c>
      <c r="C8161" s="366" t="s">
        <v>6486</v>
      </c>
      <c r="D8161" s="365" t="s">
        <v>5791</v>
      </c>
      <c r="E8161" s="365" t="s">
        <v>625</v>
      </c>
      <c r="F8161" s="367">
        <v>22</v>
      </c>
      <c r="G8161" s="368" t="s">
        <v>5793</v>
      </c>
      <c r="H8161" s="369">
        <v>1</v>
      </c>
      <c r="I8161" s="370">
        <v>32.700000000000003</v>
      </c>
      <c r="J8161" s="370">
        <v>32.700000000000003</v>
      </c>
      <c r="K8161" s="371"/>
      <c r="L8161" s="495">
        <v>39.369999999999997</v>
      </c>
      <c r="M8161" s="488">
        <v>39.369999999999997</v>
      </c>
    </row>
    <row r="8162" spans="1:13" x14ac:dyDescent="0.2">
      <c r="A8162" s="359" t="s">
        <v>12456</v>
      </c>
      <c r="B8162" s="373" t="s">
        <v>5794</v>
      </c>
      <c r="C8162" s="374" t="s">
        <v>5840</v>
      </c>
      <c r="D8162" s="373" t="s">
        <v>5791</v>
      </c>
      <c r="E8162" s="373" t="s">
        <v>5288</v>
      </c>
      <c r="F8162" s="375" t="s">
        <v>5796</v>
      </c>
      <c r="G8162" s="376" t="s">
        <v>86</v>
      </c>
      <c r="H8162" s="377">
        <v>0.27700000000000002</v>
      </c>
      <c r="I8162" s="378">
        <v>18.510000000000002</v>
      </c>
      <c r="J8162" s="378">
        <v>5.12</v>
      </c>
      <c r="K8162" s="379"/>
      <c r="L8162" s="493">
        <v>22.3</v>
      </c>
    </row>
    <row r="8163" spans="1:13" x14ac:dyDescent="0.2">
      <c r="A8163" s="359" t="s">
        <v>12457</v>
      </c>
      <c r="B8163" s="373" t="s">
        <v>5794</v>
      </c>
      <c r="C8163" s="374" t="s">
        <v>5815</v>
      </c>
      <c r="D8163" s="373" t="s">
        <v>5791</v>
      </c>
      <c r="E8163" s="373" t="s">
        <v>5286</v>
      </c>
      <c r="F8163" s="375" t="s">
        <v>5796</v>
      </c>
      <c r="G8163" s="376" t="s">
        <v>86</v>
      </c>
      <c r="H8163" s="377">
        <v>0.2863</v>
      </c>
      <c r="I8163" s="378">
        <v>11.07</v>
      </c>
      <c r="J8163" s="378">
        <v>3.16</v>
      </c>
      <c r="K8163" s="379"/>
      <c r="L8163" s="493">
        <v>13.34</v>
      </c>
    </row>
    <row r="8164" spans="1:13" x14ac:dyDescent="0.2">
      <c r="A8164" s="359" t="s">
        <v>12458</v>
      </c>
      <c r="B8164" s="373" t="s">
        <v>5794</v>
      </c>
      <c r="C8164" s="374" t="s">
        <v>6487</v>
      </c>
      <c r="D8164" s="373" t="s">
        <v>5791</v>
      </c>
      <c r="E8164" s="373" t="s">
        <v>6488</v>
      </c>
      <c r="F8164" s="375" t="s">
        <v>5798</v>
      </c>
      <c r="G8164" s="376" t="s">
        <v>5885</v>
      </c>
      <c r="H8164" s="377">
        <v>5.0999999999999997E-2</v>
      </c>
      <c r="I8164" s="378">
        <v>409.23</v>
      </c>
      <c r="J8164" s="378">
        <v>20.87</v>
      </c>
      <c r="K8164" s="379"/>
      <c r="L8164" s="493">
        <v>493</v>
      </c>
    </row>
    <row r="8165" spans="1:13" x14ac:dyDescent="0.2">
      <c r="A8165" s="359" t="s">
        <v>12459</v>
      </c>
      <c r="B8165" s="373" t="s">
        <v>5794</v>
      </c>
      <c r="C8165" s="374" t="s">
        <v>6489</v>
      </c>
      <c r="D8165" s="373" t="s">
        <v>5791</v>
      </c>
      <c r="E8165" s="373" t="s">
        <v>6490</v>
      </c>
      <c r="F8165" s="375" t="s">
        <v>5798</v>
      </c>
      <c r="G8165" s="376" t="s">
        <v>5385</v>
      </c>
      <c r="H8165" s="377">
        <v>0.85709999999999997</v>
      </c>
      <c r="I8165" s="378">
        <v>0.24</v>
      </c>
      <c r="J8165" s="378">
        <v>0.2</v>
      </c>
      <c r="K8165" s="379"/>
      <c r="L8165" s="493">
        <v>0.28999999999999998</v>
      </c>
    </row>
    <row r="8166" spans="1:13" ht="24" x14ac:dyDescent="0.2">
      <c r="A8166" s="359" t="s">
        <v>12460</v>
      </c>
      <c r="B8166" s="373" t="s">
        <v>5794</v>
      </c>
      <c r="C8166" s="374" t="s">
        <v>6491</v>
      </c>
      <c r="D8166" s="373" t="s">
        <v>5791</v>
      </c>
      <c r="E8166" s="373" t="s">
        <v>6492</v>
      </c>
      <c r="F8166" s="375" t="s">
        <v>5798</v>
      </c>
      <c r="G8166" s="376" t="s">
        <v>5793</v>
      </c>
      <c r="H8166" s="377">
        <v>1</v>
      </c>
      <c r="I8166" s="378">
        <v>1.68</v>
      </c>
      <c r="J8166" s="378">
        <v>1.68</v>
      </c>
      <c r="K8166" s="379"/>
      <c r="L8166" s="493">
        <v>2.0299999999999998</v>
      </c>
    </row>
    <row r="8167" spans="1:13" x14ac:dyDescent="0.2">
      <c r="A8167" s="359" t="s">
        <v>12461</v>
      </c>
      <c r="B8167" s="373" t="s">
        <v>5794</v>
      </c>
      <c r="C8167" s="374" t="s">
        <v>6493</v>
      </c>
      <c r="D8167" s="373" t="s">
        <v>5791</v>
      </c>
      <c r="E8167" s="373" t="s">
        <v>6494</v>
      </c>
      <c r="F8167" s="375" t="s">
        <v>5798</v>
      </c>
      <c r="G8167" s="376" t="s">
        <v>6495</v>
      </c>
      <c r="H8167" s="377">
        <v>16.5</v>
      </c>
      <c r="I8167" s="378">
        <v>0.10170000000000007</v>
      </c>
      <c r="J8167" s="378">
        <v>1.67</v>
      </c>
      <c r="K8167" s="379"/>
      <c r="L8167" s="493">
        <v>0.12</v>
      </c>
    </row>
    <row r="8168" spans="1:13" x14ac:dyDescent="0.2">
      <c r="A8168" s="359" t="s">
        <v>12462</v>
      </c>
      <c r="B8168" s="360" t="s">
        <v>13570</v>
      </c>
      <c r="C8168" s="361" t="s">
        <v>5781</v>
      </c>
      <c r="D8168" s="360" t="s">
        <v>5782</v>
      </c>
      <c r="E8168" s="360" t="s">
        <v>5783</v>
      </c>
      <c r="F8168" s="362" t="s">
        <v>5784</v>
      </c>
      <c r="G8168" s="363" t="s">
        <v>5785</v>
      </c>
      <c r="H8168" s="361" t="s">
        <v>5786</v>
      </c>
      <c r="I8168" s="361" t="s">
        <v>5787</v>
      </c>
      <c r="J8168" s="361" t="s">
        <v>5788</v>
      </c>
      <c r="K8168" s="364"/>
      <c r="L8168" s="494"/>
    </row>
    <row r="8169" spans="1:13" x14ac:dyDescent="0.2">
      <c r="A8169" s="359" t="s">
        <v>12463</v>
      </c>
      <c r="B8169" s="365" t="s">
        <v>5789</v>
      </c>
      <c r="C8169" s="366" t="s">
        <v>13571</v>
      </c>
      <c r="D8169" s="365" t="s">
        <v>217</v>
      </c>
      <c r="E8169" s="365" t="s">
        <v>2768</v>
      </c>
      <c r="F8169" s="367" t="s">
        <v>7367</v>
      </c>
      <c r="G8169" s="368" t="s">
        <v>160</v>
      </c>
      <c r="H8169" s="369">
        <v>1</v>
      </c>
      <c r="I8169" s="370">
        <v>35.43</v>
      </c>
      <c r="J8169" s="370">
        <v>35.43</v>
      </c>
      <c r="K8169" s="371"/>
      <c r="L8169" s="495">
        <v>42.69</v>
      </c>
      <c r="M8169" s="488">
        <v>42.69</v>
      </c>
    </row>
    <row r="8170" spans="1:13" ht="24" x14ac:dyDescent="0.2">
      <c r="A8170" s="359" t="s">
        <v>12464</v>
      </c>
      <c r="B8170" s="418" t="s">
        <v>5898</v>
      </c>
      <c r="C8170" s="419" t="s">
        <v>5909</v>
      </c>
      <c r="D8170" s="418" t="s">
        <v>217</v>
      </c>
      <c r="E8170" s="418" t="s">
        <v>5455</v>
      </c>
      <c r="F8170" s="420" t="s">
        <v>5908</v>
      </c>
      <c r="G8170" s="421" t="s">
        <v>185</v>
      </c>
      <c r="H8170" s="422">
        <v>0.1018</v>
      </c>
      <c r="I8170" s="423">
        <v>16.12</v>
      </c>
      <c r="J8170" s="423">
        <v>1.64</v>
      </c>
      <c r="K8170" s="379"/>
      <c r="L8170" s="493">
        <v>19.420000000000002</v>
      </c>
    </row>
    <row r="8171" spans="1:13" ht="24" x14ac:dyDescent="0.2">
      <c r="A8171" s="359" t="s">
        <v>12465</v>
      </c>
      <c r="B8171" s="418" t="s">
        <v>5898</v>
      </c>
      <c r="C8171" s="419" t="s">
        <v>7376</v>
      </c>
      <c r="D8171" s="418" t="s">
        <v>217</v>
      </c>
      <c r="E8171" s="418" t="s">
        <v>7377</v>
      </c>
      <c r="F8171" s="420" t="s">
        <v>5908</v>
      </c>
      <c r="G8171" s="421" t="s">
        <v>185</v>
      </c>
      <c r="H8171" s="422">
        <v>2.5499999999999998E-2</v>
      </c>
      <c r="I8171" s="423">
        <v>21.09</v>
      </c>
      <c r="J8171" s="423">
        <v>0.53</v>
      </c>
      <c r="K8171" s="379"/>
      <c r="L8171" s="493">
        <v>25.41</v>
      </c>
    </row>
    <row r="8172" spans="1:13" ht="24" x14ac:dyDescent="0.2">
      <c r="A8172" s="359" t="s">
        <v>12466</v>
      </c>
      <c r="B8172" s="373" t="s">
        <v>5794</v>
      </c>
      <c r="C8172" s="374" t="s">
        <v>13572</v>
      </c>
      <c r="D8172" s="373" t="s">
        <v>217</v>
      </c>
      <c r="E8172" s="373" t="s">
        <v>13573</v>
      </c>
      <c r="F8172" s="375" t="s">
        <v>5798</v>
      </c>
      <c r="G8172" s="376" t="s">
        <v>160</v>
      </c>
      <c r="H8172" s="377">
        <v>1</v>
      </c>
      <c r="I8172" s="378">
        <v>33.260214705882348</v>
      </c>
      <c r="J8172" s="378">
        <v>33.26</v>
      </c>
      <c r="K8172" s="379"/>
      <c r="L8172" s="493">
        <v>40.08</v>
      </c>
    </row>
    <row r="8173" spans="1:13" x14ac:dyDescent="0.2">
      <c r="A8173" s="359" t="s">
        <v>12467</v>
      </c>
      <c r="B8173" s="360" t="s">
        <v>13574</v>
      </c>
      <c r="C8173" s="361" t="s">
        <v>5781</v>
      </c>
      <c r="D8173" s="360" t="s">
        <v>5782</v>
      </c>
      <c r="E8173" s="360" t="s">
        <v>5783</v>
      </c>
      <c r="F8173" s="362" t="s">
        <v>5784</v>
      </c>
      <c r="G8173" s="363" t="s">
        <v>5785</v>
      </c>
      <c r="H8173" s="361" t="s">
        <v>5786</v>
      </c>
      <c r="I8173" s="361" t="s">
        <v>5787</v>
      </c>
      <c r="J8173" s="361" t="s">
        <v>5788</v>
      </c>
      <c r="K8173" s="364"/>
      <c r="L8173" s="494"/>
    </row>
    <row r="8174" spans="1:13" x14ac:dyDescent="0.2">
      <c r="A8174" s="359" t="s">
        <v>12468</v>
      </c>
      <c r="B8174" s="365" t="s">
        <v>5789</v>
      </c>
      <c r="C8174" s="366" t="s">
        <v>5913</v>
      </c>
      <c r="D8174" s="365" t="s">
        <v>5791</v>
      </c>
      <c r="E8174" s="365" t="s">
        <v>222</v>
      </c>
      <c r="F8174" s="367">
        <v>2</v>
      </c>
      <c r="G8174" s="368" t="s">
        <v>5793</v>
      </c>
      <c r="H8174" s="369">
        <v>1</v>
      </c>
      <c r="I8174" s="370">
        <v>5.17</v>
      </c>
      <c r="J8174" s="370">
        <v>5.17</v>
      </c>
      <c r="K8174" s="371"/>
      <c r="L8174" s="495">
        <v>6.22</v>
      </c>
      <c r="M8174" s="488">
        <v>6.22</v>
      </c>
    </row>
    <row r="8175" spans="1:13" x14ac:dyDescent="0.2">
      <c r="A8175" s="359" t="s">
        <v>15807</v>
      </c>
      <c r="B8175" s="396" t="s">
        <v>5794</v>
      </c>
      <c r="C8175" s="397" t="s">
        <v>5840</v>
      </c>
      <c r="D8175" s="396" t="s">
        <v>5791</v>
      </c>
      <c r="E8175" s="396" t="s">
        <v>5288</v>
      </c>
      <c r="F8175" s="398" t="s">
        <v>5796</v>
      </c>
      <c r="G8175" s="399" t="s">
        <v>86</v>
      </c>
      <c r="H8175" s="400">
        <v>0.04</v>
      </c>
      <c r="I8175" s="430">
        <v>18.510000000000002</v>
      </c>
      <c r="J8175" s="380">
        <v>0.74</v>
      </c>
      <c r="K8175" s="379"/>
      <c r="L8175" s="489">
        <v>22.3</v>
      </c>
    </row>
    <row r="8176" spans="1:13" ht="12.75" thickBot="1" x14ac:dyDescent="0.25">
      <c r="A8176" s="359" t="s">
        <v>15808</v>
      </c>
      <c r="B8176" s="396" t="s">
        <v>5794</v>
      </c>
      <c r="C8176" s="397" t="s">
        <v>5815</v>
      </c>
      <c r="D8176" s="396" t="s">
        <v>5791</v>
      </c>
      <c r="E8176" s="396" t="s">
        <v>5286</v>
      </c>
      <c r="F8176" s="398" t="s">
        <v>5796</v>
      </c>
      <c r="G8176" s="399" t="s">
        <v>86</v>
      </c>
      <c r="H8176" s="400">
        <v>0.4</v>
      </c>
      <c r="I8176" s="430">
        <v>11.092140000000001</v>
      </c>
      <c r="J8176" s="380">
        <v>4.43</v>
      </c>
      <c r="K8176" s="379"/>
      <c r="L8176" s="489">
        <v>13.34</v>
      </c>
    </row>
    <row r="8177" spans="1:13" ht="12.75" thickTop="1" x14ac:dyDescent="0.2">
      <c r="A8177" s="359" t="s">
        <v>15809</v>
      </c>
      <c r="B8177" s="407" t="s">
        <v>13575</v>
      </c>
      <c r="C8177" s="408" t="s">
        <v>5781</v>
      </c>
      <c r="D8177" s="407" t="s">
        <v>5782</v>
      </c>
      <c r="E8177" s="407" t="s">
        <v>5783</v>
      </c>
      <c r="F8177" s="409" t="s">
        <v>5784</v>
      </c>
      <c r="G8177" s="410" t="s">
        <v>5785</v>
      </c>
      <c r="H8177" s="408" t="s">
        <v>5786</v>
      </c>
      <c r="I8177" s="408" t="s">
        <v>5787</v>
      </c>
      <c r="J8177" s="408" t="s">
        <v>5788</v>
      </c>
      <c r="K8177" s="364"/>
      <c r="L8177" s="492"/>
    </row>
    <row r="8178" spans="1:13" ht="24" x14ac:dyDescent="0.2">
      <c r="A8178" s="359" t="s">
        <v>12469</v>
      </c>
      <c r="B8178" s="365" t="s">
        <v>5789</v>
      </c>
      <c r="C8178" s="366" t="s">
        <v>5884</v>
      </c>
      <c r="D8178" s="365" t="s">
        <v>5791</v>
      </c>
      <c r="E8178" s="365" t="s">
        <v>210</v>
      </c>
      <c r="F8178" s="367">
        <v>2</v>
      </c>
      <c r="G8178" s="368" t="s">
        <v>5885</v>
      </c>
      <c r="H8178" s="369">
        <v>1</v>
      </c>
      <c r="I8178" s="370">
        <v>32.31</v>
      </c>
      <c r="J8178" s="370">
        <v>32.31</v>
      </c>
      <c r="K8178" s="371"/>
      <c r="L8178" s="495">
        <v>38.92</v>
      </c>
      <c r="M8178" s="488">
        <v>38.92</v>
      </c>
    </row>
    <row r="8179" spans="1:13" x14ac:dyDescent="0.2">
      <c r="A8179" s="359" t="s">
        <v>12471</v>
      </c>
      <c r="B8179" s="373" t="s">
        <v>5794</v>
      </c>
      <c r="C8179" s="374" t="s">
        <v>5840</v>
      </c>
      <c r="D8179" s="373" t="s">
        <v>5791</v>
      </c>
      <c r="E8179" s="373" t="s">
        <v>5288</v>
      </c>
      <c r="F8179" s="375" t="s">
        <v>5796</v>
      </c>
      <c r="G8179" s="376" t="s">
        <v>86</v>
      </c>
      <c r="H8179" s="377">
        <v>0.25</v>
      </c>
      <c r="I8179" s="378">
        <v>18.510000000000002</v>
      </c>
      <c r="J8179" s="378">
        <v>4.62</v>
      </c>
      <c r="K8179" s="379"/>
      <c r="L8179" s="493">
        <v>22.3</v>
      </c>
    </row>
    <row r="8180" spans="1:13" x14ac:dyDescent="0.2">
      <c r="A8180" s="359" t="s">
        <v>12472</v>
      </c>
      <c r="B8180" s="373" t="s">
        <v>5794</v>
      </c>
      <c r="C8180" s="374" t="s">
        <v>5815</v>
      </c>
      <c r="D8180" s="373" t="s">
        <v>5791</v>
      </c>
      <c r="E8180" s="373" t="s">
        <v>5286</v>
      </c>
      <c r="F8180" s="375" t="s">
        <v>5796</v>
      </c>
      <c r="G8180" s="376" t="s">
        <v>86</v>
      </c>
      <c r="H8180" s="377">
        <v>2.5</v>
      </c>
      <c r="I8180" s="378">
        <v>11.077907142857145</v>
      </c>
      <c r="J8180" s="378">
        <v>27.69</v>
      </c>
      <c r="K8180" s="379"/>
      <c r="L8180" s="493">
        <v>13.34</v>
      </c>
    </row>
    <row r="8181" spans="1:13" x14ac:dyDescent="0.2">
      <c r="A8181" s="359" t="s">
        <v>15810</v>
      </c>
      <c r="B8181" s="381" t="s">
        <v>13576</v>
      </c>
      <c r="C8181" s="382" t="s">
        <v>5781</v>
      </c>
      <c r="D8181" s="381" t="s">
        <v>5782</v>
      </c>
      <c r="E8181" s="381" t="s">
        <v>5783</v>
      </c>
      <c r="F8181" s="383" t="s">
        <v>5784</v>
      </c>
      <c r="G8181" s="384" t="s">
        <v>5785</v>
      </c>
      <c r="H8181" s="382" t="s">
        <v>5786</v>
      </c>
      <c r="I8181" s="431" t="s">
        <v>5787</v>
      </c>
      <c r="J8181" s="382" t="s">
        <v>5788</v>
      </c>
      <c r="K8181" s="364"/>
    </row>
    <row r="8182" spans="1:13" ht="24.75" thickBot="1" x14ac:dyDescent="0.25">
      <c r="A8182" s="359" t="s">
        <v>15811</v>
      </c>
      <c r="B8182" s="385" t="s">
        <v>5789</v>
      </c>
      <c r="C8182" s="386" t="s">
        <v>13577</v>
      </c>
      <c r="D8182" s="385" t="s">
        <v>217</v>
      </c>
      <c r="E8182" s="385" t="s">
        <v>2773</v>
      </c>
      <c r="F8182" s="387" t="s">
        <v>5897</v>
      </c>
      <c r="G8182" s="388" t="s">
        <v>5793</v>
      </c>
      <c r="H8182" s="389">
        <v>1</v>
      </c>
      <c r="I8182" s="432">
        <v>2.58</v>
      </c>
      <c r="J8182" s="372">
        <v>2.58</v>
      </c>
      <c r="K8182" s="371"/>
      <c r="L8182" s="488">
        <v>3.11</v>
      </c>
      <c r="M8182" s="488">
        <v>3.11</v>
      </c>
    </row>
    <row r="8183" spans="1:13" ht="24.75" thickTop="1" x14ac:dyDescent="0.2">
      <c r="A8183" s="359" t="s">
        <v>15812</v>
      </c>
      <c r="B8183" s="411" t="s">
        <v>5898</v>
      </c>
      <c r="C8183" s="412" t="s">
        <v>5906</v>
      </c>
      <c r="D8183" s="411" t="s">
        <v>217</v>
      </c>
      <c r="E8183" s="411" t="s">
        <v>5907</v>
      </c>
      <c r="F8183" s="413" t="s">
        <v>5908</v>
      </c>
      <c r="G8183" s="414" t="s">
        <v>185</v>
      </c>
      <c r="H8183" s="415">
        <v>3.7400000000000003E-2</v>
      </c>
      <c r="I8183" s="416">
        <v>23.82</v>
      </c>
      <c r="J8183" s="416">
        <v>0.89</v>
      </c>
      <c r="K8183" s="379"/>
      <c r="L8183" s="491">
        <v>28.7</v>
      </c>
    </row>
    <row r="8184" spans="1:13" ht="24" x14ac:dyDescent="0.2">
      <c r="A8184" s="359" t="s">
        <v>12473</v>
      </c>
      <c r="B8184" s="418" t="s">
        <v>5898</v>
      </c>
      <c r="C8184" s="419" t="s">
        <v>5909</v>
      </c>
      <c r="D8184" s="418" t="s">
        <v>217</v>
      </c>
      <c r="E8184" s="418" t="s">
        <v>5455</v>
      </c>
      <c r="F8184" s="420" t="s">
        <v>5908</v>
      </c>
      <c r="G8184" s="421" t="s">
        <v>185</v>
      </c>
      <c r="H8184" s="422">
        <v>0.1053</v>
      </c>
      <c r="I8184" s="423">
        <v>16.12</v>
      </c>
      <c r="J8184" s="423">
        <v>1.69</v>
      </c>
      <c r="K8184" s="379"/>
      <c r="L8184" s="493">
        <v>19.420000000000002</v>
      </c>
    </row>
    <row r="8185" spans="1:13" x14ac:dyDescent="0.2">
      <c r="A8185" s="359" t="s">
        <v>12475</v>
      </c>
      <c r="B8185" s="360" t="s">
        <v>13578</v>
      </c>
      <c r="C8185" s="361" t="s">
        <v>5781</v>
      </c>
      <c r="D8185" s="360" t="s">
        <v>5782</v>
      </c>
      <c r="E8185" s="360" t="s">
        <v>5783</v>
      </c>
      <c r="F8185" s="362" t="s">
        <v>5784</v>
      </c>
      <c r="G8185" s="363" t="s">
        <v>5785</v>
      </c>
      <c r="H8185" s="361" t="s">
        <v>5786</v>
      </c>
      <c r="I8185" s="361" t="s">
        <v>5787</v>
      </c>
      <c r="J8185" s="361" t="s">
        <v>5788</v>
      </c>
      <c r="K8185" s="364"/>
      <c r="L8185" s="494"/>
    </row>
    <row r="8186" spans="1:13" x14ac:dyDescent="0.2">
      <c r="A8186" s="359" t="s">
        <v>12476</v>
      </c>
      <c r="B8186" s="365" t="s">
        <v>5789</v>
      </c>
      <c r="C8186" s="366" t="s">
        <v>5923</v>
      </c>
      <c r="D8186" s="365" t="s">
        <v>5791</v>
      </c>
      <c r="E8186" s="365" t="s">
        <v>230</v>
      </c>
      <c r="F8186" s="367">
        <v>3</v>
      </c>
      <c r="G8186" s="368" t="s">
        <v>5885</v>
      </c>
      <c r="H8186" s="369">
        <v>1</v>
      </c>
      <c r="I8186" s="370">
        <v>36.269999999999996</v>
      </c>
      <c r="J8186" s="370">
        <v>36.269999999999996</v>
      </c>
      <c r="K8186" s="371"/>
      <c r="L8186" s="495">
        <v>43.7</v>
      </c>
      <c r="M8186" s="488">
        <v>43.7</v>
      </c>
    </row>
    <row r="8187" spans="1:13" x14ac:dyDescent="0.2">
      <c r="A8187" s="359" t="s">
        <v>12477</v>
      </c>
      <c r="B8187" s="373" t="s">
        <v>5794</v>
      </c>
      <c r="C8187" s="374" t="s">
        <v>5815</v>
      </c>
      <c r="D8187" s="373" t="s">
        <v>5791</v>
      </c>
      <c r="E8187" s="373" t="s">
        <v>5286</v>
      </c>
      <c r="F8187" s="375" t="s">
        <v>5796</v>
      </c>
      <c r="G8187" s="376" t="s">
        <v>86</v>
      </c>
      <c r="H8187" s="377">
        <v>0.72</v>
      </c>
      <c r="I8187" s="378">
        <v>11.056162500000005</v>
      </c>
      <c r="J8187" s="378">
        <v>7.96</v>
      </c>
      <c r="K8187" s="379"/>
      <c r="L8187" s="493">
        <v>13.34</v>
      </c>
    </row>
    <row r="8188" spans="1:13" x14ac:dyDescent="0.2">
      <c r="A8188" s="359" t="s">
        <v>12478</v>
      </c>
      <c r="B8188" s="373" t="s">
        <v>5794</v>
      </c>
      <c r="C8188" s="374" t="s">
        <v>5924</v>
      </c>
      <c r="D8188" s="373" t="s">
        <v>5791</v>
      </c>
      <c r="E8188" s="373" t="s">
        <v>5925</v>
      </c>
      <c r="F8188" s="375" t="s">
        <v>5798</v>
      </c>
      <c r="G8188" s="376" t="s">
        <v>86</v>
      </c>
      <c r="H8188" s="377">
        <v>0.4</v>
      </c>
      <c r="I8188" s="378">
        <v>70.78</v>
      </c>
      <c r="J8188" s="378">
        <v>28.31</v>
      </c>
      <c r="K8188" s="379"/>
      <c r="L8188" s="493">
        <v>85.27</v>
      </c>
    </row>
    <row r="8189" spans="1:13" x14ac:dyDescent="0.2">
      <c r="A8189" s="359" t="s">
        <v>12479</v>
      </c>
      <c r="B8189" s="360" t="s">
        <v>13579</v>
      </c>
      <c r="C8189" s="361" t="s">
        <v>5781</v>
      </c>
      <c r="D8189" s="360" t="s">
        <v>5782</v>
      </c>
      <c r="E8189" s="360" t="s">
        <v>5783</v>
      </c>
      <c r="F8189" s="362" t="s">
        <v>5784</v>
      </c>
      <c r="G8189" s="363" t="s">
        <v>5785</v>
      </c>
      <c r="H8189" s="361" t="s">
        <v>5786</v>
      </c>
      <c r="I8189" s="361" t="s">
        <v>5787</v>
      </c>
      <c r="J8189" s="361" t="s">
        <v>5788</v>
      </c>
      <c r="K8189" s="364"/>
      <c r="L8189" s="494"/>
    </row>
    <row r="8190" spans="1:13" x14ac:dyDescent="0.2">
      <c r="A8190" s="359" t="s">
        <v>15813</v>
      </c>
      <c r="B8190" s="385" t="s">
        <v>5789</v>
      </c>
      <c r="C8190" s="386" t="s">
        <v>6282</v>
      </c>
      <c r="D8190" s="385" t="s">
        <v>5791</v>
      </c>
      <c r="E8190" s="385" t="s">
        <v>449</v>
      </c>
      <c r="F8190" s="387">
        <v>20</v>
      </c>
      <c r="G8190" s="388" t="s">
        <v>5793</v>
      </c>
      <c r="H8190" s="389">
        <v>1</v>
      </c>
      <c r="I8190" s="432">
        <v>4.13</v>
      </c>
      <c r="J8190" s="372">
        <v>4.13</v>
      </c>
      <c r="K8190" s="371"/>
      <c r="L8190" s="488">
        <v>4.96</v>
      </c>
      <c r="M8190" s="488">
        <v>4.96</v>
      </c>
    </row>
    <row r="8191" spans="1:13" ht="12.75" thickBot="1" x14ac:dyDescent="0.25">
      <c r="A8191" s="359" t="s">
        <v>15814</v>
      </c>
      <c r="B8191" s="396" t="s">
        <v>5794</v>
      </c>
      <c r="C8191" s="397" t="s">
        <v>6283</v>
      </c>
      <c r="D8191" s="396" t="s">
        <v>5791</v>
      </c>
      <c r="E8191" s="396" t="s">
        <v>5557</v>
      </c>
      <c r="F8191" s="398" t="s">
        <v>5796</v>
      </c>
      <c r="G8191" s="399" t="s">
        <v>86</v>
      </c>
      <c r="H8191" s="400">
        <v>5.5399999999999998E-2</v>
      </c>
      <c r="I8191" s="430">
        <v>18.510000000000002</v>
      </c>
      <c r="J8191" s="380">
        <v>1.02</v>
      </c>
      <c r="K8191" s="379"/>
      <c r="L8191" s="489">
        <v>22.3</v>
      </c>
    </row>
    <row r="8192" spans="1:13" ht="12.75" thickTop="1" x14ac:dyDescent="0.2">
      <c r="A8192" s="359" t="s">
        <v>15815</v>
      </c>
      <c r="B8192" s="390" t="s">
        <v>5794</v>
      </c>
      <c r="C8192" s="391" t="s">
        <v>6197</v>
      </c>
      <c r="D8192" s="390" t="s">
        <v>5791</v>
      </c>
      <c r="E8192" s="390" t="s">
        <v>5364</v>
      </c>
      <c r="F8192" s="392" t="s">
        <v>5798</v>
      </c>
      <c r="G8192" s="393" t="s">
        <v>5885</v>
      </c>
      <c r="H8192" s="394">
        <v>3.0000000000000001E-3</v>
      </c>
      <c r="I8192" s="395">
        <v>154.26</v>
      </c>
      <c r="J8192" s="395">
        <v>0.46</v>
      </c>
      <c r="K8192" s="379"/>
      <c r="L8192" s="491">
        <v>185.84</v>
      </c>
    </row>
    <row r="8193" spans="1:13" x14ac:dyDescent="0.2">
      <c r="A8193" s="359" t="s">
        <v>12480</v>
      </c>
      <c r="B8193" s="373" t="s">
        <v>5794</v>
      </c>
      <c r="C8193" s="374" t="s">
        <v>5797</v>
      </c>
      <c r="D8193" s="373" t="s">
        <v>5791</v>
      </c>
      <c r="E8193" s="373" t="s">
        <v>5380</v>
      </c>
      <c r="F8193" s="375" t="s">
        <v>5798</v>
      </c>
      <c r="G8193" s="376" t="s">
        <v>5298</v>
      </c>
      <c r="H8193" s="377">
        <v>1.2166999999999999</v>
      </c>
      <c r="I8193" s="378">
        <v>0.54079999999999906</v>
      </c>
      <c r="J8193" s="378">
        <v>0.65</v>
      </c>
      <c r="K8193" s="379"/>
      <c r="L8193" s="493">
        <v>0.63</v>
      </c>
    </row>
    <row r="8194" spans="1:13" x14ac:dyDescent="0.2">
      <c r="A8194" s="359" t="s">
        <v>12482</v>
      </c>
      <c r="B8194" s="373" t="s">
        <v>5794</v>
      </c>
      <c r="C8194" s="374" t="s">
        <v>6284</v>
      </c>
      <c r="D8194" s="373" t="s">
        <v>5791</v>
      </c>
      <c r="E8194" s="373" t="s">
        <v>6285</v>
      </c>
      <c r="F8194" s="375" t="s">
        <v>5798</v>
      </c>
      <c r="G8194" s="376" t="s">
        <v>5298</v>
      </c>
      <c r="H8194" s="377">
        <v>8.5999999999999993E-2</v>
      </c>
      <c r="I8194" s="378">
        <v>23.35</v>
      </c>
      <c r="J8194" s="378">
        <v>2</v>
      </c>
      <c r="K8194" s="379"/>
      <c r="L8194" s="493">
        <v>28.14</v>
      </c>
    </row>
    <row r="8195" spans="1:13" x14ac:dyDescent="0.2">
      <c r="A8195" s="359" t="s">
        <v>12485</v>
      </c>
      <c r="B8195" s="360" t="s">
        <v>13580</v>
      </c>
      <c r="C8195" s="361" t="s">
        <v>5781</v>
      </c>
      <c r="D8195" s="360" t="s">
        <v>5782</v>
      </c>
      <c r="E8195" s="360" t="s">
        <v>5783</v>
      </c>
      <c r="F8195" s="362" t="s">
        <v>5784</v>
      </c>
      <c r="G8195" s="363" t="s">
        <v>5785</v>
      </c>
      <c r="H8195" s="361" t="s">
        <v>5786</v>
      </c>
      <c r="I8195" s="361" t="s">
        <v>5787</v>
      </c>
      <c r="J8195" s="361" t="s">
        <v>5788</v>
      </c>
      <c r="K8195" s="364"/>
      <c r="L8195" s="494"/>
    </row>
    <row r="8196" spans="1:13" x14ac:dyDescent="0.2">
      <c r="A8196" s="359" t="s">
        <v>12488</v>
      </c>
      <c r="B8196" s="365" t="s">
        <v>5789</v>
      </c>
      <c r="C8196" s="366" t="s">
        <v>6287</v>
      </c>
      <c r="D8196" s="365" t="s">
        <v>5791</v>
      </c>
      <c r="E8196" s="365" t="s">
        <v>451</v>
      </c>
      <c r="F8196" s="367">
        <v>20</v>
      </c>
      <c r="G8196" s="368" t="s">
        <v>5793</v>
      </c>
      <c r="H8196" s="369">
        <v>1</v>
      </c>
      <c r="I8196" s="370">
        <v>14.940000000000001</v>
      </c>
      <c r="J8196" s="370">
        <v>14.94</v>
      </c>
      <c r="K8196" s="371"/>
      <c r="L8196" s="495">
        <v>17.97</v>
      </c>
      <c r="M8196" s="488">
        <v>17.97</v>
      </c>
    </row>
    <row r="8197" spans="1:13" x14ac:dyDescent="0.2">
      <c r="A8197" s="359" t="s">
        <v>12489</v>
      </c>
      <c r="B8197" s="373" t="s">
        <v>5794</v>
      </c>
      <c r="C8197" s="374" t="s">
        <v>5840</v>
      </c>
      <c r="D8197" s="373" t="s">
        <v>5791</v>
      </c>
      <c r="E8197" s="373" t="s">
        <v>5288</v>
      </c>
      <c r="F8197" s="375" t="s">
        <v>5796</v>
      </c>
      <c r="G8197" s="376" t="s">
        <v>86</v>
      </c>
      <c r="H8197" s="377">
        <v>0.43890000000000001</v>
      </c>
      <c r="I8197" s="378">
        <v>18.510000000000002</v>
      </c>
      <c r="J8197" s="378">
        <v>8.1199999999999992</v>
      </c>
      <c r="K8197" s="379"/>
      <c r="L8197" s="493">
        <v>22.3</v>
      </c>
    </row>
    <row r="8198" spans="1:13" x14ac:dyDescent="0.2">
      <c r="A8198" s="359" t="s">
        <v>15816</v>
      </c>
      <c r="B8198" s="396" t="s">
        <v>5794</v>
      </c>
      <c r="C8198" s="397" t="s">
        <v>6196</v>
      </c>
      <c r="D8198" s="396" t="s">
        <v>5791</v>
      </c>
      <c r="E8198" s="396" t="s">
        <v>5378</v>
      </c>
      <c r="F8198" s="398" t="s">
        <v>5798</v>
      </c>
      <c r="G8198" s="399" t="s">
        <v>5298</v>
      </c>
      <c r="H8198" s="400">
        <v>0.95550000000000002</v>
      </c>
      <c r="I8198" s="430">
        <v>0.8320000000000044</v>
      </c>
      <c r="J8198" s="380">
        <v>0.79</v>
      </c>
      <c r="K8198" s="379"/>
      <c r="L8198" s="489">
        <v>0.97</v>
      </c>
    </row>
    <row r="8199" spans="1:13" ht="12.75" thickBot="1" x14ac:dyDescent="0.25">
      <c r="A8199" s="359" t="s">
        <v>15817</v>
      </c>
      <c r="B8199" s="396" t="s">
        <v>5794</v>
      </c>
      <c r="C8199" s="397" t="s">
        <v>5797</v>
      </c>
      <c r="D8199" s="396" t="s">
        <v>5791</v>
      </c>
      <c r="E8199" s="396" t="s">
        <v>5380</v>
      </c>
      <c r="F8199" s="398" t="s">
        <v>5798</v>
      </c>
      <c r="G8199" s="399" t="s">
        <v>5298</v>
      </c>
      <c r="H8199" s="400">
        <v>0.52500000000000002</v>
      </c>
      <c r="I8199" s="430">
        <v>0.52</v>
      </c>
      <c r="J8199" s="380">
        <v>0.27</v>
      </c>
      <c r="K8199" s="379"/>
      <c r="L8199" s="489">
        <v>0.63</v>
      </c>
    </row>
    <row r="8200" spans="1:13" ht="12.75" thickTop="1" x14ac:dyDescent="0.2">
      <c r="A8200" s="359" t="s">
        <v>15818</v>
      </c>
      <c r="B8200" s="390" t="s">
        <v>5794</v>
      </c>
      <c r="C8200" s="391" t="s">
        <v>5815</v>
      </c>
      <c r="D8200" s="390" t="s">
        <v>5791</v>
      </c>
      <c r="E8200" s="390" t="s">
        <v>5286</v>
      </c>
      <c r="F8200" s="392" t="s">
        <v>5796</v>
      </c>
      <c r="G8200" s="393" t="s">
        <v>86</v>
      </c>
      <c r="H8200" s="394">
        <v>0.4</v>
      </c>
      <c r="I8200" s="395">
        <v>11.07</v>
      </c>
      <c r="J8200" s="395">
        <v>4.42</v>
      </c>
      <c r="K8200" s="379"/>
      <c r="L8200" s="491">
        <v>13.34</v>
      </c>
    </row>
    <row r="8201" spans="1:13" x14ac:dyDescent="0.2">
      <c r="A8201" s="359" t="s">
        <v>12490</v>
      </c>
      <c r="B8201" s="373" t="s">
        <v>5794</v>
      </c>
      <c r="C8201" s="374" t="s">
        <v>6288</v>
      </c>
      <c r="D8201" s="373" t="s">
        <v>5791</v>
      </c>
      <c r="E8201" s="373" t="s">
        <v>6289</v>
      </c>
      <c r="F8201" s="375" t="s">
        <v>5798</v>
      </c>
      <c r="G8201" s="376" t="s">
        <v>5885</v>
      </c>
      <c r="H8201" s="377">
        <v>8.3000000000000001E-3</v>
      </c>
      <c r="I8201" s="378">
        <v>161.61000000000001</v>
      </c>
      <c r="J8201" s="378">
        <v>1.34</v>
      </c>
      <c r="K8201" s="379"/>
      <c r="L8201" s="493">
        <v>194.69</v>
      </c>
    </row>
    <row r="8202" spans="1:13" x14ac:dyDescent="0.2">
      <c r="A8202" s="359" t="s">
        <v>12492</v>
      </c>
      <c r="B8202" s="360" t="s">
        <v>13581</v>
      </c>
      <c r="C8202" s="361" t="s">
        <v>5781</v>
      </c>
      <c r="D8202" s="360" t="s">
        <v>5782</v>
      </c>
      <c r="E8202" s="360" t="s">
        <v>5783</v>
      </c>
      <c r="F8202" s="362" t="s">
        <v>5784</v>
      </c>
      <c r="G8202" s="363" t="s">
        <v>5785</v>
      </c>
      <c r="H8202" s="361" t="s">
        <v>5786</v>
      </c>
      <c r="I8202" s="361" t="s">
        <v>5787</v>
      </c>
      <c r="J8202" s="361" t="s">
        <v>5788</v>
      </c>
      <c r="K8202" s="364"/>
      <c r="L8202" s="494"/>
    </row>
    <row r="8203" spans="1:13" ht="24" x14ac:dyDescent="0.2">
      <c r="A8203" s="359" t="s">
        <v>12493</v>
      </c>
      <c r="B8203" s="365" t="s">
        <v>5789</v>
      </c>
      <c r="C8203" s="366" t="s">
        <v>9102</v>
      </c>
      <c r="D8203" s="365" t="s">
        <v>5791</v>
      </c>
      <c r="E8203" s="365" t="s">
        <v>13582</v>
      </c>
      <c r="F8203" s="367">
        <v>20</v>
      </c>
      <c r="G8203" s="368" t="s">
        <v>5793</v>
      </c>
      <c r="H8203" s="369">
        <v>1</v>
      </c>
      <c r="I8203" s="370">
        <v>56.81</v>
      </c>
      <c r="J8203" s="370">
        <v>56.81</v>
      </c>
      <c r="K8203" s="371"/>
      <c r="L8203" s="495">
        <v>68.430000000000007</v>
      </c>
      <c r="M8203" s="488">
        <v>68.430000000000007</v>
      </c>
    </row>
    <row r="8204" spans="1:13" x14ac:dyDescent="0.2">
      <c r="A8204" s="359" t="s">
        <v>12494</v>
      </c>
      <c r="B8204" s="373" t="s">
        <v>5794</v>
      </c>
      <c r="C8204" s="374" t="s">
        <v>5840</v>
      </c>
      <c r="D8204" s="373" t="s">
        <v>5791</v>
      </c>
      <c r="E8204" s="373" t="s">
        <v>5288</v>
      </c>
      <c r="F8204" s="375" t="s">
        <v>5796</v>
      </c>
      <c r="G8204" s="376" t="s">
        <v>86</v>
      </c>
      <c r="H8204" s="377">
        <v>1.323</v>
      </c>
      <c r="I8204" s="378">
        <v>18.510000000000002</v>
      </c>
      <c r="J8204" s="378">
        <v>24.48</v>
      </c>
      <c r="K8204" s="379"/>
      <c r="L8204" s="493">
        <v>22.3</v>
      </c>
    </row>
    <row r="8205" spans="1:13" x14ac:dyDescent="0.2">
      <c r="A8205" s="359" t="s">
        <v>12495</v>
      </c>
      <c r="B8205" s="373" t="s">
        <v>5794</v>
      </c>
      <c r="C8205" s="374" t="s">
        <v>5815</v>
      </c>
      <c r="D8205" s="373" t="s">
        <v>5791</v>
      </c>
      <c r="E8205" s="373" t="s">
        <v>5286</v>
      </c>
      <c r="F8205" s="375" t="s">
        <v>5796</v>
      </c>
      <c r="G8205" s="376" t="s">
        <v>86</v>
      </c>
      <c r="H8205" s="377">
        <v>1.2929999999999999</v>
      </c>
      <c r="I8205" s="378">
        <v>11.07</v>
      </c>
      <c r="J8205" s="378">
        <v>14.31</v>
      </c>
      <c r="K8205" s="379"/>
      <c r="L8205" s="493">
        <v>13.34</v>
      </c>
    </row>
    <row r="8206" spans="1:13" x14ac:dyDescent="0.2">
      <c r="A8206" s="359" t="s">
        <v>12496</v>
      </c>
      <c r="B8206" s="373" t="s">
        <v>5794</v>
      </c>
      <c r="C8206" s="374" t="s">
        <v>6197</v>
      </c>
      <c r="D8206" s="373" t="s">
        <v>5791</v>
      </c>
      <c r="E8206" s="373" t="s">
        <v>5364</v>
      </c>
      <c r="F8206" s="375" t="s">
        <v>5798</v>
      </c>
      <c r="G8206" s="376" t="s">
        <v>5885</v>
      </c>
      <c r="H8206" s="377">
        <v>5.2999999999999999E-2</v>
      </c>
      <c r="I8206" s="378">
        <v>154.26</v>
      </c>
      <c r="J8206" s="378">
        <v>8.17</v>
      </c>
      <c r="K8206" s="379"/>
      <c r="L8206" s="493">
        <v>185.84</v>
      </c>
    </row>
    <row r="8207" spans="1:13" x14ac:dyDescent="0.2">
      <c r="A8207" s="359" t="s">
        <v>12497</v>
      </c>
      <c r="B8207" s="373" t="s">
        <v>5794</v>
      </c>
      <c r="C8207" s="374" t="s">
        <v>6196</v>
      </c>
      <c r="D8207" s="373" t="s">
        <v>5791</v>
      </c>
      <c r="E8207" s="373" t="s">
        <v>5378</v>
      </c>
      <c r="F8207" s="375" t="s">
        <v>5798</v>
      </c>
      <c r="G8207" s="376" t="s">
        <v>5298</v>
      </c>
      <c r="H8207" s="377">
        <v>7.9615</v>
      </c>
      <c r="I8207" s="378">
        <v>0.80914285714285794</v>
      </c>
      <c r="J8207" s="378">
        <v>6.44</v>
      </c>
      <c r="K8207" s="379"/>
      <c r="L8207" s="493">
        <v>0.97</v>
      </c>
    </row>
    <row r="8208" spans="1:13" x14ac:dyDescent="0.2">
      <c r="A8208" s="359" t="s">
        <v>15819</v>
      </c>
      <c r="B8208" s="396" t="s">
        <v>5794</v>
      </c>
      <c r="C8208" s="397" t="s">
        <v>5797</v>
      </c>
      <c r="D8208" s="396" t="s">
        <v>5791</v>
      </c>
      <c r="E8208" s="396" t="s">
        <v>5380</v>
      </c>
      <c r="F8208" s="398" t="s">
        <v>5798</v>
      </c>
      <c r="G8208" s="399" t="s">
        <v>5298</v>
      </c>
      <c r="H8208" s="400">
        <v>6.5620000000000003</v>
      </c>
      <c r="I8208" s="430">
        <v>0.52</v>
      </c>
      <c r="J8208" s="380">
        <v>3.41</v>
      </c>
      <c r="K8208" s="379"/>
      <c r="L8208" s="489">
        <v>0.63</v>
      </c>
    </row>
    <row r="8209" spans="1:13" ht="12.75" thickBot="1" x14ac:dyDescent="0.25">
      <c r="A8209" s="359" t="s">
        <v>15820</v>
      </c>
      <c r="B8209" s="381" t="s">
        <v>13583</v>
      </c>
      <c r="C8209" s="382" t="s">
        <v>5781</v>
      </c>
      <c r="D8209" s="381" t="s">
        <v>5782</v>
      </c>
      <c r="E8209" s="381" t="s">
        <v>5783</v>
      </c>
      <c r="F8209" s="383" t="s">
        <v>5784</v>
      </c>
      <c r="G8209" s="384" t="s">
        <v>5785</v>
      </c>
      <c r="H8209" s="382" t="s">
        <v>5786</v>
      </c>
      <c r="I8209" s="431" t="s">
        <v>5787</v>
      </c>
      <c r="J8209" s="382" t="s">
        <v>5788</v>
      </c>
      <c r="K8209" s="364"/>
    </row>
    <row r="8210" spans="1:13" ht="12.75" thickTop="1" x14ac:dyDescent="0.2">
      <c r="A8210" s="359" t="s">
        <v>15821</v>
      </c>
      <c r="B8210" s="401" t="s">
        <v>5789</v>
      </c>
      <c r="C8210" s="402" t="s">
        <v>12863</v>
      </c>
      <c r="D8210" s="401" t="s">
        <v>5791</v>
      </c>
      <c r="E8210" s="401" t="s">
        <v>2163</v>
      </c>
      <c r="F8210" s="403">
        <v>27</v>
      </c>
      <c r="G8210" s="404" t="s">
        <v>5385</v>
      </c>
      <c r="H8210" s="405">
        <v>1</v>
      </c>
      <c r="I8210" s="406">
        <v>45.24</v>
      </c>
      <c r="J8210" s="406">
        <v>45.239999999999995</v>
      </c>
      <c r="K8210" s="371"/>
      <c r="L8210" s="496">
        <v>54.49</v>
      </c>
      <c r="M8210" s="488">
        <v>54.49</v>
      </c>
    </row>
    <row r="8211" spans="1:13" x14ac:dyDescent="0.2">
      <c r="A8211" s="359" t="s">
        <v>12498</v>
      </c>
      <c r="B8211" s="373" t="s">
        <v>5794</v>
      </c>
      <c r="C8211" s="374" t="s">
        <v>5840</v>
      </c>
      <c r="D8211" s="373" t="s">
        <v>5791</v>
      </c>
      <c r="E8211" s="373" t="s">
        <v>5288</v>
      </c>
      <c r="F8211" s="375" t="s">
        <v>5796</v>
      </c>
      <c r="G8211" s="376" t="s">
        <v>86</v>
      </c>
      <c r="H8211" s="377">
        <v>0.6</v>
      </c>
      <c r="I8211" s="378">
        <v>18.510000000000002</v>
      </c>
      <c r="J8211" s="378">
        <v>11.1</v>
      </c>
      <c r="K8211" s="379"/>
      <c r="L8211" s="493">
        <v>22.3</v>
      </c>
    </row>
    <row r="8212" spans="1:13" x14ac:dyDescent="0.2">
      <c r="A8212" s="359" t="s">
        <v>12500</v>
      </c>
      <c r="B8212" s="373" t="s">
        <v>5794</v>
      </c>
      <c r="C8212" s="374" t="s">
        <v>5797</v>
      </c>
      <c r="D8212" s="373" t="s">
        <v>5791</v>
      </c>
      <c r="E8212" s="373" t="s">
        <v>5380</v>
      </c>
      <c r="F8212" s="375" t="s">
        <v>5798</v>
      </c>
      <c r="G8212" s="376" t="s">
        <v>5298</v>
      </c>
      <c r="H8212" s="377">
        <v>12.1595</v>
      </c>
      <c r="I8212" s="378">
        <v>0.5252</v>
      </c>
      <c r="J8212" s="378">
        <v>6.38</v>
      </c>
      <c r="K8212" s="379"/>
      <c r="L8212" s="493">
        <v>0.63</v>
      </c>
    </row>
    <row r="8213" spans="1:13" x14ac:dyDescent="0.2">
      <c r="A8213" s="359" t="s">
        <v>12503</v>
      </c>
      <c r="B8213" s="373" t="s">
        <v>5794</v>
      </c>
      <c r="C8213" s="374" t="s">
        <v>5815</v>
      </c>
      <c r="D8213" s="373" t="s">
        <v>5791</v>
      </c>
      <c r="E8213" s="373" t="s">
        <v>5286</v>
      </c>
      <c r="F8213" s="375" t="s">
        <v>5796</v>
      </c>
      <c r="G8213" s="376" t="s">
        <v>86</v>
      </c>
      <c r="H8213" s="377">
        <v>1.6855</v>
      </c>
      <c r="I8213" s="378">
        <v>11.07</v>
      </c>
      <c r="J8213" s="378">
        <v>18.649999999999999</v>
      </c>
      <c r="K8213" s="379"/>
      <c r="L8213" s="493">
        <v>13.34</v>
      </c>
    </row>
    <row r="8214" spans="1:13" x14ac:dyDescent="0.2">
      <c r="A8214" s="359" t="s">
        <v>12506</v>
      </c>
      <c r="B8214" s="373" t="s">
        <v>5794</v>
      </c>
      <c r="C8214" s="374" t="s">
        <v>5966</v>
      </c>
      <c r="D8214" s="373" t="s">
        <v>5791</v>
      </c>
      <c r="E8214" s="373" t="s">
        <v>5538</v>
      </c>
      <c r="F8214" s="375" t="s">
        <v>5798</v>
      </c>
      <c r="G8214" s="376" t="s">
        <v>5885</v>
      </c>
      <c r="H8214" s="377">
        <v>2.75E-2</v>
      </c>
      <c r="I8214" s="378">
        <v>146.86000000000001</v>
      </c>
      <c r="J8214" s="378">
        <v>4.03</v>
      </c>
      <c r="K8214" s="379"/>
      <c r="L8214" s="493">
        <v>176.93</v>
      </c>
    </row>
    <row r="8215" spans="1:13" x14ac:dyDescent="0.2">
      <c r="A8215" s="359" t="s">
        <v>12507</v>
      </c>
      <c r="B8215" s="373" t="s">
        <v>5794</v>
      </c>
      <c r="C8215" s="374" t="s">
        <v>5968</v>
      </c>
      <c r="D8215" s="373" t="s">
        <v>5791</v>
      </c>
      <c r="E8215" s="373" t="s">
        <v>5377</v>
      </c>
      <c r="F8215" s="375" t="s">
        <v>5798</v>
      </c>
      <c r="G8215" s="376" t="s">
        <v>5885</v>
      </c>
      <c r="H8215" s="377">
        <v>1.4999999999999999E-2</v>
      </c>
      <c r="I8215" s="378">
        <v>117.49</v>
      </c>
      <c r="J8215" s="378">
        <v>1.76</v>
      </c>
      <c r="K8215" s="379"/>
      <c r="L8215" s="493">
        <v>141.54</v>
      </c>
    </row>
    <row r="8216" spans="1:13" x14ac:dyDescent="0.2">
      <c r="A8216" s="359" t="s">
        <v>12510</v>
      </c>
      <c r="B8216" s="373" t="s">
        <v>5794</v>
      </c>
      <c r="C8216" s="374" t="s">
        <v>5967</v>
      </c>
      <c r="D8216" s="373" t="s">
        <v>5791</v>
      </c>
      <c r="E8216" s="373" t="s">
        <v>5375</v>
      </c>
      <c r="F8216" s="375" t="s">
        <v>5798</v>
      </c>
      <c r="G8216" s="376" t="s">
        <v>5885</v>
      </c>
      <c r="H8216" s="377">
        <v>1.4999999999999999E-2</v>
      </c>
      <c r="I8216" s="378">
        <v>118.26</v>
      </c>
      <c r="J8216" s="378">
        <v>1.77</v>
      </c>
      <c r="K8216" s="379"/>
      <c r="L8216" s="493">
        <v>142.47</v>
      </c>
    </row>
    <row r="8217" spans="1:13" x14ac:dyDescent="0.2">
      <c r="A8217" s="359" t="s">
        <v>12513</v>
      </c>
      <c r="B8217" s="373" t="s">
        <v>5794</v>
      </c>
      <c r="C8217" s="374" t="s">
        <v>6006</v>
      </c>
      <c r="D8217" s="373" t="s">
        <v>5791</v>
      </c>
      <c r="E8217" s="373" t="s">
        <v>5384</v>
      </c>
      <c r="F8217" s="375" t="s">
        <v>5798</v>
      </c>
      <c r="G8217" s="376" t="s">
        <v>5385</v>
      </c>
      <c r="H8217" s="377">
        <v>0.13070000000000001</v>
      </c>
      <c r="I8217" s="378">
        <v>11.87</v>
      </c>
      <c r="J8217" s="378">
        <v>1.55</v>
      </c>
      <c r="K8217" s="379"/>
      <c r="L8217" s="493">
        <v>14.3</v>
      </c>
    </row>
    <row r="8218" spans="1:13" x14ac:dyDescent="0.2">
      <c r="A8218" s="359" t="s">
        <v>15822</v>
      </c>
      <c r="B8218" s="381" t="s">
        <v>13584</v>
      </c>
      <c r="C8218" s="382" t="s">
        <v>5781</v>
      </c>
      <c r="D8218" s="381" t="s">
        <v>5782</v>
      </c>
      <c r="E8218" s="381" t="s">
        <v>5783</v>
      </c>
      <c r="F8218" s="383" t="s">
        <v>5784</v>
      </c>
      <c r="G8218" s="384" t="s">
        <v>5785</v>
      </c>
      <c r="H8218" s="382" t="s">
        <v>5786</v>
      </c>
      <c r="I8218" s="431" t="s">
        <v>5787</v>
      </c>
      <c r="J8218" s="382" t="s">
        <v>5788</v>
      </c>
      <c r="K8218" s="364"/>
    </row>
    <row r="8219" spans="1:13" ht="24.75" thickBot="1" x14ac:dyDescent="0.25">
      <c r="A8219" s="359" t="s">
        <v>15823</v>
      </c>
      <c r="B8219" s="385" t="s">
        <v>5789</v>
      </c>
      <c r="C8219" s="386" t="s">
        <v>12874</v>
      </c>
      <c r="D8219" s="385" t="s">
        <v>5791</v>
      </c>
      <c r="E8219" s="385" t="s">
        <v>12875</v>
      </c>
      <c r="F8219" s="387">
        <v>18</v>
      </c>
      <c r="G8219" s="388" t="s">
        <v>5793</v>
      </c>
      <c r="H8219" s="389">
        <v>1</v>
      </c>
      <c r="I8219" s="432">
        <v>469.24</v>
      </c>
      <c r="J8219" s="372">
        <v>469.24</v>
      </c>
      <c r="K8219" s="371"/>
      <c r="L8219" s="488">
        <v>565.24</v>
      </c>
      <c r="M8219" s="488">
        <v>565.24</v>
      </c>
    </row>
    <row r="8220" spans="1:13" ht="12.75" thickTop="1" x14ac:dyDescent="0.2">
      <c r="A8220" s="359" t="s">
        <v>15824</v>
      </c>
      <c r="B8220" s="390" t="s">
        <v>5794</v>
      </c>
      <c r="C8220" s="391" t="s">
        <v>5840</v>
      </c>
      <c r="D8220" s="390" t="s">
        <v>5791</v>
      </c>
      <c r="E8220" s="390" t="s">
        <v>5288</v>
      </c>
      <c r="F8220" s="392" t="s">
        <v>5796</v>
      </c>
      <c r="G8220" s="393" t="s">
        <v>86</v>
      </c>
      <c r="H8220" s="394">
        <v>2.5</v>
      </c>
      <c r="I8220" s="395">
        <v>18.510000000000002</v>
      </c>
      <c r="J8220" s="395">
        <v>46.27</v>
      </c>
      <c r="K8220" s="379"/>
      <c r="L8220" s="491">
        <v>22.3</v>
      </c>
    </row>
    <row r="8221" spans="1:13" x14ac:dyDescent="0.2">
      <c r="A8221" s="359" t="s">
        <v>12516</v>
      </c>
      <c r="B8221" s="373" t="s">
        <v>5794</v>
      </c>
      <c r="C8221" s="374" t="s">
        <v>5797</v>
      </c>
      <c r="D8221" s="373" t="s">
        <v>5791</v>
      </c>
      <c r="E8221" s="373" t="s">
        <v>5380</v>
      </c>
      <c r="F8221" s="375" t="s">
        <v>5798</v>
      </c>
      <c r="G8221" s="376" t="s">
        <v>5298</v>
      </c>
      <c r="H8221" s="377">
        <v>3.42</v>
      </c>
      <c r="I8221" s="378">
        <v>0.52</v>
      </c>
      <c r="J8221" s="378">
        <v>1.77</v>
      </c>
      <c r="K8221" s="379"/>
      <c r="L8221" s="493">
        <v>0.63</v>
      </c>
    </row>
    <row r="8222" spans="1:13" x14ac:dyDescent="0.2">
      <c r="A8222" s="359" t="s">
        <v>12518</v>
      </c>
      <c r="B8222" s="373" t="s">
        <v>5794</v>
      </c>
      <c r="C8222" s="374" t="s">
        <v>6250</v>
      </c>
      <c r="D8222" s="373" t="s">
        <v>5791</v>
      </c>
      <c r="E8222" s="373" t="s">
        <v>5413</v>
      </c>
      <c r="F8222" s="375" t="s">
        <v>5798</v>
      </c>
      <c r="G8222" s="376" t="s">
        <v>5305</v>
      </c>
      <c r="H8222" s="377">
        <v>5.9499999999999997E-2</v>
      </c>
      <c r="I8222" s="378">
        <v>12.5</v>
      </c>
      <c r="J8222" s="378">
        <v>0.74</v>
      </c>
      <c r="K8222" s="379"/>
      <c r="L8222" s="493">
        <v>15.06</v>
      </c>
    </row>
    <row r="8223" spans="1:13" x14ac:dyDescent="0.2">
      <c r="A8223" s="359" t="s">
        <v>12520</v>
      </c>
      <c r="B8223" s="373" t="s">
        <v>5794</v>
      </c>
      <c r="C8223" s="374" t="s">
        <v>12880</v>
      </c>
      <c r="D8223" s="373" t="s">
        <v>5791</v>
      </c>
      <c r="E8223" s="373" t="s">
        <v>5416</v>
      </c>
      <c r="F8223" s="375" t="s">
        <v>5798</v>
      </c>
      <c r="G8223" s="376" t="s">
        <v>5305</v>
      </c>
      <c r="H8223" s="377">
        <v>1</v>
      </c>
      <c r="I8223" s="378">
        <v>116.74</v>
      </c>
      <c r="J8223" s="378">
        <v>116.74</v>
      </c>
      <c r="K8223" s="379"/>
      <c r="L8223" s="493">
        <v>140.63999999999999</v>
      </c>
    </row>
    <row r="8224" spans="1:13" x14ac:dyDescent="0.2">
      <c r="A8224" s="359" t="s">
        <v>12523</v>
      </c>
      <c r="B8224" s="373" t="s">
        <v>5794</v>
      </c>
      <c r="C8224" s="374" t="s">
        <v>5815</v>
      </c>
      <c r="D8224" s="373" t="s">
        <v>5791</v>
      </c>
      <c r="E8224" s="373" t="s">
        <v>5286</v>
      </c>
      <c r="F8224" s="375" t="s">
        <v>5796</v>
      </c>
      <c r="G8224" s="376" t="s">
        <v>86</v>
      </c>
      <c r="H8224" s="377">
        <v>1</v>
      </c>
      <c r="I8224" s="378">
        <v>11.07</v>
      </c>
      <c r="J8224" s="378">
        <v>11.07</v>
      </c>
      <c r="K8224" s="379"/>
      <c r="L8224" s="493">
        <v>13.34</v>
      </c>
    </row>
    <row r="8225" spans="1:13" x14ac:dyDescent="0.2">
      <c r="A8225" s="359" t="s">
        <v>12524</v>
      </c>
      <c r="B8225" s="373" t="s">
        <v>5794</v>
      </c>
      <c r="C8225" s="374" t="s">
        <v>6197</v>
      </c>
      <c r="D8225" s="373" t="s">
        <v>5791</v>
      </c>
      <c r="E8225" s="373" t="s">
        <v>5364</v>
      </c>
      <c r="F8225" s="375" t="s">
        <v>5798</v>
      </c>
      <c r="G8225" s="376" t="s">
        <v>5885</v>
      </c>
      <c r="H8225" s="377">
        <v>9.7000000000000003E-3</v>
      </c>
      <c r="I8225" s="378">
        <v>154.26</v>
      </c>
      <c r="J8225" s="378">
        <v>1.49</v>
      </c>
      <c r="K8225" s="379"/>
      <c r="L8225" s="493">
        <v>185.84</v>
      </c>
    </row>
    <row r="8226" spans="1:13" x14ac:dyDescent="0.2">
      <c r="A8226" s="359" t="s">
        <v>12525</v>
      </c>
      <c r="B8226" s="373" t="s">
        <v>5794</v>
      </c>
      <c r="C8226" s="374" t="s">
        <v>6258</v>
      </c>
      <c r="D8226" s="373" t="s">
        <v>5791</v>
      </c>
      <c r="E8226" s="373" t="s">
        <v>5414</v>
      </c>
      <c r="F8226" s="375" t="s">
        <v>5798</v>
      </c>
      <c r="G8226" s="376" t="s">
        <v>5305</v>
      </c>
      <c r="H8226" s="377">
        <v>0.22839999999999999</v>
      </c>
      <c r="I8226" s="378">
        <v>9.0299999999999994</v>
      </c>
      <c r="J8226" s="378">
        <v>2.06</v>
      </c>
      <c r="K8226" s="379"/>
      <c r="L8226" s="493">
        <v>10.88</v>
      </c>
    </row>
    <row r="8227" spans="1:13" x14ac:dyDescent="0.2">
      <c r="A8227" s="359" t="s">
        <v>12526</v>
      </c>
      <c r="B8227" s="373" t="s">
        <v>5794</v>
      </c>
      <c r="C8227" s="374" t="s">
        <v>6259</v>
      </c>
      <c r="D8227" s="373" t="s">
        <v>5791</v>
      </c>
      <c r="E8227" s="373" t="s">
        <v>5411</v>
      </c>
      <c r="F8227" s="375" t="s">
        <v>5798</v>
      </c>
      <c r="G8227" s="376" t="s">
        <v>5305</v>
      </c>
      <c r="H8227" s="377">
        <v>0.29759999999999998</v>
      </c>
      <c r="I8227" s="378">
        <v>2.2400000000000002</v>
      </c>
      <c r="J8227" s="378">
        <v>0.66</v>
      </c>
      <c r="K8227" s="379"/>
      <c r="L8227" s="493">
        <v>2.71</v>
      </c>
    </row>
    <row r="8228" spans="1:13" x14ac:dyDescent="0.2">
      <c r="A8228" s="359" t="s">
        <v>12527</v>
      </c>
      <c r="B8228" s="373" t="s">
        <v>5794</v>
      </c>
      <c r="C8228" s="374" t="s">
        <v>6260</v>
      </c>
      <c r="D8228" s="373" t="s">
        <v>5791</v>
      </c>
      <c r="E8228" s="373" t="s">
        <v>5407</v>
      </c>
      <c r="F8228" s="375" t="s">
        <v>5798</v>
      </c>
      <c r="G8228" s="376" t="s">
        <v>5298</v>
      </c>
      <c r="H8228" s="377">
        <v>0.23810000000000001</v>
      </c>
      <c r="I8228" s="378">
        <v>27.94</v>
      </c>
      <c r="J8228" s="378">
        <v>6.65</v>
      </c>
      <c r="K8228" s="379"/>
      <c r="L8228" s="493">
        <v>33.659999999999997</v>
      </c>
    </row>
    <row r="8229" spans="1:13" x14ac:dyDescent="0.2">
      <c r="A8229" s="359" t="s">
        <v>12528</v>
      </c>
      <c r="B8229" s="373" t="s">
        <v>5794</v>
      </c>
      <c r="C8229" s="374" t="s">
        <v>12887</v>
      </c>
      <c r="D8229" s="373" t="s">
        <v>5791</v>
      </c>
      <c r="E8229" s="373" t="s">
        <v>12888</v>
      </c>
      <c r="F8229" s="375" t="s">
        <v>5798</v>
      </c>
      <c r="G8229" s="376" t="s">
        <v>5298</v>
      </c>
      <c r="H8229" s="377">
        <v>7.508</v>
      </c>
      <c r="I8229" s="378">
        <v>7.8</v>
      </c>
      <c r="J8229" s="378">
        <v>58.56</v>
      </c>
      <c r="K8229" s="379"/>
      <c r="L8229" s="493">
        <v>9.4</v>
      </c>
    </row>
    <row r="8230" spans="1:13" x14ac:dyDescent="0.2">
      <c r="A8230" s="359" t="s">
        <v>12529</v>
      </c>
      <c r="B8230" s="373" t="s">
        <v>5794</v>
      </c>
      <c r="C8230" s="374" t="s">
        <v>12890</v>
      </c>
      <c r="D8230" s="373" t="s">
        <v>5791</v>
      </c>
      <c r="E8230" s="373" t="s">
        <v>12891</v>
      </c>
      <c r="F8230" s="375" t="s">
        <v>5798</v>
      </c>
      <c r="G8230" s="376" t="s">
        <v>5298</v>
      </c>
      <c r="H8230" s="377">
        <v>21.457999999999998</v>
      </c>
      <c r="I8230" s="378">
        <v>7.1197588235294091</v>
      </c>
      <c r="J8230" s="378">
        <v>152.77000000000001</v>
      </c>
      <c r="K8230" s="379"/>
      <c r="L8230" s="493">
        <v>8.57</v>
      </c>
    </row>
    <row r="8231" spans="1:13" x14ac:dyDescent="0.2">
      <c r="A8231" s="359" t="s">
        <v>12530</v>
      </c>
      <c r="B8231" s="373" t="s">
        <v>5794</v>
      </c>
      <c r="C8231" s="374" t="s">
        <v>6261</v>
      </c>
      <c r="D8231" s="373" t="s">
        <v>5791</v>
      </c>
      <c r="E8231" s="373" t="s">
        <v>5409</v>
      </c>
      <c r="F8231" s="375" t="s">
        <v>5798</v>
      </c>
      <c r="G8231" s="376" t="s">
        <v>5298</v>
      </c>
      <c r="H8231" s="377">
        <v>0.17799999999999999</v>
      </c>
      <c r="I8231" s="378">
        <v>23.16</v>
      </c>
      <c r="J8231" s="378">
        <v>4.12</v>
      </c>
      <c r="K8231" s="379"/>
      <c r="L8231" s="493">
        <v>27.91</v>
      </c>
    </row>
    <row r="8232" spans="1:13" x14ac:dyDescent="0.2">
      <c r="A8232" s="359" t="s">
        <v>12531</v>
      </c>
      <c r="B8232" s="373" t="s">
        <v>5794</v>
      </c>
      <c r="C8232" s="374" t="s">
        <v>12894</v>
      </c>
      <c r="D8232" s="373" t="s">
        <v>5791</v>
      </c>
      <c r="E8232" s="373" t="s">
        <v>12895</v>
      </c>
      <c r="F8232" s="375" t="s">
        <v>5798</v>
      </c>
      <c r="G8232" s="376" t="s">
        <v>5298</v>
      </c>
      <c r="H8232" s="377">
        <v>7.9169999999999998</v>
      </c>
      <c r="I8232" s="378">
        <v>8.3800000000000008</v>
      </c>
      <c r="J8232" s="378">
        <v>66.34</v>
      </c>
      <c r="K8232" s="379"/>
      <c r="L8232" s="493">
        <v>10.1</v>
      </c>
    </row>
    <row r="8233" spans="1:13" x14ac:dyDescent="0.2">
      <c r="A8233" s="359" t="s">
        <v>12532</v>
      </c>
      <c r="B8233" s="360" t="s">
        <v>13585</v>
      </c>
      <c r="C8233" s="361" t="s">
        <v>5781</v>
      </c>
      <c r="D8233" s="360" t="s">
        <v>5782</v>
      </c>
      <c r="E8233" s="360" t="s">
        <v>5783</v>
      </c>
      <c r="F8233" s="362" t="s">
        <v>5784</v>
      </c>
      <c r="G8233" s="363" t="s">
        <v>5785</v>
      </c>
      <c r="H8233" s="361" t="s">
        <v>5786</v>
      </c>
      <c r="I8233" s="361" t="s">
        <v>5787</v>
      </c>
      <c r="J8233" s="361" t="s">
        <v>5788</v>
      </c>
      <c r="K8233" s="364"/>
      <c r="L8233" s="494"/>
    </row>
    <row r="8234" spans="1:13" x14ac:dyDescent="0.2">
      <c r="A8234" s="359" t="s">
        <v>15825</v>
      </c>
      <c r="B8234" s="385" t="s">
        <v>5789</v>
      </c>
      <c r="C8234" s="386" t="s">
        <v>6363</v>
      </c>
      <c r="D8234" s="385" t="s">
        <v>5791</v>
      </c>
      <c r="E8234" s="385" t="s">
        <v>506</v>
      </c>
      <c r="F8234" s="387">
        <v>26</v>
      </c>
      <c r="G8234" s="388" t="s">
        <v>5793</v>
      </c>
      <c r="H8234" s="389">
        <v>1</v>
      </c>
      <c r="I8234" s="432">
        <v>21.759999999999998</v>
      </c>
      <c r="J8234" s="372">
        <v>21.759999999999998</v>
      </c>
      <c r="K8234" s="371"/>
      <c r="L8234" s="488">
        <v>26.18</v>
      </c>
      <c r="M8234" s="488">
        <v>26.18</v>
      </c>
    </row>
    <row r="8235" spans="1:13" ht="12.75" thickBot="1" x14ac:dyDescent="0.25">
      <c r="A8235" s="359" t="s">
        <v>15826</v>
      </c>
      <c r="B8235" s="396" t="s">
        <v>5794</v>
      </c>
      <c r="C8235" s="397" t="s">
        <v>5795</v>
      </c>
      <c r="D8235" s="396" t="s">
        <v>5791</v>
      </c>
      <c r="E8235" s="396" t="s">
        <v>5302</v>
      </c>
      <c r="F8235" s="398" t="s">
        <v>5796</v>
      </c>
      <c r="G8235" s="399" t="s">
        <v>86</v>
      </c>
      <c r="H8235" s="400">
        <v>0.27350000000000002</v>
      </c>
      <c r="I8235" s="430">
        <v>12.5</v>
      </c>
      <c r="J8235" s="380">
        <v>3.41</v>
      </c>
      <c r="K8235" s="379"/>
      <c r="L8235" s="489">
        <v>15.06</v>
      </c>
    </row>
    <row r="8236" spans="1:13" ht="12.75" thickTop="1" x14ac:dyDescent="0.2">
      <c r="A8236" s="359" t="s">
        <v>15827</v>
      </c>
      <c r="B8236" s="390" t="s">
        <v>5794</v>
      </c>
      <c r="C8236" s="391" t="s">
        <v>6342</v>
      </c>
      <c r="D8236" s="390" t="s">
        <v>5791</v>
      </c>
      <c r="E8236" s="390" t="s">
        <v>5572</v>
      </c>
      <c r="F8236" s="392" t="s">
        <v>5798</v>
      </c>
      <c r="G8236" s="393" t="s">
        <v>5566</v>
      </c>
      <c r="H8236" s="394">
        <v>7.1499999999999994E-2</v>
      </c>
      <c r="I8236" s="395">
        <v>16.899999999999999</v>
      </c>
      <c r="J8236" s="395">
        <v>1.2</v>
      </c>
      <c r="K8236" s="379"/>
      <c r="L8236" s="491">
        <v>20.37</v>
      </c>
    </row>
    <row r="8237" spans="1:13" x14ac:dyDescent="0.2">
      <c r="A8237" s="359" t="s">
        <v>12533</v>
      </c>
      <c r="B8237" s="373" t="s">
        <v>5794</v>
      </c>
      <c r="C8237" s="374" t="s">
        <v>6283</v>
      </c>
      <c r="D8237" s="373" t="s">
        <v>5791</v>
      </c>
      <c r="E8237" s="373" t="s">
        <v>5557</v>
      </c>
      <c r="F8237" s="375" t="s">
        <v>5796</v>
      </c>
      <c r="G8237" s="376" t="s">
        <v>86</v>
      </c>
      <c r="H8237" s="377">
        <v>0.48220000000000002</v>
      </c>
      <c r="I8237" s="378">
        <v>18.571700000000003</v>
      </c>
      <c r="J8237" s="378">
        <v>8.9499999999999993</v>
      </c>
      <c r="K8237" s="379"/>
      <c r="L8237" s="493">
        <v>22.3</v>
      </c>
    </row>
    <row r="8238" spans="1:13" ht="36" x14ac:dyDescent="0.2">
      <c r="A8238" s="359" t="s">
        <v>12535</v>
      </c>
      <c r="B8238" s="373" t="s">
        <v>5794</v>
      </c>
      <c r="C8238" s="374" t="s">
        <v>6364</v>
      </c>
      <c r="D8238" s="373" t="s">
        <v>5791</v>
      </c>
      <c r="E8238" s="373" t="s">
        <v>6365</v>
      </c>
      <c r="F8238" s="375" t="s">
        <v>5798</v>
      </c>
      <c r="G8238" s="376" t="s">
        <v>5305</v>
      </c>
      <c r="H8238" s="377">
        <v>5.3E-3</v>
      </c>
      <c r="I8238" s="378">
        <v>2.2599999999999998</v>
      </c>
      <c r="J8238" s="378">
        <v>0.01</v>
      </c>
      <c r="K8238" s="379"/>
      <c r="L8238" s="493">
        <v>2.73</v>
      </c>
    </row>
    <row r="8239" spans="1:13" x14ac:dyDescent="0.2">
      <c r="A8239" s="359" t="s">
        <v>12537</v>
      </c>
      <c r="B8239" s="373" t="s">
        <v>5794</v>
      </c>
      <c r="C8239" s="374" t="s">
        <v>6259</v>
      </c>
      <c r="D8239" s="373" t="s">
        <v>5791</v>
      </c>
      <c r="E8239" s="373" t="s">
        <v>5411</v>
      </c>
      <c r="F8239" s="375" t="s">
        <v>5798</v>
      </c>
      <c r="G8239" s="376" t="s">
        <v>5305</v>
      </c>
      <c r="H8239" s="377">
        <v>0.18</v>
      </c>
      <c r="I8239" s="378">
        <v>2.2400000000000002</v>
      </c>
      <c r="J8239" s="378">
        <v>0.4</v>
      </c>
      <c r="K8239" s="379"/>
      <c r="L8239" s="493">
        <v>2.71</v>
      </c>
    </row>
    <row r="8240" spans="1:13" x14ac:dyDescent="0.2">
      <c r="A8240" s="359" t="s">
        <v>15828</v>
      </c>
      <c r="B8240" s="396" t="s">
        <v>5794</v>
      </c>
      <c r="C8240" s="397" t="s">
        <v>6345</v>
      </c>
      <c r="D8240" s="396" t="s">
        <v>5791</v>
      </c>
      <c r="E8240" s="396" t="s">
        <v>5570</v>
      </c>
      <c r="F8240" s="398" t="s">
        <v>5798</v>
      </c>
      <c r="G8240" s="399" t="s">
        <v>5566</v>
      </c>
      <c r="H8240" s="400">
        <v>0.109</v>
      </c>
      <c r="I8240" s="430">
        <v>28.73</v>
      </c>
      <c r="J8240" s="380">
        <v>3.13</v>
      </c>
      <c r="K8240" s="379"/>
      <c r="L8240" s="489">
        <v>34.619999999999997</v>
      </c>
    </row>
    <row r="8241" spans="1:13" ht="12.75" thickBot="1" x14ac:dyDescent="0.25">
      <c r="A8241" s="359" t="s">
        <v>15829</v>
      </c>
      <c r="B8241" s="396" t="s">
        <v>5794</v>
      </c>
      <c r="C8241" s="397" t="s">
        <v>6366</v>
      </c>
      <c r="D8241" s="396" t="s">
        <v>5791</v>
      </c>
      <c r="E8241" s="396" t="s">
        <v>5565</v>
      </c>
      <c r="F8241" s="398" t="s">
        <v>5798</v>
      </c>
      <c r="G8241" s="399" t="s">
        <v>5566</v>
      </c>
      <c r="H8241" s="400">
        <v>0.12859999999999999</v>
      </c>
      <c r="I8241" s="430">
        <v>36.26</v>
      </c>
      <c r="J8241" s="380">
        <v>4.66</v>
      </c>
      <c r="K8241" s="379"/>
      <c r="L8241" s="489">
        <v>43.69</v>
      </c>
    </row>
    <row r="8242" spans="1:13" ht="12.75" thickTop="1" x14ac:dyDescent="0.2">
      <c r="A8242" s="359" t="s">
        <v>15830</v>
      </c>
      <c r="B8242" s="407" t="s">
        <v>13586</v>
      </c>
      <c r="C8242" s="408" t="s">
        <v>5781</v>
      </c>
      <c r="D8242" s="407" t="s">
        <v>5782</v>
      </c>
      <c r="E8242" s="407" t="s">
        <v>5783</v>
      </c>
      <c r="F8242" s="409" t="s">
        <v>5784</v>
      </c>
      <c r="G8242" s="410" t="s">
        <v>5785</v>
      </c>
      <c r="H8242" s="408" t="s">
        <v>5786</v>
      </c>
      <c r="I8242" s="408" t="s">
        <v>5787</v>
      </c>
      <c r="J8242" s="408" t="s">
        <v>5788</v>
      </c>
      <c r="K8242" s="364"/>
      <c r="L8242" s="492"/>
    </row>
    <row r="8243" spans="1:13" x14ac:dyDescent="0.2">
      <c r="A8243" s="359" t="s">
        <v>12540</v>
      </c>
      <c r="B8243" s="365" t="s">
        <v>5789</v>
      </c>
      <c r="C8243" s="366" t="s">
        <v>6000</v>
      </c>
      <c r="D8243" s="365" t="s">
        <v>5791</v>
      </c>
      <c r="E8243" s="365" t="s">
        <v>307</v>
      </c>
      <c r="F8243" s="367">
        <v>4</v>
      </c>
      <c r="G8243" s="368" t="s">
        <v>5885</v>
      </c>
      <c r="H8243" s="369">
        <v>1</v>
      </c>
      <c r="I8243" s="370">
        <v>28.41</v>
      </c>
      <c r="J8243" s="370">
        <v>28.41</v>
      </c>
      <c r="K8243" s="371"/>
      <c r="L8243" s="495">
        <v>34.229999999999997</v>
      </c>
      <c r="M8243" s="488">
        <v>34.229999999999997</v>
      </c>
    </row>
    <row r="8244" spans="1:13" x14ac:dyDescent="0.2">
      <c r="A8244" s="359" t="s">
        <v>12542</v>
      </c>
      <c r="B8244" s="373" t="s">
        <v>5794</v>
      </c>
      <c r="C8244" s="374" t="s">
        <v>5815</v>
      </c>
      <c r="D8244" s="373" t="s">
        <v>5791</v>
      </c>
      <c r="E8244" s="373" t="s">
        <v>5286</v>
      </c>
      <c r="F8244" s="375" t="s">
        <v>5796</v>
      </c>
      <c r="G8244" s="376" t="s">
        <v>86</v>
      </c>
      <c r="H8244" s="377">
        <v>2.5659999999999998</v>
      </c>
      <c r="I8244" s="378">
        <v>11.073953571428572</v>
      </c>
      <c r="J8244" s="378">
        <v>28.41</v>
      </c>
      <c r="K8244" s="379"/>
      <c r="L8244" s="493">
        <v>13.34</v>
      </c>
    </row>
    <row r="8245" spans="1:13" x14ac:dyDescent="0.2">
      <c r="A8245" s="359" t="s">
        <v>12543</v>
      </c>
      <c r="B8245" s="360" t="s">
        <v>13587</v>
      </c>
      <c r="C8245" s="361" t="s">
        <v>5781</v>
      </c>
      <c r="D8245" s="360" t="s">
        <v>5782</v>
      </c>
      <c r="E8245" s="360" t="s">
        <v>5783</v>
      </c>
      <c r="F8245" s="362" t="s">
        <v>5784</v>
      </c>
      <c r="G8245" s="363" t="s">
        <v>5785</v>
      </c>
      <c r="H8245" s="361" t="s">
        <v>5786</v>
      </c>
      <c r="I8245" s="361" t="s">
        <v>5787</v>
      </c>
      <c r="J8245" s="361" t="s">
        <v>5788</v>
      </c>
      <c r="K8245" s="364"/>
      <c r="L8245" s="494"/>
    </row>
    <row r="8246" spans="1:13" x14ac:dyDescent="0.2">
      <c r="A8246" s="359" t="s">
        <v>12544</v>
      </c>
      <c r="B8246" s="365" t="s">
        <v>5789</v>
      </c>
      <c r="C8246" s="366" t="s">
        <v>6012</v>
      </c>
      <c r="D8246" s="365" t="s">
        <v>5791</v>
      </c>
      <c r="E8246" s="365" t="s">
        <v>316</v>
      </c>
      <c r="F8246" s="367">
        <v>4</v>
      </c>
      <c r="G8246" s="368" t="s">
        <v>5885</v>
      </c>
      <c r="H8246" s="369">
        <v>1</v>
      </c>
      <c r="I8246" s="370">
        <v>18.82</v>
      </c>
      <c r="J8246" s="370">
        <v>18.82</v>
      </c>
      <c r="K8246" s="371"/>
      <c r="L8246" s="495">
        <v>22.67</v>
      </c>
      <c r="M8246" s="488">
        <v>22.67</v>
      </c>
    </row>
    <row r="8247" spans="1:13" x14ac:dyDescent="0.2">
      <c r="A8247" s="359" t="s">
        <v>12545</v>
      </c>
      <c r="B8247" s="373" t="s">
        <v>5794</v>
      </c>
      <c r="C8247" s="374" t="s">
        <v>5815</v>
      </c>
      <c r="D8247" s="373" t="s">
        <v>5791</v>
      </c>
      <c r="E8247" s="373" t="s">
        <v>5286</v>
      </c>
      <c r="F8247" s="375" t="s">
        <v>5796</v>
      </c>
      <c r="G8247" s="376" t="s">
        <v>86</v>
      </c>
      <c r="H8247" s="377">
        <v>1.7</v>
      </c>
      <c r="I8247" s="378">
        <v>11.075826315789476</v>
      </c>
      <c r="J8247" s="378">
        <v>18.82</v>
      </c>
      <c r="K8247" s="379"/>
      <c r="L8247" s="493">
        <v>13.34</v>
      </c>
    </row>
    <row r="8248" spans="1:13" x14ac:dyDescent="0.2">
      <c r="A8248" s="359" t="s">
        <v>15831</v>
      </c>
      <c r="B8248" s="381" t="s">
        <v>13588</v>
      </c>
      <c r="C8248" s="382" t="s">
        <v>5781</v>
      </c>
      <c r="D8248" s="381" t="s">
        <v>5782</v>
      </c>
      <c r="E8248" s="381" t="s">
        <v>5783</v>
      </c>
      <c r="F8248" s="383" t="s">
        <v>5784</v>
      </c>
      <c r="G8248" s="384" t="s">
        <v>5785</v>
      </c>
      <c r="H8248" s="382" t="s">
        <v>5786</v>
      </c>
      <c r="I8248" s="431" t="s">
        <v>5787</v>
      </c>
      <c r="J8248" s="382" t="s">
        <v>5788</v>
      </c>
      <c r="K8248" s="364"/>
    </row>
    <row r="8249" spans="1:13" ht="24.75" thickBot="1" x14ac:dyDescent="0.25">
      <c r="A8249" s="359" t="s">
        <v>15832</v>
      </c>
      <c r="B8249" s="385" t="s">
        <v>5789</v>
      </c>
      <c r="C8249" s="386" t="s">
        <v>13589</v>
      </c>
      <c r="D8249" s="385" t="s">
        <v>5791</v>
      </c>
      <c r="E8249" s="385" t="s">
        <v>13590</v>
      </c>
      <c r="F8249" s="387">
        <v>9</v>
      </c>
      <c r="G8249" s="388" t="s">
        <v>5607</v>
      </c>
      <c r="H8249" s="389">
        <v>1</v>
      </c>
      <c r="I8249" s="432">
        <v>6639.82</v>
      </c>
      <c r="J8249" s="372">
        <v>6639.82</v>
      </c>
      <c r="K8249" s="371"/>
      <c r="L8249" s="488">
        <v>7998.61</v>
      </c>
      <c r="M8249" s="488">
        <v>7998.61</v>
      </c>
    </row>
    <row r="8250" spans="1:13" ht="12.75" thickTop="1" x14ac:dyDescent="0.2">
      <c r="A8250" s="359" t="s">
        <v>15833</v>
      </c>
      <c r="B8250" s="390" t="s">
        <v>5794</v>
      </c>
      <c r="C8250" s="391" t="s">
        <v>5795</v>
      </c>
      <c r="D8250" s="390" t="s">
        <v>5791</v>
      </c>
      <c r="E8250" s="390" t="s">
        <v>5302</v>
      </c>
      <c r="F8250" s="392" t="s">
        <v>5796</v>
      </c>
      <c r="G8250" s="393" t="s">
        <v>86</v>
      </c>
      <c r="H8250" s="394">
        <v>19.171500000000002</v>
      </c>
      <c r="I8250" s="395">
        <v>12.5</v>
      </c>
      <c r="J8250" s="395">
        <v>239.64</v>
      </c>
      <c r="K8250" s="379"/>
      <c r="L8250" s="491">
        <v>15.06</v>
      </c>
    </row>
    <row r="8251" spans="1:13" x14ac:dyDescent="0.2">
      <c r="A8251" s="359" t="s">
        <v>12546</v>
      </c>
      <c r="B8251" s="373" t="s">
        <v>5794</v>
      </c>
      <c r="C8251" s="374" t="s">
        <v>5840</v>
      </c>
      <c r="D8251" s="373" t="s">
        <v>5791</v>
      </c>
      <c r="E8251" s="373" t="s">
        <v>5288</v>
      </c>
      <c r="F8251" s="375" t="s">
        <v>5796</v>
      </c>
      <c r="G8251" s="376" t="s">
        <v>86</v>
      </c>
      <c r="H8251" s="377">
        <v>19.061800000000002</v>
      </c>
      <c r="I8251" s="378">
        <v>18.510000000000002</v>
      </c>
      <c r="J8251" s="378">
        <v>352.83</v>
      </c>
      <c r="K8251" s="379"/>
      <c r="L8251" s="493">
        <v>22.3</v>
      </c>
    </row>
    <row r="8252" spans="1:13" x14ac:dyDescent="0.2">
      <c r="A8252" s="359" t="s">
        <v>12548</v>
      </c>
      <c r="B8252" s="373" t="s">
        <v>5794</v>
      </c>
      <c r="C8252" s="374" t="s">
        <v>6047</v>
      </c>
      <c r="D8252" s="373" t="s">
        <v>5791</v>
      </c>
      <c r="E8252" s="373" t="s">
        <v>5371</v>
      </c>
      <c r="F8252" s="375" t="s">
        <v>5798</v>
      </c>
      <c r="G8252" s="376" t="s">
        <v>5298</v>
      </c>
      <c r="H8252" s="377">
        <v>25.3</v>
      </c>
      <c r="I8252" s="378">
        <v>6.93</v>
      </c>
      <c r="J8252" s="378">
        <v>175.32</v>
      </c>
      <c r="K8252" s="379"/>
      <c r="L8252" s="493">
        <v>8.35</v>
      </c>
    </row>
    <row r="8253" spans="1:13" ht="24" x14ac:dyDescent="0.2">
      <c r="A8253" s="359" t="s">
        <v>12549</v>
      </c>
      <c r="B8253" s="373" t="s">
        <v>5794</v>
      </c>
      <c r="C8253" s="374" t="s">
        <v>6207</v>
      </c>
      <c r="D8253" s="373" t="s">
        <v>5791</v>
      </c>
      <c r="E8253" s="373" t="s">
        <v>6208</v>
      </c>
      <c r="F8253" s="375" t="s">
        <v>5798</v>
      </c>
      <c r="G8253" s="376" t="s">
        <v>5298</v>
      </c>
      <c r="H8253" s="377">
        <v>1.9312</v>
      </c>
      <c r="I8253" s="378">
        <v>6.38</v>
      </c>
      <c r="J8253" s="378">
        <v>12.32</v>
      </c>
      <c r="K8253" s="379"/>
      <c r="L8253" s="493">
        <v>7.69</v>
      </c>
    </row>
    <row r="8254" spans="1:13" x14ac:dyDescent="0.2">
      <c r="A8254" s="359" t="s">
        <v>12550</v>
      </c>
      <c r="B8254" s="373" t="s">
        <v>5794</v>
      </c>
      <c r="C8254" s="374" t="s">
        <v>6196</v>
      </c>
      <c r="D8254" s="373" t="s">
        <v>5791</v>
      </c>
      <c r="E8254" s="373" t="s">
        <v>5378</v>
      </c>
      <c r="F8254" s="375" t="s">
        <v>5798</v>
      </c>
      <c r="G8254" s="376" t="s">
        <v>5298</v>
      </c>
      <c r="H8254" s="377">
        <v>61.0244</v>
      </c>
      <c r="I8254" s="378">
        <v>0.8</v>
      </c>
      <c r="J8254" s="378">
        <v>48.81</v>
      </c>
      <c r="K8254" s="379"/>
      <c r="L8254" s="493">
        <v>0.97</v>
      </c>
    </row>
    <row r="8255" spans="1:13" x14ac:dyDescent="0.2">
      <c r="A8255" s="359" t="s">
        <v>12551</v>
      </c>
      <c r="B8255" s="373" t="s">
        <v>5794</v>
      </c>
      <c r="C8255" s="374" t="s">
        <v>7055</v>
      </c>
      <c r="D8255" s="373" t="s">
        <v>5791</v>
      </c>
      <c r="E8255" s="373" t="s">
        <v>7056</v>
      </c>
      <c r="F8255" s="375" t="s">
        <v>5798</v>
      </c>
      <c r="G8255" s="376" t="s">
        <v>5298</v>
      </c>
      <c r="H8255" s="377">
        <v>3.6318999999999999</v>
      </c>
      <c r="I8255" s="378">
        <v>8</v>
      </c>
      <c r="J8255" s="378">
        <v>29.05</v>
      </c>
      <c r="K8255" s="379"/>
      <c r="L8255" s="493">
        <v>9.64</v>
      </c>
    </row>
    <row r="8256" spans="1:13" x14ac:dyDescent="0.2">
      <c r="A8256" s="359" t="s">
        <v>12552</v>
      </c>
      <c r="B8256" s="373" t="s">
        <v>5794</v>
      </c>
      <c r="C8256" s="374" t="s">
        <v>5797</v>
      </c>
      <c r="D8256" s="373" t="s">
        <v>5791</v>
      </c>
      <c r="E8256" s="373" t="s">
        <v>5380</v>
      </c>
      <c r="F8256" s="375" t="s">
        <v>5798</v>
      </c>
      <c r="G8256" s="376" t="s">
        <v>5298</v>
      </c>
      <c r="H8256" s="377">
        <v>921.2944</v>
      </c>
      <c r="I8256" s="378">
        <v>0.5254171189979121</v>
      </c>
      <c r="J8256" s="378">
        <v>484.06</v>
      </c>
      <c r="K8256" s="379"/>
      <c r="L8256" s="493">
        <v>0.63</v>
      </c>
    </row>
    <row r="8257" spans="1:12" x14ac:dyDescent="0.2">
      <c r="A8257" s="359" t="s">
        <v>12553</v>
      </c>
      <c r="B8257" s="373" t="s">
        <v>5794</v>
      </c>
      <c r="C8257" s="374" t="s">
        <v>6250</v>
      </c>
      <c r="D8257" s="373" t="s">
        <v>5791</v>
      </c>
      <c r="E8257" s="373" t="s">
        <v>5413</v>
      </c>
      <c r="F8257" s="375" t="s">
        <v>5798</v>
      </c>
      <c r="G8257" s="376" t="s">
        <v>5305</v>
      </c>
      <c r="H8257" s="377">
        <v>5.1999999999999998E-3</v>
      </c>
      <c r="I8257" s="378">
        <v>12.5</v>
      </c>
      <c r="J8257" s="378">
        <v>0.06</v>
      </c>
      <c r="K8257" s="379"/>
      <c r="L8257" s="493">
        <v>15.06</v>
      </c>
    </row>
    <row r="8258" spans="1:12" x14ac:dyDescent="0.2">
      <c r="A8258" s="359" t="s">
        <v>12554</v>
      </c>
      <c r="B8258" s="373" t="s">
        <v>5794</v>
      </c>
      <c r="C8258" s="374" t="s">
        <v>13591</v>
      </c>
      <c r="D8258" s="373" t="s">
        <v>5791</v>
      </c>
      <c r="E8258" s="373" t="s">
        <v>5416</v>
      </c>
      <c r="F8258" s="375" t="s">
        <v>5798</v>
      </c>
      <c r="G8258" s="376" t="s">
        <v>5305</v>
      </c>
      <c r="H8258" s="377">
        <v>1</v>
      </c>
      <c r="I8258" s="378">
        <v>241.9</v>
      </c>
      <c r="J8258" s="378">
        <v>241.9</v>
      </c>
      <c r="K8258" s="379"/>
      <c r="L8258" s="493">
        <v>291.42</v>
      </c>
    </row>
    <row r="8259" spans="1:12" x14ac:dyDescent="0.2">
      <c r="A8259" s="359" t="s">
        <v>12555</v>
      </c>
      <c r="B8259" s="373" t="s">
        <v>5794</v>
      </c>
      <c r="C8259" s="374" t="s">
        <v>5971</v>
      </c>
      <c r="D8259" s="373" t="s">
        <v>5791</v>
      </c>
      <c r="E8259" s="373" t="s">
        <v>5293</v>
      </c>
      <c r="F8259" s="375" t="s">
        <v>5796</v>
      </c>
      <c r="G8259" s="376" t="s">
        <v>86</v>
      </c>
      <c r="H8259" s="377">
        <v>13.2</v>
      </c>
      <c r="I8259" s="378">
        <v>18.510000000000002</v>
      </c>
      <c r="J8259" s="378">
        <v>244.33</v>
      </c>
      <c r="K8259" s="379"/>
      <c r="L8259" s="493">
        <v>22.3</v>
      </c>
    </row>
    <row r="8260" spans="1:12" x14ac:dyDescent="0.2">
      <c r="A8260" s="359" t="s">
        <v>12556</v>
      </c>
      <c r="B8260" s="373" t="s">
        <v>5794</v>
      </c>
      <c r="C8260" s="374" t="s">
        <v>5815</v>
      </c>
      <c r="D8260" s="373" t="s">
        <v>5791</v>
      </c>
      <c r="E8260" s="373" t="s">
        <v>5286</v>
      </c>
      <c r="F8260" s="375" t="s">
        <v>5796</v>
      </c>
      <c r="G8260" s="376" t="s">
        <v>86</v>
      </c>
      <c r="H8260" s="377">
        <v>74.265600000000006</v>
      </c>
      <c r="I8260" s="378">
        <v>11.07</v>
      </c>
      <c r="J8260" s="378">
        <v>822.12</v>
      </c>
      <c r="K8260" s="379"/>
      <c r="L8260" s="493">
        <v>13.34</v>
      </c>
    </row>
    <row r="8261" spans="1:12" x14ac:dyDescent="0.2">
      <c r="A8261" s="359" t="s">
        <v>12557</v>
      </c>
      <c r="B8261" s="373" t="s">
        <v>5794</v>
      </c>
      <c r="C8261" s="374" t="s">
        <v>6429</v>
      </c>
      <c r="D8261" s="373" t="s">
        <v>5791</v>
      </c>
      <c r="E8261" s="373" t="s">
        <v>6430</v>
      </c>
      <c r="F8261" s="375" t="s">
        <v>5798</v>
      </c>
      <c r="G8261" s="376" t="s">
        <v>5885</v>
      </c>
      <c r="H8261" s="377">
        <v>1.7100000000000001E-2</v>
      </c>
      <c r="I8261" s="378">
        <v>125.07</v>
      </c>
      <c r="J8261" s="378">
        <v>2.13</v>
      </c>
      <c r="K8261" s="379"/>
      <c r="L8261" s="493">
        <v>150.66999999999999</v>
      </c>
    </row>
    <row r="8262" spans="1:12" x14ac:dyDescent="0.2">
      <c r="A8262" s="359" t="s">
        <v>12558</v>
      </c>
      <c r="B8262" s="373" t="s">
        <v>5794</v>
      </c>
      <c r="C8262" s="374" t="s">
        <v>6342</v>
      </c>
      <c r="D8262" s="373" t="s">
        <v>5791</v>
      </c>
      <c r="E8262" s="373" t="s">
        <v>5572</v>
      </c>
      <c r="F8262" s="375" t="s">
        <v>5798</v>
      </c>
      <c r="G8262" s="376" t="s">
        <v>5566</v>
      </c>
      <c r="H8262" s="377">
        <v>0.3906</v>
      </c>
      <c r="I8262" s="378">
        <v>16.899999999999999</v>
      </c>
      <c r="J8262" s="378">
        <v>6.6</v>
      </c>
      <c r="K8262" s="379"/>
      <c r="L8262" s="493">
        <v>20.37</v>
      </c>
    </row>
    <row r="8263" spans="1:12" x14ac:dyDescent="0.2">
      <c r="A8263" s="359" t="s">
        <v>12559</v>
      </c>
      <c r="B8263" s="373" t="s">
        <v>5794</v>
      </c>
      <c r="C8263" s="374" t="s">
        <v>6029</v>
      </c>
      <c r="D8263" s="373" t="s">
        <v>5791</v>
      </c>
      <c r="E8263" s="373" t="s">
        <v>5594</v>
      </c>
      <c r="F8263" s="375" t="s">
        <v>5798</v>
      </c>
      <c r="G8263" s="376" t="s">
        <v>5385</v>
      </c>
      <c r="H8263" s="377">
        <v>32.503999999999998</v>
      </c>
      <c r="I8263" s="378">
        <v>2.86</v>
      </c>
      <c r="J8263" s="378">
        <v>92.96</v>
      </c>
      <c r="K8263" s="379"/>
      <c r="L8263" s="493">
        <v>3.45</v>
      </c>
    </row>
    <row r="8264" spans="1:12" x14ac:dyDescent="0.2">
      <c r="A8264" s="359" t="s">
        <v>15834</v>
      </c>
      <c r="B8264" s="396" t="s">
        <v>5794</v>
      </c>
      <c r="C8264" s="397" t="s">
        <v>5882</v>
      </c>
      <c r="D8264" s="396" t="s">
        <v>5791</v>
      </c>
      <c r="E8264" s="396" t="s">
        <v>5402</v>
      </c>
      <c r="F8264" s="398" t="s">
        <v>5796</v>
      </c>
      <c r="G8264" s="399" t="s">
        <v>86</v>
      </c>
      <c r="H8264" s="400">
        <v>2.3165</v>
      </c>
      <c r="I8264" s="430">
        <v>18.510000000000002</v>
      </c>
      <c r="J8264" s="380">
        <v>42.87</v>
      </c>
      <c r="K8264" s="379"/>
      <c r="L8264" s="489">
        <v>22.3</v>
      </c>
    </row>
    <row r="8265" spans="1:12" ht="12.75" thickBot="1" x14ac:dyDescent="0.25">
      <c r="A8265" s="359" t="s">
        <v>15835</v>
      </c>
      <c r="B8265" s="396" t="s">
        <v>5794</v>
      </c>
      <c r="C8265" s="397" t="s">
        <v>6283</v>
      </c>
      <c r="D8265" s="396" t="s">
        <v>5791</v>
      </c>
      <c r="E8265" s="396" t="s">
        <v>5557</v>
      </c>
      <c r="F8265" s="398" t="s">
        <v>5796</v>
      </c>
      <c r="G8265" s="399" t="s">
        <v>86</v>
      </c>
      <c r="H8265" s="400">
        <v>7.4134000000000002</v>
      </c>
      <c r="I8265" s="430">
        <v>18.510000000000002</v>
      </c>
      <c r="J8265" s="380">
        <v>137.22</v>
      </c>
      <c r="K8265" s="379"/>
      <c r="L8265" s="489">
        <v>22.3</v>
      </c>
    </row>
    <row r="8266" spans="1:12" ht="12.75" thickTop="1" x14ac:dyDescent="0.2">
      <c r="A8266" s="359" t="s">
        <v>15836</v>
      </c>
      <c r="B8266" s="390" t="s">
        <v>5794</v>
      </c>
      <c r="C8266" s="391" t="s">
        <v>5976</v>
      </c>
      <c r="D8266" s="390" t="s">
        <v>5791</v>
      </c>
      <c r="E8266" s="390" t="s">
        <v>5369</v>
      </c>
      <c r="F8266" s="392" t="s">
        <v>5798</v>
      </c>
      <c r="G8266" s="393" t="s">
        <v>5298</v>
      </c>
      <c r="H8266" s="394">
        <v>52.8</v>
      </c>
      <c r="I8266" s="395">
        <v>9.3000000000000007</v>
      </c>
      <c r="J8266" s="395">
        <v>491.04</v>
      </c>
      <c r="K8266" s="379"/>
      <c r="L8266" s="491">
        <v>11.21</v>
      </c>
    </row>
    <row r="8267" spans="1:12" x14ac:dyDescent="0.2">
      <c r="A8267" s="359" t="s">
        <v>12560</v>
      </c>
      <c r="B8267" s="373" t="s">
        <v>5794</v>
      </c>
      <c r="C8267" s="374" t="s">
        <v>5953</v>
      </c>
      <c r="D8267" s="373" t="s">
        <v>5791</v>
      </c>
      <c r="E8267" s="373" t="s">
        <v>5297</v>
      </c>
      <c r="F8267" s="375" t="s">
        <v>5798</v>
      </c>
      <c r="G8267" s="376" t="s">
        <v>5298</v>
      </c>
      <c r="H8267" s="377">
        <v>3.42</v>
      </c>
      <c r="I8267" s="378">
        <v>20.12</v>
      </c>
      <c r="J8267" s="378">
        <v>68.81</v>
      </c>
      <c r="K8267" s="379"/>
      <c r="L8267" s="493">
        <v>24.25</v>
      </c>
    </row>
    <row r="8268" spans="1:12" x14ac:dyDescent="0.2">
      <c r="A8268" s="359" t="s">
        <v>12562</v>
      </c>
      <c r="B8268" s="373" t="s">
        <v>5794</v>
      </c>
      <c r="C8268" s="374" t="s">
        <v>5966</v>
      </c>
      <c r="D8268" s="373" t="s">
        <v>5791</v>
      </c>
      <c r="E8268" s="373" t="s">
        <v>5538</v>
      </c>
      <c r="F8268" s="375" t="s">
        <v>5798</v>
      </c>
      <c r="G8268" s="376" t="s">
        <v>5885</v>
      </c>
      <c r="H8268" s="377">
        <v>1.4710000000000001</v>
      </c>
      <c r="I8268" s="378">
        <v>146.86000000000001</v>
      </c>
      <c r="J8268" s="378">
        <v>216.03</v>
      </c>
      <c r="K8268" s="379"/>
      <c r="L8268" s="493">
        <v>176.93</v>
      </c>
    </row>
    <row r="8269" spans="1:12" x14ac:dyDescent="0.2">
      <c r="A8269" s="359" t="s">
        <v>12563</v>
      </c>
      <c r="B8269" s="373" t="s">
        <v>5794</v>
      </c>
      <c r="C8269" s="374" t="s">
        <v>6197</v>
      </c>
      <c r="D8269" s="373" t="s">
        <v>5791</v>
      </c>
      <c r="E8269" s="373" t="s">
        <v>5364</v>
      </c>
      <c r="F8269" s="375" t="s">
        <v>5798</v>
      </c>
      <c r="G8269" s="376" t="s">
        <v>5885</v>
      </c>
      <c r="H8269" s="377">
        <v>0.74099999999999999</v>
      </c>
      <c r="I8269" s="378">
        <v>154.26</v>
      </c>
      <c r="J8269" s="378">
        <v>114.3</v>
      </c>
      <c r="K8269" s="379"/>
      <c r="L8269" s="493">
        <v>185.84</v>
      </c>
    </row>
    <row r="8270" spans="1:12" x14ac:dyDescent="0.2">
      <c r="A8270" s="359" t="s">
        <v>12564</v>
      </c>
      <c r="B8270" s="373" t="s">
        <v>5794</v>
      </c>
      <c r="C8270" s="374" t="s">
        <v>5968</v>
      </c>
      <c r="D8270" s="373" t="s">
        <v>5791</v>
      </c>
      <c r="E8270" s="373" t="s">
        <v>5377</v>
      </c>
      <c r="F8270" s="375" t="s">
        <v>5798</v>
      </c>
      <c r="G8270" s="376" t="s">
        <v>5885</v>
      </c>
      <c r="H8270" s="377">
        <v>0.37480000000000002</v>
      </c>
      <c r="I8270" s="378">
        <v>117.49</v>
      </c>
      <c r="J8270" s="378">
        <v>44.03</v>
      </c>
      <c r="K8270" s="379"/>
      <c r="L8270" s="493">
        <v>141.54</v>
      </c>
    </row>
    <row r="8271" spans="1:12" x14ac:dyDescent="0.2">
      <c r="A8271" s="359" t="s">
        <v>12565</v>
      </c>
      <c r="B8271" s="373" t="s">
        <v>5794</v>
      </c>
      <c r="C8271" s="374" t="s">
        <v>9368</v>
      </c>
      <c r="D8271" s="373" t="s">
        <v>5791</v>
      </c>
      <c r="E8271" s="373" t="s">
        <v>5540</v>
      </c>
      <c r="F8271" s="375" t="s">
        <v>5798</v>
      </c>
      <c r="G8271" s="376" t="s">
        <v>5793</v>
      </c>
      <c r="H8271" s="377">
        <v>6.9884000000000004</v>
      </c>
      <c r="I8271" s="378">
        <v>30.09</v>
      </c>
      <c r="J8271" s="378">
        <v>210.28</v>
      </c>
      <c r="K8271" s="379"/>
      <c r="L8271" s="493">
        <v>36.25</v>
      </c>
    </row>
    <row r="8272" spans="1:12" ht="36" x14ac:dyDescent="0.2">
      <c r="A8272" s="359" t="s">
        <v>12566</v>
      </c>
      <c r="B8272" s="373" t="s">
        <v>5794</v>
      </c>
      <c r="C8272" s="374" t="s">
        <v>6364</v>
      </c>
      <c r="D8272" s="373" t="s">
        <v>5791</v>
      </c>
      <c r="E8272" s="373" t="s">
        <v>6365</v>
      </c>
      <c r="F8272" s="375" t="s">
        <v>5798</v>
      </c>
      <c r="G8272" s="376" t="s">
        <v>5305</v>
      </c>
      <c r="H8272" s="377">
        <v>2.9000000000000001E-2</v>
      </c>
      <c r="I8272" s="378">
        <v>2.2599999999999998</v>
      </c>
      <c r="J8272" s="378">
        <v>0.06</v>
      </c>
      <c r="K8272" s="379"/>
      <c r="L8272" s="493">
        <v>2.73</v>
      </c>
    </row>
    <row r="8273" spans="1:12" x14ac:dyDescent="0.2">
      <c r="A8273" s="359" t="s">
        <v>12567</v>
      </c>
      <c r="B8273" s="373" t="s">
        <v>5794</v>
      </c>
      <c r="C8273" s="374" t="s">
        <v>6258</v>
      </c>
      <c r="D8273" s="373" t="s">
        <v>5791</v>
      </c>
      <c r="E8273" s="373" t="s">
        <v>5414</v>
      </c>
      <c r="F8273" s="375" t="s">
        <v>5798</v>
      </c>
      <c r="G8273" s="376" t="s">
        <v>5305</v>
      </c>
      <c r="H8273" s="377">
        <v>2.9937999999999998</v>
      </c>
      <c r="I8273" s="378">
        <v>9.0299999999999994</v>
      </c>
      <c r="J8273" s="378">
        <v>27.03</v>
      </c>
      <c r="K8273" s="379"/>
      <c r="L8273" s="493">
        <v>10.88</v>
      </c>
    </row>
    <row r="8274" spans="1:12" x14ac:dyDescent="0.2">
      <c r="A8274" s="359" t="s">
        <v>12568</v>
      </c>
      <c r="B8274" s="373" t="s">
        <v>5794</v>
      </c>
      <c r="C8274" s="374" t="s">
        <v>9073</v>
      </c>
      <c r="D8274" s="373" t="s">
        <v>5791</v>
      </c>
      <c r="E8274" s="373" t="s">
        <v>9074</v>
      </c>
      <c r="F8274" s="375" t="s">
        <v>5798</v>
      </c>
      <c r="G8274" s="376" t="s">
        <v>5305</v>
      </c>
      <c r="H8274" s="377">
        <v>2</v>
      </c>
      <c r="I8274" s="378">
        <v>3.56</v>
      </c>
      <c r="J8274" s="378">
        <v>7.12</v>
      </c>
      <c r="K8274" s="379"/>
      <c r="L8274" s="493">
        <v>4.29</v>
      </c>
    </row>
    <row r="8275" spans="1:12" x14ac:dyDescent="0.2">
      <c r="A8275" s="359" t="s">
        <v>12569</v>
      </c>
      <c r="B8275" s="373" t="s">
        <v>5794</v>
      </c>
      <c r="C8275" s="374" t="s">
        <v>6259</v>
      </c>
      <c r="D8275" s="373" t="s">
        <v>5791</v>
      </c>
      <c r="E8275" s="373" t="s">
        <v>5411</v>
      </c>
      <c r="F8275" s="375" t="s">
        <v>5798</v>
      </c>
      <c r="G8275" s="376" t="s">
        <v>5305</v>
      </c>
      <c r="H8275" s="377">
        <v>1.0087999999999999</v>
      </c>
      <c r="I8275" s="378">
        <v>2.2400000000000002</v>
      </c>
      <c r="J8275" s="378">
        <v>2.25</v>
      </c>
      <c r="K8275" s="379"/>
      <c r="L8275" s="493">
        <v>2.71</v>
      </c>
    </row>
    <row r="8276" spans="1:12" x14ac:dyDescent="0.2">
      <c r="A8276" s="359" t="s">
        <v>12570</v>
      </c>
      <c r="B8276" s="373" t="s">
        <v>5794</v>
      </c>
      <c r="C8276" s="374" t="s">
        <v>6260</v>
      </c>
      <c r="D8276" s="373" t="s">
        <v>5791</v>
      </c>
      <c r="E8276" s="373" t="s">
        <v>5407</v>
      </c>
      <c r="F8276" s="375" t="s">
        <v>5798</v>
      </c>
      <c r="G8276" s="376" t="s">
        <v>5298</v>
      </c>
      <c r="H8276" s="377">
        <v>0.64980000000000004</v>
      </c>
      <c r="I8276" s="378">
        <v>27.94</v>
      </c>
      <c r="J8276" s="378">
        <v>18.149999999999999</v>
      </c>
      <c r="K8276" s="379"/>
      <c r="L8276" s="493">
        <v>33.659999999999997</v>
      </c>
    </row>
    <row r="8277" spans="1:12" x14ac:dyDescent="0.2">
      <c r="A8277" s="359" t="s">
        <v>15837</v>
      </c>
      <c r="B8277" s="396" t="s">
        <v>5794</v>
      </c>
      <c r="C8277" s="397" t="s">
        <v>6337</v>
      </c>
      <c r="D8277" s="396" t="s">
        <v>5791</v>
      </c>
      <c r="E8277" s="396" t="s">
        <v>5620</v>
      </c>
      <c r="F8277" s="398" t="s">
        <v>5798</v>
      </c>
      <c r="G8277" s="399" t="s">
        <v>5305</v>
      </c>
      <c r="H8277" s="400">
        <v>1.8381000000000001</v>
      </c>
      <c r="I8277" s="430">
        <v>0.94</v>
      </c>
      <c r="J8277" s="380">
        <v>1.72</v>
      </c>
      <c r="K8277" s="379"/>
      <c r="L8277" s="489">
        <v>1.1399999999999999</v>
      </c>
    </row>
    <row r="8278" spans="1:12" ht="12.75" thickBot="1" x14ac:dyDescent="0.25">
      <c r="A8278" s="359" t="s">
        <v>15838</v>
      </c>
      <c r="B8278" s="396" t="s">
        <v>5794</v>
      </c>
      <c r="C8278" s="397" t="s">
        <v>5801</v>
      </c>
      <c r="D8278" s="396" t="s">
        <v>5791</v>
      </c>
      <c r="E8278" s="396" t="s">
        <v>5362</v>
      </c>
      <c r="F8278" s="398" t="s">
        <v>5796</v>
      </c>
      <c r="G8278" s="399" t="s">
        <v>86</v>
      </c>
      <c r="H8278" s="400">
        <v>22.8428</v>
      </c>
      <c r="I8278" s="430">
        <v>18.510000000000002</v>
      </c>
      <c r="J8278" s="380">
        <v>422.82</v>
      </c>
      <c r="K8278" s="379"/>
      <c r="L8278" s="489">
        <v>22.3</v>
      </c>
    </row>
    <row r="8279" spans="1:12" ht="12.75" thickTop="1" x14ac:dyDescent="0.2">
      <c r="A8279" s="359" t="s">
        <v>15839</v>
      </c>
      <c r="B8279" s="390" t="s">
        <v>5794</v>
      </c>
      <c r="C8279" s="391" t="s">
        <v>5965</v>
      </c>
      <c r="D8279" s="390" t="s">
        <v>5791</v>
      </c>
      <c r="E8279" s="390" t="s">
        <v>5358</v>
      </c>
      <c r="F8279" s="392" t="s">
        <v>5796</v>
      </c>
      <c r="G8279" s="393" t="s">
        <v>86</v>
      </c>
      <c r="H8279" s="394">
        <v>2.3563000000000001</v>
      </c>
      <c r="I8279" s="395">
        <v>13.28</v>
      </c>
      <c r="J8279" s="395">
        <v>31.29</v>
      </c>
      <c r="K8279" s="379"/>
      <c r="L8279" s="491">
        <v>16</v>
      </c>
    </row>
    <row r="8280" spans="1:12" x14ac:dyDescent="0.2">
      <c r="A8280" s="359" t="s">
        <v>12571</v>
      </c>
      <c r="B8280" s="373" t="s">
        <v>5794</v>
      </c>
      <c r="C8280" s="374" t="s">
        <v>5993</v>
      </c>
      <c r="D8280" s="373" t="s">
        <v>5791</v>
      </c>
      <c r="E8280" s="373" t="s">
        <v>5373</v>
      </c>
      <c r="F8280" s="375" t="s">
        <v>5798</v>
      </c>
      <c r="G8280" s="376" t="s">
        <v>5298</v>
      </c>
      <c r="H8280" s="377">
        <v>13.2</v>
      </c>
      <c r="I8280" s="378">
        <v>6.54</v>
      </c>
      <c r="J8280" s="378">
        <v>86.32</v>
      </c>
      <c r="K8280" s="379"/>
      <c r="L8280" s="493">
        <v>7.88</v>
      </c>
    </row>
    <row r="8281" spans="1:12" x14ac:dyDescent="0.2">
      <c r="A8281" s="359" t="s">
        <v>12573</v>
      </c>
      <c r="B8281" s="373" t="s">
        <v>5794</v>
      </c>
      <c r="C8281" s="374" t="s">
        <v>5972</v>
      </c>
      <c r="D8281" s="373" t="s">
        <v>5791</v>
      </c>
      <c r="E8281" s="373" t="s">
        <v>5973</v>
      </c>
      <c r="F8281" s="375" t="s">
        <v>5798</v>
      </c>
      <c r="G8281" s="376" t="s">
        <v>5298</v>
      </c>
      <c r="H8281" s="377">
        <v>96.8</v>
      </c>
      <c r="I8281" s="378">
        <v>6.33</v>
      </c>
      <c r="J8281" s="378">
        <v>612.74</v>
      </c>
      <c r="K8281" s="379"/>
      <c r="L8281" s="493">
        <v>7.63</v>
      </c>
    </row>
    <row r="8282" spans="1:12" x14ac:dyDescent="0.2">
      <c r="A8282" s="359" t="s">
        <v>12574</v>
      </c>
      <c r="B8282" s="373" t="s">
        <v>5794</v>
      </c>
      <c r="C8282" s="374" t="s">
        <v>5967</v>
      </c>
      <c r="D8282" s="373" t="s">
        <v>5791</v>
      </c>
      <c r="E8282" s="373" t="s">
        <v>5375</v>
      </c>
      <c r="F8282" s="375" t="s">
        <v>5798</v>
      </c>
      <c r="G8282" s="376" t="s">
        <v>5885</v>
      </c>
      <c r="H8282" s="377">
        <v>1.3971</v>
      </c>
      <c r="I8282" s="378">
        <v>118.26</v>
      </c>
      <c r="J8282" s="378">
        <v>165.22</v>
      </c>
      <c r="K8282" s="379"/>
      <c r="L8282" s="493">
        <v>142.47</v>
      </c>
    </row>
    <row r="8283" spans="1:12" x14ac:dyDescent="0.2">
      <c r="A8283" s="359" t="s">
        <v>12575</v>
      </c>
      <c r="B8283" s="373" t="s">
        <v>5794</v>
      </c>
      <c r="C8283" s="374" t="s">
        <v>7011</v>
      </c>
      <c r="D8283" s="373" t="s">
        <v>5791</v>
      </c>
      <c r="E8283" s="373" t="s">
        <v>7012</v>
      </c>
      <c r="F8283" s="375" t="s">
        <v>5798</v>
      </c>
      <c r="G8283" s="376" t="s">
        <v>5305</v>
      </c>
      <c r="H8283" s="377">
        <v>1</v>
      </c>
      <c r="I8283" s="378">
        <v>21.2</v>
      </c>
      <c r="J8283" s="378">
        <v>21.2</v>
      </c>
      <c r="K8283" s="379"/>
      <c r="L8283" s="493">
        <v>25.55</v>
      </c>
    </row>
    <row r="8284" spans="1:12" x14ac:dyDescent="0.2">
      <c r="A8284" s="359" t="s">
        <v>12576</v>
      </c>
      <c r="B8284" s="373" t="s">
        <v>5794</v>
      </c>
      <c r="C8284" s="374" t="s">
        <v>10522</v>
      </c>
      <c r="D8284" s="373" t="s">
        <v>5791</v>
      </c>
      <c r="E8284" s="373" t="s">
        <v>10523</v>
      </c>
      <c r="F8284" s="375" t="s">
        <v>5798</v>
      </c>
      <c r="G8284" s="376" t="s">
        <v>5566</v>
      </c>
      <c r="H8284" s="377">
        <v>2.4780000000000002</v>
      </c>
      <c r="I8284" s="378">
        <v>7.35</v>
      </c>
      <c r="J8284" s="378">
        <v>18.21</v>
      </c>
      <c r="K8284" s="379"/>
      <c r="L8284" s="493">
        <v>8.86</v>
      </c>
    </row>
    <row r="8285" spans="1:12" x14ac:dyDescent="0.2">
      <c r="A8285" s="359" t="s">
        <v>12577</v>
      </c>
      <c r="B8285" s="373" t="s">
        <v>5794</v>
      </c>
      <c r="C8285" s="374" t="s">
        <v>6261</v>
      </c>
      <c r="D8285" s="373" t="s">
        <v>5791</v>
      </c>
      <c r="E8285" s="373" t="s">
        <v>5409</v>
      </c>
      <c r="F8285" s="375" t="s">
        <v>5798</v>
      </c>
      <c r="G8285" s="376" t="s">
        <v>5298</v>
      </c>
      <c r="H8285" s="377">
        <v>0.185</v>
      </c>
      <c r="I8285" s="378">
        <v>23.16</v>
      </c>
      <c r="J8285" s="378">
        <v>4.28</v>
      </c>
      <c r="K8285" s="379"/>
      <c r="L8285" s="493">
        <v>27.91</v>
      </c>
    </row>
    <row r="8286" spans="1:12" x14ac:dyDescent="0.2">
      <c r="A8286" s="359" t="s">
        <v>12578</v>
      </c>
      <c r="B8286" s="373" t="s">
        <v>5794</v>
      </c>
      <c r="C8286" s="374" t="s">
        <v>13592</v>
      </c>
      <c r="D8286" s="373" t="s">
        <v>5791</v>
      </c>
      <c r="E8286" s="373" t="s">
        <v>13593</v>
      </c>
      <c r="F8286" s="375" t="s">
        <v>5798</v>
      </c>
      <c r="G8286" s="376" t="s">
        <v>5298</v>
      </c>
      <c r="H8286" s="377">
        <v>12.4602</v>
      </c>
      <c r="I8286" s="378">
        <v>9.25</v>
      </c>
      <c r="J8286" s="378">
        <v>115.25</v>
      </c>
      <c r="K8286" s="379"/>
      <c r="L8286" s="493">
        <v>11.15</v>
      </c>
    </row>
    <row r="8287" spans="1:12" x14ac:dyDescent="0.2">
      <c r="A8287" s="359" t="s">
        <v>12579</v>
      </c>
      <c r="B8287" s="373" t="s">
        <v>5794</v>
      </c>
      <c r="C8287" s="374" t="s">
        <v>7605</v>
      </c>
      <c r="D8287" s="373" t="s">
        <v>5791</v>
      </c>
      <c r="E8287" s="373" t="s">
        <v>7606</v>
      </c>
      <c r="F8287" s="375" t="s">
        <v>5798</v>
      </c>
      <c r="G8287" s="376" t="s">
        <v>5298</v>
      </c>
      <c r="H8287" s="377">
        <v>0.31979999999999997</v>
      </c>
      <c r="I8287" s="378">
        <v>20.87</v>
      </c>
      <c r="J8287" s="378">
        <v>6.67</v>
      </c>
      <c r="K8287" s="379"/>
      <c r="L8287" s="493">
        <v>25.15</v>
      </c>
    </row>
    <row r="8288" spans="1:12" x14ac:dyDescent="0.2">
      <c r="A8288" s="359" t="s">
        <v>12580</v>
      </c>
      <c r="B8288" s="373" t="s">
        <v>5794</v>
      </c>
      <c r="C8288" s="374" t="s">
        <v>5956</v>
      </c>
      <c r="D8288" s="373" t="s">
        <v>5791</v>
      </c>
      <c r="E8288" s="373" t="s">
        <v>5957</v>
      </c>
      <c r="F8288" s="375" t="s">
        <v>5798</v>
      </c>
      <c r="G8288" s="376" t="s">
        <v>5385</v>
      </c>
      <c r="H8288" s="377">
        <v>0.19639999999999999</v>
      </c>
      <c r="I8288" s="378">
        <v>6.84</v>
      </c>
      <c r="J8288" s="378">
        <v>1.34</v>
      </c>
      <c r="K8288" s="379"/>
      <c r="L8288" s="493">
        <v>8.25</v>
      </c>
    </row>
    <row r="8289" spans="1:13" ht="24" x14ac:dyDescent="0.2">
      <c r="A8289" s="359" t="s">
        <v>12581</v>
      </c>
      <c r="B8289" s="373" t="s">
        <v>5794</v>
      </c>
      <c r="C8289" s="374" t="s">
        <v>5990</v>
      </c>
      <c r="D8289" s="373" t="s">
        <v>5791</v>
      </c>
      <c r="E8289" s="373" t="s">
        <v>5598</v>
      </c>
      <c r="F8289" s="375" t="s">
        <v>5798</v>
      </c>
      <c r="G8289" s="376" t="s">
        <v>5305</v>
      </c>
      <c r="H8289" s="377">
        <v>6.9199999999999998E-2</v>
      </c>
      <c r="I8289" s="378">
        <v>2.0699999999999998</v>
      </c>
      <c r="J8289" s="378">
        <v>0.14000000000000001</v>
      </c>
      <c r="K8289" s="379"/>
      <c r="L8289" s="493">
        <v>2.5</v>
      </c>
    </row>
    <row r="8290" spans="1:13" x14ac:dyDescent="0.2">
      <c r="A8290" s="359" t="s">
        <v>12582</v>
      </c>
      <c r="B8290" s="373" t="s">
        <v>5794</v>
      </c>
      <c r="C8290" s="374" t="s">
        <v>5955</v>
      </c>
      <c r="D8290" s="373" t="s">
        <v>5791</v>
      </c>
      <c r="E8290" s="373" t="s">
        <v>5387</v>
      </c>
      <c r="F8290" s="375" t="s">
        <v>5798</v>
      </c>
      <c r="G8290" s="376" t="s">
        <v>5298</v>
      </c>
      <c r="H8290" s="377">
        <v>4.0629999999999997</v>
      </c>
      <c r="I8290" s="378">
        <v>20.66</v>
      </c>
      <c r="J8290" s="378">
        <v>83.94</v>
      </c>
      <c r="K8290" s="379"/>
      <c r="L8290" s="493">
        <v>24.9</v>
      </c>
    </row>
    <row r="8291" spans="1:13" x14ac:dyDescent="0.2">
      <c r="A8291" s="359" t="s">
        <v>12583</v>
      </c>
      <c r="B8291" s="373" t="s">
        <v>5794</v>
      </c>
      <c r="C8291" s="374" t="s">
        <v>6345</v>
      </c>
      <c r="D8291" s="373" t="s">
        <v>5791</v>
      </c>
      <c r="E8291" s="373" t="s">
        <v>5570</v>
      </c>
      <c r="F8291" s="375" t="s">
        <v>5798</v>
      </c>
      <c r="G8291" s="376" t="s">
        <v>5566</v>
      </c>
      <c r="H8291" s="377">
        <v>0.59550000000000003</v>
      </c>
      <c r="I8291" s="378">
        <v>28.73</v>
      </c>
      <c r="J8291" s="378">
        <v>17.100000000000001</v>
      </c>
      <c r="K8291" s="379"/>
      <c r="L8291" s="493">
        <v>34.619999999999997</v>
      </c>
    </row>
    <row r="8292" spans="1:13" x14ac:dyDescent="0.2">
      <c r="A8292" s="359" t="s">
        <v>12584</v>
      </c>
      <c r="B8292" s="373" t="s">
        <v>5794</v>
      </c>
      <c r="C8292" s="374" t="s">
        <v>5811</v>
      </c>
      <c r="D8292" s="373" t="s">
        <v>5791</v>
      </c>
      <c r="E8292" s="373" t="s">
        <v>5590</v>
      </c>
      <c r="F8292" s="375" t="s">
        <v>5798</v>
      </c>
      <c r="G8292" s="376" t="s">
        <v>5385</v>
      </c>
      <c r="H8292" s="377">
        <v>18.936699999999998</v>
      </c>
      <c r="I8292" s="378">
        <v>6.93</v>
      </c>
      <c r="J8292" s="378">
        <v>131.22999999999999</v>
      </c>
      <c r="K8292" s="379"/>
      <c r="L8292" s="493">
        <v>8.35</v>
      </c>
    </row>
    <row r="8293" spans="1:13" x14ac:dyDescent="0.2">
      <c r="A8293" s="359" t="s">
        <v>12585</v>
      </c>
      <c r="B8293" s="373" t="s">
        <v>5794</v>
      </c>
      <c r="C8293" s="374" t="s">
        <v>6343</v>
      </c>
      <c r="D8293" s="373" t="s">
        <v>5791</v>
      </c>
      <c r="E8293" s="373" t="s">
        <v>6344</v>
      </c>
      <c r="F8293" s="375" t="s">
        <v>5798</v>
      </c>
      <c r="G8293" s="376" t="s">
        <v>5566</v>
      </c>
      <c r="H8293" s="377">
        <v>2.2057000000000002</v>
      </c>
      <c r="I8293" s="378">
        <v>7.52</v>
      </c>
      <c r="J8293" s="378">
        <v>16.579999999999998</v>
      </c>
      <c r="K8293" s="379"/>
      <c r="L8293" s="493">
        <v>9.06</v>
      </c>
    </row>
    <row r="8294" spans="1:13" x14ac:dyDescent="0.2">
      <c r="A8294" s="359" t="s">
        <v>15840</v>
      </c>
      <c r="B8294" s="396" t="s">
        <v>5794</v>
      </c>
      <c r="C8294" s="397" t="s">
        <v>13594</v>
      </c>
      <c r="D8294" s="396" t="s">
        <v>5791</v>
      </c>
      <c r="E8294" s="396" t="s">
        <v>13595</v>
      </c>
      <c r="F8294" s="398" t="s">
        <v>5798</v>
      </c>
      <c r="G8294" s="399" t="s">
        <v>5793</v>
      </c>
      <c r="H8294" s="400">
        <v>1.7303999999999999</v>
      </c>
      <c r="I8294" s="430">
        <v>50.63</v>
      </c>
      <c r="J8294" s="380">
        <v>87.61</v>
      </c>
      <c r="K8294" s="379"/>
      <c r="L8294" s="489">
        <v>61</v>
      </c>
    </row>
    <row r="8295" spans="1:13" ht="12.75" thickBot="1" x14ac:dyDescent="0.25">
      <c r="A8295" s="359" t="s">
        <v>15841</v>
      </c>
      <c r="B8295" s="396" t="s">
        <v>5794</v>
      </c>
      <c r="C8295" s="397" t="s">
        <v>13596</v>
      </c>
      <c r="D8295" s="396" t="s">
        <v>5791</v>
      </c>
      <c r="E8295" s="396" t="s">
        <v>13597</v>
      </c>
      <c r="F8295" s="398" t="s">
        <v>5798</v>
      </c>
      <c r="G8295" s="399" t="s">
        <v>5298</v>
      </c>
      <c r="H8295" s="400">
        <v>18.9802</v>
      </c>
      <c r="I8295" s="430">
        <v>4.49</v>
      </c>
      <c r="J8295" s="380">
        <v>85.22</v>
      </c>
      <c r="K8295" s="379"/>
      <c r="L8295" s="489">
        <v>5.41</v>
      </c>
    </row>
    <row r="8296" spans="1:13" ht="12.75" thickTop="1" x14ac:dyDescent="0.2">
      <c r="A8296" s="359" t="s">
        <v>15842</v>
      </c>
      <c r="B8296" s="390" t="s">
        <v>5794</v>
      </c>
      <c r="C8296" s="391" t="s">
        <v>13598</v>
      </c>
      <c r="D8296" s="390" t="s">
        <v>5791</v>
      </c>
      <c r="E8296" s="390" t="s">
        <v>5403</v>
      </c>
      <c r="F8296" s="392" t="s">
        <v>5798</v>
      </c>
      <c r="G8296" s="393" t="s">
        <v>5298</v>
      </c>
      <c r="H8296" s="394">
        <v>32.579300000000003</v>
      </c>
      <c r="I8296" s="395">
        <v>8.98</v>
      </c>
      <c r="J8296" s="395">
        <v>292.56</v>
      </c>
      <c r="K8296" s="379"/>
      <c r="L8296" s="491">
        <v>10.82</v>
      </c>
    </row>
    <row r="8297" spans="1:13" x14ac:dyDescent="0.2">
      <c r="A8297" s="359" t="s">
        <v>12586</v>
      </c>
      <c r="B8297" s="373" t="s">
        <v>5794</v>
      </c>
      <c r="C8297" s="374" t="s">
        <v>6006</v>
      </c>
      <c r="D8297" s="373" t="s">
        <v>5791</v>
      </c>
      <c r="E8297" s="373" t="s">
        <v>5384</v>
      </c>
      <c r="F8297" s="375" t="s">
        <v>5798</v>
      </c>
      <c r="G8297" s="376" t="s">
        <v>5385</v>
      </c>
      <c r="H8297" s="377">
        <v>21.6053</v>
      </c>
      <c r="I8297" s="378">
        <v>11.87</v>
      </c>
      <c r="J8297" s="378">
        <v>256.45</v>
      </c>
      <c r="K8297" s="379"/>
      <c r="L8297" s="493">
        <v>14.3</v>
      </c>
    </row>
    <row r="8298" spans="1:13" x14ac:dyDescent="0.2">
      <c r="A8298" s="359" t="s">
        <v>12588</v>
      </c>
      <c r="B8298" s="373" t="s">
        <v>5794</v>
      </c>
      <c r="C8298" s="374" t="s">
        <v>6198</v>
      </c>
      <c r="D8298" s="373" t="s">
        <v>5791</v>
      </c>
      <c r="E8298" s="373" t="s">
        <v>6199</v>
      </c>
      <c r="F8298" s="375" t="s">
        <v>5798</v>
      </c>
      <c r="G8298" s="376" t="s">
        <v>5305</v>
      </c>
      <c r="H8298" s="377">
        <v>35.926000000000002</v>
      </c>
      <c r="I8298" s="378">
        <v>0.7</v>
      </c>
      <c r="J8298" s="378">
        <v>25.14</v>
      </c>
      <c r="K8298" s="379"/>
      <c r="L8298" s="493">
        <v>0.85</v>
      </c>
    </row>
    <row r="8299" spans="1:13" x14ac:dyDescent="0.2">
      <c r="A8299" s="359" t="s">
        <v>12589</v>
      </c>
      <c r="B8299" s="373" t="s">
        <v>5794</v>
      </c>
      <c r="C8299" s="374" t="s">
        <v>6366</v>
      </c>
      <c r="D8299" s="373" t="s">
        <v>5791</v>
      </c>
      <c r="E8299" s="373" t="s">
        <v>5565</v>
      </c>
      <c r="F8299" s="375" t="s">
        <v>5798</v>
      </c>
      <c r="G8299" s="376" t="s">
        <v>5566</v>
      </c>
      <c r="H8299" s="377">
        <v>0.70250000000000001</v>
      </c>
      <c r="I8299" s="378">
        <v>36.26</v>
      </c>
      <c r="J8299" s="378">
        <v>25.47</v>
      </c>
      <c r="K8299" s="379"/>
      <c r="L8299" s="493">
        <v>43.69</v>
      </c>
    </row>
    <row r="8300" spans="1:13" x14ac:dyDescent="0.2">
      <c r="A8300" s="359" t="s">
        <v>12590</v>
      </c>
      <c r="B8300" s="360" t="s">
        <v>13599</v>
      </c>
      <c r="C8300" s="361" t="s">
        <v>5781</v>
      </c>
      <c r="D8300" s="360" t="s">
        <v>5782</v>
      </c>
      <c r="E8300" s="360" t="s">
        <v>5783</v>
      </c>
      <c r="F8300" s="362" t="s">
        <v>5784</v>
      </c>
      <c r="G8300" s="363" t="s">
        <v>5785</v>
      </c>
      <c r="H8300" s="361" t="s">
        <v>5786</v>
      </c>
      <c r="I8300" s="361" t="s">
        <v>5787</v>
      </c>
      <c r="J8300" s="361" t="s">
        <v>5788</v>
      </c>
      <c r="K8300" s="364"/>
      <c r="L8300" s="494"/>
    </row>
    <row r="8301" spans="1:13" ht="24" x14ac:dyDescent="0.2">
      <c r="A8301" s="359" t="s">
        <v>12591</v>
      </c>
      <c r="B8301" s="365" t="s">
        <v>5789</v>
      </c>
      <c r="C8301" s="366" t="s">
        <v>13600</v>
      </c>
      <c r="D8301" s="365" t="s">
        <v>5791</v>
      </c>
      <c r="E8301" s="365" t="s">
        <v>13601</v>
      </c>
      <c r="F8301" s="367">
        <v>9</v>
      </c>
      <c r="G8301" s="368" t="s">
        <v>5305</v>
      </c>
      <c r="H8301" s="369">
        <v>1</v>
      </c>
      <c r="I8301" s="370">
        <v>40.050000000000004</v>
      </c>
      <c r="J8301" s="370">
        <v>40.050000000000004</v>
      </c>
      <c r="K8301" s="371"/>
      <c r="L8301" s="495">
        <v>48.24</v>
      </c>
      <c r="M8301" s="488">
        <v>48.24</v>
      </c>
    </row>
    <row r="8302" spans="1:13" x14ac:dyDescent="0.2">
      <c r="A8302" s="359" t="s">
        <v>12592</v>
      </c>
      <c r="B8302" s="373" t="s">
        <v>5794</v>
      </c>
      <c r="C8302" s="374" t="s">
        <v>5795</v>
      </c>
      <c r="D8302" s="373" t="s">
        <v>5791</v>
      </c>
      <c r="E8302" s="373" t="s">
        <v>5302</v>
      </c>
      <c r="F8302" s="375" t="s">
        <v>5796</v>
      </c>
      <c r="G8302" s="376" t="s">
        <v>86</v>
      </c>
      <c r="H8302" s="377">
        <v>0.16</v>
      </c>
      <c r="I8302" s="378">
        <v>12.5</v>
      </c>
      <c r="J8302" s="378">
        <v>2</v>
      </c>
      <c r="K8302" s="379"/>
      <c r="L8302" s="493">
        <v>15.06</v>
      </c>
    </row>
    <row r="8303" spans="1:13" x14ac:dyDescent="0.2">
      <c r="A8303" s="359" t="s">
        <v>12593</v>
      </c>
      <c r="B8303" s="373" t="s">
        <v>5794</v>
      </c>
      <c r="C8303" s="374" t="s">
        <v>5916</v>
      </c>
      <c r="D8303" s="373" t="s">
        <v>5791</v>
      </c>
      <c r="E8303" s="373" t="s">
        <v>5350</v>
      </c>
      <c r="F8303" s="375" t="s">
        <v>5796</v>
      </c>
      <c r="G8303" s="376" t="s">
        <v>86</v>
      </c>
      <c r="H8303" s="377">
        <v>0.16</v>
      </c>
      <c r="I8303" s="378">
        <v>18.510000000000002</v>
      </c>
      <c r="J8303" s="378">
        <v>2.96</v>
      </c>
      <c r="K8303" s="379"/>
      <c r="L8303" s="493">
        <v>22.3</v>
      </c>
    </row>
    <row r="8304" spans="1:13" ht="24" x14ac:dyDescent="0.2">
      <c r="A8304" s="359" t="s">
        <v>15843</v>
      </c>
      <c r="B8304" s="396" t="s">
        <v>5794</v>
      </c>
      <c r="C8304" s="397" t="s">
        <v>13602</v>
      </c>
      <c r="D8304" s="396" t="s">
        <v>5791</v>
      </c>
      <c r="E8304" s="396" t="s">
        <v>13603</v>
      </c>
      <c r="F8304" s="398" t="s">
        <v>5798</v>
      </c>
      <c r="G8304" s="399" t="s">
        <v>5305</v>
      </c>
      <c r="H8304" s="400">
        <v>1</v>
      </c>
      <c r="I8304" s="430">
        <v>35.090000000000003</v>
      </c>
      <c r="J8304" s="380">
        <v>35.090000000000003</v>
      </c>
      <c r="K8304" s="379"/>
      <c r="L8304" s="489">
        <v>42.28</v>
      </c>
    </row>
    <row r="8305" spans="1:13" ht="12.75" thickBot="1" x14ac:dyDescent="0.25">
      <c r="A8305" s="359" t="s">
        <v>15844</v>
      </c>
      <c r="B8305" s="381" t="s">
        <v>13604</v>
      </c>
      <c r="C8305" s="382" t="s">
        <v>5781</v>
      </c>
      <c r="D8305" s="381" t="s">
        <v>5782</v>
      </c>
      <c r="E8305" s="381" t="s">
        <v>5783</v>
      </c>
      <c r="F8305" s="383" t="s">
        <v>5784</v>
      </c>
      <c r="G8305" s="384" t="s">
        <v>5785</v>
      </c>
      <c r="H8305" s="382" t="s">
        <v>5786</v>
      </c>
      <c r="I8305" s="431" t="s">
        <v>5787</v>
      </c>
      <c r="J8305" s="382" t="s">
        <v>5788</v>
      </c>
      <c r="K8305" s="364"/>
    </row>
    <row r="8306" spans="1:13" ht="24.75" thickTop="1" x14ac:dyDescent="0.2">
      <c r="A8306" s="359" t="s">
        <v>15845</v>
      </c>
      <c r="B8306" s="401" t="s">
        <v>5789</v>
      </c>
      <c r="C8306" s="402" t="s">
        <v>13605</v>
      </c>
      <c r="D8306" s="401" t="s">
        <v>5791</v>
      </c>
      <c r="E8306" s="401" t="s">
        <v>13606</v>
      </c>
      <c r="F8306" s="403">
        <v>9</v>
      </c>
      <c r="G8306" s="404" t="s">
        <v>5607</v>
      </c>
      <c r="H8306" s="405">
        <v>1</v>
      </c>
      <c r="I8306" s="406">
        <v>11.49</v>
      </c>
      <c r="J8306" s="406">
        <v>11.49</v>
      </c>
      <c r="K8306" s="371"/>
      <c r="L8306" s="496">
        <v>13.83</v>
      </c>
      <c r="M8306" s="488">
        <v>13.83</v>
      </c>
    </row>
    <row r="8307" spans="1:13" x14ac:dyDescent="0.2">
      <c r="A8307" s="359" t="s">
        <v>12594</v>
      </c>
      <c r="B8307" s="373" t="s">
        <v>5794</v>
      </c>
      <c r="C8307" s="374" t="s">
        <v>5795</v>
      </c>
      <c r="D8307" s="373" t="s">
        <v>5791</v>
      </c>
      <c r="E8307" s="373" t="s">
        <v>5302</v>
      </c>
      <c r="F8307" s="375" t="s">
        <v>5796</v>
      </c>
      <c r="G8307" s="376" t="s">
        <v>86</v>
      </c>
      <c r="H8307" s="377">
        <v>0.16</v>
      </c>
      <c r="I8307" s="378">
        <v>12.5</v>
      </c>
      <c r="J8307" s="378">
        <v>2</v>
      </c>
      <c r="K8307" s="379"/>
      <c r="L8307" s="493">
        <v>15.06</v>
      </c>
    </row>
    <row r="8308" spans="1:13" x14ac:dyDescent="0.2">
      <c r="A8308" s="359" t="s">
        <v>12596</v>
      </c>
      <c r="B8308" s="373" t="s">
        <v>5794</v>
      </c>
      <c r="C8308" s="374" t="s">
        <v>5916</v>
      </c>
      <c r="D8308" s="373" t="s">
        <v>5791</v>
      </c>
      <c r="E8308" s="373" t="s">
        <v>5350</v>
      </c>
      <c r="F8308" s="375" t="s">
        <v>5796</v>
      </c>
      <c r="G8308" s="376" t="s">
        <v>86</v>
      </c>
      <c r="H8308" s="377">
        <v>0.16</v>
      </c>
      <c r="I8308" s="378">
        <v>18.510000000000002</v>
      </c>
      <c r="J8308" s="378">
        <v>2.96</v>
      </c>
      <c r="K8308" s="379"/>
      <c r="L8308" s="493">
        <v>22.3</v>
      </c>
    </row>
    <row r="8309" spans="1:13" ht="24" x14ac:dyDescent="0.2">
      <c r="A8309" s="359" t="s">
        <v>12598</v>
      </c>
      <c r="B8309" s="373" t="s">
        <v>5794</v>
      </c>
      <c r="C8309" s="374" t="s">
        <v>13607</v>
      </c>
      <c r="D8309" s="373" t="s">
        <v>5791</v>
      </c>
      <c r="E8309" s="373" t="s">
        <v>13608</v>
      </c>
      <c r="F8309" s="375" t="s">
        <v>5798</v>
      </c>
      <c r="G8309" s="376" t="s">
        <v>5305</v>
      </c>
      <c r="H8309" s="377">
        <v>1</v>
      </c>
      <c r="I8309" s="378">
        <v>6.53</v>
      </c>
      <c r="J8309" s="378">
        <v>6.53</v>
      </c>
      <c r="K8309" s="379"/>
      <c r="L8309" s="493">
        <v>7.87</v>
      </c>
    </row>
    <row r="8310" spans="1:13" x14ac:dyDescent="0.2">
      <c r="A8310" s="359" t="s">
        <v>12599</v>
      </c>
      <c r="B8310" s="360" t="s">
        <v>13609</v>
      </c>
      <c r="C8310" s="361" t="s">
        <v>5781</v>
      </c>
      <c r="D8310" s="360" t="s">
        <v>5782</v>
      </c>
      <c r="E8310" s="360" t="s">
        <v>5783</v>
      </c>
      <c r="F8310" s="362" t="s">
        <v>5784</v>
      </c>
      <c r="G8310" s="363" t="s">
        <v>5785</v>
      </c>
      <c r="H8310" s="361" t="s">
        <v>5786</v>
      </c>
      <c r="I8310" s="361" t="s">
        <v>5787</v>
      </c>
      <c r="J8310" s="361" t="s">
        <v>5788</v>
      </c>
      <c r="K8310" s="364"/>
      <c r="L8310" s="494"/>
    </row>
    <row r="8311" spans="1:13" ht="24" x14ac:dyDescent="0.2">
      <c r="A8311" s="359" t="s">
        <v>12600</v>
      </c>
      <c r="B8311" s="365" t="s">
        <v>5789</v>
      </c>
      <c r="C8311" s="366" t="s">
        <v>13610</v>
      </c>
      <c r="D8311" s="365" t="s">
        <v>217</v>
      </c>
      <c r="E8311" s="365" t="s">
        <v>2804</v>
      </c>
      <c r="F8311" s="367" t="s">
        <v>6651</v>
      </c>
      <c r="G8311" s="368" t="s">
        <v>160</v>
      </c>
      <c r="H8311" s="369">
        <v>1</v>
      </c>
      <c r="I8311" s="370">
        <v>12.25</v>
      </c>
      <c r="J8311" s="370">
        <v>12.25</v>
      </c>
      <c r="K8311" s="371"/>
      <c r="L8311" s="495">
        <v>14.77</v>
      </c>
      <c r="M8311" s="488">
        <v>14.77</v>
      </c>
    </row>
    <row r="8312" spans="1:13" ht="24" x14ac:dyDescent="0.2">
      <c r="A8312" s="359" t="s">
        <v>15846</v>
      </c>
      <c r="B8312" s="424" t="s">
        <v>5898</v>
      </c>
      <c r="C8312" s="425" t="s">
        <v>6653</v>
      </c>
      <c r="D8312" s="424" t="s">
        <v>217</v>
      </c>
      <c r="E8312" s="424" t="s">
        <v>6654</v>
      </c>
      <c r="F8312" s="426" t="s">
        <v>5908</v>
      </c>
      <c r="G8312" s="427" t="s">
        <v>185</v>
      </c>
      <c r="H8312" s="428">
        <v>0.17299999999999999</v>
      </c>
      <c r="I8312" s="429">
        <v>16.63</v>
      </c>
      <c r="J8312" s="417">
        <v>2.87</v>
      </c>
      <c r="K8312" s="379"/>
      <c r="L8312" s="489">
        <v>20.04</v>
      </c>
    </row>
    <row r="8313" spans="1:13" ht="24.75" thickBot="1" x14ac:dyDescent="0.25">
      <c r="A8313" s="359" t="s">
        <v>15847</v>
      </c>
      <c r="B8313" s="424" t="s">
        <v>5898</v>
      </c>
      <c r="C8313" s="425" t="s">
        <v>6656</v>
      </c>
      <c r="D8313" s="424" t="s">
        <v>217</v>
      </c>
      <c r="E8313" s="424" t="s">
        <v>1632</v>
      </c>
      <c r="F8313" s="426" t="s">
        <v>5908</v>
      </c>
      <c r="G8313" s="427" t="s">
        <v>185</v>
      </c>
      <c r="H8313" s="428">
        <v>0.17299999999999999</v>
      </c>
      <c r="I8313" s="429">
        <v>23.19</v>
      </c>
      <c r="J8313" s="417">
        <v>4.01</v>
      </c>
      <c r="K8313" s="379"/>
      <c r="L8313" s="489">
        <v>27.94</v>
      </c>
    </row>
    <row r="8314" spans="1:13" ht="12.75" thickTop="1" x14ac:dyDescent="0.2">
      <c r="A8314" s="359" t="s">
        <v>15848</v>
      </c>
      <c r="B8314" s="390" t="s">
        <v>5794</v>
      </c>
      <c r="C8314" s="391" t="s">
        <v>6898</v>
      </c>
      <c r="D8314" s="390" t="s">
        <v>217</v>
      </c>
      <c r="E8314" s="390" t="s">
        <v>6899</v>
      </c>
      <c r="F8314" s="392" t="s">
        <v>5798</v>
      </c>
      <c r="G8314" s="393" t="s">
        <v>160</v>
      </c>
      <c r="H8314" s="394">
        <v>8.0000000000000002E-3</v>
      </c>
      <c r="I8314" s="395">
        <v>12.24</v>
      </c>
      <c r="J8314" s="395">
        <v>0.09</v>
      </c>
      <c r="K8314" s="379"/>
      <c r="L8314" s="491">
        <v>14.75</v>
      </c>
    </row>
    <row r="8315" spans="1:13" x14ac:dyDescent="0.2">
      <c r="A8315" s="359" t="s">
        <v>12603</v>
      </c>
      <c r="B8315" s="373" t="s">
        <v>5794</v>
      </c>
      <c r="C8315" s="374" t="s">
        <v>13611</v>
      </c>
      <c r="D8315" s="373" t="s">
        <v>217</v>
      </c>
      <c r="E8315" s="373" t="s">
        <v>13612</v>
      </c>
      <c r="F8315" s="375" t="s">
        <v>5798</v>
      </c>
      <c r="G8315" s="376" t="s">
        <v>160</v>
      </c>
      <c r="H8315" s="377">
        <v>1</v>
      </c>
      <c r="I8315" s="378">
        <v>5.22</v>
      </c>
      <c r="J8315" s="378">
        <v>5.22</v>
      </c>
      <c r="K8315" s="379"/>
      <c r="L8315" s="493">
        <v>6.3</v>
      </c>
    </row>
    <row r="8316" spans="1:13" x14ac:dyDescent="0.2">
      <c r="A8316" s="359" t="s">
        <v>12605</v>
      </c>
      <c r="B8316" s="373" t="s">
        <v>5794</v>
      </c>
      <c r="C8316" s="374" t="s">
        <v>6904</v>
      </c>
      <c r="D8316" s="373" t="s">
        <v>217</v>
      </c>
      <c r="E8316" s="373" t="s">
        <v>6905</v>
      </c>
      <c r="F8316" s="375" t="s">
        <v>5798</v>
      </c>
      <c r="G8316" s="376" t="s">
        <v>5692</v>
      </c>
      <c r="H8316" s="377">
        <v>2E-3</v>
      </c>
      <c r="I8316" s="378">
        <v>31.74</v>
      </c>
      <c r="J8316" s="378">
        <v>0.06</v>
      </c>
      <c r="K8316" s="379"/>
      <c r="L8316" s="493">
        <v>38.24</v>
      </c>
    </row>
    <row r="8317" spans="1:13" x14ac:dyDescent="0.2">
      <c r="A8317" s="359" t="s">
        <v>12607</v>
      </c>
      <c r="B8317" s="360" t="s">
        <v>13613</v>
      </c>
      <c r="C8317" s="361" t="s">
        <v>5781</v>
      </c>
      <c r="D8317" s="360" t="s">
        <v>5782</v>
      </c>
      <c r="E8317" s="360" t="s">
        <v>5783</v>
      </c>
      <c r="F8317" s="362" t="s">
        <v>5784</v>
      </c>
      <c r="G8317" s="363" t="s">
        <v>5785</v>
      </c>
      <c r="H8317" s="361" t="s">
        <v>5786</v>
      </c>
      <c r="I8317" s="361" t="s">
        <v>5787</v>
      </c>
      <c r="J8317" s="361" t="s">
        <v>5788</v>
      </c>
      <c r="K8317" s="364"/>
      <c r="L8317" s="494"/>
    </row>
    <row r="8318" spans="1:13" x14ac:dyDescent="0.2">
      <c r="A8318" s="359" t="s">
        <v>12608</v>
      </c>
      <c r="B8318" s="365" t="s">
        <v>5789</v>
      </c>
      <c r="C8318" s="366" t="s">
        <v>13614</v>
      </c>
      <c r="D8318" s="365" t="s">
        <v>5791</v>
      </c>
      <c r="E8318" s="365" t="s">
        <v>2806</v>
      </c>
      <c r="F8318" s="367">
        <v>9</v>
      </c>
      <c r="G8318" s="368" t="s">
        <v>5607</v>
      </c>
      <c r="H8318" s="369">
        <v>1</v>
      </c>
      <c r="I8318" s="370">
        <v>11.16</v>
      </c>
      <c r="J8318" s="370">
        <v>11.16</v>
      </c>
      <c r="K8318" s="371"/>
      <c r="L8318" s="495">
        <v>13.42</v>
      </c>
      <c r="M8318" s="488">
        <v>13.42</v>
      </c>
    </row>
    <row r="8319" spans="1:13" x14ac:dyDescent="0.2">
      <c r="A8319" s="359" t="s">
        <v>12609</v>
      </c>
      <c r="B8319" s="373" t="s">
        <v>5794</v>
      </c>
      <c r="C8319" s="374" t="s">
        <v>5795</v>
      </c>
      <c r="D8319" s="373" t="s">
        <v>5791</v>
      </c>
      <c r="E8319" s="373" t="s">
        <v>5302</v>
      </c>
      <c r="F8319" s="375" t="s">
        <v>5796</v>
      </c>
      <c r="G8319" s="376" t="s">
        <v>86</v>
      </c>
      <c r="H8319" s="377">
        <v>0.16</v>
      </c>
      <c r="I8319" s="378">
        <v>12.5</v>
      </c>
      <c r="J8319" s="378">
        <v>2</v>
      </c>
      <c r="K8319" s="379"/>
      <c r="L8319" s="493">
        <v>15.06</v>
      </c>
    </row>
    <row r="8320" spans="1:13" x14ac:dyDescent="0.2">
      <c r="A8320" s="359" t="s">
        <v>15849</v>
      </c>
      <c r="B8320" s="396" t="s">
        <v>5794</v>
      </c>
      <c r="C8320" s="397" t="s">
        <v>5916</v>
      </c>
      <c r="D8320" s="396" t="s">
        <v>5791</v>
      </c>
      <c r="E8320" s="396" t="s">
        <v>5350</v>
      </c>
      <c r="F8320" s="398" t="s">
        <v>5796</v>
      </c>
      <c r="G8320" s="399" t="s">
        <v>86</v>
      </c>
      <c r="H8320" s="400">
        <v>0.16</v>
      </c>
      <c r="I8320" s="430">
        <v>18.510000000000002</v>
      </c>
      <c r="J8320" s="380">
        <v>2.96</v>
      </c>
      <c r="K8320" s="379"/>
      <c r="L8320" s="489">
        <v>22.3</v>
      </c>
    </row>
    <row r="8321" spans="1:13" ht="12.75" thickBot="1" x14ac:dyDescent="0.25">
      <c r="A8321" s="359" t="s">
        <v>15850</v>
      </c>
      <c r="B8321" s="396" t="s">
        <v>5794</v>
      </c>
      <c r="C8321" s="397" t="s">
        <v>6602</v>
      </c>
      <c r="D8321" s="396" t="s">
        <v>5791</v>
      </c>
      <c r="E8321" s="396" t="s">
        <v>5394</v>
      </c>
      <c r="F8321" s="398" t="s">
        <v>5798</v>
      </c>
      <c r="G8321" s="399" t="s">
        <v>5385</v>
      </c>
      <c r="H8321" s="400">
        <v>0.59850000000000003</v>
      </c>
      <c r="I8321" s="430">
        <v>0.38</v>
      </c>
      <c r="J8321" s="380">
        <v>0.22</v>
      </c>
      <c r="K8321" s="379"/>
      <c r="L8321" s="489">
        <v>0.46</v>
      </c>
    </row>
    <row r="8322" spans="1:13" ht="12.75" thickTop="1" x14ac:dyDescent="0.2">
      <c r="A8322" s="359" t="s">
        <v>15851</v>
      </c>
      <c r="B8322" s="390" t="s">
        <v>5794</v>
      </c>
      <c r="C8322" s="391" t="s">
        <v>13615</v>
      </c>
      <c r="D8322" s="390" t="s">
        <v>5791</v>
      </c>
      <c r="E8322" s="390" t="s">
        <v>2806</v>
      </c>
      <c r="F8322" s="392" t="s">
        <v>5798</v>
      </c>
      <c r="G8322" s="393" t="s">
        <v>5305</v>
      </c>
      <c r="H8322" s="394">
        <v>1</v>
      </c>
      <c r="I8322" s="395">
        <v>5.9838399999999998</v>
      </c>
      <c r="J8322" s="395">
        <v>5.98</v>
      </c>
      <c r="K8322" s="379"/>
      <c r="L8322" s="491">
        <v>7.19</v>
      </c>
    </row>
    <row r="8323" spans="1:13" x14ac:dyDescent="0.2">
      <c r="A8323" s="359" t="s">
        <v>12612</v>
      </c>
      <c r="B8323" s="360" t="s">
        <v>13616</v>
      </c>
      <c r="C8323" s="361" t="s">
        <v>5781</v>
      </c>
      <c r="D8323" s="360" t="s">
        <v>5782</v>
      </c>
      <c r="E8323" s="360" t="s">
        <v>5783</v>
      </c>
      <c r="F8323" s="362" t="s">
        <v>5784</v>
      </c>
      <c r="G8323" s="363" t="s">
        <v>5785</v>
      </c>
      <c r="H8323" s="361" t="s">
        <v>5786</v>
      </c>
      <c r="I8323" s="361" t="s">
        <v>5787</v>
      </c>
      <c r="J8323" s="361" t="s">
        <v>5788</v>
      </c>
      <c r="K8323" s="364"/>
      <c r="L8323" s="494"/>
    </row>
    <row r="8324" spans="1:13" ht="36" x14ac:dyDescent="0.2">
      <c r="A8324" s="359" t="s">
        <v>12614</v>
      </c>
      <c r="B8324" s="365" t="s">
        <v>5789</v>
      </c>
      <c r="C8324" s="366" t="s">
        <v>13617</v>
      </c>
      <c r="D8324" s="365" t="s">
        <v>217</v>
      </c>
      <c r="E8324" s="365" t="s">
        <v>2814</v>
      </c>
      <c r="F8324" s="367" t="s">
        <v>6651</v>
      </c>
      <c r="G8324" s="368" t="s">
        <v>172</v>
      </c>
      <c r="H8324" s="369">
        <v>1</v>
      </c>
      <c r="I8324" s="370">
        <v>31.85</v>
      </c>
      <c r="J8324" s="370">
        <v>31.849999999999998</v>
      </c>
      <c r="K8324" s="371"/>
      <c r="L8324" s="495">
        <v>38.380000000000003</v>
      </c>
      <c r="M8324" s="488">
        <v>38.380000000000003</v>
      </c>
    </row>
    <row r="8325" spans="1:13" ht="24" x14ac:dyDescent="0.2">
      <c r="A8325" s="359" t="s">
        <v>12615</v>
      </c>
      <c r="B8325" s="418" t="s">
        <v>5898</v>
      </c>
      <c r="C8325" s="419" t="s">
        <v>6653</v>
      </c>
      <c r="D8325" s="418" t="s">
        <v>217</v>
      </c>
      <c r="E8325" s="418" t="s">
        <v>6654</v>
      </c>
      <c r="F8325" s="420" t="s">
        <v>5908</v>
      </c>
      <c r="G8325" s="421" t="s">
        <v>185</v>
      </c>
      <c r="H8325" s="422">
        <v>0.29699999999999999</v>
      </c>
      <c r="I8325" s="423">
        <v>16.63</v>
      </c>
      <c r="J8325" s="423">
        <v>4.93</v>
      </c>
      <c r="K8325" s="379"/>
      <c r="L8325" s="493">
        <v>20.04</v>
      </c>
    </row>
    <row r="8326" spans="1:13" ht="24" x14ac:dyDescent="0.2">
      <c r="A8326" s="359" t="s">
        <v>12616</v>
      </c>
      <c r="B8326" s="418" t="s">
        <v>5898</v>
      </c>
      <c r="C8326" s="419" t="s">
        <v>6656</v>
      </c>
      <c r="D8326" s="418" t="s">
        <v>217</v>
      </c>
      <c r="E8326" s="418" t="s">
        <v>1632</v>
      </c>
      <c r="F8326" s="420" t="s">
        <v>5908</v>
      </c>
      <c r="G8326" s="421" t="s">
        <v>185</v>
      </c>
      <c r="H8326" s="422">
        <v>0.29699999999999999</v>
      </c>
      <c r="I8326" s="423">
        <v>23.19</v>
      </c>
      <c r="J8326" s="423">
        <v>6.88</v>
      </c>
      <c r="K8326" s="379"/>
      <c r="L8326" s="493">
        <v>27.94</v>
      </c>
    </row>
    <row r="8327" spans="1:13" ht="24" x14ac:dyDescent="0.2">
      <c r="A8327" s="359" t="s">
        <v>12617</v>
      </c>
      <c r="B8327" s="373" t="s">
        <v>5794</v>
      </c>
      <c r="C8327" s="374" t="s">
        <v>13618</v>
      </c>
      <c r="D8327" s="373" t="s">
        <v>217</v>
      </c>
      <c r="E8327" s="373" t="s">
        <v>13619</v>
      </c>
      <c r="F8327" s="375" t="s">
        <v>5798</v>
      </c>
      <c r="G8327" s="376" t="s">
        <v>172</v>
      </c>
      <c r="H8327" s="377">
        <v>1.0389999999999999</v>
      </c>
      <c r="I8327" s="378">
        <v>19.29</v>
      </c>
      <c r="J8327" s="378">
        <v>20.04</v>
      </c>
      <c r="K8327" s="379"/>
      <c r="L8327" s="493">
        <v>23.24</v>
      </c>
    </row>
    <row r="8328" spans="1:13" x14ac:dyDescent="0.2">
      <c r="A8328" s="359" t="s">
        <v>12618</v>
      </c>
      <c r="B8328" s="360" t="s">
        <v>13620</v>
      </c>
      <c r="C8328" s="361" t="s">
        <v>5781</v>
      </c>
      <c r="D8328" s="360" t="s">
        <v>5782</v>
      </c>
      <c r="E8328" s="360" t="s">
        <v>5783</v>
      </c>
      <c r="F8328" s="362" t="s">
        <v>5784</v>
      </c>
      <c r="G8328" s="363" t="s">
        <v>5785</v>
      </c>
      <c r="H8328" s="361" t="s">
        <v>5786</v>
      </c>
      <c r="I8328" s="361" t="s">
        <v>5787</v>
      </c>
      <c r="J8328" s="361" t="s">
        <v>5788</v>
      </c>
      <c r="K8328" s="364"/>
      <c r="L8328" s="494"/>
    </row>
    <row r="8329" spans="1:13" ht="36" x14ac:dyDescent="0.2">
      <c r="A8329" s="359" t="s">
        <v>12619</v>
      </c>
      <c r="B8329" s="365" t="s">
        <v>5789</v>
      </c>
      <c r="C8329" s="366" t="s">
        <v>13621</v>
      </c>
      <c r="D8329" s="365" t="s">
        <v>217</v>
      </c>
      <c r="E8329" s="365" t="s">
        <v>2816</v>
      </c>
      <c r="F8329" s="367" t="s">
        <v>6651</v>
      </c>
      <c r="G8329" s="368" t="s">
        <v>160</v>
      </c>
      <c r="H8329" s="369">
        <v>1</v>
      </c>
      <c r="I8329" s="370">
        <v>27.54</v>
      </c>
      <c r="J8329" s="370">
        <v>27.54</v>
      </c>
      <c r="K8329" s="371"/>
      <c r="L8329" s="495">
        <v>33.19</v>
      </c>
      <c r="M8329" s="488">
        <v>33.19</v>
      </c>
    </row>
    <row r="8330" spans="1:13" ht="24" x14ac:dyDescent="0.2">
      <c r="A8330" s="359" t="s">
        <v>15852</v>
      </c>
      <c r="B8330" s="424" t="s">
        <v>5898</v>
      </c>
      <c r="C8330" s="425" t="s">
        <v>6653</v>
      </c>
      <c r="D8330" s="424" t="s">
        <v>217</v>
      </c>
      <c r="E8330" s="424" t="s">
        <v>6654</v>
      </c>
      <c r="F8330" s="426" t="s">
        <v>5908</v>
      </c>
      <c r="G8330" s="427" t="s">
        <v>185</v>
      </c>
      <c r="H8330" s="428">
        <v>0.44500000000000001</v>
      </c>
      <c r="I8330" s="429">
        <v>16.63</v>
      </c>
      <c r="J8330" s="417">
        <v>7.4</v>
      </c>
      <c r="K8330" s="379"/>
      <c r="L8330" s="489">
        <v>20.04</v>
      </c>
    </row>
    <row r="8331" spans="1:13" ht="24.75" thickBot="1" x14ac:dyDescent="0.25">
      <c r="A8331" s="359" t="s">
        <v>15853</v>
      </c>
      <c r="B8331" s="424" t="s">
        <v>5898</v>
      </c>
      <c r="C8331" s="425" t="s">
        <v>6656</v>
      </c>
      <c r="D8331" s="424" t="s">
        <v>217</v>
      </c>
      <c r="E8331" s="424" t="s">
        <v>1632</v>
      </c>
      <c r="F8331" s="426" t="s">
        <v>5908</v>
      </c>
      <c r="G8331" s="427" t="s">
        <v>185</v>
      </c>
      <c r="H8331" s="428">
        <v>0.44500000000000001</v>
      </c>
      <c r="I8331" s="429">
        <v>23.19</v>
      </c>
      <c r="J8331" s="417">
        <v>10.31</v>
      </c>
      <c r="K8331" s="379"/>
      <c r="L8331" s="489">
        <v>27.94</v>
      </c>
    </row>
    <row r="8332" spans="1:13" ht="12.75" thickTop="1" x14ac:dyDescent="0.2">
      <c r="A8332" s="359" t="s">
        <v>15854</v>
      </c>
      <c r="B8332" s="390" t="s">
        <v>5794</v>
      </c>
      <c r="C8332" s="391" t="s">
        <v>6898</v>
      </c>
      <c r="D8332" s="390" t="s">
        <v>217</v>
      </c>
      <c r="E8332" s="390" t="s">
        <v>6899</v>
      </c>
      <c r="F8332" s="392" t="s">
        <v>5798</v>
      </c>
      <c r="G8332" s="393" t="s">
        <v>160</v>
      </c>
      <c r="H8332" s="394">
        <v>1.0999999999999999E-2</v>
      </c>
      <c r="I8332" s="395">
        <v>12.24</v>
      </c>
      <c r="J8332" s="395">
        <v>0.13</v>
      </c>
      <c r="K8332" s="379"/>
      <c r="L8332" s="491">
        <v>14.75</v>
      </c>
    </row>
    <row r="8333" spans="1:13" x14ac:dyDescent="0.2">
      <c r="A8333" s="359" t="s">
        <v>12620</v>
      </c>
      <c r="B8333" s="373" t="s">
        <v>5794</v>
      </c>
      <c r="C8333" s="374" t="s">
        <v>13622</v>
      </c>
      <c r="D8333" s="373" t="s">
        <v>217</v>
      </c>
      <c r="E8333" s="373" t="s">
        <v>13623</v>
      </c>
      <c r="F8333" s="375" t="s">
        <v>5798</v>
      </c>
      <c r="G8333" s="376" t="s">
        <v>160</v>
      </c>
      <c r="H8333" s="377">
        <v>1</v>
      </c>
      <c r="I8333" s="378">
        <v>9.61</v>
      </c>
      <c r="J8333" s="378">
        <v>9.61</v>
      </c>
      <c r="K8333" s="379"/>
      <c r="L8333" s="493">
        <v>11.58</v>
      </c>
    </row>
    <row r="8334" spans="1:13" x14ac:dyDescent="0.2">
      <c r="A8334" s="359" t="s">
        <v>12622</v>
      </c>
      <c r="B8334" s="373" t="s">
        <v>5794</v>
      </c>
      <c r="C8334" s="374" t="s">
        <v>6904</v>
      </c>
      <c r="D8334" s="373" t="s">
        <v>217</v>
      </c>
      <c r="E8334" s="373" t="s">
        <v>6905</v>
      </c>
      <c r="F8334" s="375" t="s">
        <v>5798</v>
      </c>
      <c r="G8334" s="376" t="s">
        <v>5692</v>
      </c>
      <c r="H8334" s="377">
        <v>3.0000000000000001E-3</v>
      </c>
      <c r="I8334" s="378">
        <v>31.74</v>
      </c>
      <c r="J8334" s="378">
        <v>0.09</v>
      </c>
      <c r="K8334" s="379"/>
      <c r="L8334" s="493">
        <v>38.24</v>
      </c>
    </row>
    <row r="8335" spans="1:13" x14ac:dyDescent="0.2">
      <c r="A8335" s="359" t="s">
        <v>12623</v>
      </c>
      <c r="B8335" s="360" t="s">
        <v>13624</v>
      </c>
      <c r="C8335" s="361" t="s">
        <v>5781</v>
      </c>
      <c r="D8335" s="360" t="s">
        <v>5782</v>
      </c>
      <c r="E8335" s="360" t="s">
        <v>5783</v>
      </c>
      <c r="F8335" s="362" t="s">
        <v>5784</v>
      </c>
      <c r="G8335" s="363" t="s">
        <v>5785</v>
      </c>
      <c r="H8335" s="361" t="s">
        <v>5786</v>
      </c>
      <c r="I8335" s="361" t="s">
        <v>5787</v>
      </c>
      <c r="J8335" s="361" t="s">
        <v>5788</v>
      </c>
      <c r="K8335" s="364"/>
      <c r="L8335" s="494"/>
    </row>
    <row r="8336" spans="1:13" ht="24" x14ac:dyDescent="0.2">
      <c r="A8336" s="359" t="s">
        <v>12624</v>
      </c>
      <c r="B8336" s="365" t="s">
        <v>5789</v>
      </c>
      <c r="C8336" s="366" t="s">
        <v>13625</v>
      </c>
      <c r="D8336" s="365" t="s">
        <v>5791</v>
      </c>
      <c r="E8336" s="365" t="s">
        <v>2821</v>
      </c>
      <c r="F8336" s="367">
        <v>9</v>
      </c>
      <c r="G8336" s="368" t="s">
        <v>5607</v>
      </c>
      <c r="H8336" s="369">
        <v>1</v>
      </c>
      <c r="I8336" s="370">
        <v>128.85</v>
      </c>
      <c r="J8336" s="370">
        <v>128.85</v>
      </c>
      <c r="K8336" s="371"/>
      <c r="L8336" s="495">
        <v>155.22999999999999</v>
      </c>
      <c r="M8336" s="488">
        <v>155.22999999999999</v>
      </c>
    </row>
    <row r="8337" spans="1:13" x14ac:dyDescent="0.2">
      <c r="A8337" s="359" t="s">
        <v>12625</v>
      </c>
      <c r="B8337" s="373" t="s">
        <v>5794</v>
      </c>
      <c r="C8337" s="374" t="s">
        <v>5795</v>
      </c>
      <c r="D8337" s="373" t="s">
        <v>5791</v>
      </c>
      <c r="E8337" s="373" t="s">
        <v>5302</v>
      </c>
      <c r="F8337" s="375" t="s">
        <v>5796</v>
      </c>
      <c r="G8337" s="376" t="s">
        <v>86</v>
      </c>
      <c r="H8337" s="377">
        <v>0.432</v>
      </c>
      <c r="I8337" s="378">
        <v>12.5</v>
      </c>
      <c r="J8337" s="378">
        <v>5.4</v>
      </c>
      <c r="K8337" s="379"/>
      <c r="L8337" s="493">
        <v>15.06</v>
      </c>
    </row>
    <row r="8338" spans="1:13" x14ac:dyDescent="0.2">
      <c r="A8338" s="359" t="s">
        <v>12626</v>
      </c>
      <c r="B8338" s="373" t="s">
        <v>5794</v>
      </c>
      <c r="C8338" s="374" t="s">
        <v>5916</v>
      </c>
      <c r="D8338" s="373" t="s">
        <v>5791</v>
      </c>
      <c r="E8338" s="373" t="s">
        <v>5350</v>
      </c>
      <c r="F8338" s="375" t="s">
        <v>5796</v>
      </c>
      <c r="G8338" s="376" t="s">
        <v>86</v>
      </c>
      <c r="H8338" s="377">
        <v>0.432</v>
      </c>
      <c r="I8338" s="378">
        <v>18.510000000000002</v>
      </c>
      <c r="J8338" s="378">
        <v>7.99</v>
      </c>
      <c r="K8338" s="379"/>
      <c r="L8338" s="493">
        <v>22.3</v>
      </c>
    </row>
    <row r="8339" spans="1:13" ht="24" x14ac:dyDescent="0.2">
      <c r="A8339" s="359" t="s">
        <v>12627</v>
      </c>
      <c r="B8339" s="373" t="s">
        <v>5794</v>
      </c>
      <c r="C8339" s="374" t="s">
        <v>13626</v>
      </c>
      <c r="D8339" s="373" t="s">
        <v>5791</v>
      </c>
      <c r="E8339" s="373" t="s">
        <v>13627</v>
      </c>
      <c r="F8339" s="375" t="s">
        <v>5798</v>
      </c>
      <c r="G8339" s="376" t="s">
        <v>5305</v>
      </c>
      <c r="H8339" s="377">
        <v>1</v>
      </c>
      <c r="I8339" s="378">
        <v>115.46</v>
      </c>
      <c r="J8339" s="378">
        <v>115.46</v>
      </c>
      <c r="K8339" s="379"/>
      <c r="L8339" s="493">
        <v>139.1</v>
      </c>
    </row>
    <row r="8340" spans="1:13" x14ac:dyDescent="0.2">
      <c r="A8340" s="359" t="s">
        <v>12628</v>
      </c>
      <c r="B8340" s="360" t="s">
        <v>13628</v>
      </c>
      <c r="C8340" s="361" t="s">
        <v>5781</v>
      </c>
      <c r="D8340" s="360" t="s">
        <v>5782</v>
      </c>
      <c r="E8340" s="360" t="s">
        <v>5783</v>
      </c>
      <c r="F8340" s="362" t="s">
        <v>5784</v>
      </c>
      <c r="G8340" s="363" t="s">
        <v>5785</v>
      </c>
      <c r="H8340" s="361" t="s">
        <v>5786</v>
      </c>
      <c r="I8340" s="361" t="s">
        <v>5787</v>
      </c>
      <c r="J8340" s="361" t="s">
        <v>5788</v>
      </c>
      <c r="K8340" s="364"/>
      <c r="L8340" s="494"/>
    </row>
    <row r="8341" spans="1:13" x14ac:dyDescent="0.2">
      <c r="A8341" s="359" t="s">
        <v>15855</v>
      </c>
      <c r="B8341" s="385" t="s">
        <v>5789</v>
      </c>
      <c r="C8341" s="386" t="s">
        <v>13629</v>
      </c>
      <c r="D8341" s="385" t="s">
        <v>5791</v>
      </c>
      <c r="E8341" s="385" t="s">
        <v>2823</v>
      </c>
      <c r="F8341" s="387">
        <v>9</v>
      </c>
      <c r="G8341" s="388" t="s">
        <v>5305</v>
      </c>
      <c r="H8341" s="389">
        <v>1</v>
      </c>
      <c r="I8341" s="432">
        <v>24.6</v>
      </c>
      <c r="J8341" s="372">
        <v>24.6</v>
      </c>
      <c r="K8341" s="371"/>
      <c r="L8341" s="488">
        <v>29.64</v>
      </c>
      <c r="M8341" s="488">
        <v>29.64</v>
      </c>
    </row>
    <row r="8342" spans="1:13" ht="12.75" thickBot="1" x14ac:dyDescent="0.25">
      <c r="A8342" s="359" t="s">
        <v>15856</v>
      </c>
      <c r="B8342" s="396" t="s">
        <v>5794</v>
      </c>
      <c r="C8342" s="397" t="s">
        <v>5795</v>
      </c>
      <c r="D8342" s="396" t="s">
        <v>5791</v>
      </c>
      <c r="E8342" s="396" t="s">
        <v>5302</v>
      </c>
      <c r="F8342" s="398" t="s">
        <v>5796</v>
      </c>
      <c r="G8342" s="399" t="s">
        <v>86</v>
      </c>
      <c r="H8342" s="400">
        <v>0.36799999999999999</v>
      </c>
      <c r="I8342" s="430">
        <v>12.5</v>
      </c>
      <c r="J8342" s="380">
        <v>4.5999999999999996</v>
      </c>
      <c r="K8342" s="379"/>
      <c r="L8342" s="489">
        <v>15.06</v>
      </c>
    </row>
    <row r="8343" spans="1:13" ht="12.75" thickTop="1" x14ac:dyDescent="0.2">
      <c r="A8343" s="359" t="s">
        <v>15857</v>
      </c>
      <c r="B8343" s="390" t="s">
        <v>5794</v>
      </c>
      <c r="C8343" s="391" t="s">
        <v>5916</v>
      </c>
      <c r="D8343" s="390" t="s">
        <v>5791</v>
      </c>
      <c r="E8343" s="390" t="s">
        <v>5350</v>
      </c>
      <c r="F8343" s="392" t="s">
        <v>5796</v>
      </c>
      <c r="G8343" s="393" t="s">
        <v>86</v>
      </c>
      <c r="H8343" s="394">
        <v>0.36799999999999999</v>
      </c>
      <c r="I8343" s="395">
        <v>18.510000000000002</v>
      </c>
      <c r="J8343" s="395">
        <v>6.81</v>
      </c>
      <c r="K8343" s="379"/>
      <c r="L8343" s="491">
        <v>22.3</v>
      </c>
    </row>
    <row r="8344" spans="1:13" x14ac:dyDescent="0.2">
      <c r="A8344" s="359" t="s">
        <v>12629</v>
      </c>
      <c r="B8344" s="373" t="s">
        <v>5794</v>
      </c>
      <c r="C8344" s="374" t="s">
        <v>13630</v>
      </c>
      <c r="D8344" s="373" t="s">
        <v>5791</v>
      </c>
      <c r="E8344" s="373" t="s">
        <v>2823</v>
      </c>
      <c r="F8344" s="375" t="s">
        <v>5798</v>
      </c>
      <c r="G8344" s="376" t="s">
        <v>5305</v>
      </c>
      <c r="H8344" s="377">
        <v>1</v>
      </c>
      <c r="I8344" s="378">
        <v>13.19</v>
      </c>
      <c r="J8344" s="378">
        <v>13.19</v>
      </c>
      <c r="K8344" s="379"/>
      <c r="L8344" s="493">
        <v>15.9</v>
      </c>
    </row>
    <row r="8345" spans="1:13" x14ac:dyDescent="0.2">
      <c r="A8345" s="359" t="s">
        <v>12631</v>
      </c>
      <c r="B8345" s="360" t="s">
        <v>13631</v>
      </c>
      <c r="C8345" s="361" t="s">
        <v>5781</v>
      </c>
      <c r="D8345" s="360" t="s">
        <v>5782</v>
      </c>
      <c r="E8345" s="360" t="s">
        <v>5783</v>
      </c>
      <c r="F8345" s="362" t="s">
        <v>5784</v>
      </c>
      <c r="G8345" s="363" t="s">
        <v>5785</v>
      </c>
      <c r="H8345" s="361" t="s">
        <v>5786</v>
      </c>
      <c r="I8345" s="361" t="s">
        <v>5787</v>
      </c>
      <c r="J8345" s="361" t="s">
        <v>5788</v>
      </c>
      <c r="K8345" s="364"/>
      <c r="L8345" s="494"/>
    </row>
    <row r="8346" spans="1:13" x14ac:dyDescent="0.2">
      <c r="A8346" s="359" t="s">
        <v>12632</v>
      </c>
      <c r="B8346" s="365" t="s">
        <v>5789</v>
      </c>
      <c r="C8346" s="366" t="s">
        <v>13632</v>
      </c>
      <c r="D8346" s="365" t="s">
        <v>5791</v>
      </c>
      <c r="E8346" s="365" t="s">
        <v>2831</v>
      </c>
      <c r="F8346" s="367">
        <v>9</v>
      </c>
      <c r="G8346" s="368" t="s">
        <v>5607</v>
      </c>
      <c r="H8346" s="369">
        <v>1</v>
      </c>
      <c r="I8346" s="370">
        <v>24.01</v>
      </c>
      <c r="J8346" s="370">
        <v>24.01</v>
      </c>
      <c r="K8346" s="371"/>
      <c r="L8346" s="495">
        <v>28.92</v>
      </c>
      <c r="M8346" s="488">
        <v>28.92</v>
      </c>
    </row>
    <row r="8347" spans="1:13" x14ac:dyDescent="0.2">
      <c r="A8347" s="359" t="s">
        <v>12633</v>
      </c>
      <c r="B8347" s="373" t="s">
        <v>5794</v>
      </c>
      <c r="C8347" s="374" t="s">
        <v>5795</v>
      </c>
      <c r="D8347" s="373" t="s">
        <v>5791</v>
      </c>
      <c r="E8347" s="373" t="s">
        <v>5302</v>
      </c>
      <c r="F8347" s="375" t="s">
        <v>5796</v>
      </c>
      <c r="G8347" s="376" t="s">
        <v>86</v>
      </c>
      <c r="H8347" s="377">
        <v>0.16</v>
      </c>
      <c r="I8347" s="378">
        <v>12.5</v>
      </c>
      <c r="J8347" s="378">
        <v>2</v>
      </c>
      <c r="K8347" s="379"/>
      <c r="L8347" s="493">
        <v>15.06</v>
      </c>
    </row>
    <row r="8348" spans="1:13" x14ac:dyDescent="0.2">
      <c r="A8348" s="359" t="s">
        <v>12634</v>
      </c>
      <c r="B8348" s="373" t="s">
        <v>5794</v>
      </c>
      <c r="C8348" s="374" t="s">
        <v>5916</v>
      </c>
      <c r="D8348" s="373" t="s">
        <v>5791</v>
      </c>
      <c r="E8348" s="373" t="s">
        <v>5350</v>
      </c>
      <c r="F8348" s="375" t="s">
        <v>5796</v>
      </c>
      <c r="G8348" s="376" t="s">
        <v>86</v>
      </c>
      <c r="H8348" s="377">
        <v>0.16</v>
      </c>
      <c r="I8348" s="378">
        <v>18.510000000000002</v>
      </c>
      <c r="J8348" s="378">
        <v>2.96</v>
      </c>
      <c r="K8348" s="379"/>
      <c r="L8348" s="493">
        <v>22.3</v>
      </c>
    </row>
    <row r="8349" spans="1:13" x14ac:dyDescent="0.2">
      <c r="A8349" s="359" t="s">
        <v>12635</v>
      </c>
      <c r="B8349" s="373" t="s">
        <v>5794</v>
      </c>
      <c r="C8349" s="374" t="s">
        <v>6602</v>
      </c>
      <c r="D8349" s="373" t="s">
        <v>5791</v>
      </c>
      <c r="E8349" s="373" t="s">
        <v>5394</v>
      </c>
      <c r="F8349" s="375" t="s">
        <v>5798</v>
      </c>
      <c r="G8349" s="376" t="s">
        <v>5385</v>
      </c>
      <c r="H8349" s="377">
        <v>0.19950000000000001</v>
      </c>
      <c r="I8349" s="378">
        <v>0.38</v>
      </c>
      <c r="J8349" s="378">
        <v>7.0000000000000007E-2</v>
      </c>
      <c r="K8349" s="379"/>
      <c r="L8349" s="493">
        <v>0.46</v>
      </c>
    </row>
    <row r="8350" spans="1:13" x14ac:dyDescent="0.2">
      <c r="A8350" s="359" t="s">
        <v>15858</v>
      </c>
      <c r="B8350" s="396" t="s">
        <v>5794</v>
      </c>
      <c r="C8350" s="397" t="s">
        <v>13633</v>
      </c>
      <c r="D8350" s="396" t="s">
        <v>5791</v>
      </c>
      <c r="E8350" s="396" t="s">
        <v>2831</v>
      </c>
      <c r="F8350" s="398" t="s">
        <v>5798</v>
      </c>
      <c r="G8350" s="399" t="s">
        <v>5305</v>
      </c>
      <c r="H8350" s="400">
        <v>1</v>
      </c>
      <c r="I8350" s="430">
        <v>18.98</v>
      </c>
      <c r="J8350" s="380">
        <v>18.98</v>
      </c>
      <c r="K8350" s="379"/>
      <c r="L8350" s="489">
        <v>22.87</v>
      </c>
    </row>
    <row r="8351" spans="1:13" ht="12.75" thickBot="1" x14ac:dyDescent="0.25">
      <c r="A8351" s="359" t="s">
        <v>15859</v>
      </c>
      <c r="B8351" s="381" t="s">
        <v>13634</v>
      </c>
      <c r="C8351" s="382" t="s">
        <v>5781</v>
      </c>
      <c r="D8351" s="381" t="s">
        <v>5782</v>
      </c>
      <c r="E8351" s="381" t="s">
        <v>5783</v>
      </c>
      <c r="F8351" s="383" t="s">
        <v>5784</v>
      </c>
      <c r="G8351" s="384" t="s">
        <v>5785</v>
      </c>
      <c r="H8351" s="382" t="s">
        <v>5786</v>
      </c>
      <c r="I8351" s="431" t="s">
        <v>5787</v>
      </c>
      <c r="J8351" s="382" t="s">
        <v>5788</v>
      </c>
      <c r="K8351" s="364"/>
    </row>
    <row r="8352" spans="1:13" ht="12.75" thickTop="1" x14ac:dyDescent="0.2">
      <c r="A8352" s="359" t="s">
        <v>15860</v>
      </c>
      <c r="B8352" s="401" t="s">
        <v>5789</v>
      </c>
      <c r="C8352" s="402" t="s">
        <v>7859</v>
      </c>
      <c r="D8352" s="401" t="s">
        <v>5791</v>
      </c>
      <c r="E8352" s="401" t="s">
        <v>930</v>
      </c>
      <c r="F8352" s="403">
        <v>8</v>
      </c>
      <c r="G8352" s="404" t="s">
        <v>5607</v>
      </c>
      <c r="H8352" s="405">
        <v>1</v>
      </c>
      <c r="I8352" s="406">
        <v>166.15</v>
      </c>
      <c r="J8352" s="406">
        <v>166.15</v>
      </c>
      <c r="K8352" s="371"/>
      <c r="L8352" s="496">
        <v>200.16</v>
      </c>
      <c r="M8352" s="488">
        <v>200.16</v>
      </c>
    </row>
    <row r="8353" spans="1:13" x14ac:dyDescent="0.2">
      <c r="A8353" s="359" t="s">
        <v>12636</v>
      </c>
      <c r="B8353" s="373" t="s">
        <v>5794</v>
      </c>
      <c r="C8353" s="374" t="s">
        <v>5840</v>
      </c>
      <c r="D8353" s="373" t="s">
        <v>5791</v>
      </c>
      <c r="E8353" s="373" t="s">
        <v>5288</v>
      </c>
      <c r="F8353" s="375" t="s">
        <v>5796</v>
      </c>
      <c r="G8353" s="376" t="s">
        <v>86</v>
      </c>
      <c r="H8353" s="377">
        <v>0.45</v>
      </c>
      <c r="I8353" s="378">
        <v>18.510000000000002</v>
      </c>
      <c r="J8353" s="378">
        <v>8.32</v>
      </c>
      <c r="K8353" s="379"/>
      <c r="L8353" s="493">
        <v>22.3</v>
      </c>
    </row>
    <row r="8354" spans="1:13" x14ac:dyDescent="0.2">
      <c r="A8354" s="359" t="s">
        <v>12638</v>
      </c>
      <c r="B8354" s="373" t="s">
        <v>5794</v>
      </c>
      <c r="C8354" s="374" t="s">
        <v>5815</v>
      </c>
      <c r="D8354" s="373" t="s">
        <v>5791</v>
      </c>
      <c r="E8354" s="373" t="s">
        <v>5286</v>
      </c>
      <c r="F8354" s="375" t="s">
        <v>5796</v>
      </c>
      <c r="G8354" s="376" t="s">
        <v>86</v>
      </c>
      <c r="H8354" s="377">
        <v>0.45</v>
      </c>
      <c r="I8354" s="378">
        <v>11.07</v>
      </c>
      <c r="J8354" s="378">
        <v>4.9800000000000004</v>
      </c>
      <c r="K8354" s="379"/>
      <c r="L8354" s="493">
        <v>13.34</v>
      </c>
    </row>
    <row r="8355" spans="1:13" x14ac:dyDescent="0.2">
      <c r="A8355" s="359" t="s">
        <v>12639</v>
      </c>
      <c r="B8355" s="373" t="s">
        <v>5794</v>
      </c>
      <c r="C8355" s="374" t="s">
        <v>6332</v>
      </c>
      <c r="D8355" s="373" t="s">
        <v>5791</v>
      </c>
      <c r="E8355" s="373" t="s">
        <v>5476</v>
      </c>
      <c r="F8355" s="375" t="s">
        <v>5798</v>
      </c>
      <c r="G8355" s="376" t="s">
        <v>5305</v>
      </c>
      <c r="H8355" s="377">
        <v>2</v>
      </c>
      <c r="I8355" s="378">
        <v>0.58579999999999999</v>
      </c>
      <c r="J8355" s="378">
        <v>1.17</v>
      </c>
      <c r="K8355" s="379"/>
      <c r="L8355" s="493">
        <v>0.7</v>
      </c>
    </row>
    <row r="8356" spans="1:13" ht="24" x14ac:dyDescent="0.2">
      <c r="A8356" s="359" t="s">
        <v>12640</v>
      </c>
      <c r="B8356" s="373" t="s">
        <v>5794</v>
      </c>
      <c r="C8356" s="374" t="s">
        <v>7864</v>
      </c>
      <c r="D8356" s="373" t="s">
        <v>5791</v>
      </c>
      <c r="E8356" s="373" t="s">
        <v>7865</v>
      </c>
      <c r="F8356" s="375" t="s">
        <v>5798</v>
      </c>
      <c r="G8356" s="376" t="s">
        <v>5305</v>
      </c>
      <c r="H8356" s="377">
        <v>1</v>
      </c>
      <c r="I8356" s="378">
        <v>151.68</v>
      </c>
      <c r="J8356" s="378">
        <v>151.68</v>
      </c>
      <c r="K8356" s="379"/>
      <c r="L8356" s="493">
        <v>182.73</v>
      </c>
    </row>
    <row r="8357" spans="1:13" x14ac:dyDescent="0.2">
      <c r="A8357" s="359" t="s">
        <v>12641</v>
      </c>
      <c r="B8357" s="360" t="s">
        <v>13635</v>
      </c>
      <c r="C8357" s="361" t="s">
        <v>5781</v>
      </c>
      <c r="D8357" s="360" t="s">
        <v>5782</v>
      </c>
      <c r="E8357" s="360" t="s">
        <v>5783</v>
      </c>
      <c r="F8357" s="362" t="s">
        <v>5784</v>
      </c>
      <c r="G8357" s="363" t="s">
        <v>5785</v>
      </c>
      <c r="H8357" s="361" t="s">
        <v>5786</v>
      </c>
      <c r="I8357" s="361" t="s">
        <v>5787</v>
      </c>
      <c r="J8357" s="361" t="s">
        <v>5788</v>
      </c>
      <c r="K8357" s="364"/>
      <c r="L8357" s="494"/>
    </row>
    <row r="8358" spans="1:13" x14ac:dyDescent="0.2">
      <c r="A8358" s="359" t="s">
        <v>12642</v>
      </c>
      <c r="B8358" s="365" t="s">
        <v>5789</v>
      </c>
      <c r="C8358" s="366" t="s">
        <v>8308</v>
      </c>
      <c r="D8358" s="365" t="s">
        <v>5791</v>
      </c>
      <c r="E8358" s="365" t="s">
        <v>1050</v>
      </c>
      <c r="F8358" s="367">
        <v>7</v>
      </c>
      <c r="G8358" s="368" t="s">
        <v>5607</v>
      </c>
      <c r="H8358" s="369">
        <v>1</v>
      </c>
      <c r="I8358" s="370">
        <v>1.5</v>
      </c>
      <c r="J8358" s="370">
        <v>1.5</v>
      </c>
      <c r="K8358" s="371"/>
      <c r="L8358" s="495">
        <v>1.82</v>
      </c>
      <c r="M8358" s="488">
        <v>1.82</v>
      </c>
    </row>
    <row r="8359" spans="1:13" x14ac:dyDescent="0.2">
      <c r="A8359" s="359" t="s">
        <v>15861</v>
      </c>
      <c r="B8359" s="396" t="s">
        <v>5794</v>
      </c>
      <c r="C8359" s="397" t="s">
        <v>5795</v>
      </c>
      <c r="D8359" s="396" t="s">
        <v>5791</v>
      </c>
      <c r="E8359" s="396" t="s">
        <v>5302</v>
      </c>
      <c r="F8359" s="398" t="s">
        <v>5796</v>
      </c>
      <c r="G8359" s="399" t="s">
        <v>86</v>
      </c>
      <c r="H8359" s="400">
        <v>0.01</v>
      </c>
      <c r="I8359" s="430">
        <v>12.5</v>
      </c>
      <c r="J8359" s="380">
        <v>0.12</v>
      </c>
      <c r="K8359" s="379"/>
      <c r="L8359" s="489">
        <v>15.06</v>
      </c>
    </row>
    <row r="8360" spans="1:13" ht="12.75" thickBot="1" x14ac:dyDescent="0.25">
      <c r="A8360" s="359" t="s">
        <v>15862</v>
      </c>
      <c r="B8360" s="396" t="s">
        <v>5794</v>
      </c>
      <c r="C8360" s="397" t="s">
        <v>6062</v>
      </c>
      <c r="D8360" s="396" t="s">
        <v>5791</v>
      </c>
      <c r="E8360" s="396" t="s">
        <v>5341</v>
      </c>
      <c r="F8360" s="398" t="s">
        <v>5796</v>
      </c>
      <c r="G8360" s="399" t="s">
        <v>86</v>
      </c>
      <c r="H8360" s="400">
        <v>0.01</v>
      </c>
      <c r="I8360" s="430">
        <v>18.510000000000002</v>
      </c>
      <c r="J8360" s="380">
        <v>0.18</v>
      </c>
      <c r="K8360" s="379"/>
      <c r="L8360" s="489">
        <v>22.3</v>
      </c>
    </row>
    <row r="8361" spans="1:13" ht="12.75" thickTop="1" x14ac:dyDescent="0.2">
      <c r="A8361" s="359" t="s">
        <v>15863</v>
      </c>
      <c r="B8361" s="390" t="s">
        <v>5794</v>
      </c>
      <c r="C8361" s="391" t="s">
        <v>7650</v>
      </c>
      <c r="D8361" s="390" t="s">
        <v>5791</v>
      </c>
      <c r="E8361" s="390" t="s">
        <v>7651</v>
      </c>
      <c r="F8361" s="392" t="s">
        <v>5798</v>
      </c>
      <c r="G8361" s="393" t="s">
        <v>5305</v>
      </c>
      <c r="H8361" s="394">
        <v>1</v>
      </c>
      <c r="I8361" s="395">
        <v>1.2</v>
      </c>
      <c r="J8361" s="395">
        <v>1.2</v>
      </c>
      <c r="K8361" s="379"/>
      <c r="L8361" s="491">
        <v>1.45</v>
      </c>
    </row>
    <row r="8362" spans="1:13" x14ac:dyDescent="0.2">
      <c r="A8362" s="359" t="s">
        <v>12643</v>
      </c>
      <c r="B8362" s="360" t="s">
        <v>13636</v>
      </c>
      <c r="C8362" s="361" t="s">
        <v>5781</v>
      </c>
      <c r="D8362" s="360" t="s">
        <v>5782</v>
      </c>
      <c r="E8362" s="360" t="s">
        <v>5783</v>
      </c>
      <c r="F8362" s="362" t="s">
        <v>5784</v>
      </c>
      <c r="G8362" s="363" t="s">
        <v>5785</v>
      </c>
      <c r="H8362" s="361" t="s">
        <v>5786</v>
      </c>
      <c r="I8362" s="361" t="s">
        <v>5787</v>
      </c>
      <c r="J8362" s="361" t="s">
        <v>5788</v>
      </c>
      <c r="K8362" s="364"/>
      <c r="L8362" s="494"/>
    </row>
    <row r="8363" spans="1:13" x14ac:dyDescent="0.2">
      <c r="A8363" s="359" t="s">
        <v>12645</v>
      </c>
      <c r="B8363" s="365" t="s">
        <v>5789</v>
      </c>
      <c r="C8363" s="366" t="s">
        <v>13637</v>
      </c>
      <c r="D8363" s="365" t="s">
        <v>5791</v>
      </c>
      <c r="E8363" s="365" t="s">
        <v>2840</v>
      </c>
      <c r="F8363" s="367">
        <v>7</v>
      </c>
      <c r="G8363" s="368" t="s">
        <v>5607</v>
      </c>
      <c r="H8363" s="369">
        <v>1</v>
      </c>
      <c r="I8363" s="370">
        <v>1.3399999999999999</v>
      </c>
      <c r="J8363" s="370">
        <v>1.3399999999999999</v>
      </c>
      <c r="K8363" s="371"/>
      <c r="L8363" s="495">
        <v>1.62</v>
      </c>
      <c r="M8363" s="488">
        <v>1.62</v>
      </c>
    </row>
    <row r="8364" spans="1:13" x14ac:dyDescent="0.2">
      <c r="A8364" s="359" t="s">
        <v>12646</v>
      </c>
      <c r="B8364" s="373" t="s">
        <v>5794</v>
      </c>
      <c r="C8364" s="374" t="s">
        <v>5795</v>
      </c>
      <c r="D8364" s="373" t="s">
        <v>5791</v>
      </c>
      <c r="E8364" s="373" t="s">
        <v>5302</v>
      </c>
      <c r="F8364" s="375" t="s">
        <v>5796</v>
      </c>
      <c r="G8364" s="376" t="s">
        <v>86</v>
      </c>
      <c r="H8364" s="377">
        <v>2.8299999999999999E-2</v>
      </c>
      <c r="I8364" s="378">
        <v>12.5</v>
      </c>
      <c r="J8364" s="378">
        <v>0.35</v>
      </c>
      <c r="K8364" s="379"/>
      <c r="L8364" s="493">
        <v>15.06</v>
      </c>
    </row>
    <row r="8365" spans="1:13" x14ac:dyDescent="0.2">
      <c r="A8365" s="359" t="s">
        <v>12647</v>
      </c>
      <c r="B8365" s="373" t="s">
        <v>5794</v>
      </c>
      <c r="C8365" s="374" t="s">
        <v>6062</v>
      </c>
      <c r="D8365" s="373" t="s">
        <v>5791</v>
      </c>
      <c r="E8365" s="373" t="s">
        <v>5341</v>
      </c>
      <c r="F8365" s="375" t="s">
        <v>5796</v>
      </c>
      <c r="G8365" s="376" t="s">
        <v>86</v>
      </c>
      <c r="H8365" s="377">
        <v>2.8299999999999999E-2</v>
      </c>
      <c r="I8365" s="378">
        <v>18.510000000000002</v>
      </c>
      <c r="J8365" s="378">
        <v>0.52</v>
      </c>
      <c r="K8365" s="379"/>
      <c r="L8365" s="493">
        <v>22.3</v>
      </c>
    </row>
    <row r="8366" spans="1:13" x14ac:dyDescent="0.2">
      <c r="A8366" s="359" t="s">
        <v>12648</v>
      </c>
      <c r="B8366" s="373" t="s">
        <v>5794</v>
      </c>
      <c r="C8366" s="374" t="s">
        <v>13638</v>
      </c>
      <c r="D8366" s="373" t="s">
        <v>5791</v>
      </c>
      <c r="E8366" s="373" t="s">
        <v>2840</v>
      </c>
      <c r="F8366" s="375" t="s">
        <v>5798</v>
      </c>
      <c r="G8366" s="376" t="s">
        <v>5305</v>
      </c>
      <c r="H8366" s="377">
        <v>1</v>
      </c>
      <c r="I8366" s="378">
        <v>0.47</v>
      </c>
      <c r="J8366" s="378">
        <v>0.47</v>
      </c>
      <c r="K8366" s="379"/>
      <c r="L8366" s="493">
        <v>0.56999999999999995</v>
      </c>
    </row>
    <row r="8367" spans="1:13" x14ac:dyDescent="0.2">
      <c r="A8367" s="359" t="s">
        <v>12649</v>
      </c>
      <c r="B8367" s="360" t="s">
        <v>13639</v>
      </c>
      <c r="C8367" s="361" t="s">
        <v>5781</v>
      </c>
      <c r="D8367" s="360" t="s">
        <v>5782</v>
      </c>
      <c r="E8367" s="360" t="s">
        <v>5783</v>
      </c>
      <c r="F8367" s="362" t="s">
        <v>5784</v>
      </c>
      <c r="G8367" s="363" t="s">
        <v>5785</v>
      </c>
      <c r="H8367" s="361" t="s">
        <v>5786</v>
      </c>
      <c r="I8367" s="361" t="s">
        <v>5787</v>
      </c>
      <c r="J8367" s="361" t="s">
        <v>5788</v>
      </c>
      <c r="K8367" s="364"/>
      <c r="L8367" s="494"/>
    </row>
    <row r="8368" spans="1:13" x14ac:dyDescent="0.2">
      <c r="A8368" s="359" t="s">
        <v>15864</v>
      </c>
      <c r="B8368" s="385" t="s">
        <v>5789</v>
      </c>
      <c r="C8368" s="386" t="s">
        <v>13640</v>
      </c>
      <c r="D8368" s="385" t="s">
        <v>5791</v>
      </c>
      <c r="E8368" s="385" t="s">
        <v>2842</v>
      </c>
      <c r="F8368" s="387">
        <v>7</v>
      </c>
      <c r="G8368" s="388" t="s">
        <v>5607</v>
      </c>
      <c r="H8368" s="389">
        <v>1</v>
      </c>
      <c r="I8368" s="432">
        <v>0.98</v>
      </c>
      <c r="J8368" s="372">
        <v>0.98</v>
      </c>
      <c r="K8368" s="371"/>
      <c r="L8368" s="488">
        <v>1.18</v>
      </c>
      <c r="M8368" s="488">
        <v>1.18</v>
      </c>
    </row>
    <row r="8369" spans="1:13" ht="12.75" thickBot="1" x14ac:dyDescent="0.25">
      <c r="A8369" s="359" t="s">
        <v>15865</v>
      </c>
      <c r="B8369" s="396" t="s">
        <v>5794</v>
      </c>
      <c r="C8369" s="397" t="s">
        <v>5795</v>
      </c>
      <c r="D8369" s="396" t="s">
        <v>5791</v>
      </c>
      <c r="E8369" s="396" t="s">
        <v>5302</v>
      </c>
      <c r="F8369" s="398" t="s">
        <v>5796</v>
      </c>
      <c r="G8369" s="399" t="s">
        <v>86</v>
      </c>
      <c r="H8369" s="400">
        <v>0.02</v>
      </c>
      <c r="I8369" s="430">
        <v>12.5</v>
      </c>
      <c r="J8369" s="380">
        <v>0.25</v>
      </c>
      <c r="K8369" s="379"/>
      <c r="L8369" s="489">
        <v>15.06</v>
      </c>
    </row>
    <row r="8370" spans="1:13" ht="12.75" thickTop="1" x14ac:dyDescent="0.2">
      <c r="A8370" s="359" t="s">
        <v>15866</v>
      </c>
      <c r="B8370" s="390" t="s">
        <v>5794</v>
      </c>
      <c r="C8370" s="391" t="s">
        <v>6062</v>
      </c>
      <c r="D8370" s="390" t="s">
        <v>5791</v>
      </c>
      <c r="E8370" s="390" t="s">
        <v>5341</v>
      </c>
      <c r="F8370" s="392" t="s">
        <v>5796</v>
      </c>
      <c r="G8370" s="393" t="s">
        <v>86</v>
      </c>
      <c r="H8370" s="394">
        <v>0.02</v>
      </c>
      <c r="I8370" s="395">
        <v>18.510000000000002</v>
      </c>
      <c r="J8370" s="395">
        <v>0.37</v>
      </c>
      <c r="K8370" s="379"/>
      <c r="L8370" s="491">
        <v>22.3</v>
      </c>
    </row>
    <row r="8371" spans="1:13" x14ac:dyDescent="0.2">
      <c r="A8371" s="359" t="s">
        <v>12650</v>
      </c>
      <c r="B8371" s="373" t="s">
        <v>5794</v>
      </c>
      <c r="C8371" s="374" t="s">
        <v>13641</v>
      </c>
      <c r="D8371" s="373" t="s">
        <v>5791</v>
      </c>
      <c r="E8371" s="373" t="s">
        <v>2842</v>
      </c>
      <c r="F8371" s="375" t="s">
        <v>5798</v>
      </c>
      <c r="G8371" s="376" t="s">
        <v>5305</v>
      </c>
      <c r="H8371" s="377">
        <v>1</v>
      </c>
      <c r="I8371" s="378">
        <v>0.36</v>
      </c>
      <c r="J8371" s="378">
        <v>0.36</v>
      </c>
      <c r="K8371" s="379"/>
      <c r="L8371" s="493">
        <v>0.44</v>
      </c>
    </row>
    <row r="8372" spans="1:13" x14ac:dyDescent="0.2">
      <c r="A8372" s="359" t="s">
        <v>12652</v>
      </c>
      <c r="B8372" s="360" t="s">
        <v>13642</v>
      </c>
      <c r="C8372" s="361" t="s">
        <v>5781</v>
      </c>
      <c r="D8372" s="360" t="s">
        <v>5782</v>
      </c>
      <c r="E8372" s="360" t="s">
        <v>5783</v>
      </c>
      <c r="F8372" s="362" t="s">
        <v>5784</v>
      </c>
      <c r="G8372" s="363" t="s">
        <v>5785</v>
      </c>
      <c r="H8372" s="361" t="s">
        <v>5786</v>
      </c>
      <c r="I8372" s="361" t="s">
        <v>5787</v>
      </c>
      <c r="J8372" s="361" t="s">
        <v>5788</v>
      </c>
      <c r="K8372" s="364"/>
      <c r="L8372" s="494"/>
    </row>
    <row r="8373" spans="1:13" ht="36" x14ac:dyDescent="0.2">
      <c r="A8373" s="359" t="s">
        <v>12653</v>
      </c>
      <c r="B8373" s="365" t="s">
        <v>5789</v>
      </c>
      <c r="C8373" s="366" t="s">
        <v>13643</v>
      </c>
      <c r="D8373" s="365" t="s">
        <v>5791</v>
      </c>
      <c r="E8373" s="365" t="s">
        <v>2844</v>
      </c>
      <c r="F8373" s="367">
        <v>9</v>
      </c>
      <c r="G8373" s="368" t="s">
        <v>5607</v>
      </c>
      <c r="H8373" s="369">
        <v>1</v>
      </c>
      <c r="I8373" s="370">
        <v>30.06</v>
      </c>
      <c r="J8373" s="370">
        <v>30.060000000000002</v>
      </c>
      <c r="K8373" s="371"/>
      <c r="L8373" s="495">
        <v>36.200000000000003</v>
      </c>
      <c r="M8373" s="488">
        <v>36.200000000000003</v>
      </c>
    </row>
    <row r="8374" spans="1:13" x14ac:dyDescent="0.2">
      <c r="A8374" s="359" t="s">
        <v>12654</v>
      </c>
      <c r="B8374" s="373" t="s">
        <v>5794</v>
      </c>
      <c r="C8374" s="374" t="s">
        <v>5795</v>
      </c>
      <c r="D8374" s="373" t="s">
        <v>5791</v>
      </c>
      <c r="E8374" s="373" t="s">
        <v>5302</v>
      </c>
      <c r="F8374" s="375" t="s">
        <v>5796</v>
      </c>
      <c r="G8374" s="376" t="s">
        <v>86</v>
      </c>
      <c r="H8374" s="377">
        <v>0.28000000000000003</v>
      </c>
      <c r="I8374" s="378">
        <v>12.5</v>
      </c>
      <c r="J8374" s="378">
        <v>3.5</v>
      </c>
      <c r="K8374" s="379"/>
      <c r="L8374" s="493">
        <v>15.06</v>
      </c>
    </row>
    <row r="8375" spans="1:13" x14ac:dyDescent="0.2">
      <c r="A8375" s="359" t="s">
        <v>12655</v>
      </c>
      <c r="B8375" s="373" t="s">
        <v>5794</v>
      </c>
      <c r="C8375" s="374" t="s">
        <v>5916</v>
      </c>
      <c r="D8375" s="373" t="s">
        <v>5791</v>
      </c>
      <c r="E8375" s="373" t="s">
        <v>5350</v>
      </c>
      <c r="F8375" s="375" t="s">
        <v>5796</v>
      </c>
      <c r="G8375" s="376" t="s">
        <v>86</v>
      </c>
      <c r="H8375" s="377">
        <v>0.28000000000000003</v>
      </c>
      <c r="I8375" s="378">
        <v>18.510000000000002</v>
      </c>
      <c r="J8375" s="378">
        <v>5.18</v>
      </c>
      <c r="K8375" s="379"/>
      <c r="L8375" s="493">
        <v>22.3</v>
      </c>
    </row>
    <row r="8376" spans="1:13" x14ac:dyDescent="0.2">
      <c r="A8376" s="359" t="s">
        <v>12656</v>
      </c>
      <c r="B8376" s="373" t="s">
        <v>5794</v>
      </c>
      <c r="C8376" s="374" t="s">
        <v>6602</v>
      </c>
      <c r="D8376" s="373" t="s">
        <v>5791</v>
      </c>
      <c r="E8376" s="373" t="s">
        <v>5394</v>
      </c>
      <c r="F8376" s="375" t="s">
        <v>5798</v>
      </c>
      <c r="G8376" s="376" t="s">
        <v>5385</v>
      </c>
      <c r="H8376" s="377">
        <v>0.55859999999999999</v>
      </c>
      <c r="I8376" s="378">
        <v>0.38</v>
      </c>
      <c r="J8376" s="378">
        <v>0.21</v>
      </c>
      <c r="K8376" s="379"/>
      <c r="L8376" s="493">
        <v>0.46</v>
      </c>
    </row>
    <row r="8377" spans="1:13" ht="36" x14ac:dyDescent="0.2">
      <c r="A8377" s="359" t="s">
        <v>15867</v>
      </c>
      <c r="B8377" s="396" t="s">
        <v>5794</v>
      </c>
      <c r="C8377" s="397" t="s">
        <v>13644</v>
      </c>
      <c r="D8377" s="396" t="s">
        <v>5791</v>
      </c>
      <c r="E8377" s="396" t="s">
        <v>13645</v>
      </c>
      <c r="F8377" s="398" t="s">
        <v>5798</v>
      </c>
      <c r="G8377" s="399" t="s">
        <v>5305</v>
      </c>
      <c r="H8377" s="400">
        <v>1</v>
      </c>
      <c r="I8377" s="430">
        <v>21.170076190476188</v>
      </c>
      <c r="J8377" s="380">
        <v>21.17</v>
      </c>
      <c r="K8377" s="379"/>
      <c r="L8377" s="489">
        <v>25.5</v>
      </c>
    </row>
    <row r="8378" spans="1:13" ht="12.75" thickBot="1" x14ac:dyDescent="0.25">
      <c r="A8378" s="359" t="s">
        <v>15868</v>
      </c>
      <c r="B8378" s="381" t="s">
        <v>13646</v>
      </c>
      <c r="C8378" s="382" t="s">
        <v>5781</v>
      </c>
      <c r="D8378" s="381" t="s">
        <v>5782</v>
      </c>
      <c r="E8378" s="381" t="s">
        <v>5783</v>
      </c>
      <c r="F8378" s="383" t="s">
        <v>5784</v>
      </c>
      <c r="G8378" s="384" t="s">
        <v>5785</v>
      </c>
      <c r="H8378" s="382" t="s">
        <v>5786</v>
      </c>
      <c r="I8378" s="431" t="s">
        <v>5787</v>
      </c>
      <c r="J8378" s="382" t="s">
        <v>5788</v>
      </c>
      <c r="K8378" s="364"/>
    </row>
    <row r="8379" spans="1:13" ht="48.75" thickTop="1" x14ac:dyDescent="0.2">
      <c r="A8379" s="359" t="s">
        <v>15869</v>
      </c>
      <c r="B8379" s="401" t="s">
        <v>5789</v>
      </c>
      <c r="C8379" s="402" t="s">
        <v>13647</v>
      </c>
      <c r="D8379" s="401" t="s">
        <v>5791</v>
      </c>
      <c r="E8379" s="401" t="s">
        <v>2846</v>
      </c>
      <c r="F8379" s="403">
        <v>9</v>
      </c>
      <c r="G8379" s="404" t="s">
        <v>5607</v>
      </c>
      <c r="H8379" s="405">
        <v>1</v>
      </c>
      <c r="I8379" s="406">
        <v>14.540000000000001</v>
      </c>
      <c r="J8379" s="406">
        <v>14.540000000000001</v>
      </c>
      <c r="K8379" s="371"/>
      <c r="L8379" s="496">
        <v>17.48</v>
      </c>
      <c r="M8379" s="488">
        <v>17.48</v>
      </c>
    </row>
    <row r="8380" spans="1:13" x14ac:dyDescent="0.2">
      <c r="A8380" s="359" t="s">
        <v>12657</v>
      </c>
      <c r="B8380" s="373" t="s">
        <v>5794</v>
      </c>
      <c r="C8380" s="374" t="s">
        <v>5795</v>
      </c>
      <c r="D8380" s="373" t="s">
        <v>5791</v>
      </c>
      <c r="E8380" s="373" t="s">
        <v>5302</v>
      </c>
      <c r="F8380" s="375" t="s">
        <v>5796</v>
      </c>
      <c r="G8380" s="376" t="s">
        <v>86</v>
      </c>
      <c r="H8380" s="377">
        <v>0.25659999999999999</v>
      </c>
      <c r="I8380" s="378">
        <v>12.5</v>
      </c>
      <c r="J8380" s="378">
        <v>3.2</v>
      </c>
      <c r="K8380" s="379"/>
      <c r="L8380" s="493">
        <v>15.06</v>
      </c>
    </row>
    <row r="8381" spans="1:13" x14ac:dyDescent="0.2">
      <c r="A8381" s="359" t="s">
        <v>12659</v>
      </c>
      <c r="B8381" s="373" t="s">
        <v>5794</v>
      </c>
      <c r="C8381" s="374" t="s">
        <v>5882</v>
      </c>
      <c r="D8381" s="373" t="s">
        <v>5791</v>
      </c>
      <c r="E8381" s="373" t="s">
        <v>5402</v>
      </c>
      <c r="F8381" s="375" t="s">
        <v>5796</v>
      </c>
      <c r="G8381" s="376" t="s">
        <v>86</v>
      </c>
      <c r="H8381" s="377">
        <v>0.25</v>
      </c>
      <c r="I8381" s="378">
        <v>18.510000000000002</v>
      </c>
      <c r="J8381" s="378">
        <v>4.62</v>
      </c>
      <c r="K8381" s="379"/>
      <c r="L8381" s="493">
        <v>22.3</v>
      </c>
    </row>
    <row r="8382" spans="1:13" x14ac:dyDescent="0.2">
      <c r="A8382" s="359" t="s">
        <v>12660</v>
      </c>
      <c r="B8382" s="373" t="s">
        <v>5794</v>
      </c>
      <c r="C8382" s="374" t="s">
        <v>6283</v>
      </c>
      <c r="D8382" s="373" t="s">
        <v>5791</v>
      </c>
      <c r="E8382" s="373" t="s">
        <v>5557</v>
      </c>
      <c r="F8382" s="375" t="s">
        <v>5796</v>
      </c>
      <c r="G8382" s="376" t="s">
        <v>86</v>
      </c>
      <c r="H8382" s="377">
        <v>1.1599999999999999E-2</v>
      </c>
      <c r="I8382" s="378">
        <v>18.510000000000002</v>
      </c>
      <c r="J8382" s="378">
        <v>0.21</v>
      </c>
      <c r="K8382" s="379"/>
      <c r="L8382" s="493">
        <v>22.3</v>
      </c>
    </row>
    <row r="8383" spans="1:13" x14ac:dyDescent="0.2">
      <c r="A8383" s="359" t="s">
        <v>12661</v>
      </c>
      <c r="B8383" s="373" t="s">
        <v>5794</v>
      </c>
      <c r="C8383" s="374" t="s">
        <v>6342</v>
      </c>
      <c r="D8383" s="373" t="s">
        <v>5791</v>
      </c>
      <c r="E8383" s="373" t="s">
        <v>5572</v>
      </c>
      <c r="F8383" s="375" t="s">
        <v>5798</v>
      </c>
      <c r="G8383" s="376" t="s">
        <v>5566</v>
      </c>
      <c r="H8383" s="377">
        <v>1.6999999999999999E-3</v>
      </c>
      <c r="I8383" s="378">
        <v>16.899999999999999</v>
      </c>
      <c r="J8383" s="378">
        <v>0.02</v>
      </c>
      <c r="K8383" s="379"/>
      <c r="L8383" s="493">
        <v>20.37</v>
      </c>
    </row>
    <row r="8384" spans="1:13" x14ac:dyDescent="0.2">
      <c r="A8384" s="359" t="s">
        <v>12662</v>
      </c>
      <c r="B8384" s="373" t="s">
        <v>5794</v>
      </c>
      <c r="C8384" s="374" t="s">
        <v>6258</v>
      </c>
      <c r="D8384" s="373" t="s">
        <v>5791</v>
      </c>
      <c r="E8384" s="373" t="s">
        <v>5414</v>
      </c>
      <c r="F8384" s="375" t="s">
        <v>5798</v>
      </c>
      <c r="G8384" s="376" t="s">
        <v>5305</v>
      </c>
      <c r="H8384" s="377">
        <v>1.2699999999999999E-2</v>
      </c>
      <c r="I8384" s="378">
        <v>9.0299999999999994</v>
      </c>
      <c r="J8384" s="378">
        <v>0.11</v>
      </c>
      <c r="K8384" s="379"/>
      <c r="L8384" s="493">
        <v>10.88</v>
      </c>
    </row>
    <row r="8385" spans="1:13" x14ac:dyDescent="0.2">
      <c r="A8385" s="359" t="s">
        <v>12663</v>
      </c>
      <c r="B8385" s="373" t="s">
        <v>5794</v>
      </c>
      <c r="C8385" s="374" t="s">
        <v>6250</v>
      </c>
      <c r="D8385" s="373" t="s">
        <v>5791</v>
      </c>
      <c r="E8385" s="373" t="s">
        <v>5413</v>
      </c>
      <c r="F8385" s="375" t="s">
        <v>5798</v>
      </c>
      <c r="G8385" s="376" t="s">
        <v>5305</v>
      </c>
      <c r="H8385" s="377">
        <v>1.4E-3</v>
      </c>
      <c r="I8385" s="378">
        <v>12.5</v>
      </c>
      <c r="J8385" s="378">
        <v>0.01</v>
      </c>
      <c r="K8385" s="379"/>
      <c r="L8385" s="493">
        <v>15.06</v>
      </c>
    </row>
    <row r="8386" spans="1:13" x14ac:dyDescent="0.2">
      <c r="A8386" s="359" t="s">
        <v>15870</v>
      </c>
      <c r="B8386" s="396" t="s">
        <v>5794</v>
      </c>
      <c r="C8386" s="397" t="s">
        <v>13648</v>
      </c>
      <c r="D8386" s="396" t="s">
        <v>5791</v>
      </c>
      <c r="E8386" s="396" t="s">
        <v>5416</v>
      </c>
      <c r="F8386" s="398" t="s">
        <v>5798</v>
      </c>
      <c r="G8386" s="399" t="s">
        <v>5305</v>
      </c>
      <c r="H8386" s="400">
        <v>1</v>
      </c>
      <c r="I8386" s="430">
        <v>1.1399999999999999</v>
      </c>
      <c r="J8386" s="380">
        <v>1.1399999999999999</v>
      </c>
      <c r="K8386" s="379"/>
      <c r="L8386" s="489">
        <v>1.38</v>
      </c>
    </row>
    <row r="8387" spans="1:13" ht="12.75" thickBot="1" x14ac:dyDescent="0.25">
      <c r="A8387" s="359" t="s">
        <v>15871</v>
      </c>
      <c r="B8387" s="396" t="s">
        <v>5794</v>
      </c>
      <c r="C8387" s="397" t="s">
        <v>13649</v>
      </c>
      <c r="D8387" s="396" t="s">
        <v>5791</v>
      </c>
      <c r="E8387" s="396" t="s">
        <v>13650</v>
      </c>
      <c r="F8387" s="398" t="s">
        <v>5798</v>
      </c>
      <c r="G8387" s="399" t="s">
        <v>5298</v>
      </c>
      <c r="H8387" s="400">
        <v>0.29199999999999998</v>
      </c>
      <c r="I8387" s="430">
        <v>9.2799999999999994</v>
      </c>
      <c r="J8387" s="380">
        <v>2.7</v>
      </c>
      <c r="K8387" s="379"/>
      <c r="L8387" s="489">
        <v>11.18</v>
      </c>
    </row>
    <row r="8388" spans="1:13" ht="12.75" thickTop="1" x14ac:dyDescent="0.2">
      <c r="A8388" s="359" t="s">
        <v>15872</v>
      </c>
      <c r="B8388" s="390" t="s">
        <v>5794</v>
      </c>
      <c r="C8388" s="391" t="s">
        <v>6259</v>
      </c>
      <c r="D8388" s="390" t="s">
        <v>5791</v>
      </c>
      <c r="E8388" s="390" t="s">
        <v>5411</v>
      </c>
      <c r="F8388" s="392" t="s">
        <v>5798</v>
      </c>
      <c r="G8388" s="393" t="s">
        <v>5305</v>
      </c>
      <c r="H8388" s="394">
        <v>1.14E-2</v>
      </c>
      <c r="I8388" s="395">
        <v>2.2400000000000002</v>
      </c>
      <c r="J8388" s="395">
        <v>0.02</v>
      </c>
      <c r="K8388" s="379"/>
      <c r="L8388" s="491">
        <v>2.71</v>
      </c>
    </row>
    <row r="8389" spans="1:13" x14ac:dyDescent="0.2">
      <c r="A8389" s="359" t="s">
        <v>12664</v>
      </c>
      <c r="B8389" s="373" t="s">
        <v>5794</v>
      </c>
      <c r="C8389" s="374" t="s">
        <v>6345</v>
      </c>
      <c r="D8389" s="373" t="s">
        <v>5791</v>
      </c>
      <c r="E8389" s="373" t="s">
        <v>5570</v>
      </c>
      <c r="F8389" s="375" t="s">
        <v>5798</v>
      </c>
      <c r="G8389" s="376" t="s">
        <v>5566</v>
      </c>
      <c r="H8389" s="377">
        <v>2.5999999999999999E-3</v>
      </c>
      <c r="I8389" s="378">
        <v>28.73</v>
      </c>
      <c r="J8389" s="378">
        <v>7.0000000000000007E-2</v>
      </c>
      <c r="K8389" s="379"/>
      <c r="L8389" s="493">
        <v>34.619999999999997</v>
      </c>
    </row>
    <row r="8390" spans="1:13" x14ac:dyDescent="0.2">
      <c r="A8390" s="359" t="s">
        <v>12666</v>
      </c>
      <c r="B8390" s="373" t="s">
        <v>5794</v>
      </c>
      <c r="C8390" s="374" t="s">
        <v>6366</v>
      </c>
      <c r="D8390" s="373" t="s">
        <v>5791</v>
      </c>
      <c r="E8390" s="373" t="s">
        <v>5565</v>
      </c>
      <c r="F8390" s="375" t="s">
        <v>5798</v>
      </c>
      <c r="G8390" s="376" t="s">
        <v>5566</v>
      </c>
      <c r="H8390" s="377">
        <v>3.0999999999999999E-3</v>
      </c>
      <c r="I8390" s="378">
        <v>36.26</v>
      </c>
      <c r="J8390" s="378">
        <v>0.11</v>
      </c>
      <c r="K8390" s="379"/>
      <c r="L8390" s="493">
        <v>43.69</v>
      </c>
    </row>
    <row r="8391" spans="1:13" x14ac:dyDescent="0.2">
      <c r="A8391" s="359" t="s">
        <v>12667</v>
      </c>
      <c r="B8391" s="373" t="s">
        <v>5794</v>
      </c>
      <c r="C8391" s="374" t="s">
        <v>13651</v>
      </c>
      <c r="D8391" s="373" t="s">
        <v>5791</v>
      </c>
      <c r="E8391" s="373" t="s">
        <v>13652</v>
      </c>
      <c r="F8391" s="375" t="s">
        <v>5798</v>
      </c>
      <c r="G8391" s="376" t="s">
        <v>5305</v>
      </c>
      <c r="H8391" s="377">
        <v>2</v>
      </c>
      <c r="I8391" s="378">
        <v>7.0000000000000007E-2</v>
      </c>
      <c r="J8391" s="378">
        <v>0.14000000000000001</v>
      </c>
      <c r="K8391" s="379"/>
      <c r="L8391" s="493">
        <v>0.09</v>
      </c>
    </row>
    <row r="8392" spans="1:13" x14ac:dyDescent="0.2">
      <c r="A8392" s="359" t="s">
        <v>12668</v>
      </c>
      <c r="B8392" s="373" t="s">
        <v>5794</v>
      </c>
      <c r="C8392" s="374" t="s">
        <v>6071</v>
      </c>
      <c r="D8392" s="373" t="s">
        <v>5791</v>
      </c>
      <c r="E8392" s="373" t="s">
        <v>6072</v>
      </c>
      <c r="F8392" s="375" t="s">
        <v>5798</v>
      </c>
      <c r="G8392" s="376" t="s">
        <v>5305</v>
      </c>
      <c r="H8392" s="377">
        <v>1</v>
      </c>
      <c r="I8392" s="378">
        <v>0.53</v>
      </c>
      <c r="J8392" s="378">
        <v>0.53</v>
      </c>
      <c r="K8392" s="379"/>
      <c r="L8392" s="493">
        <v>0.65</v>
      </c>
    </row>
    <row r="8393" spans="1:13" x14ac:dyDescent="0.2">
      <c r="A8393" s="359" t="s">
        <v>12669</v>
      </c>
      <c r="B8393" s="373" t="s">
        <v>5794</v>
      </c>
      <c r="C8393" s="374" t="s">
        <v>13653</v>
      </c>
      <c r="D8393" s="373" t="s">
        <v>5791</v>
      </c>
      <c r="E8393" s="373" t="s">
        <v>5568</v>
      </c>
      <c r="F8393" s="375" t="s">
        <v>5798</v>
      </c>
      <c r="G8393" s="376" t="s">
        <v>5305</v>
      </c>
      <c r="H8393" s="377">
        <v>2</v>
      </c>
      <c r="I8393" s="378">
        <v>0.21</v>
      </c>
      <c r="J8393" s="378">
        <v>0.42</v>
      </c>
      <c r="K8393" s="379"/>
      <c r="L8393" s="493">
        <v>0.26</v>
      </c>
    </row>
    <row r="8394" spans="1:13" x14ac:dyDescent="0.2">
      <c r="A8394" s="359" t="s">
        <v>12670</v>
      </c>
      <c r="B8394" s="373" t="s">
        <v>5794</v>
      </c>
      <c r="C8394" s="374" t="s">
        <v>13654</v>
      </c>
      <c r="D8394" s="373" t="s">
        <v>5791</v>
      </c>
      <c r="E8394" s="373" t="s">
        <v>5569</v>
      </c>
      <c r="F8394" s="375" t="s">
        <v>5798</v>
      </c>
      <c r="G8394" s="376" t="s">
        <v>5305</v>
      </c>
      <c r="H8394" s="377">
        <v>2</v>
      </c>
      <c r="I8394" s="378">
        <v>0.21</v>
      </c>
      <c r="J8394" s="378">
        <v>0.42</v>
      </c>
      <c r="K8394" s="379"/>
      <c r="L8394" s="493">
        <v>0.26</v>
      </c>
    </row>
    <row r="8395" spans="1:13" x14ac:dyDescent="0.2">
      <c r="A8395" s="359" t="s">
        <v>15873</v>
      </c>
      <c r="B8395" s="396" t="s">
        <v>5794</v>
      </c>
      <c r="C8395" s="397" t="s">
        <v>13655</v>
      </c>
      <c r="D8395" s="396" t="s">
        <v>5791</v>
      </c>
      <c r="E8395" s="396" t="s">
        <v>13656</v>
      </c>
      <c r="F8395" s="398" t="s">
        <v>5798</v>
      </c>
      <c r="G8395" s="399" t="s">
        <v>5305</v>
      </c>
      <c r="H8395" s="400">
        <v>2</v>
      </c>
      <c r="I8395" s="430">
        <v>0.29246315789473587</v>
      </c>
      <c r="J8395" s="380">
        <v>0.57999999999999996</v>
      </c>
      <c r="K8395" s="379"/>
      <c r="L8395" s="489">
        <v>0.28000000000000003</v>
      </c>
    </row>
    <row r="8396" spans="1:13" ht="12.75" thickBot="1" x14ac:dyDescent="0.25">
      <c r="A8396" s="359" t="s">
        <v>15874</v>
      </c>
      <c r="B8396" s="396" t="s">
        <v>5794</v>
      </c>
      <c r="C8396" s="397" t="s">
        <v>13657</v>
      </c>
      <c r="D8396" s="396" t="s">
        <v>5791</v>
      </c>
      <c r="E8396" s="396" t="s">
        <v>13658</v>
      </c>
      <c r="F8396" s="398" t="s">
        <v>5798</v>
      </c>
      <c r="G8396" s="399" t="s">
        <v>5305</v>
      </c>
      <c r="H8396" s="400">
        <v>2</v>
      </c>
      <c r="I8396" s="430">
        <v>0.12</v>
      </c>
      <c r="J8396" s="380">
        <v>0.24</v>
      </c>
      <c r="K8396" s="379"/>
      <c r="L8396" s="489">
        <v>0.15</v>
      </c>
    </row>
    <row r="8397" spans="1:13" ht="12.75" thickTop="1" x14ac:dyDescent="0.2">
      <c r="A8397" s="359" t="s">
        <v>15875</v>
      </c>
      <c r="B8397" s="407" t="s">
        <v>13659</v>
      </c>
      <c r="C8397" s="408" t="s">
        <v>5781</v>
      </c>
      <c r="D8397" s="407" t="s">
        <v>5782</v>
      </c>
      <c r="E8397" s="407" t="s">
        <v>5783</v>
      </c>
      <c r="F8397" s="409" t="s">
        <v>5784</v>
      </c>
      <c r="G8397" s="410" t="s">
        <v>5785</v>
      </c>
      <c r="H8397" s="408" t="s">
        <v>5786</v>
      </c>
      <c r="I8397" s="408" t="s">
        <v>5787</v>
      </c>
      <c r="J8397" s="408" t="s">
        <v>5788</v>
      </c>
      <c r="K8397" s="364"/>
      <c r="L8397" s="492"/>
    </row>
    <row r="8398" spans="1:13" x14ac:dyDescent="0.2">
      <c r="A8398" s="359" t="s">
        <v>12671</v>
      </c>
      <c r="B8398" s="365" t="s">
        <v>5789</v>
      </c>
      <c r="C8398" s="366" t="s">
        <v>5893</v>
      </c>
      <c r="D8398" s="365" t="s">
        <v>5791</v>
      </c>
      <c r="E8398" s="365" t="s">
        <v>215</v>
      </c>
      <c r="F8398" s="367">
        <v>2</v>
      </c>
      <c r="G8398" s="368" t="s">
        <v>5885</v>
      </c>
      <c r="H8398" s="369">
        <v>1</v>
      </c>
      <c r="I8398" s="370">
        <v>134.41</v>
      </c>
      <c r="J8398" s="370">
        <v>134.41</v>
      </c>
      <c r="K8398" s="371"/>
      <c r="L8398" s="495">
        <v>161.91999999999999</v>
      </c>
      <c r="M8398" s="488">
        <v>161.91999999999999</v>
      </c>
    </row>
    <row r="8399" spans="1:13" x14ac:dyDescent="0.2">
      <c r="A8399" s="359" t="s">
        <v>12673</v>
      </c>
      <c r="B8399" s="373" t="s">
        <v>5794</v>
      </c>
      <c r="C8399" s="374" t="s">
        <v>5840</v>
      </c>
      <c r="D8399" s="373" t="s">
        <v>5791</v>
      </c>
      <c r="E8399" s="373" t="s">
        <v>5288</v>
      </c>
      <c r="F8399" s="375" t="s">
        <v>5796</v>
      </c>
      <c r="G8399" s="376" t="s">
        <v>86</v>
      </c>
      <c r="H8399" s="377">
        <v>1.04</v>
      </c>
      <c r="I8399" s="378">
        <v>18.510000000000002</v>
      </c>
      <c r="J8399" s="378">
        <v>19.25</v>
      </c>
      <c r="K8399" s="379"/>
      <c r="L8399" s="493">
        <v>22.3</v>
      </c>
    </row>
    <row r="8400" spans="1:13" x14ac:dyDescent="0.2">
      <c r="A8400" s="359" t="s">
        <v>12674</v>
      </c>
      <c r="B8400" s="373" t="s">
        <v>5794</v>
      </c>
      <c r="C8400" s="374" t="s">
        <v>5815</v>
      </c>
      <c r="D8400" s="373" t="s">
        <v>5791</v>
      </c>
      <c r="E8400" s="373" t="s">
        <v>5286</v>
      </c>
      <c r="F8400" s="375" t="s">
        <v>5796</v>
      </c>
      <c r="G8400" s="376" t="s">
        <v>86</v>
      </c>
      <c r="H8400" s="377">
        <v>10.4</v>
      </c>
      <c r="I8400" s="378">
        <v>11.073850434782608</v>
      </c>
      <c r="J8400" s="378">
        <v>115.16</v>
      </c>
      <c r="K8400" s="379"/>
      <c r="L8400" s="493">
        <v>13.34</v>
      </c>
    </row>
    <row r="8401" spans="1:13" x14ac:dyDescent="0.2">
      <c r="A8401" s="359" t="s">
        <v>12675</v>
      </c>
      <c r="B8401" s="360" t="s">
        <v>13660</v>
      </c>
      <c r="C8401" s="361" t="s">
        <v>5781</v>
      </c>
      <c r="D8401" s="360" t="s">
        <v>5782</v>
      </c>
      <c r="E8401" s="360" t="s">
        <v>5783</v>
      </c>
      <c r="F8401" s="362" t="s">
        <v>5784</v>
      </c>
      <c r="G8401" s="363" t="s">
        <v>5785</v>
      </c>
      <c r="H8401" s="361" t="s">
        <v>5786</v>
      </c>
      <c r="I8401" s="361" t="s">
        <v>5787</v>
      </c>
      <c r="J8401" s="361" t="s">
        <v>5788</v>
      </c>
      <c r="K8401" s="364"/>
      <c r="L8401" s="494"/>
    </row>
    <row r="8402" spans="1:13" ht="24" x14ac:dyDescent="0.2">
      <c r="A8402" s="359" t="s">
        <v>12676</v>
      </c>
      <c r="B8402" s="365" t="s">
        <v>5789</v>
      </c>
      <c r="C8402" s="366" t="s">
        <v>5928</v>
      </c>
      <c r="D8402" s="365" t="s">
        <v>5791</v>
      </c>
      <c r="E8402" s="365" t="s">
        <v>13661</v>
      </c>
      <c r="F8402" s="367">
        <v>2</v>
      </c>
      <c r="G8402" s="368" t="s">
        <v>5385</v>
      </c>
      <c r="H8402" s="369">
        <v>1</v>
      </c>
      <c r="I8402" s="370">
        <v>5.17</v>
      </c>
      <c r="J8402" s="370">
        <v>5.17</v>
      </c>
      <c r="K8402" s="371"/>
      <c r="L8402" s="495">
        <v>6.22</v>
      </c>
      <c r="M8402" s="488">
        <v>6.22</v>
      </c>
    </row>
    <row r="8403" spans="1:13" x14ac:dyDescent="0.2">
      <c r="A8403" s="359" t="s">
        <v>12677</v>
      </c>
      <c r="B8403" s="373" t="s">
        <v>5794</v>
      </c>
      <c r="C8403" s="374" t="s">
        <v>5840</v>
      </c>
      <c r="D8403" s="373" t="s">
        <v>5791</v>
      </c>
      <c r="E8403" s="373" t="s">
        <v>5288</v>
      </c>
      <c r="F8403" s="375" t="s">
        <v>5796</v>
      </c>
      <c r="G8403" s="376" t="s">
        <v>86</v>
      </c>
      <c r="H8403" s="377">
        <v>0.04</v>
      </c>
      <c r="I8403" s="378">
        <v>18.510000000000002</v>
      </c>
      <c r="J8403" s="378">
        <v>0.74</v>
      </c>
      <c r="K8403" s="379"/>
      <c r="L8403" s="493">
        <v>22.3</v>
      </c>
    </row>
    <row r="8404" spans="1:13" x14ac:dyDescent="0.2">
      <c r="A8404" s="359" t="s">
        <v>15876</v>
      </c>
      <c r="B8404" s="396" t="s">
        <v>5794</v>
      </c>
      <c r="C8404" s="397" t="s">
        <v>5815</v>
      </c>
      <c r="D8404" s="396" t="s">
        <v>5791</v>
      </c>
      <c r="E8404" s="396" t="s">
        <v>5286</v>
      </c>
      <c r="F8404" s="398" t="s">
        <v>5796</v>
      </c>
      <c r="G8404" s="399" t="s">
        <v>86</v>
      </c>
      <c r="H8404" s="400">
        <v>0.4</v>
      </c>
      <c r="I8404" s="430">
        <v>11.092140000000001</v>
      </c>
      <c r="J8404" s="380">
        <v>4.43</v>
      </c>
      <c r="K8404" s="379"/>
      <c r="L8404" s="489">
        <v>13.34</v>
      </c>
    </row>
    <row r="8405" spans="1:13" ht="12.75" thickBot="1" x14ac:dyDescent="0.25">
      <c r="A8405" s="359" t="s">
        <v>15877</v>
      </c>
      <c r="B8405" s="381" t="s">
        <v>13662</v>
      </c>
      <c r="C8405" s="382" t="s">
        <v>5781</v>
      </c>
      <c r="D8405" s="381" t="s">
        <v>5782</v>
      </c>
      <c r="E8405" s="381" t="s">
        <v>5783</v>
      </c>
      <c r="F8405" s="383" t="s">
        <v>5784</v>
      </c>
      <c r="G8405" s="384" t="s">
        <v>5785</v>
      </c>
      <c r="H8405" s="382" t="s">
        <v>5786</v>
      </c>
      <c r="I8405" s="431" t="s">
        <v>5787</v>
      </c>
      <c r="J8405" s="382" t="s">
        <v>5788</v>
      </c>
      <c r="K8405" s="364"/>
    </row>
    <row r="8406" spans="1:13" ht="24.75" thickTop="1" x14ac:dyDescent="0.2">
      <c r="A8406" s="359" t="s">
        <v>15878</v>
      </c>
      <c r="B8406" s="401" t="s">
        <v>5789</v>
      </c>
      <c r="C8406" s="402" t="s">
        <v>5884</v>
      </c>
      <c r="D8406" s="401" t="s">
        <v>5791</v>
      </c>
      <c r="E8406" s="401" t="s">
        <v>210</v>
      </c>
      <c r="F8406" s="403">
        <v>2</v>
      </c>
      <c r="G8406" s="404" t="s">
        <v>5885</v>
      </c>
      <c r="H8406" s="405">
        <v>1</v>
      </c>
      <c r="I8406" s="406">
        <v>32.31</v>
      </c>
      <c r="J8406" s="406">
        <v>32.31</v>
      </c>
      <c r="K8406" s="371"/>
      <c r="L8406" s="496">
        <v>38.92</v>
      </c>
      <c r="M8406" s="488">
        <v>38.92</v>
      </c>
    </row>
    <row r="8407" spans="1:13" x14ac:dyDescent="0.2">
      <c r="A8407" s="359" t="s">
        <v>12678</v>
      </c>
      <c r="B8407" s="373" t="s">
        <v>5794</v>
      </c>
      <c r="C8407" s="374" t="s">
        <v>5840</v>
      </c>
      <c r="D8407" s="373" t="s">
        <v>5791</v>
      </c>
      <c r="E8407" s="373" t="s">
        <v>5288</v>
      </c>
      <c r="F8407" s="375" t="s">
        <v>5796</v>
      </c>
      <c r="G8407" s="376" t="s">
        <v>86</v>
      </c>
      <c r="H8407" s="377">
        <v>0.25</v>
      </c>
      <c r="I8407" s="378">
        <v>18.510000000000002</v>
      </c>
      <c r="J8407" s="378">
        <v>4.62</v>
      </c>
      <c r="K8407" s="379"/>
      <c r="L8407" s="493">
        <v>22.3</v>
      </c>
    </row>
    <row r="8408" spans="1:13" x14ac:dyDescent="0.2">
      <c r="A8408" s="359" t="s">
        <v>12680</v>
      </c>
      <c r="B8408" s="373" t="s">
        <v>5794</v>
      </c>
      <c r="C8408" s="374" t="s">
        <v>5815</v>
      </c>
      <c r="D8408" s="373" t="s">
        <v>5791</v>
      </c>
      <c r="E8408" s="373" t="s">
        <v>5286</v>
      </c>
      <c r="F8408" s="375" t="s">
        <v>5796</v>
      </c>
      <c r="G8408" s="376" t="s">
        <v>86</v>
      </c>
      <c r="H8408" s="377">
        <v>2.5</v>
      </c>
      <c r="I8408" s="378">
        <v>11.077907142857145</v>
      </c>
      <c r="J8408" s="378">
        <v>27.69</v>
      </c>
      <c r="K8408" s="379"/>
      <c r="L8408" s="493">
        <v>13.34</v>
      </c>
    </row>
    <row r="8409" spans="1:13" x14ac:dyDescent="0.2">
      <c r="A8409" s="359" t="s">
        <v>12681</v>
      </c>
      <c r="B8409" s="360" t="s">
        <v>13663</v>
      </c>
      <c r="C8409" s="361" t="s">
        <v>5781</v>
      </c>
      <c r="D8409" s="360" t="s">
        <v>5782</v>
      </c>
      <c r="E8409" s="360" t="s">
        <v>5783</v>
      </c>
      <c r="F8409" s="362" t="s">
        <v>5784</v>
      </c>
      <c r="G8409" s="363" t="s">
        <v>5785</v>
      </c>
      <c r="H8409" s="361" t="s">
        <v>5786</v>
      </c>
      <c r="I8409" s="361" t="s">
        <v>5787</v>
      </c>
      <c r="J8409" s="361" t="s">
        <v>5788</v>
      </c>
      <c r="K8409" s="364"/>
      <c r="L8409" s="494"/>
    </row>
    <row r="8410" spans="1:13" x14ac:dyDescent="0.2">
      <c r="A8410" s="359" t="s">
        <v>12682</v>
      </c>
      <c r="B8410" s="365" t="s">
        <v>5789</v>
      </c>
      <c r="C8410" s="366" t="s">
        <v>5930</v>
      </c>
      <c r="D8410" s="365" t="s">
        <v>5791</v>
      </c>
      <c r="E8410" s="365" t="s">
        <v>236</v>
      </c>
      <c r="F8410" s="367">
        <v>2</v>
      </c>
      <c r="G8410" s="368" t="s">
        <v>5793</v>
      </c>
      <c r="H8410" s="369">
        <v>1</v>
      </c>
      <c r="I8410" s="370">
        <v>2.21</v>
      </c>
      <c r="J8410" s="370">
        <v>2.21</v>
      </c>
      <c r="K8410" s="371"/>
      <c r="L8410" s="495">
        <v>2.66</v>
      </c>
      <c r="M8410" s="488">
        <v>2.66</v>
      </c>
    </row>
    <row r="8411" spans="1:13" x14ac:dyDescent="0.2">
      <c r="A8411" s="359" t="s">
        <v>12683</v>
      </c>
      <c r="B8411" s="373" t="s">
        <v>5794</v>
      </c>
      <c r="C8411" s="374" t="s">
        <v>5815</v>
      </c>
      <c r="D8411" s="373" t="s">
        <v>5791</v>
      </c>
      <c r="E8411" s="373" t="s">
        <v>5286</v>
      </c>
      <c r="F8411" s="375" t="s">
        <v>5796</v>
      </c>
      <c r="G8411" s="376" t="s">
        <v>86</v>
      </c>
      <c r="H8411" s="377">
        <v>0.2</v>
      </c>
      <c r="I8411" s="378">
        <v>11.07</v>
      </c>
      <c r="J8411" s="378">
        <v>2.21</v>
      </c>
      <c r="K8411" s="379"/>
      <c r="L8411" s="493">
        <v>13.34</v>
      </c>
    </row>
    <row r="8412" spans="1:13" x14ac:dyDescent="0.2">
      <c r="A8412" s="359" t="s">
        <v>12684</v>
      </c>
      <c r="B8412" s="360" t="s">
        <v>13664</v>
      </c>
      <c r="C8412" s="361" t="s">
        <v>5781</v>
      </c>
      <c r="D8412" s="360" t="s">
        <v>5782</v>
      </c>
      <c r="E8412" s="360" t="s">
        <v>5783</v>
      </c>
      <c r="F8412" s="362" t="s">
        <v>5784</v>
      </c>
      <c r="G8412" s="363" t="s">
        <v>5785</v>
      </c>
      <c r="H8412" s="361" t="s">
        <v>5786</v>
      </c>
      <c r="I8412" s="361" t="s">
        <v>5787</v>
      </c>
      <c r="J8412" s="361" t="s">
        <v>5788</v>
      </c>
      <c r="K8412" s="364"/>
      <c r="L8412" s="494"/>
    </row>
    <row r="8413" spans="1:13" x14ac:dyDescent="0.2">
      <c r="A8413" s="359" t="s">
        <v>12685</v>
      </c>
      <c r="B8413" s="365" t="s">
        <v>5789</v>
      </c>
      <c r="C8413" s="366" t="s">
        <v>5923</v>
      </c>
      <c r="D8413" s="365" t="s">
        <v>5791</v>
      </c>
      <c r="E8413" s="365" t="s">
        <v>230</v>
      </c>
      <c r="F8413" s="367">
        <v>3</v>
      </c>
      <c r="G8413" s="368" t="s">
        <v>5885</v>
      </c>
      <c r="H8413" s="369">
        <v>1</v>
      </c>
      <c r="I8413" s="370">
        <v>36.269999999999996</v>
      </c>
      <c r="J8413" s="370">
        <v>36.269999999999996</v>
      </c>
      <c r="K8413" s="371"/>
      <c r="L8413" s="495">
        <v>43.7</v>
      </c>
      <c r="M8413" s="488">
        <v>43.7</v>
      </c>
    </row>
    <row r="8414" spans="1:13" x14ac:dyDescent="0.2">
      <c r="A8414" s="359" t="s">
        <v>15879</v>
      </c>
      <c r="B8414" s="396" t="s">
        <v>5794</v>
      </c>
      <c r="C8414" s="397" t="s">
        <v>5815</v>
      </c>
      <c r="D8414" s="396" t="s">
        <v>5791</v>
      </c>
      <c r="E8414" s="396" t="s">
        <v>5286</v>
      </c>
      <c r="F8414" s="398" t="s">
        <v>5796</v>
      </c>
      <c r="G8414" s="399" t="s">
        <v>86</v>
      </c>
      <c r="H8414" s="400">
        <v>0.72</v>
      </c>
      <c r="I8414" s="430">
        <v>11.056162500000005</v>
      </c>
      <c r="J8414" s="380">
        <v>7.96</v>
      </c>
      <c r="K8414" s="379"/>
      <c r="L8414" s="489">
        <v>13.34</v>
      </c>
    </row>
    <row r="8415" spans="1:13" ht="12.75" thickBot="1" x14ac:dyDescent="0.25">
      <c r="A8415" s="359" t="s">
        <v>15880</v>
      </c>
      <c r="B8415" s="396" t="s">
        <v>5794</v>
      </c>
      <c r="C8415" s="397" t="s">
        <v>5924</v>
      </c>
      <c r="D8415" s="396" t="s">
        <v>5791</v>
      </c>
      <c r="E8415" s="396" t="s">
        <v>5925</v>
      </c>
      <c r="F8415" s="398" t="s">
        <v>5798</v>
      </c>
      <c r="G8415" s="399" t="s">
        <v>86</v>
      </c>
      <c r="H8415" s="400">
        <v>0.4</v>
      </c>
      <c r="I8415" s="430">
        <v>70.78</v>
      </c>
      <c r="J8415" s="380">
        <v>28.31</v>
      </c>
      <c r="K8415" s="379"/>
      <c r="L8415" s="489">
        <v>85.27</v>
      </c>
    </row>
    <row r="8416" spans="1:13" ht="12.75" thickTop="1" x14ac:dyDescent="0.2">
      <c r="A8416" s="359" t="s">
        <v>15881</v>
      </c>
      <c r="B8416" s="407" t="s">
        <v>13665</v>
      </c>
      <c r="C8416" s="408" t="s">
        <v>5781</v>
      </c>
      <c r="D8416" s="407" t="s">
        <v>5782</v>
      </c>
      <c r="E8416" s="407" t="s">
        <v>5783</v>
      </c>
      <c r="F8416" s="409" t="s">
        <v>5784</v>
      </c>
      <c r="G8416" s="410" t="s">
        <v>5785</v>
      </c>
      <c r="H8416" s="408" t="s">
        <v>5786</v>
      </c>
      <c r="I8416" s="408" t="s">
        <v>5787</v>
      </c>
      <c r="J8416" s="408" t="s">
        <v>5788</v>
      </c>
      <c r="K8416" s="364"/>
      <c r="L8416" s="492"/>
    </row>
    <row r="8417" spans="1:13" ht="24" x14ac:dyDescent="0.2">
      <c r="A8417" s="359" t="s">
        <v>12686</v>
      </c>
      <c r="B8417" s="365" t="s">
        <v>5789</v>
      </c>
      <c r="C8417" s="366" t="s">
        <v>5933</v>
      </c>
      <c r="D8417" s="365" t="s">
        <v>5791</v>
      </c>
      <c r="E8417" s="365" t="s">
        <v>241</v>
      </c>
      <c r="F8417" s="367">
        <v>4</v>
      </c>
      <c r="G8417" s="368" t="s">
        <v>5793</v>
      </c>
      <c r="H8417" s="369">
        <v>1</v>
      </c>
      <c r="I8417" s="370">
        <v>2.25</v>
      </c>
      <c r="J8417" s="370">
        <v>2.25</v>
      </c>
      <c r="K8417" s="371"/>
      <c r="L8417" s="495">
        <v>2.71</v>
      </c>
      <c r="M8417" s="488">
        <v>2.71</v>
      </c>
    </row>
    <row r="8418" spans="1:13" x14ac:dyDescent="0.2">
      <c r="A8418" s="359" t="s">
        <v>12688</v>
      </c>
      <c r="B8418" s="373" t="s">
        <v>5794</v>
      </c>
      <c r="C8418" s="374" t="s">
        <v>5840</v>
      </c>
      <c r="D8418" s="373" t="s">
        <v>5791</v>
      </c>
      <c r="E8418" s="373" t="s">
        <v>5288</v>
      </c>
      <c r="F8418" s="375" t="s">
        <v>5796</v>
      </c>
      <c r="G8418" s="376" t="s">
        <v>86</v>
      </c>
      <c r="H8418" s="377">
        <v>6.7400000000000002E-2</v>
      </c>
      <c r="I8418" s="378">
        <v>18.510000000000002</v>
      </c>
      <c r="J8418" s="378">
        <v>1.24</v>
      </c>
      <c r="K8418" s="379"/>
      <c r="L8418" s="493">
        <v>22.3</v>
      </c>
    </row>
    <row r="8419" spans="1:13" x14ac:dyDescent="0.2">
      <c r="A8419" s="359" t="s">
        <v>12689</v>
      </c>
      <c r="B8419" s="373" t="s">
        <v>5794</v>
      </c>
      <c r="C8419" s="374" t="s">
        <v>5815</v>
      </c>
      <c r="D8419" s="373" t="s">
        <v>5791</v>
      </c>
      <c r="E8419" s="373" t="s">
        <v>5286</v>
      </c>
      <c r="F8419" s="375" t="s">
        <v>5796</v>
      </c>
      <c r="G8419" s="376" t="s">
        <v>86</v>
      </c>
      <c r="H8419" s="377">
        <v>9.1300000000000006E-2</v>
      </c>
      <c r="I8419" s="378">
        <v>11.07</v>
      </c>
      <c r="J8419" s="378">
        <v>1.01</v>
      </c>
      <c r="K8419" s="379"/>
      <c r="L8419" s="493">
        <v>13.34</v>
      </c>
    </row>
    <row r="8420" spans="1:13" x14ac:dyDescent="0.2">
      <c r="A8420" s="359" t="s">
        <v>12690</v>
      </c>
      <c r="B8420" s="360" t="s">
        <v>13666</v>
      </c>
      <c r="C8420" s="361" t="s">
        <v>5781</v>
      </c>
      <c r="D8420" s="360" t="s">
        <v>5782</v>
      </c>
      <c r="E8420" s="360" t="s">
        <v>5783</v>
      </c>
      <c r="F8420" s="362" t="s">
        <v>5784</v>
      </c>
      <c r="G8420" s="363" t="s">
        <v>5785</v>
      </c>
      <c r="H8420" s="361" t="s">
        <v>5786</v>
      </c>
      <c r="I8420" s="361" t="s">
        <v>5787</v>
      </c>
      <c r="J8420" s="361" t="s">
        <v>5788</v>
      </c>
      <c r="K8420" s="364"/>
      <c r="L8420" s="494"/>
    </row>
    <row r="8421" spans="1:13" ht="24" x14ac:dyDescent="0.2">
      <c r="A8421" s="359" t="s">
        <v>12691</v>
      </c>
      <c r="B8421" s="365" t="s">
        <v>5789</v>
      </c>
      <c r="C8421" s="366" t="s">
        <v>5935</v>
      </c>
      <c r="D8421" s="365" t="s">
        <v>217</v>
      </c>
      <c r="E8421" s="365" t="s">
        <v>243</v>
      </c>
      <c r="F8421" s="367" t="s">
        <v>5936</v>
      </c>
      <c r="G8421" s="368" t="s">
        <v>5793</v>
      </c>
      <c r="H8421" s="369">
        <v>1</v>
      </c>
      <c r="I8421" s="370">
        <v>2.65</v>
      </c>
      <c r="J8421" s="370">
        <v>2.65</v>
      </c>
      <c r="K8421" s="371"/>
      <c r="L8421" s="495">
        <v>3.2</v>
      </c>
      <c r="M8421" s="488">
        <v>3.2</v>
      </c>
    </row>
    <row r="8422" spans="1:13" ht="24" x14ac:dyDescent="0.2">
      <c r="A8422" s="359" t="s">
        <v>15882</v>
      </c>
      <c r="B8422" s="424" t="s">
        <v>5898</v>
      </c>
      <c r="C8422" s="425" t="s">
        <v>5906</v>
      </c>
      <c r="D8422" s="424" t="s">
        <v>217</v>
      </c>
      <c r="E8422" s="424" t="s">
        <v>5907</v>
      </c>
      <c r="F8422" s="426" t="s">
        <v>5908</v>
      </c>
      <c r="G8422" s="427" t="s">
        <v>185</v>
      </c>
      <c r="H8422" s="428">
        <v>4.4999999999999998E-2</v>
      </c>
      <c r="I8422" s="429">
        <v>23.82</v>
      </c>
      <c r="J8422" s="417">
        <v>1.07</v>
      </c>
      <c r="K8422" s="379"/>
      <c r="L8422" s="489">
        <v>28.7</v>
      </c>
    </row>
    <row r="8423" spans="1:13" ht="24.75" thickBot="1" x14ac:dyDescent="0.25">
      <c r="A8423" s="359" t="s">
        <v>15883</v>
      </c>
      <c r="B8423" s="424" t="s">
        <v>5898</v>
      </c>
      <c r="C8423" s="425" t="s">
        <v>5909</v>
      </c>
      <c r="D8423" s="424" t="s">
        <v>217</v>
      </c>
      <c r="E8423" s="424" t="s">
        <v>5455</v>
      </c>
      <c r="F8423" s="426" t="s">
        <v>5908</v>
      </c>
      <c r="G8423" s="427" t="s">
        <v>185</v>
      </c>
      <c r="H8423" s="428">
        <v>8.8999999999999996E-2</v>
      </c>
      <c r="I8423" s="429">
        <v>16.12</v>
      </c>
      <c r="J8423" s="417">
        <v>1.43</v>
      </c>
      <c r="K8423" s="379"/>
      <c r="L8423" s="489">
        <v>19.420000000000002</v>
      </c>
    </row>
    <row r="8424" spans="1:13" ht="24.75" thickTop="1" x14ac:dyDescent="0.2">
      <c r="A8424" s="359" t="s">
        <v>15884</v>
      </c>
      <c r="B8424" s="411" t="s">
        <v>5898</v>
      </c>
      <c r="C8424" s="412" t="s">
        <v>5937</v>
      </c>
      <c r="D8424" s="411" t="s">
        <v>217</v>
      </c>
      <c r="E8424" s="411" t="s">
        <v>5938</v>
      </c>
      <c r="F8424" s="413" t="s">
        <v>5901</v>
      </c>
      <c r="G8424" s="414" t="s">
        <v>5902</v>
      </c>
      <c r="H8424" s="415">
        <v>2.5000000000000001E-2</v>
      </c>
      <c r="I8424" s="416">
        <v>5.37</v>
      </c>
      <c r="J8424" s="416">
        <v>0.13</v>
      </c>
      <c r="K8424" s="379"/>
      <c r="L8424" s="491">
        <v>6.48</v>
      </c>
    </row>
    <row r="8425" spans="1:13" ht="24" x14ac:dyDescent="0.2">
      <c r="A8425" s="359" t="s">
        <v>12692</v>
      </c>
      <c r="B8425" s="418" t="s">
        <v>5898</v>
      </c>
      <c r="C8425" s="419" t="s">
        <v>5939</v>
      </c>
      <c r="D8425" s="418" t="s">
        <v>217</v>
      </c>
      <c r="E8425" s="418" t="s">
        <v>5940</v>
      </c>
      <c r="F8425" s="420" t="s">
        <v>5901</v>
      </c>
      <c r="G8425" s="421" t="s">
        <v>5905</v>
      </c>
      <c r="H8425" s="422">
        <v>4.2000000000000003E-2</v>
      </c>
      <c r="I8425" s="423">
        <v>0.69</v>
      </c>
      <c r="J8425" s="423">
        <v>0.02</v>
      </c>
      <c r="K8425" s="379"/>
      <c r="L8425" s="493">
        <v>0.84</v>
      </c>
    </row>
    <row r="8426" spans="1:13" x14ac:dyDescent="0.2">
      <c r="A8426" s="359" t="s">
        <v>12694</v>
      </c>
      <c r="B8426" s="360" t="s">
        <v>13667</v>
      </c>
      <c r="C8426" s="361" t="s">
        <v>5781</v>
      </c>
      <c r="D8426" s="360" t="s">
        <v>5782</v>
      </c>
      <c r="E8426" s="360" t="s">
        <v>5783</v>
      </c>
      <c r="F8426" s="362" t="s">
        <v>5784</v>
      </c>
      <c r="G8426" s="363" t="s">
        <v>5785</v>
      </c>
      <c r="H8426" s="361" t="s">
        <v>5786</v>
      </c>
      <c r="I8426" s="361" t="s">
        <v>5787</v>
      </c>
      <c r="J8426" s="361" t="s">
        <v>5788</v>
      </c>
      <c r="K8426" s="364"/>
      <c r="L8426" s="494"/>
    </row>
    <row r="8427" spans="1:13" ht="24" x14ac:dyDescent="0.2">
      <c r="A8427" s="359" t="s">
        <v>12695</v>
      </c>
      <c r="B8427" s="365" t="s">
        <v>5789</v>
      </c>
      <c r="C8427" s="366" t="s">
        <v>6194</v>
      </c>
      <c r="D8427" s="365" t="s">
        <v>5791</v>
      </c>
      <c r="E8427" s="365" t="s">
        <v>2863</v>
      </c>
      <c r="F8427" s="367">
        <v>10</v>
      </c>
      <c r="G8427" s="368" t="s">
        <v>5793</v>
      </c>
      <c r="H8427" s="369">
        <v>1</v>
      </c>
      <c r="I8427" s="370">
        <v>43.71</v>
      </c>
      <c r="J8427" s="370">
        <v>43.71</v>
      </c>
      <c r="K8427" s="371"/>
      <c r="L8427" s="495">
        <v>52.65</v>
      </c>
      <c r="M8427" s="488">
        <v>52.65</v>
      </c>
    </row>
    <row r="8428" spans="1:13" x14ac:dyDescent="0.2">
      <c r="A8428" s="359" t="s">
        <v>12696</v>
      </c>
      <c r="B8428" s="373" t="s">
        <v>5794</v>
      </c>
      <c r="C8428" s="374" t="s">
        <v>5840</v>
      </c>
      <c r="D8428" s="373" t="s">
        <v>5791</v>
      </c>
      <c r="E8428" s="373" t="s">
        <v>5288</v>
      </c>
      <c r="F8428" s="375" t="s">
        <v>5796</v>
      </c>
      <c r="G8428" s="376" t="s">
        <v>86</v>
      </c>
      <c r="H8428" s="377">
        <v>0.73660000000000003</v>
      </c>
      <c r="I8428" s="378">
        <v>18.510000000000002</v>
      </c>
      <c r="J8428" s="378">
        <v>13.63</v>
      </c>
      <c r="K8428" s="379"/>
      <c r="L8428" s="493">
        <v>22.3</v>
      </c>
    </row>
    <row r="8429" spans="1:13" x14ac:dyDescent="0.2">
      <c r="A8429" s="359" t="s">
        <v>12697</v>
      </c>
      <c r="B8429" s="373" t="s">
        <v>5794</v>
      </c>
      <c r="C8429" s="374" t="s">
        <v>6196</v>
      </c>
      <c r="D8429" s="373" t="s">
        <v>5791</v>
      </c>
      <c r="E8429" s="373" t="s">
        <v>5378</v>
      </c>
      <c r="F8429" s="375" t="s">
        <v>5798</v>
      </c>
      <c r="G8429" s="376" t="s">
        <v>5298</v>
      </c>
      <c r="H8429" s="377">
        <v>2.0030000000000001</v>
      </c>
      <c r="I8429" s="378">
        <v>0.8</v>
      </c>
      <c r="J8429" s="378">
        <v>1.6</v>
      </c>
      <c r="K8429" s="379"/>
      <c r="L8429" s="493">
        <v>0.97</v>
      </c>
    </row>
    <row r="8430" spans="1:13" x14ac:dyDescent="0.2">
      <c r="A8430" s="359" t="s">
        <v>12698</v>
      </c>
      <c r="B8430" s="373" t="s">
        <v>5794</v>
      </c>
      <c r="C8430" s="374" t="s">
        <v>5797</v>
      </c>
      <c r="D8430" s="373" t="s">
        <v>5791</v>
      </c>
      <c r="E8430" s="373" t="s">
        <v>5380</v>
      </c>
      <c r="F8430" s="375" t="s">
        <v>5798</v>
      </c>
      <c r="G8430" s="376" t="s">
        <v>5298</v>
      </c>
      <c r="H8430" s="377">
        <v>1.2</v>
      </c>
      <c r="I8430" s="378">
        <v>0.52</v>
      </c>
      <c r="J8430" s="378">
        <v>0.62</v>
      </c>
      <c r="K8430" s="379"/>
      <c r="L8430" s="493">
        <v>0.63</v>
      </c>
    </row>
    <row r="8431" spans="1:13" x14ac:dyDescent="0.2">
      <c r="A8431" s="359" t="s">
        <v>12699</v>
      </c>
      <c r="B8431" s="373" t="s">
        <v>5794</v>
      </c>
      <c r="C8431" s="374" t="s">
        <v>5815</v>
      </c>
      <c r="D8431" s="373" t="s">
        <v>5791</v>
      </c>
      <c r="E8431" s="373" t="s">
        <v>5286</v>
      </c>
      <c r="F8431" s="375" t="s">
        <v>5796</v>
      </c>
      <c r="G8431" s="376" t="s">
        <v>86</v>
      </c>
      <c r="H8431" s="377">
        <v>0.86209999999999998</v>
      </c>
      <c r="I8431" s="378">
        <v>11.07</v>
      </c>
      <c r="J8431" s="378">
        <v>9.5399999999999991</v>
      </c>
      <c r="K8431" s="379"/>
      <c r="L8431" s="493">
        <v>13.34</v>
      </c>
    </row>
    <row r="8432" spans="1:13" x14ac:dyDescent="0.2">
      <c r="A8432" s="359" t="s">
        <v>12700</v>
      </c>
      <c r="B8432" s="373" t="s">
        <v>5794</v>
      </c>
      <c r="C8432" s="374" t="s">
        <v>6197</v>
      </c>
      <c r="D8432" s="373" t="s">
        <v>5791</v>
      </c>
      <c r="E8432" s="373" t="s">
        <v>5364</v>
      </c>
      <c r="F8432" s="375" t="s">
        <v>5798</v>
      </c>
      <c r="G8432" s="376" t="s">
        <v>5885</v>
      </c>
      <c r="H8432" s="377">
        <v>1.34E-2</v>
      </c>
      <c r="I8432" s="378">
        <v>154.26</v>
      </c>
      <c r="J8432" s="378">
        <v>2.06</v>
      </c>
      <c r="K8432" s="379"/>
      <c r="L8432" s="493">
        <v>185.84</v>
      </c>
    </row>
    <row r="8433" spans="1:13" x14ac:dyDescent="0.2">
      <c r="A8433" s="359" t="s">
        <v>12701</v>
      </c>
      <c r="B8433" s="373" t="s">
        <v>5794</v>
      </c>
      <c r="C8433" s="374" t="s">
        <v>6198</v>
      </c>
      <c r="D8433" s="373" t="s">
        <v>5791</v>
      </c>
      <c r="E8433" s="373" t="s">
        <v>6199</v>
      </c>
      <c r="F8433" s="375" t="s">
        <v>5798</v>
      </c>
      <c r="G8433" s="376" t="s">
        <v>5305</v>
      </c>
      <c r="H8433" s="377">
        <v>23</v>
      </c>
      <c r="I8433" s="378">
        <v>0.70699999999999996</v>
      </c>
      <c r="J8433" s="378">
        <v>16.260000000000002</v>
      </c>
      <c r="K8433" s="379"/>
      <c r="L8433" s="493">
        <v>0.85</v>
      </c>
    </row>
    <row r="8434" spans="1:13" x14ac:dyDescent="0.2">
      <c r="A8434" s="359" t="s">
        <v>15885</v>
      </c>
      <c r="B8434" s="381" t="s">
        <v>13668</v>
      </c>
      <c r="C8434" s="382" t="s">
        <v>5781</v>
      </c>
      <c r="D8434" s="381" t="s">
        <v>5782</v>
      </c>
      <c r="E8434" s="381" t="s">
        <v>5783</v>
      </c>
      <c r="F8434" s="383" t="s">
        <v>5784</v>
      </c>
      <c r="G8434" s="384" t="s">
        <v>5785</v>
      </c>
      <c r="H8434" s="382" t="s">
        <v>5786</v>
      </c>
      <c r="I8434" s="431" t="s">
        <v>5787</v>
      </c>
      <c r="J8434" s="382" t="s">
        <v>5788</v>
      </c>
      <c r="K8434" s="364"/>
    </row>
    <row r="8435" spans="1:13" ht="12.75" thickBot="1" x14ac:dyDescent="0.25">
      <c r="A8435" s="359" t="s">
        <v>15886</v>
      </c>
      <c r="B8435" s="385" t="s">
        <v>5789</v>
      </c>
      <c r="C8435" s="386" t="s">
        <v>6282</v>
      </c>
      <c r="D8435" s="385" t="s">
        <v>5791</v>
      </c>
      <c r="E8435" s="385" t="s">
        <v>449</v>
      </c>
      <c r="F8435" s="387">
        <v>20</v>
      </c>
      <c r="G8435" s="388" t="s">
        <v>5793</v>
      </c>
      <c r="H8435" s="389">
        <v>1</v>
      </c>
      <c r="I8435" s="432">
        <v>4.13</v>
      </c>
      <c r="J8435" s="372">
        <v>4.13</v>
      </c>
      <c r="K8435" s="371"/>
      <c r="L8435" s="488">
        <v>4.96</v>
      </c>
      <c r="M8435" s="488">
        <v>4.96</v>
      </c>
    </row>
    <row r="8436" spans="1:13" ht="12.75" thickTop="1" x14ac:dyDescent="0.2">
      <c r="A8436" s="359" t="s">
        <v>15887</v>
      </c>
      <c r="B8436" s="390" t="s">
        <v>5794</v>
      </c>
      <c r="C8436" s="391" t="s">
        <v>6283</v>
      </c>
      <c r="D8436" s="390" t="s">
        <v>5791</v>
      </c>
      <c r="E8436" s="390" t="s">
        <v>5557</v>
      </c>
      <c r="F8436" s="392" t="s">
        <v>5796</v>
      </c>
      <c r="G8436" s="393" t="s">
        <v>86</v>
      </c>
      <c r="H8436" s="394">
        <v>5.5399999999999998E-2</v>
      </c>
      <c r="I8436" s="395">
        <v>18.510000000000002</v>
      </c>
      <c r="J8436" s="395">
        <v>1.02</v>
      </c>
      <c r="K8436" s="379"/>
      <c r="L8436" s="491">
        <v>22.3</v>
      </c>
    </row>
    <row r="8437" spans="1:13" x14ac:dyDescent="0.2">
      <c r="A8437" s="359" t="s">
        <v>12702</v>
      </c>
      <c r="B8437" s="373" t="s">
        <v>5794</v>
      </c>
      <c r="C8437" s="374" t="s">
        <v>6197</v>
      </c>
      <c r="D8437" s="373" t="s">
        <v>5791</v>
      </c>
      <c r="E8437" s="373" t="s">
        <v>5364</v>
      </c>
      <c r="F8437" s="375" t="s">
        <v>5798</v>
      </c>
      <c r="G8437" s="376" t="s">
        <v>5885</v>
      </c>
      <c r="H8437" s="377">
        <v>3.0000000000000001E-3</v>
      </c>
      <c r="I8437" s="378">
        <v>154.26</v>
      </c>
      <c r="J8437" s="378">
        <v>0.46</v>
      </c>
      <c r="K8437" s="379"/>
      <c r="L8437" s="493">
        <v>185.84</v>
      </c>
    </row>
    <row r="8438" spans="1:13" x14ac:dyDescent="0.2">
      <c r="A8438" s="359" t="s">
        <v>12704</v>
      </c>
      <c r="B8438" s="373" t="s">
        <v>5794</v>
      </c>
      <c r="C8438" s="374" t="s">
        <v>5797</v>
      </c>
      <c r="D8438" s="373" t="s">
        <v>5791</v>
      </c>
      <c r="E8438" s="373" t="s">
        <v>5380</v>
      </c>
      <c r="F8438" s="375" t="s">
        <v>5798</v>
      </c>
      <c r="G8438" s="376" t="s">
        <v>5298</v>
      </c>
      <c r="H8438" s="377">
        <v>1.2166999999999999</v>
      </c>
      <c r="I8438" s="378">
        <v>0.54079999999999906</v>
      </c>
      <c r="J8438" s="378">
        <v>0.65</v>
      </c>
      <c r="K8438" s="379"/>
      <c r="L8438" s="493">
        <v>0.63</v>
      </c>
    </row>
    <row r="8439" spans="1:13" x14ac:dyDescent="0.2">
      <c r="A8439" s="359" t="s">
        <v>12705</v>
      </c>
      <c r="B8439" s="373" t="s">
        <v>5794</v>
      </c>
      <c r="C8439" s="374" t="s">
        <v>6284</v>
      </c>
      <c r="D8439" s="373" t="s">
        <v>5791</v>
      </c>
      <c r="E8439" s="373" t="s">
        <v>6285</v>
      </c>
      <c r="F8439" s="375" t="s">
        <v>5798</v>
      </c>
      <c r="G8439" s="376" t="s">
        <v>5298</v>
      </c>
      <c r="H8439" s="377">
        <v>8.5999999999999993E-2</v>
      </c>
      <c r="I8439" s="378">
        <v>23.35</v>
      </c>
      <c r="J8439" s="378">
        <v>2</v>
      </c>
      <c r="K8439" s="379"/>
      <c r="L8439" s="493">
        <v>28.14</v>
      </c>
    </row>
    <row r="8440" spans="1:13" x14ac:dyDescent="0.2">
      <c r="A8440" s="359" t="s">
        <v>12706</v>
      </c>
      <c r="B8440" s="360" t="s">
        <v>13669</v>
      </c>
      <c r="C8440" s="361" t="s">
        <v>5781</v>
      </c>
      <c r="D8440" s="360" t="s">
        <v>5782</v>
      </c>
      <c r="E8440" s="360" t="s">
        <v>5783</v>
      </c>
      <c r="F8440" s="362" t="s">
        <v>5784</v>
      </c>
      <c r="G8440" s="363" t="s">
        <v>5785</v>
      </c>
      <c r="H8440" s="361" t="s">
        <v>5786</v>
      </c>
      <c r="I8440" s="361" t="s">
        <v>5787</v>
      </c>
      <c r="J8440" s="361" t="s">
        <v>5788</v>
      </c>
      <c r="K8440" s="364"/>
      <c r="L8440" s="494"/>
    </row>
    <row r="8441" spans="1:13" x14ac:dyDescent="0.2">
      <c r="A8441" s="359" t="s">
        <v>12707</v>
      </c>
      <c r="B8441" s="365" t="s">
        <v>5789</v>
      </c>
      <c r="C8441" s="366" t="s">
        <v>6287</v>
      </c>
      <c r="D8441" s="365" t="s">
        <v>5791</v>
      </c>
      <c r="E8441" s="365" t="s">
        <v>451</v>
      </c>
      <c r="F8441" s="367">
        <v>20</v>
      </c>
      <c r="G8441" s="368" t="s">
        <v>5793</v>
      </c>
      <c r="H8441" s="369">
        <v>1</v>
      </c>
      <c r="I8441" s="370">
        <v>14.940000000000001</v>
      </c>
      <c r="J8441" s="370">
        <v>14.94</v>
      </c>
      <c r="K8441" s="371"/>
      <c r="L8441" s="495">
        <v>17.97</v>
      </c>
      <c r="M8441" s="488">
        <v>17.97</v>
      </c>
    </row>
    <row r="8442" spans="1:13" x14ac:dyDescent="0.2">
      <c r="A8442" s="359" t="s">
        <v>12708</v>
      </c>
      <c r="B8442" s="373" t="s">
        <v>5794</v>
      </c>
      <c r="C8442" s="374" t="s">
        <v>5840</v>
      </c>
      <c r="D8442" s="373" t="s">
        <v>5791</v>
      </c>
      <c r="E8442" s="373" t="s">
        <v>5288</v>
      </c>
      <c r="F8442" s="375" t="s">
        <v>5796</v>
      </c>
      <c r="G8442" s="376" t="s">
        <v>86</v>
      </c>
      <c r="H8442" s="377">
        <v>0.43890000000000001</v>
      </c>
      <c r="I8442" s="378">
        <v>18.510000000000002</v>
      </c>
      <c r="J8442" s="378">
        <v>8.1199999999999992</v>
      </c>
      <c r="K8442" s="379"/>
      <c r="L8442" s="493">
        <v>22.3</v>
      </c>
    </row>
    <row r="8443" spans="1:13" x14ac:dyDescent="0.2">
      <c r="A8443" s="359" t="s">
        <v>12709</v>
      </c>
      <c r="B8443" s="373" t="s">
        <v>5794</v>
      </c>
      <c r="C8443" s="374" t="s">
        <v>6196</v>
      </c>
      <c r="D8443" s="373" t="s">
        <v>5791</v>
      </c>
      <c r="E8443" s="373" t="s">
        <v>5378</v>
      </c>
      <c r="F8443" s="375" t="s">
        <v>5798</v>
      </c>
      <c r="G8443" s="376" t="s">
        <v>5298</v>
      </c>
      <c r="H8443" s="377">
        <v>0.95550000000000002</v>
      </c>
      <c r="I8443" s="378">
        <v>0.8320000000000044</v>
      </c>
      <c r="J8443" s="378">
        <v>0.79</v>
      </c>
      <c r="K8443" s="379"/>
      <c r="L8443" s="493">
        <v>0.97</v>
      </c>
    </row>
    <row r="8444" spans="1:13" x14ac:dyDescent="0.2">
      <c r="A8444" s="359" t="s">
        <v>12710</v>
      </c>
      <c r="B8444" s="373" t="s">
        <v>5794</v>
      </c>
      <c r="C8444" s="374" t="s">
        <v>5797</v>
      </c>
      <c r="D8444" s="373" t="s">
        <v>5791</v>
      </c>
      <c r="E8444" s="373" t="s">
        <v>5380</v>
      </c>
      <c r="F8444" s="375" t="s">
        <v>5798</v>
      </c>
      <c r="G8444" s="376" t="s">
        <v>5298</v>
      </c>
      <c r="H8444" s="377">
        <v>0.52500000000000002</v>
      </c>
      <c r="I8444" s="378">
        <v>0.52</v>
      </c>
      <c r="J8444" s="378">
        <v>0.27</v>
      </c>
      <c r="K8444" s="379"/>
      <c r="L8444" s="493">
        <v>0.63</v>
      </c>
    </row>
    <row r="8445" spans="1:13" x14ac:dyDescent="0.2">
      <c r="A8445" s="359" t="s">
        <v>12711</v>
      </c>
      <c r="B8445" s="373" t="s">
        <v>5794</v>
      </c>
      <c r="C8445" s="374" t="s">
        <v>5815</v>
      </c>
      <c r="D8445" s="373" t="s">
        <v>5791</v>
      </c>
      <c r="E8445" s="373" t="s">
        <v>5286</v>
      </c>
      <c r="F8445" s="375" t="s">
        <v>5796</v>
      </c>
      <c r="G8445" s="376" t="s">
        <v>86</v>
      </c>
      <c r="H8445" s="377">
        <v>0.4</v>
      </c>
      <c r="I8445" s="378">
        <v>11.07</v>
      </c>
      <c r="J8445" s="378">
        <v>4.42</v>
      </c>
      <c r="K8445" s="379"/>
      <c r="L8445" s="493">
        <v>13.34</v>
      </c>
    </row>
    <row r="8446" spans="1:13" x14ac:dyDescent="0.2">
      <c r="A8446" s="359" t="s">
        <v>15888</v>
      </c>
      <c r="B8446" s="396" t="s">
        <v>5794</v>
      </c>
      <c r="C8446" s="397" t="s">
        <v>6288</v>
      </c>
      <c r="D8446" s="396" t="s">
        <v>5791</v>
      </c>
      <c r="E8446" s="396" t="s">
        <v>6289</v>
      </c>
      <c r="F8446" s="398" t="s">
        <v>5798</v>
      </c>
      <c r="G8446" s="399" t="s">
        <v>5885</v>
      </c>
      <c r="H8446" s="400">
        <v>8.3000000000000001E-3</v>
      </c>
      <c r="I8446" s="430">
        <v>161.61000000000001</v>
      </c>
      <c r="J8446" s="380">
        <v>1.34</v>
      </c>
      <c r="K8446" s="379"/>
      <c r="L8446" s="489">
        <v>194.69</v>
      </c>
    </row>
    <row r="8447" spans="1:13" ht="12.75" thickBot="1" x14ac:dyDescent="0.25">
      <c r="A8447" s="359" t="s">
        <v>15889</v>
      </c>
      <c r="B8447" s="381" t="s">
        <v>13670</v>
      </c>
      <c r="C8447" s="382" t="s">
        <v>5781</v>
      </c>
      <c r="D8447" s="381" t="s">
        <v>5782</v>
      </c>
      <c r="E8447" s="381" t="s">
        <v>5783</v>
      </c>
      <c r="F8447" s="383" t="s">
        <v>5784</v>
      </c>
      <c r="G8447" s="384" t="s">
        <v>5785</v>
      </c>
      <c r="H8447" s="382" t="s">
        <v>5786</v>
      </c>
      <c r="I8447" s="431" t="s">
        <v>5787</v>
      </c>
      <c r="J8447" s="382" t="s">
        <v>5788</v>
      </c>
      <c r="K8447" s="364"/>
    </row>
    <row r="8448" spans="1:13" ht="12.75" thickTop="1" x14ac:dyDescent="0.2">
      <c r="A8448" s="359" t="s">
        <v>15890</v>
      </c>
      <c r="B8448" s="401" t="s">
        <v>5789</v>
      </c>
      <c r="C8448" s="402" t="s">
        <v>6484</v>
      </c>
      <c r="D8448" s="401" t="s">
        <v>5791</v>
      </c>
      <c r="E8448" s="401" t="s">
        <v>623</v>
      </c>
      <c r="F8448" s="403">
        <v>22</v>
      </c>
      <c r="G8448" s="404" t="s">
        <v>5885</v>
      </c>
      <c r="H8448" s="405">
        <v>1</v>
      </c>
      <c r="I8448" s="406">
        <v>166.91000000000003</v>
      </c>
      <c r="J8448" s="406">
        <v>166.91000000000003</v>
      </c>
      <c r="K8448" s="371"/>
      <c r="L8448" s="496">
        <v>201.09</v>
      </c>
      <c r="M8448" s="488">
        <v>201.09</v>
      </c>
    </row>
    <row r="8449" spans="1:13" x14ac:dyDescent="0.2">
      <c r="A8449" s="359" t="s">
        <v>12712</v>
      </c>
      <c r="B8449" s="373" t="s">
        <v>5794</v>
      </c>
      <c r="C8449" s="374" t="s">
        <v>5815</v>
      </c>
      <c r="D8449" s="373" t="s">
        <v>5791</v>
      </c>
      <c r="E8449" s="373" t="s">
        <v>5286</v>
      </c>
      <c r="F8449" s="375" t="s">
        <v>5796</v>
      </c>
      <c r="G8449" s="376" t="s">
        <v>86</v>
      </c>
      <c r="H8449" s="377">
        <v>1.89</v>
      </c>
      <c r="I8449" s="378">
        <v>11.07</v>
      </c>
      <c r="J8449" s="378">
        <v>20.92</v>
      </c>
      <c r="K8449" s="379"/>
      <c r="L8449" s="493">
        <v>13.34</v>
      </c>
    </row>
    <row r="8450" spans="1:13" x14ac:dyDescent="0.2">
      <c r="A8450" s="359" t="s">
        <v>12714</v>
      </c>
      <c r="B8450" s="373" t="s">
        <v>5794</v>
      </c>
      <c r="C8450" s="374" t="s">
        <v>6429</v>
      </c>
      <c r="D8450" s="373" t="s">
        <v>5791</v>
      </c>
      <c r="E8450" s="373" t="s">
        <v>6430</v>
      </c>
      <c r="F8450" s="375" t="s">
        <v>5798</v>
      </c>
      <c r="G8450" s="376" t="s">
        <v>5885</v>
      </c>
      <c r="H8450" s="377">
        <v>0.6</v>
      </c>
      <c r="I8450" s="378">
        <v>125.07</v>
      </c>
      <c r="J8450" s="378">
        <v>75.040000000000006</v>
      </c>
      <c r="K8450" s="379"/>
      <c r="L8450" s="493">
        <v>150.66999999999999</v>
      </c>
    </row>
    <row r="8451" spans="1:13" x14ac:dyDescent="0.2">
      <c r="A8451" s="359" t="s">
        <v>12715</v>
      </c>
      <c r="B8451" s="373" t="s">
        <v>5794</v>
      </c>
      <c r="C8451" s="374" t="s">
        <v>5967</v>
      </c>
      <c r="D8451" s="373" t="s">
        <v>5791</v>
      </c>
      <c r="E8451" s="373" t="s">
        <v>5375</v>
      </c>
      <c r="F8451" s="375" t="s">
        <v>5798</v>
      </c>
      <c r="G8451" s="376" t="s">
        <v>5885</v>
      </c>
      <c r="H8451" s="377">
        <v>0.6</v>
      </c>
      <c r="I8451" s="378">
        <v>118.26</v>
      </c>
      <c r="J8451" s="378">
        <v>70.95</v>
      </c>
      <c r="K8451" s="379"/>
      <c r="L8451" s="493">
        <v>142.47</v>
      </c>
    </row>
    <row r="8452" spans="1:13" x14ac:dyDescent="0.2">
      <c r="A8452" s="359" t="s">
        <v>12716</v>
      </c>
      <c r="B8452" s="360" t="s">
        <v>13671</v>
      </c>
      <c r="C8452" s="361" t="s">
        <v>5781</v>
      </c>
      <c r="D8452" s="360" t="s">
        <v>5782</v>
      </c>
      <c r="E8452" s="360" t="s">
        <v>5783</v>
      </c>
      <c r="F8452" s="362" t="s">
        <v>5784</v>
      </c>
      <c r="G8452" s="363" t="s">
        <v>5785</v>
      </c>
      <c r="H8452" s="361" t="s">
        <v>5786</v>
      </c>
      <c r="I8452" s="361" t="s">
        <v>5787</v>
      </c>
      <c r="J8452" s="361" t="s">
        <v>5788</v>
      </c>
      <c r="K8452" s="364"/>
      <c r="L8452" s="494"/>
    </row>
    <row r="8453" spans="1:13" x14ac:dyDescent="0.2">
      <c r="A8453" s="359" t="s">
        <v>12717</v>
      </c>
      <c r="B8453" s="365" t="s">
        <v>5789</v>
      </c>
      <c r="C8453" s="366" t="s">
        <v>6486</v>
      </c>
      <c r="D8453" s="365" t="s">
        <v>5791</v>
      </c>
      <c r="E8453" s="365" t="s">
        <v>625</v>
      </c>
      <c r="F8453" s="367">
        <v>22</v>
      </c>
      <c r="G8453" s="368" t="s">
        <v>5793</v>
      </c>
      <c r="H8453" s="369">
        <v>1</v>
      </c>
      <c r="I8453" s="370">
        <v>32.700000000000003</v>
      </c>
      <c r="J8453" s="370">
        <v>32.700000000000003</v>
      </c>
      <c r="K8453" s="371"/>
      <c r="L8453" s="495">
        <v>39.369999999999997</v>
      </c>
      <c r="M8453" s="488">
        <v>39.369999999999997</v>
      </c>
    </row>
    <row r="8454" spans="1:13" x14ac:dyDescent="0.2">
      <c r="A8454" s="359" t="s">
        <v>12718</v>
      </c>
      <c r="B8454" s="373" t="s">
        <v>5794</v>
      </c>
      <c r="C8454" s="374" t="s">
        <v>5840</v>
      </c>
      <c r="D8454" s="373" t="s">
        <v>5791</v>
      </c>
      <c r="E8454" s="373" t="s">
        <v>5288</v>
      </c>
      <c r="F8454" s="375" t="s">
        <v>5796</v>
      </c>
      <c r="G8454" s="376" t="s">
        <v>86</v>
      </c>
      <c r="H8454" s="377">
        <v>0.27700000000000002</v>
      </c>
      <c r="I8454" s="378">
        <v>18.510000000000002</v>
      </c>
      <c r="J8454" s="378">
        <v>5.12</v>
      </c>
      <c r="K8454" s="379"/>
      <c r="L8454" s="493">
        <v>22.3</v>
      </c>
    </row>
    <row r="8455" spans="1:13" x14ac:dyDescent="0.2">
      <c r="A8455" s="359" t="s">
        <v>12719</v>
      </c>
      <c r="B8455" s="373" t="s">
        <v>5794</v>
      </c>
      <c r="C8455" s="374" t="s">
        <v>5815</v>
      </c>
      <c r="D8455" s="373" t="s">
        <v>5791</v>
      </c>
      <c r="E8455" s="373" t="s">
        <v>5286</v>
      </c>
      <c r="F8455" s="375" t="s">
        <v>5796</v>
      </c>
      <c r="G8455" s="376" t="s">
        <v>86</v>
      </c>
      <c r="H8455" s="377">
        <v>0.2863</v>
      </c>
      <c r="I8455" s="378">
        <v>11.07</v>
      </c>
      <c r="J8455" s="378">
        <v>3.16</v>
      </c>
      <c r="K8455" s="379"/>
      <c r="L8455" s="493">
        <v>13.34</v>
      </c>
    </row>
    <row r="8456" spans="1:13" x14ac:dyDescent="0.2">
      <c r="A8456" s="359" t="s">
        <v>12720</v>
      </c>
      <c r="B8456" s="373" t="s">
        <v>5794</v>
      </c>
      <c r="C8456" s="374" t="s">
        <v>6487</v>
      </c>
      <c r="D8456" s="373" t="s">
        <v>5791</v>
      </c>
      <c r="E8456" s="373" t="s">
        <v>6488</v>
      </c>
      <c r="F8456" s="375" t="s">
        <v>5798</v>
      </c>
      <c r="G8456" s="376" t="s">
        <v>5885</v>
      </c>
      <c r="H8456" s="377">
        <v>5.0999999999999997E-2</v>
      </c>
      <c r="I8456" s="378">
        <v>409.23</v>
      </c>
      <c r="J8456" s="378">
        <v>20.87</v>
      </c>
      <c r="K8456" s="379"/>
      <c r="L8456" s="493">
        <v>493</v>
      </c>
    </row>
    <row r="8457" spans="1:13" x14ac:dyDescent="0.2">
      <c r="A8457" s="359" t="s">
        <v>15891</v>
      </c>
      <c r="B8457" s="396" t="s">
        <v>5794</v>
      </c>
      <c r="C8457" s="397" t="s">
        <v>6489</v>
      </c>
      <c r="D8457" s="396" t="s">
        <v>5791</v>
      </c>
      <c r="E8457" s="396" t="s">
        <v>6490</v>
      </c>
      <c r="F8457" s="398" t="s">
        <v>5798</v>
      </c>
      <c r="G8457" s="399" t="s">
        <v>5385</v>
      </c>
      <c r="H8457" s="400">
        <v>0.85709999999999997</v>
      </c>
      <c r="I8457" s="430">
        <v>0.24</v>
      </c>
      <c r="J8457" s="380">
        <v>0.2</v>
      </c>
      <c r="K8457" s="379"/>
      <c r="L8457" s="489">
        <v>0.28999999999999998</v>
      </c>
    </row>
    <row r="8458" spans="1:13" ht="24.75" thickBot="1" x14ac:dyDescent="0.25">
      <c r="A8458" s="359" t="s">
        <v>15892</v>
      </c>
      <c r="B8458" s="396" t="s">
        <v>5794</v>
      </c>
      <c r="C8458" s="397" t="s">
        <v>6491</v>
      </c>
      <c r="D8458" s="396" t="s">
        <v>5791</v>
      </c>
      <c r="E8458" s="396" t="s">
        <v>6492</v>
      </c>
      <c r="F8458" s="398" t="s">
        <v>5798</v>
      </c>
      <c r="G8458" s="399" t="s">
        <v>5793</v>
      </c>
      <c r="H8458" s="400">
        <v>1</v>
      </c>
      <c r="I8458" s="430">
        <v>1.8746823529411816</v>
      </c>
      <c r="J8458" s="380">
        <v>1.87</v>
      </c>
      <c r="K8458" s="379"/>
      <c r="L8458" s="489">
        <v>2.0299999999999998</v>
      </c>
    </row>
    <row r="8459" spans="1:13" ht="12.75" thickTop="1" x14ac:dyDescent="0.2">
      <c r="A8459" s="359" t="s">
        <v>15893</v>
      </c>
      <c r="B8459" s="390" t="s">
        <v>5794</v>
      </c>
      <c r="C8459" s="391" t="s">
        <v>6493</v>
      </c>
      <c r="D8459" s="390" t="s">
        <v>5791</v>
      </c>
      <c r="E8459" s="390" t="s">
        <v>6494</v>
      </c>
      <c r="F8459" s="392" t="s">
        <v>5798</v>
      </c>
      <c r="G8459" s="393" t="s">
        <v>6495</v>
      </c>
      <c r="H8459" s="394">
        <v>16.5</v>
      </c>
      <c r="I8459" s="395">
        <v>0.09</v>
      </c>
      <c r="J8459" s="395">
        <v>1.48</v>
      </c>
      <c r="K8459" s="379"/>
      <c r="L8459" s="491">
        <v>0.12</v>
      </c>
    </row>
    <row r="8460" spans="1:13" x14ac:dyDescent="0.2">
      <c r="A8460" s="359" t="s">
        <v>12721</v>
      </c>
      <c r="B8460" s="360" t="s">
        <v>13672</v>
      </c>
      <c r="C8460" s="361" t="s">
        <v>5781</v>
      </c>
      <c r="D8460" s="360" t="s">
        <v>5782</v>
      </c>
      <c r="E8460" s="360" t="s">
        <v>5783</v>
      </c>
      <c r="F8460" s="362" t="s">
        <v>5784</v>
      </c>
      <c r="G8460" s="363" t="s">
        <v>5785</v>
      </c>
      <c r="H8460" s="361" t="s">
        <v>5786</v>
      </c>
      <c r="I8460" s="361" t="s">
        <v>5787</v>
      </c>
      <c r="J8460" s="361" t="s">
        <v>5788</v>
      </c>
      <c r="K8460" s="364"/>
      <c r="L8460" s="494"/>
    </row>
    <row r="8461" spans="1:13" ht="24" x14ac:dyDescent="0.2">
      <c r="A8461" s="359" t="s">
        <v>12723</v>
      </c>
      <c r="B8461" s="365" t="s">
        <v>5789</v>
      </c>
      <c r="C8461" s="366" t="s">
        <v>13673</v>
      </c>
      <c r="D8461" s="365" t="s">
        <v>5791</v>
      </c>
      <c r="E8461" s="365" t="s">
        <v>2871</v>
      </c>
      <c r="F8461" s="367">
        <v>22</v>
      </c>
      <c r="G8461" s="368" t="s">
        <v>5793</v>
      </c>
      <c r="H8461" s="369">
        <v>1</v>
      </c>
      <c r="I8461" s="370">
        <v>125.84</v>
      </c>
      <c r="J8461" s="370">
        <v>125.84</v>
      </c>
      <c r="K8461" s="371"/>
      <c r="L8461" s="495">
        <v>151.57</v>
      </c>
      <c r="M8461" s="488">
        <v>151.57</v>
      </c>
    </row>
    <row r="8462" spans="1:13" x14ac:dyDescent="0.2">
      <c r="A8462" s="359" t="s">
        <v>12724</v>
      </c>
      <c r="B8462" s="373" t="s">
        <v>5794</v>
      </c>
      <c r="C8462" s="374" t="s">
        <v>5840</v>
      </c>
      <c r="D8462" s="373" t="s">
        <v>5791</v>
      </c>
      <c r="E8462" s="373" t="s">
        <v>5288</v>
      </c>
      <c r="F8462" s="375" t="s">
        <v>5796</v>
      </c>
      <c r="G8462" s="376" t="s">
        <v>86</v>
      </c>
      <c r="H8462" s="377">
        <v>0.60829999999999995</v>
      </c>
      <c r="I8462" s="378">
        <v>18.510000000000002</v>
      </c>
      <c r="J8462" s="378">
        <v>11.25</v>
      </c>
      <c r="K8462" s="379"/>
      <c r="L8462" s="493">
        <v>22.3</v>
      </c>
    </row>
    <row r="8463" spans="1:13" x14ac:dyDescent="0.2">
      <c r="A8463" s="359" t="s">
        <v>12725</v>
      </c>
      <c r="B8463" s="373" t="s">
        <v>5794</v>
      </c>
      <c r="C8463" s="374" t="s">
        <v>5815</v>
      </c>
      <c r="D8463" s="373" t="s">
        <v>5791</v>
      </c>
      <c r="E8463" s="373" t="s">
        <v>5286</v>
      </c>
      <c r="F8463" s="375" t="s">
        <v>5796</v>
      </c>
      <c r="G8463" s="376" t="s">
        <v>86</v>
      </c>
      <c r="H8463" s="377">
        <v>0.85440000000000005</v>
      </c>
      <c r="I8463" s="378">
        <v>11.07</v>
      </c>
      <c r="J8463" s="378">
        <v>9.4499999999999993</v>
      </c>
      <c r="K8463" s="379"/>
      <c r="L8463" s="493">
        <v>13.34</v>
      </c>
    </row>
    <row r="8464" spans="1:13" x14ac:dyDescent="0.2">
      <c r="A8464" s="359" t="s">
        <v>12726</v>
      </c>
      <c r="B8464" s="373" t="s">
        <v>5794</v>
      </c>
      <c r="C8464" s="374" t="s">
        <v>13257</v>
      </c>
      <c r="D8464" s="373" t="s">
        <v>5791</v>
      </c>
      <c r="E8464" s="373" t="s">
        <v>13258</v>
      </c>
      <c r="F8464" s="375" t="s">
        <v>5798</v>
      </c>
      <c r="G8464" s="376" t="s">
        <v>5298</v>
      </c>
      <c r="H8464" s="377">
        <v>4.5</v>
      </c>
      <c r="I8464" s="378">
        <v>1.1559600000000025</v>
      </c>
      <c r="J8464" s="378">
        <v>5.2</v>
      </c>
      <c r="K8464" s="379"/>
      <c r="L8464" s="493">
        <v>1.38</v>
      </c>
    </row>
    <row r="8465" spans="1:13" x14ac:dyDescent="0.2">
      <c r="A8465" s="359" t="s">
        <v>12727</v>
      </c>
      <c r="B8465" s="373" t="s">
        <v>5794</v>
      </c>
      <c r="C8465" s="374" t="s">
        <v>5797</v>
      </c>
      <c r="D8465" s="373" t="s">
        <v>5791</v>
      </c>
      <c r="E8465" s="373" t="s">
        <v>5380</v>
      </c>
      <c r="F8465" s="375" t="s">
        <v>5798</v>
      </c>
      <c r="G8465" s="376" t="s">
        <v>5298</v>
      </c>
      <c r="H8465" s="377">
        <v>1.3</v>
      </c>
      <c r="I8465" s="378">
        <v>0.52</v>
      </c>
      <c r="J8465" s="378">
        <v>0.67</v>
      </c>
      <c r="K8465" s="379"/>
      <c r="L8465" s="493">
        <v>0.63</v>
      </c>
    </row>
    <row r="8466" spans="1:13" x14ac:dyDescent="0.2">
      <c r="A8466" s="359" t="s">
        <v>12728</v>
      </c>
      <c r="B8466" s="373" t="s">
        <v>5794</v>
      </c>
      <c r="C8466" s="374" t="s">
        <v>13674</v>
      </c>
      <c r="D8466" s="373" t="s">
        <v>5791</v>
      </c>
      <c r="E8466" s="373" t="s">
        <v>13675</v>
      </c>
      <c r="F8466" s="375" t="s">
        <v>5798</v>
      </c>
      <c r="G8466" s="376" t="s">
        <v>5793</v>
      </c>
      <c r="H8466" s="377">
        <v>1.05</v>
      </c>
      <c r="I8466" s="378">
        <v>94.55</v>
      </c>
      <c r="J8466" s="378">
        <v>99.27</v>
      </c>
      <c r="K8466" s="379"/>
      <c r="L8466" s="493">
        <v>113.91</v>
      </c>
    </row>
    <row r="8467" spans="1:13" x14ac:dyDescent="0.2">
      <c r="A8467" s="359" t="s">
        <v>15894</v>
      </c>
      <c r="B8467" s="381" t="s">
        <v>13676</v>
      </c>
      <c r="C8467" s="382" t="s">
        <v>5781</v>
      </c>
      <c r="D8467" s="381" t="s">
        <v>5782</v>
      </c>
      <c r="E8467" s="381" t="s">
        <v>5783</v>
      </c>
      <c r="F8467" s="383" t="s">
        <v>5784</v>
      </c>
      <c r="G8467" s="384" t="s">
        <v>5785</v>
      </c>
      <c r="H8467" s="382" t="s">
        <v>5786</v>
      </c>
      <c r="I8467" s="431" t="s">
        <v>5787</v>
      </c>
      <c r="J8467" s="382" t="s">
        <v>5788</v>
      </c>
      <c r="K8467" s="364"/>
    </row>
    <row r="8468" spans="1:13" ht="36.75" thickBot="1" x14ac:dyDescent="0.25">
      <c r="A8468" s="359" t="s">
        <v>15895</v>
      </c>
      <c r="B8468" s="385" t="s">
        <v>5789</v>
      </c>
      <c r="C8468" s="386" t="s">
        <v>13677</v>
      </c>
      <c r="D8468" s="385" t="s">
        <v>5791</v>
      </c>
      <c r="E8468" s="385" t="s">
        <v>2874</v>
      </c>
      <c r="F8468" s="387">
        <v>27</v>
      </c>
      <c r="G8468" s="388" t="s">
        <v>172</v>
      </c>
      <c r="H8468" s="389">
        <v>1</v>
      </c>
      <c r="I8468" s="432">
        <v>31.669999999999998</v>
      </c>
      <c r="J8468" s="372">
        <v>31.669999999999998</v>
      </c>
      <c r="K8468" s="371"/>
      <c r="L8468" s="488">
        <v>38.119999999999997</v>
      </c>
      <c r="M8468" s="488">
        <v>38.119999999999997</v>
      </c>
    </row>
    <row r="8469" spans="1:13" ht="12.75" thickTop="1" x14ac:dyDescent="0.2">
      <c r="A8469" s="359" t="s">
        <v>15896</v>
      </c>
      <c r="B8469" s="390" t="s">
        <v>5794</v>
      </c>
      <c r="C8469" s="391" t="s">
        <v>5840</v>
      </c>
      <c r="D8469" s="390" t="s">
        <v>5791</v>
      </c>
      <c r="E8469" s="390" t="s">
        <v>5288</v>
      </c>
      <c r="F8469" s="392" t="s">
        <v>5796</v>
      </c>
      <c r="G8469" s="393" t="s">
        <v>86</v>
      </c>
      <c r="H8469" s="394">
        <v>0.22900000000000001</v>
      </c>
      <c r="I8469" s="395">
        <v>18.510000000000002</v>
      </c>
      <c r="J8469" s="395">
        <v>4.2300000000000004</v>
      </c>
      <c r="K8469" s="379"/>
      <c r="L8469" s="491">
        <v>22.3</v>
      </c>
    </row>
    <row r="8470" spans="1:13" x14ac:dyDescent="0.2">
      <c r="A8470" s="359" t="s">
        <v>12729</v>
      </c>
      <c r="B8470" s="373" t="s">
        <v>5794</v>
      </c>
      <c r="C8470" s="374" t="s">
        <v>5797</v>
      </c>
      <c r="D8470" s="373" t="s">
        <v>5791</v>
      </c>
      <c r="E8470" s="373" t="s">
        <v>5380</v>
      </c>
      <c r="F8470" s="375" t="s">
        <v>5798</v>
      </c>
      <c r="G8470" s="376" t="s">
        <v>5298</v>
      </c>
      <c r="H8470" s="377">
        <v>13.274900000000001</v>
      </c>
      <c r="I8470" s="378">
        <v>0.52668571428571487</v>
      </c>
      <c r="J8470" s="378">
        <v>6.99</v>
      </c>
      <c r="K8470" s="379"/>
      <c r="L8470" s="493">
        <v>0.63</v>
      </c>
    </row>
    <row r="8471" spans="1:13" x14ac:dyDescent="0.2">
      <c r="A8471" s="359" t="s">
        <v>12731</v>
      </c>
      <c r="B8471" s="373" t="s">
        <v>5794</v>
      </c>
      <c r="C8471" s="374" t="s">
        <v>6250</v>
      </c>
      <c r="D8471" s="373" t="s">
        <v>5791</v>
      </c>
      <c r="E8471" s="373" t="s">
        <v>5413</v>
      </c>
      <c r="F8471" s="375" t="s">
        <v>5798</v>
      </c>
      <c r="G8471" s="376" t="s">
        <v>5305</v>
      </c>
      <c r="H8471" s="377">
        <v>1E-4</v>
      </c>
      <c r="I8471" s="378">
        <v>12.5</v>
      </c>
      <c r="J8471" s="378">
        <v>0</v>
      </c>
      <c r="K8471" s="379"/>
      <c r="L8471" s="493">
        <v>15.06</v>
      </c>
    </row>
    <row r="8472" spans="1:13" x14ac:dyDescent="0.2">
      <c r="A8472" s="359" t="s">
        <v>12732</v>
      </c>
      <c r="B8472" s="373" t="s">
        <v>5794</v>
      </c>
      <c r="C8472" s="374" t="s">
        <v>5815</v>
      </c>
      <c r="D8472" s="373" t="s">
        <v>5791</v>
      </c>
      <c r="E8472" s="373" t="s">
        <v>5286</v>
      </c>
      <c r="F8472" s="375" t="s">
        <v>5796</v>
      </c>
      <c r="G8472" s="376" t="s">
        <v>86</v>
      </c>
      <c r="H8472" s="377">
        <v>0.64229999999999998</v>
      </c>
      <c r="I8472" s="378">
        <v>11.07</v>
      </c>
      <c r="J8472" s="378">
        <v>7.11</v>
      </c>
      <c r="K8472" s="379"/>
      <c r="L8472" s="493">
        <v>13.34</v>
      </c>
    </row>
    <row r="8473" spans="1:13" x14ac:dyDescent="0.2">
      <c r="A8473" s="359" t="s">
        <v>12733</v>
      </c>
      <c r="B8473" s="373" t="s">
        <v>5794</v>
      </c>
      <c r="C8473" s="374" t="s">
        <v>6429</v>
      </c>
      <c r="D8473" s="373" t="s">
        <v>5791</v>
      </c>
      <c r="E8473" s="373" t="s">
        <v>6430</v>
      </c>
      <c r="F8473" s="375" t="s">
        <v>5798</v>
      </c>
      <c r="G8473" s="376" t="s">
        <v>5885</v>
      </c>
      <c r="H8473" s="377">
        <v>3.7600000000000001E-2</v>
      </c>
      <c r="I8473" s="378">
        <v>125.07</v>
      </c>
      <c r="J8473" s="378">
        <v>4.7</v>
      </c>
      <c r="K8473" s="379"/>
      <c r="L8473" s="493">
        <v>150.66999999999999</v>
      </c>
    </row>
    <row r="8474" spans="1:13" x14ac:dyDescent="0.2">
      <c r="A8474" s="359" t="s">
        <v>12734</v>
      </c>
      <c r="B8474" s="373" t="s">
        <v>5794</v>
      </c>
      <c r="C8474" s="374" t="s">
        <v>5966</v>
      </c>
      <c r="D8474" s="373" t="s">
        <v>5791</v>
      </c>
      <c r="E8474" s="373" t="s">
        <v>5538</v>
      </c>
      <c r="F8474" s="375" t="s">
        <v>5798</v>
      </c>
      <c r="G8474" s="376" t="s">
        <v>5885</v>
      </c>
      <c r="H8474" s="377">
        <v>3.6799999999999999E-2</v>
      </c>
      <c r="I8474" s="378">
        <v>146.86000000000001</v>
      </c>
      <c r="J8474" s="378">
        <v>5.4</v>
      </c>
      <c r="K8474" s="379"/>
      <c r="L8474" s="493">
        <v>176.93</v>
      </c>
    </row>
    <row r="8475" spans="1:13" x14ac:dyDescent="0.2">
      <c r="A8475" s="359" t="s">
        <v>12735</v>
      </c>
      <c r="B8475" s="373" t="s">
        <v>5794</v>
      </c>
      <c r="C8475" s="374" t="s">
        <v>13226</v>
      </c>
      <c r="D8475" s="373" t="s">
        <v>5791</v>
      </c>
      <c r="E8475" s="373" t="s">
        <v>13227</v>
      </c>
      <c r="F8475" s="375" t="s">
        <v>5798</v>
      </c>
      <c r="G8475" s="376" t="s">
        <v>5298</v>
      </c>
      <c r="H8475" s="377">
        <v>1.0699999999999999E-2</v>
      </c>
      <c r="I8475" s="378">
        <v>7.81</v>
      </c>
      <c r="J8475" s="378">
        <v>0.08</v>
      </c>
      <c r="K8475" s="379"/>
      <c r="L8475" s="493">
        <v>9.42</v>
      </c>
    </row>
    <row r="8476" spans="1:13" x14ac:dyDescent="0.2">
      <c r="A8476" s="359" t="s">
        <v>15897</v>
      </c>
      <c r="B8476" s="396" t="s">
        <v>5794</v>
      </c>
      <c r="C8476" s="397" t="s">
        <v>6258</v>
      </c>
      <c r="D8476" s="396" t="s">
        <v>5791</v>
      </c>
      <c r="E8476" s="396" t="s">
        <v>5414</v>
      </c>
      <c r="F8476" s="398" t="s">
        <v>5798</v>
      </c>
      <c r="G8476" s="399" t="s">
        <v>5305</v>
      </c>
      <c r="H8476" s="400">
        <v>2.0000000000000001E-4</v>
      </c>
      <c r="I8476" s="430">
        <v>9.0299999999999994</v>
      </c>
      <c r="J8476" s="380">
        <v>0</v>
      </c>
      <c r="K8476" s="379"/>
      <c r="L8476" s="489">
        <v>10.88</v>
      </c>
    </row>
    <row r="8477" spans="1:13" ht="12.75" thickBot="1" x14ac:dyDescent="0.25">
      <c r="A8477" s="359" t="s">
        <v>15898</v>
      </c>
      <c r="B8477" s="396" t="s">
        <v>5794</v>
      </c>
      <c r="C8477" s="397" t="s">
        <v>6259</v>
      </c>
      <c r="D8477" s="396" t="s">
        <v>5791</v>
      </c>
      <c r="E8477" s="396" t="s">
        <v>5411</v>
      </c>
      <c r="F8477" s="398" t="s">
        <v>5798</v>
      </c>
      <c r="G8477" s="399" t="s">
        <v>5305</v>
      </c>
      <c r="H8477" s="400">
        <v>2.9999999999999997E-4</v>
      </c>
      <c r="I8477" s="430">
        <v>2.2400000000000002</v>
      </c>
      <c r="J8477" s="380">
        <v>0</v>
      </c>
      <c r="K8477" s="379"/>
      <c r="L8477" s="489">
        <v>2.71</v>
      </c>
    </row>
    <row r="8478" spans="1:13" ht="12.75" thickTop="1" x14ac:dyDescent="0.2">
      <c r="A8478" s="359" t="s">
        <v>15899</v>
      </c>
      <c r="B8478" s="390" t="s">
        <v>5794</v>
      </c>
      <c r="C8478" s="391" t="s">
        <v>6260</v>
      </c>
      <c r="D8478" s="390" t="s">
        <v>5791</v>
      </c>
      <c r="E8478" s="390" t="s">
        <v>5407</v>
      </c>
      <c r="F8478" s="392" t="s">
        <v>5798</v>
      </c>
      <c r="G8478" s="393" t="s">
        <v>5298</v>
      </c>
      <c r="H8478" s="394">
        <v>1E-4</v>
      </c>
      <c r="I8478" s="395">
        <v>27.94</v>
      </c>
      <c r="J8478" s="395">
        <v>0</v>
      </c>
      <c r="K8478" s="379"/>
      <c r="L8478" s="491">
        <v>33.659999999999997</v>
      </c>
    </row>
    <row r="8479" spans="1:13" ht="36" x14ac:dyDescent="0.2">
      <c r="A8479" s="359" t="s">
        <v>12736</v>
      </c>
      <c r="B8479" s="373" t="s">
        <v>5794</v>
      </c>
      <c r="C8479" s="374" t="s">
        <v>13678</v>
      </c>
      <c r="D8479" s="373" t="s">
        <v>5791</v>
      </c>
      <c r="E8479" s="373" t="s">
        <v>13679</v>
      </c>
      <c r="F8479" s="375" t="s">
        <v>5798</v>
      </c>
      <c r="G8479" s="376" t="s">
        <v>5305</v>
      </c>
      <c r="H8479" s="377">
        <v>2.3999999999999998E-3</v>
      </c>
      <c r="I8479" s="378">
        <v>11.28</v>
      </c>
      <c r="J8479" s="378">
        <v>0.02</v>
      </c>
      <c r="K8479" s="379"/>
      <c r="L8479" s="493">
        <v>13.59</v>
      </c>
    </row>
    <row r="8480" spans="1:13" x14ac:dyDescent="0.2">
      <c r="A8480" s="359" t="s">
        <v>12738</v>
      </c>
      <c r="B8480" s="373" t="s">
        <v>5794</v>
      </c>
      <c r="C8480" s="374" t="s">
        <v>5965</v>
      </c>
      <c r="D8480" s="373" t="s">
        <v>5791</v>
      </c>
      <c r="E8480" s="373" t="s">
        <v>5358</v>
      </c>
      <c r="F8480" s="375" t="s">
        <v>5796</v>
      </c>
      <c r="G8480" s="376" t="s">
        <v>86</v>
      </c>
      <c r="H8480" s="377">
        <v>0.2316</v>
      </c>
      <c r="I8480" s="378">
        <v>13.28</v>
      </c>
      <c r="J8480" s="378">
        <v>3.07</v>
      </c>
      <c r="K8480" s="379"/>
      <c r="L8480" s="493">
        <v>16</v>
      </c>
    </row>
    <row r="8481" spans="1:13" x14ac:dyDescent="0.2">
      <c r="A8481" s="359" t="s">
        <v>12741</v>
      </c>
      <c r="B8481" s="373" t="s">
        <v>5794</v>
      </c>
      <c r="C8481" s="374" t="s">
        <v>6261</v>
      </c>
      <c r="D8481" s="373" t="s">
        <v>5791</v>
      </c>
      <c r="E8481" s="373" t="s">
        <v>5409</v>
      </c>
      <c r="F8481" s="375" t="s">
        <v>5798</v>
      </c>
      <c r="G8481" s="376" t="s">
        <v>5298</v>
      </c>
      <c r="H8481" s="377">
        <v>1E-4</v>
      </c>
      <c r="I8481" s="378">
        <v>23.16</v>
      </c>
      <c r="J8481" s="378">
        <v>0</v>
      </c>
      <c r="K8481" s="379"/>
      <c r="L8481" s="493">
        <v>27.91</v>
      </c>
    </row>
    <row r="8482" spans="1:13" x14ac:dyDescent="0.2">
      <c r="A8482" s="359" t="s">
        <v>12744</v>
      </c>
      <c r="B8482" s="373" t="s">
        <v>5794</v>
      </c>
      <c r="C8482" s="374" t="s">
        <v>13680</v>
      </c>
      <c r="D8482" s="373" t="s">
        <v>5791</v>
      </c>
      <c r="E8482" s="373" t="s">
        <v>5416</v>
      </c>
      <c r="F8482" s="375" t="s">
        <v>5798</v>
      </c>
      <c r="G8482" s="376" t="s">
        <v>5305</v>
      </c>
      <c r="H8482" s="377">
        <v>1</v>
      </c>
      <c r="I8482" s="378">
        <v>0.04</v>
      </c>
      <c r="J8482" s="378">
        <v>0.04</v>
      </c>
      <c r="K8482" s="379"/>
      <c r="L8482" s="493">
        <v>0.06</v>
      </c>
    </row>
    <row r="8483" spans="1:13" x14ac:dyDescent="0.2">
      <c r="A8483" s="359" t="s">
        <v>12745</v>
      </c>
      <c r="B8483" s="373" t="s">
        <v>5794</v>
      </c>
      <c r="C8483" s="374" t="s">
        <v>13681</v>
      </c>
      <c r="D8483" s="373" t="s">
        <v>5791</v>
      </c>
      <c r="E8483" s="373" t="s">
        <v>5432</v>
      </c>
      <c r="F8483" s="375" t="s">
        <v>5798</v>
      </c>
      <c r="G8483" s="376" t="s">
        <v>5298</v>
      </c>
      <c r="H8483" s="377">
        <v>4.1999999999999997E-3</v>
      </c>
      <c r="I8483" s="378">
        <v>8.73</v>
      </c>
      <c r="J8483" s="378">
        <v>0.03</v>
      </c>
      <c r="K8483" s="379"/>
      <c r="L8483" s="493">
        <v>10.52</v>
      </c>
    </row>
    <row r="8484" spans="1:13" x14ac:dyDescent="0.2">
      <c r="A8484" s="359" t="s">
        <v>12748</v>
      </c>
      <c r="B8484" s="360" t="s">
        <v>13682</v>
      </c>
      <c r="C8484" s="361" t="s">
        <v>5781</v>
      </c>
      <c r="D8484" s="360" t="s">
        <v>5782</v>
      </c>
      <c r="E8484" s="360" t="s">
        <v>5783</v>
      </c>
      <c r="F8484" s="362" t="s">
        <v>5784</v>
      </c>
      <c r="G8484" s="363" t="s">
        <v>5785</v>
      </c>
      <c r="H8484" s="361" t="s">
        <v>5786</v>
      </c>
      <c r="I8484" s="361" t="s">
        <v>5787</v>
      </c>
      <c r="J8484" s="361" t="s">
        <v>5788</v>
      </c>
      <c r="K8484" s="364"/>
      <c r="L8484" s="494"/>
    </row>
    <row r="8485" spans="1:13" x14ac:dyDescent="0.2">
      <c r="A8485" s="359" t="s">
        <v>15900</v>
      </c>
      <c r="B8485" s="385" t="s">
        <v>5789</v>
      </c>
      <c r="C8485" s="386" t="s">
        <v>5930</v>
      </c>
      <c r="D8485" s="385" t="s">
        <v>5791</v>
      </c>
      <c r="E8485" s="385" t="s">
        <v>236</v>
      </c>
      <c r="F8485" s="387">
        <v>2</v>
      </c>
      <c r="G8485" s="388" t="s">
        <v>5793</v>
      </c>
      <c r="H8485" s="389">
        <v>1</v>
      </c>
      <c r="I8485" s="432">
        <v>2.21</v>
      </c>
      <c r="J8485" s="372">
        <v>2.21</v>
      </c>
      <c r="K8485" s="371"/>
      <c r="L8485" s="488">
        <v>2.66</v>
      </c>
      <c r="M8485" s="488">
        <v>2.66</v>
      </c>
    </row>
    <row r="8486" spans="1:13" ht="12.75" thickBot="1" x14ac:dyDescent="0.25">
      <c r="A8486" s="359" t="s">
        <v>15901</v>
      </c>
      <c r="B8486" s="396" t="s">
        <v>5794</v>
      </c>
      <c r="C8486" s="397" t="s">
        <v>5815</v>
      </c>
      <c r="D8486" s="396" t="s">
        <v>5791</v>
      </c>
      <c r="E8486" s="396" t="s">
        <v>5286</v>
      </c>
      <c r="F8486" s="398" t="s">
        <v>5796</v>
      </c>
      <c r="G8486" s="399" t="s">
        <v>86</v>
      </c>
      <c r="H8486" s="400">
        <v>0.2</v>
      </c>
      <c r="I8486" s="430">
        <v>11.07</v>
      </c>
      <c r="J8486" s="380">
        <v>2.21</v>
      </c>
      <c r="K8486" s="379"/>
      <c r="L8486" s="489">
        <v>13.34</v>
      </c>
    </row>
    <row r="8487" spans="1:13" ht="12.75" thickTop="1" x14ac:dyDescent="0.2">
      <c r="A8487" s="359" t="s">
        <v>15902</v>
      </c>
      <c r="B8487" s="407" t="s">
        <v>13683</v>
      </c>
      <c r="C8487" s="408" t="s">
        <v>5781</v>
      </c>
      <c r="D8487" s="407" t="s">
        <v>5782</v>
      </c>
      <c r="E8487" s="407" t="s">
        <v>5783</v>
      </c>
      <c r="F8487" s="409" t="s">
        <v>5784</v>
      </c>
      <c r="G8487" s="410" t="s">
        <v>5785</v>
      </c>
      <c r="H8487" s="408" t="s">
        <v>5786</v>
      </c>
      <c r="I8487" s="408" t="s">
        <v>5787</v>
      </c>
      <c r="J8487" s="408" t="s">
        <v>5788</v>
      </c>
      <c r="K8487" s="364"/>
      <c r="L8487" s="492"/>
    </row>
    <row r="8488" spans="1:13" x14ac:dyDescent="0.2">
      <c r="A8488" s="359" t="s">
        <v>12751</v>
      </c>
      <c r="B8488" s="365" t="s">
        <v>5789</v>
      </c>
      <c r="C8488" s="366" t="s">
        <v>5923</v>
      </c>
      <c r="D8488" s="365" t="s">
        <v>5791</v>
      </c>
      <c r="E8488" s="365" t="s">
        <v>230</v>
      </c>
      <c r="F8488" s="367">
        <v>3</v>
      </c>
      <c r="G8488" s="368" t="s">
        <v>5885</v>
      </c>
      <c r="H8488" s="369">
        <v>1</v>
      </c>
      <c r="I8488" s="370">
        <v>36.269999999999996</v>
      </c>
      <c r="J8488" s="370">
        <v>36.269999999999996</v>
      </c>
      <c r="K8488" s="371"/>
      <c r="L8488" s="495">
        <v>43.7</v>
      </c>
      <c r="M8488" s="488">
        <v>43.7</v>
      </c>
    </row>
    <row r="8489" spans="1:13" x14ac:dyDescent="0.2">
      <c r="A8489" s="359" t="s">
        <v>12753</v>
      </c>
      <c r="B8489" s="373" t="s">
        <v>5794</v>
      </c>
      <c r="C8489" s="374" t="s">
        <v>5815</v>
      </c>
      <c r="D8489" s="373" t="s">
        <v>5791</v>
      </c>
      <c r="E8489" s="373" t="s">
        <v>5286</v>
      </c>
      <c r="F8489" s="375" t="s">
        <v>5796</v>
      </c>
      <c r="G8489" s="376" t="s">
        <v>86</v>
      </c>
      <c r="H8489" s="377">
        <v>0.72</v>
      </c>
      <c r="I8489" s="378">
        <v>11.056162500000005</v>
      </c>
      <c r="J8489" s="378">
        <v>7.96</v>
      </c>
      <c r="K8489" s="379"/>
      <c r="L8489" s="493">
        <v>13.34</v>
      </c>
    </row>
    <row r="8490" spans="1:13" x14ac:dyDescent="0.2">
      <c r="A8490" s="359" t="s">
        <v>12754</v>
      </c>
      <c r="B8490" s="373" t="s">
        <v>5794</v>
      </c>
      <c r="C8490" s="374" t="s">
        <v>5924</v>
      </c>
      <c r="D8490" s="373" t="s">
        <v>5791</v>
      </c>
      <c r="E8490" s="373" t="s">
        <v>5925</v>
      </c>
      <c r="F8490" s="375" t="s">
        <v>5798</v>
      </c>
      <c r="G8490" s="376" t="s">
        <v>86</v>
      </c>
      <c r="H8490" s="377">
        <v>0.4</v>
      </c>
      <c r="I8490" s="378">
        <v>70.78</v>
      </c>
      <c r="J8490" s="378">
        <v>28.31</v>
      </c>
      <c r="K8490" s="379"/>
      <c r="L8490" s="493">
        <v>85.27</v>
      </c>
    </row>
    <row r="8491" spans="1:13" x14ac:dyDescent="0.2">
      <c r="A8491" s="359" t="s">
        <v>15903</v>
      </c>
      <c r="B8491" s="381" t="s">
        <v>13684</v>
      </c>
      <c r="C8491" s="382" t="s">
        <v>5781</v>
      </c>
      <c r="D8491" s="381" t="s">
        <v>5782</v>
      </c>
      <c r="E8491" s="381" t="s">
        <v>5783</v>
      </c>
      <c r="F8491" s="383" t="s">
        <v>5784</v>
      </c>
      <c r="G8491" s="384" t="s">
        <v>5785</v>
      </c>
      <c r="H8491" s="382" t="s">
        <v>5786</v>
      </c>
      <c r="I8491" s="431" t="s">
        <v>5787</v>
      </c>
      <c r="J8491" s="382" t="s">
        <v>5788</v>
      </c>
      <c r="K8491" s="364"/>
    </row>
    <row r="8492" spans="1:13" ht="24.75" thickBot="1" x14ac:dyDescent="0.25">
      <c r="A8492" s="359" t="s">
        <v>15904</v>
      </c>
      <c r="B8492" s="385" t="s">
        <v>5789</v>
      </c>
      <c r="C8492" s="386" t="s">
        <v>5933</v>
      </c>
      <c r="D8492" s="385" t="s">
        <v>5791</v>
      </c>
      <c r="E8492" s="385" t="s">
        <v>6508</v>
      </c>
      <c r="F8492" s="387">
        <v>4</v>
      </c>
      <c r="G8492" s="388" t="s">
        <v>5793</v>
      </c>
      <c r="H8492" s="389">
        <v>1</v>
      </c>
      <c r="I8492" s="432">
        <v>2.25</v>
      </c>
      <c r="J8492" s="372">
        <v>2.25</v>
      </c>
      <c r="K8492" s="371"/>
      <c r="L8492" s="488">
        <v>2.71</v>
      </c>
      <c r="M8492" s="488">
        <v>2.71</v>
      </c>
    </row>
    <row r="8493" spans="1:13" ht="12.75" thickTop="1" x14ac:dyDescent="0.2">
      <c r="A8493" s="359" t="s">
        <v>15905</v>
      </c>
      <c r="B8493" s="390" t="s">
        <v>5794</v>
      </c>
      <c r="C8493" s="391" t="s">
        <v>5840</v>
      </c>
      <c r="D8493" s="390" t="s">
        <v>5791</v>
      </c>
      <c r="E8493" s="390" t="s">
        <v>5288</v>
      </c>
      <c r="F8493" s="392" t="s">
        <v>5796</v>
      </c>
      <c r="G8493" s="393" t="s">
        <v>86</v>
      </c>
      <c r="H8493" s="394">
        <v>6.7400000000000002E-2</v>
      </c>
      <c r="I8493" s="395">
        <v>18.510000000000002</v>
      </c>
      <c r="J8493" s="395">
        <v>1.24</v>
      </c>
      <c r="K8493" s="379"/>
      <c r="L8493" s="491">
        <v>22.3</v>
      </c>
    </row>
    <row r="8494" spans="1:13" x14ac:dyDescent="0.2">
      <c r="A8494" s="359" t="s">
        <v>12755</v>
      </c>
      <c r="B8494" s="373" t="s">
        <v>5794</v>
      </c>
      <c r="C8494" s="374" t="s">
        <v>5815</v>
      </c>
      <c r="D8494" s="373" t="s">
        <v>5791</v>
      </c>
      <c r="E8494" s="373" t="s">
        <v>5286</v>
      </c>
      <c r="F8494" s="375" t="s">
        <v>5796</v>
      </c>
      <c r="G8494" s="376" t="s">
        <v>86</v>
      </c>
      <c r="H8494" s="377">
        <v>9.1300000000000006E-2</v>
      </c>
      <c r="I8494" s="378">
        <v>11.07</v>
      </c>
      <c r="J8494" s="378">
        <v>1.01</v>
      </c>
      <c r="K8494" s="379"/>
      <c r="L8494" s="493">
        <v>13.34</v>
      </c>
    </row>
    <row r="8495" spans="1:13" x14ac:dyDescent="0.2">
      <c r="A8495" s="359" t="s">
        <v>12757</v>
      </c>
      <c r="B8495" s="360" t="s">
        <v>13685</v>
      </c>
      <c r="C8495" s="361" t="s">
        <v>5781</v>
      </c>
      <c r="D8495" s="360" t="s">
        <v>5782</v>
      </c>
      <c r="E8495" s="360" t="s">
        <v>5783</v>
      </c>
      <c r="F8495" s="362" t="s">
        <v>5784</v>
      </c>
      <c r="G8495" s="363" t="s">
        <v>5785</v>
      </c>
      <c r="H8495" s="361" t="s">
        <v>5786</v>
      </c>
      <c r="I8495" s="361" t="s">
        <v>5787</v>
      </c>
      <c r="J8495" s="361" t="s">
        <v>5788</v>
      </c>
      <c r="K8495" s="364"/>
      <c r="L8495" s="494"/>
    </row>
    <row r="8496" spans="1:13" ht="24" x14ac:dyDescent="0.2">
      <c r="A8496" s="359" t="s">
        <v>12758</v>
      </c>
      <c r="B8496" s="365" t="s">
        <v>5789</v>
      </c>
      <c r="C8496" s="366" t="s">
        <v>5935</v>
      </c>
      <c r="D8496" s="365" t="s">
        <v>217</v>
      </c>
      <c r="E8496" s="365" t="s">
        <v>243</v>
      </c>
      <c r="F8496" s="367" t="s">
        <v>5936</v>
      </c>
      <c r="G8496" s="368" t="s">
        <v>5793</v>
      </c>
      <c r="H8496" s="369">
        <v>1</v>
      </c>
      <c r="I8496" s="370">
        <v>2.65</v>
      </c>
      <c r="J8496" s="370">
        <v>2.65</v>
      </c>
      <c r="K8496" s="371"/>
      <c r="L8496" s="495">
        <v>3.2</v>
      </c>
      <c r="M8496" s="488">
        <v>3.2</v>
      </c>
    </row>
    <row r="8497" spans="1:13" ht="24" x14ac:dyDescent="0.2">
      <c r="A8497" s="359" t="s">
        <v>15906</v>
      </c>
      <c r="B8497" s="424" t="s">
        <v>5898</v>
      </c>
      <c r="C8497" s="425" t="s">
        <v>5906</v>
      </c>
      <c r="D8497" s="424" t="s">
        <v>217</v>
      </c>
      <c r="E8497" s="424" t="s">
        <v>5907</v>
      </c>
      <c r="F8497" s="426" t="s">
        <v>5908</v>
      </c>
      <c r="G8497" s="427" t="s">
        <v>185</v>
      </c>
      <c r="H8497" s="428">
        <v>4.4999999999999998E-2</v>
      </c>
      <c r="I8497" s="429">
        <v>23.82</v>
      </c>
      <c r="J8497" s="417">
        <v>1.07</v>
      </c>
      <c r="K8497" s="379"/>
      <c r="L8497" s="489">
        <v>28.7</v>
      </c>
    </row>
    <row r="8498" spans="1:13" ht="24.75" thickBot="1" x14ac:dyDescent="0.25">
      <c r="A8498" s="359" t="s">
        <v>15907</v>
      </c>
      <c r="B8498" s="424" t="s">
        <v>5898</v>
      </c>
      <c r="C8498" s="425" t="s">
        <v>5909</v>
      </c>
      <c r="D8498" s="424" t="s">
        <v>217</v>
      </c>
      <c r="E8498" s="424" t="s">
        <v>5455</v>
      </c>
      <c r="F8498" s="426" t="s">
        <v>5908</v>
      </c>
      <c r="G8498" s="427" t="s">
        <v>185</v>
      </c>
      <c r="H8498" s="428">
        <v>8.8999999999999996E-2</v>
      </c>
      <c r="I8498" s="429">
        <v>16.12</v>
      </c>
      <c r="J8498" s="417">
        <v>1.43</v>
      </c>
      <c r="K8498" s="379"/>
      <c r="L8498" s="489">
        <v>19.420000000000002</v>
      </c>
    </row>
    <row r="8499" spans="1:13" ht="24.75" thickTop="1" x14ac:dyDescent="0.2">
      <c r="A8499" s="359" t="s">
        <v>15908</v>
      </c>
      <c r="B8499" s="411" t="s">
        <v>5898</v>
      </c>
      <c r="C8499" s="412" t="s">
        <v>5937</v>
      </c>
      <c r="D8499" s="411" t="s">
        <v>217</v>
      </c>
      <c r="E8499" s="411" t="s">
        <v>5938</v>
      </c>
      <c r="F8499" s="413" t="s">
        <v>5901</v>
      </c>
      <c r="G8499" s="414" t="s">
        <v>5902</v>
      </c>
      <c r="H8499" s="415">
        <v>2.5000000000000001E-2</v>
      </c>
      <c r="I8499" s="416">
        <v>5.37</v>
      </c>
      <c r="J8499" s="416">
        <v>0.13</v>
      </c>
      <c r="K8499" s="379"/>
      <c r="L8499" s="491">
        <v>6.48</v>
      </c>
    </row>
    <row r="8500" spans="1:13" ht="24" x14ac:dyDescent="0.2">
      <c r="A8500" s="359" t="s">
        <v>12759</v>
      </c>
      <c r="B8500" s="418" t="s">
        <v>5898</v>
      </c>
      <c r="C8500" s="419" t="s">
        <v>5939</v>
      </c>
      <c r="D8500" s="418" t="s">
        <v>217</v>
      </c>
      <c r="E8500" s="418" t="s">
        <v>5940</v>
      </c>
      <c r="F8500" s="420" t="s">
        <v>5901</v>
      </c>
      <c r="G8500" s="421" t="s">
        <v>5905</v>
      </c>
      <c r="H8500" s="422">
        <v>4.2000000000000003E-2</v>
      </c>
      <c r="I8500" s="423">
        <v>0.69</v>
      </c>
      <c r="J8500" s="423">
        <v>0.02</v>
      </c>
      <c r="K8500" s="379"/>
      <c r="L8500" s="493">
        <v>0.84</v>
      </c>
    </row>
    <row r="8501" spans="1:13" x14ac:dyDescent="0.2">
      <c r="A8501" s="359" t="s">
        <v>12761</v>
      </c>
      <c r="B8501" s="360" t="s">
        <v>13686</v>
      </c>
      <c r="C8501" s="361" t="s">
        <v>5781</v>
      </c>
      <c r="D8501" s="360" t="s">
        <v>5782</v>
      </c>
      <c r="E8501" s="360" t="s">
        <v>5783</v>
      </c>
      <c r="F8501" s="362" t="s">
        <v>5784</v>
      </c>
      <c r="G8501" s="363" t="s">
        <v>5785</v>
      </c>
      <c r="H8501" s="361" t="s">
        <v>5786</v>
      </c>
      <c r="I8501" s="361" t="s">
        <v>5787</v>
      </c>
      <c r="J8501" s="361" t="s">
        <v>5788</v>
      </c>
      <c r="K8501" s="364"/>
      <c r="L8501" s="494"/>
    </row>
    <row r="8502" spans="1:13" ht="24" x14ac:dyDescent="0.2">
      <c r="A8502" s="359" t="s">
        <v>12762</v>
      </c>
      <c r="B8502" s="365" t="s">
        <v>5789</v>
      </c>
      <c r="C8502" s="366" t="s">
        <v>5884</v>
      </c>
      <c r="D8502" s="365" t="s">
        <v>5791</v>
      </c>
      <c r="E8502" s="365" t="s">
        <v>10563</v>
      </c>
      <c r="F8502" s="367">
        <v>2</v>
      </c>
      <c r="G8502" s="368" t="s">
        <v>5885</v>
      </c>
      <c r="H8502" s="369">
        <v>1</v>
      </c>
      <c r="I8502" s="370">
        <v>32.31</v>
      </c>
      <c r="J8502" s="370">
        <v>32.31</v>
      </c>
      <c r="K8502" s="371"/>
      <c r="L8502" s="495">
        <v>38.92</v>
      </c>
      <c r="M8502" s="488">
        <v>38.92</v>
      </c>
    </row>
    <row r="8503" spans="1:13" x14ac:dyDescent="0.2">
      <c r="A8503" s="359" t="s">
        <v>15909</v>
      </c>
      <c r="B8503" s="396" t="s">
        <v>5794</v>
      </c>
      <c r="C8503" s="397" t="s">
        <v>5840</v>
      </c>
      <c r="D8503" s="396" t="s">
        <v>5791</v>
      </c>
      <c r="E8503" s="396" t="s">
        <v>5288</v>
      </c>
      <c r="F8503" s="398" t="s">
        <v>5796</v>
      </c>
      <c r="G8503" s="399" t="s">
        <v>86</v>
      </c>
      <c r="H8503" s="400">
        <v>0.25</v>
      </c>
      <c r="I8503" s="430">
        <v>18.510000000000002</v>
      </c>
      <c r="J8503" s="380">
        <v>4.62</v>
      </c>
      <c r="K8503" s="379"/>
      <c r="L8503" s="489">
        <v>22.3</v>
      </c>
    </row>
    <row r="8504" spans="1:13" ht="12.75" thickBot="1" x14ac:dyDescent="0.25">
      <c r="A8504" s="359" t="s">
        <v>15910</v>
      </c>
      <c r="B8504" s="396" t="s">
        <v>5794</v>
      </c>
      <c r="C8504" s="397" t="s">
        <v>5815</v>
      </c>
      <c r="D8504" s="396" t="s">
        <v>5791</v>
      </c>
      <c r="E8504" s="396" t="s">
        <v>5286</v>
      </c>
      <c r="F8504" s="398" t="s">
        <v>5796</v>
      </c>
      <c r="G8504" s="399" t="s">
        <v>86</v>
      </c>
      <c r="H8504" s="400">
        <v>2.5</v>
      </c>
      <c r="I8504" s="430">
        <v>11.077907142857145</v>
      </c>
      <c r="J8504" s="380">
        <v>27.69</v>
      </c>
      <c r="K8504" s="379"/>
      <c r="L8504" s="489">
        <v>13.34</v>
      </c>
    </row>
    <row r="8505" spans="1:13" ht="12.75" thickTop="1" x14ac:dyDescent="0.2">
      <c r="A8505" s="359" t="s">
        <v>15911</v>
      </c>
      <c r="B8505" s="407" t="s">
        <v>13687</v>
      </c>
      <c r="C8505" s="408" t="s">
        <v>5781</v>
      </c>
      <c r="D8505" s="407" t="s">
        <v>5782</v>
      </c>
      <c r="E8505" s="407" t="s">
        <v>5783</v>
      </c>
      <c r="F8505" s="409" t="s">
        <v>5784</v>
      </c>
      <c r="G8505" s="410" t="s">
        <v>5785</v>
      </c>
      <c r="H8505" s="408" t="s">
        <v>5786</v>
      </c>
      <c r="I8505" s="408" t="s">
        <v>5787</v>
      </c>
      <c r="J8505" s="408" t="s">
        <v>5788</v>
      </c>
      <c r="K8505" s="364"/>
      <c r="L8505" s="492"/>
    </row>
    <row r="8506" spans="1:13" x14ac:dyDescent="0.2">
      <c r="A8506" s="359" t="s">
        <v>12763</v>
      </c>
      <c r="B8506" s="365" t="s">
        <v>5789</v>
      </c>
      <c r="C8506" s="366" t="s">
        <v>5923</v>
      </c>
      <c r="D8506" s="365" t="s">
        <v>5791</v>
      </c>
      <c r="E8506" s="365" t="s">
        <v>230</v>
      </c>
      <c r="F8506" s="367">
        <v>3</v>
      </c>
      <c r="G8506" s="368" t="s">
        <v>5885</v>
      </c>
      <c r="H8506" s="369">
        <v>1</v>
      </c>
      <c r="I8506" s="370">
        <v>36.269999999999996</v>
      </c>
      <c r="J8506" s="370">
        <v>36.269999999999996</v>
      </c>
      <c r="K8506" s="371"/>
      <c r="L8506" s="495">
        <v>43.7</v>
      </c>
      <c r="M8506" s="488">
        <v>43.7</v>
      </c>
    </row>
    <row r="8507" spans="1:13" x14ac:dyDescent="0.2">
      <c r="A8507" s="359" t="s">
        <v>12765</v>
      </c>
      <c r="B8507" s="373" t="s">
        <v>5794</v>
      </c>
      <c r="C8507" s="374" t="s">
        <v>5815</v>
      </c>
      <c r="D8507" s="373" t="s">
        <v>5791</v>
      </c>
      <c r="E8507" s="373" t="s">
        <v>5286</v>
      </c>
      <c r="F8507" s="375" t="s">
        <v>5796</v>
      </c>
      <c r="G8507" s="376" t="s">
        <v>86</v>
      </c>
      <c r="H8507" s="377">
        <v>0.72</v>
      </c>
      <c r="I8507" s="378">
        <v>11.056162500000005</v>
      </c>
      <c r="J8507" s="378">
        <v>7.96</v>
      </c>
      <c r="K8507" s="379"/>
      <c r="L8507" s="493">
        <v>13.34</v>
      </c>
    </row>
    <row r="8508" spans="1:13" x14ac:dyDescent="0.2">
      <c r="A8508" s="359" t="s">
        <v>12766</v>
      </c>
      <c r="B8508" s="373" t="s">
        <v>5794</v>
      </c>
      <c r="C8508" s="374" t="s">
        <v>5924</v>
      </c>
      <c r="D8508" s="373" t="s">
        <v>5791</v>
      </c>
      <c r="E8508" s="373" t="s">
        <v>5925</v>
      </c>
      <c r="F8508" s="375" t="s">
        <v>5798</v>
      </c>
      <c r="G8508" s="376" t="s">
        <v>86</v>
      </c>
      <c r="H8508" s="377">
        <v>0.4</v>
      </c>
      <c r="I8508" s="378">
        <v>70.78</v>
      </c>
      <c r="J8508" s="378">
        <v>28.31</v>
      </c>
      <c r="K8508" s="379"/>
      <c r="L8508" s="493">
        <v>85.27</v>
      </c>
    </row>
    <row r="8509" spans="1:13" x14ac:dyDescent="0.2">
      <c r="A8509" s="359" t="s">
        <v>15912</v>
      </c>
      <c r="B8509" s="381" t="s">
        <v>13688</v>
      </c>
      <c r="C8509" s="382" t="s">
        <v>5781</v>
      </c>
      <c r="D8509" s="381" t="s">
        <v>5782</v>
      </c>
      <c r="E8509" s="381" t="s">
        <v>5783</v>
      </c>
      <c r="F8509" s="383" t="s">
        <v>5784</v>
      </c>
      <c r="G8509" s="384" t="s">
        <v>5785</v>
      </c>
      <c r="H8509" s="382" t="s">
        <v>5786</v>
      </c>
      <c r="I8509" s="431" t="s">
        <v>5787</v>
      </c>
      <c r="J8509" s="382" t="s">
        <v>5788</v>
      </c>
      <c r="K8509" s="364"/>
    </row>
    <row r="8510" spans="1:13" ht="36.75" thickBot="1" x14ac:dyDescent="0.25">
      <c r="A8510" s="359" t="s">
        <v>15913</v>
      </c>
      <c r="B8510" s="385" t="s">
        <v>5789</v>
      </c>
      <c r="C8510" s="386" t="s">
        <v>7826</v>
      </c>
      <c r="D8510" s="385" t="s">
        <v>5791</v>
      </c>
      <c r="E8510" s="385" t="s">
        <v>13689</v>
      </c>
      <c r="F8510" s="387">
        <v>2</v>
      </c>
      <c r="G8510" s="388" t="s">
        <v>5793</v>
      </c>
      <c r="H8510" s="389">
        <v>1</v>
      </c>
      <c r="I8510" s="432">
        <v>63.24</v>
      </c>
      <c r="J8510" s="372">
        <v>63.239999999999988</v>
      </c>
      <c r="K8510" s="371"/>
      <c r="L8510" s="488">
        <v>76.09</v>
      </c>
      <c r="M8510" s="488">
        <v>76.09</v>
      </c>
    </row>
    <row r="8511" spans="1:13" ht="12.75" thickTop="1" x14ac:dyDescent="0.2">
      <c r="A8511" s="359" t="s">
        <v>15914</v>
      </c>
      <c r="B8511" s="390" t="s">
        <v>5794</v>
      </c>
      <c r="C8511" s="391" t="s">
        <v>5797</v>
      </c>
      <c r="D8511" s="390" t="s">
        <v>5791</v>
      </c>
      <c r="E8511" s="390" t="s">
        <v>5380</v>
      </c>
      <c r="F8511" s="392" t="s">
        <v>5798</v>
      </c>
      <c r="G8511" s="393" t="s">
        <v>5298</v>
      </c>
      <c r="H8511" s="394">
        <v>0.1196</v>
      </c>
      <c r="I8511" s="395">
        <v>0.52</v>
      </c>
      <c r="J8511" s="395">
        <v>0.06</v>
      </c>
      <c r="K8511" s="379"/>
      <c r="L8511" s="491">
        <v>0.63</v>
      </c>
    </row>
    <row r="8512" spans="1:13" x14ac:dyDescent="0.2">
      <c r="A8512" s="359" t="s">
        <v>12767</v>
      </c>
      <c r="B8512" s="373" t="s">
        <v>5794</v>
      </c>
      <c r="C8512" s="374" t="s">
        <v>5815</v>
      </c>
      <c r="D8512" s="373" t="s">
        <v>5791</v>
      </c>
      <c r="E8512" s="373" t="s">
        <v>5286</v>
      </c>
      <c r="F8512" s="375" t="s">
        <v>5796</v>
      </c>
      <c r="G8512" s="376" t="s">
        <v>86</v>
      </c>
      <c r="H8512" s="377">
        <v>0.48549999999999999</v>
      </c>
      <c r="I8512" s="378">
        <v>11.07</v>
      </c>
      <c r="J8512" s="378">
        <v>5.37</v>
      </c>
      <c r="K8512" s="379"/>
      <c r="L8512" s="493">
        <v>13.34</v>
      </c>
    </row>
    <row r="8513" spans="1:12" x14ac:dyDescent="0.2">
      <c r="A8513" s="359" t="s">
        <v>12769</v>
      </c>
      <c r="B8513" s="373" t="s">
        <v>5794</v>
      </c>
      <c r="C8513" s="374" t="s">
        <v>7830</v>
      </c>
      <c r="D8513" s="373" t="s">
        <v>5791</v>
      </c>
      <c r="E8513" s="373" t="s">
        <v>7831</v>
      </c>
      <c r="F8513" s="375" t="s">
        <v>5798</v>
      </c>
      <c r="G8513" s="376" t="s">
        <v>5385</v>
      </c>
      <c r="H8513" s="377">
        <v>8.5000000000000006E-3</v>
      </c>
      <c r="I8513" s="378">
        <v>10.199999999999999</v>
      </c>
      <c r="J8513" s="378">
        <v>0.08</v>
      </c>
      <c r="K8513" s="379"/>
      <c r="L8513" s="493">
        <v>12.29</v>
      </c>
    </row>
    <row r="8514" spans="1:12" x14ac:dyDescent="0.2">
      <c r="A8514" s="359" t="s">
        <v>12770</v>
      </c>
      <c r="B8514" s="373" t="s">
        <v>5794</v>
      </c>
      <c r="C8514" s="374" t="s">
        <v>7833</v>
      </c>
      <c r="D8514" s="373" t="s">
        <v>5791</v>
      </c>
      <c r="E8514" s="373" t="s">
        <v>7834</v>
      </c>
      <c r="F8514" s="375" t="s">
        <v>5798</v>
      </c>
      <c r="G8514" s="376" t="s">
        <v>5305</v>
      </c>
      <c r="H8514" s="377">
        <v>2.86E-2</v>
      </c>
      <c r="I8514" s="378">
        <v>21.23</v>
      </c>
      <c r="J8514" s="378">
        <v>0.6</v>
      </c>
      <c r="K8514" s="379"/>
      <c r="L8514" s="493">
        <v>25.58</v>
      </c>
    </row>
    <row r="8515" spans="1:12" x14ac:dyDescent="0.2">
      <c r="A8515" s="359" t="s">
        <v>15915</v>
      </c>
      <c r="B8515" s="396" t="s">
        <v>5794</v>
      </c>
      <c r="C8515" s="397" t="s">
        <v>5966</v>
      </c>
      <c r="D8515" s="396" t="s">
        <v>5791</v>
      </c>
      <c r="E8515" s="396" t="s">
        <v>5538</v>
      </c>
      <c r="F8515" s="398" t="s">
        <v>5798</v>
      </c>
      <c r="G8515" s="399" t="s">
        <v>5885</v>
      </c>
      <c r="H8515" s="400">
        <v>4.0000000000000002E-4</v>
      </c>
      <c r="I8515" s="430">
        <v>146.86000000000001</v>
      </c>
      <c r="J8515" s="380">
        <v>0.05</v>
      </c>
      <c r="K8515" s="379"/>
      <c r="L8515" s="489">
        <v>176.93</v>
      </c>
    </row>
    <row r="8516" spans="1:12" ht="12.75" thickBot="1" x14ac:dyDescent="0.25">
      <c r="A8516" s="359" t="s">
        <v>15916</v>
      </c>
      <c r="B8516" s="396" t="s">
        <v>5794</v>
      </c>
      <c r="C8516" s="397" t="s">
        <v>7559</v>
      </c>
      <c r="D8516" s="396" t="s">
        <v>5791</v>
      </c>
      <c r="E8516" s="396" t="s">
        <v>7560</v>
      </c>
      <c r="F8516" s="398" t="s">
        <v>5798</v>
      </c>
      <c r="G8516" s="399" t="s">
        <v>5305</v>
      </c>
      <c r="H8516" s="400">
        <v>0.17130000000000001</v>
      </c>
      <c r="I8516" s="430">
        <v>0.16</v>
      </c>
      <c r="J8516" s="380">
        <v>0.02</v>
      </c>
      <c r="K8516" s="379"/>
      <c r="L8516" s="489">
        <v>0.2</v>
      </c>
    </row>
    <row r="8517" spans="1:12" ht="12.75" thickTop="1" x14ac:dyDescent="0.2">
      <c r="A8517" s="359" t="s">
        <v>15917</v>
      </c>
      <c r="B8517" s="390" t="s">
        <v>5794</v>
      </c>
      <c r="C8517" s="391" t="s">
        <v>7838</v>
      </c>
      <c r="D8517" s="390" t="s">
        <v>5791</v>
      </c>
      <c r="E8517" s="390" t="s">
        <v>7839</v>
      </c>
      <c r="F8517" s="392" t="s">
        <v>5798</v>
      </c>
      <c r="G8517" s="393" t="s">
        <v>5793</v>
      </c>
      <c r="H8517" s="394">
        <v>1</v>
      </c>
      <c r="I8517" s="395">
        <v>22.12</v>
      </c>
      <c r="J8517" s="395">
        <v>22.12</v>
      </c>
      <c r="K8517" s="379"/>
      <c r="L8517" s="491">
        <v>26.65</v>
      </c>
    </row>
    <row r="8518" spans="1:12" x14ac:dyDescent="0.2">
      <c r="A8518" s="359" t="s">
        <v>12771</v>
      </c>
      <c r="B8518" s="373" t="s">
        <v>5794</v>
      </c>
      <c r="C8518" s="374" t="s">
        <v>5954</v>
      </c>
      <c r="D8518" s="373" t="s">
        <v>5791</v>
      </c>
      <c r="E8518" s="373" t="s">
        <v>5389</v>
      </c>
      <c r="F8518" s="375" t="s">
        <v>5798</v>
      </c>
      <c r="G8518" s="376" t="s">
        <v>5385</v>
      </c>
      <c r="H8518" s="377">
        <v>1.466</v>
      </c>
      <c r="I8518" s="378">
        <v>7.07</v>
      </c>
      <c r="J8518" s="378">
        <v>10.36</v>
      </c>
      <c r="K8518" s="379"/>
      <c r="L8518" s="493">
        <v>8.52</v>
      </c>
    </row>
    <row r="8519" spans="1:12" x14ac:dyDescent="0.2">
      <c r="A8519" s="359" t="s">
        <v>12773</v>
      </c>
      <c r="B8519" s="373" t="s">
        <v>5794</v>
      </c>
      <c r="C8519" s="374" t="s">
        <v>5801</v>
      </c>
      <c r="D8519" s="373" t="s">
        <v>5791</v>
      </c>
      <c r="E8519" s="373" t="s">
        <v>5362</v>
      </c>
      <c r="F8519" s="375" t="s">
        <v>5796</v>
      </c>
      <c r="G8519" s="376" t="s">
        <v>86</v>
      </c>
      <c r="H8519" s="377">
        <v>0.495</v>
      </c>
      <c r="I8519" s="378">
        <v>18.510000000000002</v>
      </c>
      <c r="J8519" s="378">
        <v>9.16</v>
      </c>
      <c r="K8519" s="379"/>
      <c r="L8519" s="493">
        <v>22.3</v>
      </c>
    </row>
    <row r="8520" spans="1:12" x14ac:dyDescent="0.2">
      <c r="A8520" s="359" t="s">
        <v>12774</v>
      </c>
      <c r="B8520" s="373" t="s">
        <v>5794</v>
      </c>
      <c r="C8520" s="374" t="s">
        <v>5967</v>
      </c>
      <c r="D8520" s="373" t="s">
        <v>5791</v>
      </c>
      <c r="E8520" s="373" t="s">
        <v>5375</v>
      </c>
      <c r="F8520" s="375" t="s">
        <v>5798</v>
      </c>
      <c r="G8520" s="376" t="s">
        <v>5885</v>
      </c>
      <c r="H8520" s="377">
        <v>6.9999999999999999E-4</v>
      </c>
      <c r="I8520" s="378">
        <v>118.26</v>
      </c>
      <c r="J8520" s="378">
        <v>0.08</v>
      </c>
      <c r="K8520" s="379"/>
      <c r="L8520" s="493">
        <v>142.47</v>
      </c>
    </row>
    <row r="8521" spans="1:12" x14ac:dyDescent="0.2">
      <c r="A8521" s="359" t="s">
        <v>12775</v>
      </c>
      <c r="B8521" s="373" t="s">
        <v>5794</v>
      </c>
      <c r="C8521" s="374" t="s">
        <v>7011</v>
      </c>
      <c r="D8521" s="373" t="s">
        <v>5791</v>
      </c>
      <c r="E8521" s="373" t="s">
        <v>7012</v>
      </c>
      <c r="F8521" s="375" t="s">
        <v>5798</v>
      </c>
      <c r="G8521" s="376" t="s">
        <v>5305</v>
      </c>
      <c r="H8521" s="377">
        <v>9.4999999999999998E-3</v>
      </c>
      <c r="I8521" s="378">
        <v>21.2</v>
      </c>
      <c r="J8521" s="378">
        <v>0.2</v>
      </c>
      <c r="K8521" s="379"/>
      <c r="L8521" s="493">
        <v>25.55</v>
      </c>
    </row>
    <row r="8522" spans="1:12" x14ac:dyDescent="0.2">
      <c r="A8522" s="359" t="s">
        <v>12776</v>
      </c>
      <c r="B8522" s="373" t="s">
        <v>5794</v>
      </c>
      <c r="C8522" s="374" t="s">
        <v>5806</v>
      </c>
      <c r="D8522" s="373" t="s">
        <v>5791</v>
      </c>
      <c r="E8522" s="373" t="s">
        <v>5807</v>
      </c>
      <c r="F8522" s="375" t="s">
        <v>5798</v>
      </c>
      <c r="G8522" s="376" t="s">
        <v>5305</v>
      </c>
      <c r="H8522" s="377">
        <v>0.17130000000000001</v>
      </c>
      <c r="I8522" s="378">
        <v>0.99</v>
      </c>
      <c r="J8522" s="378">
        <v>0.16</v>
      </c>
      <c r="K8522" s="379"/>
      <c r="L8522" s="493">
        <v>1.2</v>
      </c>
    </row>
    <row r="8523" spans="1:12" x14ac:dyDescent="0.2">
      <c r="A8523" s="359" t="s">
        <v>12777</v>
      </c>
      <c r="B8523" s="373" t="s">
        <v>5794</v>
      </c>
      <c r="C8523" s="374" t="s">
        <v>7846</v>
      </c>
      <c r="D8523" s="373" t="s">
        <v>5791</v>
      </c>
      <c r="E8523" s="373" t="s">
        <v>7847</v>
      </c>
      <c r="F8523" s="375" t="s">
        <v>5798</v>
      </c>
      <c r="G8523" s="376" t="s">
        <v>5305</v>
      </c>
      <c r="H8523" s="377">
        <v>0.17130000000000001</v>
      </c>
      <c r="I8523" s="378">
        <v>0.19</v>
      </c>
      <c r="J8523" s="378">
        <v>0.03</v>
      </c>
      <c r="K8523" s="379"/>
      <c r="L8523" s="493">
        <v>0.24</v>
      </c>
    </row>
    <row r="8524" spans="1:12" x14ac:dyDescent="0.2">
      <c r="A8524" s="359" t="s">
        <v>15918</v>
      </c>
      <c r="B8524" s="396" t="s">
        <v>5794</v>
      </c>
      <c r="C8524" s="397" t="s">
        <v>7605</v>
      </c>
      <c r="D8524" s="396" t="s">
        <v>5791</v>
      </c>
      <c r="E8524" s="396" t="s">
        <v>7606</v>
      </c>
      <c r="F8524" s="398" t="s">
        <v>5798</v>
      </c>
      <c r="G8524" s="399" t="s">
        <v>5298</v>
      </c>
      <c r="H8524" s="400">
        <v>1.7399999999999999E-2</v>
      </c>
      <c r="I8524" s="430">
        <v>20.87</v>
      </c>
      <c r="J8524" s="380">
        <v>0.36</v>
      </c>
      <c r="K8524" s="379"/>
      <c r="L8524" s="489">
        <v>25.15</v>
      </c>
    </row>
    <row r="8525" spans="1:12" ht="12.75" thickBot="1" x14ac:dyDescent="0.25">
      <c r="A8525" s="359" t="s">
        <v>15919</v>
      </c>
      <c r="B8525" s="396" t="s">
        <v>5794</v>
      </c>
      <c r="C8525" s="397" t="s">
        <v>7609</v>
      </c>
      <c r="D8525" s="396" t="s">
        <v>5791</v>
      </c>
      <c r="E8525" s="396" t="s">
        <v>7610</v>
      </c>
      <c r="F8525" s="398" t="s">
        <v>5798</v>
      </c>
      <c r="G8525" s="399" t="s">
        <v>5385</v>
      </c>
      <c r="H8525" s="400">
        <v>1.0597000000000001</v>
      </c>
      <c r="I8525" s="430">
        <v>2.8263083333333645</v>
      </c>
      <c r="J8525" s="380">
        <v>2.99</v>
      </c>
      <c r="K8525" s="379"/>
      <c r="L8525" s="489">
        <v>3.29</v>
      </c>
    </row>
    <row r="8526" spans="1:12" ht="12.75" thickTop="1" x14ac:dyDescent="0.2">
      <c r="A8526" s="359" t="s">
        <v>15920</v>
      </c>
      <c r="B8526" s="390" t="s">
        <v>5794</v>
      </c>
      <c r="C8526" s="391" t="s">
        <v>7616</v>
      </c>
      <c r="D8526" s="390" t="s">
        <v>5791</v>
      </c>
      <c r="E8526" s="390" t="s">
        <v>7617</v>
      </c>
      <c r="F8526" s="392" t="s">
        <v>5798</v>
      </c>
      <c r="G8526" s="393" t="s">
        <v>5298</v>
      </c>
      <c r="H8526" s="394">
        <v>2.18E-2</v>
      </c>
      <c r="I8526" s="395">
        <v>20.059999999999999</v>
      </c>
      <c r="J8526" s="395">
        <v>0.43</v>
      </c>
      <c r="K8526" s="379"/>
      <c r="L8526" s="491">
        <v>24.17</v>
      </c>
    </row>
    <row r="8527" spans="1:12" x14ac:dyDescent="0.2">
      <c r="A8527" s="359" t="s">
        <v>12778</v>
      </c>
      <c r="B8527" s="373" t="s">
        <v>5794</v>
      </c>
      <c r="C8527" s="374" t="s">
        <v>5811</v>
      </c>
      <c r="D8527" s="373" t="s">
        <v>5791</v>
      </c>
      <c r="E8527" s="373" t="s">
        <v>5590</v>
      </c>
      <c r="F8527" s="375" t="s">
        <v>5798</v>
      </c>
      <c r="G8527" s="376" t="s">
        <v>5385</v>
      </c>
      <c r="H8527" s="377">
        <v>0.21410000000000001</v>
      </c>
      <c r="I8527" s="378">
        <v>6.93</v>
      </c>
      <c r="J8527" s="378">
        <v>1.48</v>
      </c>
      <c r="K8527" s="379"/>
      <c r="L8527" s="493">
        <v>8.35</v>
      </c>
    </row>
    <row r="8528" spans="1:12" x14ac:dyDescent="0.2">
      <c r="A8528" s="359" t="s">
        <v>12780</v>
      </c>
      <c r="B8528" s="373" t="s">
        <v>5794</v>
      </c>
      <c r="C8528" s="374" t="s">
        <v>6006</v>
      </c>
      <c r="D8528" s="373" t="s">
        <v>5791</v>
      </c>
      <c r="E8528" s="373" t="s">
        <v>5384</v>
      </c>
      <c r="F8528" s="375" t="s">
        <v>5798</v>
      </c>
      <c r="G8528" s="376" t="s">
        <v>5385</v>
      </c>
      <c r="H8528" s="377">
        <v>0.65969999999999995</v>
      </c>
      <c r="I8528" s="378">
        <v>11.87</v>
      </c>
      <c r="J8528" s="378">
        <v>7.83</v>
      </c>
      <c r="K8528" s="379"/>
      <c r="L8528" s="493">
        <v>14.3</v>
      </c>
    </row>
    <row r="8529" spans="1:13" x14ac:dyDescent="0.2">
      <c r="A8529" s="359" t="s">
        <v>12781</v>
      </c>
      <c r="B8529" s="373" t="s">
        <v>5794</v>
      </c>
      <c r="C8529" s="374" t="s">
        <v>7854</v>
      </c>
      <c r="D8529" s="373" t="s">
        <v>5791</v>
      </c>
      <c r="E8529" s="373" t="s">
        <v>7855</v>
      </c>
      <c r="F8529" s="375" t="s">
        <v>5798</v>
      </c>
      <c r="G8529" s="376" t="s">
        <v>5385</v>
      </c>
      <c r="H8529" s="377">
        <v>4.6100000000000002E-2</v>
      </c>
      <c r="I8529" s="378">
        <v>40.450000000000003</v>
      </c>
      <c r="J8529" s="378">
        <v>1.86</v>
      </c>
      <c r="K8529" s="379"/>
      <c r="L8529" s="493">
        <v>48.73</v>
      </c>
    </row>
    <row r="8530" spans="1:13" x14ac:dyDescent="0.2">
      <c r="A8530" s="359" t="s">
        <v>12782</v>
      </c>
      <c r="B8530" s="360" t="s">
        <v>13690</v>
      </c>
      <c r="C8530" s="361" t="s">
        <v>5781</v>
      </c>
      <c r="D8530" s="360" t="s">
        <v>5782</v>
      </c>
      <c r="E8530" s="360" t="s">
        <v>5783</v>
      </c>
      <c r="F8530" s="362" t="s">
        <v>5784</v>
      </c>
      <c r="G8530" s="363" t="s">
        <v>5785</v>
      </c>
      <c r="H8530" s="361" t="s">
        <v>5786</v>
      </c>
      <c r="I8530" s="361" t="s">
        <v>5787</v>
      </c>
      <c r="J8530" s="361" t="s">
        <v>5788</v>
      </c>
      <c r="K8530" s="364"/>
      <c r="L8530" s="494"/>
    </row>
    <row r="8531" spans="1:13" x14ac:dyDescent="0.2">
      <c r="A8531" s="359" t="s">
        <v>12783</v>
      </c>
      <c r="B8531" s="365" t="s">
        <v>5789</v>
      </c>
      <c r="C8531" s="366" t="s">
        <v>5893</v>
      </c>
      <c r="D8531" s="365" t="s">
        <v>5791</v>
      </c>
      <c r="E8531" s="365" t="s">
        <v>215</v>
      </c>
      <c r="F8531" s="367">
        <v>2</v>
      </c>
      <c r="G8531" s="368" t="s">
        <v>5885</v>
      </c>
      <c r="H8531" s="369">
        <v>1</v>
      </c>
      <c r="I8531" s="370">
        <v>134.41</v>
      </c>
      <c r="J8531" s="370">
        <v>134.41</v>
      </c>
      <c r="K8531" s="371"/>
      <c r="L8531" s="495">
        <v>161.91999999999999</v>
      </c>
      <c r="M8531" s="488">
        <v>161.91999999999999</v>
      </c>
    </row>
    <row r="8532" spans="1:13" x14ac:dyDescent="0.2">
      <c r="A8532" s="359" t="s">
        <v>12784</v>
      </c>
      <c r="B8532" s="373" t="s">
        <v>5794</v>
      </c>
      <c r="C8532" s="374" t="s">
        <v>5840</v>
      </c>
      <c r="D8532" s="373" t="s">
        <v>5791</v>
      </c>
      <c r="E8532" s="373" t="s">
        <v>5288</v>
      </c>
      <c r="F8532" s="375" t="s">
        <v>5796</v>
      </c>
      <c r="G8532" s="376" t="s">
        <v>86</v>
      </c>
      <c r="H8532" s="377">
        <v>1.04</v>
      </c>
      <c r="I8532" s="378">
        <v>18.510000000000002</v>
      </c>
      <c r="J8532" s="378">
        <v>19.25</v>
      </c>
      <c r="K8532" s="379"/>
      <c r="L8532" s="493">
        <v>22.3</v>
      </c>
    </row>
    <row r="8533" spans="1:13" x14ac:dyDescent="0.2">
      <c r="A8533" s="359" t="s">
        <v>12785</v>
      </c>
      <c r="B8533" s="373" t="s">
        <v>5794</v>
      </c>
      <c r="C8533" s="374" t="s">
        <v>5815</v>
      </c>
      <c r="D8533" s="373" t="s">
        <v>5791</v>
      </c>
      <c r="E8533" s="373" t="s">
        <v>5286</v>
      </c>
      <c r="F8533" s="375" t="s">
        <v>5796</v>
      </c>
      <c r="G8533" s="376" t="s">
        <v>86</v>
      </c>
      <c r="H8533" s="377">
        <v>10.4</v>
      </c>
      <c r="I8533" s="378">
        <v>11.073850434782608</v>
      </c>
      <c r="J8533" s="378">
        <v>115.16</v>
      </c>
      <c r="K8533" s="379"/>
      <c r="L8533" s="493">
        <v>13.34</v>
      </c>
    </row>
    <row r="8534" spans="1:13" x14ac:dyDescent="0.2">
      <c r="A8534" s="359" t="s">
        <v>15921</v>
      </c>
      <c r="B8534" s="381" t="s">
        <v>13691</v>
      </c>
      <c r="C8534" s="382" t="s">
        <v>5781</v>
      </c>
      <c r="D8534" s="381" t="s">
        <v>5782</v>
      </c>
      <c r="E8534" s="381" t="s">
        <v>5783</v>
      </c>
      <c r="F8534" s="383" t="s">
        <v>5784</v>
      </c>
      <c r="G8534" s="384" t="s">
        <v>5785</v>
      </c>
      <c r="H8534" s="382" t="s">
        <v>5786</v>
      </c>
      <c r="I8534" s="431" t="s">
        <v>5787</v>
      </c>
      <c r="J8534" s="382" t="s">
        <v>5788</v>
      </c>
      <c r="K8534" s="364"/>
    </row>
    <row r="8535" spans="1:13" ht="24.75" thickBot="1" x14ac:dyDescent="0.25">
      <c r="A8535" s="359" t="s">
        <v>15922</v>
      </c>
      <c r="B8535" s="385" t="s">
        <v>5789</v>
      </c>
      <c r="C8535" s="386" t="s">
        <v>13692</v>
      </c>
      <c r="D8535" s="385" t="s">
        <v>217</v>
      </c>
      <c r="E8535" s="385" t="s">
        <v>13693</v>
      </c>
      <c r="F8535" s="387" t="s">
        <v>5897</v>
      </c>
      <c r="G8535" s="388" t="s">
        <v>5793</v>
      </c>
      <c r="H8535" s="389">
        <v>1</v>
      </c>
      <c r="I8535" s="432">
        <v>5.96</v>
      </c>
      <c r="J8535" s="372">
        <v>5.9600000000000009</v>
      </c>
      <c r="K8535" s="371"/>
      <c r="L8535" s="488">
        <v>7.2</v>
      </c>
      <c r="M8535" s="488">
        <v>7.2</v>
      </c>
    </row>
    <row r="8536" spans="1:13" ht="24.75" thickTop="1" x14ac:dyDescent="0.2">
      <c r="A8536" s="359" t="s">
        <v>15923</v>
      </c>
      <c r="B8536" s="411" t="s">
        <v>5898</v>
      </c>
      <c r="C8536" s="412" t="s">
        <v>6217</v>
      </c>
      <c r="D8536" s="411" t="s">
        <v>217</v>
      </c>
      <c r="E8536" s="411" t="s">
        <v>6218</v>
      </c>
      <c r="F8536" s="413" t="s">
        <v>5908</v>
      </c>
      <c r="G8536" s="414" t="s">
        <v>185</v>
      </c>
      <c r="H8536" s="415">
        <v>0.1186</v>
      </c>
      <c r="I8536" s="416">
        <v>18.77</v>
      </c>
      <c r="J8536" s="416">
        <v>2.2200000000000002</v>
      </c>
      <c r="K8536" s="379"/>
      <c r="L8536" s="491">
        <v>22.62</v>
      </c>
    </row>
    <row r="8537" spans="1:13" ht="24" x14ac:dyDescent="0.2">
      <c r="A8537" s="359" t="s">
        <v>12786</v>
      </c>
      <c r="B8537" s="418" t="s">
        <v>5898</v>
      </c>
      <c r="C8537" s="419" t="s">
        <v>5909</v>
      </c>
      <c r="D8537" s="418" t="s">
        <v>217</v>
      </c>
      <c r="E8537" s="418" t="s">
        <v>5455</v>
      </c>
      <c r="F8537" s="420" t="s">
        <v>5908</v>
      </c>
      <c r="G8537" s="421" t="s">
        <v>185</v>
      </c>
      <c r="H8537" s="422">
        <v>0.2329</v>
      </c>
      <c r="I8537" s="423">
        <v>16.079699999999999</v>
      </c>
      <c r="J8537" s="423">
        <v>3.74</v>
      </c>
      <c r="K8537" s="379"/>
      <c r="L8537" s="493">
        <v>19.420000000000002</v>
      </c>
    </row>
    <row r="8538" spans="1:13" x14ac:dyDescent="0.2">
      <c r="A8538" s="359" t="s">
        <v>12788</v>
      </c>
      <c r="B8538" s="360" t="s">
        <v>13694</v>
      </c>
      <c r="C8538" s="361" t="s">
        <v>5781</v>
      </c>
      <c r="D8538" s="360" t="s">
        <v>5782</v>
      </c>
      <c r="E8538" s="360" t="s">
        <v>5783</v>
      </c>
      <c r="F8538" s="362" t="s">
        <v>5784</v>
      </c>
      <c r="G8538" s="363" t="s">
        <v>5785</v>
      </c>
      <c r="H8538" s="361" t="s">
        <v>5786</v>
      </c>
      <c r="I8538" s="361" t="s">
        <v>5787</v>
      </c>
      <c r="J8538" s="361" t="s">
        <v>5788</v>
      </c>
      <c r="K8538" s="364"/>
      <c r="L8538" s="494"/>
    </row>
    <row r="8539" spans="1:13" ht="24" x14ac:dyDescent="0.2">
      <c r="A8539" s="359" t="s">
        <v>12789</v>
      </c>
      <c r="B8539" s="365" t="s">
        <v>5789</v>
      </c>
      <c r="C8539" s="366" t="s">
        <v>13695</v>
      </c>
      <c r="D8539" s="365" t="s">
        <v>217</v>
      </c>
      <c r="E8539" s="365" t="s">
        <v>2897</v>
      </c>
      <c r="F8539" s="367" t="s">
        <v>5897</v>
      </c>
      <c r="G8539" s="368" t="s">
        <v>5793</v>
      </c>
      <c r="H8539" s="369">
        <v>1</v>
      </c>
      <c r="I8539" s="370">
        <v>1.28</v>
      </c>
      <c r="J8539" s="370">
        <v>1.28</v>
      </c>
      <c r="K8539" s="371"/>
      <c r="L8539" s="495">
        <v>1.56</v>
      </c>
      <c r="M8539" s="488">
        <v>1.56</v>
      </c>
    </row>
    <row r="8540" spans="1:13" ht="24" x14ac:dyDescent="0.2">
      <c r="A8540" s="359" t="s">
        <v>12790</v>
      </c>
      <c r="B8540" s="418" t="s">
        <v>5898</v>
      </c>
      <c r="C8540" s="419" t="s">
        <v>6217</v>
      </c>
      <c r="D8540" s="418" t="s">
        <v>217</v>
      </c>
      <c r="E8540" s="418" t="s">
        <v>6218</v>
      </c>
      <c r="F8540" s="420" t="s">
        <v>5908</v>
      </c>
      <c r="G8540" s="421" t="s">
        <v>185</v>
      </c>
      <c r="H8540" s="422">
        <v>2.58E-2</v>
      </c>
      <c r="I8540" s="423">
        <v>18.77</v>
      </c>
      <c r="J8540" s="423">
        <v>0.48</v>
      </c>
      <c r="K8540" s="379"/>
      <c r="L8540" s="493">
        <v>22.62</v>
      </c>
    </row>
    <row r="8541" spans="1:13" ht="24" x14ac:dyDescent="0.2">
      <c r="A8541" s="359" t="s">
        <v>12791</v>
      </c>
      <c r="B8541" s="418" t="s">
        <v>5898</v>
      </c>
      <c r="C8541" s="419" t="s">
        <v>5909</v>
      </c>
      <c r="D8541" s="418" t="s">
        <v>217</v>
      </c>
      <c r="E8541" s="418" t="s">
        <v>5455</v>
      </c>
      <c r="F8541" s="420" t="s">
        <v>5908</v>
      </c>
      <c r="G8541" s="421" t="s">
        <v>185</v>
      </c>
      <c r="H8541" s="422">
        <v>5.0700000000000002E-2</v>
      </c>
      <c r="I8541" s="423">
        <v>15.9588</v>
      </c>
      <c r="J8541" s="423">
        <v>0.8</v>
      </c>
      <c r="K8541" s="379"/>
      <c r="L8541" s="493">
        <v>19.420000000000002</v>
      </c>
    </row>
    <row r="8542" spans="1:13" x14ac:dyDescent="0.2">
      <c r="A8542" s="359" t="s">
        <v>15924</v>
      </c>
      <c r="B8542" s="381" t="s">
        <v>13696</v>
      </c>
      <c r="C8542" s="382" t="s">
        <v>5781</v>
      </c>
      <c r="D8542" s="381" t="s">
        <v>5782</v>
      </c>
      <c r="E8542" s="381" t="s">
        <v>5783</v>
      </c>
      <c r="F8542" s="383" t="s">
        <v>5784</v>
      </c>
      <c r="G8542" s="384" t="s">
        <v>5785</v>
      </c>
      <c r="H8542" s="382" t="s">
        <v>5786</v>
      </c>
      <c r="I8542" s="431" t="s">
        <v>5787</v>
      </c>
      <c r="J8542" s="382" t="s">
        <v>5788</v>
      </c>
      <c r="K8542" s="364"/>
    </row>
    <row r="8543" spans="1:13" ht="12.75" thickBot="1" x14ac:dyDescent="0.25">
      <c r="A8543" s="359" t="s">
        <v>15925</v>
      </c>
      <c r="B8543" s="385" t="s">
        <v>5789</v>
      </c>
      <c r="C8543" s="386" t="s">
        <v>5913</v>
      </c>
      <c r="D8543" s="385" t="s">
        <v>5791</v>
      </c>
      <c r="E8543" s="385" t="s">
        <v>222</v>
      </c>
      <c r="F8543" s="387">
        <v>2</v>
      </c>
      <c r="G8543" s="388" t="s">
        <v>5793</v>
      </c>
      <c r="H8543" s="389">
        <v>1</v>
      </c>
      <c r="I8543" s="432">
        <v>5.17</v>
      </c>
      <c r="J8543" s="372">
        <v>5.17</v>
      </c>
      <c r="K8543" s="371"/>
      <c r="L8543" s="488">
        <v>6.22</v>
      </c>
      <c r="M8543" s="488">
        <v>6.22</v>
      </c>
    </row>
    <row r="8544" spans="1:13" ht="12.75" thickTop="1" x14ac:dyDescent="0.2">
      <c r="A8544" s="359" t="s">
        <v>15926</v>
      </c>
      <c r="B8544" s="390" t="s">
        <v>5794</v>
      </c>
      <c r="C8544" s="391" t="s">
        <v>5840</v>
      </c>
      <c r="D8544" s="390" t="s">
        <v>5791</v>
      </c>
      <c r="E8544" s="390" t="s">
        <v>5288</v>
      </c>
      <c r="F8544" s="392" t="s">
        <v>5796</v>
      </c>
      <c r="G8544" s="393" t="s">
        <v>86</v>
      </c>
      <c r="H8544" s="394">
        <v>0.04</v>
      </c>
      <c r="I8544" s="395">
        <v>18.510000000000002</v>
      </c>
      <c r="J8544" s="395">
        <v>0.74</v>
      </c>
      <c r="K8544" s="379"/>
      <c r="L8544" s="491">
        <v>22.3</v>
      </c>
    </row>
    <row r="8545" spans="1:13" x14ac:dyDescent="0.2">
      <c r="A8545" s="359" t="s">
        <v>12792</v>
      </c>
      <c r="B8545" s="373" t="s">
        <v>5794</v>
      </c>
      <c r="C8545" s="374" t="s">
        <v>5815</v>
      </c>
      <c r="D8545" s="373" t="s">
        <v>5791</v>
      </c>
      <c r="E8545" s="373" t="s">
        <v>5286</v>
      </c>
      <c r="F8545" s="375" t="s">
        <v>5796</v>
      </c>
      <c r="G8545" s="376" t="s">
        <v>86</v>
      </c>
      <c r="H8545" s="377">
        <v>0.4</v>
      </c>
      <c r="I8545" s="378">
        <v>11.092140000000001</v>
      </c>
      <c r="J8545" s="378">
        <v>4.43</v>
      </c>
      <c r="K8545" s="379"/>
      <c r="L8545" s="493">
        <v>13.34</v>
      </c>
    </row>
    <row r="8546" spans="1:13" x14ac:dyDescent="0.2">
      <c r="A8546" s="359" t="s">
        <v>12794</v>
      </c>
      <c r="B8546" s="360" t="s">
        <v>13697</v>
      </c>
      <c r="C8546" s="361" t="s">
        <v>5781</v>
      </c>
      <c r="D8546" s="360" t="s">
        <v>5782</v>
      </c>
      <c r="E8546" s="360" t="s">
        <v>5783</v>
      </c>
      <c r="F8546" s="362" t="s">
        <v>5784</v>
      </c>
      <c r="G8546" s="363" t="s">
        <v>5785</v>
      </c>
      <c r="H8546" s="361" t="s">
        <v>5786</v>
      </c>
      <c r="I8546" s="361" t="s">
        <v>5787</v>
      </c>
      <c r="J8546" s="361" t="s">
        <v>5788</v>
      </c>
      <c r="K8546" s="364"/>
      <c r="L8546" s="494"/>
    </row>
    <row r="8547" spans="1:13" x14ac:dyDescent="0.2">
      <c r="A8547" s="359" t="s">
        <v>12795</v>
      </c>
      <c r="B8547" s="365" t="s">
        <v>5789</v>
      </c>
      <c r="C8547" s="366" t="s">
        <v>5923</v>
      </c>
      <c r="D8547" s="365" t="s">
        <v>5791</v>
      </c>
      <c r="E8547" s="365" t="s">
        <v>230</v>
      </c>
      <c r="F8547" s="367">
        <v>3</v>
      </c>
      <c r="G8547" s="368" t="s">
        <v>5885</v>
      </c>
      <c r="H8547" s="369">
        <v>1</v>
      </c>
      <c r="I8547" s="370">
        <v>36.269999999999996</v>
      </c>
      <c r="J8547" s="370">
        <v>36.269999999999996</v>
      </c>
      <c r="K8547" s="371"/>
      <c r="L8547" s="495">
        <v>43.7</v>
      </c>
      <c r="M8547" s="488">
        <v>43.7</v>
      </c>
    </row>
    <row r="8548" spans="1:13" x14ac:dyDescent="0.2">
      <c r="A8548" s="359" t="s">
        <v>12796</v>
      </c>
      <c r="B8548" s="373" t="s">
        <v>5794</v>
      </c>
      <c r="C8548" s="374" t="s">
        <v>5815</v>
      </c>
      <c r="D8548" s="373" t="s">
        <v>5791</v>
      </c>
      <c r="E8548" s="373" t="s">
        <v>5286</v>
      </c>
      <c r="F8548" s="375" t="s">
        <v>5796</v>
      </c>
      <c r="G8548" s="376" t="s">
        <v>86</v>
      </c>
      <c r="H8548" s="377">
        <v>0.72</v>
      </c>
      <c r="I8548" s="378">
        <v>11.056162500000005</v>
      </c>
      <c r="J8548" s="378">
        <v>7.96</v>
      </c>
      <c r="K8548" s="379"/>
      <c r="L8548" s="493">
        <v>13.34</v>
      </c>
    </row>
    <row r="8549" spans="1:13" x14ac:dyDescent="0.2">
      <c r="A8549" s="359" t="s">
        <v>12797</v>
      </c>
      <c r="B8549" s="373" t="s">
        <v>5794</v>
      </c>
      <c r="C8549" s="374" t="s">
        <v>5924</v>
      </c>
      <c r="D8549" s="373" t="s">
        <v>5791</v>
      </c>
      <c r="E8549" s="373" t="s">
        <v>5925</v>
      </c>
      <c r="F8549" s="375" t="s">
        <v>5798</v>
      </c>
      <c r="G8549" s="376" t="s">
        <v>86</v>
      </c>
      <c r="H8549" s="377">
        <v>0.4</v>
      </c>
      <c r="I8549" s="378">
        <v>70.78</v>
      </c>
      <c r="J8549" s="378">
        <v>28.31</v>
      </c>
      <c r="K8549" s="379"/>
      <c r="L8549" s="493">
        <v>85.27</v>
      </c>
    </row>
    <row r="8550" spans="1:13" x14ac:dyDescent="0.2">
      <c r="A8550" s="359" t="s">
        <v>12798</v>
      </c>
      <c r="B8550" s="360" t="s">
        <v>13698</v>
      </c>
      <c r="C8550" s="361" t="s">
        <v>5781</v>
      </c>
      <c r="D8550" s="360" t="s">
        <v>5782</v>
      </c>
      <c r="E8550" s="360" t="s">
        <v>5783</v>
      </c>
      <c r="F8550" s="362" t="s">
        <v>5784</v>
      </c>
      <c r="G8550" s="363" t="s">
        <v>5785</v>
      </c>
      <c r="H8550" s="361" t="s">
        <v>5786</v>
      </c>
      <c r="I8550" s="361" t="s">
        <v>5787</v>
      </c>
      <c r="J8550" s="361" t="s">
        <v>5788</v>
      </c>
      <c r="K8550" s="364"/>
      <c r="L8550" s="494"/>
    </row>
    <row r="8551" spans="1:13" ht="24" x14ac:dyDescent="0.2">
      <c r="A8551" s="359" t="s">
        <v>12799</v>
      </c>
      <c r="B8551" s="365" t="s">
        <v>5789</v>
      </c>
      <c r="C8551" s="366" t="s">
        <v>13699</v>
      </c>
      <c r="D8551" s="365" t="s">
        <v>5791</v>
      </c>
      <c r="E8551" s="365" t="s">
        <v>13700</v>
      </c>
      <c r="F8551" s="367">
        <v>27</v>
      </c>
      <c r="G8551" s="368" t="s">
        <v>5793</v>
      </c>
      <c r="H8551" s="369">
        <v>1</v>
      </c>
      <c r="I8551" s="370">
        <v>105.94</v>
      </c>
      <c r="J8551" s="370">
        <v>105.94000000000001</v>
      </c>
      <c r="K8551" s="371"/>
      <c r="L8551" s="495">
        <v>127.54</v>
      </c>
      <c r="M8551" s="488">
        <v>127.54</v>
      </c>
    </row>
    <row r="8552" spans="1:13" x14ac:dyDescent="0.2">
      <c r="A8552" s="359" t="s">
        <v>12800</v>
      </c>
      <c r="B8552" s="373" t="s">
        <v>5794</v>
      </c>
      <c r="C8552" s="374" t="s">
        <v>5840</v>
      </c>
      <c r="D8552" s="373" t="s">
        <v>5791</v>
      </c>
      <c r="E8552" s="373" t="s">
        <v>5288</v>
      </c>
      <c r="F8552" s="375" t="s">
        <v>5796</v>
      </c>
      <c r="G8552" s="376" t="s">
        <v>86</v>
      </c>
      <c r="H8552" s="377">
        <v>6.5600000000000006E-2</v>
      </c>
      <c r="I8552" s="378">
        <v>18.510000000000002</v>
      </c>
      <c r="J8552" s="378">
        <v>1.21</v>
      </c>
      <c r="K8552" s="379"/>
      <c r="L8552" s="493">
        <v>22.3</v>
      </c>
    </row>
    <row r="8553" spans="1:13" x14ac:dyDescent="0.2">
      <c r="A8553" s="359" t="s">
        <v>15927</v>
      </c>
      <c r="B8553" s="396" t="s">
        <v>5794</v>
      </c>
      <c r="C8553" s="397" t="s">
        <v>10510</v>
      </c>
      <c r="D8553" s="396" t="s">
        <v>5791</v>
      </c>
      <c r="E8553" s="396" t="s">
        <v>10511</v>
      </c>
      <c r="F8553" s="398" t="s">
        <v>5798</v>
      </c>
      <c r="G8553" s="399" t="s">
        <v>5298</v>
      </c>
      <c r="H8553" s="400">
        <v>0.11</v>
      </c>
      <c r="I8553" s="430">
        <v>19.57</v>
      </c>
      <c r="J8553" s="380">
        <v>2.15</v>
      </c>
      <c r="K8553" s="379"/>
      <c r="L8553" s="489">
        <v>23.58</v>
      </c>
    </row>
    <row r="8554" spans="1:13" ht="12.75" thickBot="1" x14ac:dyDescent="0.25">
      <c r="A8554" s="359" t="s">
        <v>15928</v>
      </c>
      <c r="B8554" s="396" t="s">
        <v>5794</v>
      </c>
      <c r="C8554" s="397" t="s">
        <v>5797</v>
      </c>
      <c r="D8554" s="396" t="s">
        <v>5791</v>
      </c>
      <c r="E8554" s="396" t="s">
        <v>5380</v>
      </c>
      <c r="F8554" s="398" t="s">
        <v>5798</v>
      </c>
      <c r="G8554" s="399" t="s">
        <v>5298</v>
      </c>
      <c r="H8554" s="400">
        <v>4.9421999999999997</v>
      </c>
      <c r="I8554" s="430">
        <v>0.54104761904761922</v>
      </c>
      <c r="J8554" s="380">
        <v>2.67</v>
      </c>
      <c r="K8554" s="379"/>
      <c r="L8554" s="489">
        <v>0.63</v>
      </c>
    </row>
    <row r="8555" spans="1:13" ht="12.75" thickTop="1" x14ac:dyDescent="0.2">
      <c r="A8555" s="359" t="s">
        <v>15929</v>
      </c>
      <c r="B8555" s="390" t="s">
        <v>5794</v>
      </c>
      <c r="C8555" s="391" t="s">
        <v>6250</v>
      </c>
      <c r="D8555" s="390" t="s">
        <v>5791</v>
      </c>
      <c r="E8555" s="390" t="s">
        <v>5413</v>
      </c>
      <c r="F8555" s="392" t="s">
        <v>5798</v>
      </c>
      <c r="G8555" s="393" t="s">
        <v>5305</v>
      </c>
      <c r="H8555" s="394">
        <v>3.7000000000000002E-3</v>
      </c>
      <c r="I8555" s="395">
        <v>12.5</v>
      </c>
      <c r="J8555" s="395">
        <v>0.04</v>
      </c>
      <c r="K8555" s="379"/>
      <c r="L8555" s="491">
        <v>15.06</v>
      </c>
    </row>
    <row r="8556" spans="1:13" x14ac:dyDescent="0.2">
      <c r="A8556" s="359" t="s">
        <v>12801</v>
      </c>
      <c r="B8556" s="373" t="s">
        <v>5794</v>
      </c>
      <c r="C8556" s="374" t="s">
        <v>5971</v>
      </c>
      <c r="D8556" s="373" t="s">
        <v>5791</v>
      </c>
      <c r="E8556" s="373" t="s">
        <v>5293</v>
      </c>
      <c r="F8556" s="375" t="s">
        <v>5796</v>
      </c>
      <c r="G8556" s="376" t="s">
        <v>86</v>
      </c>
      <c r="H8556" s="377">
        <v>4.1099999999999998E-2</v>
      </c>
      <c r="I8556" s="378">
        <v>18.510000000000002</v>
      </c>
      <c r="J8556" s="378">
        <v>0.76</v>
      </c>
      <c r="K8556" s="379"/>
      <c r="L8556" s="493">
        <v>22.3</v>
      </c>
    </row>
    <row r="8557" spans="1:13" x14ac:dyDescent="0.2">
      <c r="A8557" s="359" t="s">
        <v>12803</v>
      </c>
      <c r="B8557" s="373" t="s">
        <v>5794</v>
      </c>
      <c r="C8557" s="374" t="s">
        <v>5815</v>
      </c>
      <c r="D8557" s="373" t="s">
        <v>5791</v>
      </c>
      <c r="E8557" s="373" t="s">
        <v>5286</v>
      </c>
      <c r="F8557" s="375" t="s">
        <v>5796</v>
      </c>
      <c r="G8557" s="376" t="s">
        <v>86</v>
      </c>
      <c r="H8557" s="377">
        <v>0.17630000000000001</v>
      </c>
      <c r="I8557" s="378">
        <v>11.07</v>
      </c>
      <c r="J8557" s="378">
        <v>1.95</v>
      </c>
      <c r="K8557" s="379"/>
      <c r="L8557" s="493">
        <v>13.34</v>
      </c>
    </row>
    <row r="8558" spans="1:13" x14ac:dyDescent="0.2">
      <c r="A8558" s="359" t="s">
        <v>12804</v>
      </c>
      <c r="B8558" s="373" t="s">
        <v>5794</v>
      </c>
      <c r="C8558" s="374" t="s">
        <v>6288</v>
      </c>
      <c r="D8558" s="373" t="s">
        <v>5791</v>
      </c>
      <c r="E8558" s="373" t="s">
        <v>6289</v>
      </c>
      <c r="F8558" s="375" t="s">
        <v>5798</v>
      </c>
      <c r="G8558" s="376" t="s">
        <v>5885</v>
      </c>
      <c r="H8558" s="377">
        <v>5.0000000000000001E-4</v>
      </c>
      <c r="I8558" s="378">
        <v>161.61000000000001</v>
      </c>
      <c r="J8558" s="378">
        <v>0.08</v>
      </c>
      <c r="K8558" s="379"/>
      <c r="L8558" s="493">
        <v>194.69</v>
      </c>
    </row>
    <row r="8559" spans="1:13" x14ac:dyDescent="0.2">
      <c r="A8559" s="359" t="s">
        <v>15930</v>
      </c>
      <c r="B8559" s="396" t="s">
        <v>5794</v>
      </c>
      <c r="C8559" s="397" t="s">
        <v>6429</v>
      </c>
      <c r="D8559" s="396" t="s">
        <v>5791</v>
      </c>
      <c r="E8559" s="396" t="s">
        <v>6430</v>
      </c>
      <c r="F8559" s="398" t="s">
        <v>5798</v>
      </c>
      <c r="G8559" s="399" t="s">
        <v>5885</v>
      </c>
      <c r="H8559" s="400">
        <v>6.0000000000000001E-3</v>
      </c>
      <c r="I8559" s="430">
        <v>125.07</v>
      </c>
      <c r="J8559" s="380">
        <v>0.75</v>
      </c>
      <c r="K8559" s="379"/>
      <c r="L8559" s="489">
        <v>150.66999999999999</v>
      </c>
    </row>
    <row r="8560" spans="1:13" ht="12.75" thickBot="1" x14ac:dyDescent="0.25">
      <c r="A8560" s="359" t="s">
        <v>15931</v>
      </c>
      <c r="B8560" s="396" t="s">
        <v>5794</v>
      </c>
      <c r="C8560" s="397" t="s">
        <v>5976</v>
      </c>
      <c r="D8560" s="396" t="s">
        <v>5791</v>
      </c>
      <c r="E8560" s="396" t="s">
        <v>5369</v>
      </c>
      <c r="F8560" s="398" t="s">
        <v>5798</v>
      </c>
      <c r="G8560" s="399" t="s">
        <v>5298</v>
      </c>
      <c r="H8560" s="400">
        <v>0.183</v>
      </c>
      <c r="I8560" s="430">
        <v>9.3000000000000007</v>
      </c>
      <c r="J8560" s="380">
        <v>1.7</v>
      </c>
      <c r="K8560" s="379"/>
      <c r="L8560" s="489">
        <v>11.21</v>
      </c>
    </row>
    <row r="8561" spans="1:13" ht="12.75" thickTop="1" x14ac:dyDescent="0.2">
      <c r="A8561" s="359" t="s">
        <v>15932</v>
      </c>
      <c r="B8561" s="390" t="s">
        <v>5794</v>
      </c>
      <c r="C8561" s="391" t="s">
        <v>6057</v>
      </c>
      <c r="D8561" s="390" t="s">
        <v>5791</v>
      </c>
      <c r="E8561" s="390" t="s">
        <v>5367</v>
      </c>
      <c r="F8561" s="392" t="s">
        <v>5798</v>
      </c>
      <c r="G8561" s="393" t="s">
        <v>5298</v>
      </c>
      <c r="H8561" s="394">
        <v>1.4500000000000001E-2</v>
      </c>
      <c r="I8561" s="395">
        <v>17.43</v>
      </c>
      <c r="J8561" s="395">
        <v>0.25</v>
      </c>
      <c r="K8561" s="379"/>
      <c r="L8561" s="491">
        <v>21</v>
      </c>
    </row>
    <row r="8562" spans="1:13" x14ac:dyDescent="0.2">
      <c r="A8562" s="359" t="s">
        <v>12805</v>
      </c>
      <c r="B8562" s="373" t="s">
        <v>5794</v>
      </c>
      <c r="C8562" s="374" t="s">
        <v>5953</v>
      </c>
      <c r="D8562" s="373" t="s">
        <v>5791</v>
      </c>
      <c r="E8562" s="373" t="s">
        <v>5297</v>
      </c>
      <c r="F8562" s="375" t="s">
        <v>5798</v>
      </c>
      <c r="G8562" s="376" t="s">
        <v>5298</v>
      </c>
      <c r="H8562" s="377">
        <v>1.44E-2</v>
      </c>
      <c r="I8562" s="378">
        <v>20.12</v>
      </c>
      <c r="J8562" s="378">
        <v>0.28000000000000003</v>
      </c>
      <c r="K8562" s="379"/>
      <c r="L8562" s="493">
        <v>24.25</v>
      </c>
    </row>
    <row r="8563" spans="1:13" x14ac:dyDescent="0.2">
      <c r="A8563" s="359" t="s">
        <v>12807</v>
      </c>
      <c r="B8563" s="373" t="s">
        <v>5794</v>
      </c>
      <c r="C8563" s="374" t="s">
        <v>6197</v>
      </c>
      <c r="D8563" s="373" t="s">
        <v>5791</v>
      </c>
      <c r="E8563" s="373" t="s">
        <v>5364</v>
      </c>
      <c r="F8563" s="375" t="s">
        <v>5798</v>
      </c>
      <c r="G8563" s="376" t="s">
        <v>5885</v>
      </c>
      <c r="H8563" s="377">
        <v>8.6999999999999994E-3</v>
      </c>
      <c r="I8563" s="378">
        <v>154.26</v>
      </c>
      <c r="J8563" s="378">
        <v>1.34</v>
      </c>
      <c r="K8563" s="379"/>
      <c r="L8563" s="493">
        <v>185.84</v>
      </c>
    </row>
    <row r="8564" spans="1:13" x14ac:dyDescent="0.2">
      <c r="A8564" s="359" t="s">
        <v>12808</v>
      </c>
      <c r="B8564" s="373" t="s">
        <v>5794</v>
      </c>
      <c r="C8564" s="374" t="s">
        <v>6258</v>
      </c>
      <c r="D8564" s="373" t="s">
        <v>5791</v>
      </c>
      <c r="E8564" s="373" t="s">
        <v>5414</v>
      </c>
      <c r="F8564" s="375" t="s">
        <v>5798</v>
      </c>
      <c r="G8564" s="376" t="s">
        <v>5305</v>
      </c>
      <c r="H8564" s="377">
        <v>6.4000000000000003E-3</v>
      </c>
      <c r="I8564" s="378">
        <v>9.0299999999999994</v>
      </c>
      <c r="J8564" s="378">
        <v>0.05</v>
      </c>
      <c r="K8564" s="379"/>
      <c r="L8564" s="493">
        <v>10.88</v>
      </c>
    </row>
    <row r="8565" spans="1:13" x14ac:dyDescent="0.2">
      <c r="A8565" s="359" t="s">
        <v>15933</v>
      </c>
      <c r="B8565" s="396" t="s">
        <v>5794</v>
      </c>
      <c r="C8565" s="397" t="s">
        <v>13701</v>
      </c>
      <c r="D8565" s="396" t="s">
        <v>5791</v>
      </c>
      <c r="E8565" s="396" t="s">
        <v>5416</v>
      </c>
      <c r="F8565" s="398" t="s">
        <v>5798</v>
      </c>
      <c r="G8565" s="399" t="s">
        <v>5305</v>
      </c>
      <c r="H8565" s="400">
        <v>1</v>
      </c>
      <c r="I8565" s="430">
        <v>25.55</v>
      </c>
      <c r="J8565" s="380">
        <v>25.55</v>
      </c>
      <c r="K8565" s="379"/>
      <c r="L8565" s="489">
        <v>30.79</v>
      </c>
    </row>
    <row r="8566" spans="1:13" ht="12.75" thickBot="1" x14ac:dyDescent="0.25">
      <c r="A8566" s="359" t="s">
        <v>15934</v>
      </c>
      <c r="B8566" s="396" t="s">
        <v>5794</v>
      </c>
      <c r="C8566" s="397" t="s">
        <v>6260</v>
      </c>
      <c r="D8566" s="396" t="s">
        <v>5791</v>
      </c>
      <c r="E8566" s="396" t="s">
        <v>5407</v>
      </c>
      <c r="F8566" s="398" t="s">
        <v>5798</v>
      </c>
      <c r="G8566" s="399" t="s">
        <v>5298</v>
      </c>
      <c r="H8566" s="400">
        <v>3.7000000000000002E-3</v>
      </c>
      <c r="I8566" s="430">
        <v>27.94</v>
      </c>
      <c r="J8566" s="380">
        <v>0.1</v>
      </c>
      <c r="K8566" s="379"/>
      <c r="L8566" s="489">
        <v>33.659999999999997</v>
      </c>
    </row>
    <row r="8567" spans="1:13" ht="12.75" thickTop="1" x14ac:dyDescent="0.2">
      <c r="A8567" s="359" t="s">
        <v>15935</v>
      </c>
      <c r="B8567" s="390" t="s">
        <v>5794</v>
      </c>
      <c r="C8567" s="391" t="s">
        <v>5965</v>
      </c>
      <c r="D8567" s="390" t="s">
        <v>5791</v>
      </c>
      <c r="E8567" s="390" t="s">
        <v>5358</v>
      </c>
      <c r="F8567" s="392" t="s">
        <v>5796</v>
      </c>
      <c r="G8567" s="393" t="s">
        <v>86</v>
      </c>
      <c r="H8567" s="394">
        <v>4.4000000000000003E-3</v>
      </c>
      <c r="I8567" s="395">
        <v>13.28</v>
      </c>
      <c r="J8567" s="395">
        <v>0.05</v>
      </c>
      <c r="K8567" s="379"/>
      <c r="L8567" s="491">
        <v>16</v>
      </c>
    </row>
    <row r="8568" spans="1:13" x14ac:dyDescent="0.2">
      <c r="A8568" s="359" t="s">
        <v>12809</v>
      </c>
      <c r="B8568" s="373" t="s">
        <v>5794</v>
      </c>
      <c r="C8568" s="374" t="s">
        <v>5972</v>
      </c>
      <c r="D8568" s="373" t="s">
        <v>5791</v>
      </c>
      <c r="E8568" s="373" t="s">
        <v>5973</v>
      </c>
      <c r="F8568" s="375" t="s">
        <v>5798</v>
      </c>
      <c r="G8568" s="376" t="s">
        <v>5298</v>
      </c>
      <c r="H8568" s="377">
        <v>0.64500000000000002</v>
      </c>
      <c r="I8568" s="378">
        <v>6.33</v>
      </c>
      <c r="J8568" s="378">
        <v>4.08</v>
      </c>
      <c r="K8568" s="379"/>
      <c r="L8568" s="493">
        <v>7.63</v>
      </c>
    </row>
    <row r="8569" spans="1:13" x14ac:dyDescent="0.2">
      <c r="A8569" s="359" t="s">
        <v>12811</v>
      </c>
      <c r="B8569" s="373" t="s">
        <v>5794</v>
      </c>
      <c r="C8569" s="374" t="s">
        <v>5967</v>
      </c>
      <c r="D8569" s="373" t="s">
        <v>5791</v>
      </c>
      <c r="E8569" s="373" t="s">
        <v>5375</v>
      </c>
      <c r="F8569" s="375" t="s">
        <v>5798</v>
      </c>
      <c r="G8569" s="376" t="s">
        <v>5885</v>
      </c>
      <c r="H8569" s="377">
        <v>6.0000000000000001E-3</v>
      </c>
      <c r="I8569" s="378">
        <v>118.26</v>
      </c>
      <c r="J8569" s="378">
        <v>0.7</v>
      </c>
      <c r="K8569" s="379"/>
      <c r="L8569" s="493">
        <v>142.47</v>
      </c>
    </row>
    <row r="8570" spans="1:13" x14ac:dyDescent="0.2">
      <c r="A8570" s="359" t="s">
        <v>12812</v>
      </c>
      <c r="B8570" s="373" t="s">
        <v>5794</v>
      </c>
      <c r="C8570" s="374" t="s">
        <v>6261</v>
      </c>
      <c r="D8570" s="373" t="s">
        <v>5791</v>
      </c>
      <c r="E8570" s="373" t="s">
        <v>5409</v>
      </c>
      <c r="F8570" s="375" t="s">
        <v>5798</v>
      </c>
      <c r="G8570" s="376" t="s">
        <v>5298</v>
      </c>
      <c r="H8570" s="377">
        <v>4.7000000000000002E-3</v>
      </c>
      <c r="I8570" s="378">
        <v>23.16</v>
      </c>
      <c r="J8570" s="378">
        <v>0.1</v>
      </c>
      <c r="K8570" s="379"/>
      <c r="L8570" s="493">
        <v>27.91</v>
      </c>
    </row>
    <row r="8571" spans="1:13" x14ac:dyDescent="0.2">
      <c r="A8571" s="359" t="s">
        <v>15936</v>
      </c>
      <c r="B8571" s="396" t="s">
        <v>5794</v>
      </c>
      <c r="C8571" s="397" t="s">
        <v>7605</v>
      </c>
      <c r="D8571" s="396" t="s">
        <v>5791</v>
      </c>
      <c r="E8571" s="396" t="s">
        <v>7606</v>
      </c>
      <c r="F8571" s="398" t="s">
        <v>5798</v>
      </c>
      <c r="G8571" s="399" t="s">
        <v>5298</v>
      </c>
      <c r="H8571" s="400">
        <v>4.7999999999999996E-3</v>
      </c>
      <c r="I8571" s="430">
        <v>20.87</v>
      </c>
      <c r="J8571" s="380">
        <v>0.1</v>
      </c>
      <c r="K8571" s="379"/>
      <c r="L8571" s="489">
        <v>25.15</v>
      </c>
    </row>
    <row r="8572" spans="1:13" ht="12.75" thickBot="1" x14ac:dyDescent="0.25">
      <c r="A8572" s="359" t="s">
        <v>15937</v>
      </c>
      <c r="B8572" s="396" t="s">
        <v>5794</v>
      </c>
      <c r="C8572" s="397" t="s">
        <v>13702</v>
      </c>
      <c r="D8572" s="396" t="s">
        <v>5791</v>
      </c>
      <c r="E8572" s="396" t="s">
        <v>13703</v>
      </c>
      <c r="F8572" s="398" t="s">
        <v>5798</v>
      </c>
      <c r="G8572" s="399" t="s">
        <v>5793</v>
      </c>
      <c r="H8572" s="400">
        <v>1.05</v>
      </c>
      <c r="I8572" s="430">
        <v>20.079999999999998</v>
      </c>
      <c r="J8572" s="380">
        <v>21.08</v>
      </c>
      <c r="K8572" s="379"/>
      <c r="L8572" s="489">
        <v>24.19</v>
      </c>
    </row>
    <row r="8573" spans="1:13" ht="12.75" thickTop="1" x14ac:dyDescent="0.2">
      <c r="A8573" s="359" t="s">
        <v>15938</v>
      </c>
      <c r="B8573" s="390" t="s">
        <v>5794</v>
      </c>
      <c r="C8573" s="391" t="s">
        <v>13598</v>
      </c>
      <c r="D8573" s="390" t="s">
        <v>5791</v>
      </c>
      <c r="E8573" s="390" t="s">
        <v>5403</v>
      </c>
      <c r="F8573" s="392" t="s">
        <v>5798</v>
      </c>
      <c r="G8573" s="393" t="s">
        <v>5298</v>
      </c>
      <c r="H8573" s="394">
        <v>4.4637000000000002</v>
      </c>
      <c r="I8573" s="395">
        <v>8.98</v>
      </c>
      <c r="J8573" s="395">
        <v>40.08</v>
      </c>
      <c r="K8573" s="379"/>
      <c r="L8573" s="491">
        <v>10.82</v>
      </c>
    </row>
    <row r="8574" spans="1:13" x14ac:dyDescent="0.2">
      <c r="A8574" s="359" t="s">
        <v>12813</v>
      </c>
      <c r="B8574" s="373" t="s">
        <v>5794</v>
      </c>
      <c r="C8574" s="374" t="s">
        <v>6006</v>
      </c>
      <c r="D8574" s="373" t="s">
        <v>5791</v>
      </c>
      <c r="E8574" s="373" t="s">
        <v>5384</v>
      </c>
      <c r="F8574" s="375" t="s">
        <v>5798</v>
      </c>
      <c r="G8574" s="376" t="s">
        <v>5385</v>
      </c>
      <c r="H8574" s="377">
        <v>7.3300000000000004E-2</v>
      </c>
      <c r="I8574" s="378">
        <v>11.87</v>
      </c>
      <c r="J8574" s="378">
        <v>0.87</v>
      </c>
      <c r="K8574" s="379"/>
      <c r="L8574" s="493">
        <v>14.3</v>
      </c>
    </row>
    <row r="8575" spans="1:13" x14ac:dyDescent="0.2">
      <c r="A8575" s="359" t="s">
        <v>12815</v>
      </c>
      <c r="B8575" s="360" t="s">
        <v>13704</v>
      </c>
      <c r="C8575" s="361" t="s">
        <v>5781</v>
      </c>
      <c r="D8575" s="360" t="s">
        <v>5782</v>
      </c>
      <c r="E8575" s="360" t="s">
        <v>5783</v>
      </c>
      <c r="F8575" s="362" t="s">
        <v>5784</v>
      </c>
      <c r="G8575" s="363" t="s">
        <v>5785</v>
      </c>
      <c r="H8575" s="361" t="s">
        <v>5786</v>
      </c>
      <c r="I8575" s="361" t="s">
        <v>5787</v>
      </c>
      <c r="J8575" s="361" t="s">
        <v>5788</v>
      </c>
      <c r="K8575" s="364"/>
      <c r="L8575" s="494"/>
    </row>
    <row r="8576" spans="1:13" x14ac:dyDescent="0.2">
      <c r="A8576" s="359" t="s">
        <v>12816</v>
      </c>
      <c r="B8576" s="365" t="s">
        <v>5789</v>
      </c>
      <c r="C8576" s="366" t="s">
        <v>6282</v>
      </c>
      <c r="D8576" s="365" t="s">
        <v>5791</v>
      </c>
      <c r="E8576" s="365" t="s">
        <v>449</v>
      </c>
      <c r="F8576" s="367">
        <v>20</v>
      </c>
      <c r="G8576" s="368" t="s">
        <v>5793</v>
      </c>
      <c r="H8576" s="369">
        <v>1</v>
      </c>
      <c r="I8576" s="370">
        <v>4.13</v>
      </c>
      <c r="J8576" s="370">
        <v>4.13</v>
      </c>
      <c r="K8576" s="371"/>
      <c r="L8576" s="495">
        <v>4.96</v>
      </c>
      <c r="M8576" s="488">
        <v>4.96</v>
      </c>
    </row>
    <row r="8577" spans="1:13" x14ac:dyDescent="0.2">
      <c r="A8577" s="359" t="s">
        <v>15939</v>
      </c>
      <c r="B8577" s="396" t="s">
        <v>5794</v>
      </c>
      <c r="C8577" s="397" t="s">
        <v>6283</v>
      </c>
      <c r="D8577" s="396" t="s">
        <v>5791</v>
      </c>
      <c r="E8577" s="396" t="s">
        <v>5557</v>
      </c>
      <c r="F8577" s="398" t="s">
        <v>5796</v>
      </c>
      <c r="G8577" s="399" t="s">
        <v>86</v>
      </c>
      <c r="H8577" s="400">
        <v>5.5399999999999998E-2</v>
      </c>
      <c r="I8577" s="430">
        <v>18.510000000000002</v>
      </c>
      <c r="J8577" s="380">
        <v>1.02</v>
      </c>
      <c r="K8577" s="379"/>
      <c r="L8577" s="489">
        <v>22.3</v>
      </c>
    </row>
    <row r="8578" spans="1:13" ht="12.75" thickBot="1" x14ac:dyDescent="0.25">
      <c r="A8578" s="359" t="s">
        <v>15940</v>
      </c>
      <c r="B8578" s="396" t="s">
        <v>5794</v>
      </c>
      <c r="C8578" s="397" t="s">
        <v>6197</v>
      </c>
      <c r="D8578" s="396" t="s">
        <v>5791</v>
      </c>
      <c r="E8578" s="396" t="s">
        <v>5364</v>
      </c>
      <c r="F8578" s="398" t="s">
        <v>5798</v>
      </c>
      <c r="G8578" s="399" t="s">
        <v>5885</v>
      </c>
      <c r="H8578" s="400">
        <v>3.0000000000000001E-3</v>
      </c>
      <c r="I8578" s="430">
        <v>154.26</v>
      </c>
      <c r="J8578" s="380">
        <v>0.46</v>
      </c>
      <c r="K8578" s="379"/>
      <c r="L8578" s="489">
        <v>185.84</v>
      </c>
    </row>
    <row r="8579" spans="1:13" ht="12.75" thickTop="1" x14ac:dyDescent="0.2">
      <c r="A8579" s="359" t="s">
        <v>15941</v>
      </c>
      <c r="B8579" s="390" t="s">
        <v>5794</v>
      </c>
      <c r="C8579" s="391" t="s">
        <v>5797</v>
      </c>
      <c r="D8579" s="390" t="s">
        <v>5791</v>
      </c>
      <c r="E8579" s="390" t="s">
        <v>5380</v>
      </c>
      <c r="F8579" s="392" t="s">
        <v>5798</v>
      </c>
      <c r="G8579" s="393" t="s">
        <v>5298</v>
      </c>
      <c r="H8579" s="394">
        <v>1.2166999999999999</v>
      </c>
      <c r="I8579" s="395">
        <v>0.54079999999999906</v>
      </c>
      <c r="J8579" s="395">
        <v>0.65</v>
      </c>
      <c r="K8579" s="379"/>
      <c r="L8579" s="491">
        <v>0.63</v>
      </c>
    </row>
    <row r="8580" spans="1:13" x14ac:dyDescent="0.2">
      <c r="A8580" s="359" t="s">
        <v>12817</v>
      </c>
      <c r="B8580" s="373" t="s">
        <v>5794</v>
      </c>
      <c r="C8580" s="374" t="s">
        <v>6284</v>
      </c>
      <c r="D8580" s="373" t="s">
        <v>5791</v>
      </c>
      <c r="E8580" s="373" t="s">
        <v>6285</v>
      </c>
      <c r="F8580" s="375" t="s">
        <v>5798</v>
      </c>
      <c r="G8580" s="376" t="s">
        <v>5298</v>
      </c>
      <c r="H8580" s="377">
        <v>8.5999999999999993E-2</v>
      </c>
      <c r="I8580" s="378">
        <v>23.35</v>
      </c>
      <c r="J8580" s="378">
        <v>2</v>
      </c>
      <c r="K8580" s="379"/>
      <c r="L8580" s="493">
        <v>28.14</v>
      </c>
    </row>
    <row r="8581" spans="1:13" x14ac:dyDescent="0.2">
      <c r="A8581" s="359" t="s">
        <v>12819</v>
      </c>
      <c r="B8581" s="360" t="s">
        <v>13705</v>
      </c>
      <c r="C8581" s="361" t="s">
        <v>5781</v>
      </c>
      <c r="D8581" s="360" t="s">
        <v>5782</v>
      </c>
      <c r="E8581" s="360" t="s">
        <v>5783</v>
      </c>
      <c r="F8581" s="362" t="s">
        <v>5784</v>
      </c>
      <c r="G8581" s="363" t="s">
        <v>5785</v>
      </c>
      <c r="H8581" s="361" t="s">
        <v>5786</v>
      </c>
      <c r="I8581" s="361" t="s">
        <v>5787</v>
      </c>
      <c r="J8581" s="361" t="s">
        <v>5788</v>
      </c>
      <c r="K8581" s="364"/>
      <c r="L8581" s="494"/>
    </row>
    <row r="8582" spans="1:13" x14ac:dyDescent="0.2">
      <c r="A8582" s="359" t="s">
        <v>12820</v>
      </c>
      <c r="B8582" s="365" t="s">
        <v>5789</v>
      </c>
      <c r="C8582" s="366" t="s">
        <v>6287</v>
      </c>
      <c r="D8582" s="365" t="s">
        <v>5791</v>
      </c>
      <c r="E8582" s="365" t="s">
        <v>451</v>
      </c>
      <c r="F8582" s="367">
        <v>20</v>
      </c>
      <c r="G8582" s="368" t="s">
        <v>5793</v>
      </c>
      <c r="H8582" s="369">
        <v>1</v>
      </c>
      <c r="I8582" s="370">
        <v>14.940000000000001</v>
      </c>
      <c r="J8582" s="370">
        <v>14.94</v>
      </c>
      <c r="K8582" s="371"/>
      <c r="L8582" s="495">
        <v>17.97</v>
      </c>
      <c r="M8582" s="488">
        <v>17.97</v>
      </c>
    </row>
    <row r="8583" spans="1:13" x14ac:dyDescent="0.2">
      <c r="A8583" s="359" t="s">
        <v>15942</v>
      </c>
      <c r="B8583" s="396" t="s">
        <v>5794</v>
      </c>
      <c r="C8583" s="397" t="s">
        <v>5840</v>
      </c>
      <c r="D8583" s="396" t="s">
        <v>5791</v>
      </c>
      <c r="E8583" s="396" t="s">
        <v>5288</v>
      </c>
      <c r="F8583" s="398" t="s">
        <v>5796</v>
      </c>
      <c r="G8583" s="399" t="s">
        <v>86</v>
      </c>
      <c r="H8583" s="400">
        <v>0.43890000000000001</v>
      </c>
      <c r="I8583" s="430">
        <v>18.510000000000002</v>
      </c>
      <c r="J8583" s="380">
        <v>8.1199999999999992</v>
      </c>
      <c r="K8583" s="379"/>
      <c r="L8583" s="489">
        <v>22.3</v>
      </c>
    </row>
    <row r="8584" spans="1:13" ht="12.75" thickBot="1" x14ac:dyDescent="0.25">
      <c r="A8584" s="359" t="s">
        <v>15943</v>
      </c>
      <c r="B8584" s="396" t="s">
        <v>5794</v>
      </c>
      <c r="C8584" s="397" t="s">
        <v>6196</v>
      </c>
      <c r="D8584" s="396" t="s">
        <v>5791</v>
      </c>
      <c r="E8584" s="396" t="s">
        <v>5378</v>
      </c>
      <c r="F8584" s="398" t="s">
        <v>5798</v>
      </c>
      <c r="G8584" s="399" t="s">
        <v>5298</v>
      </c>
      <c r="H8584" s="400">
        <v>0.95550000000000002</v>
      </c>
      <c r="I8584" s="430">
        <v>0.8320000000000044</v>
      </c>
      <c r="J8584" s="380">
        <v>0.79</v>
      </c>
      <c r="K8584" s="379"/>
      <c r="L8584" s="489">
        <v>0.97</v>
      </c>
    </row>
    <row r="8585" spans="1:13" ht="12.75" thickTop="1" x14ac:dyDescent="0.2">
      <c r="A8585" s="359" t="s">
        <v>15944</v>
      </c>
      <c r="B8585" s="390" t="s">
        <v>5794</v>
      </c>
      <c r="C8585" s="391" t="s">
        <v>5797</v>
      </c>
      <c r="D8585" s="390" t="s">
        <v>5791</v>
      </c>
      <c r="E8585" s="390" t="s">
        <v>5380</v>
      </c>
      <c r="F8585" s="392" t="s">
        <v>5798</v>
      </c>
      <c r="G8585" s="393" t="s">
        <v>5298</v>
      </c>
      <c r="H8585" s="394">
        <v>0.52500000000000002</v>
      </c>
      <c r="I8585" s="395">
        <v>0.52</v>
      </c>
      <c r="J8585" s="395">
        <v>0.27</v>
      </c>
      <c r="K8585" s="379"/>
      <c r="L8585" s="491">
        <v>0.63</v>
      </c>
    </row>
    <row r="8586" spans="1:13" x14ac:dyDescent="0.2">
      <c r="A8586" s="359" t="s">
        <v>12821</v>
      </c>
      <c r="B8586" s="373" t="s">
        <v>5794</v>
      </c>
      <c r="C8586" s="374" t="s">
        <v>5815</v>
      </c>
      <c r="D8586" s="373" t="s">
        <v>5791</v>
      </c>
      <c r="E8586" s="373" t="s">
        <v>5286</v>
      </c>
      <c r="F8586" s="375" t="s">
        <v>5796</v>
      </c>
      <c r="G8586" s="376" t="s">
        <v>86</v>
      </c>
      <c r="H8586" s="377">
        <v>0.4</v>
      </c>
      <c r="I8586" s="378">
        <v>11.07</v>
      </c>
      <c r="J8586" s="378">
        <v>4.42</v>
      </c>
      <c r="K8586" s="379"/>
      <c r="L8586" s="493">
        <v>13.34</v>
      </c>
    </row>
    <row r="8587" spans="1:13" x14ac:dyDescent="0.2">
      <c r="A8587" s="359" t="s">
        <v>12823</v>
      </c>
      <c r="B8587" s="373" t="s">
        <v>5794</v>
      </c>
      <c r="C8587" s="374" t="s">
        <v>6288</v>
      </c>
      <c r="D8587" s="373" t="s">
        <v>5791</v>
      </c>
      <c r="E8587" s="373" t="s">
        <v>6289</v>
      </c>
      <c r="F8587" s="375" t="s">
        <v>5798</v>
      </c>
      <c r="G8587" s="376" t="s">
        <v>5885</v>
      </c>
      <c r="H8587" s="377">
        <v>8.3000000000000001E-3</v>
      </c>
      <c r="I8587" s="378">
        <v>161.61000000000001</v>
      </c>
      <c r="J8587" s="378">
        <v>1.34</v>
      </c>
      <c r="K8587" s="379"/>
      <c r="L8587" s="493">
        <v>194.69</v>
      </c>
    </row>
    <row r="8588" spans="1:13" x14ac:dyDescent="0.2">
      <c r="A8588" s="359" t="s">
        <v>12824</v>
      </c>
      <c r="B8588" s="360" t="s">
        <v>13706</v>
      </c>
      <c r="C8588" s="361" t="s">
        <v>5781</v>
      </c>
      <c r="D8588" s="360" t="s">
        <v>5782</v>
      </c>
      <c r="E8588" s="360" t="s">
        <v>5783</v>
      </c>
      <c r="F8588" s="362" t="s">
        <v>5784</v>
      </c>
      <c r="G8588" s="363" t="s">
        <v>5785</v>
      </c>
      <c r="H8588" s="361" t="s">
        <v>5786</v>
      </c>
      <c r="I8588" s="361" t="s">
        <v>5787</v>
      </c>
      <c r="J8588" s="361" t="s">
        <v>5788</v>
      </c>
      <c r="K8588" s="364"/>
      <c r="L8588" s="494"/>
    </row>
    <row r="8589" spans="1:13" x14ac:dyDescent="0.2">
      <c r="A8589" s="359" t="s">
        <v>15945</v>
      </c>
      <c r="B8589" s="385" t="s">
        <v>5789</v>
      </c>
      <c r="C8589" s="386" t="s">
        <v>6484</v>
      </c>
      <c r="D8589" s="385" t="s">
        <v>5791</v>
      </c>
      <c r="E8589" s="385" t="s">
        <v>623</v>
      </c>
      <c r="F8589" s="387">
        <v>22</v>
      </c>
      <c r="G8589" s="388" t="s">
        <v>5885</v>
      </c>
      <c r="H8589" s="389">
        <v>1</v>
      </c>
      <c r="I8589" s="432">
        <v>166.91000000000003</v>
      </c>
      <c r="J8589" s="372">
        <v>166.91000000000003</v>
      </c>
      <c r="K8589" s="371"/>
      <c r="L8589" s="488">
        <v>201.09</v>
      </c>
      <c r="M8589" s="488">
        <v>201.09</v>
      </c>
    </row>
    <row r="8590" spans="1:13" ht="12.75" thickBot="1" x14ac:dyDescent="0.25">
      <c r="A8590" s="359" t="s">
        <v>15946</v>
      </c>
      <c r="B8590" s="396" t="s">
        <v>5794</v>
      </c>
      <c r="C8590" s="397" t="s">
        <v>5815</v>
      </c>
      <c r="D8590" s="396" t="s">
        <v>5791</v>
      </c>
      <c r="E8590" s="396" t="s">
        <v>5286</v>
      </c>
      <c r="F8590" s="398" t="s">
        <v>5796</v>
      </c>
      <c r="G8590" s="399" t="s">
        <v>86</v>
      </c>
      <c r="H8590" s="400">
        <v>1.89</v>
      </c>
      <c r="I8590" s="430">
        <v>11.07</v>
      </c>
      <c r="J8590" s="380">
        <v>20.92</v>
      </c>
      <c r="K8590" s="379"/>
      <c r="L8590" s="489">
        <v>13.34</v>
      </c>
    </row>
    <row r="8591" spans="1:13" ht="12.75" thickTop="1" x14ac:dyDescent="0.2">
      <c r="A8591" s="359" t="s">
        <v>15947</v>
      </c>
      <c r="B8591" s="390" t="s">
        <v>5794</v>
      </c>
      <c r="C8591" s="391" t="s">
        <v>6429</v>
      </c>
      <c r="D8591" s="390" t="s">
        <v>5791</v>
      </c>
      <c r="E8591" s="390" t="s">
        <v>6430</v>
      </c>
      <c r="F8591" s="392" t="s">
        <v>5798</v>
      </c>
      <c r="G8591" s="393" t="s">
        <v>5885</v>
      </c>
      <c r="H8591" s="394">
        <v>0.6</v>
      </c>
      <c r="I8591" s="395">
        <v>125.07</v>
      </c>
      <c r="J8591" s="395">
        <v>75.040000000000006</v>
      </c>
      <c r="K8591" s="379"/>
      <c r="L8591" s="491">
        <v>150.66999999999999</v>
      </c>
    </row>
    <row r="8592" spans="1:13" x14ac:dyDescent="0.2">
      <c r="A8592" s="359" t="s">
        <v>12825</v>
      </c>
      <c r="B8592" s="373" t="s">
        <v>5794</v>
      </c>
      <c r="C8592" s="374" t="s">
        <v>5967</v>
      </c>
      <c r="D8592" s="373" t="s">
        <v>5791</v>
      </c>
      <c r="E8592" s="373" t="s">
        <v>5375</v>
      </c>
      <c r="F8592" s="375" t="s">
        <v>5798</v>
      </c>
      <c r="G8592" s="376" t="s">
        <v>5885</v>
      </c>
      <c r="H8592" s="377">
        <v>0.6</v>
      </c>
      <c r="I8592" s="378">
        <v>118.26</v>
      </c>
      <c r="J8592" s="378">
        <v>70.95</v>
      </c>
      <c r="K8592" s="379"/>
      <c r="L8592" s="493">
        <v>142.47</v>
      </c>
    </row>
    <row r="8593" spans="1:13" x14ac:dyDescent="0.2">
      <c r="A8593" s="359" t="s">
        <v>12827</v>
      </c>
      <c r="B8593" s="360" t="s">
        <v>13707</v>
      </c>
      <c r="C8593" s="361" t="s">
        <v>5781</v>
      </c>
      <c r="D8593" s="360" t="s">
        <v>5782</v>
      </c>
      <c r="E8593" s="360" t="s">
        <v>5783</v>
      </c>
      <c r="F8593" s="362" t="s">
        <v>5784</v>
      </c>
      <c r="G8593" s="363" t="s">
        <v>5785</v>
      </c>
      <c r="H8593" s="361" t="s">
        <v>5786</v>
      </c>
      <c r="I8593" s="361" t="s">
        <v>5787</v>
      </c>
      <c r="J8593" s="361" t="s">
        <v>5788</v>
      </c>
      <c r="K8593" s="364"/>
      <c r="L8593" s="494"/>
    </row>
    <row r="8594" spans="1:13" x14ac:dyDescent="0.2">
      <c r="A8594" s="359" t="s">
        <v>12828</v>
      </c>
      <c r="B8594" s="365" t="s">
        <v>5789</v>
      </c>
      <c r="C8594" s="366" t="s">
        <v>13708</v>
      </c>
      <c r="D8594" s="365" t="s">
        <v>5791</v>
      </c>
      <c r="E8594" s="365" t="s">
        <v>2916</v>
      </c>
      <c r="F8594" s="367">
        <v>22</v>
      </c>
      <c r="G8594" s="368" t="s">
        <v>5793</v>
      </c>
      <c r="H8594" s="369">
        <v>1</v>
      </c>
      <c r="I8594" s="370">
        <v>42.92</v>
      </c>
      <c r="J8594" s="370">
        <v>42.920000000000009</v>
      </c>
      <c r="K8594" s="371"/>
      <c r="L8594" s="495">
        <v>51.68</v>
      </c>
      <c r="M8594" s="488">
        <v>51.68</v>
      </c>
    </row>
    <row r="8595" spans="1:13" x14ac:dyDescent="0.2">
      <c r="A8595" s="359" t="s">
        <v>15948</v>
      </c>
      <c r="B8595" s="396" t="s">
        <v>5794</v>
      </c>
      <c r="C8595" s="397" t="s">
        <v>5840</v>
      </c>
      <c r="D8595" s="396" t="s">
        <v>5791</v>
      </c>
      <c r="E8595" s="396" t="s">
        <v>5288</v>
      </c>
      <c r="F8595" s="398" t="s">
        <v>5796</v>
      </c>
      <c r="G8595" s="399" t="s">
        <v>86</v>
      </c>
      <c r="H8595" s="400">
        <v>0.27700000000000002</v>
      </c>
      <c r="I8595" s="430">
        <v>18.510000000000002</v>
      </c>
      <c r="J8595" s="380">
        <v>5.12</v>
      </c>
      <c r="K8595" s="379"/>
      <c r="L8595" s="489">
        <v>22.3</v>
      </c>
    </row>
    <row r="8596" spans="1:13" ht="12.75" thickBot="1" x14ac:dyDescent="0.25">
      <c r="A8596" s="359" t="s">
        <v>15949</v>
      </c>
      <c r="B8596" s="396" t="s">
        <v>5794</v>
      </c>
      <c r="C8596" s="397" t="s">
        <v>5815</v>
      </c>
      <c r="D8596" s="396" t="s">
        <v>5791</v>
      </c>
      <c r="E8596" s="396" t="s">
        <v>5286</v>
      </c>
      <c r="F8596" s="398" t="s">
        <v>5796</v>
      </c>
      <c r="G8596" s="399" t="s">
        <v>86</v>
      </c>
      <c r="H8596" s="400">
        <v>0.40079999999999999</v>
      </c>
      <c r="I8596" s="430">
        <v>11.07</v>
      </c>
      <c r="J8596" s="380">
        <v>4.43</v>
      </c>
      <c r="K8596" s="379"/>
      <c r="L8596" s="489">
        <v>13.34</v>
      </c>
    </row>
    <row r="8597" spans="1:13" ht="12.75" thickTop="1" x14ac:dyDescent="0.2">
      <c r="A8597" s="359" t="s">
        <v>15950</v>
      </c>
      <c r="B8597" s="390" t="s">
        <v>5794</v>
      </c>
      <c r="C8597" s="391" t="s">
        <v>6487</v>
      </c>
      <c r="D8597" s="390" t="s">
        <v>5791</v>
      </c>
      <c r="E8597" s="390" t="s">
        <v>6488</v>
      </c>
      <c r="F8597" s="392" t="s">
        <v>5798</v>
      </c>
      <c r="G8597" s="393" t="s">
        <v>5885</v>
      </c>
      <c r="H8597" s="394">
        <v>7.1400000000000005E-2</v>
      </c>
      <c r="I8597" s="395">
        <v>409.23</v>
      </c>
      <c r="J8597" s="395">
        <v>29.21</v>
      </c>
      <c r="K8597" s="379"/>
      <c r="L8597" s="491">
        <v>493</v>
      </c>
    </row>
    <row r="8598" spans="1:13" x14ac:dyDescent="0.2">
      <c r="A8598" s="359" t="s">
        <v>12829</v>
      </c>
      <c r="B8598" s="373" t="s">
        <v>5794</v>
      </c>
      <c r="C8598" s="374" t="s">
        <v>6489</v>
      </c>
      <c r="D8598" s="373" t="s">
        <v>5791</v>
      </c>
      <c r="E8598" s="373" t="s">
        <v>6490</v>
      </c>
      <c r="F8598" s="375" t="s">
        <v>5798</v>
      </c>
      <c r="G8598" s="376" t="s">
        <v>5385</v>
      </c>
      <c r="H8598" s="377">
        <v>0.85709999999999997</v>
      </c>
      <c r="I8598" s="378">
        <v>0.24</v>
      </c>
      <c r="J8598" s="378">
        <v>0.2</v>
      </c>
      <c r="K8598" s="379"/>
      <c r="L8598" s="493">
        <v>0.28999999999999998</v>
      </c>
    </row>
    <row r="8599" spans="1:13" ht="24" x14ac:dyDescent="0.2">
      <c r="A8599" s="359" t="s">
        <v>12831</v>
      </c>
      <c r="B8599" s="373" t="s">
        <v>5794</v>
      </c>
      <c r="C8599" s="374" t="s">
        <v>6491</v>
      </c>
      <c r="D8599" s="373" t="s">
        <v>5791</v>
      </c>
      <c r="E8599" s="373" t="s">
        <v>6492</v>
      </c>
      <c r="F8599" s="375" t="s">
        <v>5798</v>
      </c>
      <c r="G8599" s="376" t="s">
        <v>5793</v>
      </c>
      <c r="H8599" s="377">
        <v>1</v>
      </c>
      <c r="I8599" s="378">
        <v>1.68</v>
      </c>
      <c r="J8599" s="378">
        <v>1.68</v>
      </c>
      <c r="K8599" s="379"/>
      <c r="L8599" s="493">
        <v>2.0299999999999998</v>
      </c>
    </row>
    <row r="8600" spans="1:13" x14ac:dyDescent="0.2">
      <c r="A8600" s="359" t="s">
        <v>12832</v>
      </c>
      <c r="B8600" s="373" t="s">
        <v>5794</v>
      </c>
      <c r="C8600" s="374" t="s">
        <v>6493</v>
      </c>
      <c r="D8600" s="373" t="s">
        <v>5791</v>
      </c>
      <c r="E8600" s="373" t="s">
        <v>6494</v>
      </c>
      <c r="F8600" s="375" t="s">
        <v>5798</v>
      </c>
      <c r="G8600" s="376" t="s">
        <v>6495</v>
      </c>
      <c r="H8600" s="377">
        <v>22.5</v>
      </c>
      <c r="I8600" s="378">
        <v>0.10169999999999961</v>
      </c>
      <c r="J8600" s="378">
        <v>2.2799999999999998</v>
      </c>
      <c r="K8600" s="379"/>
      <c r="L8600" s="493">
        <v>0.12</v>
      </c>
    </row>
    <row r="8601" spans="1:13" x14ac:dyDescent="0.2">
      <c r="A8601" s="359" t="s">
        <v>15951</v>
      </c>
      <c r="B8601" s="381" t="s">
        <v>13709</v>
      </c>
      <c r="C8601" s="382" t="s">
        <v>5781</v>
      </c>
      <c r="D8601" s="381" t="s">
        <v>5782</v>
      </c>
      <c r="E8601" s="381" t="s">
        <v>5783</v>
      </c>
      <c r="F8601" s="383" t="s">
        <v>5784</v>
      </c>
      <c r="G8601" s="384" t="s">
        <v>5785</v>
      </c>
      <c r="H8601" s="382" t="s">
        <v>5786</v>
      </c>
      <c r="I8601" s="431" t="s">
        <v>5787</v>
      </c>
      <c r="J8601" s="382" t="s">
        <v>5788</v>
      </c>
      <c r="K8601" s="364"/>
    </row>
    <row r="8602" spans="1:13" ht="24.75" thickBot="1" x14ac:dyDescent="0.25">
      <c r="A8602" s="359" t="s">
        <v>15952</v>
      </c>
      <c r="B8602" s="385" t="s">
        <v>5789</v>
      </c>
      <c r="C8602" s="386" t="s">
        <v>13710</v>
      </c>
      <c r="D8602" s="385" t="s">
        <v>217</v>
      </c>
      <c r="E8602" s="385" t="s">
        <v>13711</v>
      </c>
      <c r="F8602" s="387" t="s">
        <v>6213</v>
      </c>
      <c r="G8602" s="388" t="s">
        <v>5793</v>
      </c>
      <c r="H8602" s="389">
        <v>1</v>
      </c>
      <c r="I8602" s="432">
        <v>49.370000000000005</v>
      </c>
      <c r="J8602" s="372">
        <v>49.370000000000005</v>
      </c>
      <c r="K8602" s="371"/>
      <c r="L8602" s="488">
        <v>59.49</v>
      </c>
      <c r="M8602" s="488">
        <v>59.49</v>
      </c>
    </row>
    <row r="8603" spans="1:13" ht="24.75" thickTop="1" x14ac:dyDescent="0.2">
      <c r="A8603" s="359" t="s">
        <v>15953</v>
      </c>
      <c r="B8603" s="411" t="s">
        <v>5898</v>
      </c>
      <c r="C8603" s="412" t="s">
        <v>12742</v>
      </c>
      <c r="D8603" s="411" t="s">
        <v>217</v>
      </c>
      <c r="E8603" s="411" t="s">
        <v>12743</v>
      </c>
      <c r="F8603" s="413" t="s">
        <v>5908</v>
      </c>
      <c r="G8603" s="414" t="s">
        <v>185</v>
      </c>
      <c r="H8603" s="415">
        <v>0.27500000000000002</v>
      </c>
      <c r="I8603" s="416">
        <v>24.81</v>
      </c>
      <c r="J8603" s="416">
        <v>6.82</v>
      </c>
      <c r="K8603" s="379"/>
      <c r="L8603" s="491">
        <v>29.9</v>
      </c>
    </row>
    <row r="8604" spans="1:13" ht="24" x14ac:dyDescent="0.2">
      <c r="A8604" s="359" t="s">
        <v>12833</v>
      </c>
      <c r="B8604" s="418" t="s">
        <v>5898</v>
      </c>
      <c r="C8604" s="419" t="s">
        <v>5909</v>
      </c>
      <c r="D8604" s="418" t="s">
        <v>217</v>
      </c>
      <c r="E8604" s="418" t="s">
        <v>5455</v>
      </c>
      <c r="F8604" s="420" t="s">
        <v>5908</v>
      </c>
      <c r="G8604" s="421" t="s">
        <v>185</v>
      </c>
      <c r="H8604" s="422">
        <v>0.115</v>
      </c>
      <c r="I8604" s="423">
        <v>16.12</v>
      </c>
      <c r="J8604" s="423">
        <v>1.85</v>
      </c>
      <c r="K8604" s="379"/>
      <c r="L8604" s="493">
        <v>19.420000000000002</v>
      </c>
    </row>
    <row r="8605" spans="1:13" x14ac:dyDescent="0.2">
      <c r="A8605" s="359" t="s">
        <v>12835</v>
      </c>
      <c r="B8605" s="373" t="s">
        <v>5794</v>
      </c>
      <c r="C8605" s="374" t="s">
        <v>13712</v>
      </c>
      <c r="D8605" s="373" t="s">
        <v>217</v>
      </c>
      <c r="E8605" s="373" t="s">
        <v>13713</v>
      </c>
      <c r="F8605" s="375" t="s">
        <v>5798</v>
      </c>
      <c r="G8605" s="376" t="s">
        <v>5692</v>
      </c>
      <c r="H8605" s="377">
        <v>6.4000000000000001E-2</v>
      </c>
      <c r="I8605" s="378">
        <v>41.79</v>
      </c>
      <c r="J8605" s="378">
        <v>2.67</v>
      </c>
      <c r="K8605" s="379"/>
      <c r="L8605" s="493">
        <v>50.35</v>
      </c>
    </row>
    <row r="8606" spans="1:13" x14ac:dyDescent="0.2">
      <c r="A8606" s="359" t="s">
        <v>12836</v>
      </c>
      <c r="B8606" s="373" t="s">
        <v>5794</v>
      </c>
      <c r="C8606" s="374" t="s">
        <v>13714</v>
      </c>
      <c r="D8606" s="373" t="s">
        <v>217</v>
      </c>
      <c r="E8606" s="373" t="s">
        <v>13715</v>
      </c>
      <c r="F8606" s="375" t="s">
        <v>5798</v>
      </c>
      <c r="G8606" s="376" t="s">
        <v>5692</v>
      </c>
      <c r="H8606" s="377">
        <v>0.32200000000000001</v>
      </c>
      <c r="I8606" s="378">
        <v>60.740354999999994</v>
      </c>
      <c r="J8606" s="378">
        <v>19.55</v>
      </c>
      <c r="K8606" s="379"/>
      <c r="L8606" s="493">
        <v>73.14</v>
      </c>
    </row>
    <row r="8607" spans="1:13" x14ac:dyDescent="0.2">
      <c r="A8607" s="359" t="s">
        <v>12837</v>
      </c>
      <c r="B8607" s="373" t="s">
        <v>5794</v>
      </c>
      <c r="C8607" s="374" t="s">
        <v>12749</v>
      </c>
      <c r="D8607" s="373" t="s">
        <v>217</v>
      </c>
      <c r="E8607" s="373" t="s">
        <v>12750</v>
      </c>
      <c r="F8607" s="375" t="s">
        <v>5798</v>
      </c>
      <c r="G8607" s="376" t="s">
        <v>160</v>
      </c>
      <c r="H8607" s="377">
        <v>0.01</v>
      </c>
      <c r="I8607" s="378">
        <v>6.35</v>
      </c>
      <c r="J8607" s="378">
        <v>0.06</v>
      </c>
      <c r="K8607" s="379"/>
      <c r="L8607" s="493">
        <v>7.65</v>
      </c>
    </row>
    <row r="8608" spans="1:13" x14ac:dyDescent="0.2">
      <c r="A8608" s="359" t="s">
        <v>15954</v>
      </c>
      <c r="B8608" s="396" t="s">
        <v>5794</v>
      </c>
      <c r="C8608" s="397" t="s">
        <v>13716</v>
      </c>
      <c r="D8608" s="396" t="s">
        <v>217</v>
      </c>
      <c r="E8608" s="396" t="s">
        <v>13717</v>
      </c>
      <c r="F8608" s="398" t="s">
        <v>5798</v>
      </c>
      <c r="G8608" s="399" t="s">
        <v>5692</v>
      </c>
      <c r="H8608" s="400">
        <v>0.2016</v>
      </c>
      <c r="I8608" s="430">
        <v>91.41</v>
      </c>
      <c r="J8608" s="380">
        <v>18.420000000000002</v>
      </c>
      <c r="K8608" s="379"/>
      <c r="L8608" s="489">
        <v>110.12</v>
      </c>
    </row>
    <row r="8609" spans="1:13" ht="12.75" thickBot="1" x14ac:dyDescent="0.25">
      <c r="A8609" s="359" t="s">
        <v>15955</v>
      </c>
      <c r="B8609" s="381" t="s">
        <v>13718</v>
      </c>
      <c r="C8609" s="382" t="s">
        <v>5781</v>
      </c>
      <c r="D8609" s="381" t="s">
        <v>5782</v>
      </c>
      <c r="E8609" s="381" t="s">
        <v>5783</v>
      </c>
      <c r="F8609" s="383" t="s">
        <v>5784</v>
      </c>
      <c r="G8609" s="384" t="s">
        <v>5785</v>
      </c>
      <c r="H8609" s="382" t="s">
        <v>5786</v>
      </c>
      <c r="I8609" s="431" t="s">
        <v>5787</v>
      </c>
      <c r="J8609" s="382" t="s">
        <v>5788</v>
      </c>
      <c r="K8609" s="364"/>
    </row>
    <row r="8610" spans="1:13" ht="24.75" thickTop="1" x14ac:dyDescent="0.2">
      <c r="A8610" s="359" t="s">
        <v>15956</v>
      </c>
      <c r="B8610" s="401" t="s">
        <v>5789</v>
      </c>
      <c r="C8610" s="402" t="s">
        <v>13719</v>
      </c>
      <c r="D8610" s="401" t="s">
        <v>217</v>
      </c>
      <c r="E8610" s="401" t="s">
        <v>2920</v>
      </c>
      <c r="F8610" s="403" t="s">
        <v>6213</v>
      </c>
      <c r="G8610" s="404" t="s">
        <v>172</v>
      </c>
      <c r="H8610" s="405">
        <v>1</v>
      </c>
      <c r="I8610" s="406">
        <v>8.8800000000000008</v>
      </c>
      <c r="J8610" s="406">
        <v>8.8800000000000008</v>
      </c>
      <c r="K8610" s="371"/>
      <c r="L8610" s="496">
        <v>10.7</v>
      </c>
      <c r="M8610" s="488">
        <v>10.7</v>
      </c>
    </row>
    <row r="8611" spans="1:13" ht="24" x14ac:dyDescent="0.2">
      <c r="A8611" s="359" t="s">
        <v>12838</v>
      </c>
      <c r="B8611" s="418" t="s">
        <v>5898</v>
      </c>
      <c r="C8611" s="419" t="s">
        <v>12742</v>
      </c>
      <c r="D8611" s="418" t="s">
        <v>217</v>
      </c>
      <c r="E8611" s="418" t="s">
        <v>12743</v>
      </c>
      <c r="F8611" s="420" t="s">
        <v>5908</v>
      </c>
      <c r="G8611" s="421" t="s">
        <v>185</v>
      </c>
      <c r="H8611" s="422">
        <v>0.23899999999999999</v>
      </c>
      <c r="I8611" s="423">
        <v>24.81</v>
      </c>
      <c r="J8611" s="423">
        <v>5.92</v>
      </c>
      <c r="K8611" s="379"/>
      <c r="L8611" s="493">
        <v>29.9</v>
      </c>
    </row>
    <row r="8612" spans="1:13" ht="24" x14ac:dyDescent="0.2">
      <c r="A8612" s="359" t="s">
        <v>12840</v>
      </c>
      <c r="B8612" s="418" t="s">
        <v>5898</v>
      </c>
      <c r="C8612" s="419" t="s">
        <v>5909</v>
      </c>
      <c r="D8612" s="418" t="s">
        <v>217</v>
      </c>
      <c r="E8612" s="418" t="s">
        <v>5455</v>
      </c>
      <c r="F8612" s="420" t="s">
        <v>5908</v>
      </c>
      <c r="G8612" s="421" t="s">
        <v>185</v>
      </c>
      <c r="H8612" s="422">
        <v>0.1</v>
      </c>
      <c r="I8612" s="423">
        <v>16.281200000000002</v>
      </c>
      <c r="J8612" s="423">
        <v>1.62</v>
      </c>
      <c r="K8612" s="379"/>
      <c r="L8612" s="493">
        <v>19.420000000000002</v>
      </c>
    </row>
    <row r="8613" spans="1:13" x14ac:dyDescent="0.2">
      <c r="A8613" s="359" t="s">
        <v>12841</v>
      </c>
      <c r="B8613" s="373" t="s">
        <v>5794</v>
      </c>
      <c r="C8613" s="374" t="s">
        <v>13712</v>
      </c>
      <c r="D8613" s="373" t="s">
        <v>217</v>
      </c>
      <c r="E8613" s="373" t="s">
        <v>13713</v>
      </c>
      <c r="F8613" s="375" t="s">
        <v>5798</v>
      </c>
      <c r="G8613" s="376" t="s">
        <v>5692</v>
      </c>
      <c r="H8613" s="377">
        <v>3.0000000000000001E-3</v>
      </c>
      <c r="I8613" s="378">
        <v>41.79</v>
      </c>
      <c r="J8613" s="378">
        <v>0.12</v>
      </c>
      <c r="K8613" s="379"/>
      <c r="L8613" s="493">
        <v>50.35</v>
      </c>
    </row>
    <row r="8614" spans="1:13" x14ac:dyDescent="0.2">
      <c r="A8614" s="359" t="s">
        <v>12842</v>
      </c>
      <c r="B8614" s="373" t="s">
        <v>5794</v>
      </c>
      <c r="C8614" s="374" t="s">
        <v>13714</v>
      </c>
      <c r="D8614" s="373" t="s">
        <v>217</v>
      </c>
      <c r="E8614" s="373" t="s">
        <v>13715</v>
      </c>
      <c r="F8614" s="375" t="s">
        <v>5798</v>
      </c>
      <c r="G8614" s="376" t="s">
        <v>5692</v>
      </c>
      <c r="H8614" s="377">
        <v>1.6E-2</v>
      </c>
      <c r="I8614" s="378">
        <v>60.71</v>
      </c>
      <c r="J8614" s="378">
        <v>0.97</v>
      </c>
      <c r="K8614" s="379"/>
      <c r="L8614" s="493">
        <v>73.14</v>
      </c>
    </row>
    <row r="8615" spans="1:13" x14ac:dyDescent="0.2">
      <c r="A8615" s="359" t="s">
        <v>12843</v>
      </c>
      <c r="B8615" s="373" t="s">
        <v>5794</v>
      </c>
      <c r="C8615" s="374" t="s">
        <v>12749</v>
      </c>
      <c r="D8615" s="373" t="s">
        <v>217</v>
      </c>
      <c r="E8615" s="373" t="s">
        <v>12750</v>
      </c>
      <c r="F8615" s="375" t="s">
        <v>5798</v>
      </c>
      <c r="G8615" s="376" t="s">
        <v>160</v>
      </c>
      <c r="H8615" s="377">
        <v>0.04</v>
      </c>
      <c r="I8615" s="378">
        <v>6.35</v>
      </c>
      <c r="J8615" s="378">
        <v>0.25</v>
      </c>
      <c r="K8615" s="379"/>
      <c r="L8615" s="493">
        <v>7.65</v>
      </c>
    </row>
    <row r="8616" spans="1:13" x14ac:dyDescent="0.2">
      <c r="A8616" s="359" t="s">
        <v>12844</v>
      </c>
      <c r="B8616" s="360" t="s">
        <v>13720</v>
      </c>
      <c r="C8616" s="361" t="s">
        <v>5781</v>
      </c>
      <c r="D8616" s="360" t="s">
        <v>5782</v>
      </c>
      <c r="E8616" s="360" t="s">
        <v>5783</v>
      </c>
      <c r="F8616" s="362" t="s">
        <v>5784</v>
      </c>
      <c r="G8616" s="363" t="s">
        <v>5785</v>
      </c>
      <c r="H8616" s="361" t="s">
        <v>5786</v>
      </c>
      <c r="I8616" s="361" t="s">
        <v>5787</v>
      </c>
      <c r="J8616" s="361" t="s">
        <v>5788</v>
      </c>
      <c r="K8616" s="364"/>
      <c r="L8616" s="494"/>
    </row>
    <row r="8617" spans="1:13" x14ac:dyDescent="0.2">
      <c r="A8617" s="359" t="s">
        <v>15957</v>
      </c>
      <c r="B8617" s="385" t="s">
        <v>5789</v>
      </c>
      <c r="C8617" s="386" t="s">
        <v>6357</v>
      </c>
      <c r="D8617" s="385" t="s">
        <v>5791</v>
      </c>
      <c r="E8617" s="385" t="s">
        <v>498</v>
      </c>
      <c r="F8617" s="387">
        <v>26</v>
      </c>
      <c r="G8617" s="388" t="s">
        <v>5793</v>
      </c>
      <c r="H8617" s="389">
        <v>1</v>
      </c>
      <c r="I8617" s="432">
        <v>11.07</v>
      </c>
      <c r="J8617" s="372">
        <v>11.07</v>
      </c>
      <c r="K8617" s="371"/>
      <c r="L8617" s="488">
        <v>13.32</v>
      </c>
      <c r="M8617" s="488">
        <v>13.32</v>
      </c>
    </row>
    <row r="8618" spans="1:13" ht="12.75" thickBot="1" x14ac:dyDescent="0.25">
      <c r="A8618" s="359" t="s">
        <v>15958</v>
      </c>
      <c r="B8618" s="396" t="s">
        <v>5794</v>
      </c>
      <c r="C8618" s="397" t="s">
        <v>5795</v>
      </c>
      <c r="D8618" s="396" t="s">
        <v>5791</v>
      </c>
      <c r="E8618" s="396" t="s">
        <v>5302</v>
      </c>
      <c r="F8618" s="398" t="s">
        <v>5796</v>
      </c>
      <c r="G8618" s="399" t="s">
        <v>86</v>
      </c>
      <c r="H8618" s="400">
        <v>8.2199999999999995E-2</v>
      </c>
      <c r="I8618" s="430">
        <v>12.5</v>
      </c>
      <c r="J8618" s="380">
        <v>1.02</v>
      </c>
      <c r="K8618" s="379"/>
      <c r="L8618" s="489">
        <v>15.06</v>
      </c>
    </row>
    <row r="8619" spans="1:13" ht="12.75" thickTop="1" x14ac:dyDescent="0.2">
      <c r="A8619" s="359" t="s">
        <v>15959</v>
      </c>
      <c r="B8619" s="390" t="s">
        <v>5794</v>
      </c>
      <c r="C8619" s="391" t="s">
        <v>6283</v>
      </c>
      <c r="D8619" s="390" t="s">
        <v>5791</v>
      </c>
      <c r="E8619" s="390" t="s">
        <v>5557</v>
      </c>
      <c r="F8619" s="392" t="s">
        <v>5796</v>
      </c>
      <c r="G8619" s="393" t="s">
        <v>86</v>
      </c>
      <c r="H8619" s="394">
        <v>0.30209999999999998</v>
      </c>
      <c r="I8619" s="395">
        <v>18.547020000000007</v>
      </c>
      <c r="J8619" s="395">
        <v>5.6</v>
      </c>
      <c r="K8619" s="379"/>
      <c r="L8619" s="491">
        <v>22.3</v>
      </c>
    </row>
    <row r="8620" spans="1:13" x14ac:dyDescent="0.2">
      <c r="A8620" s="359" t="s">
        <v>12845</v>
      </c>
      <c r="B8620" s="373" t="s">
        <v>5794</v>
      </c>
      <c r="C8620" s="374" t="s">
        <v>6337</v>
      </c>
      <c r="D8620" s="373" t="s">
        <v>5791</v>
      </c>
      <c r="E8620" s="373" t="s">
        <v>5620</v>
      </c>
      <c r="F8620" s="375" t="s">
        <v>5798</v>
      </c>
      <c r="G8620" s="376" t="s">
        <v>5305</v>
      </c>
      <c r="H8620" s="377">
        <v>0.1</v>
      </c>
      <c r="I8620" s="378">
        <v>0.94</v>
      </c>
      <c r="J8620" s="378">
        <v>0.09</v>
      </c>
      <c r="K8620" s="379"/>
      <c r="L8620" s="493">
        <v>1.1399999999999999</v>
      </c>
    </row>
    <row r="8621" spans="1:13" x14ac:dyDescent="0.2">
      <c r="A8621" s="359" t="s">
        <v>12847</v>
      </c>
      <c r="B8621" s="373" t="s">
        <v>5794</v>
      </c>
      <c r="C8621" s="374" t="s">
        <v>6343</v>
      </c>
      <c r="D8621" s="373" t="s">
        <v>5791</v>
      </c>
      <c r="E8621" s="373" t="s">
        <v>6344</v>
      </c>
      <c r="F8621" s="375" t="s">
        <v>5798</v>
      </c>
      <c r="G8621" s="376" t="s">
        <v>5566</v>
      </c>
      <c r="H8621" s="377">
        <v>0.12</v>
      </c>
      <c r="I8621" s="378">
        <v>7.52</v>
      </c>
      <c r="J8621" s="378">
        <v>0.9</v>
      </c>
      <c r="K8621" s="379"/>
      <c r="L8621" s="493">
        <v>9.06</v>
      </c>
    </row>
    <row r="8622" spans="1:13" x14ac:dyDescent="0.2">
      <c r="A8622" s="359" t="s">
        <v>12848</v>
      </c>
      <c r="B8622" s="373" t="s">
        <v>5794</v>
      </c>
      <c r="C8622" s="374" t="s">
        <v>6349</v>
      </c>
      <c r="D8622" s="373" t="s">
        <v>5791</v>
      </c>
      <c r="E8622" s="373" t="s">
        <v>6350</v>
      </c>
      <c r="F8622" s="375" t="s">
        <v>5798</v>
      </c>
      <c r="G8622" s="376" t="s">
        <v>5566</v>
      </c>
      <c r="H8622" s="377">
        <v>0.16</v>
      </c>
      <c r="I8622" s="378">
        <v>21.65</v>
      </c>
      <c r="J8622" s="378">
        <v>3.46</v>
      </c>
      <c r="K8622" s="379"/>
      <c r="L8622" s="493">
        <v>26.09</v>
      </c>
    </row>
    <row r="8623" spans="1:13" x14ac:dyDescent="0.2">
      <c r="A8623" s="359" t="s">
        <v>12849</v>
      </c>
      <c r="B8623" s="360" t="s">
        <v>13721</v>
      </c>
      <c r="C8623" s="361" t="s">
        <v>5781</v>
      </c>
      <c r="D8623" s="360" t="s">
        <v>5782</v>
      </c>
      <c r="E8623" s="360" t="s">
        <v>5783</v>
      </c>
      <c r="F8623" s="362" t="s">
        <v>5784</v>
      </c>
      <c r="G8623" s="363" t="s">
        <v>5785</v>
      </c>
      <c r="H8623" s="361" t="s">
        <v>5786</v>
      </c>
      <c r="I8623" s="361" t="s">
        <v>5787</v>
      </c>
      <c r="J8623" s="361" t="s">
        <v>5788</v>
      </c>
      <c r="K8623" s="364"/>
      <c r="L8623" s="494"/>
    </row>
    <row r="8624" spans="1:13" x14ac:dyDescent="0.2">
      <c r="A8624" s="359" t="s">
        <v>12850</v>
      </c>
      <c r="B8624" s="365" t="s">
        <v>5789</v>
      </c>
      <c r="C8624" s="366" t="s">
        <v>6363</v>
      </c>
      <c r="D8624" s="365" t="s">
        <v>5791</v>
      </c>
      <c r="E8624" s="365" t="s">
        <v>506</v>
      </c>
      <c r="F8624" s="367">
        <v>26</v>
      </c>
      <c r="G8624" s="368" t="s">
        <v>5793</v>
      </c>
      <c r="H8624" s="369">
        <v>1</v>
      </c>
      <c r="I8624" s="370">
        <v>21.759999999999998</v>
      </c>
      <c r="J8624" s="370">
        <v>21.759999999999998</v>
      </c>
      <c r="K8624" s="371"/>
      <c r="L8624" s="495">
        <v>26.18</v>
      </c>
      <c r="M8624" s="488">
        <v>26.18</v>
      </c>
    </row>
    <row r="8625" spans="1:13" x14ac:dyDescent="0.2">
      <c r="A8625" s="359" t="s">
        <v>15960</v>
      </c>
      <c r="B8625" s="396" t="s">
        <v>5794</v>
      </c>
      <c r="C8625" s="397" t="s">
        <v>5795</v>
      </c>
      <c r="D8625" s="396" t="s">
        <v>5791</v>
      </c>
      <c r="E8625" s="396" t="s">
        <v>5302</v>
      </c>
      <c r="F8625" s="398" t="s">
        <v>5796</v>
      </c>
      <c r="G8625" s="399" t="s">
        <v>86</v>
      </c>
      <c r="H8625" s="400">
        <v>0.27350000000000002</v>
      </c>
      <c r="I8625" s="430">
        <v>12.5</v>
      </c>
      <c r="J8625" s="380">
        <v>3.41</v>
      </c>
      <c r="K8625" s="379"/>
      <c r="L8625" s="489">
        <v>15.06</v>
      </c>
    </row>
    <row r="8626" spans="1:13" ht="12.75" thickBot="1" x14ac:dyDescent="0.25">
      <c r="A8626" s="359" t="s">
        <v>15961</v>
      </c>
      <c r="B8626" s="396" t="s">
        <v>5794</v>
      </c>
      <c r="C8626" s="397" t="s">
        <v>6342</v>
      </c>
      <c r="D8626" s="396" t="s">
        <v>5791</v>
      </c>
      <c r="E8626" s="396" t="s">
        <v>5572</v>
      </c>
      <c r="F8626" s="398" t="s">
        <v>5798</v>
      </c>
      <c r="G8626" s="399" t="s">
        <v>5566</v>
      </c>
      <c r="H8626" s="400">
        <v>7.1499999999999994E-2</v>
      </c>
      <c r="I8626" s="430">
        <v>16.899999999999999</v>
      </c>
      <c r="J8626" s="380">
        <v>1.2</v>
      </c>
      <c r="K8626" s="379"/>
      <c r="L8626" s="489">
        <v>20.37</v>
      </c>
    </row>
    <row r="8627" spans="1:13" ht="12.75" thickTop="1" x14ac:dyDescent="0.2">
      <c r="A8627" s="359" t="s">
        <v>15962</v>
      </c>
      <c r="B8627" s="390" t="s">
        <v>5794</v>
      </c>
      <c r="C8627" s="391" t="s">
        <v>6283</v>
      </c>
      <c r="D8627" s="390" t="s">
        <v>5791</v>
      </c>
      <c r="E8627" s="390" t="s">
        <v>5557</v>
      </c>
      <c r="F8627" s="392" t="s">
        <v>5796</v>
      </c>
      <c r="G8627" s="393" t="s">
        <v>86</v>
      </c>
      <c r="H8627" s="394">
        <v>0.48220000000000002</v>
      </c>
      <c r="I8627" s="395">
        <v>18.571700000000003</v>
      </c>
      <c r="J8627" s="395">
        <v>8.9499999999999993</v>
      </c>
      <c r="K8627" s="379"/>
      <c r="L8627" s="491">
        <v>22.3</v>
      </c>
    </row>
    <row r="8628" spans="1:13" ht="36" x14ac:dyDescent="0.2">
      <c r="A8628" s="359" t="s">
        <v>12851</v>
      </c>
      <c r="B8628" s="373" t="s">
        <v>5794</v>
      </c>
      <c r="C8628" s="374" t="s">
        <v>6364</v>
      </c>
      <c r="D8628" s="373" t="s">
        <v>5791</v>
      </c>
      <c r="E8628" s="373" t="s">
        <v>6365</v>
      </c>
      <c r="F8628" s="375" t="s">
        <v>5798</v>
      </c>
      <c r="G8628" s="376" t="s">
        <v>5305</v>
      </c>
      <c r="H8628" s="377">
        <v>5.3E-3</v>
      </c>
      <c r="I8628" s="378">
        <v>2.2599999999999998</v>
      </c>
      <c r="J8628" s="378">
        <v>0.01</v>
      </c>
      <c r="K8628" s="379"/>
      <c r="L8628" s="493">
        <v>2.73</v>
      </c>
    </row>
    <row r="8629" spans="1:13" x14ac:dyDescent="0.2">
      <c r="A8629" s="359" t="s">
        <v>12853</v>
      </c>
      <c r="B8629" s="373" t="s">
        <v>5794</v>
      </c>
      <c r="C8629" s="374" t="s">
        <v>6259</v>
      </c>
      <c r="D8629" s="373" t="s">
        <v>5791</v>
      </c>
      <c r="E8629" s="373" t="s">
        <v>5411</v>
      </c>
      <c r="F8629" s="375" t="s">
        <v>5798</v>
      </c>
      <c r="G8629" s="376" t="s">
        <v>5305</v>
      </c>
      <c r="H8629" s="377">
        <v>0.18</v>
      </c>
      <c r="I8629" s="378">
        <v>2.2400000000000002</v>
      </c>
      <c r="J8629" s="378">
        <v>0.4</v>
      </c>
      <c r="K8629" s="379"/>
      <c r="L8629" s="493">
        <v>2.71</v>
      </c>
    </row>
    <row r="8630" spans="1:13" x14ac:dyDescent="0.2">
      <c r="A8630" s="359" t="s">
        <v>12854</v>
      </c>
      <c r="B8630" s="373" t="s">
        <v>5794</v>
      </c>
      <c r="C8630" s="374" t="s">
        <v>6345</v>
      </c>
      <c r="D8630" s="373" t="s">
        <v>5791</v>
      </c>
      <c r="E8630" s="373" t="s">
        <v>5570</v>
      </c>
      <c r="F8630" s="375" t="s">
        <v>5798</v>
      </c>
      <c r="G8630" s="376" t="s">
        <v>5566</v>
      </c>
      <c r="H8630" s="377">
        <v>0.109</v>
      </c>
      <c r="I8630" s="378">
        <v>28.73</v>
      </c>
      <c r="J8630" s="378">
        <v>3.13</v>
      </c>
      <c r="K8630" s="379"/>
      <c r="L8630" s="493">
        <v>34.619999999999997</v>
      </c>
    </row>
    <row r="8631" spans="1:13" x14ac:dyDescent="0.2">
      <c r="A8631" s="359" t="s">
        <v>12855</v>
      </c>
      <c r="B8631" s="373" t="s">
        <v>5794</v>
      </c>
      <c r="C8631" s="374" t="s">
        <v>6366</v>
      </c>
      <c r="D8631" s="373" t="s">
        <v>5791</v>
      </c>
      <c r="E8631" s="373" t="s">
        <v>5565</v>
      </c>
      <c r="F8631" s="375" t="s">
        <v>5798</v>
      </c>
      <c r="G8631" s="376" t="s">
        <v>5566</v>
      </c>
      <c r="H8631" s="377">
        <v>0.12859999999999999</v>
      </c>
      <c r="I8631" s="378">
        <v>36.26</v>
      </c>
      <c r="J8631" s="378">
        <v>4.66</v>
      </c>
      <c r="K8631" s="379"/>
      <c r="L8631" s="493">
        <v>43.69</v>
      </c>
    </row>
    <row r="8632" spans="1:13" x14ac:dyDescent="0.2">
      <c r="A8632" s="359" t="s">
        <v>12856</v>
      </c>
      <c r="B8632" s="360" t="s">
        <v>13722</v>
      </c>
      <c r="C8632" s="361" t="s">
        <v>5781</v>
      </c>
      <c r="D8632" s="360" t="s">
        <v>5782</v>
      </c>
      <c r="E8632" s="360" t="s">
        <v>5783</v>
      </c>
      <c r="F8632" s="362" t="s">
        <v>5784</v>
      </c>
      <c r="G8632" s="363" t="s">
        <v>5785</v>
      </c>
      <c r="H8632" s="361" t="s">
        <v>5786</v>
      </c>
      <c r="I8632" s="361" t="s">
        <v>5787</v>
      </c>
      <c r="J8632" s="361" t="s">
        <v>5788</v>
      </c>
      <c r="K8632" s="364"/>
      <c r="L8632" s="494"/>
    </row>
    <row r="8633" spans="1:13" ht="24" x14ac:dyDescent="0.2">
      <c r="A8633" s="359" t="s">
        <v>12857</v>
      </c>
      <c r="B8633" s="365" t="s">
        <v>5789</v>
      </c>
      <c r="C8633" s="366" t="s">
        <v>13723</v>
      </c>
      <c r="D8633" s="365" t="s">
        <v>5791</v>
      </c>
      <c r="E8633" s="365" t="s">
        <v>13724</v>
      </c>
      <c r="F8633" s="367">
        <v>26</v>
      </c>
      <c r="G8633" s="368" t="s">
        <v>5793</v>
      </c>
      <c r="H8633" s="369">
        <v>1</v>
      </c>
      <c r="I8633" s="370">
        <v>14.49</v>
      </c>
      <c r="J8633" s="370">
        <v>14.49</v>
      </c>
      <c r="K8633" s="371"/>
      <c r="L8633" s="495">
        <v>17.43</v>
      </c>
      <c r="M8633" s="488">
        <v>17.43</v>
      </c>
    </row>
    <row r="8634" spans="1:13" x14ac:dyDescent="0.2">
      <c r="A8634" s="359" t="s">
        <v>12858</v>
      </c>
      <c r="B8634" s="373" t="s">
        <v>5794</v>
      </c>
      <c r="C8634" s="374" t="s">
        <v>5795</v>
      </c>
      <c r="D8634" s="373" t="s">
        <v>5791</v>
      </c>
      <c r="E8634" s="373" t="s">
        <v>5302</v>
      </c>
      <c r="F8634" s="375" t="s">
        <v>5796</v>
      </c>
      <c r="G8634" s="376" t="s">
        <v>86</v>
      </c>
      <c r="H8634" s="377">
        <v>0.14069999999999999</v>
      </c>
      <c r="I8634" s="378">
        <v>12.5</v>
      </c>
      <c r="J8634" s="378">
        <v>1.75</v>
      </c>
      <c r="K8634" s="379"/>
      <c r="L8634" s="493">
        <v>15.06</v>
      </c>
    </row>
    <row r="8635" spans="1:13" x14ac:dyDescent="0.2">
      <c r="A8635" s="359" t="s">
        <v>12859</v>
      </c>
      <c r="B8635" s="373" t="s">
        <v>5794</v>
      </c>
      <c r="C8635" s="374" t="s">
        <v>6342</v>
      </c>
      <c r="D8635" s="373" t="s">
        <v>5791</v>
      </c>
      <c r="E8635" s="373" t="s">
        <v>5572</v>
      </c>
      <c r="F8635" s="375" t="s">
        <v>5798</v>
      </c>
      <c r="G8635" s="376" t="s">
        <v>5566</v>
      </c>
      <c r="H8635" s="377">
        <v>3.2899999999999999E-2</v>
      </c>
      <c r="I8635" s="378">
        <v>16.899999999999999</v>
      </c>
      <c r="J8635" s="378">
        <v>0.55000000000000004</v>
      </c>
      <c r="K8635" s="379"/>
      <c r="L8635" s="493">
        <v>20.37</v>
      </c>
    </row>
    <row r="8636" spans="1:13" x14ac:dyDescent="0.2">
      <c r="A8636" s="359" t="s">
        <v>15963</v>
      </c>
      <c r="B8636" s="396" t="s">
        <v>5794</v>
      </c>
      <c r="C8636" s="397" t="s">
        <v>6283</v>
      </c>
      <c r="D8636" s="396" t="s">
        <v>5791</v>
      </c>
      <c r="E8636" s="396" t="s">
        <v>5557</v>
      </c>
      <c r="F8636" s="398" t="s">
        <v>5796</v>
      </c>
      <c r="G8636" s="399" t="s">
        <v>86</v>
      </c>
      <c r="H8636" s="400">
        <v>0.48220000000000002</v>
      </c>
      <c r="I8636" s="430">
        <v>18.571700000000003</v>
      </c>
      <c r="J8636" s="380">
        <v>8.9499999999999993</v>
      </c>
      <c r="K8636" s="379"/>
      <c r="L8636" s="489">
        <v>22.3</v>
      </c>
    </row>
    <row r="8637" spans="1:13" ht="36.75" thickBot="1" x14ac:dyDescent="0.25">
      <c r="A8637" s="359" t="s">
        <v>15964</v>
      </c>
      <c r="B8637" s="396" t="s">
        <v>5794</v>
      </c>
      <c r="C8637" s="397" t="s">
        <v>6364</v>
      </c>
      <c r="D8637" s="396" t="s">
        <v>5791</v>
      </c>
      <c r="E8637" s="396" t="s">
        <v>6365</v>
      </c>
      <c r="F8637" s="398" t="s">
        <v>5798</v>
      </c>
      <c r="G8637" s="399" t="s">
        <v>5305</v>
      </c>
      <c r="H8637" s="400">
        <v>5.3E-3</v>
      </c>
      <c r="I8637" s="430">
        <v>2.2599999999999998</v>
      </c>
      <c r="J8637" s="380">
        <v>0.01</v>
      </c>
      <c r="K8637" s="379"/>
      <c r="L8637" s="489">
        <v>2.73</v>
      </c>
    </row>
    <row r="8638" spans="1:13" ht="12.75" thickTop="1" x14ac:dyDescent="0.2">
      <c r="A8638" s="359" t="s">
        <v>15965</v>
      </c>
      <c r="B8638" s="390" t="s">
        <v>5794</v>
      </c>
      <c r="C8638" s="391" t="s">
        <v>6259</v>
      </c>
      <c r="D8638" s="390" t="s">
        <v>5791</v>
      </c>
      <c r="E8638" s="390" t="s">
        <v>5411</v>
      </c>
      <c r="F8638" s="392" t="s">
        <v>5798</v>
      </c>
      <c r="G8638" s="393" t="s">
        <v>5305</v>
      </c>
      <c r="H8638" s="394">
        <v>0.04</v>
      </c>
      <c r="I8638" s="395">
        <v>2.2400000000000002</v>
      </c>
      <c r="J8638" s="395">
        <v>0.08</v>
      </c>
      <c r="K8638" s="379"/>
      <c r="L8638" s="491">
        <v>2.71</v>
      </c>
    </row>
    <row r="8639" spans="1:13" x14ac:dyDescent="0.2">
      <c r="A8639" s="359" t="s">
        <v>12860</v>
      </c>
      <c r="B8639" s="373" t="s">
        <v>5794</v>
      </c>
      <c r="C8639" s="374" t="s">
        <v>6345</v>
      </c>
      <c r="D8639" s="373" t="s">
        <v>5791</v>
      </c>
      <c r="E8639" s="373" t="s">
        <v>5570</v>
      </c>
      <c r="F8639" s="375" t="s">
        <v>5798</v>
      </c>
      <c r="G8639" s="376" t="s">
        <v>5566</v>
      </c>
      <c r="H8639" s="377">
        <v>0.10970000000000001</v>
      </c>
      <c r="I8639" s="378">
        <v>28.73</v>
      </c>
      <c r="J8639" s="378">
        <v>3.15</v>
      </c>
      <c r="K8639" s="379"/>
      <c r="L8639" s="493">
        <v>34.619999999999997</v>
      </c>
    </row>
    <row r="8640" spans="1:13" x14ac:dyDescent="0.2">
      <c r="A8640" s="359" t="s">
        <v>12862</v>
      </c>
      <c r="B8640" s="360" t="s">
        <v>13725</v>
      </c>
      <c r="C8640" s="361" t="s">
        <v>5781</v>
      </c>
      <c r="D8640" s="360" t="s">
        <v>5782</v>
      </c>
      <c r="E8640" s="360" t="s">
        <v>5783</v>
      </c>
      <c r="F8640" s="362" t="s">
        <v>5784</v>
      </c>
      <c r="G8640" s="363" t="s">
        <v>5785</v>
      </c>
      <c r="H8640" s="361" t="s">
        <v>5786</v>
      </c>
      <c r="I8640" s="361" t="s">
        <v>5787</v>
      </c>
      <c r="J8640" s="361" t="s">
        <v>5788</v>
      </c>
      <c r="K8640" s="364"/>
      <c r="L8640" s="494"/>
    </row>
    <row r="8641" spans="1:13" x14ac:dyDescent="0.2">
      <c r="A8641" s="359" t="s">
        <v>12864</v>
      </c>
      <c r="B8641" s="365" t="s">
        <v>5789</v>
      </c>
      <c r="C8641" s="366" t="s">
        <v>6369</v>
      </c>
      <c r="D8641" s="365" t="s">
        <v>5791</v>
      </c>
      <c r="E8641" s="365" t="s">
        <v>513</v>
      </c>
      <c r="F8641" s="367">
        <v>26</v>
      </c>
      <c r="G8641" s="368" t="s">
        <v>5793</v>
      </c>
      <c r="H8641" s="369">
        <v>1</v>
      </c>
      <c r="I8641" s="370">
        <v>11.02</v>
      </c>
      <c r="J8641" s="370">
        <v>11.02</v>
      </c>
      <c r="K8641" s="371"/>
      <c r="L8641" s="495">
        <v>13.26</v>
      </c>
      <c r="M8641" s="488">
        <v>13.26</v>
      </c>
    </row>
    <row r="8642" spans="1:13" x14ac:dyDescent="0.2">
      <c r="A8642" s="359" t="s">
        <v>12865</v>
      </c>
      <c r="B8642" s="373" t="s">
        <v>5794</v>
      </c>
      <c r="C8642" s="374" t="s">
        <v>5795</v>
      </c>
      <c r="D8642" s="373" t="s">
        <v>5791</v>
      </c>
      <c r="E8642" s="373" t="s">
        <v>5302</v>
      </c>
      <c r="F8642" s="375" t="s">
        <v>5796</v>
      </c>
      <c r="G8642" s="376" t="s">
        <v>86</v>
      </c>
      <c r="H8642" s="377">
        <v>7.0000000000000007E-2</v>
      </c>
      <c r="I8642" s="378">
        <v>12.5</v>
      </c>
      <c r="J8642" s="378">
        <v>0.87</v>
      </c>
      <c r="K8642" s="379"/>
      <c r="L8642" s="493">
        <v>15.06</v>
      </c>
    </row>
    <row r="8643" spans="1:13" x14ac:dyDescent="0.2">
      <c r="A8643" s="359" t="s">
        <v>12866</v>
      </c>
      <c r="B8643" s="373" t="s">
        <v>5794</v>
      </c>
      <c r="C8643" s="374" t="s">
        <v>6283</v>
      </c>
      <c r="D8643" s="373" t="s">
        <v>5791</v>
      </c>
      <c r="E8643" s="373" t="s">
        <v>5557</v>
      </c>
      <c r="F8643" s="375" t="s">
        <v>5796</v>
      </c>
      <c r="G8643" s="376" t="s">
        <v>86</v>
      </c>
      <c r="H8643" s="377">
        <v>0.13</v>
      </c>
      <c r="I8643" s="378">
        <v>18.510000000000002</v>
      </c>
      <c r="J8643" s="378">
        <v>2.4</v>
      </c>
      <c r="K8643" s="379"/>
      <c r="L8643" s="493">
        <v>22.3</v>
      </c>
    </row>
    <row r="8644" spans="1:13" ht="36" x14ac:dyDescent="0.2">
      <c r="A8644" s="359" t="s">
        <v>12867</v>
      </c>
      <c r="B8644" s="373" t="s">
        <v>5794</v>
      </c>
      <c r="C8644" s="374" t="s">
        <v>6364</v>
      </c>
      <c r="D8644" s="373" t="s">
        <v>5791</v>
      </c>
      <c r="E8644" s="373" t="s">
        <v>6365</v>
      </c>
      <c r="F8644" s="375" t="s">
        <v>5798</v>
      </c>
      <c r="G8644" s="376" t="s">
        <v>5305</v>
      </c>
      <c r="H8644" s="377">
        <v>5.3E-3</v>
      </c>
      <c r="I8644" s="378">
        <v>2.2599999999999998</v>
      </c>
      <c r="J8644" s="378">
        <v>0.01</v>
      </c>
      <c r="K8644" s="379"/>
      <c r="L8644" s="493">
        <v>2.73</v>
      </c>
    </row>
    <row r="8645" spans="1:13" x14ac:dyDescent="0.2">
      <c r="A8645" s="359" t="s">
        <v>12868</v>
      </c>
      <c r="B8645" s="373" t="s">
        <v>5794</v>
      </c>
      <c r="C8645" s="374" t="s">
        <v>6370</v>
      </c>
      <c r="D8645" s="373" t="s">
        <v>5791</v>
      </c>
      <c r="E8645" s="373" t="s">
        <v>6371</v>
      </c>
      <c r="F8645" s="375" t="s">
        <v>5798</v>
      </c>
      <c r="G8645" s="376" t="s">
        <v>5566</v>
      </c>
      <c r="H8645" s="377">
        <v>0.03</v>
      </c>
      <c r="I8645" s="378">
        <v>21.18</v>
      </c>
      <c r="J8645" s="378">
        <v>0.63</v>
      </c>
      <c r="K8645" s="379"/>
      <c r="L8645" s="493">
        <v>25.52</v>
      </c>
    </row>
    <row r="8646" spans="1:13" x14ac:dyDescent="0.2">
      <c r="A8646" s="359" t="s">
        <v>12869</v>
      </c>
      <c r="B8646" s="373" t="s">
        <v>5794</v>
      </c>
      <c r="C8646" s="374" t="s">
        <v>6259</v>
      </c>
      <c r="D8646" s="373" t="s">
        <v>5791</v>
      </c>
      <c r="E8646" s="373" t="s">
        <v>5411</v>
      </c>
      <c r="F8646" s="375" t="s">
        <v>5798</v>
      </c>
      <c r="G8646" s="376" t="s">
        <v>5305</v>
      </c>
      <c r="H8646" s="377">
        <v>0.25</v>
      </c>
      <c r="I8646" s="378">
        <v>2.2848000000000002</v>
      </c>
      <c r="J8646" s="378">
        <v>0.56999999999999995</v>
      </c>
      <c r="K8646" s="379"/>
      <c r="L8646" s="493">
        <v>2.71</v>
      </c>
    </row>
    <row r="8647" spans="1:13" ht="24" x14ac:dyDescent="0.2">
      <c r="A8647" s="359" t="s">
        <v>12870</v>
      </c>
      <c r="B8647" s="373" t="s">
        <v>5794</v>
      </c>
      <c r="C8647" s="374" t="s">
        <v>6372</v>
      </c>
      <c r="D8647" s="373" t="s">
        <v>5791</v>
      </c>
      <c r="E8647" s="373" t="s">
        <v>6373</v>
      </c>
      <c r="F8647" s="375" t="s">
        <v>5798</v>
      </c>
      <c r="G8647" s="376" t="s">
        <v>5566</v>
      </c>
      <c r="H8647" s="377">
        <v>0.16</v>
      </c>
      <c r="I8647" s="378">
        <v>40.89</v>
      </c>
      <c r="J8647" s="378">
        <v>6.54</v>
      </c>
      <c r="K8647" s="379"/>
      <c r="L8647" s="493">
        <v>49.27</v>
      </c>
    </row>
    <row r="8648" spans="1:13" x14ac:dyDescent="0.2">
      <c r="A8648" s="359" t="s">
        <v>15966</v>
      </c>
      <c r="B8648" s="381" t="s">
        <v>13726</v>
      </c>
      <c r="C8648" s="382" t="s">
        <v>5781</v>
      </c>
      <c r="D8648" s="381" t="s">
        <v>5782</v>
      </c>
      <c r="E8648" s="381" t="s">
        <v>5783</v>
      </c>
      <c r="F8648" s="383" t="s">
        <v>5784</v>
      </c>
      <c r="G8648" s="384" t="s">
        <v>5785</v>
      </c>
      <c r="H8648" s="382" t="s">
        <v>5786</v>
      </c>
      <c r="I8648" s="431" t="s">
        <v>5787</v>
      </c>
      <c r="J8648" s="382" t="s">
        <v>5788</v>
      </c>
      <c r="K8648" s="364"/>
    </row>
    <row r="8649" spans="1:13" ht="24.75" thickBot="1" x14ac:dyDescent="0.25">
      <c r="A8649" s="359" t="s">
        <v>15967</v>
      </c>
      <c r="B8649" s="385" t="s">
        <v>5789</v>
      </c>
      <c r="C8649" s="386" t="s">
        <v>13727</v>
      </c>
      <c r="D8649" s="385" t="s">
        <v>5791</v>
      </c>
      <c r="E8649" s="385" t="s">
        <v>13728</v>
      </c>
      <c r="F8649" s="387">
        <v>27</v>
      </c>
      <c r="G8649" s="388" t="s">
        <v>890</v>
      </c>
      <c r="H8649" s="389">
        <v>1</v>
      </c>
      <c r="I8649" s="432">
        <v>4476.07</v>
      </c>
      <c r="J8649" s="372">
        <v>4476.0700000000006</v>
      </c>
      <c r="K8649" s="371"/>
      <c r="L8649" s="488">
        <v>5392.07</v>
      </c>
      <c r="M8649" s="488">
        <v>5392.07</v>
      </c>
    </row>
    <row r="8650" spans="1:13" ht="12.75" thickTop="1" x14ac:dyDescent="0.2">
      <c r="A8650" s="359" t="s">
        <v>15968</v>
      </c>
      <c r="B8650" s="390" t="s">
        <v>5794</v>
      </c>
      <c r="C8650" s="391" t="s">
        <v>5795</v>
      </c>
      <c r="D8650" s="390" t="s">
        <v>5791</v>
      </c>
      <c r="E8650" s="390" t="s">
        <v>5302</v>
      </c>
      <c r="F8650" s="392" t="s">
        <v>5796</v>
      </c>
      <c r="G8650" s="393" t="s">
        <v>86</v>
      </c>
      <c r="H8650" s="394">
        <v>6.6283000000000003</v>
      </c>
      <c r="I8650" s="395">
        <v>12.5</v>
      </c>
      <c r="J8650" s="395">
        <v>82.85</v>
      </c>
      <c r="K8650" s="379"/>
      <c r="L8650" s="491">
        <v>15.06</v>
      </c>
    </row>
    <row r="8651" spans="1:13" x14ac:dyDescent="0.2">
      <c r="A8651" s="359" t="s">
        <v>12871</v>
      </c>
      <c r="B8651" s="373" t="s">
        <v>5794</v>
      </c>
      <c r="C8651" s="374" t="s">
        <v>5971</v>
      </c>
      <c r="D8651" s="373" t="s">
        <v>5791</v>
      </c>
      <c r="E8651" s="373" t="s">
        <v>5293</v>
      </c>
      <c r="F8651" s="375" t="s">
        <v>5796</v>
      </c>
      <c r="G8651" s="376" t="s">
        <v>86</v>
      </c>
      <c r="H8651" s="377">
        <v>1.722</v>
      </c>
      <c r="I8651" s="378">
        <v>18.510000000000002</v>
      </c>
      <c r="J8651" s="378">
        <v>31.87</v>
      </c>
      <c r="K8651" s="379"/>
      <c r="L8651" s="493">
        <v>22.3</v>
      </c>
    </row>
    <row r="8652" spans="1:13" x14ac:dyDescent="0.2">
      <c r="A8652" s="359" t="s">
        <v>12873</v>
      </c>
      <c r="B8652" s="373" t="s">
        <v>5794</v>
      </c>
      <c r="C8652" s="374" t="s">
        <v>5965</v>
      </c>
      <c r="D8652" s="373" t="s">
        <v>5791</v>
      </c>
      <c r="E8652" s="373" t="s">
        <v>5358</v>
      </c>
      <c r="F8652" s="375" t="s">
        <v>5796</v>
      </c>
      <c r="G8652" s="376" t="s">
        <v>86</v>
      </c>
      <c r="H8652" s="377">
        <v>1.9069</v>
      </c>
      <c r="I8652" s="378">
        <v>13.28</v>
      </c>
      <c r="J8652" s="378">
        <v>25.32</v>
      </c>
      <c r="K8652" s="379"/>
      <c r="L8652" s="493">
        <v>16</v>
      </c>
    </row>
    <row r="8653" spans="1:13" x14ac:dyDescent="0.2">
      <c r="A8653" s="359" t="s">
        <v>12876</v>
      </c>
      <c r="B8653" s="373" t="s">
        <v>5794</v>
      </c>
      <c r="C8653" s="374" t="s">
        <v>5840</v>
      </c>
      <c r="D8653" s="373" t="s">
        <v>5791</v>
      </c>
      <c r="E8653" s="373" t="s">
        <v>5288</v>
      </c>
      <c r="F8653" s="375" t="s">
        <v>5796</v>
      </c>
      <c r="G8653" s="376" t="s">
        <v>86</v>
      </c>
      <c r="H8653" s="377">
        <v>7.6623999999999999</v>
      </c>
      <c r="I8653" s="378">
        <v>18.510000000000002</v>
      </c>
      <c r="J8653" s="378">
        <v>141.83000000000001</v>
      </c>
      <c r="K8653" s="379"/>
      <c r="L8653" s="493">
        <v>22.3</v>
      </c>
    </row>
    <row r="8654" spans="1:13" x14ac:dyDescent="0.2">
      <c r="A8654" s="359" t="s">
        <v>12877</v>
      </c>
      <c r="B8654" s="373" t="s">
        <v>5794</v>
      </c>
      <c r="C8654" s="374" t="s">
        <v>6283</v>
      </c>
      <c r="D8654" s="373" t="s">
        <v>5791</v>
      </c>
      <c r="E8654" s="373" t="s">
        <v>5557</v>
      </c>
      <c r="F8654" s="375" t="s">
        <v>5796</v>
      </c>
      <c r="G8654" s="376" t="s">
        <v>86</v>
      </c>
      <c r="H8654" s="377">
        <v>8.6501999999999999</v>
      </c>
      <c r="I8654" s="378">
        <v>18.510000000000002</v>
      </c>
      <c r="J8654" s="378">
        <v>160.11000000000001</v>
      </c>
      <c r="K8654" s="379"/>
      <c r="L8654" s="493">
        <v>22.3</v>
      </c>
    </row>
    <row r="8655" spans="1:13" x14ac:dyDescent="0.2">
      <c r="A8655" s="359" t="s">
        <v>12878</v>
      </c>
      <c r="B8655" s="373" t="s">
        <v>5794</v>
      </c>
      <c r="C8655" s="374" t="s">
        <v>5815</v>
      </c>
      <c r="D8655" s="373" t="s">
        <v>5791</v>
      </c>
      <c r="E8655" s="373" t="s">
        <v>5286</v>
      </c>
      <c r="F8655" s="375" t="s">
        <v>5796</v>
      </c>
      <c r="G8655" s="376" t="s">
        <v>86</v>
      </c>
      <c r="H8655" s="377">
        <v>7.6623999999999999</v>
      </c>
      <c r="I8655" s="378">
        <v>11.07</v>
      </c>
      <c r="J8655" s="378">
        <v>84.82</v>
      </c>
      <c r="K8655" s="379"/>
      <c r="L8655" s="493">
        <v>13.34</v>
      </c>
    </row>
    <row r="8656" spans="1:13" x14ac:dyDescent="0.2">
      <c r="A8656" s="359" t="s">
        <v>12879</v>
      </c>
      <c r="B8656" s="373" t="s">
        <v>5794</v>
      </c>
      <c r="C8656" s="374" t="s">
        <v>6047</v>
      </c>
      <c r="D8656" s="373" t="s">
        <v>5791</v>
      </c>
      <c r="E8656" s="373" t="s">
        <v>5371</v>
      </c>
      <c r="F8656" s="375" t="s">
        <v>5798</v>
      </c>
      <c r="G8656" s="376" t="s">
        <v>5298</v>
      </c>
      <c r="H8656" s="377">
        <v>9.24</v>
      </c>
      <c r="I8656" s="378">
        <v>6.93</v>
      </c>
      <c r="J8656" s="378">
        <v>64.03</v>
      </c>
      <c r="K8656" s="379"/>
      <c r="L8656" s="493">
        <v>8.35</v>
      </c>
    </row>
    <row r="8657" spans="1:12" x14ac:dyDescent="0.2">
      <c r="A8657" s="359" t="s">
        <v>12881</v>
      </c>
      <c r="B8657" s="373" t="s">
        <v>5794</v>
      </c>
      <c r="C8657" s="374" t="s">
        <v>5976</v>
      </c>
      <c r="D8657" s="373" t="s">
        <v>5791</v>
      </c>
      <c r="E8657" s="373" t="s">
        <v>5369</v>
      </c>
      <c r="F8657" s="375" t="s">
        <v>5798</v>
      </c>
      <c r="G8657" s="376" t="s">
        <v>5298</v>
      </c>
      <c r="H8657" s="377">
        <v>16.5</v>
      </c>
      <c r="I8657" s="378">
        <v>9.3000000000000007</v>
      </c>
      <c r="J8657" s="378">
        <v>153.44999999999999</v>
      </c>
      <c r="K8657" s="379"/>
      <c r="L8657" s="493">
        <v>11.21</v>
      </c>
    </row>
    <row r="8658" spans="1:12" x14ac:dyDescent="0.2">
      <c r="A8658" s="359" t="s">
        <v>12882</v>
      </c>
      <c r="B8658" s="373" t="s">
        <v>5794</v>
      </c>
      <c r="C8658" s="374" t="s">
        <v>5953</v>
      </c>
      <c r="D8658" s="373" t="s">
        <v>5791</v>
      </c>
      <c r="E8658" s="373" t="s">
        <v>5297</v>
      </c>
      <c r="F8658" s="375" t="s">
        <v>5798</v>
      </c>
      <c r="G8658" s="376" t="s">
        <v>5298</v>
      </c>
      <c r="H8658" s="377">
        <v>0.46800000000000003</v>
      </c>
      <c r="I8658" s="378">
        <v>20.12</v>
      </c>
      <c r="J8658" s="378">
        <v>9.41</v>
      </c>
      <c r="K8658" s="379"/>
      <c r="L8658" s="493">
        <v>24.25</v>
      </c>
    </row>
    <row r="8659" spans="1:12" x14ac:dyDescent="0.2">
      <c r="A8659" s="359" t="s">
        <v>12883</v>
      </c>
      <c r="B8659" s="373" t="s">
        <v>5794</v>
      </c>
      <c r="C8659" s="374" t="s">
        <v>5966</v>
      </c>
      <c r="D8659" s="373" t="s">
        <v>5791</v>
      </c>
      <c r="E8659" s="373" t="s">
        <v>5538</v>
      </c>
      <c r="F8659" s="375" t="s">
        <v>5798</v>
      </c>
      <c r="G8659" s="376" t="s">
        <v>5885</v>
      </c>
      <c r="H8659" s="377">
        <v>0.99880000000000002</v>
      </c>
      <c r="I8659" s="378">
        <v>146.86000000000001</v>
      </c>
      <c r="J8659" s="378">
        <v>146.68</v>
      </c>
      <c r="K8659" s="379"/>
      <c r="L8659" s="493">
        <v>176.93</v>
      </c>
    </row>
    <row r="8660" spans="1:12" x14ac:dyDescent="0.2">
      <c r="A8660" s="359" t="s">
        <v>12884</v>
      </c>
      <c r="B8660" s="373" t="s">
        <v>5794</v>
      </c>
      <c r="C8660" s="374" t="s">
        <v>5967</v>
      </c>
      <c r="D8660" s="373" t="s">
        <v>5791</v>
      </c>
      <c r="E8660" s="373" t="s">
        <v>5375</v>
      </c>
      <c r="F8660" s="375" t="s">
        <v>5798</v>
      </c>
      <c r="G8660" s="376" t="s">
        <v>5885</v>
      </c>
      <c r="H8660" s="377">
        <v>0.24149999999999999</v>
      </c>
      <c r="I8660" s="378">
        <v>118.26</v>
      </c>
      <c r="J8660" s="378">
        <v>28.55</v>
      </c>
      <c r="K8660" s="379"/>
      <c r="L8660" s="493">
        <v>142.47</v>
      </c>
    </row>
    <row r="8661" spans="1:12" x14ac:dyDescent="0.2">
      <c r="A8661" s="359" t="s">
        <v>12885</v>
      </c>
      <c r="B8661" s="373" t="s">
        <v>5794</v>
      </c>
      <c r="C8661" s="374" t="s">
        <v>5968</v>
      </c>
      <c r="D8661" s="373" t="s">
        <v>5791</v>
      </c>
      <c r="E8661" s="373" t="s">
        <v>5377</v>
      </c>
      <c r="F8661" s="375" t="s">
        <v>5798</v>
      </c>
      <c r="G8661" s="376" t="s">
        <v>5885</v>
      </c>
      <c r="H8661" s="377">
        <v>0.67620000000000002</v>
      </c>
      <c r="I8661" s="378">
        <v>117.49</v>
      </c>
      <c r="J8661" s="378">
        <v>79.44</v>
      </c>
      <c r="K8661" s="379"/>
      <c r="L8661" s="493">
        <v>141.54</v>
      </c>
    </row>
    <row r="8662" spans="1:12" x14ac:dyDescent="0.2">
      <c r="A8662" s="359" t="s">
        <v>12886</v>
      </c>
      <c r="B8662" s="373" t="s">
        <v>5794</v>
      </c>
      <c r="C8662" s="374" t="s">
        <v>13729</v>
      </c>
      <c r="D8662" s="373" t="s">
        <v>5791</v>
      </c>
      <c r="E8662" s="373" t="s">
        <v>13730</v>
      </c>
      <c r="F8662" s="375" t="s">
        <v>5798</v>
      </c>
      <c r="G8662" s="376" t="s">
        <v>5305</v>
      </c>
      <c r="H8662" s="377">
        <v>32</v>
      </c>
      <c r="I8662" s="378">
        <v>3.66</v>
      </c>
      <c r="J8662" s="378">
        <v>117.12</v>
      </c>
      <c r="K8662" s="379"/>
      <c r="L8662" s="493">
        <v>4.41</v>
      </c>
    </row>
    <row r="8663" spans="1:12" x14ac:dyDescent="0.2">
      <c r="A8663" s="359" t="s">
        <v>12889</v>
      </c>
      <c r="B8663" s="373" t="s">
        <v>5794</v>
      </c>
      <c r="C8663" s="374" t="s">
        <v>13731</v>
      </c>
      <c r="D8663" s="373" t="s">
        <v>5791</v>
      </c>
      <c r="E8663" s="373" t="s">
        <v>13732</v>
      </c>
      <c r="F8663" s="375" t="s">
        <v>5798</v>
      </c>
      <c r="G8663" s="376" t="s">
        <v>5298</v>
      </c>
      <c r="H8663" s="377">
        <v>4.8</v>
      </c>
      <c r="I8663" s="378">
        <v>8.5399999999999991</v>
      </c>
      <c r="J8663" s="378">
        <v>40.99</v>
      </c>
      <c r="K8663" s="379"/>
      <c r="L8663" s="493">
        <v>10.29</v>
      </c>
    </row>
    <row r="8664" spans="1:12" x14ac:dyDescent="0.2">
      <c r="A8664" s="359" t="s">
        <v>12892</v>
      </c>
      <c r="B8664" s="373" t="s">
        <v>5794</v>
      </c>
      <c r="C8664" s="374" t="s">
        <v>5797</v>
      </c>
      <c r="D8664" s="373" t="s">
        <v>5791</v>
      </c>
      <c r="E8664" s="373" t="s">
        <v>5380</v>
      </c>
      <c r="F8664" s="375" t="s">
        <v>5798</v>
      </c>
      <c r="G8664" s="376" t="s">
        <v>5298</v>
      </c>
      <c r="H8664" s="377">
        <v>302.2</v>
      </c>
      <c r="I8664" s="378">
        <v>0.52625987261146423</v>
      </c>
      <c r="J8664" s="378">
        <v>159.03</v>
      </c>
      <c r="K8664" s="379"/>
      <c r="L8664" s="493">
        <v>0.63</v>
      </c>
    </row>
    <row r="8665" spans="1:12" ht="36" x14ac:dyDescent="0.2">
      <c r="A8665" s="359" t="s">
        <v>12893</v>
      </c>
      <c r="B8665" s="373" t="s">
        <v>5794</v>
      </c>
      <c r="C8665" s="374" t="s">
        <v>6364</v>
      </c>
      <c r="D8665" s="373" t="s">
        <v>5791</v>
      </c>
      <c r="E8665" s="373" t="s">
        <v>6365</v>
      </c>
      <c r="F8665" s="375" t="s">
        <v>5798</v>
      </c>
      <c r="G8665" s="376" t="s">
        <v>5305</v>
      </c>
      <c r="H8665" s="377">
        <v>9.5100000000000004E-2</v>
      </c>
      <c r="I8665" s="378">
        <v>2.2599999999999998</v>
      </c>
      <c r="J8665" s="378">
        <v>0.21</v>
      </c>
      <c r="K8665" s="379"/>
      <c r="L8665" s="493">
        <v>2.73</v>
      </c>
    </row>
    <row r="8666" spans="1:12" x14ac:dyDescent="0.2">
      <c r="A8666" s="359" t="s">
        <v>15969</v>
      </c>
      <c r="B8666" s="396" t="s">
        <v>5794</v>
      </c>
      <c r="C8666" s="397" t="s">
        <v>6342</v>
      </c>
      <c r="D8666" s="396" t="s">
        <v>5791</v>
      </c>
      <c r="E8666" s="396" t="s">
        <v>5572</v>
      </c>
      <c r="F8666" s="398" t="s">
        <v>5798</v>
      </c>
      <c r="G8666" s="399" t="s">
        <v>5566</v>
      </c>
      <c r="H8666" s="400">
        <v>1.2826</v>
      </c>
      <c r="I8666" s="430">
        <v>16.899999999999999</v>
      </c>
      <c r="J8666" s="380">
        <v>21.67</v>
      </c>
      <c r="K8666" s="379"/>
      <c r="L8666" s="489">
        <v>20.37</v>
      </c>
    </row>
    <row r="8667" spans="1:12" ht="12.75" thickBot="1" x14ac:dyDescent="0.25">
      <c r="A8667" s="359" t="s">
        <v>15970</v>
      </c>
      <c r="B8667" s="396" t="s">
        <v>5794</v>
      </c>
      <c r="C8667" s="397" t="s">
        <v>6258</v>
      </c>
      <c r="D8667" s="396" t="s">
        <v>5791</v>
      </c>
      <c r="E8667" s="396" t="s">
        <v>5414</v>
      </c>
      <c r="F8667" s="398" t="s">
        <v>5798</v>
      </c>
      <c r="G8667" s="399" t="s">
        <v>5305</v>
      </c>
      <c r="H8667" s="400">
        <v>3.9134000000000002</v>
      </c>
      <c r="I8667" s="430">
        <v>9.0299999999999994</v>
      </c>
      <c r="J8667" s="380">
        <v>35.33</v>
      </c>
      <c r="K8667" s="379"/>
      <c r="L8667" s="489">
        <v>10.88</v>
      </c>
    </row>
    <row r="8668" spans="1:12" ht="12.75" thickTop="1" x14ac:dyDescent="0.2">
      <c r="A8668" s="359" t="s">
        <v>15971</v>
      </c>
      <c r="B8668" s="390" t="s">
        <v>5794</v>
      </c>
      <c r="C8668" s="391" t="s">
        <v>6250</v>
      </c>
      <c r="D8668" s="390" t="s">
        <v>5791</v>
      </c>
      <c r="E8668" s="390" t="s">
        <v>5413</v>
      </c>
      <c r="F8668" s="392" t="s">
        <v>5798</v>
      </c>
      <c r="G8668" s="393" t="s">
        <v>5305</v>
      </c>
      <c r="H8668" s="394">
        <v>0.5</v>
      </c>
      <c r="I8668" s="395">
        <v>12.5</v>
      </c>
      <c r="J8668" s="395">
        <v>6.25</v>
      </c>
      <c r="K8668" s="379"/>
      <c r="L8668" s="491">
        <v>15.06</v>
      </c>
    </row>
    <row r="8669" spans="1:12" x14ac:dyDescent="0.2">
      <c r="A8669" s="359" t="s">
        <v>12896</v>
      </c>
      <c r="B8669" s="373" t="s">
        <v>5794</v>
      </c>
      <c r="C8669" s="374" t="s">
        <v>6261</v>
      </c>
      <c r="D8669" s="373" t="s">
        <v>5791</v>
      </c>
      <c r="E8669" s="373" t="s">
        <v>5409</v>
      </c>
      <c r="F8669" s="375" t="s">
        <v>5798</v>
      </c>
      <c r="G8669" s="376" t="s">
        <v>5298</v>
      </c>
      <c r="H8669" s="377">
        <v>0.47470000000000001</v>
      </c>
      <c r="I8669" s="378">
        <v>23.16</v>
      </c>
      <c r="J8669" s="378">
        <v>10.99</v>
      </c>
      <c r="K8669" s="379"/>
      <c r="L8669" s="493">
        <v>27.91</v>
      </c>
    </row>
    <row r="8670" spans="1:12" x14ac:dyDescent="0.2">
      <c r="A8670" s="359" t="s">
        <v>12898</v>
      </c>
      <c r="B8670" s="373" t="s">
        <v>5794</v>
      </c>
      <c r="C8670" s="374" t="s">
        <v>13733</v>
      </c>
      <c r="D8670" s="373" t="s">
        <v>5791</v>
      </c>
      <c r="E8670" s="373" t="s">
        <v>5416</v>
      </c>
      <c r="F8670" s="375" t="s">
        <v>5798</v>
      </c>
      <c r="G8670" s="376" t="s">
        <v>5305</v>
      </c>
      <c r="H8670" s="377">
        <v>1</v>
      </c>
      <c r="I8670" s="378">
        <v>899.33</v>
      </c>
      <c r="J8670" s="378">
        <v>899.33</v>
      </c>
      <c r="K8670" s="379"/>
      <c r="L8670" s="493">
        <v>1083.4000000000001</v>
      </c>
    </row>
    <row r="8671" spans="1:12" x14ac:dyDescent="0.2">
      <c r="A8671" s="359" t="s">
        <v>12899</v>
      </c>
      <c r="B8671" s="373" t="s">
        <v>5794</v>
      </c>
      <c r="C8671" s="374" t="s">
        <v>6259</v>
      </c>
      <c r="D8671" s="373" t="s">
        <v>5791</v>
      </c>
      <c r="E8671" s="373" t="s">
        <v>5411</v>
      </c>
      <c r="F8671" s="375" t="s">
        <v>5798</v>
      </c>
      <c r="G8671" s="376" t="s">
        <v>5305</v>
      </c>
      <c r="H8671" s="377">
        <v>3.2290000000000001</v>
      </c>
      <c r="I8671" s="378">
        <v>2.2400000000000002</v>
      </c>
      <c r="J8671" s="378">
        <v>7.23</v>
      </c>
      <c r="K8671" s="379"/>
      <c r="L8671" s="493">
        <v>2.71</v>
      </c>
    </row>
    <row r="8672" spans="1:12" x14ac:dyDescent="0.2">
      <c r="A8672" s="359" t="s">
        <v>12900</v>
      </c>
      <c r="B8672" s="373" t="s">
        <v>5794</v>
      </c>
      <c r="C8672" s="374" t="s">
        <v>6260</v>
      </c>
      <c r="D8672" s="373" t="s">
        <v>5791</v>
      </c>
      <c r="E8672" s="373" t="s">
        <v>5407</v>
      </c>
      <c r="F8672" s="375" t="s">
        <v>5798</v>
      </c>
      <c r="G8672" s="376" t="s">
        <v>5298</v>
      </c>
      <c r="H8672" s="377">
        <v>0.47</v>
      </c>
      <c r="I8672" s="378">
        <v>27.94</v>
      </c>
      <c r="J8672" s="378">
        <v>13.13</v>
      </c>
      <c r="K8672" s="379"/>
      <c r="L8672" s="493">
        <v>33.659999999999997</v>
      </c>
    </row>
    <row r="8673" spans="1:13" x14ac:dyDescent="0.2">
      <c r="A8673" s="359" t="s">
        <v>12901</v>
      </c>
      <c r="B8673" s="373" t="s">
        <v>5794</v>
      </c>
      <c r="C8673" s="374" t="s">
        <v>6345</v>
      </c>
      <c r="D8673" s="373" t="s">
        <v>5791</v>
      </c>
      <c r="E8673" s="373" t="s">
        <v>5570</v>
      </c>
      <c r="F8673" s="375" t="s">
        <v>5798</v>
      </c>
      <c r="G8673" s="376" t="s">
        <v>5566</v>
      </c>
      <c r="H8673" s="377">
        <v>1.9554</v>
      </c>
      <c r="I8673" s="378">
        <v>28.73</v>
      </c>
      <c r="J8673" s="378">
        <v>56.17</v>
      </c>
      <c r="K8673" s="379"/>
      <c r="L8673" s="493">
        <v>34.619999999999997</v>
      </c>
    </row>
    <row r="8674" spans="1:13" x14ac:dyDescent="0.2">
      <c r="A8674" s="359" t="s">
        <v>12902</v>
      </c>
      <c r="B8674" s="373" t="s">
        <v>5794</v>
      </c>
      <c r="C8674" s="374" t="s">
        <v>13681</v>
      </c>
      <c r="D8674" s="373" t="s">
        <v>5791</v>
      </c>
      <c r="E8674" s="373" t="s">
        <v>5432</v>
      </c>
      <c r="F8674" s="375" t="s">
        <v>5798</v>
      </c>
      <c r="G8674" s="376" t="s">
        <v>5298</v>
      </c>
      <c r="H8674" s="377">
        <v>142.208</v>
      </c>
      <c r="I8674" s="378">
        <v>8.73</v>
      </c>
      <c r="J8674" s="378">
        <v>1241.47</v>
      </c>
      <c r="K8674" s="379"/>
      <c r="L8674" s="493">
        <v>10.52</v>
      </c>
    </row>
    <row r="8675" spans="1:13" x14ac:dyDescent="0.2">
      <c r="A8675" s="359" t="s">
        <v>12903</v>
      </c>
      <c r="B8675" s="373" t="s">
        <v>5794</v>
      </c>
      <c r="C8675" s="374" t="s">
        <v>13734</v>
      </c>
      <c r="D8675" s="373" t="s">
        <v>5791</v>
      </c>
      <c r="E8675" s="373" t="s">
        <v>13735</v>
      </c>
      <c r="F8675" s="375" t="s">
        <v>5798</v>
      </c>
      <c r="G8675" s="376" t="s">
        <v>5298</v>
      </c>
      <c r="H8675" s="377">
        <v>84.072400000000002</v>
      </c>
      <c r="I8675" s="378">
        <v>9.2200000000000006</v>
      </c>
      <c r="J8675" s="378">
        <v>775.14</v>
      </c>
      <c r="K8675" s="379"/>
      <c r="L8675" s="493">
        <v>11.11</v>
      </c>
    </row>
    <row r="8676" spans="1:13" x14ac:dyDescent="0.2">
      <c r="A8676" s="359" t="s">
        <v>12904</v>
      </c>
      <c r="B8676" s="373" t="s">
        <v>5794</v>
      </c>
      <c r="C8676" s="374" t="s">
        <v>6366</v>
      </c>
      <c r="D8676" s="373" t="s">
        <v>5791</v>
      </c>
      <c r="E8676" s="373" t="s">
        <v>5565</v>
      </c>
      <c r="F8676" s="375" t="s">
        <v>5798</v>
      </c>
      <c r="G8676" s="376" t="s">
        <v>5566</v>
      </c>
      <c r="H8676" s="377">
        <v>2.3069999999999999</v>
      </c>
      <c r="I8676" s="378">
        <v>36.26</v>
      </c>
      <c r="J8676" s="378">
        <v>83.65</v>
      </c>
      <c r="K8676" s="379"/>
      <c r="L8676" s="493">
        <v>43.69</v>
      </c>
    </row>
    <row r="8677" spans="1:13" x14ac:dyDescent="0.2">
      <c r="A8677" s="359" t="s">
        <v>12905</v>
      </c>
      <c r="B8677" s="360" t="s">
        <v>13736</v>
      </c>
      <c r="C8677" s="361" t="s">
        <v>5781</v>
      </c>
      <c r="D8677" s="360" t="s">
        <v>5782</v>
      </c>
      <c r="E8677" s="360" t="s">
        <v>5783</v>
      </c>
      <c r="F8677" s="362" t="s">
        <v>5784</v>
      </c>
      <c r="G8677" s="363" t="s">
        <v>5785</v>
      </c>
      <c r="H8677" s="361" t="s">
        <v>5786</v>
      </c>
      <c r="I8677" s="361" t="s">
        <v>5787</v>
      </c>
      <c r="J8677" s="361" t="s">
        <v>5788</v>
      </c>
      <c r="K8677" s="364"/>
      <c r="L8677" s="494"/>
    </row>
    <row r="8678" spans="1:13" ht="24" x14ac:dyDescent="0.2">
      <c r="A8678" s="359" t="s">
        <v>15972</v>
      </c>
      <c r="B8678" s="385" t="s">
        <v>5789</v>
      </c>
      <c r="C8678" s="386" t="s">
        <v>13737</v>
      </c>
      <c r="D8678" s="385" t="s">
        <v>5791</v>
      </c>
      <c r="E8678" s="385" t="s">
        <v>2928</v>
      </c>
      <c r="F8678" s="387">
        <v>27</v>
      </c>
      <c r="G8678" s="388" t="s">
        <v>890</v>
      </c>
      <c r="H8678" s="389">
        <v>1</v>
      </c>
      <c r="I8678" s="432">
        <v>1646.6899999999998</v>
      </c>
      <c r="J8678" s="372">
        <v>1646.69</v>
      </c>
      <c r="K8678" s="371"/>
      <c r="L8678" s="488">
        <v>1983.66</v>
      </c>
      <c r="M8678" s="488">
        <v>1983.66</v>
      </c>
    </row>
    <row r="8679" spans="1:13" ht="12.75" thickBot="1" x14ac:dyDescent="0.25">
      <c r="A8679" s="359" t="s">
        <v>15973</v>
      </c>
      <c r="B8679" s="396" t="s">
        <v>5794</v>
      </c>
      <c r="C8679" s="397" t="s">
        <v>5795</v>
      </c>
      <c r="D8679" s="396" t="s">
        <v>5791</v>
      </c>
      <c r="E8679" s="396" t="s">
        <v>5302</v>
      </c>
      <c r="F8679" s="398" t="s">
        <v>5796</v>
      </c>
      <c r="G8679" s="399" t="s">
        <v>86</v>
      </c>
      <c r="H8679" s="400">
        <v>2.7814999999999999</v>
      </c>
      <c r="I8679" s="430">
        <v>12.5</v>
      </c>
      <c r="J8679" s="380">
        <v>34.76</v>
      </c>
      <c r="K8679" s="379"/>
      <c r="L8679" s="489">
        <v>15.06</v>
      </c>
    </row>
    <row r="8680" spans="1:13" ht="12.75" thickTop="1" x14ac:dyDescent="0.2">
      <c r="A8680" s="359" t="s">
        <v>15974</v>
      </c>
      <c r="B8680" s="390" t="s">
        <v>5794</v>
      </c>
      <c r="C8680" s="391" t="s">
        <v>5801</v>
      </c>
      <c r="D8680" s="390" t="s">
        <v>5791</v>
      </c>
      <c r="E8680" s="390" t="s">
        <v>5362</v>
      </c>
      <c r="F8680" s="392" t="s">
        <v>5796</v>
      </c>
      <c r="G8680" s="393" t="s">
        <v>86</v>
      </c>
      <c r="H8680" s="394">
        <v>2</v>
      </c>
      <c r="I8680" s="395">
        <v>18.510000000000002</v>
      </c>
      <c r="J8680" s="395">
        <v>37.020000000000003</v>
      </c>
      <c r="K8680" s="379"/>
      <c r="L8680" s="491">
        <v>22.3</v>
      </c>
    </row>
    <row r="8681" spans="1:13" x14ac:dyDescent="0.2">
      <c r="A8681" s="359" t="s">
        <v>12906</v>
      </c>
      <c r="B8681" s="373" t="s">
        <v>5794</v>
      </c>
      <c r="C8681" s="374" t="s">
        <v>6283</v>
      </c>
      <c r="D8681" s="373" t="s">
        <v>5791</v>
      </c>
      <c r="E8681" s="373" t="s">
        <v>5557</v>
      </c>
      <c r="F8681" s="375" t="s">
        <v>5796</v>
      </c>
      <c r="G8681" s="376" t="s">
        <v>86</v>
      </c>
      <c r="H8681" s="377">
        <v>4.9039000000000001</v>
      </c>
      <c r="I8681" s="378">
        <v>18.510000000000002</v>
      </c>
      <c r="J8681" s="378">
        <v>90.77</v>
      </c>
      <c r="K8681" s="379"/>
      <c r="L8681" s="493">
        <v>22.3</v>
      </c>
    </row>
    <row r="8682" spans="1:13" x14ac:dyDescent="0.2">
      <c r="A8682" s="359" t="s">
        <v>12908</v>
      </c>
      <c r="B8682" s="373" t="s">
        <v>5794</v>
      </c>
      <c r="C8682" s="374" t="s">
        <v>13738</v>
      </c>
      <c r="D8682" s="373" t="s">
        <v>5791</v>
      </c>
      <c r="E8682" s="373" t="s">
        <v>13739</v>
      </c>
      <c r="F8682" s="375" t="s">
        <v>5798</v>
      </c>
      <c r="G8682" s="376" t="s">
        <v>5298</v>
      </c>
      <c r="H8682" s="377">
        <v>9.0808</v>
      </c>
      <c r="I8682" s="378">
        <v>6.85</v>
      </c>
      <c r="J8682" s="378">
        <v>62.2</v>
      </c>
      <c r="K8682" s="379"/>
      <c r="L8682" s="493">
        <v>8.26</v>
      </c>
    </row>
    <row r="8683" spans="1:13" x14ac:dyDescent="0.2">
      <c r="A8683" s="359" t="s">
        <v>12909</v>
      </c>
      <c r="B8683" s="373" t="s">
        <v>5794</v>
      </c>
      <c r="C8683" s="374" t="s">
        <v>13740</v>
      </c>
      <c r="D8683" s="373" t="s">
        <v>5791</v>
      </c>
      <c r="E8683" s="373" t="s">
        <v>5419</v>
      </c>
      <c r="F8683" s="375" t="s">
        <v>5798</v>
      </c>
      <c r="G8683" s="376" t="s">
        <v>5298</v>
      </c>
      <c r="H8683" s="377">
        <v>0.71140000000000003</v>
      </c>
      <c r="I8683" s="378">
        <v>7.63</v>
      </c>
      <c r="J8683" s="378">
        <v>5.42</v>
      </c>
      <c r="K8683" s="379"/>
      <c r="L8683" s="493">
        <v>9.1999999999999993</v>
      </c>
    </row>
    <row r="8684" spans="1:13" x14ac:dyDescent="0.2">
      <c r="A8684" s="359" t="s">
        <v>12910</v>
      </c>
      <c r="B8684" s="373" t="s">
        <v>5794</v>
      </c>
      <c r="C8684" s="374" t="s">
        <v>13741</v>
      </c>
      <c r="D8684" s="373" t="s">
        <v>5791</v>
      </c>
      <c r="E8684" s="373" t="s">
        <v>13742</v>
      </c>
      <c r="F8684" s="375" t="s">
        <v>5798</v>
      </c>
      <c r="G8684" s="376" t="s">
        <v>5298</v>
      </c>
      <c r="H8684" s="377">
        <v>33</v>
      </c>
      <c r="I8684" s="378">
        <v>9.3545558441558434</v>
      </c>
      <c r="J8684" s="378">
        <v>308.7</v>
      </c>
      <c r="K8684" s="379"/>
      <c r="L8684" s="493">
        <v>11.26</v>
      </c>
    </row>
    <row r="8685" spans="1:13" x14ac:dyDescent="0.2">
      <c r="A8685" s="359" t="s">
        <v>12911</v>
      </c>
      <c r="B8685" s="373" t="s">
        <v>5794</v>
      </c>
      <c r="C8685" s="374" t="s">
        <v>13743</v>
      </c>
      <c r="D8685" s="373" t="s">
        <v>5791</v>
      </c>
      <c r="E8685" s="373" t="s">
        <v>13744</v>
      </c>
      <c r="F8685" s="375" t="s">
        <v>5798</v>
      </c>
      <c r="G8685" s="376" t="s">
        <v>5298</v>
      </c>
      <c r="H8685" s="377">
        <v>5.8528000000000002</v>
      </c>
      <c r="I8685" s="378">
        <v>6.94</v>
      </c>
      <c r="J8685" s="378">
        <v>40.61</v>
      </c>
      <c r="K8685" s="379"/>
      <c r="L8685" s="493">
        <v>8.3699999999999992</v>
      </c>
    </row>
    <row r="8686" spans="1:13" ht="36" x14ac:dyDescent="0.2">
      <c r="A8686" s="359" t="s">
        <v>12912</v>
      </c>
      <c r="B8686" s="373" t="s">
        <v>5794</v>
      </c>
      <c r="C8686" s="374" t="s">
        <v>6364</v>
      </c>
      <c r="D8686" s="373" t="s">
        <v>5791</v>
      </c>
      <c r="E8686" s="373" t="s">
        <v>6365</v>
      </c>
      <c r="F8686" s="375" t="s">
        <v>5798</v>
      </c>
      <c r="G8686" s="376" t="s">
        <v>5305</v>
      </c>
      <c r="H8686" s="377">
        <v>5.3999999999999999E-2</v>
      </c>
      <c r="I8686" s="378">
        <v>2.2599999999999998</v>
      </c>
      <c r="J8686" s="378">
        <v>0.12</v>
      </c>
      <c r="K8686" s="379"/>
      <c r="L8686" s="493">
        <v>2.73</v>
      </c>
    </row>
    <row r="8687" spans="1:13" x14ac:dyDescent="0.2">
      <c r="A8687" s="359" t="s">
        <v>12913</v>
      </c>
      <c r="B8687" s="373" t="s">
        <v>5794</v>
      </c>
      <c r="C8687" s="374" t="s">
        <v>6342</v>
      </c>
      <c r="D8687" s="373" t="s">
        <v>5791</v>
      </c>
      <c r="E8687" s="373" t="s">
        <v>5572</v>
      </c>
      <c r="F8687" s="375" t="s">
        <v>5798</v>
      </c>
      <c r="G8687" s="376" t="s">
        <v>5566</v>
      </c>
      <c r="H8687" s="377">
        <v>0.72719999999999996</v>
      </c>
      <c r="I8687" s="378">
        <v>16.899999999999999</v>
      </c>
      <c r="J8687" s="378">
        <v>12.28</v>
      </c>
      <c r="K8687" s="379"/>
      <c r="L8687" s="493">
        <v>20.37</v>
      </c>
    </row>
    <row r="8688" spans="1:13" x14ac:dyDescent="0.2">
      <c r="A8688" s="359" t="s">
        <v>12914</v>
      </c>
      <c r="B8688" s="373" t="s">
        <v>5794</v>
      </c>
      <c r="C8688" s="374" t="s">
        <v>6258</v>
      </c>
      <c r="D8688" s="373" t="s">
        <v>5791</v>
      </c>
      <c r="E8688" s="373" t="s">
        <v>5414</v>
      </c>
      <c r="F8688" s="375" t="s">
        <v>5798</v>
      </c>
      <c r="G8688" s="376" t="s">
        <v>5305</v>
      </c>
      <c r="H8688" s="377">
        <v>0.86480000000000001</v>
      </c>
      <c r="I8688" s="378">
        <v>9.0299999999999994</v>
      </c>
      <c r="J8688" s="378">
        <v>7.8</v>
      </c>
      <c r="K8688" s="379"/>
      <c r="L8688" s="493">
        <v>10.88</v>
      </c>
    </row>
    <row r="8689" spans="1:13" x14ac:dyDescent="0.2">
      <c r="A8689" s="359" t="s">
        <v>12915</v>
      </c>
      <c r="B8689" s="373" t="s">
        <v>5794</v>
      </c>
      <c r="C8689" s="374" t="s">
        <v>6250</v>
      </c>
      <c r="D8689" s="373" t="s">
        <v>5791</v>
      </c>
      <c r="E8689" s="373" t="s">
        <v>5413</v>
      </c>
      <c r="F8689" s="375" t="s">
        <v>5798</v>
      </c>
      <c r="G8689" s="376" t="s">
        <v>5305</v>
      </c>
      <c r="H8689" s="377">
        <v>0.1</v>
      </c>
      <c r="I8689" s="378">
        <v>12.5</v>
      </c>
      <c r="J8689" s="378">
        <v>1.25</v>
      </c>
      <c r="K8689" s="379"/>
      <c r="L8689" s="493">
        <v>15.06</v>
      </c>
    </row>
    <row r="8690" spans="1:13" x14ac:dyDescent="0.2">
      <c r="A8690" s="359" t="s">
        <v>12916</v>
      </c>
      <c r="B8690" s="373" t="s">
        <v>5794</v>
      </c>
      <c r="C8690" s="374" t="s">
        <v>6261</v>
      </c>
      <c r="D8690" s="373" t="s">
        <v>5791</v>
      </c>
      <c r="E8690" s="373" t="s">
        <v>5409</v>
      </c>
      <c r="F8690" s="375" t="s">
        <v>5798</v>
      </c>
      <c r="G8690" s="376" t="s">
        <v>5298</v>
      </c>
      <c r="H8690" s="377">
        <v>6.13E-2</v>
      </c>
      <c r="I8690" s="378">
        <v>23.16</v>
      </c>
      <c r="J8690" s="378">
        <v>1.41</v>
      </c>
      <c r="K8690" s="379"/>
      <c r="L8690" s="493">
        <v>27.91</v>
      </c>
    </row>
    <row r="8691" spans="1:13" x14ac:dyDescent="0.2">
      <c r="A8691" s="359" t="s">
        <v>12917</v>
      </c>
      <c r="B8691" s="373" t="s">
        <v>5794</v>
      </c>
      <c r="C8691" s="374" t="s">
        <v>13745</v>
      </c>
      <c r="D8691" s="373" t="s">
        <v>5791</v>
      </c>
      <c r="E8691" s="373" t="s">
        <v>5416</v>
      </c>
      <c r="F8691" s="375" t="s">
        <v>5798</v>
      </c>
      <c r="G8691" s="376" t="s">
        <v>5305</v>
      </c>
      <c r="H8691" s="377">
        <v>1</v>
      </c>
      <c r="I8691" s="378">
        <v>175.46</v>
      </c>
      <c r="J8691" s="378">
        <v>175.46</v>
      </c>
      <c r="K8691" s="379"/>
      <c r="L8691" s="493">
        <v>211.38</v>
      </c>
    </row>
    <row r="8692" spans="1:13" x14ac:dyDescent="0.2">
      <c r="A8692" s="359" t="s">
        <v>12918</v>
      </c>
      <c r="B8692" s="373" t="s">
        <v>5794</v>
      </c>
      <c r="C8692" s="374" t="s">
        <v>7572</v>
      </c>
      <c r="D8692" s="373" t="s">
        <v>5791</v>
      </c>
      <c r="E8692" s="373" t="s">
        <v>7573</v>
      </c>
      <c r="F8692" s="375" t="s">
        <v>5798</v>
      </c>
      <c r="G8692" s="376" t="s">
        <v>5566</v>
      </c>
      <c r="H8692" s="377">
        <v>1.2410000000000001</v>
      </c>
      <c r="I8692" s="378">
        <v>11.19</v>
      </c>
      <c r="J8692" s="378">
        <v>13.88</v>
      </c>
      <c r="K8692" s="379"/>
      <c r="L8692" s="493">
        <v>13.49</v>
      </c>
    </row>
    <row r="8693" spans="1:13" x14ac:dyDescent="0.2">
      <c r="A8693" s="359" t="s">
        <v>12919</v>
      </c>
      <c r="B8693" s="373" t="s">
        <v>5794</v>
      </c>
      <c r="C8693" s="374" t="s">
        <v>6259</v>
      </c>
      <c r="D8693" s="373" t="s">
        <v>5791</v>
      </c>
      <c r="E8693" s="373" t="s">
        <v>5411</v>
      </c>
      <c r="F8693" s="375" t="s">
        <v>5798</v>
      </c>
      <c r="G8693" s="376" t="s">
        <v>5305</v>
      </c>
      <c r="H8693" s="377">
        <v>9.3600000000000003E-2</v>
      </c>
      <c r="I8693" s="378">
        <v>2.2400000000000002</v>
      </c>
      <c r="J8693" s="378">
        <v>0.2</v>
      </c>
      <c r="K8693" s="379"/>
      <c r="L8693" s="493">
        <v>2.71</v>
      </c>
    </row>
    <row r="8694" spans="1:13" x14ac:dyDescent="0.2">
      <c r="A8694" s="359" t="s">
        <v>12920</v>
      </c>
      <c r="B8694" s="373" t="s">
        <v>5794</v>
      </c>
      <c r="C8694" s="374" t="s">
        <v>7599</v>
      </c>
      <c r="D8694" s="373" t="s">
        <v>5791</v>
      </c>
      <c r="E8694" s="373" t="s">
        <v>7600</v>
      </c>
      <c r="F8694" s="375" t="s">
        <v>5798</v>
      </c>
      <c r="G8694" s="376" t="s">
        <v>5305</v>
      </c>
      <c r="H8694" s="377">
        <v>1.7370000000000001</v>
      </c>
      <c r="I8694" s="378">
        <v>1.58</v>
      </c>
      <c r="J8694" s="378">
        <v>2.74</v>
      </c>
      <c r="K8694" s="379"/>
      <c r="L8694" s="493">
        <v>1.91</v>
      </c>
    </row>
    <row r="8695" spans="1:13" x14ac:dyDescent="0.2">
      <c r="A8695" s="359" t="s">
        <v>12921</v>
      </c>
      <c r="B8695" s="373" t="s">
        <v>5794</v>
      </c>
      <c r="C8695" s="374" t="s">
        <v>7582</v>
      </c>
      <c r="D8695" s="373" t="s">
        <v>5791</v>
      </c>
      <c r="E8695" s="373" t="s">
        <v>5626</v>
      </c>
      <c r="F8695" s="375" t="s">
        <v>5798</v>
      </c>
      <c r="G8695" s="376" t="s">
        <v>5885</v>
      </c>
      <c r="H8695" s="377">
        <v>0.21529999999999999</v>
      </c>
      <c r="I8695" s="378">
        <v>3745.68</v>
      </c>
      <c r="J8695" s="378">
        <v>806.44</v>
      </c>
      <c r="K8695" s="379"/>
      <c r="L8695" s="493">
        <v>4512.33</v>
      </c>
    </row>
    <row r="8696" spans="1:13" x14ac:dyDescent="0.2">
      <c r="A8696" s="359" t="s">
        <v>12922</v>
      </c>
      <c r="B8696" s="373" t="s">
        <v>5794</v>
      </c>
      <c r="C8696" s="374" t="s">
        <v>6260</v>
      </c>
      <c r="D8696" s="373" t="s">
        <v>5791</v>
      </c>
      <c r="E8696" s="373" t="s">
        <v>5407</v>
      </c>
      <c r="F8696" s="375" t="s">
        <v>5798</v>
      </c>
      <c r="G8696" s="376" t="s">
        <v>5298</v>
      </c>
      <c r="H8696" s="377">
        <v>0.4</v>
      </c>
      <c r="I8696" s="378">
        <v>27.94</v>
      </c>
      <c r="J8696" s="378">
        <v>11.17</v>
      </c>
      <c r="K8696" s="379"/>
      <c r="L8696" s="493">
        <v>33.659999999999997</v>
      </c>
    </row>
    <row r="8697" spans="1:13" x14ac:dyDescent="0.2">
      <c r="A8697" s="359" t="s">
        <v>12923</v>
      </c>
      <c r="B8697" s="373" t="s">
        <v>5794</v>
      </c>
      <c r="C8697" s="374" t="s">
        <v>6345</v>
      </c>
      <c r="D8697" s="373" t="s">
        <v>5791</v>
      </c>
      <c r="E8697" s="373" t="s">
        <v>5570</v>
      </c>
      <c r="F8697" s="375" t="s">
        <v>5798</v>
      </c>
      <c r="G8697" s="376" t="s">
        <v>5566</v>
      </c>
      <c r="H8697" s="377">
        <v>1.1153</v>
      </c>
      <c r="I8697" s="378">
        <v>28.73</v>
      </c>
      <c r="J8697" s="378">
        <v>32.04</v>
      </c>
      <c r="K8697" s="379"/>
      <c r="L8697" s="493">
        <v>34.619999999999997</v>
      </c>
    </row>
    <row r="8698" spans="1:13" x14ac:dyDescent="0.2">
      <c r="A8698" s="359" t="s">
        <v>12924</v>
      </c>
      <c r="B8698" s="373" t="s">
        <v>5794</v>
      </c>
      <c r="C8698" s="374" t="s">
        <v>6366</v>
      </c>
      <c r="D8698" s="373" t="s">
        <v>5791</v>
      </c>
      <c r="E8698" s="373" t="s">
        <v>5565</v>
      </c>
      <c r="F8698" s="375" t="s">
        <v>5798</v>
      </c>
      <c r="G8698" s="376" t="s">
        <v>5566</v>
      </c>
      <c r="H8698" s="377">
        <v>6.6900000000000001E-2</v>
      </c>
      <c r="I8698" s="378">
        <v>36.26</v>
      </c>
      <c r="J8698" s="378">
        <v>2.42</v>
      </c>
      <c r="K8698" s="379"/>
      <c r="L8698" s="493">
        <v>43.69</v>
      </c>
    </row>
    <row r="8699" spans="1:13" x14ac:dyDescent="0.2">
      <c r="A8699" s="359" t="s">
        <v>12925</v>
      </c>
      <c r="B8699" s="360" t="s">
        <v>13746</v>
      </c>
      <c r="C8699" s="361" t="s">
        <v>5781</v>
      </c>
      <c r="D8699" s="360" t="s">
        <v>5782</v>
      </c>
      <c r="E8699" s="360" t="s">
        <v>5783</v>
      </c>
      <c r="F8699" s="362" t="s">
        <v>5784</v>
      </c>
      <c r="G8699" s="363" t="s">
        <v>5785</v>
      </c>
      <c r="H8699" s="361" t="s">
        <v>5786</v>
      </c>
      <c r="I8699" s="361" t="s">
        <v>5787</v>
      </c>
      <c r="J8699" s="361" t="s">
        <v>5788</v>
      </c>
      <c r="K8699" s="364"/>
      <c r="L8699" s="494"/>
    </row>
    <row r="8700" spans="1:13" x14ac:dyDescent="0.2">
      <c r="A8700" s="359" t="s">
        <v>12926</v>
      </c>
      <c r="B8700" s="365" t="s">
        <v>5789</v>
      </c>
      <c r="C8700" s="366" t="s">
        <v>13747</v>
      </c>
      <c r="D8700" s="365" t="s">
        <v>5791</v>
      </c>
      <c r="E8700" s="365" t="s">
        <v>2930</v>
      </c>
      <c r="F8700" s="367">
        <v>27</v>
      </c>
      <c r="G8700" s="368" t="s">
        <v>890</v>
      </c>
      <c r="H8700" s="369">
        <v>1</v>
      </c>
      <c r="I8700" s="370">
        <v>1474.61</v>
      </c>
      <c r="J8700" s="370">
        <v>1474.6100000000001</v>
      </c>
      <c r="K8700" s="371"/>
      <c r="L8700" s="495">
        <v>1776.32</v>
      </c>
      <c r="M8700" s="488">
        <v>1776.32</v>
      </c>
    </row>
    <row r="8701" spans="1:13" x14ac:dyDescent="0.2">
      <c r="A8701" s="359" t="s">
        <v>12927</v>
      </c>
      <c r="B8701" s="373" t="s">
        <v>5794</v>
      </c>
      <c r="C8701" s="374" t="s">
        <v>5795</v>
      </c>
      <c r="D8701" s="373" t="s">
        <v>5791</v>
      </c>
      <c r="E8701" s="373" t="s">
        <v>5302</v>
      </c>
      <c r="F8701" s="375" t="s">
        <v>5796</v>
      </c>
      <c r="G8701" s="376" t="s">
        <v>86</v>
      </c>
      <c r="H8701" s="377">
        <v>0.40200000000000002</v>
      </c>
      <c r="I8701" s="378">
        <v>12.5</v>
      </c>
      <c r="J8701" s="378">
        <v>5.0199999999999996</v>
      </c>
      <c r="K8701" s="379"/>
      <c r="L8701" s="493">
        <v>15.06</v>
      </c>
    </row>
    <row r="8702" spans="1:13" x14ac:dyDescent="0.2">
      <c r="A8702" s="359" t="s">
        <v>15975</v>
      </c>
      <c r="B8702" s="396" t="s">
        <v>5794</v>
      </c>
      <c r="C8702" s="397" t="s">
        <v>5965</v>
      </c>
      <c r="D8702" s="396" t="s">
        <v>5791</v>
      </c>
      <c r="E8702" s="396" t="s">
        <v>5358</v>
      </c>
      <c r="F8702" s="398" t="s">
        <v>5796</v>
      </c>
      <c r="G8702" s="399" t="s">
        <v>86</v>
      </c>
      <c r="H8702" s="400">
        <v>0.22</v>
      </c>
      <c r="I8702" s="430">
        <v>13.28</v>
      </c>
      <c r="J8702" s="380">
        <v>2.92</v>
      </c>
      <c r="K8702" s="379"/>
      <c r="L8702" s="489">
        <v>16</v>
      </c>
    </row>
    <row r="8703" spans="1:13" ht="12.75" thickBot="1" x14ac:dyDescent="0.25">
      <c r="A8703" s="359" t="s">
        <v>15976</v>
      </c>
      <c r="B8703" s="396" t="s">
        <v>5794</v>
      </c>
      <c r="C8703" s="397" t="s">
        <v>5840</v>
      </c>
      <c r="D8703" s="396" t="s">
        <v>5791</v>
      </c>
      <c r="E8703" s="396" t="s">
        <v>5288</v>
      </c>
      <c r="F8703" s="398" t="s">
        <v>5796</v>
      </c>
      <c r="G8703" s="399" t="s">
        <v>86</v>
      </c>
      <c r="H8703" s="400">
        <v>0.81089999999999995</v>
      </c>
      <c r="I8703" s="430">
        <v>18.510000000000002</v>
      </c>
      <c r="J8703" s="380">
        <v>15</v>
      </c>
      <c r="K8703" s="379"/>
      <c r="L8703" s="489">
        <v>22.3</v>
      </c>
    </row>
    <row r="8704" spans="1:13" ht="12.75" thickTop="1" x14ac:dyDescent="0.2">
      <c r="A8704" s="359" t="s">
        <v>15977</v>
      </c>
      <c r="B8704" s="390" t="s">
        <v>5794</v>
      </c>
      <c r="C8704" s="391" t="s">
        <v>6283</v>
      </c>
      <c r="D8704" s="390" t="s">
        <v>5791</v>
      </c>
      <c r="E8704" s="390" t="s">
        <v>5557</v>
      </c>
      <c r="F8704" s="392" t="s">
        <v>5796</v>
      </c>
      <c r="G8704" s="393" t="s">
        <v>86</v>
      </c>
      <c r="H8704" s="394">
        <v>1.0631999999999999</v>
      </c>
      <c r="I8704" s="395">
        <v>18.510000000000002</v>
      </c>
      <c r="J8704" s="395">
        <v>19.670000000000002</v>
      </c>
      <c r="K8704" s="379"/>
      <c r="L8704" s="491">
        <v>22.3</v>
      </c>
    </row>
    <row r="8705" spans="1:12" x14ac:dyDescent="0.2">
      <c r="A8705" s="359" t="s">
        <v>12928</v>
      </c>
      <c r="B8705" s="373" t="s">
        <v>5794</v>
      </c>
      <c r="C8705" s="374" t="s">
        <v>5815</v>
      </c>
      <c r="D8705" s="373" t="s">
        <v>5791</v>
      </c>
      <c r="E8705" s="373" t="s">
        <v>5286</v>
      </c>
      <c r="F8705" s="375" t="s">
        <v>5796</v>
      </c>
      <c r="G8705" s="376" t="s">
        <v>86</v>
      </c>
      <c r="H8705" s="377">
        <v>0.81089999999999995</v>
      </c>
      <c r="I8705" s="378">
        <v>11.07</v>
      </c>
      <c r="J8705" s="378">
        <v>8.9700000000000006</v>
      </c>
      <c r="K8705" s="379"/>
      <c r="L8705" s="493">
        <v>13.34</v>
      </c>
    </row>
    <row r="8706" spans="1:12" x14ac:dyDescent="0.2">
      <c r="A8706" s="359" t="s">
        <v>12930</v>
      </c>
      <c r="B8706" s="373" t="s">
        <v>5794</v>
      </c>
      <c r="C8706" s="374" t="s">
        <v>5966</v>
      </c>
      <c r="D8706" s="373" t="s">
        <v>5791</v>
      </c>
      <c r="E8706" s="373" t="s">
        <v>5538</v>
      </c>
      <c r="F8706" s="375" t="s">
        <v>5798</v>
      </c>
      <c r="G8706" s="376" t="s">
        <v>5885</v>
      </c>
      <c r="H8706" s="377">
        <v>0.112</v>
      </c>
      <c r="I8706" s="378">
        <v>146.86000000000001</v>
      </c>
      <c r="J8706" s="378">
        <v>16.440000000000001</v>
      </c>
      <c r="K8706" s="379"/>
      <c r="L8706" s="493">
        <v>176.93</v>
      </c>
    </row>
    <row r="8707" spans="1:12" x14ac:dyDescent="0.2">
      <c r="A8707" s="359" t="s">
        <v>12931</v>
      </c>
      <c r="B8707" s="373" t="s">
        <v>5794</v>
      </c>
      <c r="C8707" s="374" t="s">
        <v>5967</v>
      </c>
      <c r="D8707" s="373" t="s">
        <v>5791</v>
      </c>
      <c r="E8707" s="373" t="s">
        <v>5375</v>
      </c>
      <c r="F8707" s="375" t="s">
        <v>5798</v>
      </c>
      <c r="G8707" s="376" t="s">
        <v>5885</v>
      </c>
      <c r="H8707" s="377">
        <v>2.5100000000000001E-2</v>
      </c>
      <c r="I8707" s="378">
        <v>118.26</v>
      </c>
      <c r="J8707" s="378">
        <v>2.96</v>
      </c>
      <c r="K8707" s="379"/>
      <c r="L8707" s="493">
        <v>142.47</v>
      </c>
    </row>
    <row r="8708" spans="1:12" x14ac:dyDescent="0.2">
      <c r="A8708" s="359" t="s">
        <v>12932</v>
      </c>
      <c r="B8708" s="373" t="s">
        <v>5794</v>
      </c>
      <c r="C8708" s="374" t="s">
        <v>5968</v>
      </c>
      <c r="D8708" s="373" t="s">
        <v>5791</v>
      </c>
      <c r="E8708" s="373" t="s">
        <v>5377</v>
      </c>
      <c r="F8708" s="375" t="s">
        <v>5798</v>
      </c>
      <c r="G8708" s="376" t="s">
        <v>5885</v>
      </c>
      <c r="H8708" s="377">
        <v>7.5200000000000003E-2</v>
      </c>
      <c r="I8708" s="378">
        <v>117.49</v>
      </c>
      <c r="J8708" s="378">
        <v>8.83</v>
      </c>
      <c r="K8708" s="379"/>
      <c r="L8708" s="493">
        <v>141.54</v>
      </c>
    </row>
    <row r="8709" spans="1:12" x14ac:dyDescent="0.2">
      <c r="A8709" s="359" t="s">
        <v>15978</v>
      </c>
      <c r="B8709" s="396" t="s">
        <v>5794</v>
      </c>
      <c r="C8709" s="397" t="s">
        <v>13748</v>
      </c>
      <c r="D8709" s="396" t="s">
        <v>5791</v>
      </c>
      <c r="E8709" s="396" t="s">
        <v>13749</v>
      </c>
      <c r="F8709" s="398" t="s">
        <v>5798</v>
      </c>
      <c r="G8709" s="399" t="s">
        <v>5385</v>
      </c>
      <c r="H8709" s="400">
        <v>7.1406999999999998</v>
      </c>
      <c r="I8709" s="430">
        <v>6.95</v>
      </c>
      <c r="J8709" s="380">
        <v>49.62</v>
      </c>
      <c r="K8709" s="379"/>
      <c r="L8709" s="489">
        <v>8.3800000000000008</v>
      </c>
    </row>
    <row r="8710" spans="1:12" ht="12.75" thickBot="1" x14ac:dyDescent="0.25">
      <c r="A8710" s="359" t="s">
        <v>15979</v>
      </c>
      <c r="B8710" s="396" t="s">
        <v>5794</v>
      </c>
      <c r="C8710" s="397" t="s">
        <v>5797</v>
      </c>
      <c r="D8710" s="396" t="s">
        <v>5791</v>
      </c>
      <c r="E8710" s="396" t="s">
        <v>5380</v>
      </c>
      <c r="F8710" s="398" t="s">
        <v>5798</v>
      </c>
      <c r="G8710" s="399" t="s">
        <v>5298</v>
      </c>
      <c r="H8710" s="400">
        <v>32.159999999999997</v>
      </c>
      <c r="I8710" s="430">
        <v>0.52981176470588309</v>
      </c>
      <c r="J8710" s="380">
        <v>17.03</v>
      </c>
      <c r="K8710" s="379"/>
      <c r="L8710" s="489">
        <v>0.63</v>
      </c>
    </row>
    <row r="8711" spans="1:12" ht="36.75" thickTop="1" x14ac:dyDescent="0.2">
      <c r="A8711" s="359" t="s">
        <v>15980</v>
      </c>
      <c r="B8711" s="390" t="s">
        <v>5794</v>
      </c>
      <c r="C8711" s="391" t="s">
        <v>6364</v>
      </c>
      <c r="D8711" s="390" t="s">
        <v>5791</v>
      </c>
      <c r="E8711" s="390" t="s">
        <v>6365</v>
      </c>
      <c r="F8711" s="392" t="s">
        <v>5798</v>
      </c>
      <c r="G8711" s="393" t="s">
        <v>5305</v>
      </c>
      <c r="H8711" s="394">
        <v>1.18E-2</v>
      </c>
      <c r="I8711" s="395">
        <v>2.2599999999999998</v>
      </c>
      <c r="J8711" s="395">
        <v>0.02</v>
      </c>
      <c r="K8711" s="379"/>
      <c r="L8711" s="491">
        <v>2.73</v>
      </c>
    </row>
    <row r="8712" spans="1:12" x14ac:dyDescent="0.2">
      <c r="A8712" s="359" t="s">
        <v>12933</v>
      </c>
      <c r="B8712" s="373" t="s">
        <v>5794</v>
      </c>
      <c r="C8712" s="374" t="s">
        <v>6342</v>
      </c>
      <c r="D8712" s="373" t="s">
        <v>5791</v>
      </c>
      <c r="E8712" s="373" t="s">
        <v>5572</v>
      </c>
      <c r="F8712" s="375" t="s">
        <v>5798</v>
      </c>
      <c r="G8712" s="376" t="s">
        <v>5566</v>
      </c>
      <c r="H8712" s="377">
        <v>0.1051</v>
      </c>
      <c r="I8712" s="378">
        <v>16.899999999999999</v>
      </c>
      <c r="J8712" s="378">
        <v>1.77</v>
      </c>
      <c r="K8712" s="379"/>
      <c r="L8712" s="493">
        <v>20.37</v>
      </c>
    </row>
    <row r="8713" spans="1:12" x14ac:dyDescent="0.2">
      <c r="A8713" s="359" t="s">
        <v>12935</v>
      </c>
      <c r="B8713" s="373" t="s">
        <v>5794</v>
      </c>
      <c r="C8713" s="374" t="s">
        <v>6370</v>
      </c>
      <c r="D8713" s="373" t="s">
        <v>5791</v>
      </c>
      <c r="E8713" s="373" t="s">
        <v>6371</v>
      </c>
      <c r="F8713" s="375" t="s">
        <v>5798</v>
      </c>
      <c r="G8713" s="376" t="s">
        <v>5566</v>
      </c>
      <c r="H8713" s="377">
        <v>8.0999999999999996E-3</v>
      </c>
      <c r="I8713" s="378">
        <v>21.18</v>
      </c>
      <c r="J8713" s="378">
        <v>0.17</v>
      </c>
      <c r="K8713" s="379"/>
      <c r="L8713" s="493">
        <v>25.52</v>
      </c>
    </row>
    <row r="8714" spans="1:12" x14ac:dyDescent="0.2">
      <c r="A8714" s="359" t="s">
        <v>12938</v>
      </c>
      <c r="B8714" s="373" t="s">
        <v>5794</v>
      </c>
      <c r="C8714" s="374" t="s">
        <v>6258</v>
      </c>
      <c r="D8714" s="373" t="s">
        <v>5791</v>
      </c>
      <c r="E8714" s="373" t="s">
        <v>5414</v>
      </c>
      <c r="F8714" s="375" t="s">
        <v>5798</v>
      </c>
      <c r="G8714" s="376" t="s">
        <v>5305</v>
      </c>
      <c r="H8714" s="377">
        <v>0.4511</v>
      </c>
      <c r="I8714" s="378">
        <v>9.0299999999999994</v>
      </c>
      <c r="J8714" s="378">
        <v>4.07</v>
      </c>
      <c r="K8714" s="379"/>
      <c r="L8714" s="493">
        <v>10.88</v>
      </c>
    </row>
    <row r="8715" spans="1:12" x14ac:dyDescent="0.2">
      <c r="A8715" s="359" t="s">
        <v>12939</v>
      </c>
      <c r="B8715" s="373" t="s">
        <v>5794</v>
      </c>
      <c r="C8715" s="374" t="s">
        <v>6250</v>
      </c>
      <c r="D8715" s="373" t="s">
        <v>5791</v>
      </c>
      <c r="E8715" s="373" t="s">
        <v>5413</v>
      </c>
      <c r="F8715" s="375" t="s">
        <v>5798</v>
      </c>
      <c r="G8715" s="376" t="s">
        <v>5305</v>
      </c>
      <c r="H8715" s="377">
        <v>6.6600000000000006E-2</v>
      </c>
      <c r="I8715" s="378">
        <v>12.5</v>
      </c>
      <c r="J8715" s="378">
        <v>0.83</v>
      </c>
      <c r="K8715" s="379"/>
      <c r="L8715" s="493">
        <v>15.06</v>
      </c>
    </row>
    <row r="8716" spans="1:12" x14ac:dyDescent="0.2">
      <c r="A8716" s="359" t="s">
        <v>15981</v>
      </c>
      <c r="B8716" s="396" t="s">
        <v>5794</v>
      </c>
      <c r="C8716" s="397" t="s">
        <v>6261</v>
      </c>
      <c r="D8716" s="396" t="s">
        <v>5791</v>
      </c>
      <c r="E8716" s="396" t="s">
        <v>5409</v>
      </c>
      <c r="F8716" s="398" t="s">
        <v>5798</v>
      </c>
      <c r="G8716" s="399" t="s">
        <v>5298</v>
      </c>
      <c r="H8716" s="400">
        <v>0.10349999999999999</v>
      </c>
      <c r="I8716" s="430">
        <v>23.16</v>
      </c>
      <c r="J8716" s="380">
        <v>2.39</v>
      </c>
      <c r="K8716" s="379"/>
      <c r="L8716" s="489">
        <v>27.91</v>
      </c>
    </row>
    <row r="8717" spans="1:12" ht="12.75" thickBot="1" x14ac:dyDescent="0.25">
      <c r="A8717" s="359" t="s">
        <v>15982</v>
      </c>
      <c r="B8717" s="396" t="s">
        <v>5794</v>
      </c>
      <c r="C8717" s="397" t="s">
        <v>13750</v>
      </c>
      <c r="D8717" s="396" t="s">
        <v>5791</v>
      </c>
      <c r="E8717" s="396" t="s">
        <v>5416</v>
      </c>
      <c r="F8717" s="398" t="s">
        <v>5798</v>
      </c>
      <c r="G8717" s="399" t="s">
        <v>5305</v>
      </c>
      <c r="H8717" s="400">
        <v>1</v>
      </c>
      <c r="I8717" s="430">
        <v>388.94</v>
      </c>
      <c r="J8717" s="380">
        <v>388.94</v>
      </c>
      <c r="K8717" s="379"/>
      <c r="L8717" s="489">
        <v>468.55</v>
      </c>
    </row>
    <row r="8718" spans="1:12" ht="12.75" thickTop="1" x14ac:dyDescent="0.2">
      <c r="A8718" s="359" t="s">
        <v>15983</v>
      </c>
      <c r="B8718" s="390" t="s">
        <v>5794</v>
      </c>
      <c r="C8718" s="391" t="s">
        <v>13751</v>
      </c>
      <c r="D8718" s="390" t="s">
        <v>5791</v>
      </c>
      <c r="E8718" s="390" t="s">
        <v>13752</v>
      </c>
      <c r="F8718" s="392" t="s">
        <v>5798</v>
      </c>
      <c r="G8718" s="393" t="s">
        <v>5305</v>
      </c>
      <c r="H8718" s="394">
        <v>4</v>
      </c>
      <c r="I8718" s="395">
        <v>0.89</v>
      </c>
      <c r="J8718" s="395">
        <v>3.56</v>
      </c>
      <c r="K8718" s="379"/>
      <c r="L8718" s="491">
        <v>1.08</v>
      </c>
    </row>
    <row r="8719" spans="1:12" x14ac:dyDescent="0.2">
      <c r="A8719" s="359" t="s">
        <v>12940</v>
      </c>
      <c r="B8719" s="373" t="s">
        <v>5794</v>
      </c>
      <c r="C8719" s="374" t="s">
        <v>6259</v>
      </c>
      <c r="D8719" s="373" t="s">
        <v>5791</v>
      </c>
      <c r="E8719" s="373" t="s">
        <v>5411</v>
      </c>
      <c r="F8719" s="375" t="s">
        <v>5798</v>
      </c>
      <c r="G8719" s="376" t="s">
        <v>5305</v>
      </c>
      <c r="H8719" s="377">
        <v>0.2646</v>
      </c>
      <c r="I8719" s="378">
        <v>2.2400000000000002</v>
      </c>
      <c r="J8719" s="378">
        <v>0.59</v>
      </c>
      <c r="K8719" s="379"/>
      <c r="L8719" s="493">
        <v>2.71</v>
      </c>
    </row>
    <row r="8720" spans="1:12" x14ac:dyDescent="0.2">
      <c r="A8720" s="359" t="s">
        <v>12942</v>
      </c>
      <c r="B8720" s="373" t="s">
        <v>5794</v>
      </c>
      <c r="C8720" s="374" t="s">
        <v>6260</v>
      </c>
      <c r="D8720" s="373" t="s">
        <v>5791</v>
      </c>
      <c r="E8720" s="373" t="s">
        <v>5407</v>
      </c>
      <c r="F8720" s="375" t="s">
        <v>5798</v>
      </c>
      <c r="G8720" s="376" t="s">
        <v>5298</v>
      </c>
      <c r="H8720" s="377">
        <v>0.4</v>
      </c>
      <c r="I8720" s="378">
        <v>27.94</v>
      </c>
      <c r="J8720" s="378">
        <v>11.17</v>
      </c>
      <c r="K8720" s="379"/>
      <c r="L8720" s="493">
        <v>33.659999999999997</v>
      </c>
    </row>
    <row r="8721" spans="1:13" x14ac:dyDescent="0.2">
      <c r="A8721" s="359" t="s">
        <v>12943</v>
      </c>
      <c r="B8721" s="373" t="s">
        <v>5794</v>
      </c>
      <c r="C8721" s="374" t="s">
        <v>13753</v>
      </c>
      <c r="D8721" s="373" t="s">
        <v>5791</v>
      </c>
      <c r="E8721" s="373" t="s">
        <v>13754</v>
      </c>
      <c r="F8721" s="375" t="s">
        <v>5798</v>
      </c>
      <c r="G8721" s="376" t="s">
        <v>5566</v>
      </c>
      <c r="H8721" s="377">
        <v>8.14E-2</v>
      </c>
      <c r="I8721" s="378">
        <v>39.17</v>
      </c>
      <c r="J8721" s="378">
        <v>3.18</v>
      </c>
      <c r="K8721" s="379"/>
      <c r="L8721" s="493">
        <v>47.19</v>
      </c>
    </row>
    <row r="8722" spans="1:13" x14ac:dyDescent="0.2">
      <c r="A8722" s="359" t="s">
        <v>12944</v>
      </c>
      <c r="B8722" s="373" t="s">
        <v>5794</v>
      </c>
      <c r="C8722" s="374" t="s">
        <v>6345</v>
      </c>
      <c r="D8722" s="373" t="s">
        <v>5791</v>
      </c>
      <c r="E8722" s="373" t="s">
        <v>5570</v>
      </c>
      <c r="F8722" s="375" t="s">
        <v>5798</v>
      </c>
      <c r="G8722" s="376" t="s">
        <v>5566</v>
      </c>
      <c r="H8722" s="377">
        <v>0.16020000000000001</v>
      </c>
      <c r="I8722" s="378">
        <v>28.73</v>
      </c>
      <c r="J8722" s="378">
        <v>4.5999999999999996</v>
      </c>
      <c r="K8722" s="379"/>
      <c r="L8722" s="493">
        <v>34.619999999999997</v>
      </c>
    </row>
    <row r="8723" spans="1:13" x14ac:dyDescent="0.2">
      <c r="A8723" s="359" t="s">
        <v>15984</v>
      </c>
      <c r="B8723" s="396" t="s">
        <v>5794</v>
      </c>
      <c r="C8723" s="397" t="s">
        <v>6366</v>
      </c>
      <c r="D8723" s="396" t="s">
        <v>5791</v>
      </c>
      <c r="E8723" s="396" t="s">
        <v>5565</v>
      </c>
      <c r="F8723" s="398" t="s">
        <v>5798</v>
      </c>
      <c r="G8723" s="399" t="s">
        <v>5566</v>
      </c>
      <c r="H8723" s="400">
        <v>0.189</v>
      </c>
      <c r="I8723" s="430">
        <v>36.26</v>
      </c>
      <c r="J8723" s="380">
        <v>6.85</v>
      </c>
      <c r="K8723" s="379"/>
      <c r="L8723" s="489">
        <v>43.69</v>
      </c>
    </row>
    <row r="8724" spans="1:13" ht="12.75" thickBot="1" x14ac:dyDescent="0.25">
      <c r="A8724" s="359" t="s">
        <v>15985</v>
      </c>
      <c r="B8724" s="396" t="s">
        <v>5794</v>
      </c>
      <c r="C8724" s="397" t="s">
        <v>13755</v>
      </c>
      <c r="D8724" s="396" t="s">
        <v>5791</v>
      </c>
      <c r="E8724" s="396" t="s">
        <v>13756</v>
      </c>
      <c r="F8724" s="398" t="s">
        <v>5798</v>
      </c>
      <c r="G8724" s="399" t="s">
        <v>5385</v>
      </c>
      <c r="H8724" s="400">
        <v>1.7776000000000001</v>
      </c>
      <c r="I8724" s="430">
        <v>70.45</v>
      </c>
      <c r="J8724" s="380">
        <v>125.23</v>
      </c>
      <c r="K8724" s="379"/>
      <c r="L8724" s="489">
        <v>84.87</v>
      </c>
    </row>
    <row r="8725" spans="1:13" ht="12.75" thickTop="1" x14ac:dyDescent="0.2">
      <c r="A8725" s="359" t="s">
        <v>15986</v>
      </c>
      <c r="B8725" s="390" t="s">
        <v>5794</v>
      </c>
      <c r="C8725" s="391" t="s">
        <v>13757</v>
      </c>
      <c r="D8725" s="390" t="s">
        <v>5791</v>
      </c>
      <c r="E8725" s="390" t="s">
        <v>13758</v>
      </c>
      <c r="F8725" s="392" t="s">
        <v>5798</v>
      </c>
      <c r="G8725" s="393" t="s">
        <v>5385</v>
      </c>
      <c r="H8725" s="394">
        <v>4.5823999999999998</v>
      </c>
      <c r="I8725" s="395">
        <v>135.22999999999999</v>
      </c>
      <c r="J8725" s="395">
        <v>619.66999999999996</v>
      </c>
      <c r="K8725" s="379"/>
      <c r="L8725" s="491">
        <v>162.91</v>
      </c>
    </row>
    <row r="8726" spans="1:13" x14ac:dyDescent="0.2">
      <c r="A8726" s="359" t="s">
        <v>12945</v>
      </c>
      <c r="B8726" s="373" t="s">
        <v>5794</v>
      </c>
      <c r="C8726" s="374" t="s">
        <v>13759</v>
      </c>
      <c r="D8726" s="373" t="s">
        <v>5791</v>
      </c>
      <c r="E8726" s="373" t="s">
        <v>13760</v>
      </c>
      <c r="F8726" s="375" t="s">
        <v>5798</v>
      </c>
      <c r="G8726" s="376" t="s">
        <v>5385</v>
      </c>
      <c r="H8726" s="377">
        <v>0.94499999999999995</v>
      </c>
      <c r="I8726" s="378">
        <v>164.14</v>
      </c>
      <c r="J8726" s="378">
        <v>155.11000000000001</v>
      </c>
      <c r="K8726" s="379"/>
      <c r="L8726" s="493">
        <v>197.74</v>
      </c>
    </row>
    <row r="8727" spans="1:13" x14ac:dyDescent="0.2">
      <c r="A8727" s="359" t="s">
        <v>12947</v>
      </c>
      <c r="B8727" s="360" t="s">
        <v>13761</v>
      </c>
      <c r="C8727" s="361" t="s">
        <v>5781</v>
      </c>
      <c r="D8727" s="360" t="s">
        <v>5782</v>
      </c>
      <c r="E8727" s="360" t="s">
        <v>5783</v>
      </c>
      <c r="F8727" s="362" t="s">
        <v>5784</v>
      </c>
      <c r="G8727" s="363" t="s">
        <v>5785</v>
      </c>
      <c r="H8727" s="361" t="s">
        <v>5786</v>
      </c>
      <c r="I8727" s="361" t="s">
        <v>5787</v>
      </c>
      <c r="J8727" s="361" t="s">
        <v>5788</v>
      </c>
      <c r="K8727" s="364"/>
      <c r="L8727" s="494"/>
    </row>
    <row r="8728" spans="1:13" ht="24" x14ac:dyDescent="0.2">
      <c r="A8728" s="359" t="s">
        <v>12948</v>
      </c>
      <c r="B8728" s="365" t="s">
        <v>5789</v>
      </c>
      <c r="C8728" s="366" t="s">
        <v>13762</v>
      </c>
      <c r="D8728" s="365" t="s">
        <v>5791</v>
      </c>
      <c r="E8728" s="365" t="s">
        <v>2932</v>
      </c>
      <c r="F8728" s="367">
        <v>27</v>
      </c>
      <c r="G8728" s="368" t="s">
        <v>890</v>
      </c>
      <c r="H8728" s="369">
        <v>1</v>
      </c>
      <c r="I8728" s="370">
        <v>4590.7</v>
      </c>
      <c r="J8728" s="370">
        <v>4590.7</v>
      </c>
      <c r="K8728" s="371"/>
      <c r="L8728" s="495">
        <v>5530.26</v>
      </c>
      <c r="M8728" s="488">
        <v>5530.26</v>
      </c>
    </row>
    <row r="8729" spans="1:13" x14ac:dyDescent="0.2">
      <c r="A8729" s="359" t="s">
        <v>12949</v>
      </c>
      <c r="B8729" s="373" t="s">
        <v>5794</v>
      </c>
      <c r="C8729" s="374" t="s">
        <v>5795</v>
      </c>
      <c r="D8729" s="373" t="s">
        <v>5791</v>
      </c>
      <c r="E8729" s="373" t="s">
        <v>5302</v>
      </c>
      <c r="F8729" s="375" t="s">
        <v>5796</v>
      </c>
      <c r="G8729" s="376" t="s">
        <v>86</v>
      </c>
      <c r="H8729" s="377">
        <v>1.8841000000000001</v>
      </c>
      <c r="I8729" s="378">
        <v>12.5</v>
      </c>
      <c r="J8729" s="378">
        <v>23.55</v>
      </c>
      <c r="K8729" s="379"/>
      <c r="L8729" s="493">
        <v>15.06</v>
      </c>
    </row>
    <row r="8730" spans="1:13" x14ac:dyDescent="0.2">
      <c r="A8730" s="359" t="s">
        <v>15987</v>
      </c>
      <c r="B8730" s="396" t="s">
        <v>5794</v>
      </c>
      <c r="C8730" s="397" t="s">
        <v>6283</v>
      </c>
      <c r="D8730" s="396" t="s">
        <v>5791</v>
      </c>
      <c r="E8730" s="396" t="s">
        <v>5557</v>
      </c>
      <c r="F8730" s="398" t="s">
        <v>5796</v>
      </c>
      <c r="G8730" s="399" t="s">
        <v>86</v>
      </c>
      <c r="H8730" s="400">
        <v>4.9828000000000001</v>
      </c>
      <c r="I8730" s="430">
        <v>18.510000000000002</v>
      </c>
      <c r="J8730" s="380">
        <v>92.23</v>
      </c>
      <c r="K8730" s="379"/>
      <c r="L8730" s="489">
        <v>22.3</v>
      </c>
    </row>
    <row r="8731" spans="1:13" ht="12.75" thickBot="1" x14ac:dyDescent="0.25">
      <c r="A8731" s="359" t="s">
        <v>15988</v>
      </c>
      <c r="B8731" s="396" t="s">
        <v>5794</v>
      </c>
      <c r="C8731" s="397" t="s">
        <v>13740</v>
      </c>
      <c r="D8731" s="396" t="s">
        <v>5791</v>
      </c>
      <c r="E8731" s="396" t="s">
        <v>5419</v>
      </c>
      <c r="F8731" s="398" t="s">
        <v>5798</v>
      </c>
      <c r="G8731" s="399" t="s">
        <v>5298</v>
      </c>
      <c r="H8731" s="400">
        <v>2.0840000000000001</v>
      </c>
      <c r="I8731" s="430">
        <v>7.63</v>
      </c>
      <c r="J8731" s="380">
        <v>15.9</v>
      </c>
      <c r="K8731" s="379"/>
      <c r="L8731" s="489">
        <v>9.1999999999999993</v>
      </c>
    </row>
    <row r="8732" spans="1:13" ht="36.75" thickTop="1" x14ac:dyDescent="0.2">
      <c r="A8732" s="359" t="s">
        <v>15989</v>
      </c>
      <c r="B8732" s="390" t="s">
        <v>5794</v>
      </c>
      <c r="C8732" s="391" t="s">
        <v>6364</v>
      </c>
      <c r="D8732" s="390" t="s">
        <v>5791</v>
      </c>
      <c r="E8732" s="390" t="s">
        <v>6365</v>
      </c>
      <c r="F8732" s="392" t="s">
        <v>5798</v>
      </c>
      <c r="G8732" s="393" t="s">
        <v>5305</v>
      </c>
      <c r="H8732" s="394">
        <v>5.5100000000000003E-2</v>
      </c>
      <c r="I8732" s="395">
        <v>2.2599999999999998</v>
      </c>
      <c r="J8732" s="395">
        <v>0.12</v>
      </c>
      <c r="K8732" s="379"/>
      <c r="L8732" s="491">
        <v>2.73</v>
      </c>
    </row>
    <row r="8733" spans="1:13" x14ac:dyDescent="0.2">
      <c r="A8733" s="359" t="s">
        <v>12950</v>
      </c>
      <c r="B8733" s="373" t="s">
        <v>5794</v>
      </c>
      <c r="C8733" s="374" t="s">
        <v>6342</v>
      </c>
      <c r="D8733" s="373" t="s">
        <v>5791</v>
      </c>
      <c r="E8733" s="373" t="s">
        <v>5572</v>
      </c>
      <c r="F8733" s="375" t="s">
        <v>5798</v>
      </c>
      <c r="G8733" s="376" t="s">
        <v>5566</v>
      </c>
      <c r="H8733" s="377">
        <v>0.49259999999999998</v>
      </c>
      <c r="I8733" s="378">
        <v>16.899999999999999</v>
      </c>
      <c r="J8733" s="378">
        <v>8.32</v>
      </c>
      <c r="K8733" s="379"/>
      <c r="L8733" s="493">
        <v>20.37</v>
      </c>
    </row>
    <row r="8734" spans="1:13" x14ac:dyDescent="0.2">
      <c r="A8734" s="359" t="s">
        <v>12952</v>
      </c>
      <c r="B8734" s="373" t="s">
        <v>5794</v>
      </c>
      <c r="C8734" s="374" t="s">
        <v>6370</v>
      </c>
      <c r="D8734" s="373" t="s">
        <v>5791</v>
      </c>
      <c r="E8734" s="373" t="s">
        <v>6371</v>
      </c>
      <c r="F8734" s="375" t="s">
        <v>5798</v>
      </c>
      <c r="G8734" s="376" t="s">
        <v>5566</v>
      </c>
      <c r="H8734" s="377">
        <v>3.7900000000000003E-2</v>
      </c>
      <c r="I8734" s="378">
        <v>21.18</v>
      </c>
      <c r="J8734" s="378">
        <v>0.8</v>
      </c>
      <c r="K8734" s="379"/>
      <c r="L8734" s="493">
        <v>25.52</v>
      </c>
    </row>
    <row r="8735" spans="1:13" x14ac:dyDescent="0.2">
      <c r="A8735" s="359" t="s">
        <v>12953</v>
      </c>
      <c r="B8735" s="373" t="s">
        <v>5794</v>
      </c>
      <c r="C8735" s="374" t="s">
        <v>6258</v>
      </c>
      <c r="D8735" s="373" t="s">
        <v>5791</v>
      </c>
      <c r="E8735" s="373" t="s">
        <v>5414</v>
      </c>
      <c r="F8735" s="375" t="s">
        <v>5798</v>
      </c>
      <c r="G8735" s="376" t="s">
        <v>5305</v>
      </c>
      <c r="H8735" s="377">
        <v>1.4348000000000001</v>
      </c>
      <c r="I8735" s="378">
        <v>9.0299999999999994</v>
      </c>
      <c r="J8735" s="378">
        <v>12.95</v>
      </c>
      <c r="K8735" s="379"/>
      <c r="L8735" s="493">
        <v>10.88</v>
      </c>
    </row>
    <row r="8736" spans="1:13" x14ac:dyDescent="0.2">
      <c r="A8736" s="359" t="s">
        <v>12954</v>
      </c>
      <c r="B8736" s="373" t="s">
        <v>5794</v>
      </c>
      <c r="C8736" s="374" t="s">
        <v>6250</v>
      </c>
      <c r="D8736" s="373" t="s">
        <v>5791</v>
      </c>
      <c r="E8736" s="373" t="s">
        <v>5413</v>
      </c>
      <c r="F8736" s="375" t="s">
        <v>5798</v>
      </c>
      <c r="G8736" s="376" t="s">
        <v>5305</v>
      </c>
      <c r="H8736" s="377">
        <v>0.28499999999999998</v>
      </c>
      <c r="I8736" s="378">
        <v>12.5</v>
      </c>
      <c r="J8736" s="378">
        <v>3.56</v>
      </c>
      <c r="K8736" s="379"/>
      <c r="L8736" s="493">
        <v>15.06</v>
      </c>
    </row>
    <row r="8737" spans="1:13" x14ac:dyDescent="0.2">
      <c r="A8737" s="359" t="s">
        <v>15990</v>
      </c>
      <c r="B8737" s="396" t="s">
        <v>5794</v>
      </c>
      <c r="C8737" s="397" t="s">
        <v>6261</v>
      </c>
      <c r="D8737" s="396" t="s">
        <v>5791</v>
      </c>
      <c r="E8737" s="396" t="s">
        <v>5409</v>
      </c>
      <c r="F8737" s="398" t="s">
        <v>5798</v>
      </c>
      <c r="G8737" s="399" t="s">
        <v>5298</v>
      </c>
      <c r="H8737" s="400">
        <v>0.28560000000000002</v>
      </c>
      <c r="I8737" s="430">
        <v>23.16</v>
      </c>
      <c r="J8737" s="380">
        <v>6.61</v>
      </c>
      <c r="K8737" s="379"/>
      <c r="L8737" s="489">
        <v>27.91</v>
      </c>
    </row>
    <row r="8738" spans="1:13" ht="12.75" thickBot="1" x14ac:dyDescent="0.25">
      <c r="A8738" s="359" t="s">
        <v>15991</v>
      </c>
      <c r="B8738" s="396" t="s">
        <v>5794</v>
      </c>
      <c r="C8738" s="397" t="s">
        <v>13763</v>
      </c>
      <c r="D8738" s="396" t="s">
        <v>5791</v>
      </c>
      <c r="E8738" s="396" t="s">
        <v>5416</v>
      </c>
      <c r="F8738" s="398" t="s">
        <v>5798</v>
      </c>
      <c r="G8738" s="399" t="s">
        <v>5305</v>
      </c>
      <c r="H8738" s="400">
        <v>1</v>
      </c>
      <c r="I8738" s="430">
        <v>1256.28</v>
      </c>
      <c r="J8738" s="380">
        <v>1256.28</v>
      </c>
      <c r="K8738" s="379"/>
      <c r="L8738" s="489">
        <v>1513.42</v>
      </c>
    </row>
    <row r="8739" spans="1:13" ht="12.75" thickTop="1" x14ac:dyDescent="0.2">
      <c r="A8739" s="359" t="s">
        <v>15992</v>
      </c>
      <c r="B8739" s="390" t="s">
        <v>5794</v>
      </c>
      <c r="C8739" s="391" t="s">
        <v>6259</v>
      </c>
      <c r="D8739" s="390" t="s">
        <v>5791</v>
      </c>
      <c r="E8739" s="390" t="s">
        <v>5411</v>
      </c>
      <c r="F8739" s="392" t="s">
        <v>5798</v>
      </c>
      <c r="G8739" s="393" t="s">
        <v>5305</v>
      </c>
      <c r="H8739" s="394">
        <v>1.24</v>
      </c>
      <c r="I8739" s="395">
        <v>2.2400000000000002</v>
      </c>
      <c r="J8739" s="395">
        <v>2.77</v>
      </c>
      <c r="K8739" s="379"/>
      <c r="L8739" s="491">
        <v>2.71</v>
      </c>
    </row>
    <row r="8740" spans="1:13" x14ac:dyDescent="0.2">
      <c r="A8740" s="359" t="s">
        <v>12955</v>
      </c>
      <c r="B8740" s="373" t="s">
        <v>5794</v>
      </c>
      <c r="C8740" s="374" t="s">
        <v>6260</v>
      </c>
      <c r="D8740" s="373" t="s">
        <v>5791</v>
      </c>
      <c r="E8740" s="373" t="s">
        <v>5407</v>
      </c>
      <c r="F8740" s="375" t="s">
        <v>5798</v>
      </c>
      <c r="G8740" s="376" t="s">
        <v>5298</v>
      </c>
      <c r="H8740" s="377">
        <v>0.4</v>
      </c>
      <c r="I8740" s="378">
        <v>27.94</v>
      </c>
      <c r="J8740" s="378">
        <v>11.17</v>
      </c>
      <c r="K8740" s="379"/>
      <c r="L8740" s="493">
        <v>33.659999999999997</v>
      </c>
    </row>
    <row r="8741" spans="1:13" x14ac:dyDescent="0.2">
      <c r="A8741" s="359" t="s">
        <v>12957</v>
      </c>
      <c r="B8741" s="373" t="s">
        <v>5794</v>
      </c>
      <c r="C8741" s="374" t="s">
        <v>13753</v>
      </c>
      <c r="D8741" s="373" t="s">
        <v>5791</v>
      </c>
      <c r="E8741" s="373" t="s">
        <v>13754</v>
      </c>
      <c r="F8741" s="375" t="s">
        <v>5798</v>
      </c>
      <c r="G8741" s="376" t="s">
        <v>5566</v>
      </c>
      <c r="H8741" s="377">
        <v>0.38169999999999998</v>
      </c>
      <c r="I8741" s="378">
        <v>39.17</v>
      </c>
      <c r="J8741" s="378">
        <v>14.95</v>
      </c>
      <c r="K8741" s="379"/>
      <c r="L8741" s="493">
        <v>47.19</v>
      </c>
    </row>
    <row r="8742" spans="1:13" x14ac:dyDescent="0.2">
      <c r="A8742" s="359" t="s">
        <v>12958</v>
      </c>
      <c r="B8742" s="373" t="s">
        <v>5794</v>
      </c>
      <c r="C8742" s="374" t="s">
        <v>6345</v>
      </c>
      <c r="D8742" s="373" t="s">
        <v>5791</v>
      </c>
      <c r="E8742" s="373" t="s">
        <v>5570</v>
      </c>
      <c r="F8742" s="375" t="s">
        <v>5798</v>
      </c>
      <c r="G8742" s="376" t="s">
        <v>5566</v>
      </c>
      <c r="H8742" s="377">
        <v>0.75090000000000001</v>
      </c>
      <c r="I8742" s="378">
        <v>28.73</v>
      </c>
      <c r="J8742" s="378">
        <v>21.57</v>
      </c>
      <c r="K8742" s="379"/>
      <c r="L8742" s="493">
        <v>34.619999999999997</v>
      </c>
    </row>
    <row r="8743" spans="1:13" x14ac:dyDescent="0.2">
      <c r="A8743" s="359" t="s">
        <v>12959</v>
      </c>
      <c r="B8743" s="373" t="s">
        <v>5794</v>
      </c>
      <c r="C8743" s="374" t="s">
        <v>6366</v>
      </c>
      <c r="D8743" s="373" t="s">
        <v>5791</v>
      </c>
      <c r="E8743" s="373" t="s">
        <v>5565</v>
      </c>
      <c r="F8743" s="375" t="s">
        <v>5798</v>
      </c>
      <c r="G8743" s="376" t="s">
        <v>5566</v>
      </c>
      <c r="H8743" s="377">
        <v>0.88590000000000002</v>
      </c>
      <c r="I8743" s="378">
        <v>36.26</v>
      </c>
      <c r="J8743" s="378">
        <v>32.119999999999997</v>
      </c>
      <c r="K8743" s="379"/>
      <c r="L8743" s="493">
        <v>43.69</v>
      </c>
    </row>
    <row r="8744" spans="1:13" x14ac:dyDescent="0.2">
      <c r="A8744" s="359" t="s">
        <v>15993</v>
      </c>
      <c r="B8744" s="396" t="s">
        <v>5794</v>
      </c>
      <c r="C8744" s="397" t="s">
        <v>9082</v>
      </c>
      <c r="D8744" s="396" t="s">
        <v>5791</v>
      </c>
      <c r="E8744" s="396" t="s">
        <v>9083</v>
      </c>
      <c r="F8744" s="398" t="s">
        <v>5798</v>
      </c>
      <c r="G8744" s="399" t="s">
        <v>5385</v>
      </c>
      <c r="H8744" s="400">
        <v>20.280799999999999</v>
      </c>
      <c r="I8744" s="430">
        <v>55.814295053003526</v>
      </c>
      <c r="J8744" s="380">
        <v>1131.95</v>
      </c>
      <c r="K8744" s="379"/>
      <c r="L8744" s="489">
        <v>67.23</v>
      </c>
    </row>
    <row r="8745" spans="1:13" ht="12.75" thickBot="1" x14ac:dyDescent="0.25">
      <c r="A8745" s="359" t="s">
        <v>15994</v>
      </c>
      <c r="B8745" s="396" t="s">
        <v>5794</v>
      </c>
      <c r="C8745" s="397" t="s">
        <v>13757</v>
      </c>
      <c r="D8745" s="396" t="s">
        <v>5791</v>
      </c>
      <c r="E8745" s="396" t="s">
        <v>13758</v>
      </c>
      <c r="F8745" s="398" t="s">
        <v>5798</v>
      </c>
      <c r="G8745" s="399" t="s">
        <v>5385</v>
      </c>
      <c r="H8745" s="400">
        <v>14.463200000000001</v>
      </c>
      <c r="I8745" s="430">
        <v>135.22999999999999</v>
      </c>
      <c r="J8745" s="380">
        <v>1955.85</v>
      </c>
      <c r="K8745" s="379"/>
      <c r="L8745" s="489">
        <v>162.91</v>
      </c>
    </row>
    <row r="8746" spans="1:13" ht="12.75" thickTop="1" x14ac:dyDescent="0.2">
      <c r="A8746" s="359" t="s">
        <v>15995</v>
      </c>
      <c r="B8746" s="407" t="s">
        <v>13764</v>
      </c>
      <c r="C8746" s="408" t="s">
        <v>5781</v>
      </c>
      <c r="D8746" s="407" t="s">
        <v>5782</v>
      </c>
      <c r="E8746" s="407" t="s">
        <v>5783</v>
      </c>
      <c r="F8746" s="409" t="s">
        <v>5784</v>
      </c>
      <c r="G8746" s="410" t="s">
        <v>5785</v>
      </c>
      <c r="H8746" s="408" t="s">
        <v>5786</v>
      </c>
      <c r="I8746" s="408" t="s">
        <v>5787</v>
      </c>
      <c r="J8746" s="408" t="s">
        <v>5788</v>
      </c>
      <c r="K8746" s="364"/>
      <c r="L8746" s="492"/>
    </row>
    <row r="8747" spans="1:13" x14ac:dyDescent="0.2">
      <c r="A8747" s="359" t="s">
        <v>12960</v>
      </c>
      <c r="B8747" s="365" t="s">
        <v>5789</v>
      </c>
      <c r="C8747" s="366" t="s">
        <v>10597</v>
      </c>
      <c r="D8747" s="365" t="s">
        <v>5791</v>
      </c>
      <c r="E8747" s="365" t="s">
        <v>1628</v>
      </c>
      <c r="F8747" s="367">
        <v>2</v>
      </c>
      <c r="G8747" s="368" t="s">
        <v>5793</v>
      </c>
      <c r="H8747" s="369">
        <v>1</v>
      </c>
      <c r="I8747" s="370">
        <v>3.23</v>
      </c>
      <c r="J8747" s="370">
        <v>3.23</v>
      </c>
      <c r="K8747" s="371"/>
      <c r="L8747" s="495">
        <v>3.88</v>
      </c>
      <c r="M8747" s="488">
        <v>3.88</v>
      </c>
    </row>
    <row r="8748" spans="1:13" x14ac:dyDescent="0.2">
      <c r="A8748" s="359" t="s">
        <v>12962</v>
      </c>
      <c r="B8748" s="373" t="s">
        <v>5794</v>
      </c>
      <c r="C8748" s="374" t="s">
        <v>5840</v>
      </c>
      <c r="D8748" s="373" t="s">
        <v>5791</v>
      </c>
      <c r="E8748" s="373" t="s">
        <v>5288</v>
      </c>
      <c r="F8748" s="375" t="s">
        <v>5796</v>
      </c>
      <c r="G8748" s="376" t="s">
        <v>86</v>
      </c>
      <c r="H8748" s="377">
        <v>2.5000000000000001E-2</v>
      </c>
      <c r="I8748" s="378">
        <v>18.510000000000002</v>
      </c>
      <c r="J8748" s="378">
        <v>0.46</v>
      </c>
      <c r="K8748" s="379"/>
      <c r="L8748" s="493">
        <v>22.3</v>
      </c>
    </row>
    <row r="8749" spans="1:13" x14ac:dyDescent="0.2">
      <c r="A8749" s="359" t="s">
        <v>12963</v>
      </c>
      <c r="B8749" s="373" t="s">
        <v>5794</v>
      </c>
      <c r="C8749" s="374" t="s">
        <v>5815</v>
      </c>
      <c r="D8749" s="373" t="s">
        <v>5791</v>
      </c>
      <c r="E8749" s="373" t="s">
        <v>5286</v>
      </c>
      <c r="F8749" s="375" t="s">
        <v>5796</v>
      </c>
      <c r="G8749" s="376" t="s">
        <v>86</v>
      </c>
      <c r="H8749" s="377">
        <v>0.25</v>
      </c>
      <c r="I8749" s="378">
        <v>11.106900000000001</v>
      </c>
      <c r="J8749" s="378">
        <v>2.77</v>
      </c>
      <c r="K8749" s="379"/>
      <c r="L8749" s="493">
        <v>13.34</v>
      </c>
    </row>
    <row r="8750" spans="1:13" x14ac:dyDescent="0.2">
      <c r="A8750" s="359" t="s">
        <v>12964</v>
      </c>
      <c r="B8750" s="360" t="s">
        <v>13765</v>
      </c>
      <c r="C8750" s="361" t="s">
        <v>5781</v>
      </c>
      <c r="D8750" s="360" t="s">
        <v>5782</v>
      </c>
      <c r="E8750" s="360" t="s">
        <v>5783</v>
      </c>
      <c r="F8750" s="362" t="s">
        <v>5784</v>
      </c>
      <c r="G8750" s="363" t="s">
        <v>5785</v>
      </c>
      <c r="H8750" s="361" t="s">
        <v>5786</v>
      </c>
      <c r="I8750" s="361" t="s">
        <v>5787</v>
      </c>
      <c r="J8750" s="361" t="s">
        <v>5788</v>
      </c>
      <c r="K8750" s="364"/>
      <c r="L8750" s="494"/>
    </row>
    <row r="8751" spans="1:13" ht="36" x14ac:dyDescent="0.2">
      <c r="A8751" s="359" t="s">
        <v>15996</v>
      </c>
      <c r="B8751" s="385" t="s">
        <v>5789</v>
      </c>
      <c r="C8751" s="386" t="s">
        <v>5918</v>
      </c>
      <c r="D8751" s="385" t="s">
        <v>5791</v>
      </c>
      <c r="E8751" s="385" t="s">
        <v>1630</v>
      </c>
      <c r="F8751" s="387">
        <v>2</v>
      </c>
      <c r="G8751" s="388" t="s">
        <v>5607</v>
      </c>
      <c r="H8751" s="389">
        <v>1</v>
      </c>
      <c r="I8751" s="432">
        <v>3.8</v>
      </c>
      <c r="J8751" s="372">
        <v>3.8</v>
      </c>
      <c r="K8751" s="371"/>
      <c r="L8751" s="488">
        <v>4.57</v>
      </c>
      <c r="M8751" s="488">
        <v>4.57</v>
      </c>
    </row>
    <row r="8752" spans="1:13" ht="12.75" thickBot="1" x14ac:dyDescent="0.25">
      <c r="A8752" s="359" t="s">
        <v>15997</v>
      </c>
      <c r="B8752" s="396" t="s">
        <v>5794</v>
      </c>
      <c r="C8752" s="397" t="s">
        <v>5815</v>
      </c>
      <c r="D8752" s="396" t="s">
        <v>5791</v>
      </c>
      <c r="E8752" s="396" t="s">
        <v>5286</v>
      </c>
      <c r="F8752" s="398" t="s">
        <v>5796</v>
      </c>
      <c r="G8752" s="399" t="s">
        <v>86</v>
      </c>
      <c r="H8752" s="400">
        <v>0.29420000000000002</v>
      </c>
      <c r="I8752" s="430">
        <v>11.1069</v>
      </c>
      <c r="J8752" s="380">
        <v>3.26</v>
      </c>
      <c r="K8752" s="379"/>
      <c r="L8752" s="489">
        <v>13.34</v>
      </c>
    </row>
    <row r="8753" spans="1:13" ht="12.75" thickTop="1" x14ac:dyDescent="0.2">
      <c r="A8753" s="359" t="s">
        <v>15998</v>
      </c>
      <c r="B8753" s="390" t="s">
        <v>5794</v>
      </c>
      <c r="C8753" s="391" t="s">
        <v>5916</v>
      </c>
      <c r="D8753" s="390" t="s">
        <v>5791</v>
      </c>
      <c r="E8753" s="390" t="s">
        <v>5350</v>
      </c>
      <c r="F8753" s="392" t="s">
        <v>5796</v>
      </c>
      <c r="G8753" s="393" t="s">
        <v>86</v>
      </c>
      <c r="H8753" s="394">
        <v>2.9399999999999999E-2</v>
      </c>
      <c r="I8753" s="395">
        <v>18.510000000000002</v>
      </c>
      <c r="J8753" s="395">
        <v>0.54</v>
      </c>
      <c r="K8753" s="379"/>
      <c r="L8753" s="491">
        <v>22.3</v>
      </c>
    </row>
    <row r="8754" spans="1:13" x14ac:dyDescent="0.2">
      <c r="A8754" s="359" t="s">
        <v>12965</v>
      </c>
      <c r="B8754" s="360" t="s">
        <v>13766</v>
      </c>
      <c r="C8754" s="361" t="s">
        <v>5781</v>
      </c>
      <c r="D8754" s="360" t="s">
        <v>5782</v>
      </c>
      <c r="E8754" s="360" t="s">
        <v>5783</v>
      </c>
      <c r="F8754" s="362" t="s">
        <v>5784</v>
      </c>
      <c r="G8754" s="363" t="s">
        <v>5785</v>
      </c>
      <c r="H8754" s="361" t="s">
        <v>5786</v>
      </c>
      <c r="I8754" s="361" t="s">
        <v>5787</v>
      </c>
      <c r="J8754" s="361" t="s">
        <v>5788</v>
      </c>
      <c r="K8754" s="364"/>
      <c r="L8754" s="494"/>
    </row>
    <row r="8755" spans="1:13" ht="24" x14ac:dyDescent="0.2">
      <c r="A8755" s="359" t="s">
        <v>12967</v>
      </c>
      <c r="B8755" s="365" t="s">
        <v>5789</v>
      </c>
      <c r="C8755" s="366" t="s">
        <v>13692</v>
      </c>
      <c r="D8755" s="365" t="s">
        <v>217</v>
      </c>
      <c r="E8755" s="365" t="s">
        <v>2937</v>
      </c>
      <c r="F8755" s="367" t="s">
        <v>5897</v>
      </c>
      <c r="G8755" s="368" t="s">
        <v>5793</v>
      </c>
      <c r="H8755" s="369">
        <v>1</v>
      </c>
      <c r="I8755" s="370">
        <v>5.96</v>
      </c>
      <c r="J8755" s="370">
        <v>5.9600000000000009</v>
      </c>
      <c r="K8755" s="371"/>
      <c r="L8755" s="495">
        <v>7.2</v>
      </c>
      <c r="M8755" s="488">
        <v>7.2</v>
      </c>
    </row>
    <row r="8756" spans="1:13" ht="24" x14ac:dyDescent="0.2">
      <c r="A8756" s="359" t="s">
        <v>12968</v>
      </c>
      <c r="B8756" s="418" t="s">
        <v>5898</v>
      </c>
      <c r="C8756" s="419" t="s">
        <v>6217</v>
      </c>
      <c r="D8756" s="418" t="s">
        <v>217</v>
      </c>
      <c r="E8756" s="418" t="s">
        <v>6218</v>
      </c>
      <c r="F8756" s="420" t="s">
        <v>5908</v>
      </c>
      <c r="G8756" s="421" t="s">
        <v>185</v>
      </c>
      <c r="H8756" s="422">
        <v>0.1186</v>
      </c>
      <c r="I8756" s="423">
        <v>18.77</v>
      </c>
      <c r="J8756" s="423">
        <v>2.2200000000000002</v>
      </c>
      <c r="K8756" s="379"/>
      <c r="L8756" s="493">
        <v>22.62</v>
      </c>
    </row>
    <row r="8757" spans="1:13" ht="24" x14ac:dyDescent="0.2">
      <c r="A8757" s="359" t="s">
        <v>12969</v>
      </c>
      <c r="B8757" s="418" t="s">
        <v>5898</v>
      </c>
      <c r="C8757" s="419" t="s">
        <v>5909</v>
      </c>
      <c r="D8757" s="418" t="s">
        <v>217</v>
      </c>
      <c r="E8757" s="418" t="s">
        <v>5455</v>
      </c>
      <c r="F8757" s="420" t="s">
        <v>5908</v>
      </c>
      <c r="G8757" s="421" t="s">
        <v>185</v>
      </c>
      <c r="H8757" s="422">
        <v>0.2329</v>
      </c>
      <c r="I8757" s="423">
        <v>16.079699999999999</v>
      </c>
      <c r="J8757" s="423">
        <v>3.74</v>
      </c>
      <c r="K8757" s="379"/>
      <c r="L8757" s="493">
        <v>19.420000000000002</v>
      </c>
    </row>
    <row r="8758" spans="1:13" x14ac:dyDescent="0.2">
      <c r="A8758" s="359" t="s">
        <v>12970</v>
      </c>
      <c r="B8758" s="360" t="s">
        <v>13767</v>
      </c>
      <c r="C8758" s="361" t="s">
        <v>5781</v>
      </c>
      <c r="D8758" s="360" t="s">
        <v>5782</v>
      </c>
      <c r="E8758" s="360" t="s">
        <v>5783</v>
      </c>
      <c r="F8758" s="362" t="s">
        <v>5784</v>
      </c>
      <c r="G8758" s="363" t="s">
        <v>5785</v>
      </c>
      <c r="H8758" s="361" t="s">
        <v>5786</v>
      </c>
      <c r="I8758" s="361" t="s">
        <v>5787</v>
      </c>
      <c r="J8758" s="361" t="s">
        <v>5788</v>
      </c>
      <c r="K8758" s="364"/>
      <c r="L8758" s="494"/>
    </row>
    <row r="8759" spans="1:13" x14ac:dyDescent="0.2">
      <c r="A8759" s="359" t="s">
        <v>12971</v>
      </c>
      <c r="B8759" s="365" t="s">
        <v>5789</v>
      </c>
      <c r="C8759" s="366" t="s">
        <v>5913</v>
      </c>
      <c r="D8759" s="365" t="s">
        <v>5791</v>
      </c>
      <c r="E8759" s="365" t="s">
        <v>222</v>
      </c>
      <c r="F8759" s="367">
        <v>2</v>
      </c>
      <c r="G8759" s="368" t="s">
        <v>5793</v>
      </c>
      <c r="H8759" s="369">
        <v>1</v>
      </c>
      <c r="I8759" s="370">
        <v>5.17</v>
      </c>
      <c r="J8759" s="370">
        <v>5.17</v>
      </c>
      <c r="K8759" s="371"/>
      <c r="L8759" s="495">
        <v>6.22</v>
      </c>
      <c r="M8759" s="488">
        <v>6.22</v>
      </c>
    </row>
    <row r="8760" spans="1:13" x14ac:dyDescent="0.2">
      <c r="A8760" s="359" t="s">
        <v>12972</v>
      </c>
      <c r="B8760" s="373" t="s">
        <v>5794</v>
      </c>
      <c r="C8760" s="374" t="s">
        <v>5840</v>
      </c>
      <c r="D8760" s="373" t="s">
        <v>5791</v>
      </c>
      <c r="E8760" s="373" t="s">
        <v>5288</v>
      </c>
      <c r="F8760" s="375" t="s">
        <v>5796</v>
      </c>
      <c r="G8760" s="376" t="s">
        <v>86</v>
      </c>
      <c r="H8760" s="377">
        <v>0.04</v>
      </c>
      <c r="I8760" s="378">
        <v>18.510000000000002</v>
      </c>
      <c r="J8760" s="378">
        <v>0.74</v>
      </c>
      <c r="K8760" s="379"/>
      <c r="L8760" s="493">
        <v>22.3</v>
      </c>
    </row>
    <row r="8761" spans="1:13" x14ac:dyDescent="0.2">
      <c r="A8761" s="359" t="s">
        <v>15999</v>
      </c>
      <c r="B8761" s="396" t="s">
        <v>5794</v>
      </c>
      <c r="C8761" s="397" t="s">
        <v>5815</v>
      </c>
      <c r="D8761" s="396" t="s">
        <v>5791</v>
      </c>
      <c r="E8761" s="396" t="s">
        <v>5286</v>
      </c>
      <c r="F8761" s="398" t="s">
        <v>5796</v>
      </c>
      <c r="G8761" s="399" t="s">
        <v>86</v>
      </c>
      <c r="H8761" s="400">
        <v>0.4</v>
      </c>
      <c r="I8761" s="430">
        <v>11.092140000000001</v>
      </c>
      <c r="J8761" s="380">
        <v>4.43</v>
      </c>
      <c r="K8761" s="379"/>
      <c r="L8761" s="489">
        <v>13.34</v>
      </c>
    </row>
    <row r="8762" spans="1:13" ht="12.75" thickBot="1" x14ac:dyDescent="0.25">
      <c r="A8762" s="359" t="s">
        <v>16000</v>
      </c>
      <c r="B8762" s="381" t="s">
        <v>13768</v>
      </c>
      <c r="C8762" s="382" t="s">
        <v>5781</v>
      </c>
      <c r="D8762" s="381" t="s">
        <v>5782</v>
      </c>
      <c r="E8762" s="381" t="s">
        <v>5783</v>
      </c>
      <c r="F8762" s="383" t="s">
        <v>5784</v>
      </c>
      <c r="G8762" s="384" t="s">
        <v>5785</v>
      </c>
      <c r="H8762" s="382" t="s">
        <v>5786</v>
      </c>
      <c r="I8762" s="431" t="s">
        <v>5787</v>
      </c>
      <c r="J8762" s="382" t="s">
        <v>5788</v>
      </c>
      <c r="K8762" s="364"/>
    </row>
    <row r="8763" spans="1:13" ht="12.75" thickTop="1" x14ac:dyDescent="0.2">
      <c r="A8763" s="359" t="s">
        <v>16001</v>
      </c>
      <c r="B8763" s="401" t="s">
        <v>5789</v>
      </c>
      <c r="C8763" s="402" t="s">
        <v>5893</v>
      </c>
      <c r="D8763" s="401" t="s">
        <v>5791</v>
      </c>
      <c r="E8763" s="401" t="s">
        <v>215</v>
      </c>
      <c r="F8763" s="403">
        <v>2</v>
      </c>
      <c r="G8763" s="404" t="s">
        <v>5885</v>
      </c>
      <c r="H8763" s="405">
        <v>1</v>
      </c>
      <c r="I8763" s="406">
        <v>134.41</v>
      </c>
      <c r="J8763" s="406">
        <v>134.41</v>
      </c>
      <c r="K8763" s="371"/>
      <c r="L8763" s="496">
        <v>161.91999999999999</v>
      </c>
      <c r="M8763" s="488">
        <v>161.91999999999999</v>
      </c>
    </row>
    <row r="8764" spans="1:13" x14ac:dyDescent="0.2">
      <c r="A8764" s="359" t="s">
        <v>12973</v>
      </c>
      <c r="B8764" s="373" t="s">
        <v>5794</v>
      </c>
      <c r="C8764" s="374" t="s">
        <v>5840</v>
      </c>
      <c r="D8764" s="373" t="s">
        <v>5791</v>
      </c>
      <c r="E8764" s="373" t="s">
        <v>5288</v>
      </c>
      <c r="F8764" s="375" t="s">
        <v>5796</v>
      </c>
      <c r="G8764" s="376" t="s">
        <v>86</v>
      </c>
      <c r="H8764" s="377">
        <v>1.04</v>
      </c>
      <c r="I8764" s="378">
        <v>18.510000000000002</v>
      </c>
      <c r="J8764" s="378">
        <v>19.25</v>
      </c>
      <c r="K8764" s="379"/>
      <c r="L8764" s="493">
        <v>22.3</v>
      </c>
    </row>
    <row r="8765" spans="1:13" x14ac:dyDescent="0.2">
      <c r="A8765" s="359" t="s">
        <v>12975</v>
      </c>
      <c r="B8765" s="373" t="s">
        <v>5794</v>
      </c>
      <c r="C8765" s="374" t="s">
        <v>5815</v>
      </c>
      <c r="D8765" s="373" t="s">
        <v>5791</v>
      </c>
      <c r="E8765" s="373" t="s">
        <v>5286</v>
      </c>
      <c r="F8765" s="375" t="s">
        <v>5796</v>
      </c>
      <c r="G8765" s="376" t="s">
        <v>86</v>
      </c>
      <c r="H8765" s="377">
        <v>10.4</v>
      </c>
      <c r="I8765" s="378">
        <v>11.073850434782608</v>
      </c>
      <c r="J8765" s="378">
        <v>115.16</v>
      </c>
      <c r="K8765" s="379"/>
      <c r="L8765" s="493">
        <v>13.34</v>
      </c>
    </row>
    <row r="8766" spans="1:13" x14ac:dyDescent="0.2">
      <c r="A8766" s="359" t="s">
        <v>12976</v>
      </c>
      <c r="B8766" s="360" t="s">
        <v>13769</v>
      </c>
      <c r="C8766" s="361" t="s">
        <v>5781</v>
      </c>
      <c r="D8766" s="360" t="s">
        <v>5782</v>
      </c>
      <c r="E8766" s="360" t="s">
        <v>5783</v>
      </c>
      <c r="F8766" s="362" t="s">
        <v>5784</v>
      </c>
      <c r="G8766" s="363" t="s">
        <v>5785</v>
      </c>
      <c r="H8766" s="361" t="s">
        <v>5786</v>
      </c>
      <c r="I8766" s="361" t="s">
        <v>5787</v>
      </c>
      <c r="J8766" s="361" t="s">
        <v>5788</v>
      </c>
      <c r="K8766" s="364"/>
      <c r="L8766" s="494"/>
    </row>
    <row r="8767" spans="1:13" x14ac:dyDescent="0.2">
      <c r="A8767" s="359" t="s">
        <v>12977</v>
      </c>
      <c r="B8767" s="365" t="s">
        <v>5789</v>
      </c>
      <c r="C8767" s="366" t="s">
        <v>13770</v>
      </c>
      <c r="D8767" s="365" t="s">
        <v>5791</v>
      </c>
      <c r="E8767" s="365" t="s">
        <v>2941</v>
      </c>
      <c r="F8767" s="367">
        <v>26</v>
      </c>
      <c r="G8767" s="368" t="s">
        <v>5793</v>
      </c>
      <c r="H8767" s="369">
        <v>1</v>
      </c>
      <c r="I8767" s="370">
        <v>4.43</v>
      </c>
      <c r="J8767" s="370">
        <v>4.43</v>
      </c>
      <c r="K8767" s="371"/>
      <c r="L8767" s="495">
        <v>5.33</v>
      </c>
      <c r="M8767" s="488">
        <v>5.33</v>
      </c>
    </row>
    <row r="8768" spans="1:13" x14ac:dyDescent="0.2">
      <c r="A8768" s="359" t="s">
        <v>16002</v>
      </c>
      <c r="B8768" s="396" t="s">
        <v>5794</v>
      </c>
      <c r="C8768" s="397" t="s">
        <v>5815</v>
      </c>
      <c r="D8768" s="396" t="s">
        <v>5791</v>
      </c>
      <c r="E8768" s="396" t="s">
        <v>5286</v>
      </c>
      <c r="F8768" s="398" t="s">
        <v>5796</v>
      </c>
      <c r="G8768" s="399" t="s">
        <v>86</v>
      </c>
      <c r="H8768" s="400">
        <v>0.4</v>
      </c>
      <c r="I8768" s="430">
        <v>11.092140000000001</v>
      </c>
      <c r="J8768" s="380">
        <v>4.43</v>
      </c>
      <c r="K8768" s="379"/>
      <c r="L8768" s="489">
        <v>13.34</v>
      </c>
    </row>
    <row r="8769" spans="1:13" ht="12.75" thickBot="1" x14ac:dyDescent="0.25">
      <c r="A8769" s="359" t="s">
        <v>16003</v>
      </c>
      <c r="B8769" s="381" t="s">
        <v>13771</v>
      </c>
      <c r="C8769" s="382" t="s">
        <v>5781</v>
      </c>
      <c r="D8769" s="381" t="s">
        <v>5782</v>
      </c>
      <c r="E8769" s="381" t="s">
        <v>5783</v>
      </c>
      <c r="F8769" s="383" t="s">
        <v>5784</v>
      </c>
      <c r="G8769" s="384" t="s">
        <v>5785</v>
      </c>
      <c r="H8769" s="382" t="s">
        <v>5786</v>
      </c>
      <c r="I8769" s="431" t="s">
        <v>5787</v>
      </c>
      <c r="J8769" s="382" t="s">
        <v>5788</v>
      </c>
      <c r="K8769" s="364"/>
    </row>
    <row r="8770" spans="1:13" ht="12.75" thickTop="1" x14ac:dyDescent="0.2">
      <c r="A8770" s="359" t="s">
        <v>16004</v>
      </c>
      <c r="B8770" s="401" t="s">
        <v>5789</v>
      </c>
      <c r="C8770" s="402" t="s">
        <v>5923</v>
      </c>
      <c r="D8770" s="401" t="s">
        <v>5791</v>
      </c>
      <c r="E8770" s="401" t="s">
        <v>230</v>
      </c>
      <c r="F8770" s="403">
        <v>3</v>
      </c>
      <c r="G8770" s="404" t="s">
        <v>5885</v>
      </c>
      <c r="H8770" s="405">
        <v>1</v>
      </c>
      <c r="I8770" s="406">
        <v>36.269999999999996</v>
      </c>
      <c r="J8770" s="406">
        <v>36.269999999999996</v>
      </c>
      <c r="K8770" s="371"/>
      <c r="L8770" s="496">
        <v>43.7</v>
      </c>
      <c r="M8770" s="488">
        <v>43.7</v>
      </c>
    </row>
    <row r="8771" spans="1:13" x14ac:dyDescent="0.2">
      <c r="A8771" s="359" t="s">
        <v>12978</v>
      </c>
      <c r="B8771" s="373" t="s">
        <v>5794</v>
      </c>
      <c r="C8771" s="374" t="s">
        <v>5815</v>
      </c>
      <c r="D8771" s="373" t="s">
        <v>5791</v>
      </c>
      <c r="E8771" s="373" t="s">
        <v>5286</v>
      </c>
      <c r="F8771" s="375" t="s">
        <v>5796</v>
      </c>
      <c r="G8771" s="376" t="s">
        <v>86</v>
      </c>
      <c r="H8771" s="377">
        <v>0.72</v>
      </c>
      <c r="I8771" s="378">
        <v>11.056162500000005</v>
      </c>
      <c r="J8771" s="378">
        <v>7.96</v>
      </c>
      <c r="K8771" s="379"/>
      <c r="L8771" s="493">
        <v>13.34</v>
      </c>
    </row>
    <row r="8772" spans="1:13" x14ac:dyDescent="0.2">
      <c r="A8772" s="359" t="s">
        <v>12980</v>
      </c>
      <c r="B8772" s="373" t="s">
        <v>5794</v>
      </c>
      <c r="C8772" s="374" t="s">
        <v>5924</v>
      </c>
      <c r="D8772" s="373" t="s">
        <v>5791</v>
      </c>
      <c r="E8772" s="373" t="s">
        <v>5925</v>
      </c>
      <c r="F8772" s="375" t="s">
        <v>5798</v>
      </c>
      <c r="G8772" s="376" t="s">
        <v>86</v>
      </c>
      <c r="H8772" s="377">
        <v>0.4</v>
      </c>
      <c r="I8772" s="378">
        <v>70.78</v>
      </c>
      <c r="J8772" s="378">
        <v>28.31</v>
      </c>
      <c r="K8772" s="379"/>
      <c r="L8772" s="493">
        <v>85.27</v>
      </c>
    </row>
    <row r="8773" spans="1:13" x14ac:dyDescent="0.2">
      <c r="A8773" s="359" t="s">
        <v>12981</v>
      </c>
      <c r="B8773" s="360" t="s">
        <v>13772</v>
      </c>
      <c r="C8773" s="361" t="s">
        <v>5781</v>
      </c>
      <c r="D8773" s="360" t="s">
        <v>5782</v>
      </c>
      <c r="E8773" s="360" t="s">
        <v>5783</v>
      </c>
      <c r="F8773" s="362" t="s">
        <v>5784</v>
      </c>
      <c r="G8773" s="363" t="s">
        <v>5785</v>
      </c>
      <c r="H8773" s="361" t="s">
        <v>5786</v>
      </c>
      <c r="I8773" s="361" t="s">
        <v>5787</v>
      </c>
      <c r="J8773" s="361" t="s">
        <v>5788</v>
      </c>
      <c r="K8773" s="364"/>
      <c r="L8773" s="494"/>
    </row>
    <row r="8774" spans="1:13" x14ac:dyDescent="0.2">
      <c r="A8774" s="359" t="s">
        <v>12982</v>
      </c>
      <c r="B8774" s="365" t="s">
        <v>5789</v>
      </c>
      <c r="C8774" s="366" t="s">
        <v>6317</v>
      </c>
      <c r="D8774" s="365" t="s">
        <v>5791</v>
      </c>
      <c r="E8774" s="365" t="s">
        <v>461</v>
      </c>
      <c r="F8774" s="367">
        <v>22</v>
      </c>
      <c r="G8774" s="368" t="s">
        <v>5793</v>
      </c>
      <c r="H8774" s="369">
        <v>1</v>
      </c>
      <c r="I8774" s="370">
        <v>31.619999999999997</v>
      </c>
      <c r="J8774" s="370">
        <v>31.619999999999997</v>
      </c>
      <c r="K8774" s="371"/>
      <c r="L8774" s="495">
        <v>38.1</v>
      </c>
      <c r="M8774" s="488">
        <v>38.1</v>
      </c>
    </row>
    <row r="8775" spans="1:13" x14ac:dyDescent="0.2">
      <c r="A8775" s="359" t="s">
        <v>16005</v>
      </c>
      <c r="B8775" s="396" t="s">
        <v>5794</v>
      </c>
      <c r="C8775" s="397" t="s">
        <v>5840</v>
      </c>
      <c r="D8775" s="396" t="s">
        <v>5791</v>
      </c>
      <c r="E8775" s="396" t="s">
        <v>5288</v>
      </c>
      <c r="F8775" s="398" t="s">
        <v>5796</v>
      </c>
      <c r="G8775" s="399" t="s">
        <v>86</v>
      </c>
      <c r="H8775" s="400">
        <v>0.17219999999999999</v>
      </c>
      <c r="I8775" s="430">
        <v>18.510000000000002</v>
      </c>
      <c r="J8775" s="380">
        <v>3.18</v>
      </c>
      <c r="K8775" s="379"/>
      <c r="L8775" s="489">
        <v>22.3</v>
      </c>
    </row>
    <row r="8776" spans="1:13" ht="24.75" thickBot="1" x14ac:dyDescent="0.25">
      <c r="A8776" s="359" t="s">
        <v>16006</v>
      </c>
      <c r="B8776" s="396" t="s">
        <v>5794</v>
      </c>
      <c r="C8776" s="397" t="s">
        <v>6207</v>
      </c>
      <c r="D8776" s="396" t="s">
        <v>5791</v>
      </c>
      <c r="E8776" s="396" t="s">
        <v>6208</v>
      </c>
      <c r="F8776" s="398" t="s">
        <v>5798</v>
      </c>
      <c r="G8776" s="399" t="s">
        <v>5298</v>
      </c>
      <c r="H8776" s="400">
        <v>1</v>
      </c>
      <c r="I8776" s="430">
        <v>6.38</v>
      </c>
      <c r="J8776" s="380">
        <v>6.38</v>
      </c>
      <c r="K8776" s="379"/>
      <c r="L8776" s="489">
        <v>7.69</v>
      </c>
    </row>
    <row r="8777" spans="1:13" ht="12.75" thickTop="1" x14ac:dyDescent="0.2">
      <c r="A8777" s="359" t="s">
        <v>16007</v>
      </c>
      <c r="B8777" s="390" t="s">
        <v>5794</v>
      </c>
      <c r="C8777" s="391" t="s">
        <v>5797</v>
      </c>
      <c r="D8777" s="390" t="s">
        <v>5791</v>
      </c>
      <c r="E8777" s="390" t="s">
        <v>5380</v>
      </c>
      <c r="F8777" s="392" t="s">
        <v>5798</v>
      </c>
      <c r="G8777" s="393" t="s">
        <v>5298</v>
      </c>
      <c r="H8777" s="394">
        <v>11</v>
      </c>
      <c r="I8777" s="395">
        <v>0.52415999999999996</v>
      </c>
      <c r="J8777" s="395">
        <v>5.76</v>
      </c>
      <c r="K8777" s="379"/>
      <c r="L8777" s="491">
        <v>0.63</v>
      </c>
    </row>
    <row r="8778" spans="1:13" x14ac:dyDescent="0.2">
      <c r="A8778" s="359" t="s">
        <v>12983</v>
      </c>
      <c r="B8778" s="373" t="s">
        <v>5794</v>
      </c>
      <c r="C8778" s="374" t="s">
        <v>5815</v>
      </c>
      <c r="D8778" s="373" t="s">
        <v>5791</v>
      </c>
      <c r="E8778" s="373" t="s">
        <v>5286</v>
      </c>
      <c r="F8778" s="375" t="s">
        <v>5796</v>
      </c>
      <c r="G8778" s="376" t="s">
        <v>86</v>
      </c>
      <c r="H8778" s="377">
        <v>0.40789999999999998</v>
      </c>
      <c r="I8778" s="378">
        <v>11.07</v>
      </c>
      <c r="J8778" s="378">
        <v>4.51</v>
      </c>
      <c r="K8778" s="379"/>
      <c r="L8778" s="493">
        <v>13.34</v>
      </c>
    </row>
    <row r="8779" spans="1:13" x14ac:dyDescent="0.2">
      <c r="A8779" s="359" t="s">
        <v>12985</v>
      </c>
      <c r="B8779" s="373" t="s">
        <v>5794</v>
      </c>
      <c r="C8779" s="374" t="s">
        <v>5966</v>
      </c>
      <c r="D8779" s="373" t="s">
        <v>5791</v>
      </c>
      <c r="E8779" s="373" t="s">
        <v>5538</v>
      </c>
      <c r="F8779" s="375" t="s">
        <v>5798</v>
      </c>
      <c r="G8779" s="376" t="s">
        <v>5885</v>
      </c>
      <c r="H8779" s="377">
        <v>3.5000000000000003E-2</v>
      </c>
      <c r="I8779" s="378">
        <v>146.86000000000001</v>
      </c>
      <c r="J8779" s="378">
        <v>5.14</v>
      </c>
      <c r="K8779" s="379"/>
      <c r="L8779" s="493">
        <v>176.93</v>
      </c>
    </row>
    <row r="8780" spans="1:13" x14ac:dyDescent="0.2">
      <c r="A8780" s="359" t="s">
        <v>12986</v>
      </c>
      <c r="B8780" s="373" t="s">
        <v>5794</v>
      </c>
      <c r="C8780" s="374" t="s">
        <v>5968</v>
      </c>
      <c r="D8780" s="373" t="s">
        <v>5791</v>
      </c>
      <c r="E8780" s="373" t="s">
        <v>5377</v>
      </c>
      <c r="F8780" s="375" t="s">
        <v>5798</v>
      </c>
      <c r="G8780" s="376" t="s">
        <v>5885</v>
      </c>
      <c r="H8780" s="377">
        <v>2.1999999999999999E-2</v>
      </c>
      <c r="I8780" s="378">
        <v>117.49</v>
      </c>
      <c r="J8780" s="378">
        <v>2.58</v>
      </c>
      <c r="K8780" s="379"/>
      <c r="L8780" s="493">
        <v>141.54</v>
      </c>
    </row>
    <row r="8781" spans="1:13" x14ac:dyDescent="0.2">
      <c r="A8781" s="359" t="s">
        <v>12987</v>
      </c>
      <c r="B8781" s="373" t="s">
        <v>5794</v>
      </c>
      <c r="C8781" s="374" t="s">
        <v>5965</v>
      </c>
      <c r="D8781" s="373" t="s">
        <v>5791</v>
      </c>
      <c r="E8781" s="373" t="s">
        <v>5358</v>
      </c>
      <c r="F8781" s="375" t="s">
        <v>5796</v>
      </c>
      <c r="G8781" s="376" t="s">
        <v>86</v>
      </c>
      <c r="H8781" s="377">
        <v>0.1109</v>
      </c>
      <c r="I8781" s="378">
        <v>13.28</v>
      </c>
      <c r="J8781" s="378">
        <v>1.47</v>
      </c>
      <c r="K8781" s="379"/>
      <c r="L8781" s="493">
        <v>16</v>
      </c>
    </row>
    <row r="8782" spans="1:13" x14ac:dyDescent="0.2">
      <c r="A8782" s="359" t="s">
        <v>16008</v>
      </c>
      <c r="B8782" s="396" t="s">
        <v>5794</v>
      </c>
      <c r="C8782" s="397" t="s">
        <v>5967</v>
      </c>
      <c r="D8782" s="396" t="s">
        <v>5791</v>
      </c>
      <c r="E8782" s="396" t="s">
        <v>5375</v>
      </c>
      <c r="F8782" s="398" t="s">
        <v>5798</v>
      </c>
      <c r="G8782" s="399" t="s">
        <v>5885</v>
      </c>
      <c r="H8782" s="400">
        <v>2.1999999999999999E-2</v>
      </c>
      <c r="I8782" s="430">
        <v>118.26</v>
      </c>
      <c r="J8782" s="380">
        <v>2.6</v>
      </c>
      <c r="K8782" s="379"/>
      <c r="L8782" s="489">
        <v>142.47</v>
      </c>
    </row>
    <row r="8783" spans="1:13" ht="12.75" thickBot="1" x14ac:dyDescent="0.25">
      <c r="A8783" s="359" t="s">
        <v>16009</v>
      </c>
      <c r="B8783" s="381" t="s">
        <v>13773</v>
      </c>
      <c r="C8783" s="382" t="s">
        <v>5781</v>
      </c>
      <c r="D8783" s="381" t="s">
        <v>5782</v>
      </c>
      <c r="E8783" s="381" t="s">
        <v>5783</v>
      </c>
      <c r="F8783" s="383" t="s">
        <v>5784</v>
      </c>
      <c r="G8783" s="384" t="s">
        <v>5785</v>
      </c>
      <c r="H8783" s="382" t="s">
        <v>5786</v>
      </c>
      <c r="I8783" s="431" t="s">
        <v>5787</v>
      </c>
      <c r="J8783" s="382" t="s">
        <v>5788</v>
      </c>
      <c r="K8783" s="364"/>
    </row>
    <row r="8784" spans="1:13" ht="12.75" thickTop="1" x14ac:dyDescent="0.2">
      <c r="A8784" s="359" t="s">
        <v>16010</v>
      </c>
      <c r="B8784" s="401" t="s">
        <v>5789</v>
      </c>
      <c r="C8784" s="402" t="s">
        <v>6336</v>
      </c>
      <c r="D8784" s="401" t="s">
        <v>5791</v>
      </c>
      <c r="E8784" s="401" t="s">
        <v>482</v>
      </c>
      <c r="F8784" s="403">
        <v>26</v>
      </c>
      <c r="G8784" s="404" t="s">
        <v>5793</v>
      </c>
      <c r="H8784" s="405">
        <v>1</v>
      </c>
      <c r="I8784" s="406">
        <v>9.8600000000000012</v>
      </c>
      <c r="J8784" s="406">
        <v>9.8600000000000012</v>
      </c>
      <c r="K8784" s="371"/>
      <c r="L8784" s="496">
        <v>11.88</v>
      </c>
      <c r="M8784" s="488">
        <v>11.88</v>
      </c>
    </row>
    <row r="8785" spans="1:13" x14ac:dyDescent="0.2">
      <c r="A8785" s="359" t="s">
        <v>12988</v>
      </c>
      <c r="B8785" s="373" t="s">
        <v>5794</v>
      </c>
      <c r="C8785" s="374" t="s">
        <v>5795</v>
      </c>
      <c r="D8785" s="373" t="s">
        <v>5791</v>
      </c>
      <c r="E8785" s="373" t="s">
        <v>5302</v>
      </c>
      <c r="F8785" s="375" t="s">
        <v>5796</v>
      </c>
      <c r="G8785" s="376" t="s">
        <v>86</v>
      </c>
      <c r="H8785" s="377">
        <v>0.2</v>
      </c>
      <c r="I8785" s="378">
        <v>12.5</v>
      </c>
      <c r="J8785" s="378">
        <v>2.5</v>
      </c>
      <c r="K8785" s="379"/>
      <c r="L8785" s="493">
        <v>15.06</v>
      </c>
    </row>
    <row r="8786" spans="1:13" x14ac:dyDescent="0.2">
      <c r="A8786" s="359" t="s">
        <v>12990</v>
      </c>
      <c r="B8786" s="373" t="s">
        <v>5794</v>
      </c>
      <c r="C8786" s="374" t="s">
        <v>6283</v>
      </c>
      <c r="D8786" s="373" t="s">
        <v>5791</v>
      </c>
      <c r="E8786" s="373" t="s">
        <v>5557</v>
      </c>
      <c r="F8786" s="375" t="s">
        <v>5796</v>
      </c>
      <c r="G8786" s="376" t="s">
        <v>86</v>
      </c>
      <c r="H8786" s="377">
        <v>0.3</v>
      </c>
      <c r="I8786" s="378">
        <v>18.510000000000002</v>
      </c>
      <c r="J8786" s="378">
        <v>5.55</v>
      </c>
      <c r="K8786" s="379"/>
      <c r="L8786" s="493">
        <v>22.3</v>
      </c>
    </row>
    <row r="8787" spans="1:13" x14ac:dyDescent="0.2">
      <c r="A8787" s="359" t="s">
        <v>12991</v>
      </c>
      <c r="B8787" s="373" t="s">
        <v>5794</v>
      </c>
      <c r="C8787" s="374" t="s">
        <v>6337</v>
      </c>
      <c r="D8787" s="373" t="s">
        <v>5791</v>
      </c>
      <c r="E8787" s="373" t="s">
        <v>5620</v>
      </c>
      <c r="F8787" s="375" t="s">
        <v>5798</v>
      </c>
      <c r="G8787" s="376" t="s">
        <v>5305</v>
      </c>
      <c r="H8787" s="377">
        <v>0.15</v>
      </c>
      <c r="I8787" s="378">
        <v>0.94</v>
      </c>
      <c r="J8787" s="378">
        <v>0.14000000000000001</v>
      </c>
      <c r="K8787" s="379"/>
      <c r="L8787" s="493">
        <v>1.1399999999999999</v>
      </c>
    </row>
    <row r="8788" spans="1:13" x14ac:dyDescent="0.2">
      <c r="A8788" s="359" t="s">
        <v>12992</v>
      </c>
      <c r="B8788" s="373" t="s">
        <v>5794</v>
      </c>
      <c r="C8788" s="374" t="s">
        <v>6338</v>
      </c>
      <c r="D8788" s="373" t="s">
        <v>5791</v>
      </c>
      <c r="E8788" s="373" t="s">
        <v>6339</v>
      </c>
      <c r="F8788" s="375" t="s">
        <v>5798</v>
      </c>
      <c r="G8788" s="376" t="s">
        <v>5298</v>
      </c>
      <c r="H8788" s="377">
        <v>0.7</v>
      </c>
      <c r="I8788" s="378">
        <v>2.39</v>
      </c>
      <c r="J8788" s="378">
        <v>1.67</v>
      </c>
      <c r="K8788" s="379"/>
      <c r="L8788" s="493">
        <v>2.88</v>
      </c>
    </row>
    <row r="8789" spans="1:13" x14ac:dyDescent="0.2">
      <c r="A8789" s="359" t="s">
        <v>16011</v>
      </c>
      <c r="B8789" s="381" t="s">
        <v>13774</v>
      </c>
      <c r="C8789" s="382" t="s">
        <v>5781</v>
      </c>
      <c r="D8789" s="381" t="s">
        <v>5782</v>
      </c>
      <c r="E8789" s="381" t="s">
        <v>5783</v>
      </c>
      <c r="F8789" s="383" t="s">
        <v>5784</v>
      </c>
      <c r="G8789" s="384" t="s">
        <v>5785</v>
      </c>
      <c r="H8789" s="382" t="s">
        <v>5786</v>
      </c>
      <c r="I8789" s="431" t="s">
        <v>5787</v>
      </c>
      <c r="J8789" s="382" t="s">
        <v>5788</v>
      </c>
      <c r="K8789" s="364"/>
    </row>
    <row r="8790" spans="1:13" ht="12.75" thickBot="1" x14ac:dyDescent="0.25">
      <c r="A8790" s="359" t="s">
        <v>16012</v>
      </c>
      <c r="B8790" s="385" t="s">
        <v>5789</v>
      </c>
      <c r="C8790" s="386" t="s">
        <v>6353</v>
      </c>
      <c r="D8790" s="385" t="s">
        <v>5791</v>
      </c>
      <c r="E8790" s="385" t="s">
        <v>494</v>
      </c>
      <c r="F8790" s="387">
        <v>26</v>
      </c>
      <c r="G8790" s="388" t="s">
        <v>5793</v>
      </c>
      <c r="H8790" s="389">
        <v>1</v>
      </c>
      <c r="I8790" s="432">
        <v>7.9</v>
      </c>
      <c r="J8790" s="372">
        <v>7.9</v>
      </c>
      <c r="K8790" s="371"/>
      <c r="L8790" s="488">
        <v>9.51</v>
      </c>
      <c r="M8790" s="488">
        <v>9.51</v>
      </c>
    </row>
    <row r="8791" spans="1:13" ht="12.75" thickTop="1" x14ac:dyDescent="0.2">
      <c r="A8791" s="359" t="s">
        <v>16013</v>
      </c>
      <c r="B8791" s="390" t="s">
        <v>5794</v>
      </c>
      <c r="C8791" s="391" t="s">
        <v>5795</v>
      </c>
      <c r="D8791" s="390" t="s">
        <v>5791</v>
      </c>
      <c r="E8791" s="390" t="s">
        <v>5302</v>
      </c>
      <c r="F8791" s="392" t="s">
        <v>5796</v>
      </c>
      <c r="G8791" s="393" t="s">
        <v>86</v>
      </c>
      <c r="H8791" s="394">
        <v>8.2199999999999995E-2</v>
      </c>
      <c r="I8791" s="395">
        <v>12.5</v>
      </c>
      <c r="J8791" s="395">
        <v>1.02</v>
      </c>
      <c r="K8791" s="379"/>
      <c r="L8791" s="491">
        <v>15.06</v>
      </c>
    </row>
    <row r="8792" spans="1:13" x14ac:dyDescent="0.2">
      <c r="A8792" s="359" t="s">
        <v>12993</v>
      </c>
      <c r="B8792" s="373" t="s">
        <v>5794</v>
      </c>
      <c r="C8792" s="374" t="s">
        <v>6283</v>
      </c>
      <c r="D8792" s="373" t="s">
        <v>5791</v>
      </c>
      <c r="E8792" s="373" t="s">
        <v>5557</v>
      </c>
      <c r="F8792" s="375" t="s">
        <v>5796</v>
      </c>
      <c r="G8792" s="376" t="s">
        <v>86</v>
      </c>
      <c r="H8792" s="377">
        <v>0.2</v>
      </c>
      <c r="I8792" s="378">
        <v>18.5717</v>
      </c>
      <c r="J8792" s="378">
        <v>3.71</v>
      </c>
      <c r="K8792" s="379"/>
      <c r="L8792" s="493">
        <v>22.3</v>
      </c>
    </row>
    <row r="8793" spans="1:13" x14ac:dyDescent="0.2">
      <c r="A8793" s="359" t="s">
        <v>12995</v>
      </c>
      <c r="B8793" s="373" t="s">
        <v>5794</v>
      </c>
      <c r="C8793" s="374" t="s">
        <v>6337</v>
      </c>
      <c r="D8793" s="373" t="s">
        <v>5791</v>
      </c>
      <c r="E8793" s="373" t="s">
        <v>5620</v>
      </c>
      <c r="F8793" s="375" t="s">
        <v>5798</v>
      </c>
      <c r="G8793" s="376" t="s">
        <v>5305</v>
      </c>
      <c r="H8793" s="377">
        <v>0.1</v>
      </c>
      <c r="I8793" s="378">
        <v>0.94</v>
      </c>
      <c r="J8793" s="378">
        <v>0.09</v>
      </c>
      <c r="K8793" s="379"/>
      <c r="L8793" s="493">
        <v>1.1399999999999999</v>
      </c>
    </row>
    <row r="8794" spans="1:13" x14ac:dyDescent="0.2">
      <c r="A8794" s="359" t="s">
        <v>12996</v>
      </c>
      <c r="B8794" s="373" t="s">
        <v>5794</v>
      </c>
      <c r="C8794" s="374" t="s">
        <v>6354</v>
      </c>
      <c r="D8794" s="373" t="s">
        <v>5791</v>
      </c>
      <c r="E8794" s="373" t="s">
        <v>6355</v>
      </c>
      <c r="F8794" s="375" t="s">
        <v>5798</v>
      </c>
      <c r="G8794" s="376" t="s">
        <v>5566</v>
      </c>
      <c r="H8794" s="377">
        <v>0.17</v>
      </c>
      <c r="I8794" s="378">
        <v>18.12</v>
      </c>
      <c r="J8794" s="378">
        <v>3.08</v>
      </c>
      <c r="K8794" s="379"/>
      <c r="L8794" s="493">
        <v>21.84</v>
      </c>
    </row>
    <row r="8795" spans="1:13" x14ac:dyDescent="0.2">
      <c r="A8795" s="359" t="s">
        <v>12997</v>
      </c>
      <c r="B8795" s="360" t="s">
        <v>13775</v>
      </c>
      <c r="C8795" s="361" t="s">
        <v>5781</v>
      </c>
      <c r="D8795" s="360" t="s">
        <v>5782</v>
      </c>
      <c r="E8795" s="360" t="s">
        <v>5783</v>
      </c>
      <c r="F8795" s="362" t="s">
        <v>5784</v>
      </c>
      <c r="G8795" s="363" t="s">
        <v>5785</v>
      </c>
      <c r="H8795" s="361" t="s">
        <v>5786</v>
      </c>
      <c r="I8795" s="361" t="s">
        <v>5787</v>
      </c>
      <c r="J8795" s="361" t="s">
        <v>5788</v>
      </c>
      <c r="K8795" s="364"/>
      <c r="L8795" s="494"/>
    </row>
    <row r="8796" spans="1:13" x14ac:dyDescent="0.2">
      <c r="A8796" s="359" t="s">
        <v>16014</v>
      </c>
      <c r="B8796" s="385" t="s">
        <v>5789</v>
      </c>
      <c r="C8796" s="386" t="s">
        <v>6341</v>
      </c>
      <c r="D8796" s="385" t="s">
        <v>5791</v>
      </c>
      <c r="E8796" s="385" t="s">
        <v>484</v>
      </c>
      <c r="F8796" s="387">
        <v>26</v>
      </c>
      <c r="G8796" s="388" t="s">
        <v>5793</v>
      </c>
      <c r="H8796" s="389">
        <v>1</v>
      </c>
      <c r="I8796" s="432">
        <v>13.559999999999999</v>
      </c>
      <c r="J8796" s="372">
        <v>13.56</v>
      </c>
      <c r="K8796" s="371"/>
      <c r="L8796" s="488">
        <v>16.32</v>
      </c>
      <c r="M8796" s="488">
        <v>16.32</v>
      </c>
    </row>
    <row r="8797" spans="1:13" ht="12.75" thickBot="1" x14ac:dyDescent="0.25">
      <c r="A8797" s="359" t="s">
        <v>16015</v>
      </c>
      <c r="B8797" s="396" t="s">
        <v>5794</v>
      </c>
      <c r="C8797" s="397" t="s">
        <v>5795</v>
      </c>
      <c r="D8797" s="396" t="s">
        <v>5791</v>
      </c>
      <c r="E8797" s="396" t="s">
        <v>5302</v>
      </c>
      <c r="F8797" s="398" t="s">
        <v>5796</v>
      </c>
      <c r="G8797" s="399" t="s">
        <v>86</v>
      </c>
      <c r="H8797" s="400">
        <v>8.2199999999999995E-2</v>
      </c>
      <c r="I8797" s="430">
        <v>12.5</v>
      </c>
      <c r="J8797" s="380">
        <v>1.02</v>
      </c>
      <c r="K8797" s="379"/>
      <c r="L8797" s="489">
        <v>15.06</v>
      </c>
    </row>
    <row r="8798" spans="1:13" ht="12.75" thickTop="1" x14ac:dyDescent="0.2">
      <c r="A8798" s="359" t="s">
        <v>16016</v>
      </c>
      <c r="B8798" s="390" t="s">
        <v>5794</v>
      </c>
      <c r="C8798" s="391" t="s">
        <v>6283</v>
      </c>
      <c r="D8798" s="390" t="s">
        <v>5791</v>
      </c>
      <c r="E8798" s="390" t="s">
        <v>5557</v>
      </c>
      <c r="F8798" s="392" t="s">
        <v>5796</v>
      </c>
      <c r="G8798" s="393" t="s">
        <v>86</v>
      </c>
      <c r="H8798" s="394">
        <v>0.3463</v>
      </c>
      <c r="I8798" s="395">
        <v>18.540849999999999</v>
      </c>
      <c r="J8798" s="395">
        <v>6.42</v>
      </c>
      <c r="K8798" s="379"/>
      <c r="L8798" s="491">
        <v>22.3</v>
      </c>
    </row>
    <row r="8799" spans="1:13" x14ac:dyDescent="0.2">
      <c r="A8799" s="359" t="s">
        <v>12998</v>
      </c>
      <c r="B8799" s="373" t="s">
        <v>5794</v>
      </c>
      <c r="C8799" s="374" t="s">
        <v>6342</v>
      </c>
      <c r="D8799" s="373" t="s">
        <v>5791</v>
      </c>
      <c r="E8799" s="373" t="s">
        <v>5572</v>
      </c>
      <c r="F8799" s="375" t="s">
        <v>5798</v>
      </c>
      <c r="G8799" s="376" t="s">
        <v>5566</v>
      </c>
      <c r="H8799" s="377">
        <v>3.2000000000000001E-2</v>
      </c>
      <c r="I8799" s="378">
        <v>16.899999999999999</v>
      </c>
      <c r="J8799" s="378">
        <v>0.54</v>
      </c>
      <c r="K8799" s="379"/>
      <c r="L8799" s="493">
        <v>20.37</v>
      </c>
    </row>
    <row r="8800" spans="1:13" x14ac:dyDescent="0.2">
      <c r="A8800" s="359" t="s">
        <v>13000</v>
      </c>
      <c r="B8800" s="373" t="s">
        <v>5794</v>
      </c>
      <c r="C8800" s="374" t="s">
        <v>6337</v>
      </c>
      <c r="D8800" s="373" t="s">
        <v>5791</v>
      </c>
      <c r="E8800" s="373" t="s">
        <v>5620</v>
      </c>
      <c r="F8800" s="375" t="s">
        <v>5798</v>
      </c>
      <c r="G8800" s="376" t="s">
        <v>5305</v>
      </c>
      <c r="H8800" s="377">
        <v>0.1</v>
      </c>
      <c r="I8800" s="378">
        <v>0.94</v>
      </c>
      <c r="J8800" s="378">
        <v>0.09</v>
      </c>
      <c r="K8800" s="379"/>
      <c r="L8800" s="493">
        <v>1.1399999999999999</v>
      </c>
    </row>
    <row r="8801" spans="1:13" x14ac:dyDescent="0.2">
      <c r="A8801" s="359" t="s">
        <v>13001</v>
      </c>
      <c r="B8801" s="373" t="s">
        <v>5794</v>
      </c>
      <c r="C8801" s="374" t="s">
        <v>6343</v>
      </c>
      <c r="D8801" s="373" t="s">
        <v>5791</v>
      </c>
      <c r="E8801" s="373" t="s">
        <v>6344</v>
      </c>
      <c r="F8801" s="375" t="s">
        <v>5798</v>
      </c>
      <c r="G8801" s="376" t="s">
        <v>5566</v>
      </c>
      <c r="H8801" s="377">
        <v>0.12</v>
      </c>
      <c r="I8801" s="378">
        <v>7.52</v>
      </c>
      <c r="J8801" s="378">
        <v>0.9</v>
      </c>
      <c r="K8801" s="379"/>
      <c r="L8801" s="493">
        <v>9.06</v>
      </c>
    </row>
    <row r="8802" spans="1:13" x14ac:dyDescent="0.2">
      <c r="A8802" s="359" t="s">
        <v>13002</v>
      </c>
      <c r="B8802" s="373" t="s">
        <v>5794</v>
      </c>
      <c r="C8802" s="374" t="s">
        <v>6345</v>
      </c>
      <c r="D8802" s="373" t="s">
        <v>5791</v>
      </c>
      <c r="E8802" s="373" t="s">
        <v>5570</v>
      </c>
      <c r="F8802" s="375" t="s">
        <v>5798</v>
      </c>
      <c r="G8802" s="376" t="s">
        <v>5566</v>
      </c>
      <c r="H8802" s="377">
        <v>0.16</v>
      </c>
      <c r="I8802" s="378">
        <v>28.73</v>
      </c>
      <c r="J8802" s="378">
        <v>4.59</v>
      </c>
      <c r="K8802" s="379"/>
      <c r="L8802" s="493">
        <v>34.619999999999997</v>
      </c>
    </row>
    <row r="8803" spans="1:13" x14ac:dyDescent="0.2">
      <c r="A8803" s="359" t="s">
        <v>16017</v>
      </c>
      <c r="B8803" s="381" t="s">
        <v>13776</v>
      </c>
      <c r="C8803" s="382" t="s">
        <v>5781</v>
      </c>
      <c r="D8803" s="381" t="s">
        <v>5782</v>
      </c>
      <c r="E8803" s="381" t="s">
        <v>5783</v>
      </c>
      <c r="F8803" s="383" t="s">
        <v>5784</v>
      </c>
      <c r="G8803" s="384" t="s">
        <v>5785</v>
      </c>
      <c r="H8803" s="382" t="s">
        <v>5786</v>
      </c>
      <c r="I8803" s="431" t="s">
        <v>5787</v>
      </c>
      <c r="J8803" s="382" t="s">
        <v>5788</v>
      </c>
      <c r="K8803" s="364"/>
    </row>
    <row r="8804" spans="1:13" ht="12.75" thickBot="1" x14ac:dyDescent="0.25">
      <c r="A8804" s="359" t="s">
        <v>16018</v>
      </c>
      <c r="B8804" s="385" t="s">
        <v>5789</v>
      </c>
      <c r="C8804" s="386" t="s">
        <v>6348</v>
      </c>
      <c r="D8804" s="385" t="s">
        <v>5791</v>
      </c>
      <c r="E8804" s="385" t="s">
        <v>489</v>
      </c>
      <c r="F8804" s="387">
        <v>26</v>
      </c>
      <c r="G8804" s="388" t="s">
        <v>5793</v>
      </c>
      <c r="H8804" s="389">
        <v>1</v>
      </c>
      <c r="I8804" s="432">
        <v>10.129999999999999</v>
      </c>
      <c r="J8804" s="372">
        <v>10.129999999999999</v>
      </c>
      <c r="K8804" s="371"/>
      <c r="L8804" s="488">
        <v>12.2</v>
      </c>
      <c r="M8804" s="488">
        <v>12.2</v>
      </c>
    </row>
    <row r="8805" spans="1:13" ht="12.75" thickTop="1" x14ac:dyDescent="0.2">
      <c r="A8805" s="359" t="s">
        <v>16019</v>
      </c>
      <c r="B8805" s="390" t="s">
        <v>5794</v>
      </c>
      <c r="C8805" s="391" t="s">
        <v>5795</v>
      </c>
      <c r="D8805" s="390" t="s">
        <v>5791</v>
      </c>
      <c r="E8805" s="390" t="s">
        <v>5302</v>
      </c>
      <c r="F8805" s="392" t="s">
        <v>5796</v>
      </c>
      <c r="G8805" s="393" t="s">
        <v>86</v>
      </c>
      <c r="H8805" s="394">
        <v>8.2199999999999995E-2</v>
      </c>
      <c r="I8805" s="395">
        <v>12.5</v>
      </c>
      <c r="J8805" s="395">
        <v>1.02</v>
      </c>
      <c r="K8805" s="379"/>
      <c r="L8805" s="491">
        <v>15.06</v>
      </c>
    </row>
    <row r="8806" spans="1:13" x14ac:dyDescent="0.2">
      <c r="A8806" s="359" t="s">
        <v>13003</v>
      </c>
      <c r="B8806" s="373" t="s">
        <v>5794</v>
      </c>
      <c r="C8806" s="374" t="s">
        <v>6283</v>
      </c>
      <c r="D8806" s="373" t="s">
        <v>5791</v>
      </c>
      <c r="E8806" s="373" t="s">
        <v>5557</v>
      </c>
      <c r="F8806" s="375" t="s">
        <v>5796</v>
      </c>
      <c r="G8806" s="376" t="s">
        <v>86</v>
      </c>
      <c r="H8806" s="377">
        <v>0.3</v>
      </c>
      <c r="I8806" s="378">
        <v>18.547020000000003</v>
      </c>
      <c r="J8806" s="378">
        <v>5.56</v>
      </c>
      <c r="K8806" s="379"/>
      <c r="L8806" s="493">
        <v>22.3</v>
      </c>
    </row>
    <row r="8807" spans="1:13" x14ac:dyDescent="0.2">
      <c r="A8807" s="359" t="s">
        <v>13005</v>
      </c>
      <c r="B8807" s="373" t="s">
        <v>5794</v>
      </c>
      <c r="C8807" s="374" t="s">
        <v>6337</v>
      </c>
      <c r="D8807" s="373" t="s">
        <v>5791</v>
      </c>
      <c r="E8807" s="373" t="s">
        <v>5620</v>
      </c>
      <c r="F8807" s="375" t="s">
        <v>5798</v>
      </c>
      <c r="G8807" s="376" t="s">
        <v>5305</v>
      </c>
      <c r="H8807" s="377">
        <v>0.1</v>
      </c>
      <c r="I8807" s="378">
        <v>0.94</v>
      </c>
      <c r="J8807" s="378">
        <v>0.09</v>
      </c>
      <c r="K8807" s="379"/>
      <c r="L8807" s="493">
        <v>1.1399999999999999</v>
      </c>
    </row>
    <row r="8808" spans="1:13" x14ac:dyDescent="0.2">
      <c r="A8808" s="359" t="s">
        <v>13006</v>
      </c>
      <c r="B8808" s="373" t="s">
        <v>5794</v>
      </c>
      <c r="C8808" s="374" t="s">
        <v>6349</v>
      </c>
      <c r="D8808" s="373" t="s">
        <v>5791</v>
      </c>
      <c r="E8808" s="373" t="s">
        <v>6350</v>
      </c>
      <c r="F8808" s="375" t="s">
        <v>5798</v>
      </c>
      <c r="G8808" s="376" t="s">
        <v>5566</v>
      </c>
      <c r="H8808" s="377">
        <v>0.16</v>
      </c>
      <c r="I8808" s="378">
        <v>21.65</v>
      </c>
      <c r="J8808" s="378">
        <v>3.46</v>
      </c>
      <c r="K8808" s="379"/>
      <c r="L8808" s="493">
        <v>26.09</v>
      </c>
    </row>
    <row r="8809" spans="1:13" x14ac:dyDescent="0.2">
      <c r="A8809" s="359" t="s">
        <v>16020</v>
      </c>
      <c r="B8809" s="381" t="s">
        <v>13777</v>
      </c>
      <c r="C8809" s="382" t="s">
        <v>5781</v>
      </c>
      <c r="D8809" s="381" t="s">
        <v>5782</v>
      </c>
      <c r="E8809" s="381" t="s">
        <v>5783</v>
      </c>
      <c r="F8809" s="383" t="s">
        <v>5784</v>
      </c>
      <c r="G8809" s="384" t="s">
        <v>5785</v>
      </c>
      <c r="H8809" s="382" t="s">
        <v>5786</v>
      </c>
      <c r="I8809" s="431" t="s">
        <v>5787</v>
      </c>
      <c r="J8809" s="382" t="s">
        <v>5788</v>
      </c>
      <c r="K8809" s="364"/>
    </row>
    <row r="8810" spans="1:13" ht="12.75" thickBot="1" x14ac:dyDescent="0.25">
      <c r="A8810" s="359" t="s">
        <v>16021</v>
      </c>
      <c r="B8810" s="385" t="s">
        <v>5789</v>
      </c>
      <c r="C8810" s="386" t="s">
        <v>6357</v>
      </c>
      <c r="D8810" s="385" t="s">
        <v>5791</v>
      </c>
      <c r="E8810" s="385" t="s">
        <v>498</v>
      </c>
      <c r="F8810" s="387">
        <v>26</v>
      </c>
      <c r="G8810" s="388" t="s">
        <v>5793</v>
      </c>
      <c r="H8810" s="389">
        <v>1</v>
      </c>
      <c r="I8810" s="432">
        <v>11.07</v>
      </c>
      <c r="J8810" s="372">
        <v>11.07</v>
      </c>
      <c r="K8810" s="371"/>
      <c r="L8810" s="488">
        <v>13.32</v>
      </c>
      <c r="M8810" s="488">
        <v>13.32</v>
      </c>
    </row>
    <row r="8811" spans="1:13" ht="12.75" thickTop="1" x14ac:dyDescent="0.2">
      <c r="A8811" s="359" t="s">
        <v>16022</v>
      </c>
      <c r="B8811" s="390" t="s">
        <v>5794</v>
      </c>
      <c r="C8811" s="391" t="s">
        <v>5795</v>
      </c>
      <c r="D8811" s="390" t="s">
        <v>5791</v>
      </c>
      <c r="E8811" s="390" t="s">
        <v>5302</v>
      </c>
      <c r="F8811" s="392" t="s">
        <v>5796</v>
      </c>
      <c r="G8811" s="393" t="s">
        <v>86</v>
      </c>
      <c r="H8811" s="394">
        <v>8.2199999999999995E-2</v>
      </c>
      <c r="I8811" s="395">
        <v>12.5</v>
      </c>
      <c r="J8811" s="395">
        <v>1.02</v>
      </c>
      <c r="K8811" s="379"/>
      <c r="L8811" s="491">
        <v>15.06</v>
      </c>
    </row>
    <row r="8812" spans="1:13" x14ac:dyDescent="0.2">
      <c r="A8812" s="359" t="s">
        <v>13007</v>
      </c>
      <c r="B8812" s="373" t="s">
        <v>5794</v>
      </c>
      <c r="C8812" s="374" t="s">
        <v>6283</v>
      </c>
      <c r="D8812" s="373" t="s">
        <v>5791</v>
      </c>
      <c r="E8812" s="373" t="s">
        <v>5557</v>
      </c>
      <c r="F8812" s="375" t="s">
        <v>5796</v>
      </c>
      <c r="G8812" s="376" t="s">
        <v>86</v>
      </c>
      <c r="H8812" s="377">
        <v>0.30209999999999998</v>
      </c>
      <c r="I8812" s="378">
        <v>18.547020000000007</v>
      </c>
      <c r="J8812" s="378">
        <v>5.6</v>
      </c>
      <c r="K8812" s="379"/>
      <c r="L8812" s="493">
        <v>22.3</v>
      </c>
    </row>
    <row r="8813" spans="1:13" x14ac:dyDescent="0.2">
      <c r="A8813" s="359" t="s">
        <v>13009</v>
      </c>
      <c r="B8813" s="373" t="s">
        <v>5794</v>
      </c>
      <c r="C8813" s="374" t="s">
        <v>6337</v>
      </c>
      <c r="D8813" s="373" t="s">
        <v>5791</v>
      </c>
      <c r="E8813" s="373" t="s">
        <v>5620</v>
      </c>
      <c r="F8813" s="375" t="s">
        <v>5798</v>
      </c>
      <c r="G8813" s="376" t="s">
        <v>5305</v>
      </c>
      <c r="H8813" s="377">
        <v>0.1</v>
      </c>
      <c r="I8813" s="378">
        <v>0.94</v>
      </c>
      <c r="J8813" s="378">
        <v>0.09</v>
      </c>
      <c r="K8813" s="379"/>
      <c r="L8813" s="493">
        <v>1.1399999999999999</v>
      </c>
    </row>
    <row r="8814" spans="1:13" x14ac:dyDescent="0.2">
      <c r="A8814" s="359" t="s">
        <v>13010</v>
      </c>
      <c r="B8814" s="373" t="s">
        <v>5794</v>
      </c>
      <c r="C8814" s="374" t="s">
        <v>6343</v>
      </c>
      <c r="D8814" s="373" t="s">
        <v>5791</v>
      </c>
      <c r="E8814" s="373" t="s">
        <v>6344</v>
      </c>
      <c r="F8814" s="375" t="s">
        <v>5798</v>
      </c>
      <c r="G8814" s="376" t="s">
        <v>5566</v>
      </c>
      <c r="H8814" s="377">
        <v>0.12</v>
      </c>
      <c r="I8814" s="378">
        <v>7.52</v>
      </c>
      <c r="J8814" s="378">
        <v>0.9</v>
      </c>
      <c r="K8814" s="379"/>
      <c r="L8814" s="493">
        <v>9.06</v>
      </c>
    </row>
    <row r="8815" spans="1:13" x14ac:dyDescent="0.2">
      <c r="A8815" s="359" t="s">
        <v>13011</v>
      </c>
      <c r="B8815" s="373" t="s">
        <v>5794</v>
      </c>
      <c r="C8815" s="374" t="s">
        <v>6349</v>
      </c>
      <c r="D8815" s="373" t="s">
        <v>5791</v>
      </c>
      <c r="E8815" s="373" t="s">
        <v>6350</v>
      </c>
      <c r="F8815" s="375" t="s">
        <v>5798</v>
      </c>
      <c r="G8815" s="376" t="s">
        <v>5566</v>
      </c>
      <c r="H8815" s="377">
        <v>0.16</v>
      </c>
      <c r="I8815" s="378">
        <v>21.65</v>
      </c>
      <c r="J8815" s="378">
        <v>3.46</v>
      </c>
      <c r="K8815" s="379"/>
      <c r="L8815" s="493">
        <v>26.09</v>
      </c>
    </row>
    <row r="8816" spans="1:13" x14ac:dyDescent="0.2">
      <c r="A8816" s="359" t="s">
        <v>13012</v>
      </c>
      <c r="B8816" s="360" t="s">
        <v>13778</v>
      </c>
      <c r="C8816" s="361" t="s">
        <v>5781</v>
      </c>
      <c r="D8816" s="360" t="s">
        <v>5782</v>
      </c>
      <c r="E8816" s="360" t="s">
        <v>5783</v>
      </c>
      <c r="F8816" s="362" t="s">
        <v>5784</v>
      </c>
      <c r="G8816" s="363" t="s">
        <v>5785</v>
      </c>
      <c r="H8816" s="361" t="s">
        <v>5786</v>
      </c>
      <c r="I8816" s="361" t="s">
        <v>5787</v>
      </c>
      <c r="J8816" s="361" t="s">
        <v>5788</v>
      </c>
      <c r="K8816" s="364"/>
      <c r="L8816" s="494"/>
    </row>
    <row r="8817" spans="1:13" ht="24" x14ac:dyDescent="0.2">
      <c r="A8817" s="359" t="s">
        <v>13013</v>
      </c>
      <c r="B8817" s="365" t="s">
        <v>5789</v>
      </c>
      <c r="C8817" s="366" t="s">
        <v>13723</v>
      </c>
      <c r="D8817" s="365" t="s">
        <v>5791</v>
      </c>
      <c r="E8817" s="365" t="s">
        <v>2955</v>
      </c>
      <c r="F8817" s="367">
        <v>26</v>
      </c>
      <c r="G8817" s="368" t="s">
        <v>5793</v>
      </c>
      <c r="H8817" s="369">
        <v>1</v>
      </c>
      <c r="I8817" s="370">
        <v>14.49</v>
      </c>
      <c r="J8817" s="370">
        <v>14.49</v>
      </c>
      <c r="K8817" s="371"/>
      <c r="L8817" s="495">
        <v>17.43</v>
      </c>
      <c r="M8817" s="488">
        <v>17.43</v>
      </c>
    </row>
    <row r="8818" spans="1:13" x14ac:dyDescent="0.2">
      <c r="A8818" s="359" t="s">
        <v>13014</v>
      </c>
      <c r="B8818" s="373" t="s">
        <v>5794</v>
      </c>
      <c r="C8818" s="374" t="s">
        <v>5795</v>
      </c>
      <c r="D8818" s="373" t="s">
        <v>5791</v>
      </c>
      <c r="E8818" s="373" t="s">
        <v>5302</v>
      </c>
      <c r="F8818" s="375" t="s">
        <v>5796</v>
      </c>
      <c r="G8818" s="376" t="s">
        <v>86</v>
      </c>
      <c r="H8818" s="377">
        <v>0.14069999999999999</v>
      </c>
      <c r="I8818" s="378">
        <v>12.687499999999995</v>
      </c>
      <c r="J8818" s="378">
        <v>1.78</v>
      </c>
      <c r="K8818" s="379"/>
      <c r="L8818" s="493">
        <v>15.06</v>
      </c>
    </row>
    <row r="8819" spans="1:13" x14ac:dyDescent="0.2">
      <c r="A8819" s="359" t="s">
        <v>13015</v>
      </c>
      <c r="B8819" s="373" t="s">
        <v>5794</v>
      </c>
      <c r="C8819" s="374" t="s">
        <v>6342</v>
      </c>
      <c r="D8819" s="373" t="s">
        <v>5791</v>
      </c>
      <c r="E8819" s="373" t="s">
        <v>5572</v>
      </c>
      <c r="F8819" s="375" t="s">
        <v>5798</v>
      </c>
      <c r="G8819" s="376" t="s">
        <v>5566</v>
      </c>
      <c r="H8819" s="377">
        <v>3.2899999999999999E-2</v>
      </c>
      <c r="I8819" s="378">
        <v>16.899999999999999</v>
      </c>
      <c r="J8819" s="378">
        <v>0.55000000000000004</v>
      </c>
      <c r="K8819" s="379"/>
      <c r="L8819" s="493">
        <v>20.37</v>
      </c>
    </row>
    <row r="8820" spans="1:13" x14ac:dyDescent="0.2">
      <c r="A8820" s="359" t="s">
        <v>13016</v>
      </c>
      <c r="B8820" s="373" t="s">
        <v>5794</v>
      </c>
      <c r="C8820" s="374" t="s">
        <v>6283</v>
      </c>
      <c r="D8820" s="373" t="s">
        <v>5791</v>
      </c>
      <c r="E8820" s="373" t="s">
        <v>5557</v>
      </c>
      <c r="F8820" s="375" t="s">
        <v>5796</v>
      </c>
      <c r="G8820" s="376" t="s">
        <v>86</v>
      </c>
      <c r="H8820" s="377">
        <v>0.48220000000000002</v>
      </c>
      <c r="I8820" s="378">
        <v>18.510000000000002</v>
      </c>
      <c r="J8820" s="378">
        <v>8.92</v>
      </c>
      <c r="K8820" s="379"/>
      <c r="L8820" s="493">
        <v>22.3</v>
      </c>
    </row>
    <row r="8821" spans="1:13" ht="36" x14ac:dyDescent="0.2">
      <c r="A8821" s="359" t="s">
        <v>13017</v>
      </c>
      <c r="B8821" s="373" t="s">
        <v>5794</v>
      </c>
      <c r="C8821" s="374" t="s">
        <v>6364</v>
      </c>
      <c r="D8821" s="373" t="s">
        <v>5791</v>
      </c>
      <c r="E8821" s="373" t="s">
        <v>6365</v>
      </c>
      <c r="F8821" s="375" t="s">
        <v>5798</v>
      </c>
      <c r="G8821" s="376" t="s">
        <v>5305</v>
      </c>
      <c r="H8821" s="377">
        <v>5.3E-3</v>
      </c>
      <c r="I8821" s="378">
        <v>2.2599999999999998</v>
      </c>
      <c r="J8821" s="378">
        <v>0.01</v>
      </c>
      <c r="K8821" s="379"/>
      <c r="L8821" s="493">
        <v>2.73</v>
      </c>
    </row>
    <row r="8822" spans="1:13" x14ac:dyDescent="0.2">
      <c r="A8822" s="359" t="s">
        <v>16023</v>
      </c>
      <c r="B8822" s="396" t="s">
        <v>5794</v>
      </c>
      <c r="C8822" s="397" t="s">
        <v>6259</v>
      </c>
      <c r="D8822" s="396" t="s">
        <v>5791</v>
      </c>
      <c r="E8822" s="396" t="s">
        <v>5411</v>
      </c>
      <c r="F8822" s="398" t="s">
        <v>5798</v>
      </c>
      <c r="G8822" s="399" t="s">
        <v>5305</v>
      </c>
      <c r="H8822" s="400">
        <v>0.04</v>
      </c>
      <c r="I8822" s="430">
        <v>2.2400000000000002</v>
      </c>
      <c r="J8822" s="380">
        <v>0.08</v>
      </c>
      <c r="K8822" s="379"/>
      <c r="L8822" s="489">
        <v>2.71</v>
      </c>
    </row>
    <row r="8823" spans="1:13" ht="12.75" thickBot="1" x14ac:dyDescent="0.25">
      <c r="A8823" s="359" t="s">
        <v>16024</v>
      </c>
      <c r="B8823" s="396" t="s">
        <v>5794</v>
      </c>
      <c r="C8823" s="397" t="s">
        <v>6345</v>
      </c>
      <c r="D8823" s="396" t="s">
        <v>5791</v>
      </c>
      <c r="E8823" s="396" t="s">
        <v>5570</v>
      </c>
      <c r="F8823" s="398" t="s">
        <v>5798</v>
      </c>
      <c r="G8823" s="399" t="s">
        <v>5566</v>
      </c>
      <c r="H8823" s="400">
        <v>0.10970000000000001</v>
      </c>
      <c r="I8823" s="430">
        <v>28.73</v>
      </c>
      <c r="J8823" s="380">
        <v>3.15</v>
      </c>
      <c r="K8823" s="379"/>
      <c r="L8823" s="489">
        <v>34.619999999999997</v>
      </c>
    </row>
    <row r="8824" spans="1:13" ht="12.75" thickTop="1" x14ac:dyDescent="0.2">
      <c r="A8824" s="359" t="s">
        <v>16025</v>
      </c>
      <c r="B8824" s="407" t="s">
        <v>13779</v>
      </c>
      <c r="C8824" s="408" t="s">
        <v>5781</v>
      </c>
      <c r="D8824" s="407" t="s">
        <v>5782</v>
      </c>
      <c r="E8824" s="407" t="s">
        <v>5783</v>
      </c>
      <c r="F8824" s="409" t="s">
        <v>5784</v>
      </c>
      <c r="G8824" s="410" t="s">
        <v>5785</v>
      </c>
      <c r="H8824" s="408" t="s">
        <v>5786</v>
      </c>
      <c r="I8824" s="408" t="s">
        <v>5787</v>
      </c>
      <c r="J8824" s="408" t="s">
        <v>5788</v>
      </c>
      <c r="K8824" s="364"/>
      <c r="L8824" s="492"/>
    </row>
    <row r="8825" spans="1:13" x14ac:dyDescent="0.2">
      <c r="A8825" s="359" t="s">
        <v>13018</v>
      </c>
      <c r="B8825" s="365" t="s">
        <v>5789</v>
      </c>
      <c r="C8825" s="366" t="s">
        <v>6357</v>
      </c>
      <c r="D8825" s="365" t="s">
        <v>5791</v>
      </c>
      <c r="E8825" s="365" t="s">
        <v>498</v>
      </c>
      <c r="F8825" s="367">
        <v>26</v>
      </c>
      <c r="G8825" s="368" t="s">
        <v>5793</v>
      </c>
      <c r="H8825" s="369">
        <v>1</v>
      </c>
      <c r="I8825" s="370">
        <v>11.07</v>
      </c>
      <c r="J8825" s="370">
        <v>11.07</v>
      </c>
      <c r="K8825" s="371"/>
      <c r="L8825" s="495">
        <v>13.32</v>
      </c>
      <c r="M8825" s="488">
        <v>13.32</v>
      </c>
    </row>
    <row r="8826" spans="1:13" x14ac:dyDescent="0.2">
      <c r="A8826" s="359" t="s">
        <v>13020</v>
      </c>
      <c r="B8826" s="373" t="s">
        <v>5794</v>
      </c>
      <c r="C8826" s="374" t="s">
        <v>5795</v>
      </c>
      <c r="D8826" s="373" t="s">
        <v>5791</v>
      </c>
      <c r="E8826" s="373" t="s">
        <v>5302</v>
      </c>
      <c r="F8826" s="375" t="s">
        <v>5796</v>
      </c>
      <c r="G8826" s="376" t="s">
        <v>86</v>
      </c>
      <c r="H8826" s="377">
        <v>8.2199999999999995E-2</v>
      </c>
      <c r="I8826" s="378">
        <v>12.5</v>
      </c>
      <c r="J8826" s="378">
        <v>1.02</v>
      </c>
      <c r="K8826" s="379"/>
      <c r="L8826" s="493">
        <v>15.06</v>
      </c>
    </row>
    <row r="8827" spans="1:13" x14ac:dyDescent="0.2">
      <c r="A8827" s="359" t="s">
        <v>13022</v>
      </c>
      <c r="B8827" s="373" t="s">
        <v>5794</v>
      </c>
      <c r="C8827" s="374" t="s">
        <v>6283</v>
      </c>
      <c r="D8827" s="373" t="s">
        <v>5791</v>
      </c>
      <c r="E8827" s="373" t="s">
        <v>5557</v>
      </c>
      <c r="F8827" s="375" t="s">
        <v>5796</v>
      </c>
      <c r="G8827" s="376" t="s">
        <v>86</v>
      </c>
      <c r="H8827" s="377">
        <v>0.30209999999999998</v>
      </c>
      <c r="I8827" s="378">
        <v>18.547020000000007</v>
      </c>
      <c r="J8827" s="378">
        <v>5.6</v>
      </c>
      <c r="K8827" s="379"/>
      <c r="L8827" s="493">
        <v>22.3</v>
      </c>
    </row>
    <row r="8828" spans="1:13" x14ac:dyDescent="0.2">
      <c r="A8828" s="359" t="s">
        <v>13025</v>
      </c>
      <c r="B8828" s="373" t="s">
        <v>5794</v>
      </c>
      <c r="C8828" s="374" t="s">
        <v>6337</v>
      </c>
      <c r="D8828" s="373" t="s">
        <v>5791</v>
      </c>
      <c r="E8828" s="373" t="s">
        <v>5620</v>
      </c>
      <c r="F8828" s="375" t="s">
        <v>5798</v>
      </c>
      <c r="G8828" s="376" t="s">
        <v>5305</v>
      </c>
      <c r="H8828" s="377">
        <v>0.1</v>
      </c>
      <c r="I8828" s="378">
        <v>0.94</v>
      </c>
      <c r="J8828" s="378">
        <v>0.09</v>
      </c>
      <c r="K8828" s="379"/>
      <c r="L8828" s="493">
        <v>1.1399999999999999</v>
      </c>
    </row>
    <row r="8829" spans="1:13" x14ac:dyDescent="0.2">
      <c r="A8829" s="359" t="s">
        <v>13028</v>
      </c>
      <c r="B8829" s="373" t="s">
        <v>5794</v>
      </c>
      <c r="C8829" s="374" t="s">
        <v>6343</v>
      </c>
      <c r="D8829" s="373" t="s">
        <v>5791</v>
      </c>
      <c r="E8829" s="373" t="s">
        <v>6344</v>
      </c>
      <c r="F8829" s="375" t="s">
        <v>5798</v>
      </c>
      <c r="G8829" s="376" t="s">
        <v>5566</v>
      </c>
      <c r="H8829" s="377">
        <v>0.12</v>
      </c>
      <c r="I8829" s="378">
        <v>7.52</v>
      </c>
      <c r="J8829" s="378">
        <v>0.9</v>
      </c>
      <c r="K8829" s="379"/>
      <c r="L8829" s="493">
        <v>9.06</v>
      </c>
    </row>
    <row r="8830" spans="1:13" x14ac:dyDescent="0.2">
      <c r="A8830" s="359" t="s">
        <v>13029</v>
      </c>
      <c r="B8830" s="373" t="s">
        <v>5794</v>
      </c>
      <c r="C8830" s="374" t="s">
        <v>6349</v>
      </c>
      <c r="D8830" s="373" t="s">
        <v>5791</v>
      </c>
      <c r="E8830" s="373" t="s">
        <v>6350</v>
      </c>
      <c r="F8830" s="375" t="s">
        <v>5798</v>
      </c>
      <c r="G8830" s="376" t="s">
        <v>5566</v>
      </c>
      <c r="H8830" s="377">
        <v>0.16</v>
      </c>
      <c r="I8830" s="378">
        <v>21.65</v>
      </c>
      <c r="J8830" s="378">
        <v>3.46</v>
      </c>
      <c r="K8830" s="379"/>
      <c r="L8830" s="493">
        <v>26.09</v>
      </c>
    </row>
    <row r="8831" spans="1:13" x14ac:dyDescent="0.2">
      <c r="A8831" s="359" t="s">
        <v>13030</v>
      </c>
      <c r="B8831" s="360" t="s">
        <v>13780</v>
      </c>
      <c r="C8831" s="361" t="s">
        <v>5781</v>
      </c>
      <c r="D8831" s="360" t="s">
        <v>5782</v>
      </c>
      <c r="E8831" s="360" t="s">
        <v>5783</v>
      </c>
      <c r="F8831" s="362" t="s">
        <v>5784</v>
      </c>
      <c r="G8831" s="363" t="s">
        <v>5785</v>
      </c>
      <c r="H8831" s="361" t="s">
        <v>5786</v>
      </c>
      <c r="I8831" s="361" t="s">
        <v>5787</v>
      </c>
      <c r="J8831" s="361" t="s">
        <v>5788</v>
      </c>
      <c r="K8831" s="364"/>
      <c r="L8831" s="494"/>
    </row>
    <row r="8832" spans="1:13" x14ac:dyDescent="0.2">
      <c r="A8832" s="359" t="s">
        <v>13031</v>
      </c>
      <c r="B8832" s="365" t="s">
        <v>5789</v>
      </c>
      <c r="C8832" s="366" t="s">
        <v>13781</v>
      </c>
      <c r="D8832" s="365" t="s">
        <v>5791</v>
      </c>
      <c r="E8832" s="365" t="s">
        <v>2959</v>
      </c>
      <c r="F8832" s="367">
        <v>26</v>
      </c>
      <c r="G8832" s="368" t="s">
        <v>5793</v>
      </c>
      <c r="H8832" s="369">
        <v>1</v>
      </c>
      <c r="I8832" s="370">
        <v>112.49</v>
      </c>
      <c r="J8832" s="370">
        <v>112.49000000000001</v>
      </c>
      <c r="K8832" s="371"/>
      <c r="L8832" s="495">
        <v>135.51</v>
      </c>
      <c r="M8832" s="488">
        <v>135.51</v>
      </c>
    </row>
    <row r="8833" spans="1:13" x14ac:dyDescent="0.2">
      <c r="A8833" s="359" t="s">
        <v>13032</v>
      </c>
      <c r="B8833" s="373" t="s">
        <v>5794</v>
      </c>
      <c r="C8833" s="374" t="s">
        <v>6283</v>
      </c>
      <c r="D8833" s="373" t="s">
        <v>5791</v>
      </c>
      <c r="E8833" s="373" t="s">
        <v>5557</v>
      </c>
      <c r="F8833" s="375" t="s">
        <v>5796</v>
      </c>
      <c r="G8833" s="376" t="s">
        <v>86</v>
      </c>
      <c r="H8833" s="377">
        <v>5.9722</v>
      </c>
      <c r="I8833" s="378">
        <v>18.513335135135133</v>
      </c>
      <c r="J8833" s="378">
        <v>110.56</v>
      </c>
      <c r="K8833" s="379"/>
      <c r="L8833" s="493">
        <v>22.3</v>
      </c>
    </row>
    <row r="8834" spans="1:13" x14ac:dyDescent="0.2">
      <c r="A8834" s="359" t="s">
        <v>13033</v>
      </c>
      <c r="B8834" s="373" t="s">
        <v>5794</v>
      </c>
      <c r="C8834" s="374" t="s">
        <v>6349</v>
      </c>
      <c r="D8834" s="373" t="s">
        <v>5791</v>
      </c>
      <c r="E8834" s="373" t="s">
        <v>6350</v>
      </c>
      <c r="F8834" s="375" t="s">
        <v>5798</v>
      </c>
      <c r="G8834" s="376" t="s">
        <v>5566</v>
      </c>
      <c r="H8834" s="377">
        <v>8.9599999999999999E-2</v>
      </c>
      <c r="I8834" s="378">
        <v>21.65</v>
      </c>
      <c r="J8834" s="378">
        <v>1.93</v>
      </c>
      <c r="K8834" s="379"/>
      <c r="L8834" s="493">
        <v>26.09</v>
      </c>
    </row>
    <row r="8835" spans="1:13" x14ac:dyDescent="0.2">
      <c r="A8835" s="359" t="s">
        <v>16026</v>
      </c>
      <c r="B8835" s="381" t="s">
        <v>13782</v>
      </c>
      <c r="C8835" s="382" t="s">
        <v>5781</v>
      </c>
      <c r="D8835" s="381" t="s">
        <v>5782</v>
      </c>
      <c r="E8835" s="381" t="s">
        <v>5783</v>
      </c>
      <c r="F8835" s="383" t="s">
        <v>5784</v>
      </c>
      <c r="G8835" s="384" t="s">
        <v>5785</v>
      </c>
      <c r="H8835" s="382" t="s">
        <v>5786</v>
      </c>
      <c r="I8835" s="431" t="s">
        <v>5787</v>
      </c>
      <c r="J8835" s="382" t="s">
        <v>5788</v>
      </c>
      <c r="K8835" s="364"/>
    </row>
    <row r="8836" spans="1:13" ht="12.75" thickBot="1" x14ac:dyDescent="0.25">
      <c r="A8836" s="359" t="s">
        <v>16027</v>
      </c>
      <c r="B8836" s="385" t="s">
        <v>5789</v>
      </c>
      <c r="C8836" s="386" t="s">
        <v>13783</v>
      </c>
      <c r="D8836" s="385" t="s">
        <v>5791</v>
      </c>
      <c r="E8836" s="385" t="s">
        <v>2961</v>
      </c>
      <c r="F8836" s="387">
        <v>26</v>
      </c>
      <c r="G8836" s="388" t="s">
        <v>5793</v>
      </c>
      <c r="H8836" s="389">
        <v>1</v>
      </c>
      <c r="I8836" s="432">
        <v>10.33</v>
      </c>
      <c r="J8836" s="372">
        <v>10.330000000000002</v>
      </c>
      <c r="K8836" s="371"/>
      <c r="L8836" s="488">
        <v>12.43</v>
      </c>
      <c r="M8836" s="488">
        <v>12.43</v>
      </c>
    </row>
    <row r="8837" spans="1:13" ht="12.75" thickTop="1" x14ac:dyDescent="0.2">
      <c r="A8837" s="359" t="s">
        <v>16028</v>
      </c>
      <c r="B8837" s="390" t="s">
        <v>5794</v>
      </c>
      <c r="C8837" s="391" t="s">
        <v>5795</v>
      </c>
      <c r="D8837" s="390" t="s">
        <v>5791</v>
      </c>
      <c r="E8837" s="390" t="s">
        <v>5302</v>
      </c>
      <c r="F8837" s="392" t="s">
        <v>5796</v>
      </c>
      <c r="G8837" s="393" t="s">
        <v>86</v>
      </c>
      <c r="H8837" s="394">
        <v>0.12540000000000001</v>
      </c>
      <c r="I8837" s="395">
        <v>12.5</v>
      </c>
      <c r="J8837" s="395">
        <v>1.56</v>
      </c>
      <c r="K8837" s="379"/>
      <c r="L8837" s="491">
        <v>15.06</v>
      </c>
    </row>
    <row r="8838" spans="1:13" x14ac:dyDescent="0.2">
      <c r="A8838" s="359" t="s">
        <v>13034</v>
      </c>
      <c r="B8838" s="373" t="s">
        <v>5794</v>
      </c>
      <c r="C8838" s="374" t="s">
        <v>6283</v>
      </c>
      <c r="D8838" s="373" t="s">
        <v>5791</v>
      </c>
      <c r="E8838" s="373" t="s">
        <v>5557</v>
      </c>
      <c r="F8838" s="375" t="s">
        <v>5796</v>
      </c>
      <c r="G8838" s="376" t="s">
        <v>86</v>
      </c>
      <c r="H8838" s="377">
        <v>0.15</v>
      </c>
      <c r="I8838" s="378">
        <v>18.510000000000002</v>
      </c>
      <c r="J8838" s="378">
        <v>2.77</v>
      </c>
      <c r="K8838" s="379"/>
      <c r="L8838" s="493">
        <v>22.3</v>
      </c>
    </row>
    <row r="8839" spans="1:13" x14ac:dyDescent="0.2">
      <c r="A8839" s="359" t="s">
        <v>13036</v>
      </c>
      <c r="B8839" s="373" t="s">
        <v>5794</v>
      </c>
      <c r="C8839" s="374" t="s">
        <v>6342</v>
      </c>
      <c r="D8839" s="373" t="s">
        <v>5791</v>
      </c>
      <c r="E8839" s="373" t="s">
        <v>5572</v>
      </c>
      <c r="F8839" s="375" t="s">
        <v>5798</v>
      </c>
      <c r="G8839" s="376" t="s">
        <v>5566</v>
      </c>
      <c r="H8839" s="377">
        <v>3.3000000000000002E-2</v>
      </c>
      <c r="I8839" s="378">
        <v>17.744999999999884</v>
      </c>
      <c r="J8839" s="378">
        <v>0.57999999999999996</v>
      </c>
      <c r="K8839" s="379"/>
      <c r="L8839" s="493">
        <v>20.37</v>
      </c>
    </row>
    <row r="8840" spans="1:13" x14ac:dyDescent="0.2">
      <c r="A8840" s="359" t="s">
        <v>13037</v>
      </c>
      <c r="B8840" s="373" t="s">
        <v>5794</v>
      </c>
      <c r="C8840" s="374" t="s">
        <v>6337</v>
      </c>
      <c r="D8840" s="373" t="s">
        <v>5791</v>
      </c>
      <c r="E8840" s="373" t="s">
        <v>5620</v>
      </c>
      <c r="F8840" s="375" t="s">
        <v>5798</v>
      </c>
      <c r="G8840" s="376" t="s">
        <v>5305</v>
      </c>
      <c r="H8840" s="377">
        <v>0.25</v>
      </c>
      <c r="I8840" s="378">
        <v>0.94</v>
      </c>
      <c r="J8840" s="378">
        <v>0.23</v>
      </c>
      <c r="K8840" s="379"/>
      <c r="L8840" s="493">
        <v>1.1399999999999999</v>
      </c>
    </row>
    <row r="8841" spans="1:13" x14ac:dyDescent="0.2">
      <c r="A8841" s="359" t="s">
        <v>13038</v>
      </c>
      <c r="B8841" s="373" t="s">
        <v>5794</v>
      </c>
      <c r="C8841" s="374" t="s">
        <v>13784</v>
      </c>
      <c r="D8841" s="373" t="s">
        <v>5791</v>
      </c>
      <c r="E8841" s="373" t="s">
        <v>5633</v>
      </c>
      <c r="F8841" s="375" t="s">
        <v>5798</v>
      </c>
      <c r="G8841" s="376" t="s">
        <v>5566</v>
      </c>
      <c r="H8841" s="377">
        <v>0.22</v>
      </c>
      <c r="I8841" s="378">
        <v>23.62</v>
      </c>
      <c r="J8841" s="378">
        <v>5.19</v>
      </c>
      <c r="K8841" s="379"/>
      <c r="L8841" s="493">
        <v>28.46</v>
      </c>
    </row>
    <row r="8842" spans="1:13" x14ac:dyDescent="0.2">
      <c r="A8842" s="359" t="s">
        <v>16029</v>
      </c>
      <c r="B8842" s="381" t="s">
        <v>13785</v>
      </c>
      <c r="C8842" s="382" t="s">
        <v>5781</v>
      </c>
      <c r="D8842" s="381" t="s">
        <v>5782</v>
      </c>
      <c r="E8842" s="381" t="s">
        <v>5783</v>
      </c>
      <c r="F8842" s="383" t="s">
        <v>5784</v>
      </c>
      <c r="G8842" s="384" t="s">
        <v>5785</v>
      </c>
      <c r="H8842" s="382" t="s">
        <v>5786</v>
      </c>
      <c r="I8842" s="431" t="s">
        <v>5787</v>
      </c>
      <c r="J8842" s="382" t="s">
        <v>5788</v>
      </c>
      <c r="K8842" s="364"/>
    </row>
    <row r="8843" spans="1:13" ht="12.75" thickBot="1" x14ac:dyDescent="0.25">
      <c r="A8843" s="359" t="s">
        <v>16030</v>
      </c>
      <c r="B8843" s="385" t="s">
        <v>5789</v>
      </c>
      <c r="C8843" s="386" t="s">
        <v>13786</v>
      </c>
      <c r="D8843" s="385" t="s">
        <v>5791</v>
      </c>
      <c r="E8843" s="385" t="s">
        <v>2963</v>
      </c>
      <c r="F8843" s="387">
        <v>26</v>
      </c>
      <c r="G8843" s="388" t="s">
        <v>5793</v>
      </c>
      <c r="H8843" s="389">
        <v>1</v>
      </c>
      <c r="I8843" s="432">
        <v>3.19</v>
      </c>
      <c r="J8843" s="372">
        <v>3.19</v>
      </c>
      <c r="K8843" s="371"/>
      <c r="L8843" s="488">
        <v>3.84</v>
      </c>
      <c r="M8843" s="488">
        <v>3.84</v>
      </c>
    </row>
    <row r="8844" spans="1:13" ht="12.75" thickTop="1" x14ac:dyDescent="0.2">
      <c r="A8844" s="359" t="s">
        <v>16031</v>
      </c>
      <c r="B8844" s="390" t="s">
        <v>5794</v>
      </c>
      <c r="C8844" s="391" t="s">
        <v>5795</v>
      </c>
      <c r="D8844" s="390" t="s">
        <v>5791</v>
      </c>
      <c r="E8844" s="390" t="s">
        <v>5302</v>
      </c>
      <c r="F8844" s="392" t="s">
        <v>5796</v>
      </c>
      <c r="G8844" s="393" t="s">
        <v>86</v>
      </c>
      <c r="H8844" s="394">
        <v>0.01</v>
      </c>
      <c r="I8844" s="395">
        <v>12.5</v>
      </c>
      <c r="J8844" s="395">
        <v>0.12</v>
      </c>
      <c r="K8844" s="379"/>
      <c r="L8844" s="491">
        <v>15.06</v>
      </c>
    </row>
    <row r="8845" spans="1:13" x14ac:dyDescent="0.2">
      <c r="A8845" s="359" t="s">
        <v>13039</v>
      </c>
      <c r="B8845" s="373" t="s">
        <v>5794</v>
      </c>
      <c r="C8845" s="374" t="s">
        <v>6283</v>
      </c>
      <c r="D8845" s="373" t="s">
        <v>5791</v>
      </c>
      <c r="E8845" s="373" t="s">
        <v>5557</v>
      </c>
      <c r="F8845" s="375" t="s">
        <v>5796</v>
      </c>
      <c r="G8845" s="376" t="s">
        <v>86</v>
      </c>
      <c r="H8845" s="377">
        <v>0.14000000000000001</v>
      </c>
      <c r="I8845" s="378">
        <v>18.510000000000002</v>
      </c>
      <c r="J8845" s="378">
        <v>2.59</v>
      </c>
      <c r="K8845" s="379"/>
      <c r="L8845" s="493">
        <v>22.3</v>
      </c>
    </row>
    <row r="8846" spans="1:13" x14ac:dyDescent="0.2">
      <c r="A8846" s="359" t="s">
        <v>13041</v>
      </c>
      <c r="B8846" s="373" t="s">
        <v>5794</v>
      </c>
      <c r="C8846" s="374" t="s">
        <v>13787</v>
      </c>
      <c r="D8846" s="373" t="s">
        <v>5791</v>
      </c>
      <c r="E8846" s="373" t="s">
        <v>13788</v>
      </c>
      <c r="F8846" s="375" t="s">
        <v>5798</v>
      </c>
      <c r="G8846" s="376" t="s">
        <v>5298</v>
      </c>
      <c r="H8846" s="377">
        <v>0.29299999999999998</v>
      </c>
      <c r="I8846" s="378">
        <v>1.6462999999999999</v>
      </c>
      <c r="J8846" s="378">
        <v>0.48</v>
      </c>
      <c r="K8846" s="379"/>
      <c r="L8846" s="493">
        <v>1.97</v>
      </c>
    </row>
    <row r="8847" spans="1:13" x14ac:dyDescent="0.2">
      <c r="A8847" s="359" t="s">
        <v>13043</v>
      </c>
      <c r="B8847" s="360" t="s">
        <v>13789</v>
      </c>
      <c r="C8847" s="361" t="s">
        <v>5781</v>
      </c>
      <c r="D8847" s="360" t="s">
        <v>5782</v>
      </c>
      <c r="E8847" s="360" t="s">
        <v>5783</v>
      </c>
      <c r="F8847" s="362" t="s">
        <v>5784</v>
      </c>
      <c r="G8847" s="363" t="s">
        <v>5785</v>
      </c>
      <c r="H8847" s="361" t="s">
        <v>5786</v>
      </c>
      <c r="I8847" s="361" t="s">
        <v>5787</v>
      </c>
      <c r="J8847" s="361" t="s">
        <v>5788</v>
      </c>
      <c r="K8847" s="364"/>
      <c r="L8847" s="494"/>
    </row>
    <row r="8848" spans="1:13" x14ac:dyDescent="0.2">
      <c r="A8848" s="359" t="s">
        <v>13044</v>
      </c>
      <c r="B8848" s="365" t="s">
        <v>5789</v>
      </c>
      <c r="C8848" s="366" t="s">
        <v>6359</v>
      </c>
      <c r="D8848" s="365" t="s">
        <v>5791</v>
      </c>
      <c r="E8848" s="365" t="s">
        <v>502</v>
      </c>
      <c r="F8848" s="367">
        <v>26</v>
      </c>
      <c r="G8848" s="368" t="s">
        <v>5793</v>
      </c>
      <c r="H8848" s="369">
        <v>1</v>
      </c>
      <c r="I8848" s="370">
        <v>10.64</v>
      </c>
      <c r="J8848" s="370">
        <v>10.64</v>
      </c>
      <c r="K8848" s="371"/>
      <c r="L8848" s="495">
        <v>12.82</v>
      </c>
      <c r="M8848" s="488">
        <v>12.82</v>
      </c>
    </row>
    <row r="8849" spans="1:13" x14ac:dyDescent="0.2">
      <c r="A8849" s="359" t="s">
        <v>13045</v>
      </c>
      <c r="B8849" s="373" t="s">
        <v>5794</v>
      </c>
      <c r="C8849" s="374" t="s">
        <v>5795</v>
      </c>
      <c r="D8849" s="373" t="s">
        <v>5791</v>
      </c>
      <c r="E8849" s="373" t="s">
        <v>5302</v>
      </c>
      <c r="F8849" s="375" t="s">
        <v>5796</v>
      </c>
      <c r="G8849" s="376" t="s">
        <v>86</v>
      </c>
      <c r="H8849" s="377">
        <v>8.2199999999999995E-2</v>
      </c>
      <c r="I8849" s="378">
        <v>12.5</v>
      </c>
      <c r="J8849" s="378">
        <v>1.02</v>
      </c>
      <c r="K8849" s="379"/>
      <c r="L8849" s="493">
        <v>15.06</v>
      </c>
    </row>
    <row r="8850" spans="1:13" x14ac:dyDescent="0.2">
      <c r="A8850" s="359" t="s">
        <v>13046</v>
      </c>
      <c r="B8850" s="373" t="s">
        <v>5794</v>
      </c>
      <c r="C8850" s="374" t="s">
        <v>6283</v>
      </c>
      <c r="D8850" s="373" t="s">
        <v>5791</v>
      </c>
      <c r="E8850" s="373" t="s">
        <v>5557</v>
      </c>
      <c r="F8850" s="375" t="s">
        <v>5796</v>
      </c>
      <c r="G8850" s="376" t="s">
        <v>86</v>
      </c>
      <c r="H8850" s="377">
        <v>0.3463</v>
      </c>
      <c r="I8850" s="378">
        <v>18.510000000000002</v>
      </c>
      <c r="J8850" s="378">
        <v>6.41</v>
      </c>
      <c r="K8850" s="379"/>
      <c r="L8850" s="493">
        <v>22.3</v>
      </c>
    </row>
    <row r="8851" spans="1:13" x14ac:dyDescent="0.2">
      <c r="A8851" s="359" t="s">
        <v>13049</v>
      </c>
      <c r="B8851" s="373" t="s">
        <v>5794</v>
      </c>
      <c r="C8851" s="374" t="s">
        <v>6360</v>
      </c>
      <c r="D8851" s="373" t="s">
        <v>5791</v>
      </c>
      <c r="E8851" s="373" t="s">
        <v>6361</v>
      </c>
      <c r="F8851" s="375" t="s">
        <v>5798</v>
      </c>
      <c r="G8851" s="376" t="s">
        <v>5566</v>
      </c>
      <c r="H8851" s="377">
        <v>0.24</v>
      </c>
      <c r="I8851" s="378">
        <v>13.39</v>
      </c>
      <c r="J8851" s="378">
        <v>3.21</v>
      </c>
      <c r="K8851" s="379"/>
      <c r="L8851" s="493">
        <v>16.14</v>
      </c>
    </row>
    <row r="8852" spans="1:13" x14ac:dyDescent="0.2">
      <c r="A8852" s="359" t="s">
        <v>13052</v>
      </c>
      <c r="B8852" s="360" t="s">
        <v>13790</v>
      </c>
      <c r="C8852" s="361" t="s">
        <v>5781</v>
      </c>
      <c r="D8852" s="360" t="s">
        <v>5782</v>
      </c>
      <c r="E8852" s="360" t="s">
        <v>5783</v>
      </c>
      <c r="F8852" s="362" t="s">
        <v>5784</v>
      </c>
      <c r="G8852" s="363" t="s">
        <v>5785</v>
      </c>
      <c r="H8852" s="361" t="s">
        <v>5786</v>
      </c>
      <c r="I8852" s="361" t="s">
        <v>5787</v>
      </c>
      <c r="J8852" s="361" t="s">
        <v>5788</v>
      </c>
      <c r="K8852" s="364"/>
      <c r="L8852" s="494"/>
    </row>
    <row r="8853" spans="1:13" ht="24" x14ac:dyDescent="0.2">
      <c r="A8853" s="359" t="s">
        <v>13055</v>
      </c>
      <c r="B8853" s="365" t="s">
        <v>5789</v>
      </c>
      <c r="C8853" s="366" t="s">
        <v>13723</v>
      </c>
      <c r="D8853" s="365" t="s">
        <v>5791</v>
      </c>
      <c r="E8853" s="365" t="s">
        <v>2955</v>
      </c>
      <c r="F8853" s="367">
        <v>26</v>
      </c>
      <c r="G8853" s="368" t="s">
        <v>5793</v>
      </c>
      <c r="H8853" s="369">
        <v>1</v>
      </c>
      <c r="I8853" s="370">
        <v>14.49</v>
      </c>
      <c r="J8853" s="370">
        <v>14.49</v>
      </c>
      <c r="K8853" s="371"/>
      <c r="L8853" s="495">
        <v>17.43</v>
      </c>
      <c r="M8853" s="488">
        <v>17.43</v>
      </c>
    </row>
    <row r="8854" spans="1:13" x14ac:dyDescent="0.2">
      <c r="A8854" s="359" t="s">
        <v>13056</v>
      </c>
      <c r="B8854" s="373" t="s">
        <v>5794</v>
      </c>
      <c r="C8854" s="374" t="s">
        <v>5795</v>
      </c>
      <c r="D8854" s="373" t="s">
        <v>5791</v>
      </c>
      <c r="E8854" s="373" t="s">
        <v>5302</v>
      </c>
      <c r="F8854" s="375" t="s">
        <v>5796</v>
      </c>
      <c r="G8854" s="376" t="s">
        <v>86</v>
      </c>
      <c r="H8854" s="377">
        <v>0.14069999999999999</v>
      </c>
      <c r="I8854" s="378">
        <v>12.5</v>
      </c>
      <c r="J8854" s="378">
        <v>1.75</v>
      </c>
      <c r="K8854" s="379"/>
      <c r="L8854" s="493">
        <v>15.06</v>
      </c>
    </row>
    <row r="8855" spans="1:13" x14ac:dyDescent="0.2">
      <c r="A8855" s="359" t="s">
        <v>13057</v>
      </c>
      <c r="B8855" s="373" t="s">
        <v>5794</v>
      </c>
      <c r="C8855" s="374" t="s">
        <v>6342</v>
      </c>
      <c r="D8855" s="373" t="s">
        <v>5791</v>
      </c>
      <c r="E8855" s="373" t="s">
        <v>5572</v>
      </c>
      <c r="F8855" s="375" t="s">
        <v>5798</v>
      </c>
      <c r="G8855" s="376" t="s">
        <v>5566</v>
      </c>
      <c r="H8855" s="377">
        <v>3.2899999999999999E-2</v>
      </c>
      <c r="I8855" s="378">
        <v>16.899999999999999</v>
      </c>
      <c r="J8855" s="378">
        <v>0.55000000000000004</v>
      </c>
      <c r="K8855" s="379"/>
      <c r="L8855" s="493">
        <v>20.37</v>
      </c>
    </row>
    <row r="8856" spans="1:13" x14ac:dyDescent="0.2">
      <c r="A8856" s="359" t="s">
        <v>13058</v>
      </c>
      <c r="B8856" s="373" t="s">
        <v>5794</v>
      </c>
      <c r="C8856" s="374" t="s">
        <v>6283</v>
      </c>
      <c r="D8856" s="373" t="s">
        <v>5791</v>
      </c>
      <c r="E8856" s="373" t="s">
        <v>5557</v>
      </c>
      <c r="F8856" s="375" t="s">
        <v>5796</v>
      </c>
      <c r="G8856" s="376" t="s">
        <v>86</v>
      </c>
      <c r="H8856" s="377">
        <v>0.48220000000000002</v>
      </c>
      <c r="I8856" s="378">
        <v>18.571700000000003</v>
      </c>
      <c r="J8856" s="378">
        <v>8.9499999999999993</v>
      </c>
      <c r="K8856" s="379"/>
      <c r="L8856" s="493">
        <v>22.3</v>
      </c>
    </row>
    <row r="8857" spans="1:13" ht="36" x14ac:dyDescent="0.2">
      <c r="A8857" s="359" t="s">
        <v>13059</v>
      </c>
      <c r="B8857" s="373" t="s">
        <v>5794</v>
      </c>
      <c r="C8857" s="374" t="s">
        <v>6364</v>
      </c>
      <c r="D8857" s="373" t="s">
        <v>5791</v>
      </c>
      <c r="E8857" s="373" t="s">
        <v>6365</v>
      </c>
      <c r="F8857" s="375" t="s">
        <v>5798</v>
      </c>
      <c r="G8857" s="376" t="s">
        <v>5305</v>
      </c>
      <c r="H8857" s="377">
        <v>5.3E-3</v>
      </c>
      <c r="I8857" s="378">
        <v>2.2599999999999998</v>
      </c>
      <c r="J8857" s="378">
        <v>0.01</v>
      </c>
      <c r="K8857" s="379"/>
      <c r="L8857" s="493">
        <v>2.73</v>
      </c>
    </row>
    <row r="8858" spans="1:13" x14ac:dyDescent="0.2">
      <c r="A8858" s="359" t="s">
        <v>13061</v>
      </c>
      <c r="B8858" s="373" t="s">
        <v>5794</v>
      </c>
      <c r="C8858" s="374" t="s">
        <v>6259</v>
      </c>
      <c r="D8858" s="373" t="s">
        <v>5791</v>
      </c>
      <c r="E8858" s="373" t="s">
        <v>5411</v>
      </c>
      <c r="F8858" s="375" t="s">
        <v>5798</v>
      </c>
      <c r="G8858" s="376" t="s">
        <v>5305</v>
      </c>
      <c r="H8858" s="377">
        <v>0.04</v>
      </c>
      <c r="I8858" s="378">
        <v>2.2400000000000002</v>
      </c>
      <c r="J8858" s="378">
        <v>0.08</v>
      </c>
      <c r="K8858" s="379"/>
      <c r="L8858" s="493">
        <v>2.71</v>
      </c>
    </row>
    <row r="8859" spans="1:13" x14ac:dyDescent="0.2">
      <c r="A8859" s="359" t="s">
        <v>13062</v>
      </c>
      <c r="B8859" s="373" t="s">
        <v>5794</v>
      </c>
      <c r="C8859" s="374" t="s">
        <v>6345</v>
      </c>
      <c r="D8859" s="373" t="s">
        <v>5791</v>
      </c>
      <c r="E8859" s="373" t="s">
        <v>5570</v>
      </c>
      <c r="F8859" s="375" t="s">
        <v>5798</v>
      </c>
      <c r="G8859" s="376" t="s">
        <v>5566</v>
      </c>
      <c r="H8859" s="377">
        <v>0.10970000000000001</v>
      </c>
      <c r="I8859" s="378">
        <v>28.73</v>
      </c>
      <c r="J8859" s="378">
        <v>3.15</v>
      </c>
      <c r="K8859" s="379"/>
      <c r="L8859" s="493">
        <v>34.619999999999997</v>
      </c>
    </row>
    <row r="8860" spans="1:13" x14ac:dyDescent="0.2">
      <c r="A8860" s="359" t="s">
        <v>13063</v>
      </c>
      <c r="B8860" s="360" t="s">
        <v>13791</v>
      </c>
      <c r="C8860" s="361" t="s">
        <v>5781</v>
      </c>
      <c r="D8860" s="360" t="s">
        <v>5782</v>
      </c>
      <c r="E8860" s="360" t="s">
        <v>5783</v>
      </c>
      <c r="F8860" s="362" t="s">
        <v>5784</v>
      </c>
      <c r="G8860" s="363" t="s">
        <v>5785</v>
      </c>
      <c r="H8860" s="361" t="s">
        <v>5786</v>
      </c>
      <c r="I8860" s="361" t="s">
        <v>5787</v>
      </c>
      <c r="J8860" s="361" t="s">
        <v>5788</v>
      </c>
      <c r="K8860" s="364"/>
      <c r="L8860" s="494"/>
    </row>
    <row r="8861" spans="1:13" ht="24" x14ac:dyDescent="0.2">
      <c r="A8861" s="359" t="s">
        <v>16032</v>
      </c>
      <c r="B8861" s="385" t="s">
        <v>5789</v>
      </c>
      <c r="C8861" s="386" t="s">
        <v>5884</v>
      </c>
      <c r="D8861" s="385" t="s">
        <v>5791</v>
      </c>
      <c r="E8861" s="385" t="s">
        <v>10563</v>
      </c>
      <c r="F8861" s="387">
        <v>2</v>
      </c>
      <c r="G8861" s="388" t="s">
        <v>5885</v>
      </c>
      <c r="H8861" s="389">
        <v>1</v>
      </c>
      <c r="I8861" s="432">
        <v>32.31</v>
      </c>
      <c r="J8861" s="372">
        <v>32.31</v>
      </c>
      <c r="K8861" s="371"/>
      <c r="L8861" s="488">
        <v>38.92</v>
      </c>
      <c r="M8861" s="488">
        <v>38.92</v>
      </c>
    </row>
    <row r="8862" spans="1:13" ht="12.75" thickBot="1" x14ac:dyDescent="0.25">
      <c r="A8862" s="359" t="s">
        <v>16033</v>
      </c>
      <c r="B8862" s="396" t="s">
        <v>5794</v>
      </c>
      <c r="C8862" s="397" t="s">
        <v>5840</v>
      </c>
      <c r="D8862" s="396" t="s">
        <v>5791</v>
      </c>
      <c r="E8862" s="396" t="s">
        <v>5288</v>
      </c>
      <c r="F8862" s="398" t="s">
        <v>5796</v>
      </c>
      <c r="G8862" s="399" t="s">
        <v>86</v>
      </c>
      <c r="H8862" s="400">
        <v>0.25</v>
      </c>
      <c r="I8862" s="430">
        <v>18.510000000000002</v>
      </c>
      <c r="J8862" s="380">
        <v>4.62</v>
      </c>
      <c r="K8862" s="379"/>
      <c r="L8862" s="489">
        <v>22.3</v>
      </c>
    </row>
    <row r="8863" spans="1:13" ht="12.75" thickTop="1" x14ac:dyDescent="0.2">
      <c r="A8863" s="359" t="s">
        <v>16034</v>
      </c>
      <c r="B8863" s="390" t="s">
        <v>5794</v>
      </c>
      <c r="C8863" s="391" t="s">
        <v>5815</v>
      </c>
      <c r="D8863" s="390" t="s">
        <v>5791</v>
      </c>
      <c r="E8863" s="390" t="s">
        <v>5286</v>
      </c>
      <c r="F8863" s="392" t="s">
        <v>5796</v>
      </c>
      <c r="G8863" s="393" t="s">
        <v>86</v>
      </c>
      <c r="H8863" s="394">
        <v>2.5</v>
      </c>
      <c r="I8863" s="395">
        <v>11.077907142857145</v>
      </c>
      <c r="J8863" s="395">
        <v>27.69</v>
      </c>
      <c r="K8863" s="379"/>
      <c r="L8863" s="491">
        <v>13.34</v>
      </c>
    </row>
    <row r="8864" spans="1:13" x14ac:dyDescent="0.2">
      <c r="A8864" s="359" t="s">
        <v>13064</v>
      </c>
      <c r="B8864" s="360" t="s">
        <v>13792</v>
      </c>
      <c r="C8864" s="361" t="s">
        <v>5781</v>
      </c>
      <c r="D8864" s="360" t="s">
        <v>5782</v>
      </c>
      <c r="E8864" s="360" t="s">
        <v>5783</v>
      </c>
      <c r="F8864" s="362" t="s">
        <v>5784</v>
      </c>
      <c r="G8864" s="363" t="s">
        <v>5785</v>
      </c>
      <c r="H8864" s="361" t="s">
        <v>5786</v>
      </c>
      <c r="I8864" s="361" t="s">
        <v>5787</v>
      </c>
      <c r="J8864" s="361" t="s">
        <v>5788</v>
      </c>
      <c r="K8864" s="364"/>
      <c r="L8864" s="494"/>
    </row>
    <row r="8865" spans="1:13" x14ac:dyDescent="0.2">
      <c r="A8865" s="359" t="s">
        <v>13066</v>
      </c>
      <c r="B8865" s="365" t="s">
        <v>5789</v>
      </c>
      <c r="C8865" s="366" t="s">
        <v>5913</v>
      </c>
      <c r="D8865" s="365" t="s">
        <v>5791</v>
      </c>
      <c r="E8865" s="365" t="s">
        <v>222</v>
      </c>
      <c r="F8865" s="367">
        <v>2</v>
      </c>
      <c r="G8865" s="368" t="s">
        <v>5793</v>
      </c>
      <c r="H8865" s="369">
        <v>1</v>
      </c>
      <c r="I8865" s="370">
        <v>5.17</v>
      </c>
      <c r="J8865" s="370">
        <v>5.17</v>
      </c>
      <c r="K8865" s="371"/>
      <c r="L8865" s="495">
        <v>6.22</v>
      </c>
      <c r="M8865" s="488">
        <v>6.22</v>
      </c>
    </row>
    <row r="8866" spans="1:13" x14ac:dyDescent="0.2">
      <c r="A8866" s="359" t="s">
        <v>13067</v>
      </c>
      <c r="B8866" s="373" t="s">
        <v>5794</v>
      </c>
      <c r="C8866" s="374" t="s">
        <v>5840</v>
      </c>
      <c r="D8866" s="373" t="s">
        <v>5791</v>
      </c>
      <c r="E8866" s="373" t="s">
        <v>5288</v>
      </c>
      <c r="F8866" s="375" t="s">
        <v>5796</v>
      </c>
      <c r="G8866" s="376" t="s">
        <v>86</v>
      </c>
      <c r="H8866" s="377">
        <v>0.04</v>
      </c>
      <c r="I8866" s="378">
        <v>18.510000000000002</v>
      </c>
      <c r="J8866" s="378">
        <v>0.74</v>
      </c>
      <c r="K8866" s="379"/>
      <c r="L8866" s="493">
        <v>22.3</v>
      </c>
    </row>
    <row r="8867" spans="1:13" x14ac:dyDescent="0.2">
      <c r="A8867" s="359" t="s">
        <v>13068</v>
      </c>
      <c r="B8867" s="373" t="s">
        <v>5794</v>
      </c>
      <c r="C8867" s="374" t="s">
        <v>5815</v>
      </c>
      <c r="D8867" s="373" t="s">
        <v>5791</v>
      </c>
      <c r="E8867" s="373" t="s">
        <v>5286</v>
      </c>
      <c r="F8867" s="375" t="s">
        <v>5796</v>
      </c>
      <c r="G8867" s="376" t="s">
        <v>86</v>
      </c>
      <c r="H8867" s="377">
        <v>0.4</v>
      </c>
      <c r="I8867" s="378">
        <v>11.092140000000001</v>
      </c>
      <c r="J8867" s="378">
        <v>4.43</v>
      </c>
      <c r="K8867" s="379"/>
      <c r="L8867" s="493">
        <v>13.34</v>
      </c>
    </row>
    <row r="8868" spans="1:13" x14ac:dyDescent="0.2">
      <c r="A8868" s="359" t="s">
        <v>13069</v>
      </c>
      <c r="B8868" s="360" t="s">
        <v>13793</v>
      </c>
      <c r="C8868" s="361" t="s">
        <v>5781</v>
      </c>
      <c r="D8868" s="360" t="s">
        <v>5782</v>
      </c>
      <c r="E8868" s="360" t="s">
        <v>5783</v>
      </c>
      <c r="F8868" s="362" t="s">
        <v>5784</v>
      </c>
      <c r="G8868" s="363" t="s">
        <v>5785</v>
      </c>
      <c r="H8868" s="361" t="s">
        <v>5786</v>
      </c>
      <c r="I8868" s="361" t="s">
        <v>5787</v>
      </c>
      <c r="J8868" s="361" t="s">
        <v>5788</v>
      </c>
      <c r="K8868" s="364"/>
      <c r="L8868" s="494"/>
    </row>
    <row r="8869" spans="1:13" x14ac:dyDescent="0.2">
      <c r="A8869" s="359" t="s">
        <v>13070</v>
      </c>
      <c r="B8869" s="365" t="s">
        <v>5789</v>
      </c>
      <c r="C8869" s="366" t="s">
        <v>5923</v>
      </c>
      <c r="D8869" s="365" t="s">
        <v>5791</v>
      </c>
      <c r="E8869" s="365" t="s">
        <v>230</v>
      </c>
      <c r="F8869" s="367">
        <v>3</v>
      </c>
      <c r="G8869" s="368" t="s">
        <v>5885</v>
      </c>
      <c r="H8869" s="369">
        <v>1</v>
      </c>
      <c r="I8869" s="370">
        <v>36.269999999999996</v>
      </c>
      <c r="J8869" s="370">
        <v>36.269999999999996</v>
      </c>
      <c r="K8869" s="371"/>
      <c r="L8869" s="495">
        <v>43.7</v>
      </c>
      <c r="M8869" s="488">
        <v>43.7</v>
      </c>
    </row>
    <row r="8870" spans="1:13" x14ac:dyDescent="0.2">
      <c r="A8870" s="359" t="s">
        <v>13071</v>
      </c>
      <c r="B8870" s="373" t="s">
        <v>5794</v>
      </c>
      <c r="C8870" s="374" t="s">
        <v>5815</v>
      </c>
      <c r="D8870" s="373" t="s">
        <v>5791</v>
      </c>
      <c r="E8870" s="373" t="s">
        <v>5286</v>
      </c>
      <c r="F8870" s="375" t="s">
        <v>5796</v>
      </c>
      <c r="G8870" s="376" t="s">
        <v>86</v>
      </c>
      <c r="H8870" s="377">
        <v>0.72</v>
      </c>
      <c r="I8870" s="378">
        <v>11.056162500000005</v>
      </c>
      <c r="J8870" s="378">
        <v>7.96</v>
      </c>
      <c r="K8870" s="379"/>
      <c r="L8870" s="493">
        <v>13.34</v>
      </c>
    </row>
    <row r="8871" spans="1:13" x14ac:dyDescent="0.2">
      <c r="A8871" s="359" t="s">
        <v>13072</v>
      </c>
      <c r="B8871" s="373" t="s">
        <v>5794</v>
      </c>
      <c r="C8871" s="374" t="s">
        <v>5924</v>
      </c>
      <c r="D8871" s="373" t="s">
        <v>5791</v>
      </c>
      <c r="E8871" s="373" t="s">
        <v>5925</v>
      </c>
      <c r="F8871" s="375" t="s">
        <v>5798</v>
      </c>
      <c r="G8871" s="376" t="s">
        <v>86</v>
      </c>
      <c r="H8871" s="377">
        <v>0.4</v>
      </c>
      <c r="I8871" s="378">
        <v>70.78</v>
      </c>
      <c r="J8871" s="378">
        <v>28.31</v>
      </c>
      <c r="K8871" s="379"/>
      <c r="L8871" s="493">
        <v>85.27</v>
      </c>
    </row>
    <row r="8872" spans="1:13" x14ac:dyDescent="0.2">
      <c r="A8872" s="359" t="s">
        <v>13073</v>
      </c>
      <c r="B8872" s="360" t="s">
        <v>13794</v>
      </c>
      <c r="C8872" s="361" t="s">
        <v>5781</v>
      </c>
      <c r="D8872" s="360" t="s">
        <v>5782</v>
      </c>
      <c r="E8872" s="360" t="s">
        <v>5783</v>
      </c>
      <c r="F8872" s="362" t="s">
        <v>5784</v>
      </c>
      <c r="G8872" s="363" t="s">
        <v>5785</v>
      </c>
      <c r="H8872" s="361" t="s">
        <v>5786</v>
      </c>
      <c r="I8872" s="361" t="s">
        <v>5787</v>
      </c>
      <c r="J8872" s="361" t="s">
        <v>5788</v>
      </c>
      <c r="K8872" s="364"/>
      <c r="L8872" s="494"/>
    </row>
    <row r="8873" spans="1:13" ht="24" x14ac:dyDescent="0.2">
      <c r="A8873" s="359" t="s">
        <v>16035</v>
      </c>
      <c r="B8873" s="385" t="s">
        <v>5789</v>
      </c>
      <c r="C8873" s="386" t="s">
        <v>13795</v>
      </c>
      <c r="D8873" s="385" t="s">
        <v>5791</v>
      </c>
      <c r="E8873" s="385" t="s">
        <v>5237</v>
      </c>
      <c r="F8873" s="387">
        <v>27</v>
      </c>
      <c r="G8873" s="388" t="s">
        <v>890</v>
      </c>
      <c r="H8873" s="389">
        <v>1</v>
      </c>
      <c r="I8873" s="432">
        <v>1947.76</v>
      </c>
      <c r="J8873" s="372">
        <v>1947.7599999999998</v>
      </c>
      <c r="K8873" s="371"/>
      <c r="L8873" s="488">
        <v>2346.33</v>
      </c>
      <c r="M8873" s="488">
        <v>2346.33</v>
      </c>
    </row>
    <row r="8874" spans="1:13" ht="12.75" thickBot="1" x14ac:dyDescent="0.25">
      <c r="A8874" s="359" t="s">
        <v>16036</v>
      </c>
      <c r="B8874" s="396" t="s">
        <v>5794</v>
      </c>
      <c r="C8874" s="397" t="s">
        <v>5795</v>
      </c>
      <c r="D8874" s="396" t="s">
        <v>5791</v>
      </c>
      <c r="E8874" s="396" t="s">
        <v>5302</v>
      </c>
      <c r="F8874" s="398" t="s">
        <v>5796</v>
      </c>
      <c r="G8874" s="399" t="s">
        <v>86</v>
      </c>
      <c r="H8874" s="400">
        <v>0.63449999999999995</v>
      </c>
      <c r="I8874" s="430">
        <v>12.5</v>
      </c>
      <c r="J8874" s="380">
        <v>7.93</v>
      </c>
      <c r="K8874" s="379"/>
      <c r="L8874" s="489">
        <v>15.06</v>
      </c>
    </row>
    <row r="8875" spans="1:13" ht="12.75" thickTop="1" x14ac:dyDescent="0.2">
      <c r="A8875" s="359" t="s">
        <v>16037</v>
      </c>
      <c r="B8875" s="390" t="s">
        <v>5794</v>
      </c>
      <c r="C8875" s="391" t="s">
        <v>5840</v>
      </c>
      <c r="D8875" s="390" t="s">
        <v>5791</v>
      </c>
      <c r="E8875" s="390" t="s">
        <v>5288</v>
      </c>
      <c r="F8875" s="392" t="s">
        <v>5796</v>
      </c>
      <c r="G8875" s="393" t="s">
        <v>86</v>
      </c>
      <c r="H8875" s="394">
        <v>1.5559000000000001</v>
      </c>
      <c r="I8875" s="395">
        <v>18.510000000000002</v>
      </c>
      <c r="J8875" s="395">
        <v>28.79</v>
      </c>
      <c r="K8875" s="379"/>
      <c r="L8875" s="491">
        <v>22.3</v>
      </c>
    </row>
    <row r="8876" spans="1:13" x14ac:dyDescent="0.2">
      <c r="A8876" s="359" t="s">
        <v>13074</v>
      </c>
      <c r="B8876" s="373" t="s">
        <v>5794</v>
      </c>
      <c r="C8876" s="374" t="s">
        <v>6283</v>
      </c>
      <c r="D8876" s="373" t="s">
        <v>5791</v>
      </c>
      <c r="E8876" s="373" t="s">
        <v>5557</v>
      </c>
      <c r="F8876" s="375" t="s">
        <v>5796</v>
      </c>
      <c r="G8876" s="376" t="s">
        <v>86</v>
      </c>
      <c r="H8876" s="377">
        <v>1.6780999999999999</v>
      </c>
      <c r="I8876" s="378">
        <v>18.510000000000002</v>
      </c>
      <c r="J8876" s="378">
        <v>31.06</v>
      </c>
      <c r="K8876" s="379"/>
      <c r="L8876" s="493">
        <v>22.3</v>
      </c>
    </row>
    <row r="8877" spans="1:13" x14ac:dyDescent="0.2">
      <c r="A8877" s="359" t="s">
        <v>13076</v>
      </c>
      <c r="B8877" s="373" t="s">
        <v>5794</v>
      </c>
      <c r="C8877" s="374" t="s">
        <v>5815</v>
      </c>
      <c r="D8877" s="373" t="s">
        <v>5791</v>
      </c>
      <c r="E8877" s="373" t="s">
        <v>5286</v>
      </c>
      <c r="F8877" s="375" t="s">
        <v>5796</v>
      </c>
      <c r="G8877" s="376" t="s">
        <v>86</v>
      </c>
      <c r="H8877" s="377">
        <v>1.5559000000000001</v>
      </c>
      <c r="I8877" s="378">
        <v>11.07</v>
      </c>
      <c r="J8877" s="378">
        <v>17.22</v>
      </c>
      <c r="K8877" s="379"/>
      <c r="L8877" s="493">
        <v>13.34</v>
      </c>
    </row>
    <row r="8878" spans="1:13" x14ac:dyDescent="0.2">
      <c r="A8878" s="359" t="s">
        <v>13077</v>
      </c>
      <c r="B8878" s="373" t="s">
        <v>5794</v>
      </c>
      <c r="C8878" s="374" t="s">
        <v>5966</v>
      </c>
      <c r="D8878" s="373" t="s">
        <v>5791</v>
      </c>
      <c r="E8878" s="373" t="s">
        <v>5538</v>
      </c>
      <c r="F8878" s="375" t="s">
        <v>5798</v>
      </c>
      <c r="G8878" s="376" t="s">
        <v>5885</v>
      </c>
      <c r="H8878" s="377">
        <v>9.3399999999999997E-2</v>
      </c>
      <c r="I8878" s="378">
        <v>146.86000000000001</v>
      </c>
      <c r="J8878" s="378">
        <v>13.71</v>
      </c>
      <c r="K8878" s="379"/>
      <c r="L8878" s="493">
        <v>176.93</v>
      </c>
    </row>
    <row r="8879" spans="1:13" x14ac:dyDescent="0.2">
      <c r="A8879" s="359" t="s">
        <v>16038</v>
      </c>
      <c r="B8879" s="396" t="s">
        <v>5794</v>
      </c>
      <c r="C8879" s="397" t="s">
        <v>6429</v>
      </c>
      <c r="D8879" s="396" t="s">
        <v>5791</v>
      </c>
      <c r="E8879" s="396" t="s">
        <v>6430</v>
      </c>
      <c r="F8879" s="398" t="s">
        <v>5798</v>
      </c>
      <c r="G8879" s="399" t="s">
        <v>5885</v>
      </c>
      <c r="H8879" s="400">
        <v>5.79E-2</v>
      </c>
      <c r="I8879" s="430">
        <v>125.07</v>
      </c>
      <c r="J8879" s="380">
        <v>7.24</v>
      </c>
      <c r="K8879" s="379"/>
      <c r="L8879" s="489">
        <v>150.66999999999999</v>
      </c>
    </row>
    <row r="8880" spans="1:13" ht="12.75" thickBot="1" x14ac:dyDescent="0.25">
      <c r="A8880" s="359" t="s">
        <v>16039</v>
      </c>
      <c r="B8880" s="396" t="s">
        <v>5794</v>
      </c>
      <c r="C8880" s="397" t="s">
        <v>5967</v>
      </c>
      <c r="D8880" s="396" t="s">
        <v>5791</v>
      </c>
      <c r="E8880" s="396" t="s">
        <v>5375</v>
      </c>
      <c r="F8880" s="398" t="s">
        <v>5798</v>
      </c>
      <c r="G8880" s="399" t="s">
        <v>5885</v>
      </c>
      <c r="H8880" s="400">
        <v>5.79E-2</v>
      </c>
      <c r="I8880" s="430">
        <v>118.26</v>
      </c>
      <c r="J8880" s="380">
        <v>6.84</v>
      </c>
      <c r="K8880" s="379"/>
      <c r="L8880" s="489">
        <v>142.47</v>
      </c>
    </row>
    <row r="8881" spans="1:13" ht="12.75" thickTop="1" x14ac:dyDescent="0.2">
      <c r="A8881" s="359" t="s">
        <v>16040</v>
      </c>
      <c r="B8881" s="390" t="s">
        <v>5794</v>
      </c>
      <c r="C8881" s="391" t="s">
        <v>5797</v>
      </c>
      <c r="D8881" s="390" t="s">
        <v>5791</v>
      </c>
      <c r="E8881" s="390" t="s">
        <v>5380</v>
      </c>
      <c r="F8881" s="392" t="s">
        <v>5798</v>
      </c>
      <c r="G8881" s="393" t="s">
        <v>5298</v>
      </c>
      <c r="H8881" s="394">
        <v>26.4</v>
      </c>
      <c r="I8881" s="395">
        <v>0.52780000000001692</v>
      </c>
      <c r="J8881" s="395">
        <v>13.93</v>
      </c>
      <c r="K8881" s="379"/>
      <c r="L8881" s="491">
        <v>0.63</v>
      </c>
    </row>
    <row r="8882" spans="1:13" ht="36" x14ac:dyDescent="0.2">
      <c r="A8882" s="359" t="s">
        <v>13078</v>
      </c>
      <c r="B8882" s="373" t="s">
        <v>5794</v>
      </c>
      <c r="C8882" s="374" t="s">
        <v>6364</v>
      </c>
      <c r="D8882" s="373" t="s">
        <v>5791</v>
      </c>
      <c r="E8882" s="373" t="s">
        <v>6365</v>
      </c>
      <c r="F8882" s="375" t="s">
        <v>5798</v>
      </c>
      <c r="G8882" s="376" t="s">
        <v>5305</v>
      </c>
      <c r="H8882" s="377">
        <v>1.8599999999999998E-2</v>
      </c>
      <c r="I8882" s="378">
        <v>2.2599999999999998</v>
      </c>
      <c r="J8882" s="378">
        <v>0.04</v>
      </c>
      <c r="K8882" s="379"/>
      <c r="L8882" s="493">
        <v>2.73</v>
      </c>
    </row>
    <row r="8883" spans="1:13" x14ac:dyDescent="0.2">
      <c r="A8883" s="359" t="s">
        <v>13080</v>
      </c>
      <c r="B8883" s="373" t="s">
        <v>5794</v>
      </c>
      <c r="C8883" s="374" t="s">
        <v>6342</v>
      </c>
      <c r="D8883" s="373" t="s">
        <v>5791</v>
      </c>
      <c r="E8883" s="373" t="s">
        <v>5572</v>
      </c>
      <c r="F8883" s="375" t="s">
        <v>5798</v>
      </c>
      <c r="G8883" s="376" t="s">
        <v>5566</v>
      </c>
      <c r="H8883" s="377">
        <v>0.16589999999999999</v>
      </c>
      <c r="I8883" s="378">
        <v>16.899999999999999</v>
      </c>
      <c r="J8883" s="378">
        <v>2.8</v>
      </c>
      <c r="K8883" s="379"/>
      <c r="L8883" s="493">
        <v>20.37</v>
      </c>
    </row>
    <row r="8884" spans="1:13" x14ac:dyDescent="0.2">
      <c r="A8884" s="359" t="s">
        <v>13081</v>
      </c>
      <c r="B8884" s="373" t="s">
        <v>5794</v>
      </c>
      <c r="C8884" s="374" t="s">
        <v>6370</v>
      </c>
      <c r="D8884" s="373" t="s">
        <v>5791</v>
      </c>
      <c r="E8884" s="373" t="s">
        <v>6371</v>
      </c>
      <c r="F8884" s="375" t="s">
        <v>5798</v>
      </c>
      <c r="G8884" s="376" t="s">
        <v>5566</v>
      </c>
      <c r="H8884" s="377">
        <v>1.2800000000000001E-2</v>
      </c>
      <c r="I8884" s="378">
        <v>21.18</v>
      </c>
      <c r="J8884" s="378">
        <v>0.27</v>
      </c>
      <c r="K8884" s="379"/>
      <c r="L8884" s="493">
        <v>25.52</v>
      </c>
    </row>
    <row r="8885" spans="1:13" x14ac:dyDescent="0.2">
      <c r="A8885" s="359" t="s">
        <v>13082</v>
      </c>
      <c r="B8885" s="373" t="s">
        <v>5794</v>
      </c>
      <c r="C8885" s="374" t="s">
        <v>6258</v>
      </c>
      <c r="D8885" s="373" t="s">
        <v>5791</v>
      </c>
      <c r="E8885" s="373" t="s">
        <v>5414</v>
      </c>
      <c r="F8885" s="375" t="s">
        <v>5798</v>
      </c>
      <c r="G8885" s="376" t="s">
        <v>5305</v>
      </c>
      <c r="H8885" s="377">
        <v>7.2800000000000004E-2</v>
      </c>
      <c r="I8885" s="378">
        <v>9.0299999999999994</v>
      </c>
      <c r="J8885" s="378">
        <v>0.65</v>
      </c>
      <c r="K8885" s="379"/>
      <c r="L8885" s="493">
        <v>10.88</v>
      </c>
    </row>
    <row r="8886" spans="1:13" x14ac:dyDescent="0.2">
      <c r="A8886" s="359" t="s">
        <v>16041</v>
      </c>
      <c r="B8886" s="396" t="s">
        <v>5794</v>
      </c>
      <c r="C8886" s="397" t="s">
        <v>6250</v>
      </c>
      <c r="D8886" s="396" t="s">
        <v>5791</v>
      </c>
      <c r="E8886" s="396" t="s">
        <v>5413</v>
      </c>
      <c r="F8886" s="398" t="s">
        <v>5798</v>
      </c>
      <c r="G8886" s="399" t="s">
        <v>5305</v>
      </c>
      <c r="H8886" s="400">
        <v>0.05</v>
      </c>
      <c r="I8886" s="430">
        <v>12.5</v>
      </c>
      <c r="J8886" s="380">
        <v>0.62</v>
      </c>
      <c r="K8886" s="379"/>
      <c r="L8886" s="489">
        <v>15.06</v>
      </c>
    </row>
    <row r="8887" spans="1:13" ht="12.75" thickBot="1" x14ac:dyDescent="0.25">
      <c r="A8887" s="359" t="s">
        <v>16042</v>
      </c>
      <c r="B8887" s="396" t="s">
        <v>5794</v>
      </c>
      <c r="C8887" s="397" t="s">
        <v>6261</v>
      </c>
      <c r="D8887" s="396" t="s">
        <v>5791</v>
      </c>
      <c r="E8887" s="396" t="s">
        <v>5409</v>
      </c>
      <c r="F8887" s="398" t="s">
        <v>5798</v>
      </c>
      <c r="G8887" s="399" t="s">
        <v>5298</v>
      </c>
      <c r="H8887" s="400">
        <v>2.4E-2</v>
      </c>
      <c r="I8887" s="430">
        <v>23.16</v>
      </c>
      <c r="J8887" s="380">
        <v>0.55000000000000004</v>
      </c>
      <c r="K8887" s="379"/>
      <c r="L8887" s="489">
        <v>27.91</v>
      </c>
    </row>
    <row r="8888" spans="1:13" ht="12.75" thickTop="1" x14ac:dyDescent="0.2">
      <c r="A8888" s="359" t="s">
        <v>16043</v>
      </c>
      <c r="B8888" s="390" t="s">
        <v>5794</v>
      </c>
      <c r="C8888" s="391" t="s">
        <v>13796</v>
      </c>
      <c r="D8888" s="390" t="s">
        <v>5791</v>
      </c>
      <c r="E8888" s="390" t="s">
        <v>5416</v>
      </c>
      <c r="F8888" s="392" t="s">
        <v>5798</v>
      </c>
      <c r="G8888" s="393" t="s">
        <v>5305</v>
      </c>
      <c r="H8888" s="394">
        <v>1</v>
      </c>
      <c r="I8888" s="395">
        <v>512.80999999999995</v>
      </c>
      <c r="J8888" s="395">
        <v>512.80999999999995</v>
      </c>
      <c r="K8888" s="379"/>
      <c r="L8888" s="491">
        <v>617.78</v>
      </c>
    </row>
    <row r="8889" spans="1:13" x14ac:dyDescent="0.2">
      <c r="A8889" s="359" t="s">
        <v>13083</v>
      </c>
      <c r="B8889" s="373" t="s">
        <v>5794</v>
      </c>
      <c r="C8889" s="374" t="s">
        <v>6259</v>
      </c>
      <c r="D8889" s="373" t="s">
        <v>5791</v>
      </c>
      <c r="E8889" s="373" t="s">
        <v>5411</v>
      </c>
      <c r="F8889" s="375" t="s">
        <v>5798</v>
      </c>
      <c r="G8889" s="376" t="s">
        <v>5305</v>
      </c>
      <c r="H8889" s="377">
        <v>0.41760000000000003</v>
      </c>
      <c r="I8889" s="378">
        <v>2.2400000000000002</v>
      </c>
      <c r="J8889" s="378">
        <v>0.93</v>
      </c>
      <c r="K8889" s="379"/>
      <c r="L8889" s="493">
        <v>2.71</v>
      </c>
    </row>
    <row r="8890" spans="1:13" x14ac:dyDescent="0.2">
      <c r="A8890" s="359" t="s">
        <v>13085</v>
      </c>
      <c r="B8890" s="373" t="s">
        <v>5794</v>
      </c>
      <c r="C8890" s="374" t="s">
        <v>6260</v>
      </c>
      <c r="D8890" s="373" t="s">
        <v>5791</v>
      </c>
      <c r="E8890" s="373" t="s">
        <v>5407</v>
      </c>
      <c r="F8890" s="375" t="s">
        <v>5798</v>
      </c>
      <c r="G8890" s="376" t="s">
        <v>5298</v>
      </c>
      <c r="H8890" s="377">
        <v>0.4</v>
      </c>
      <c r="I8890" s="378">
        <v>27.94</v>
      </c>
      <c r="J8890" s="378">
        <v>11.17</v>
      </c>
      <c r="K8890" s="379"/>
      <c r="L8890" s="493">
        <v>33.659999999999997</v>
      </c>
    </row>
    <row r="8891" spans="1:13" x14ac:dyDescent="0.2">
      <c r="A8891" s="359" t="s">
        <v>13086</v>
      </c>
      <c r="B8891" s="373" t="s">
        <v>5794</v>
      </c>
      <c r="C8891" s="374" t="s">
        <v>13753</v>
      </c>
      <c r="D8891" s="373" t="s">
        <v>5791</v>
      </c>
      <c r="E8891" s="373" t="s">
        <v>13754</v>
      </c>
      <c r="F8891" s="375" t="s">
        <v>5798</v>
      </c>
      <c r="G8891" s="376" t="s">
        <v>5566</v>
      </c>
      <c r="H8891" s="377">
        <v>0.1285</v>
      </c>
      <c r="I8891" s="378">
        <v>39.17</v>
      </c>
      <c r="J8891" s="378">
        <v>5.03</v>
      </c>
      <c r="K8891" s="379"/>
      <c r="L8891" s="493">
        <v>47.19</v>
      </c>
    </row>
    <row r="8892" spans="1:13" x14ac:dyDescent="0.2">
      <c r="A8892" s="359" t="s">
        <v>13087</v>
      </c>
      <c r="B8892" s="373" t="s">
        <v>5794</v>
      </c>
      <c r="C8892" s="374" t="s">
        <v>6345</v>
      </c>
      <c r="D8892" s="373" t="s">
        <v>5791</v>
      </c>
      <c r="E8892" s="373" t="s">
        <v>5570</v>
      </c>
      <c r="F8892" s="375" t="s">
        <v>5798</v>
      </c>
      <c r="G8892" s="376" t="s">
        <v>5566</v>
      </c>
      <c r="H8892" s="377">
        <v>0.25290000000000001</v>
      </c>
      <c r="I8892" s="378">
        <v>28.73</v>
      </c>
      <c r="J8892" s="378">
        <v>7.26</v>
      </c>
      <c r="K8892" s="379"/>
      <c r="L8892" s="493">
        <v>34.619999999999997</v>
      </c>
    </row>
    <row r="8893" spans="1:13" x14ac:dyDescent="0.2">
      <c r="A8893" s="359" t="s">
        <v>16044</v>
      </c>
      <c r="B8893" s="396" t="s">
        <v>5794</v>
      </c>
      <c r="C8893" s="397" t="s">
        <v>6366</v>
      </c>
      <c r="D8893" s="396" t="s">
        <v>5791</v>
      </c>
      <c r="E8893" s="396" t="s">
        <v>5565</v>
      </c>
      <c r="F8893" s="398" t="s">
        <v>5798</v>
      </c>
      <c r="G8893" s="399" t="s">
        <v>5566</v>
      </c>
      <c r="H8893" s="400">
        <v>0.2984</v>
      </c>
      <c r="I8893" s="430">
        <v>36.26</v>
      </c>
      <c r="J8893" s="380">
        <v>10.81</v>
      </c>
      <c r="K8893" s="379"/>
      <c r="L8893" s="489">
        <v>43.69</v>
      </c>
    </row>
    <row r="8894" spans="1:13" ht="12.75" thickBot="1" x14ac:dyDescent="0.25">
      <c r="A8894" s="359" t="s">
        <v>16045</v>
      </c>
      <c r="B8894" s="396" t="s">
        <v>5794</v>
      </c>
      <c r="C8894" s="397" t="s">
        <v>13755</v>
      </c>
      <c r="D8894" s="396" t="s">
        <v>5791</v>
      </c>
      <c r="E8894" s="396" t="s">
        <v>13756</v>
      </c>
      <c r="F8894" s="398" t="s">
        <v>5798</v>
      </c>
      <c r="G8894" s="399" t="s">
        <v>5385</v>
      </c>
      <c r="H8894" s="400">
        <v>18</v>
      </c>
      <c r="I8894" s="430">
        <v>70.45</v>
      </c>
      <c r="J8894" s="380">
        <v>1268.0999999999999</v>
      </c>
      <c r="K8894" s="379"/>
      <c r="L8894" s="489">
        <v>84.87</v>
      </c>
    </row>
    <row r="8895" spans="1:13" ht="12.75" thickTop="1" x14ac:dyDescent="0.2">
      <c r="A8895" s="359" t="s">
        <v>16046</v>
      </c>
      <c r="B8895" s="407" t="s">
        <v>13797</v>
      </c>
      <c r="C8895" s="408" t="s">
        <v>5781</v>
      </c>
      <c r="D8895" s="407" t="s">
        <v>5782</v>
      </c>
      <c r="E8895" s="407" t="s">
        <v>5783</v>
      </c>
      <c r="F8895" s="409" t="s">
        <v>5784</v>
      </c>
      <c r="G8895" s="410" t="s">
        <v>5785</v>
      </c>
      <c r="H8895" s="408" t="s">
        <v>5786</v>
      </c>
      <c r="I8895" s="408" t="s">
        <v>5787</v>
      </c>
      <c r="J8895" s="408" t="s">
        <v>5788</v>
      </c>
      <c r="K8895" s="364"/>
      <c r="L8895" s="492"/>
    </row>
    <row r="8896" spans="1:13" ht="24" x14ac:dyDescent="0.2">
      <c r="A8896" s="359" t="s">
        <v>13088</v>
      </c>
      <c r="B8896" s="365" t="s">
        <v>5789</v>
      </c>
      <c r="C8896" s="366" t="s">
        <v>13798</v>
      </c>
      <c r="D8896" s="365" t="s">
        <v>5791</v>
      </c>
      <c r="E8896" s="365" t="s">
        <v>5238</v>
      </c>
      <c r="F8896" s="367">
        <v>27</v>
      </c>
      <c r="G8896" s="368" t="s">
        <v>172</v>
      </c>
      <c r="H8896" s="369">
        <v>1</v>
      </c>
      <c r="I8896" s="370">
        <v>306.43</v>
      </c>
      <c r="J8896" s="370">
        <v>306.43</v>
      </c>
      <c r="K8896" s="371"/>
      <c r="L8896" s="495">
        <v>369.02</v>
      </c>
      <c r="M8896" s="488">
        <v>369.02</v>
      </c>
    </row>
    <row r="8897" spans="1:12" x14ac:dyDescent="0.2">
      <c r="A8897" s="359" t="s">
        <v>13090</v>
      </c>
      <c r="B8897" s="373" t="s">
        <v>5794</v>
      </c>
      <c r="C8897" s="374" t="s">
        <v>5795</v>
      </c>
      <c r="D8897" s="373" t="s">
        <v>5791</v>
      </c>
      <c r="E8897" s="373" t="s">
        <v>5302</v>
      </c>
      <c r="F8897" s="375" t="s">
        <v>5796</v>
      </c>
      <c r="G8897" s="376" t="s">
        <v>86</v>
      </c>
      <c r="H8897" s="377">
        <v>1.1353</v>
      </c>
      <c r="I8897" s="378">
        <v>12.5</v>
      </c>
      <c r="J8897" s="378">
        <v>14.19</v>
      </c>
      <c r="K8897" s="379"/>
      <c r="L8897" s="493">
        <v>15.06</v>
      </c>
    </row>
    <row r="8898" spans="1:12" x14ac:dyDescent="0.2">
      <c r="A8898" s="359" t="s">
        <v>13091</v>
      </c>
      <c r="B8898" s="373" t="s">
        <v>5794</v>
      </c>
      <c r="C8898" s="374" t="s">
        <v>5840</v>
      </c>
      <c r="D8898" s="373" t="s">
        <v>5791</v>
      </c>
      <c r="E8898" s="373" t="s">
        <v>5288</v>
      </c>
      <c r="F8898" s="375" t="s">
        <v>5796</v>
      </c>
      <c r="G8898" s="376" t="s">
        <v>86</v>
      </c>
      <c r="H8898" s="377">
        <v>0.9355</v>
      </c>
      <c r="I8898" s="378">
        <v>18.510000000000002</v>
      </c>
      <c r="J8898" s="378">
        <v>17.309999999999999</v>
      </c>
      <c r="K8898" s="379"/>
      <c r="L8898" s="493">
        <v>22.3</v>
      </c>
    </row>
    <row r="8899" spans="1:12" x14ac:dyDescent="0.2">
      <c r="A8899" s="359" t="s">
        <v>13092</v>
      </c>
      <c r="B8899" s="373" t="s">
        <v>5794</v>
      </c>
      <c r="C8899" s="374" t="s">
        <v>6196</v>
      </c>
      <c r="D8899" s="373" t="s">
        <v>5791</v>
      </c>
      <c r="E8899" s="373" t="s">
        <v>5378</v>
      </c>
      <c r="F8899" s="375" t="s">
        <v>5798</v>
      </c>
      <c r="G8899" s="376" t="s">
        <v>5298</v>
      </c>
      <c r="H8899" s="377">
        <v>1.272</v>
      </c>
      <c r="I8899" s="378">
        <v>0.8</v>
      </c>
      <c r="J8899" s="378">
        <v>1.01</v>
      </c>
      <c r="K8899" s="379"/>
      <c r="L8899" s="493">
        <v>0.97</v>
      </c>
    </row>
    <row r="8900" spans="1:12" x14ac:dyDescent="0.2">
      <c r="A8900" s="359" t="s">
        <v>13093</v>
      </c>
      <c r="B8900" s="373" t="s">
        <v>5794</v>
      </c>
      <c r="C8900" s="374" t="s">
        <v>5797</v>
      </c>
      <c r="D8900" s="373" t="s">
        <v>5791</v>
      </c>
      <c r="E8900" s="373" t="s">
        <v>5380</v>
      </c>
      <c r="F8900" s="375" t="s">
        <v>5798</v>
      </c>
      <c r="G8900" s="376" t="s">
        <v>5298</v>
      </c>
      <c r="H8900" s="377">
        <v>36.663899999999998</v>
      </c>
      <c r="I8900" s="378">
        <v>0.53423157894737228</v>
      </c>
      <c r="J8900" s="378">
        <v>19.579999999999998</v>
      </c>
      <c r="K8900" s="379"/>
      <c r="L8900" s="493">
        <v>0.63</v>
      </c>
    </row>
    <row r="8901" spans="1:12" x14ac:dyDescent="0.2">
      <c r="A8901" s="359" t="s">
        <v>13094</v>
      </c>
      <c r="B8901" s="373" t="s">
        <v>5794</v>
      </c>
      <c r="C8901" s="374" t="s">
        <v>5971</v>
      </c>
      <c r="D8901" s="373" t="s">
        <v>5791</v>
      </c>
      <c r="E8901" s="373" t="s">
        <v>5293</v>
      </c>
      <c r="F8901" s="375" t="s">
        <v>5796</v>
      </c>
      <c r="G8901" s="376" t="s">
        <v>86</v>
      </c>
      <c r="H8901" s="377">
        <v>0.72</v>
      </c>
      <c r="I8901" s="378">
        <v>18.510000000000002</v>
      </c>
      <c r="J8901" s="378">
        <v>13.32</v>
      </c>
      <c r="K8901" s="379"/>
      <c r="L8901" s="493">
        <v>22.3</v>
      </c>
    </row>
    <row r="8902" spans="1:12" x14ac:dyDescent="0.2">
      <c r="A8902" s="359" t="s">
        <v>13095</v>
      </c>
      <c r="B8902" s="373" t="s">
        <v>5794</v>
      </c>
      <c r="C8902" s="374" t="s">
        <v>5815</v>
      </c>
      <c r="D8902" s="373" t="s">
        <v>5791</v>
      </c>
      <c r="E8902" s="373" t="s">
        <v>5286</v>
      </c>
      <c r="F8902" s="375" t="s">
        <v>5796</v>
      </c>
      <c r="G8902" s="376" t="s">
        <v>86</v>
      </c>
      <c r="H8902" s="377">
        <v>4.1382000000000003</v>
      </c>
      <c r="I8902" s="378">
        <v>11.07</v>
      </c>
      <c r="J8902" s="378">
        <v>45.8</v>
      </c>
      <c r="K8902" s="379"/>
      <c r="L8902" s="493">
        <v>13.34</v>
      </c>
    </row>
    <row r="8903" spans="1:12" x14ac:dyDescent="0.2">
      <c r="A8903" s="359" t="s">
        <v>13096</v>
      </c>
      <c r="B8903" s="373" t="s">
        <v>5794</v>
      </c>
      <c r="C8903" s="374" t="s">
        <v>5882</v>
      </c>
      <c r="D8903" s="373" t="s">
        <v>5791</v>
      </c>
      <c r="E8903" s="373" t="s">
        <v>5402</v>
      </c>
      <c r="F8903" s="375" t="s">
        <v>5796</v>
      </c>
      <c r="G8903" s="376" t="s">
        <v>86</v>
      </c>
      <c r="H8903" s="377">
        <v>0.1837</v>
      </c>
      <c r="I8903" s="378">
        <v>18.510000000000002</v>
      </c>
      <c r="J8903" s="378">
        <v>3.4</v>
      </c>
      <c r="K8903" s="379"/>
      <c r="L8903" s="493">
        <v>22.3</v>
      </c>
    </row>
    <row r="8904" spans="1:12" x14ac:dyDescent="0.2">
      <c r="A8904" s="359" t="s">
        <v>13097</v>
      </c>
      <c r="B8904" s="373" t="s">
        <v>5794</v>
      </c>
      <c r="C8904" s="374" t="s">
        <v>6283</v>
      </c>
      <c r="D8904" s="373" t="s">
        <v>5791</v>
      </c>
      <c r="E8904" s="373" t="s">
        <v>5557</v>
      </c>
      <c r="F8904" s="375" t="s">
        <v>5796</v>
      </c>
      <c r="G8904" s="376" t="s">
        <v>86</v>
      </c>
      <c r="H8904" s="377">
        <v>1.9300000000000001E-2</v>
      </c>
      <c r="I8904" s="378">
        <v>18.510000000000002</v>
      </c>
      <c r="J8904" s="378">
        <v>0.35</v>
      </c>
      <c r="K8904" s="379"/>
      <c r="L8904" s="493">
        <v>22.3</v>
      </c>
    </row>
    <row r="8905" spans="1:12" x14ac:dyDescent="0.2">
      <c r="A8905" s="359" t="s">
        <v>16047</v>
      </c>
      <c r="B8905" s="396" t="s">
        <v>5794</v>
      </c>
      <c r="C8905" s="397" t="s">
        <v>5976</v>
      </c>
      <c r="D8905" s="396" t="s">
        <v>5791</v>
      </c>
      <c r="E8905" s="396" t="s">
        <v>5369</v>
      </c>
      <c r="F8905" s="398" t="s">
        <v>5798</v>
      </c>
      <c r="G8905" s="399" t="s">
        <v>5298</v>
      </c>
      <c r="H8905" s="400">
        <v>2.9333</v>
      </c>
      <c r="I8905" s="430">
        <v>9.3000000000000007</v>
      </c>
      <c r="J8905" s="380">
        <v>27.27</v>
      </c>
      <c r="K8905" s="379"/>
      <c r="L8905" s="489">
        <v>11.21</v>
      </c>
    </row>
    <row r="8906" spans="1:12" ht="12.75" thickBot="1" x14ac:dyDescent="0.25">
      <c r="A8906" s="359" t="s">
        <v>16048</v>
      </c>
      <c r="B8906" s="396" t="s">
        <v>5794</v>
      </c>
      <c r="C8906" s="397" t="s">
        <v>6057</v>
      </c>
      <c r="D8906" s="396" t="s">
        <v>5791</v>
      </c>
      <c r="E8906" s="396" t="s">
        <v>5367</v>
      </c>
      <c r="F8906" s="398" t="s">
        <v>5798</v>
      </c>
      <c r="G8906" s="399" t="s">
        <v>5298</v>
      </c>
      <c r="H8906" s="400">
        <v>1.47E-2</v>
      </c>
      <c r="I8906" s="430">
        <v>17.43</v>
      </c>
      <c r="J8906" s="380">
        <v>0.25</v>
      </c>
      <c r="K8906" s="379"/>
      <c r="L8906" s="489">
        <v>21</v>
      </c>
    </row>
    <row r="8907" spans="1:12" ht="12.75" thickTop="1" x14ac:dyDescent="0.2">
      <c r="A8907" s="359" t="s">
        <v>16049</v>
      </c>
      <c r="B8907" s="390" t="s">
        <v>5794</v>
      </c>
      <c r="C8907" s="391" t="s">
        <v>5953</v>
      </c>
      <c r="D8907" s="390" t="s">
        <v>5791</v>
      </c>
      <c r="E8907" s="390" t="s">
        <v>5297</v>
      </c>
      <c r="F8907" s="392" t="s">
        <v>5798</v>
      </c>
      <c r="G8907" s="393" t="s">
        <v>5298</v>
      </c>
      <c r="H8907" s="394">
        <v>0.1867</v>
      </c>
      <c r="I8907" s="395">
        <v>20.12</v>
      </c>
      <c r="J8907" s="395">
        <v>3.75</v>
      </c>
      <c r="K8907" s="379"/>
      <c r="L8907" s="491">
        <v>24.25</v>
      </c>
    </row>
    <row r="8908" spans="1:12" x14ac:dyDescent="0.2">
      <c r="A8908" s="359" t="s">
        <v>13098</v>
      </c>
      <c r="B8908" s="373" t="s">
        <v>5794</v>
      </c>
      <c r="C8908" s="374" t="s">
        <v>5966</v>
      </c>
      <c r="D8908" s="373" t="s">
        <v>5791</v>
      </c>
      <c r="E8908" s="373" t="s">
        <v>5538</v>
      </c>
      <c r="F8908" s="375" t="s">
        <v>5798</v>
      </c>
      <c r="G8908" s="376" t="s">
        <v>5885</v>
      </c>
      <c r="H8908" s="377">
        <v>9.5299999999999996E-2</v>
      </c>
      <c r="I8908" s="378">
        <v>146.86000000000001</v>
      </c>
      <c r="J8908" s="378">
        <v>13.99</v>
      </c>
      <c r="K8908" s="379"/>
      <c r="L8908" s="493">
        <v>176.93</v>
      </c>
    </row>
    <row r="8909" spans="1:12" x14ac:dyDescent="0.2">
      <c r="A8909" s="359" t="s">
        <v>13100</v>
      </c>
      <c r="B8909" s="373" t="s">
        <v>5794</v>
      </c>
      <c r="C8909" s="374" t="s">
        <v>6197</v>
      </c>
      <c r="D8909" s="373" t="s">
        <v>5791</v>
      </c>
      <c r="E8909" s="373" t="s">
        <v>5364</v>
      </c>
      <c r="F8909" s="375" t="s">
        <v>5798</v>
      </c>
      <c r="G8909" s="376" t="s">
        <v>5885</v>
      </c>
      <c r="H8909" s="377">
        <v>1.06E-2</v>
      </c>
      <c r="I8909" s="378">
        <v>154.26</v>
      </c>
      <c r="J8909" s="378">
        <v>1.63</v>
      </c>
      <c r="K8909" s="379"/>
      <c r="L8909" s="493">
        <v>185.84</v>
      </c>
    </row>
    <row r="8910" spans="1:12" x14ac:dyDescent="0.2">
      <c r="A8910" s="359" t="s">
        <v>13101</v>
      </c>
      <c r="B8910" s="373" t="s">
        <v>5794</v>
      </c>
      <c r="C8910" s="374" t="s">
        <v>5968</v>
      </c>
      <c r="D8910" s="373" t="s">
        <v>5791</v>
      </c>
      <c r="E8910" s="373" t="s">
        <v>5377</v>
      </c>
      <c r="F8910" s="375" t="s">
        <v>5798</v>
      </c>
      <c r="G8910" s="376" t="s">
        <v>5885</v>
      </c>
      <c r="H8910" s="377">
        <v>7.6899999999999996E-2</v>
      </c>
      <c r="I8910" s="378">
        <v>117.49</v>
      </c>
      <c r="J8910" s="378">
        <v>9.0299999999999994</v>
      </c>
      <c r="K8910" s="379"/>
      <c r="L8910" s="493">
        <v>141.54</v>
      </c>
    </row>
    <row r="8911" spans="1:12" x14ac:dyDescent="0.2">
      <c r="A8911" s="359" t="s">
        <v>13102</v>
      </c>
      <c r="B8911" s="373" t="s">
        <v>5794</v>
      </c>
      <c r="C8911" s="374" t="s">
        <v>5954</v>
      </c>
      <c r="D8911" s="373" t="s">
        <v>5791</v>
      </c>
      <c r="E8911" s="373" t="s">
        <v>5389</v>
      </c>
      <c r="F8911" s="375" t="s">
        <v>5798</v>
      </c>
      <c r="G8911" s="376" t="s">
        <v>5385</v>
      </c>
      <c r="H8911" s="377">
        <v>0.75800000000000001</v>
      </c>
      <c r="I8911" s="378">
        <v>7.07</v>
      </c>
      <c r="J8911" s="378">
        <v>5.35</v>
      </c>
      <c r="K8911" s="379"/>
      <c r="L8911" s="493">
        <v>8.52</v>
      </c>
    </row>
    <row r="8912" spans="1:12" x14ac:dyDescent="0.2">
      <c r="A8912" s="359" t="s">
        <v>16050</v>
      </c>
      <c r="B8912" s="396" t="s">
        <v>5794</v>
      </c>
      <c r="C8912" s="397" t="s">
        <v>5801</v>
      </c>
      <c r="D8912" s="396" t="s">
        <v>5791</v>
      </c>
      <c r="E8912" s="396" t="s">
        <v>5362</v>
      </c>
      <c r="F8912" s="398" t="s">
        <v>5796</v>
      </c>
      <c r="G8912" s="399" t="s">
        <v>86</v>
      </c>
      <c r="H8912" s="400">
        <v>0.34079999999999999</v>
      </c>
      <c r="I8912" s="430">
        <v>18.510000000000002</v>
      </c>
      <c r="J8912" s="380">
        <v>6.3</v>
      </c>
      <c r="K8912" s="379"/>
      <c r="L8912" s="489">
        <v>22.3</v>
      </c>
    </row>
    <row r="8913" spans="1:13" ht="12.75" thickBot="1" x14ac:dyDescent="0.25">
      <c r="A8913" s="359" t="s">
        <v>16051</v>
      </c>
      <c r="B8913" s="396" t="s">
        <v>5794</v>
      </c>
      <c r="C8913" s="397" t="s">
        <v>5965</v>
      </c>
      <c r="D8913" s="396" t="s">
        <v>5791</v>
      </c>
      <c r="E8913" s="396" t="s">
        <v>5358</v>
      </c>
      <c r="F8913" s="398" t="s">
        <v>5796</v>
      </c>
      <c r="G8913" s="399" t="s">
        <v>86</v>
      </c>
      <c r="H8913" s="400">
        <v>5.0700000000000002E-2</v>
      </c>
      <c r="I8913" s="430">
        <v>13.28</v>
      </c>
      <c r="J8913" s="380">
        <v>0.67</v>
      </c>
      <c r="K8913" s="379"/>
      <c r="L8913" s="489">
        <v>16</v>
      </c>
    </row>
    <row r="8914" spans="1:13" ht="12.75" thickTop="1" x14ac:dyDescent="0.2">
      <c r="A8914" s="359" t="s">
        <v>16052</v>
      </c>
      <c r="B8914" s="390" t="s">
        <v>5794</v>
      </c>
      <c r="C8914" s="391" t="s">
        <v>5993</v>
      </c>
      <c r="D8914" s="390" t="s">
        <v>5791</v>
      </c>
      <c r="E8914" s="390" t="s">
        <v>5373</v>
      </c>
      <c r="F8914" s="392" t="s">
        <v>5798</v>
      </c>
      <c r="G8914" s="393" t="s">
        <v>5298</v>
      </c>
      <c r="H8914" s="394">
        <v>7.3333000000000004</v>
      </c>
      <c r="I8914" s="395">
        <v>6.54</v>
      </c>
      <c r="J8914" s="395">
        <v>47.95</v>
      </c>
      <c r="K8914" s="379"/>
      <c r="L8914" s="491">
        <v>7.88</v>
      </c>
    </row>
    <row r="8915" spans="1:13" x14ac:dyDescent="0.2">
      <c r="A8915" s="359" t="s">
        <v>13103</v>
      </c>
      <c r="B8915" s="373" t="s">
        <v>5794</v>
      </c>
      <c r="C8915" s="374" t="s">
        <v>5967</v>
      </c>
      <c r="D8915" s="373" t="s">
        <v>5791</v>
      </c>
      <c r="E8915" s="373" t="s">
        <v>5375</v>
      </c>
      <c r="F8915" s="375" t="s">
        <v>5798</v>
      </c>
      <c r="G8915" s="376" t="s">
        <v>5885</v>
      </c>
      <c r="H8915" s="377">
        <v>2.8199999999999999E-2</v>
      </c>
      <c r="I8915" s="378">
        <v>118.26</v>
      </c>
      <c r="J8915" s="378">
        <v>3.33</v>
      </c>
      <c r="K8915" s="379"/>
      <c r="L8915" s="493">
        <v>142.47</v>
      </c>
    </row>
    <row r="8916" spans="1:13" ht="24" x14ac:dyDescent="0.2">
      <c r="A8916" s="359" t="s">
        <v>13105</v>
      </c>
      <c r="B8916" s="373" t="s">
        <v>5794</v>
      </c>
      <c r="C8916" s="374" t="s">
        <v>6515</v>
      </c>
      <c r="D8916" s="373" t="s">
        <v>5791</v>
      </c>
      <c r="E8916" s="373" t="s">
        <v>6516</v>
      </c>
      <c r="F8916" s="375" t="s">
        <v>5798</v>
      </c>
      <c r="G8916" s="376" t="s">
        <v>5793</v>
      </c>
      <c r="H8916" s="377">
        <v>0.62129999999999996</v>
      </c>
      <c r="I8916" s="378">
        <v>2.48</v>
      </c>
      <c r="J8916" s="378">
        <v>1.54</v>
      </c>
      <c r="K8916" s="379"/>
      <c r="L8916" s="493">
        <v>2.99</v>
      </c>
    </row>
    <row r="8917" spans="1:13" x14ac:dyDescent="0.2">
      <c r="A8917" s="359" t="s">
        <v>13106</v>
      </c>
      <c r="B8917" s="373" t="s">
        <v>5794</v>
      </c>
      <c r="C8917" s="374" t="s">
        <v>5955</v>
      </c>
      <c r="D8917" s="373" t="s">
        <v>5791</v>
      </c>
      <c r="E8917" s="373" t="s">
        <v>5387</v>
      </c>
      <c r="F8917" s="375" t="s">
        <v>5798</v>
      </c>
      <c r="G8917" s="376" t="s">
        <v>5298</v>
      </c>
      <c r="H8917" s="377">
        <v>8.0500000000000002E-2</v>
      </c>
      <c r="I8917" s="378">
        <v>20.66</v>
      </c>
      <c r="J8917" s="378">
        <v>1.66</v>
      </c>
      <c r="K8917" s="379"/>
      <c r="L8917" s="493">
        <v>24.9</v>
      </c>
    </row>
    <row r="8918" spans="1:13" x14ac:dyDescent="0.2">
      <c r="A8918" s="359" t="s">
        <v>13107</v>
      </c>
      <c r="B8918" s="373" t="s">
        <v>5794</v>
      </c>
      <c r="C8918" s="374" t="s">
        <v>13799</v>
      </c>
      <c r="D8918" s="373" t="s">
        <v>5791</v>
      </c>
      <c r="E8918" s="373" t="s">
        <v>13800</v>
      </c>
      <c r="F8918" s="375" t="s">
        <v>5798</v>
      </c>
      <c r="G8918" s="376" t="s">
        <v>5566</v>
      </c>
      <c r="H8918" s="377">
        <v>7.1300000000000002E-2</v>
      </c>
      <c r="I8918" s="378">
        <v>23.21</v>
      </c>
      <c r="J8918" s="378">
        <v>1.65</v>
      </c>
      <c r="K8918" s="379"/>
      <c r="L8918" s="493">
        <v>27.97</v>
      </c>
    </row>
    <row r="8919" spans="1:13" x14ac:dyDescent="0.2">
      <c r="A8919" s="359" t="s">
        <v>16053</v>
      </c>
      <c r="B8919" s="396" t="s">
        <v>5794</v>
      </c>
      <c r="C8919" s="397" t="s">
        <v>13801</v>
      </c>
      <c r="D8919" s="396" t="s">
        <v>5791</v>
      </c>
      <c r="E8919" s="396" t="s">
        <v>13802</v>
      </c>
      <c r="F8919" s="398" t="s">
        <v>5798</v>
      </c>
      <c r="G8919" s="399" t="s">
        <v>5305</v>
      </c>
      <c r="H8919" s="400">
        <v>23.76</v>
      </c>
      <c r="I8919" s="430">
        <v>2.29</v>
      </c>
      <c r="J8919" s="380">
        <v>54.41</v>
      </c>
      <c r="K8919" s="379"/>
      <c r="L8919" s="489">
        <v>2.77</v>
      </c>
    </row>
    <row r="8920" spans="1:13" ht="12.75" thickBot="1" x14ac:dyDescent="0.25">
      <c r="A8920" s="359" t="s">
        <v>16054</v>
      </c>
      <c r="B8920" s="396" t="s">
        <v>5794</v>
      </c>
      <c r="C8920" s="397" t="s">
        <v>6006</v>
      </c>
      <c r="D8920" s="396" t="s">
        <v>5791</v>
      </c>
      <c r="E8920" s="396" t="s">
        <v>5384</v>
      </c>
      <c r="F8920" s="398" t="s">
        <v>5798</v>
      </c>
      <c r="G8920" s="399" t="s">
        <v>5385</v>
      </c>
      <c r="H8920" s="400">
        <v>1.0698000000000001</v>
      </c>
      <c r="I8920" s="430">
        <v>11.87</v>
      </c>
      <c r="J8920" s="380">
        <v>12.69</v>
      </c>
      <c r="K8920" s="379"/>
      <c r="L8920" s="489">
        <v>14.3</v>
      </c>
    </row>
    <row r="8921" spans="1:13" ht="12.75" thickTop="1" x14ac:dyDescent="0.2">
      <c r="A8921" s="359" t="s">
        <v>16055</v>
      </c>
      <c r="B8921" s="407" t="s">
        <v>13803</v>
      </c>
      <c r="C8921" s="408" t="s">
        <v>5781</v>
      </c>
      <c r="D8921" s="407" t="s">
        <v>5782</v>
      </c>
      <c r="E8921" s="407" t="s">
        <v>5783</v>
      </c>
      <c r="F8921" s="409" t="s">
        <v>5784</v>
      </c>
      <c r="G8921" s="410" t="s">
        <v>5785</v>
      </c>
      <c r="H8921" s="408" t="s">
        <v>5786</v>
      </c>
      <c r="I8921" s="408" t="s">
        <v>5787</v>
      </c>
      <c r="J8921" s="408" t="s">
        <v>5788</v>
      </c>
      <c r="K8921" s="364"/>
      <c r="L8921" s="492"/>
    </row>
    <row r="8922" spans="1:13" x14ac:dyDescent="0.2">
      <c r="A8922" s="359" t="s">
        <v>13108</v>
      </c>
      <c r="B8922" s="365" t="s">
        <v>5789</v>
      </c>
      <c r="C8922" s="366" t="s">
        <v>5964</v>
      </c>
      <c r="D8922" s="365" t="s">
        <v>5791</v>
      </c>
      <c r="E8922" s="365" t="s">
        <v>277</v>
      </c>
      <c r="F8922" s="367">
        <v>5</v>
      </c>
      <c r="G8922" s="368" t="s">
        <v>172</v>
      </c>
      <c r="H8922" s="369">
        <v>1</v>
      </c>
      <c r="I8922" s="370">
        <v>57.83</v>
      </c>
      <c r="J8922" s="370">
        <v>57.83</v>
      </c>
      <c r="K8922" s="371"/>
      <c r="L8922" s="495">
        <v>69.62</v>
      </c>
      <c r="M8922" s="488">
        <v>69.62</v>
      </c>
    </row>
    <row r="8923" spans="1:13" x14ac:dyDescent="0.2">
      <c r="A8923" s="359" t="s">
        <v>13110</v>
      </c>
      <c r="B8923" s="373" t="s">
        <v>5794</v>
      </c>
      <c r="C8923" s="374" t="s">
        <v>5965</v>
      </c>
      <c r="D8923" s="373" t="s">
        <v>5791</v>
      </c>
      <c r="E8923" s="373" t="s">
        <v>5358</v>
      </c>
      <c r="F8923" s="375" t="s">
        <v>5796</v>
      </c>
      <c r="G8923" s="376" t="s">
        <v>86</v>
      </c>
      <c r="H8923" s="377">
        <v>0.12959999999999999</v>
      </c>
      <c r="I8923" s="378">
        <v>13.28</v>
      </c>
      <c r="J8923" s="378">
        <v>1.72</v>
      </c>
      <c r="K8923" s="379"/>
      <c r="L8923" s="493">
        <v>16</v>
      </c>
    </row>
    <row r="8924" spans="1:13" x14ac:dyDescent="0.2">
      <c r="A8924" s="359" t="s">
        <v>13111</v>
      </c>
      <c r="B8924" s="373" t="s">
        <v>5794</v>
      </c>
      <c r="C8924" s="374" t="s">
        <v>5840</v>
      </c>
      <c r="D8924" s="373" t="s">
        <v>5791</v>
      </c>
      <c r="E8924" s="373" t="s">
        <v>5288</v>
      </c>
      <c r="F8924" s="375" t="s">
        <v>5796</v>
      </c>
      <c r="G8924" s="376" t="s">
        <v>86</v>
      </c>
      <c r="H8924" s="377">
        <v>0.2828</v>
      </c>
      <c r="I8924" s="378">
        <v>18.510000000000002</v>
      </c>
      <c r="J8924" s="378">
        <v>5.23</v>
      </c>
      <c r="K8924" s="379"/>
      <c r="L8924" s="493">
        <v>22.3</v>
      </c>
    </row>
    <row r="8925" spans="1:13" x14ac:dyDescent="0.2">
      <c r="A8925" s="359" t="s">
        <v>13112</v>
      </c>
      <c r="B8925" s="373" t="s">
        <v>5794</v>
      </c>
      <c r="C8925" s="374" t="s">
        <v>5815</v>
      </c>
      <c r="D8925" s="373" t="s">
        <v>5791</v>
      </c>
      <c r="E8925" s="373" t="s">
        <v>5286</v>
      </c>
      <c r="F8925" s="375" t="s">
        <v>5796</v>
      </c>
      <c r="G8925" s="376" t="s">
        <v>86</v>
      </c>
      <c r="H8925" s="377">
        <v>2.1814</v>
      </c>
      <c r="I8925" s="378">
        <v>11.07</v>
      </c>
      <c r="J8925" s="378">
        <v>24.14</v>
      </c>
      <c r="K8925" s="379"/>
      <c r="L8925" s="493">
        <v>13.34</v>
      </c>
    </row>
    <row r="8926" spans="1:13" x14ac:dyDescent="0.2">
      <c r="A8926" s="359" t="s">
        <v>13113</v>
      </c>
      <c r="B8926" s="373" t="s">
        <v>5794</v>
      </c>
      <c r="C8926" s="374" t="s">
        <v>5966</v>
      </c>
      <c r="D8926" s="373" t="s">
        <v>5791</v>
      </c>
      <c r="E8926" s="373" t="s">
        <v>5538</v>
      </c>
      <c r="F8926" s="375" t="s">
        <v>5798</v>
      </c>
      <c r="G8926" s="376" t="s">
        <v>5885</v>
      </c>
      <c r="H8926" s="377">
        <v>6.3399999999999998E-2</v>
      </c>
      <c r="I8926" s="378">
        <v>146.86000000000001</v>
      </c>
      <c r="J8926" s="378">
        <v>9.31</v>
      </c>
      <c r="K8926" s="379"/>
      <c r="L8926" s="493">
        <v>176.93</v>
      </c>
    </row>
    <row r="8927" spans="1:13" x14ac:dyDescent="0.2">
      <c r="A8927" s="359" t="s">
        <v>13114</v>
      </c>
      <c r="B8927" s="373" t="s">
        <v>5794</v>
      </c>
      <c r="C8927" s="374" t="s">
        <v>5967</v>
      </c>
      <c r="D8927" s="373" t="s">
        <v>5791</v>
      </c>
      <c r="E8927" s="373" t="s">
        <v>5375</v>
      </c>
      <c r="F8927" s="375" t="s">
        <v>5798</v>
      </c>
      <c r="G8927" s="376" t="s">
        <v>5885</v>
      </c>
      <c r="H8927" s="377">
        <v>2.9600000000000001E-2</v>
      </c>
      <c r="I8927" s="378">
        <v>118.26</v>
      </c>
      <c r="J8927" s="378">
        <v>3.5</v>
      </c>
      <c r="K8927" s="379"/>
      <c r="L8927" s="493">
        <v>142.47</v>
      </c>
    </row>
    <row r="8928" spans="1:13" x14ac:dyDescent="0.2">
      <c r="A8928" s="359" t="s">
        <v>16056</v>
      </c>
      <c r="B8928" s="396" t="s">
        <v>5794</v>
      </c>
      <c r="C8928" s="397" t="s">
        <v>5968</v>
      </c>
      <c r="D8928" s="396" t="s">
        <v>5791</v>
      </c>
      <c r="E8928" s="396" t="s">
        <v>5377</v>
      </c>
      <c r="F8928" s="398" t="s">
        <v>5798</v>
      </c>
      <c r="G8928" s="399" t="s">
        <v>5885</v>
      </c>
      <c r="H8928" s="400">
        <v>2.9600000000000001E-2</v>
      </c>
      <c r="I8928" s="430">
        <v>117.49</v>
      </c>
      <c r="J8928" s="380">
        <v>3.47</v>
      </c>
      <c r="K8928" s="379"/>
      <c r="L8928" s="489">
        <v>141.54</v>
      </c>
    </row>
    <row r="8929" spans="1:13" ht="12.75" thickBot="1" x14ac:dyDescent="0.25">
      <c r="A8929" s="359" t="s">
        <v>16057</v>
      </c>
      <c r="B8929" s="396" t="s">
        <v>5794</v>
      </c>
      <c r="C8929" s="397" t="s">
        <v>5797</v>
      </c>
      <c r="D8929" s="396" t="s">
        <v>5791</v>
      </c>
      <c r="E8929" s="396" t="s">
        <v>5380</v>
      </c>
      <c r="F8929" s="398" t="s">
        <v>5798</v>
      </c>
      <c r="G8929" s="399" t="s">
        <v>5298</v>
      </c>
      <c r="H8929" s="400">
        <v>19.9374</v>
      </c>
      <c r="I8929" s="430">
        <v>0.52472727272727282</v>
      </c>
      <c r="J8929" s="380">
        <v>10.46</v>
      </c>
      <c r="K8929" s="379"/>
      <c r="L8929" s="489">
        <v>0.63</v>
      </c>
    </row>
    <row r="8930" spans="1:13" ht="12.75" thickTop="1" x14ac:dyDescent="0.2">
      <c r="A8930" s="359" t="s">
        <v>16058</v>
      </c>
      <c r="B8930" s="407" t="s">
        <v>13804</v>
      </c>
      <c r="C8930" s="408" t="s">
        <v>5781</v>
      </c>
      <c r="D8930" s="407" t="s">
        <v>5782</v>
      </c>
      <c r="E8930" s="407" t="s">
        <v>5783</v>
      </c>
      <c r="F8930" s="409" t="s">
        <v>5784</v>
      </c>
      <c r="G8930" s="410" t="s">
        <v>5785</v>
      </c>
      <c r="H8930" s="408" t="s">
        <v>5786</v>
      </c>
      <c r="I8930" s="408" t="s">
        <v>5787</v>
      </c>
      <c r="J8930" s="408" t="s">
        <v>5788</v>
      </c>
      <c r="K8930" s="364"/>
      <c r="L8930" s="492"/>
    </row>
    <row r="8931" spans="1:13" x14ac:dyDescent="0.2">
      <c r="A8931" s="359" t="s">
        <v>13115</v>
      </c>
      <c r="B8931" s="365" t="s">
        <v>5789</v>
      </c>
      <c r="C8931" s="366" t="s">
        <v>5975</v>
      </c>
      <c r="D8931" s="365" t="s">
        <v>5791</v>
      </c>
      <c r="E8931" s="365" t="s">
        <v>282</v>
      </c>
      <c r="F8931" s="367">
        <v>5</v>
      </c>
      <c r="G8931" s="368" t="s">
        <v>5298</v>
      </c>
      <c r="H8931" s="369">
        <v>1</v>
      </c>
      <c r="I8931" s="370">
        <v>12.8</v>
      </c>
      <c r="J8931" s="370">
        <v>12.8</v>
      </c>
      <c r="K8931" s="371"/>
      <c r="L8931" s="495">
        <v>15.42</v>
      </c>
      <c r="M8931" s="488">
        <v>15.42</v>
      </c>
    </row>
    <row r="8932" spans="1:13" x14ac:dyDescent="0.2">
      <c r="A8932" s="359" t="s">
        <v>13117</v>
      </c>
      <c r="B8932" s="373" t="s">
        <v>5794</v>
      </c>
      <c r="C8932" s="374" t="s">
        <v>5795</v>
      </c>
      <c r="D8932" s="373" t="s">
        <v>5791</v>
      </c>
      <c r="E8932" s="373" t="s">
        <v>5302</v>
      </c>
      <c r="F8932" s="375" t="s">
        <v>5796</v>
      </c>
      <c r="G8932" s="376" t="s">
        <v>86</v>
      </c>
      <c r="H8932" s="377">
        <v>7.0000000000000007E-2</v>
      </c>
      <c r="I8932" s="378">
        <v>12.5</v>
      </c>
      <c r="J8932" s="378">
        <v>0.87</v>
      </c>
      <c r="K8932" s="379"/>
      <c r="L8932" s="493">
        <v>15.06</v>
      </c>
    </row>
    <row r="8933" spans="1:13" x14ac:dyDescent="0.2">
      <c r="A8933" s="359" t="s">
        <v>13118</v>
      </c>
      <c r="B8933" s="373" t="s">
        <v>5794</v>
      </c>
      <c r="C8933" s="374" t="s">
        <v>5971</v>
      </c>
      <c r="D8933" s="373" t="s">
        <v>5791</v>
      </c>
      <c r="E8933" s="373" t="s">
        <v>5293</v>
      </c>
      <c r="F8933" s="375" t="s">
        <v>5796</v>
      </c>
      <c r="G8933" s="376" t="s">
        <v>86</v>
      </c>
      <c r="H8933" s="377">
        <v>7.0000000000000007E-2</v>
      </c>
      <c r="I8933" s="378">
        <v>18.510000000000002</v>
      </c>
      <c r="J8933" s="378">
        <v>1.29</v>
      </c>
      <c r="K8933" s="379"/>
      <c r="L8933" s="493">
        <v>22.3</v>
      </c>
    </row>
    <row r="8934" spans="1:13" x14ac:dyDescent="0.2">
      <c r="A8934" s="359" t="s">
        <v>13119</v>
      </c>
      <c r="B8934" s="373" t="s">
        <v>5794</v>
      </c>
      <c r="C8934" s="374" t="s">
        <v>5976</v>
      </c>
      <c r="D8934" s="373" t="s">
        <v>5791</v>
      </c>
      <c r="E8934" s="373" t="s">
        <v>5369</v>
      </c>
      <c r="F8934" s="375" t="s">
        <v>5798</v>
      </c>
      <c r="G8934" s="376" t="s">
        <v>5298</v>
      </c>
      <c r="H8934" s="377">
        <v>1.1000000000000001</v>
      </c>
      <c r="I8934" s="378">
        <v>9.3093000000000004</v>
      </c>
      <c r="J8934" s="378">
        <v>10.24</v>
      </c>
      <c r="K8934" s="379"/>
      <c r="L8934" s="493">
        <v>11.21</v>
      </c>
    </row>
    <row r="8935" spans="1:13" x14ac:dyDescent="0.2">
      <c r="A8935" s="359" t="s">
        <v>13120</v>
      </c>
      <c r="B8935" s="373" t="s">
        <v>5794</v>
      </c>
      <c r="C8935" s="374" t="s">
        <v>5953</v>
      </c>
      <c r="D8935" s="373" t="s">
        <v>5791</v>
      </c>
      <c r="E8935" s="373" t="s">
        <v>5297</v>
      </c>
      <c r="F8935" s="375" t="s">
        <v>5798</v>
      </c>
      <c r="G8935" s="376" t="s">
        <v>5298</v>
      </c>
      <c r="H8935" s="377">
        <v>0.02</v>
      </c>
      <c r="I8935" s="378">
        <v>20.12</v>
      </c>
      <c r="J8935" s="378">
        <v>0.4</v>
      </c>
      <c r="K8935" s="379"/>
      <c r="L8935" s="493">
        <v>24.25</v>
      </c>
    </row>
    <row r="8936" spans="1:13" x14ac:dyDescent="0.2">
      <c r="A8936" s="359" t="s">
        <v>13121</v>
      </c>
      <c r="B8936" s="360" t="s">
        <v>13805</v>
      </c>
      <c r="C8936" s="361" t="s">
        <v>5781</v>
      </c>
      <c r="D8936" s="360" t="s">
        <v>5782</v>
      </c>
      <c r="E8936" s="360" t="s">
        <v>5783</v>
      </c>
      <c r="F8936" s="362" t="s">
        <v>5784</v>
      </c>
      <c r="G8936" s="363" t="s">
        <v>5785</v>
      </c>
      <c r="H8936" s="361" t="s">
        <v>5786</v>
      </c>
      <c r="I8936" s="361" t="s">
        <v>5787</v>
      </c>
      <c r="J8936" s="361" t="s">
        <v>5788</v>
      </c>
      <c r="K8936" s="364"/>
      <c r="L8936" s="494"/>
    </row>
    <row r="8937" spans="1:13" x14ac:dyDescent="0.2">
      <c r="A8937" s="359" t="s">
        <v>13122</v>
      </c>
      <c r="B8937" s="365" t="s">
        <v>5789</v>
      </c>
      <c r="C8937" s="366" t="s">
        <v>5992</v>
      </c>
      <c r="D8937" s="365" t="s">
        <v>5791</v>
      </c>
      <c r="E8937" s="365" t="s">
        <v>296</v>
      </c>
      <c r="F8937" s="367">
        <v>5</v>
      </c>
      <c r="G8937" s="368" t="s">
        <v>5298</v>
      </c>
      <c r="H8937" s="369">
        <v>1</v>
      </c>
      <c r="I8937" s="370">
        <v>10.07</v>
      </c>
      <c r="J8937" s="370">
        <v>10.07</v>
      </c>
      <c r="K8937" s="371"/>
      <c r="L8937" s="495">
        <v>12.12</v>
      </c>
      <c r="M8937" s="488">
        <v>12.12</v>
      </c>
    </row>
    <row r="8938" spans="1:13" x14ac:dyDescent="0.2">
      <c r="A8938" s="359" t="s">
        <v>13123</v>
      </c>
      <c r="B8938" s="373" t="s">
        <v>5794</v>
      </c>
      <c r="C8938" s="374" t="s">
        <v>5795</v>
      </c>
      <c r="D8938" s="373" t="s">
        <v>5791</v>
      </c>
      <c r="E8938" s="373" t="s">
        <v>5302</v>
      </c>
      <c r="F8938" s="375" t="s">
        <v>5796</v>
      </c>
      <c r="G8938" s="376" t="s">
        <v>86</v>
      </c>
      <c r="H8938" s="377">
        <v>0.08</v>
      </c>
      <c r="I8938" s="378">
        <v>12.5</v>
      </c>
      <c r="J8938" s="378">
        <v>1</v>
      </c>
      <c r="K8938" s="379"/>
      <c r="L8938" s="493">
        <v>15.06</v>
      </c>
    </row>
    <row r="8939" spans="1:13" x14ac:dyDescent="0.2">
      <c r="A8939" s="359" t="s">
        <v>13124</v>
      </c>
      <c r="B8939" s="373" t="s">
        <v>5794</v>
      </c>
      <c r="C8939" s="374" t="s">
        <v>5971</v>
      </c>
      <c r="D8939" s="373" t="s">
        <v>5791</v>
      </c>
      <c r="E8939" s="373" t="s">
        <v>5293</v>
      </c>
      <c r="F8939" s="375" t="s">
        <v>5796</v>
      </c>
      <c r="G8939" s="376" t="s">
        <v>86</v>
      </c>
      <c r="H8939" s="377">
        <v>0.08</v>
      </c>
      <c r="I8939" s="378">
        <v>18.510000000000002</v>
      </c>
      <c r="J8939" s="378">
        <v>1.48</v>
      </c>
      <c r="K8939" s="379"/>
      <c r="L8939" s="493">
        <v>22.3</v>
      </c>
    </row>
    <row r="8940" spans="1:13" x14ac:dyDescent="0.2">
      <c r="A8940" s="359" t="s">
        <v>16059</v>
      </c>
      <c r="B8940" s="396" t="s">
        <v>5794</v>
      </c>
      <c r="C8940" s="397" t="s">
        <v>5993</v>
      </c>
      <c r="D8940" s="396" t="s">
        <v>5791</v>
      </c>
      <c r="E8940" s="396" t="s">
        <v>5373</v>
      </c>
      <c r="F8940" s="398" t="s">
        <v>5798</v>
      </c>
      <c r="G8940" s="399" t="s">
        <v>5298</v>
      </c>
      <c r="H8940" s="400">
        <v>1.1000000000000001</v>
      </c>
      <c r="I8940" s="430">
        <v>6.54</v>
      </c>
      <c r="J8940" s="380">
        <v>7.19</v>
      </c>
      <c r="K8940" s="379"/>
      <c r="L8940" s="489">
        <v>7.88</v>
      </c>
    </row>
    <row r="8941" spans="1:13" ht="12.75" thickBot="1" x14ac:dyDescent="0.25">
      <c r="A8941" s="359" t="s">
        <v>16060</v>
      </c>
      <c r="B8941" s="396" t="s">
        <v>5794</v>
      </c>
      <c r="C8941" s="397" t="s">
        <v>5953</v>
      </c>
      <c r="D8941" s="396" t="s">
        <v>5791</v>
      </c>
      <c r="E8941" s="396" t="s">
        <v>5297</v>
      </c>
      <c r="F8941" s="398" t="s">
        <v>5798</v>
      </c>
      <c r="G8941" s="399" t="s">
        <v>5298</v>
      </c>
      <c r="H8941" s="400">
        <v>0.02</v>
      </c>
      <c r="I8941" s="430">
        <v>20.12</v>
      </c>
      <c r="J8941" s="380">
        <v>0.4</v>
      </c>
      <c r="K8941" s="379"/>
      <c r="L8941" s="489">
        <v>24.25</v>
      </c>
    </row>
    <row r="8942" spans="1:13" ht="12.75" thickTop="1" x14ac:dyDescent="0.2">
      <c r="A8942" s="359" t="s">
        <v>16061</v>
      </c>
      <c r="B8942" s="407" t="s">
        <v>13806</v>
      </c>
      <c r="C8942" s="408" t="s">
        <v>5781</v>
      </c>
      <c r="D8942" s="407" t="s">
        <v>5782</v>
      </c>
      <c r="E8942" s="407" t="s">
        <v>5783</v>
      </c>
      <c r="F8942" s="409" t="s">
        <v>5784</v>
      </c>
      <c r="G8942" s="410" t="s">
        <v>5785</v>
      </c>
      <c r="H8942" s="408" t="s">
        <v>5786</v>
      </c>
      <c r="I8942" s="408" t="s">
        <v>5787</v>
      </c>
      <c r="J8942" s="408" t="s">
        <v>5788</v>
      </c>
      <c r="K8942" s="364"/>
      <c r="L8942" s="492"/>
    </row>
    <row r="8943" spans="1:13" ht="36" x14ac:dyDescent="0.2">
      <c r="A8943" s="359" t="s">
        <v>13125</v>
      </c>
      <c r="B8943" s="365" t="s">
        <v>5789</v>
      </c>
      <c r="C8943" s="366" t="s">
        <v>6210</v>
      </c>
      <c r="D8943" s="365" t="s">
        <v>217</v>
      </c>
      <c r="E8943" s="365" t="s">
        <v>425</v>
      </c>
      <c r="F8943" s="367" t="s">
        <v>5936</v>
      </c>
      <c r="G8943" s="368" t="s">
        <v>280</v>
      </c>
      <c r="H8943" s="369">
        <v>1</v>
      </c>
      <c r="I8943" s="370">
        <v>13.370000000000001</v>
      </c>
      <c r="J8943" s="370">
        <v>13.369999999999997</v>
      </c>
      <c r="K8943" s="371"/>
      <c r="L8943" s="495">
        <v>16.12</v>
      </c>
      <c r="M8943" s="488">
        <v>16.12</v>
      </c>
    </row>
    <row r="8944" spans="1:13" ht="24" x14ac:dyDescent="0.2">
      <c r="A8944" s="359" t="s">
        <v>13127</v>
      </c>
      <c r="B8944" s="418" t="s">
        <v>5898</v>
      </c>
      <c r="C8944" s="419" t="s">
        <v>6211</v>
      </c>
      <c r="D8944" s="418" t="s">
        <v>217</v>
      </c>
      <c r="E8944" s="418" t="s">
        <v>6212</v>
      </c>
      <c r="F8944" s="420" t="s">
        <v>6213</v>
      </c>
      <c r="G8944" s="421" t="s">
        <v>5793</v>
      </c>
      <c r="H8944" s="422">
        <v>7.8899999999999998E-2</v>
      </c>
      <c r="I8944" s="423">
        <v>22.512</v>
      </c>
      <c r="J8944" s="423">
        <v>1.77</v>
      </c>
      <c r="K8944" s="379"/>
      <c r="L8944" s="493">
        <v>26.99</v>
      </c>
    </row>
    <row r="8945" spans="1:13" ht="24" x14ac:dyDescent="0.2">
      <c r="A8945" s="359" t="s">
        <v>13128</v>
      </c>
      <c r="B8945" s="418" t="s">
        <v>5898</v>
      </c>
      <c r="C8945" s="419" t="s">
        <v>6214</v>
      </c>
      <c r="D8945" s="418" t="s">
        <v>217</v>
      </c>
      <c r="E8945" s="418" t="s">
        <v>6215</v>
      </c>
      <c r="F8945" s="420" t="s">
        <v>6213</v>
      </c>
      <c r="G8945" s="421" t="s">
        <v>5793</v>
      </c>
      <c r="H8945" s="422">
        <v>7.8899999999999998E-2</v>
      </c>
      <c r="I8945" s="423">
        <v>8.67</v>
      </c>
      <c r="J8945" s="423">
        <v>0.68</v>
      </c>
      <c r="K8945" s="379"/>
      <c r="L8945" s="493">
        <v>10.45</v>
      </c>
    </row>
    <row r="8946" spans="1:13" ht="24" x14ac:dyDescent="0.2">
      <c r="A8946" s="359" t="s">
        <v>13129</v>
      </c>
      <c r="B8946" s="418" t="s">
        <v>5898</v>
      </c>
      <c r="C8946" s="419" t="s">
        <v>6216</v>
      </c>
      <c r="D8946" s="418" t="s">
        <v>217</v>
      </c>
      <c r="E8946" s="418" t="s">
        <v>1636</v>
      </c>
      <c r="F8946" s="420" t="s">
        <v>5908</v>
      </c>
      <c r="G8946" s="421" t="s">
        <v>185</v>
      </c>
      <c r="H8946" s="422">
        <v>8.0000000000000004E-4</v>
      </c>
      <c r="I8946" s="423">
        <v>14.57</v>
      </c>
      <c r="J8946" s="423">
        <v>0.01</v>
      </c>
      <c r="K8946" s="379"/>
      <c r="L8946" s="493">
        <v>17.559999999999999</v>
      </c>
      <c r="M8946" s="490"/>
    </row>
    <row r="8947" spans="1:13" ht="24" x14ac:dyDescent="0.2">
      <c r="A8947" s="359" t="s">
        <v>13130</v>
      </c>
      <c r="B8947" s="418" t="s">
        <v>5898</v>
      </c>
      <c r="C8947" s="419" t="s">
        <v>6217</v>
      </c>
      <c r="D8947" s="418" t="s">
        <v>217</v>
      </c>
      <c r="E8947" s="418" t="s">
        <v>6218</v>
      </c>
      <c r="F8947" s="420" t="s">
        <v>5908</v>
      </c>
      <c r="G8947" s="421" t="s">
        <v>185</v>
      </c>
      <c r="H8947" s="422">
        <v>2.3699999999999999E-2</v>
      </c>
      <c r="I8947" s="423">
        <v>18.77</v>
      </c>
      <c r="J8947" s="423">
        <v>0.44</v>
      </c>
      <c r="K8947" s="379"/>
      <c r="L8947" s="493">
        <v>22.62</v>
      </c>
    </row>
    <row r="8948" spans="1:13" ht="24" x14ac:dyDescent="0.2">
      <c r="A8948" s="359" t="s">
        <v>13131</v>
      </c>
      <c r="B8948" s="418" t="s">
        <v>5898</v>
      </c>
      <c r="C8948" s="419" t="s">
        <v>6219</v>
      </c>
      <c r="D8948" s="418" t="s">
        <v>217</v>
      </c>
      <c r="E8948" s="418" t="s">
        <v>6220</v>
      </c>
      <c r="F8948" s="420" t="s">
        <v>5908</v>
      </c>
      <c r="G8948" s="421" t="s">
        <v>185</v>
      </c>
      <c r="H8948" s="422">
        <v>5.0000000000000001E-3</v>
      </c>
      <c r="I8948" s="423">
        <v>24.33</v>
      </c>
      <c r="J8948" s="423">
        <v>0.12</v>
      </c>
      <c r="K8948" s="379"/>
      <c r="L8948" s="493">
        <v>29.31</v>
      </c>
    </row>
    <row r="8949" spans="1:13" ht="24" x14ac:dyDescent="0.2">
      <c r="A8949" s="359" t="s">
        <v>16062</v>
      </c>
      <c r="B8949" s="424" t="s">
        <v>5898</v>
      </c>
      <c r="C8949" s="425" t="s">
        <v>6221</v>
      </c>
      <c r="D8949" s="424" t="s">
        <v>217</v>
      </c>
      <c r="E8949" s="424" t="s">
        <v>6222</v>
      </c>
      <c r="F8949" s="426" t="s">
        <v>5901</v>
      </c>
      <c r="G8949" s="427" t="s">
        <v>5902</v>
      </c>
      <c r="H8949" s="428">
        <v>6.9999999999999999E-4</v>
      </c>
      <c r="I8949" s="429">
        <v>270.88</v>
      </c>
      <c r="J8949" s="417">
        <v>0.18</v>
      </c>
      <c r="K8949" s="379"/>
      <c r="L8949" s="489">
        <v>326.33</v>
      </c>
    </row>
    <row r="8950" spans="1:13" ht="24.75" thickBot="1" x14ac:dyDescent="0.25">
      <c r="A8950" s="359" t="s">
        <v>16063</v>
      </c>
      <c r="B8950" s="424" t="s">
        <v>5898</v>
      </c>
      <c r="C8950" s="425" t="s">
        <v>6223</v>
      </c>
      <c r="D8950" s="424" t="s">
        <v>217</v>
      </c>
      <c r="E8950" s="424" t="s">
        <v>6224</v>
      </c>
      <c r="F8950" s="426" t="s">
        <v>5901</v>
      </c>
      <c r="G8950" s="427" t="s">
        <v>5905</v>
      </c>
      <c r="H8950" s="428">
        <v>5.0000000000000001E-4</v>
      </c>
      <c r="I8950" s="429">
        <v>136.13999999999999</v>
      </c>
      <c r="J8950" s="417">
        <v>0.06</v>
      </c>
      <c r="K8950" s="379"/>
      <c r="L8950" s="489">
        <v>164.01</v>
      </c>
    </row>
    <row r="8951" spans="1:13" ht="12.75" thickTop="1" x14ac:dyDescent="0.2">
      <c r="A8951" s="359" t="s">
        <v>16064</v>
      </c>
      <c r="B8951" s="390" t="s">
        <v>5794</v>
      </c>
      <c r="C8951" s="391" t="s">
        <v>6225</v>
      </c>
      <c r="D8951" s="390" t="s">
        <v>217</v>
      </c>
      <c r="E8951" s="390" t="s">
        <v>6226</v>
      </c>
      <c r="F8951" s="392" t="s">
        <v>5798</v>
      </c>
      <c r="G8951" s="393" t="s">
        <v>280</v>
      </c>
      <c r="H8951" s="394">
        <v>1.8177E-3</v>
      </c>
      <c r="I8951" s="395">
        <v>7.53</v>
      </c>
      <c r="J8951" s="395">
        <v>0.01</v>
      </c>
      <c r="K8951" s="379"/>
      <c r="L8951" s="491">
        <v>9.08</v>
      </c>
    </row>
    <row r="8952" spans="1:13" x14ac:dyDescent="0.2">
      <c r="A8952" s="359" t="s">
        <v>13132</v>
      </c>
      <c r="B8952" s="373" t="s">
        <v>5794</v>
      </c>
      <c r="C8952" s="374" t="s">
        <v>6227</v>
      </c>
      <c r="D8952" s="373" t="s">
        <v>217</v>
      </c>
      <c r="E8952" s="373" t="s">
        <v>6228</v>
      </c>
      <c r="F8952" s="375" t="s">
        <v>5798</v>
      </c>
      <c r="G8952" s="376" t="s">
        <v>280</v>
      </c>
      <c r="H8952" s="377">
        <v>6.4238999999999997E-3</v>
      </c>
      <c r="I8952" s="378">
        <v>7.42</v>
      </c>
      <c r="J8952" s="378">
        <v>0.04</v>
      </c>
      <c r="K8952" s="379"/>
      <c r="L8952" s="493">
        <v>8.94</v>
      </c>
    </row>
    <row r="8953" spans="1:13" x14ac:dyDescent="0.2">
      <c r="A8953" s="359" t="s">
        <v>13134</v>
      </c>
      <c r="B8953" s="373" t="s">
        <v>5794</v>
      </c>
      <c r="C8953" s="374" t="s">
        <v>6229</v>
      </c>
      <c r="D8953" s="373" t="s">
        <v>217</v>
      </c>
      <c r="E8953" s="373" t="s">
        <v>6230</v>
      </c>
      <c r="F8953" s="375" t="s">
        <v>5798</v>
      </c>
      <c r="G8953" s="376" t="s">
        <v>280</v>
      </c>
      <c r="H8953" s="377">
        <v>0.51673250000000004</v>
      </c>
      <c r="I8953" s="378">
        <v>8.65</v>
      </c>
      <c r="J8953" s="378">
        <v>4.46</v>
      </c>
      <c r="K8953" s="379"/>
      <c r="L8953" s="493">
        <v>10.43</v>
      </c>
    </row>
    <row r="8954" spans="1:13" x14ac:dyDescent="0.2">
      <c r="A8954" s="359" t="s">
        <v>13135</v>
      </c>
      <c r="B8954" s="373" t="s">
        <v>5794</v>
      </c>
      <c r="C8954" s="374" t="s">
        <v>6231</v>
      </c>
      <c r="D8954" s="373" t="s">
        <v>217</v>
      </c>
      <c r="E8954" s="373" t="s">
        <v>6232</v>
      </c>
      <c r="F8954" s="375" t="s">
        <v>5798</v>
      </c>
      <c r="G8954" s="376" t="s">
        <v>280</v>
      </c>
      <c r="H8954" s="377">
        <v>0.56602569999999996</v>
      </c>
      <c r="I8954" s="378">
        <v>9.84</v>
      </c>
      <c r="J8954" s="378">
        <v>5.56</v>
      </c>
      <c r="K8954" s="379"/>
      <c r="L8954" s="493">
        <v>11.86</v>
      </c>
    </row>
    <row r="8955" spans="1:13" x14ac:dyDescent="0.2">
      <c r="A8955" s="359" t="s">
        <v>13136</v>
      </c>
      <c r="B8955" s="373" t="s">
        <v>5794</v>
      </c>
      <c r="C8955" s="374" t="s">
        <v>6233</v>
      </c>
      <c r="D8955" s="373" t="s">
        <v>217</v>
      </c>
      <c r="E8955" s="373" t="s">
        <v>6234</v>
      </c>
      <c r="F8955" s="375" t="s">
        <v>5798</v>
      </c>
      <c r="G8955" s="376" t="s">
        <v>280</v>
      </c>
      <c r="H8955" s="377">
        <v>1.8E-3</v>
      </c>
      <c r="I8955" s="378">
        <v>23.24</v>
      </c>
      <c r="J8955" s="378">
        <v>0.04</v>
      </c>
      <c r="K8955" s="379"/>
      <c r="L8955" s="493">
        <v>28</v>
      </c>
    </row>
    <row r="8956" spans="1:13" x14ac:dyDescent="0.2">
      <c r="A8956" s="359" t="s">
        <v>13137</v>
      </c>
      <c r="B8956" s="360" t="s">
        <v>13807</v>
      </c>
      <c r="C8956" s="361" t="s">
        <v>5781</v>
      </c>
      <c r="D8956" s="360" t="s">
        <v>5782</v>
      </c>
      <c r="E8956" s="360" t="s">
        <v>5783</v>
      </c>
      <c r="F8956" s="362" t="s">
        <v>5784</v>
      </c>
      <c r="G8956" s="363" t="s">
        <v>5785</v>
      </c>
      <c r="H8956" s="361" t="s">
        <v>5786</v>
      </c>
      <c r="I8956" s="361" t="s">
        <v>5787</v>
      </c>
      <c r="J8956" s="361" t="s">
        <v>5788</v>
      </c>
      <c r="K8956" s="364"/>
      <c r="L8956" s="494"/>
    </row>
    <row r="8957" spans="1:13" x14ac:dyDescent="0.2">
      <c r="A8957" s="359" t="s">
        <v>13138</v>
      </c>
      <c r="B8957" s="365" t="s">
        <v>5789</v>
      </c>
      <c r="C8957" s="366" t="s">
        <v>6369</v>
      </c>
      <c r="D8957" s="365" t="s">
        <v>5791</v>
      </c>
      <c r="E8957" s="365" t="s">
        <v>513</v>
      </c>
      <c r="F8957" s="367">
        <v>26</v>
      </c>
      <c r="G8957" s="368" t="s">
        <v>5793</v>
      </c>
      <c r="H8957" s="369">
        <v>1</v>
      </c>
      <c r="I8957" s="370">
        <v>11.02</v>
      </c>
      <c r="J8957" s="370">
        <v>11.02</v>
      </c>
      <c r="K8957" s="371"/>
      <c r="L8957" s="495">
        <v>13.26</v>
      </c>
      <c r="M8957" s="488">
        <v>13.26</v>
      </c>
    </row>
    <row r="8958" spans="1:13" x14ac:dyDescent="0.2">
      <c r="A8958" s="359" t="s">
        <v>16065</v>
      </c>
      <c r="B8958" s="396" t="s">
        <v>5794</v>
      </c>
      <c r="C8958" s="397" t="s">
        <v>5795</v>
      </c>
      <c r="D8958" s="396" t="s">
        <v>5791</v>
      </c>
      <c r="E8958" s="396" t="s">
        <v>5302</v>
      </c>
      <c r="F8958" s="398" t="s">
        <v>5796</v>
      </c>
      <c r="G8958" s="399" t="s">
        <v>86</v>
      </c>
      <c r="H8958" s="400">
        <v>7.0000000000000007E-2</v>
      </c>
      <c r="I8958" s="430">
        <v>12.5</v>
      </c>
      <c r="J8958" s="380">
        <v>0.87</v>
      </c>
      <c r="K8958" s="379"/>
      <c r="L8958" s="489">
        <v>15.06</v>
      </c>
    </row>
    <row r="8959" spans="1:13" ht="12.75" thickBot="1" x14ac:dyDescent="0.25">
      <c r="A8959" s="359" t="s">
        <v>16066</v>
      </c>
      <c r="B8959" s="396" t="s">
        <v>5794</v>
      </c>
      <c r="C8959" s="397" t="s">
        <v>6283</v>
      </c>
      <c r="D8959" s="396" t="s">
        <v>5791</v>
      </c>
      <c r="E8959" s="396" t="s">
        <v>5557</v>
      </c>
      <c r="F8959" s="398" t="s">
        <v>5796</v>
      </c>
      <c r="G8959" s="399" t="s">
        <v>86</v>
      </c>
      <c r="H8959" s="400">
        <v>0.13</v>
      </c>
      <c r="I8959" s="430">
        <v>18.510000000000002</v>
      </c>
      <c r="J8959" s="380">
        <v>2.4</v>
      </c>
      <c r="K8959" s="379"/>
      <c r="L8959" s="489">
        <v>22.3</v>
      </c>
    </row>
    <row r="8960" spans="1:13" ht="36.75" thickTop="1" x14ac:dyDescent="0.2">
      <c r="A8960" s="359" t="s">
        <v>16067</v>
      </c>
      <c r="B8960" s="390" t="s">
        <v>5794</v>
      </c>
      <c r="C8960" s="391" t="s">
        <v>6364</v>
      </c>
      <c r="D8960" s="390" t="s">
        <v>5791</v>
      </c>
      <c r="E8960" s="390" t="s">
        <v>6365</v>
      </c>
      <c r="F8960" s="392" t="s">
        <v>5798</v>
      </c>
      <c r="G8960" s="393" t="s">
        <v>5305</v>
      </c>
      <c r="H8960" s="394">
        <v>5.3E-3</v>
      </c>
      <c r="I8960" s="395">
        <v>2.2599999999999998</v>
      </c>
      <c r="J8960" s="395">
        <v>0.01</v>
      </c>
      <c r="K8960" s="379"/>
      <c r="L8960" s="491">
        <v>2.73</v>
      </c>
    </row>
    <row r="8961" spans="1:13" x14ac:dyDescent="0.2">
      <c r="A8961" s="359" t="s">
        <v>13139</v>
      </c>
      <c r="B8961" s="373" t="s">
        <v>5794</v>
      </c>
      <c r="C8961" s="374" t="s">
        <v>6370</v>
      </c>
      <c r="D8961" s="373" t="s">
        <v>5791</v>
      </c>
      <c r="E8961" s="373" t="s">
        <v>6371</v>
      </c>
      <c r="F8961" s="375" t="s">
        <v>5798</v>
      </c>
      <c r="G8961" s="376" t="s">
        <v>5566</v>
      </c>
      <c r="H8961" s="377">
        <v>0.03</v>
      </c>
      <c r="I8961" s="378">
        <v>21.18</v>
      </c>
      <c r="J8961" s="378">
        <v>0.63</v>
      </c>
      <c r="K8961" s="379"/>
      <c r="L8961" s="493">
        <v>25.52</v>
      </c>
    </row>
    <row r="8962" spans="1:13" x14ac:dyDescent="0.2">
      <c r="A8962" s="359" t="s">
        <v>13141</v>
      </c>
      <c r="B8962" s="373" t="s">
        <v>5794</v>
      </c>
      <c r="C8962" s="374" t="s">
        <v>6259</v>
      </c>
      <c r="D8962" s="373" t="s">
        <v>5791</v>
      </c>
      <c r="E8962" s="373" t="s">
        <v>5411</v>
      </c>
      <c r="F8962" s="375" t="s">
        <v>5798</v>
      </c>
      <c r="G8962" s="376" t="s">
        <v>5305</v>
      </c>
      <c r="H8962" s="377">
        <v>0.25</v>
      </c>
      <c r="I8962" s="378">
        <v>2.2400000000000002</v>
      </c>
      <c r="J8962" s="378">
        <v>0.56000000000000005</v>
      </c>
      <c r="K8962" s="379"/>
      <c r="L8962" s="493">
        <v>2.71</v>
      </c>
    </row>
    <row r="8963" spans="1:13" ht="24" x14ac:dyDescent="0.2">
      <c r="A8963" s="359" t="s">
        <v>13142</v>
      </c>
      <c r="B8963" s="373" t="s">
        <v>5794</v>
      </c>
      <c r="C8963" s="374" t="s">
        <v>6372</v>
      </c>
      <c r="D8963" s="373" t="s">
        <v>5791</v>
      </c>
      <c r="E8963" s="373" t="s">
        <v>6373</v>
      </c>
      <c r="F8963" s="375" t="s">
        <v>5798</v>
      </c>
      <c r="G8963" s="376" t="s">
        <v>5566</v>
      </c>
      <c r="H8963" s="377">
        <v>0.16</v>
      </c>
      <c r="I8963" s="378">
        <v>40.958149999999996</v>
      </c>
      <c r="J8963" s="378">
        <v>6.55</v>
      </c>
      <c r="K8963" s="379"/>
      <c r="L8963" s="493">
        <v>49.27</v>
      </c>
    </row>
    <row r="8964" spans="1:13" x14ac:dyDescent="0.2">
      <c r="A8964" s="359" t="s">
        <v>16068</v>
      </c>
      <c r="B8964" s="381" t="s">
        <v>13808</v>
      </c>
      <c r="C8964" s="382" t="s">
        <v>5781</v>
      </c>
      <c r="D8964" s="381" t="s">
        <v>5782</v>
      </c>
      <c r="E8964" s="381" t="s">
        <v>5783</v>
      </c>
      <c r="F8964" s="383" t="s">
        <v>5784</v>
      </c>
      <c r="G8964" s="384" t="s">
        <v>5785</v>
      </c>
      <c r="H8964" s="382" t="s">
        <v>5786</v>
      </c>
      <c r="I8964" s="431" t="s">
        <v>5787</v>
      </c>
      <c r="J8964" s="382" t="s">
        <v>5788</v>
      </c>
      <c r="K8964" s="364"/>
    </row>
    <row r="8965" spans="1:13" ht="12.75" thickBot="1" x14ac:dyDescent="0.25">
      <c r="A8965" s="359" t="s">
        <v>16069</v>
      </c>
      <c r="B8965" s="385" t="s">
        <v>5789</v>
      </c>
      <c r="C8965" s="386" t="s">
        <v>5930</v>
      </c>
      <c r="D8965" s="385" t="s">
        <v>5791</v>
      </c>
      <c r="E8965" s="385" t="s">
        <v>236</v>
      </c>
      <c r="F8965" s="387">
        <v>2</v>
      </c>
      <c r="G8965" s="388" t="s">
        <v>5793</v>
      </c>
      <c r="H8965" s="389">
        <v>1</v>
      </c>
      <c r="I8965" s="432">
        <v>2.21</v>
      </c>
      <c r="J8965" s="372">
        <v>2.21</v>
      </c>
      <c r="K8965" s="371"/>
      <c r="L8965" s="488">
        <v>2.66</v>
      </c>
      <c r="M8965" s="488">
        <v>2.66</v>
      </c>
    </row>
    <row r="8966" spans="1:13" ht="12.75" thickTop="1" x14ac:dyDescent="0.2">
      <c r="A8966" s="359" t="s">
        <v>16070</v>
      </c>
      <c r="B8966" s="390" t="s">
        <v>5794</v>
      </c>
      <c r="C8966" s="391" t="s">
        <v>5815</v>
      </c>
      <c r="D8966" s="390" t="s">
        <v>5791</v>
      </c>
      <c r="E8966" s="390" t="s">
        <v>5286</v>
      </c>
      <c r="F8966" s="392" t="s">
        <v>5796</v>
      </c>
      <c r="G8966" s="393" t="s">
        <v>86</v>
      </c>
      <c r="H8966" s="394">
        <v>0.2</v>
      </c>
      <c r="I8966" s="395">
        <v>11.07</v>
      </c>
      <c r="J8966" s="395">
        <v>2.21</v>
      </c>
      <c r="K8966" s="379"/>
      <c r="L8966" s="491">
        <v>13.34</v>
      </c>
    </row>
    <row r="8967" spans="1:13" x14ac:dyDescent="0.2">
      <c r="A8967" s="359" t="s">
        <v>13143</v>
      </c>
      <c r="B8967" s="360" t="s">
        <v>13809</v>
      </c>
      <c r="C8967" s="361" t="s">
        <v>5781</v>
      </c>
      <c r="D8967" s="360" t="s">
        <v>5782</v>
      </c>
      <c r="E8967" s="360" t="s">
        <v>5783</v>
      </c>
      <c r="F8967" s="362" t="s">
        <v>5784</v>
      </c>
      <c r="G8967" s="363" t="s">
        <v>5785</v>
      </c>
      <c r="H8967" s="361" t="s">
        <v>5786</v>
      </c>
      <c r="I8967" s="361" t="s">
        <v>5787</v>
      </c>
      <c r="J8967" s="361" t="s">
        <v>5788</v>
      </c>
      <c r="K8967" s="364"/>
      <c r="L8967" s="494"/>
    </row>
    <row r="8968" spans="1:13" x14ac:dyDescent="0.2">
      <c r="A8968" s="359" t="s">
        <v>13145</v>
      </c>
      <c r="B8968" s="365" t="s">
        <v>5789</v>
      </c>
      <c r="C8968" s="366" t="s">
        <v>5923</v>
      </c>
      <c r="D8968" s="365" t="s">
        <v>5791</v>
      </c>
      <c r="E8968" s="365" t="s">
        <v>230</v>
      </c>
      <c r="F8968" s="367">
        <v>3</v>
      </c>
      <c r="G8968" s="368" t="s">
        <v>5885</v>
      </c>
      <c r="H8968" s="369">
        <v>1</v>
      </c>
      <c r="I8968" s="370">
        <v>36.269999999999996</v>
      </c>
      <c r="J8968" s="370">
        <v>36.269999999999996</v>
      </c>
      <c r="K8968" s="371"/>
      <c r="L8968" s="495">
        <v>43.7</v>
      </c>
      <c r="M8968" s="488">
        <v>43.7</v>
      </c>
    </row>
    <row r="8969" spans="1:13" x14ac:dyDescent="0.2">
      <c r="A8969" s="359" t="s">
        <v>13146</v>
      </c>
      <c r="B8969" s="373" t="s">
        <v>5794</v>
      </c>
      <c r="C8969" s="374" t="s">
        <v>5815</v>
      </c>
      <c r="D8969" s="373" t="s">
        <v>5791</v>
      </c>
      <c r="E8969" s="373" t="s">
        <v>5286</v>
      </c>
      <c r="F8969" s="375" t="s">
        <v>5796</v>
      </c>
      <c r="G8969" s="376" t="s">
        <v>86</v>
      </c>
      <c r="H8969" s="377">
        <v>0.72</v>
      </c>
      <c r="I8969" s="378">
        <v>11.056162500000005</v>
      </c>
      <c r="J8969" s="378">
        <v>7.96</v>
      </c>
      <c r="K8969" s="379"/>
      <c r="L8969" s="493">
        <v>13.34</v>
      </c>
    </row>
    <row r="8970" spans="1:13" x14ac:dyDescent="0.2">
      <c r="A8970" s="359" t="s">
        <v>13147</v>
      </c>
      <c r="B8970" s="373" t="s">
        <v>5794</v>
      </c>
      <c r="C8970" s="374" t="s">
        <v>5924</v>
      </c>
      <c r="D8970" s="373" t="s">
        <v>5791</v>
      </c>
      <c r="E8970" s="373" t="s">
        <v>5925</v>
      </c>
      <c r="F8970" s="375" t="s">
        <v>5798</v>
      </c>
      <c r="G8970" s="376" t="s">
        <v>86</v>
      </c>
      <c r="H8970" s="377">
        <v>0.4</v>
      </c>
      <c r="I8970" s="378">
        <v>70.78</v>
      </c>
      <c r="J8970" s="378">
        <v>28.31</v>
      </c>
      <c r="K8970" s="379"/>
      <c r="L8970" s="493">
        <v>85.27</v>
      </c>
    </row>
    <row r="8971" spans="1:13" x14ac:dyDescent="0.2">
      <c r="A8971" s="359" t="s">
        <v>13148</v>
      </c>
      <c r="B8971" s="360" t="s">
        <v>13810</v>
      </c>
      <c r="C8971" s="361" t="s">
        <v>5781</v>
      </c>
      <c r="D8971" s="360" t="s">
        <v>5782</v>
      </c>
      <c r="E8971" s="360" t="s">
        <v>5783</v>
      </c>
      <c r="F8971" s="362" t="s">
        <v>5784</v>
      </c>
      <c r="G8971" s="363" t="s">
        <v>5785</v>
      </c>
      <c r="H8971" s="361" t="s">
        <v>5786</v>
      </c>
      <c r="I8971" s="361" t="s">
        <v>5787</v>
      </c>
      <c r="J8971" s="361" t="s">
        <v>5788</v>
      </c>
      <c r="K8971" s="364"/>
      <c r="L8971" s="494"/>
    </row>
    <row r="8972" spans="1:13" x14ac:dyDescent="0.2">
      <c r="A8972" s="359" t="s">
        <v>13149</v>
      </c>
      <c r="B8972" s="365" t="s">
        <v>5789</v>
      </c>
      <c r="C8972" s="366" t="s">
        <v>6462</v>
      </c>
      <c r="D8972" s="365" t="s">
        <v>5791</v>
      </c>
      <c r="E8972" s="365" t="s">
        <v>601</v>
      </c>
      <c r="F8972" s="367">
        <v>4</v>
      </c>
      <c r="G8972" s="368" t="s">
        <v>5885</v>
      </c>
      <c r="H8972" s="369">
        <v>1</v>
      </c>
      <c r="I8972" s="370">
        <v>1.46</v>
      </c>
      <c r="J8972" s="370">
        <v>1.46</v>
      </c>
      <c r="K8972" s="371"/>
      <c r="L8972" s="495">
        <v>1.76</v>
      </c>
      <c r="M8972" s="488">
        <v>1.76</v>
      </c>
    </row>
    <row r="8973" spans="1:13" x14ac:dyDescent="0.2">
      <c r="A8973" s="359" t="s">
        <v>16071</v>
      </c>
      <c r="B8973" s="396" t="s">
        <v>5794</v>
      </c>
      <c r="C8973" s="397" t="s">
        <v>6463</v>
      </c>
      <c r="D8973" s="396" t="s">
        <v>5791</v>
      </c>
      <c r="E8973" s="396" t="s">
        <v>6464</v>
      </c>
      <c r="F8973" s="398" t="s">
        <v>5798</v>
      </c>
      <c r="G8973" s="399" t="s">
        <v>5885</v>
      </c>
      <c r="H8973" s="400">
        <v>1</v>
      </c>
      <c r="I8973" s="430">
        <v>1.46</v>
      </c>
      <c r="J8973" s="380">
        <v>1.46</v>
      </c>
      <c r="K8973" s="379"/>
      <c r="L8973" s="489">
        <v>1.76</v>
      </c>
    </row>
    <row r="8974" spans="1:13" ht="12.75" thickBot="1" x14ac:dyDescent="0.25">
      <c r="A8974" s="359" t="s">
        <v>16072</v>
      </c>
      <c r="B8974" s="381" t="s">
        <v>13811</v>
      </c>
      <c r="C8974" s="382" t="s">
        <v>5781</v>
      </c>
      <c r="D8974" s="381" t="s">
        <v>5782</v>
      </c>
      <c r="E8974" s="381" t="s">
        <v>5783</v>
      </c>
      <c r="F8974" s="383" t="s">
        <v>5784</v>
      </c>
      <c r="G8974" s="384" t="s">
        <v>5785</v>
      </c>
      <c r="H8974" s="382" t="s">
        <v>5786</v>
      </c>
      <c r="I8974" s="431" t="s">
        <v>5787</v>
      </c>
      <c r="J8974" s="382" t="s">
        <v>5788</v>
      </c>
      <c r="K8974" s="364"/>
    </row>
    <row r="8975" spans="1:13" ht="12.75" thickTop="1" x14ac:dyDescent="0.2">
      <c r="A8975" s="359" t="s">
        <v>16073</v>
      </c>
      <c r="B8975" s="401" t="s">
        <v>5789</v>
      </c>
      <c r="C8975" s="402" t="s">
        <v>6466</v>
      </c>
      <c r="D8975" s="401" t="s">
        <v>5791</v>
      </c>
      <c r="E8975" s="401" t="s">
        <v>603</v>
      </c>
      <c r="F8975" s="403">
        <v>4</v>
      </c>
      <c r="G8975" s="404" t="s">
        <v>5885</v>
      </c>
      <c r="H8975" s="405">
        <v>1</v>
      </c>
      <c r="I8975" s="406">
        <v>1.07</v>
      </c>
      <c r="J8975" s="406">
        <v>1.07</v>
      </c>
      <c r="K8975" s="371"/>
      <c r="L8975" s="496">
        <v>1.29</v>
      </c>
      <c r="M8975" s="488">
        <v>1.29</v>
      </c>
    </row>
    <row r="8976" spans="1:13" x14ac:dyDescent="0.2">
      <c r="A8976" s="359" t="s">
        <v>13150</v>
      </c>
      <c r="B8976" s="373" t="s">
        <v>5794</v>
      </c>
      <c r="C8976" s="374" t="s">
        <v>6467</v>
      </c>
      <c r="D8976" s="373" t="s">
        <v>5791</v>
      </c>
      <c r="E8976" s="373" t="s">
        <v>6468</v>
      </c>
      <c r="F8976" s="375" t="s">
        <v>5798</v>
      </c>
      <c r="G8976" s="376" t="s">
        <v>5885</v>
      </c>
      <c r="H8976" s="377">
        <v>1</v>
      </c>
      <c r="I8976" s="378">
        <v>1.07</v>
      </c>
      <c r="J8976" s="378">
        <v>1.07</v>
      </c>
      <c r="K8976" s="379"/>
      <c r="L8976" s="493">
        <v>1.29</v>
      </c>
    </row>
    <row r="8977" spans="1:13" x14ac:dyDescent="0.2">
      <c r="A8977" s="359" t="s">
        <v>13152</v>
      </c>
      <c r="B8977" s="360" t="s">
        <v>13812</v>
      </c>
      <c r="C8977" s="361" t="s">
        <v>5781</v>
      </c>
      <c r="D8977" s="360" t="s">
        <v>5782</v>
      </c>
      <c r="E8977" s="360" t="s">
        <v>5783</v>
      </c>
      <c r="F8977" s="362" t="s">
        <v>5784</v>
      </c>
      <c r="G8977" s="363" t="s">
        <v>5785</v>
      </c>
      <c r="H8977" s="361" t="s">
        <v>5786</v>
      </c>
      <c r="I8977" s="361" t="s">
        <v>5787</v>
      </c>
      <c r="J8977" s="361" t="s">
        <v>5788</v>
      </c>
      <c r="K8977" s="364"/>
      <c r="L8977" s="494"/>
    </row>
    <row r="8978" spans="1:13" x14ac:dyDescent="0.2">
      <c r="A8978" s="359" t="s">
        <v>13153</v>
      </c>
      <c r="B8978" s="365" t="s">
        <v>5789</v>
      </c>
      <c r="C8978" s="366" t="s">
        <v>6470</v>
      </c>
      <c r="D8978" s="365" t="s">
        <v>5791</v>
      </c>
      <c r="E8978" s="365" t="s">
        <v>605</v>
      </c>
      <c r="F8978" s="367">
        <v>4</v>
      </c>
      <c r="G8978" s="368" t="s">
        <v>5885</v>
      </c>
      <c r="H8978" s="369">
        <v>1</v>
      </c>
      <c r="I8978" s="370">
        <v>4.1500000000000004</v>
      </c>
      <c r="J8978" s="370">
        <v>4.1500000000000004</v>
      </c>
      <c r="K8978" s="371"/>
      <c r="L8978" s="495">
        <v>5</v>
      </c>
      <c r="M8978" s="488">
        <v>5</v>
      </c>
    </row>
    <row r="8979" spans="1:13" x14ac:dyDescent="0.2">
      <c r="A8979" s="359" t="s">
        <v>13154</v>
      </c>
      <c r="B8979" s="373" t="s">
        <v>5794</v>
      </c>
      <c r="C8979" s="374" t="s">
        <v>6471</v>
      </c>
      <c r="D8979" s="373" t="s">
        <v>5791</v>
      </c>
      <c r="E8979" s="373" t="s">
        <v>605</v>
      </c>
      <c r="F8979" s="375" t="s">
        <v>5798</v>
      </c>
      <c r="G8979" s="376" t="s">
        <v>5885</v>
      </c>
      <c r="H8979" s="377">
        <v>1</v>
      </c>
      <c r="I8979" s="378">
        <v>4.1500000000000004</v>
      </c>
      <c r="J8979" s="378">
        <v>4.1500000000000004</v>
      </c>
      <c r="K8979" s="379"/>
      <c r="L8979" s="493">
        <v>5</v>
      </c>
    </row>
    <row r="8980" spans="1:13" x14ac:dyDescent="0.2">
      <c r="A8980" s="359" t="s">
        <v>13155</v>
      </c>
      <c r="B8980" s="360" t="s">
        <v>13813</v>
      </c>
      <c r="C8980" s="361" t="s">
        <v>5781</v>
      </c>
      <c r="D8980" s="360" t="s">
        <v>5782</v>
      </c>
      <c r="E8980" s="360" t="s">
        <v>5783</v>
      </c>
      <c r="F8980" s="362" t="s">
        <v>5784</v>
      </c>
      <c r="G8980" s="363" t="s">
        <v>5785</v>
      </c>
      <c r="H8980" s="361" t="s">
        <v>5786</v>
      </c>
      <c r="I8980" s="361" t="s">
        <v>5787</v>
      </c>
      <c r="J8980" s="361" t="s">
        <v>5788</v>
      </c>
      <c r="K8980" s="364"/>
      <c r="L8980" s="494"/>
    </row>
    <row r="8981" spans="1:13" x14ac:dyDescent="0.2">
      <c r="A8981" s="359" t="s">
        <v>13156</v>
      </c>
      <c r="B8981" s="365" t="s">
        <v>5789</v>
      </c>
      <c r="C8981" s="366" t="s">
        <v>6473</v>
      </c>
      <c r="D8981" s="365" t="s">
        <v>5791</v>
      </c>
      <c r="E8981" s="365" t="s">
        <v>607</v>
      </c>
      <c r="F8981" s="367">
        <v>4</v>
      </c>
      <c r="G8981" s="368" t="s">
        <v>6474</v>
      </c>
      <c r="H8981" s="369">
        <v>1</v>
      </c>
      <c r="I8981" s="370">
        <v>2.0299999999999998</v>
      </c>
      <c r="J8981" s="370">
        <v>2.0299999999999998</v>
      </c>
      <c r="K8981" s="371"/>
      <c r="L8981" s="495">
        <v>2.4500000000000002</v>
      </c>
      <c r="M8981" s="488">
        <v>2.4500000000000002</v>
      </c>
    </row>
    <row r="8982" spans="1:13" ht="24" x14ac:dyDescent="0.2">
      <c r="A8982" s="359" t="s">
        <v>16074</v>
      </c>
      <c r="B8982" s="396" t="s">
        <v>5794</v>
      </c>
      <c r="C8982" s="397" t="s">
        <v>6475</v>
      </c>
      <c r="D8982" s="396" t="s">
        <v>5791</v>
      </c>
      <c r="E8982" s="396" t="s">
        <v>6476</v>
      </c>
      <c r="F8982" s="398" t="s">
        <v>5798</v>
      </c>
      <c r="G8982" s="399" t="s">
        <v>6474</v>
      </c>
      <c r="H8982" s="400">
        <v>1</v>
      </c>
      <c r="I8982" s="430">
        <v>2.0299999999999998</v>
      </c>
      <c r="J8982" s="380">
        <v>2.0299999999999998</v>
      </c>
      <c r="K8982" s="379"/>
      <c r="L8982" s="489">
        <v>2.4500000000000002</v>
      </c>
    </row>
    <row r="8983" spans="1:13" ht="12.75" thickBot="1" x14ac:dyDescent="0.25">
      <c r="A8983" s="359" t="s">
        <v>16075</v>
      </c>
      <c r="B8983" s="381" t="s">
        <v>13814</v>
      </c>
      <c r="C8983" s="382" t="s">
        <v>5781</v>
      </c>
      <c r="D8983" s="381" t="s">
        <v>5782</v>
      </c>
      <c r="E8983" s="381" t="s">
        <v>5783</v>
      </c>
      <c r="F8983" s="383" t="s">
        <v>5784</v>
      </c>
      <c r="G8983" s="384" t="s">
        <v>5785</v>
      </c>
      <c r="H8983" s="382" t="s">
        <v>5786</v>
      </c>
      <c r="I8983" s="431" t="s">
        <v>5787</v>
      </c>
      <c r="J8983" s="382" t="s">
        <v>5788</v>
      </c>
      <c r="K8983" s="364"/>
    </row>
    <row r="8984" spans="1:13" ht="12.75" thickTop="1" x14ac:dyDescent="0.2">
      <c r="A8984" s="359" t="s">
        <v>16076</v>
      </c>
      <c r="B8984" s="401" t="s">
        <v>5789</v>
      </c>
      <c r="C8984" s="402" t="s">
        <v>6478</v>
      </c>
      <c r="D8984" s="401" t="s">
        <v>5791</v>
      </c>
      <c r="E8984" s="401" t="s">
        <v>610</v>
      </c>
      <c r="F8984" s="403">
        <v>4</v>
      </c>
      <c r="G8984" s="404" t="s">
        <v>5885</v>
      </c>
      <c r="H8984" s="405">
        <v>1</v>
      </c>
      <c r="I8984" s="406">
        <v>3.61</v>
      </c>
      <c r="J8984" s="406">
        <v>3.61</v>
      </c>
      <c r="K8984" s="371"/>
      <c r="L8984" s="496">
        <v>4.3499999999999996</v>
      </c>
      <c r="M8984" s="488">
        <v>4.3499999999999996</v>
      </c>
    </row>
    <row r="8985" spans="1:13" x14ac:dyDescent="0.2">
      <c r="A8985" s="359" t="s">
        <v>13157</v>
      </c>
      <c r="B8985" s="373" t="s">
        <v>5794</v>
      </c>
      <c r="C8985" s="374" t="s">
        <v>6479</v>
      </c>
      <c r="D8985" s="373" t="s">
        <v>5791</v>
      </c>
      <c r="E8985" s="373" t="s">
        <v>6480</v>
      </c>
      <c r="F8985" s="375" t="s">
        <v>5798</v>
      </c>
      <c r="G8985" s="376" t="s">
        <v>5885</v>
      </c>
      <c r="H8985" s="377">
        <v>1</v>
      </c>
      <c r="I8985" s="378">
        <v>3.61</v>
      </c>
      <c r="J8985" s="378">
        <v>3.61</v>
      </c>
      <c r="K8985" s="379"/>
      <c r="L8985" s="493">
        <v>4.3499999999999996</v>
      </c>
    </row>
    <row r="8986" spans="1:13" x14ac:dyDescent="0.2">
      <c r="A8986" s="359" t="s">
        <v>13159</v>
      </c>
      <c r="B8986" s="360" t="s">
        <v>13815</v>
      </c>
      <c r="C8986" s="361" t="s">
        <v>5781</v>
      </c>
      <c r="D8986" s="360" t="s">
        <v>5782</v>
      </c>
      <c r="E8986" s="360" t="s">
        <v>5783</v>
      </c>
      <c r="F8986" s="362" t="s">
        <v>5784</v>
      </c>
      <c r="G8986" s="363" t="s">
        <v>5785</v>
      </c>
      <c r="H8986" s="361" t="s">
        <v>5786</v>
      </c>
      <c r="I8986" s="361" t="s">
        <v>5787</v>
      </c>
      <c r="J8986" s="361" t="s">
        <v>5788</v>
      </c>
      <c r="K8986" s="364"/>
      <c r="L8986" s="494"/>
    </row>
    <row r="8987" spans="1:13" ht="24" x14ac:dyDescent="0.2">
      <c r="A8987" s="359" t="s">
        <v>13160</v>
      </c>
      <c r="B8987" s="365" t="s">
        <v>5789</v>
      </c>
      <c r="C8987" s="366" t="s">
        <v>13816</v>
      </c>
      <c r="D8987" s="365" t="s">
        <v>5791</v>
      </c>
      <c r="E8987" s="365" t="s">
        <v>5236</v>
      </c>
      <c r="F8987" s="367">
        <v>27</v>
      </c>
      <c r="G8987" s="368" t="s">
        <v>5793</v>
      </c>
      <c r="H8987" s="369">
        <v>1</v>
      </c>
      <c r="I8987" s="370">
        <v>17.46</v>
      </c>
      <c r="J8987" s="370">
        <v>17.46</v>
      </c>
      <c r="K8987" s="371"/>
      <c r="L8987" s="495">
        <v>21.03</v>
      </c>
      <c r="M8987" s="488">
        <v>21.03</v>
      </c>
    </row>
    <row r="8988" spans="1:13" x14ac:dyDescent="0.2">
      <c r="A8988" s="359" t="s">
        <v>13161</v>
      </c>
      <c r="B8988" s="373" t="s">
        <v>5794</v>
      </c>
      <c r="C8988" s="374" t="s">
        <v>13817</v>
      </c>
      <c r="D8988" s="373" t="s">
        <v>5791</v>
      </c>
      <c r="E8988" s="373" t="s">
        <v>13818</v>
      </c>
      <c r="F8988" s="375" t="s">
        <v>5796</v>
      </c>
      <c r="G8988" s="376" t="s">
        <v>86</v>
      </c>
      <c r="H8988" s="377">
        <v>0.1191</v>
      </c>
      <c r="I8988" s="378">
        <v>11.5</v>
      </c>
      <c r="J8988" s="378">
        <v>1.36</v>
      </c>
      <c r="K8988" s="379"/>
      <c r="L8988" s="493">
        <v>13.86</v>
      </c>
    </row>
    <row r="8989" spans="1:13" x14ac:dyDescent="0.2">
      <c r="A8989" s="359" t="s">
        <v>13162</v>
      </c>
      <c r="B8989" s="373" t="s">
        <v>5794</v>
      </c>
      <c r="C8989" s="374" t="s">
        <v>5815</v>
      </c>
      <c r="D8989" s="373" t="s">
        <v>5791</v>
      </c>
      <c r="E8989" s="373" t="s">
        <v>5286</v>
      </c>
      <c r="F8989" s="375" t="s">
        <v>5796</v>
      </c>
      <c r="G8989" s="376" t="s">
        <v>86</v>
      </c>
      <c r="H8989" s="377">
        <v>0.30330000000000001</v>
      </c>
      <c r="I8989" s="378">
        <v>11.07</v>
      </c>
      <c r="J8989" s="378">
        <v>3.35</v>
      </c>
      <c r="K8989" s="379"/>
      <c r="L8989" s="493">
        <v>13.34</v>
      </c>
    </row>
    <row r="8990" spans="1:13" x14ac:dyDescent="0.2">
      <c r="A8990" s="359" t="s">
        <v>13163</v>
      </c>
      <c r="B8990" s="373" t="s">
        <v>5794</v>
      </c>
      <c r="C8990" s="374" t="s">
        <v>13819</v>
      </c>
      <c r="D8990" s="373" t="s">
        <v>5791</v>
      </c>
      <c r="E8990" s="373" t="s">
        <v>13820</v>
      </c>
      <c r="F8990" s="375" t="s">
        <v>5798</v>
      </c>
      <c r="G8990" s="376" t="s">
        <v>5298</v>
      </c>
      <c r="H8990" s="377">
        <v>0.3</v>
      </c>
      <c r="I8990" s="378">
        <v>2.85</v>
      </c>
      <c r="J8990" s="378">
        <v>0.85</v>
      </c>
      <c r="K8990" s="379"/>
      <c r="L8990" s="493">
        <v>3.44</v>
      </c>
    </row>
    <row r="8991" spans="1:13" x14ac:dyDescent="0.2">
      <c r="A8991" s="359" t="s">
        <v>16077</v>
      </c>
      <c r="B8991" s="396" t="s">
        <v>5794</v>
      </c>
      <c r="C8991" s="397" t="s">
        <v>13821</v>
      </c>
      <c r="D8991" s="396" t="s">
        <v>5791</v>
      </c>
      <c r="E8991" s="396" t="s">
        <v>13822</v>
      </c>
      <c r="F8991" s="398" t="s">
        <v>5798</v>
      </c>
      <c r="G8991" s="399" t="s">
        <v>5793</v>
      </c>
      <c r="H8991" s="400">
        <v>1</v>
      </c>
      <c r="I8991" s="430">
        <v>11.230545454545455</v>
      </c>
      <c r="J8991" s="380">
        <v>11.23</v>
      </c>
      <c r="K8991" s="379"/>
      <c r="L8991" s="489">
        <v>13.5</v>
      </c>
    </row>
    <row r="8992" spans="1:13" ht="12.75" thickBot="1" x14ac:dyDescent="0.25">
      <c r="A8992" s="359" t="s">
        <v>16078</v>
      </c>
      <c r="B8992" s="396" t="s">
        <v>5794</v>
      </c>
      <c r="C8992" s="397" t="s">
        <v>13823</v>
      </c>
      <c r="D8992" s="396" t="s">
        <v>5791</v>
      </c>
      <c r="E8992" s="396" t="s">
        <v>13824</v>
      </c>
      <c r="F8992" s="398" t="s">
        <v>5798</v>
      </c>
      <c r="G8992" s="399" t="s">
        <v>5885</v>
      </c>
      <c r="H8992" s="400">
        <v>0.03</v>
      </c>
      <c r="I8992" s="430">
        <v>22.52</v>
      </c>
      <c r="J8992" s="380">
        <v>0.67</v>
      </c>
      <c r="K8992" s="379"/>
      <c r="L8992" s="489">
        <v>27.14</v>
      </c>
    </row>
    <row r="8993" spans="1:13" ht="12.75" thickTop="1" x14ac:dyDescent="0.2">
      <c r="A8993" s="359" t="s">
        <v>16079</v>
      </c>
      <c r="B8993" s="407" t="s">
        <v>13825</v>
      </c>
      <c r="C8993" s="408" t="s">
        <v>5781</v>
      </c>
      <c r="D8993" s="407" t="s">
        <v>5782</v>
      </c>
      <c r="E8993" s="407" t="s">
        <v>5783</v>
      </c>
      <c r="F8993" s="409" t="s">
        <v>5784</v>
      </c>
      <c r="G8993" s="410" t="s">
        <v>5785</v>
      </c>
      <c r="H8993" s="408" t="s">
        <v>5786</v>
      </c>
      <c r="I8993" s="408" t="s">
        <v>5787</v>
      </c>
      <c r="J8993" s="408" t="s">
        <v>5788</v>
      </c>
      <c r="K8993" s="364"/>
      <c r="L8993" s="492"/>
    </row>
    <row r="8994" spans="1:13" ht="24" x14ac:dyDescent="0.2">
      <c r="A8994" s="359" t="s">
        <v>13164</v>
      </c>
      <c r="B8994" s="365" t="s">
        <v>5789</v>
      </c>
      <c r="C8994" s="366" t="s">
        <v>13673</v>
      </c>
      <c r="D8994" s="365" t="s">
        <v>5791</v>
      </c>
      <c r="E8994" s="365" t="s">
        <v>2871</v>
      </c>
      <c r="F8994" s="367">
        <v>22</v>
      </c>
      <c r="G8994" s="368" t="s">
        <v>5793</v>
      </c>
      <c r="H8994" s="369">
        <v>1</v>
      </c>
      <c r="I8994" s="370">
        <v>125.84</v>
      </c>
      <c r="J8994" s="370">
        <v>125.84</v>
      </c>
      <c r="K8994" s="371"/>
      <c r="L8994" s="495">
        <v>151.57</v>
      </c>
      <c r="M8994" s="488">
        <v>151.57</v>
      </c>
    </row>
    <row r="8995" spans="1:13" x14ac:dyDescent="0.2">
      <c r="A8995" s="359" t="s">
        <v>13166</v>
      </c>
      <c r="B8995" s="373" t="s">
        <v>5794</v>
      </c>
      <c r="C8995" s="374" t="s">
        <v>5840</v>
      </c>
      <c r="D8995" s="373" t="s">
        <v>5791</v>
      </c>
      <c r="E8995" s="373" t="s">
        <v>5288</v>
      </c>
      <c r="F8995" s="375" t="s">
        <v>5796</v>
      </c>
      <c r="G8995" s="376" t="s">
        <v>86</v>
      </c>
      <c r="H8995" s="377">
        <v>0.60829999999999995</v>
      </c>
      <c r="I8995" s="378">
        <v>18.510000000000002</v>
      </c>
      <c r="J8995" s="378">
        <v>11.25</v>
      </c>
      <c r="K8995" s="379"/>
      <c r="L8995" s="493">
        <v>22.3</v>
      </c>
    </row>
    <row r="8996" spans="1:13" x14ac:dyDescent="0.2">
      <c r="A8996" s="359" t="s">
        <v>13167</v>
      </c>
      <c r="B8996" s="373" t="s">
        <v>5794</v>
      </c>
      <c r="C8996" s="374" t="s">
        <v>5815</v>
      </c>
      <c r="D8996" s="373" t="s">
        <v>5791</v>
      </c>
      <c r="E8996" s="373" t="s">
        <v>5286</v>
      </c>
      <c r="F8996" s="375" t="s">
        <v>5796</v>
      </c>
      <c r="G8996" s="376" t="s">
        <v>86</v>
      </c>
      <c r="H8996" s="377">
        <v>0.85440000000000005</v>
      </c>
      <c r="I8996" s="378">
        <v>11.07</v>
      </c>
      <c r="J8996" s="378">
        <v>9.4499999999999993</v>
      </c>
      <c r="K8996" s="379"/>
      <c r="L8996" s="493">
        <v>13.34</v>
      </c>
    </row>
    <row r="8997" spans="1:13" x14ac:dyDescent="0.2">
      <c r="A8997" s="359" t="s">
        <v>16080</v>
      </c>
      <c r="B8997" s="396" t="s">
        <v>5794</v>
      </c>
      <c r="C8997" s="397" t="s">
        <v>13257</v>
      </c>
      <c r="D8997" s="396" t="s">
        <v>5791</v>
      </c>
      <c r="E8997" s="396" t="s">
        <v>13258</v>
      </c>
      <c r="F8997" s="398" t="s">
        <v>5798</v>
      </c>
      <c r="G8997" s="399" t="s">
        <v>5298</v>
      </c>
      <c r="H8997" s="400">
        <v>4.5</v>
      </c>
      <c r="I8997" s="430">
        <v>1.1559600000000025</v>
      </c>
      <c r="J8997" s="380">
        <v>5.2</v>
      </c>
      <c r="K8997" s="379"/>
      <c r="L8997" s="489">
        <v>1.38</v>
      </c>
    </row>
    <row r="8998" spans="1:13" ht="12.75" thickBot="1" x14ac:dyDescent="0.25">
      <c r="A8998" s="359" t="s">
        <v>16081</v>
      </c>
      <c r="B8998" s="396" t="s">
        <v>5794</v>
      </c>
      <c r="C8998" s="397" t="s">
        <v>5797</v>
      </c>
      <c r="D8998" s="396" t="s">
        <v>5791</v>
      </c>
      <c r="E8998" s="396" t="s">
        <v>5380</v>
      </c>
      <c r="F8998" s="398" t="s">
        <v>5798</v>
      </c>
      <c r="G8998" s="399" t="s">
        <v>5298</v>
      </c>
      <c r="H8998" s="400">
        <v>1.3</v>
      </c>
      <c r="I8998" s="430">
        <v>0.52</v>
      </c>
      <c r="J8998" s="380">
        <v>0.67</v>
      </c>
      <c r="K8998" s="379"/>
      <c r="L8998" s="489">
        <v>0.63</v>
      </c>
    </row>
    <row r="8999" spans="1:13" ht="12.75" thickTop="1" x14ac:dyDescent="0.2">
      <c r="A8999" s="359" t="s">
        <v>16082</v>
      </c>
      <c r="B8999" s="390" t="s">
        <v>5794</v>
      </c>
      <c r="C8999" s="391" t="s">
        <v>13674</v>
      </c>
      <c r="D8999" s="390" t="s">
        <v>5791</v>
      </c>
      <c r="E8999" s="390" t="s">
        <v>13675</v>
      </c>
      <c r="F8999" s="392" t="s">
        <v>5798</v>
      </c>
      <c r="G8999" s="393" t="s">
        <v>5793</v>
      </c>
      <c r="H8999" s="394">
        <v>1.05</v>
      </c>
      <c r="I8999" s="395">
        <v>94.55</v>
      </c>
      <c r="J8999" s="395">
        <v>99.27</v>
      </c>
      <c r="K8999" s="379"/>
      <c r="L8999" s="491">
        <v>113.91</v>
      </c>
    </row>
    <row r="9000" spans="1:13" x14ac:dyDescent="0.2">
      <c r="A9000" s="359" t="s">
        <v>13168</v>
      </c>
      <c r="B9000" s="360" t="s">
        <v>13826</v>
      </c>
      <c r="C9000" s="361" t="s">
        <v>5781</v>
      </c>
      <c r="D9000" s="360" t="s">
        <v>5782</v>
      </c>
      <c r="E9000" s="360" t="s">
        <v>5783</v>
      </c>
      <c r="F9000" s="362" t="s">
        <v>5784</v>
      </c>
      <c r="G9000" s="363" t="s">
        <v>5785</v>
      </c>
      <c r="H9000" s="361" t="s">
        <v>5786</v>
      </c>
      <c r="I9000" s="361" t="s">
        <v>5787</v>
      </c>
      <c r="J9000" s="361" t="s">
        <v>5788</v>
      </c>
      <c r="K9000" s="364"/>
      <c r="L9000" s="494"/>
    </row>
    <row r="9001" spans="1:13" ht="24" x14ac:dyDescent="0.2">
      <c r="A9001" s="359" t="s">
        <v>13170</v>
      </c>
      <c r="B9001" s="365" t="s">
        <v>5789</v>
      </c>
      <c r="C9001" s="366" t="s">
        <v>13827</v>
      </c>
      <c r="D9001" s="365" t="s">
        <v>217</v>
      </c>
      <c r="E9001" s="365" t="s">
        <v>3001</v>
      </c>
      <c r="F9001" s="367" t="s">
        <v>13828</v>
      </c>
      <c r="G9001" s="368" t="s">
        <v>172</v>
      </c>
      <c r="H9001" s="369">
        <v>1</v>
      </c>
      <c r="I9001" s="370">
        <v>130.66</v>
      </c>
      <c r="J9001" s="370">
        <v>130.66</v>
      </c>
      <c r="K9001" s="371"/>
      <c r="L9001" s="495">
        <v>157.41999999999999</v>
      </c>
      <c r="M9001" s="488">
        <v>157.41999999999999</v>
      </c>
    </row>
    <row r="9002" spans="1:13" ht="24" x14ac:dyDescent="0.2">
      <c r="A9002" s="359" t="s">
        <v>13171</v>
      </c>
      <c r="B9002" s="418" t="s">
        <v>5898</v>
      </c>
      <c r="C9002" s="419" t="s">
        <v>5906</v>
      </c>
      <c r="D9002" s="418" t="s">
        <v>217</v>
      </c>
      <c r="E9002" s="418" t="s">
        <v>5907</v>
      </c>
      <c r="F9002" s="420" t="s">
        <v>5908</v>
      </c>
      <c r="G9002" s="421" t="s">
        <v>185</v>
      </c>
      <c r="H9002" s="422">
        <v>0.437</v>
      </c>
      <c r="I9002" s="423">
        <v>23.82</v>
      </c>
      <c r="J9002" s="423">
        <v>10.4</v>
      </c>
      <c r="K9002" s="379"/>
      <c r="L9002" s="493">
        <v>28.7</v>
      </c>
    </row>
    <row r="9003" spans="1:13" ht="24" x14ac:dyDescent="0.2">
      <c r="A9003" s="359" t="s">
        <v>16083</v>
      </c>
      <c r="B9003" s="424" t="s">
        <v>5898</v>
      </c>
      <c r="C9003" s="425" t="s">
        <v>5909</v>
      </c>
      <c r="D9003" s="424" t="s">
        <v>217</v>
      </c>
      <c r="E9003" s="424" t="s">
        <v>5455</v>
      </c>
      <c r="F9003" s="426" t="s">
        <v>5908</v>
      </c>
      <c r="G9003" s="427" t="s">
        <v>185</v>
      </c>
      <c r="H9003" s="428">
        <v>0.218</v>
      </c>
      <c r="I9003" s="429">
        <v>16.12</v>
      </c>
      <c r="J9003" s="417">
        <v>3.51</v>
      </c>
      <c r="K9003" s="379"/>
      <c r="L9003" s="489">
        <v>19.420000000000002</v>
      </c>
    </row>
    <row r="9004" spans="1:13" ht="12.75" thickBot="1" x14ac:dyDescent="0.25">
      <c r="A9004" s="359" t="s">
        <v>16084</v>
      </c>
      <c r="B9004" s="396" t="s">
        <v>5794</v>
      </c>
      <c r="C9004" s="397" t="s">
        <v>13829</v>
      </c>
      <c r="D9004" s="396" t="s">
        <v>217</v>
      </c>
      <c r="E9004" s="396" t="s">
        <v>13830</v>
      </c>
      <c r="F9004" s="398" t="s">
        <v>5798</v>
      </c>
      <c r="G9004" s="399" t="s">
        <v>280</v>
      </c>
      <c r="H9004" s="400">
        <v>0.24</v>
      </c>
      <c r="I9004" s="430">
        <v>0.59</v>
      </c>
      <c r="J9004" s="380">
        <v>0.14000000000000001</v>
      </c>
      <c r="K9004" s="379"/>
      <c r="L9004" s="489">
        <v>0.72</v>
      </c>
    </row>
    <row r="9005" spans="1:13" ht="12.75" thickTop="1" x14ac:dyDescent="0.2">
      <c r="A9005" s="359" t="s">
        <v>16085</v>
      </c>
      <c r="B9005" s="390" t="s">
        <v>5794</v>
      </c>
      <c r="C9005" s="391" t="s">
        <v>13831</v>
      </c>
      <c r="D9005" s="390" t="s">
        <v>217</v>
      </c>
      <c r="E9005" s="390" t="s">
        <v>13832</v>
      </c>
      <c r="F9005" s="392" t="s">
        <v>5798</v>
      </c>
      <c r="G9005" s="393" t="s">
        <v>280</v>
      </c>
      <c r="H9005" s="394">
        <v>1.2150000000000001</v>
      </c>
      <c r="I9005" s="395">
        <v>1.9564999999999939</v>
      </c>
      <c r="J9005" s="395">
        <v>2.37</v>
      </c>
      <c r="K9005" s="379"/>
      <c r="L9005" s="491">
        <v>2.36</v>
      </c>
    </row>
    <row r="9006" spans="1:13" ht="24" x14ac:dyDescent="0.2">
      <c r="A9006" s="359" t="s">
        <v>13172</v>
      </c>
      <c r="B9006" s="373" t="s">
        <v>5794</v>
      </c>
      <c r="C9006" s="374" t="s">
        <v>13833</v>
      </c>
      <c r="D9006" s="373" t="s">
        <v>217</v>
      </c>
      <c r="E9006" s="373" t="s">
        <v>13834</v>
      </c>
      <c r="F9006" s="375" t="s">
        <v>5798</v>
      </c>
      <c r="G9006" s="376" t="s">
        <v>5793</v>
      </c>
      <c r="H9006" s="377">
        <v>0.25</v>
      </c>
      <c r="I9006" s="378">
        <v>456.97</v>
      </c>
      <c r="J9006" s="378">
        <v>114.24</v>
      </c>
      <c r="K9006" s="379"/>
      <c r="L9006" s="493">
        <v>550.5</v>
      </c>
    </row>
    <row r="9007" spans="1:13" x14ac:dyDescent="0.2">
      <c r="A9007" s="359" t="s">
        <v>13174</v>
      </c>
      <c r="B9007" s="360" t="s">
        <v>13835</v>
      </c>
      <c r="C9007" s="361" t="s">
        <v>5781</v>
      </c>
      <c r="D9007" s="360" t="s">
        <v>5782</v>
      </c>
      <c r="E9007" s="360" t="s">
        <v>5783</v>
      </c>
      <c r="F9007" s="362" t="s">
        <v>5784</v>
      </c>
      <c r="G9007" s="363" t="s">
        <v>5785</v>
      </c>
      <c r="H9007" s="361" t="s">
        <v>5786</v>
      </c>
      <c r="I9007" s="361" t="s">
        <v>5787</v>
      </c>
      <c r="J9007" s="361" t="s">
        <v>5788</v>
      </c>
      <c r="K9007" s="364"/>
      <c r="L9007" s="494"/>
    </row>
    <row r="9008" spans="1:13" ht="24" x14ac:dyDescent="0.2">
      <c r="A9008" s="359" t="s">
        <v>13175</v>
      </c>
      <c r="B9008" s="365" t="s">
        <v>5789</v>
      </c>
      <c r="C9008" s="366" t="s">
        <v>7826</v>
      </c>
      <c r="D9008" s="365" t="s">
        <v>5791</v>
      </c>
      <c r="E9008" s="365" t="s">
        <v>924</v>
      </c>
      <c r="F9008" s="367">
        <v>2</v>
      </c>
      <c r="G9008" s="368" t="s">
        <v>5793</v>
      </c>
      <c r="H9008" s="369">
        <v>1</v>
      </c>
      <c r="I9008" s="370">
        <v>63.24</v>
      </c>
      <c r="J9008" s="370">
        <v>63.239999999999988</v>
      </c>
      <c r="K9008" s="371"/>
      <c r="L9008" s="495">
        <v>76.09</v>
      </c>
      <c r="M9008" s="488">
        <v>76.09</v>
      </c>
    </row>
    <row r="9009" spans="1:12" x14ac:dyDescent="0.2">
      <c r="A9009" s="359" t="s">
        <v>13176</v>
      </c>
      <c r="B9009" s="373" t="s">
        <v>5794</v>
      </c>
      <c r="C9009" s="374" t="s">
        <v>5797</v>
      </c>
      <c r="D9009" s="373" t="s">
        <v>5791</v>
      </c>
      <c r="E9009" s="373" t="s">
        <v>5380</v>
      </c>
      <c r="F9009" s="375" t="s">
        <v>5798</v>
      </c>
      <c r="G9009" s="376" t="s">
        <v>5298</v>
      </c>
      <c r="H9009" s="377">
        <v>0.1196</v>
      </c>
      <c r="I9009" s="378">
        <v>0.52</v>
      </c>
      <c r="J9009" s="378">
        <v>0.06</v>
      </c>
      <c r="K9009" s="379"/>
      <c r="L9009" s="493">
        <v>0.63</v>
      </c>
    </row>
    <row r="9010" spans="1:12" x14ac:dyDescent="0.2">
      <c r="A9010" s="359" t="s">
        <v>13177</v>
      </c>
      <c r="B9010" s="373" t="s">
        <v>5794</v>
      </c>
      <c r="C9010" s="374" t="s">
        <v>5815</v>
      </c>
      <c r="D9010" s="373" t="s">
        <v>5791</v>
      </c>
      <c r="E9010" s="373" t="s">
        <v>5286</v>
      </c>
      <c r="F9010" s="375" t="s">
        <v>5796</v>
      </c>
      <c r="G9010" s="376" t="s">
        <v>86</v>
      </c>
      <c r="H9010" s="377">
        <v>0.48549999999999999</v>
      </c>
      <c r="I9010" s="378">
        <v>11.07</v>
      </c>
      <c r="J9010" s="378">
        <v>5.37</v>
      </c>
      <c r="K9010" s="379"/>
      <c r="L9010" s="493">
        <v>13.34</v>
      </c>
    </row>
    <row r="9011" spans="1:12" x14ac:dyDescent="0.2">
      <c r="A9011" s="359" t="s">
        <v>16086</v>
      </c>
      <c r="B9011" s="396" t="s">
        <v>5794</v>
      </c>
      <c r="C9011" s="397" t="s">
        <v>7830</v>
      </c>
      <c r="D9011" s="396" t="s">
        <v>5791</v>
      </c>
      <c r="E9011" s="396" t="s">
        <v>7831</v>
      </c>
      <c r="F9011" s="398" t="s">
        <v>5798</v>
      </c>
      <c r="G9011" s="399" t="s">
        <v>5385</v>
      </c>
      <c r="H9011" s="400">
        <v>8.5000000000000006E-3</v>
      </c>
      <c r="I9011" s="430">
        <v>10.199999999999999</v>
      </c>
      <c r="J9011" s="380">
        <v>0.08</v>
      </c>
      <c r="K9011" s="379"/>
      <c r="L9011" s="489">
        <v>12.29</v>
      </c>
    </row>
    <row r="9012" spans="1:12" ht="12.75" thickBot="1" x14ac:dyDescent="0.25">
      <c r="A9012" s="359" t="s">
        <v>16087</v>
      </c>
      <c r="B9012" s="396" t="s">
        <v>5794</v>
      </c>
      <c r="C9012" s="397" t="s">
        <v>7833</v>
      </c>
      <c r="D9012" s="396" t="s">
        <v>5791</v>
      </c>
      <c r="E9012" s="396" t="s">
        <v>7834</v>
      </c>
      <c r="F9012" s="398" t="s">
        <v>5798</v>
      </c>
      <c r="G9012" s="399" t="s">
        <v>5305</v>
      </c>
      <c r="H9012" s="400">
        <v>2.86E-2</v>
      </c>
      <c r="I9012" s="430">
        <v>21.23</v>
      </c>
      <c r="J9012" s="380">
        <v>0.6</v>
      </c>
      <c r="K9012" s="379"/>
      <c r="L9012" s="489">
        <v>25.58</v>
      </c>
    </row>
    <row r="9013" spans="1:12" ht="12.75" thickTop="1" x14ac:dyDescent="0.2">
      <c r="A9013" s="359" t="s">
        <v>16088</v>
      </c>
      <c r="B9013" s="390" t="s">
        <v>5794</v>
      </c>
      <c r="C9013" s="391" t="s">
        <v>5966</v>
      </c>
      <c r="D9013" s="390" t="s">
        <v>5791</v>
      </c>
      <c r="E9013" s="390" t="s">
        <v>5538</v>
      </c>
      <c r="F9013" s="392" t="s">
        <v>5798</v>
      </c>
      <c r="G9013" s="393" t="s">
        <v>5885</v>
      </c>
      <c r="H9013" s="394">
        <v>4.0000000000000002E-4</v>
      </c>
      <c r="I9013" s="395">
        <v>146.86000000000001</v>
      </c>
      <c r="J9013" s="395">
        <v>0.05</v>
      </c>
      <c r="K9013" s="379"/>
      <c r="L9013" s="491">
        <v>176.93</v>
      </c>
    </row>
    <row r="9014" spans="1:12" x14ac:dyDescent="0.2">
      <c r="A9014" s="359" t="s">
        <v>13178</v>
      </c>
      <c r="B9014" s="373" t="s">
        <v>5794</v>
      </c>
      <c r="C9014" s="374" t="s">
        <v>7559</v>
      </c>
      <c r="D9014" s="373" t="s">
        <v>5791</v>
      </c>
      <c r="E9014" s="373" t="s">
        <v>7560</v>
      </c>
      <c r="F9014" s="375" t="s">
        <v>5798</v>
      </c>
      <c r="G9014" s="376" t="s">
        <v>5305</v>
      </c>
      <c r="H9014" s="377">
        <v>0.17130000000000001</v>
      </c>
      <c r="I9014" s="378">
        <v>0.16</v>
      </c>
      <c r="J9014" s="378">
        <v>0.02</v>
      </c>
      <c r="K9014" s="379"/>
      <c r="L9014" s="493">
        <v>0.2</v>
      </c>
    </row>
    <row r="9015" spans="1:12" x14ac:dyDescent="0.2">
      <c r="A9015" s="359" t="s">
        <v>13180</v>
      </c>
      <c r="B9015" s="373" t="s">
        <v>5794</v>
      </c>
      <c r="C9015" s="374" t="s">
        <v>7838</v>
      </c>
      <c r="D9015" s="373" t="s">
        <v>5791</v>
      </c>
      <c r="E9015" s="373" t="s">
        <v>7839</v>
      </c>
      <c r="F9015" s="375" t="s">
        <v>5798</v>
      </c>
      <c r="G9015" s="376" t="s">
        <v>5793</v>
      </c>
      <c r="H9015" s="377">
        <v>1</v>
      </c>
      <c r="I9015" s="378">
        <v>22.12</v>
      </c>
      <c r="J9015" s="378">
        <v>22.12</v>
      </c>
      <c r="K9015" s="379"/>
      <c r="L9015" s="493">
        <v>26.65</v>
      </c>
    </row>
    <row r="9016" spans="1:12" x14ac:dyDescent="0.2">
      <c r="A9016" s="359" t="s">
        <v>13181</v>
      </c>
      <c r="B9016" s="373" t="s">
        <v>5794</v>
      </c>
      <c r="C9016" s="374" t="s">
        <v>5954</v>
      </c>
      <c r="D9016" s="373" t="s">
        <v>5791</v>
      </c>
      <c r="E9016" s="373" t="s">
        <v>5389</v>
      </c>
      <c r="F9016" s="375" t="s">
        <v>5798</v>
      </c>
      <c r="G9016" s="376" t="s">
        <v>5385</v>
      </c>
      <c r="H9016" s="377">
        <v>1.466</v>
      </c>
      <c r="I9016" s="378">
        <v>7.07</v>
      </c>
      <c r="J9016" s="378">
        <v>10.36</v>
      </c>
      <c r="K9016" s="379"/>
      <c r="L9016" s="493">
        <v>8.52</v>
      </c>
    </row>
    <row r="9017" spans="1:12" x14ac:dyDescent="0.2">
      <c r="A9017" s="359" t="s">
        <v>13182</v>
      </c>
      <c r="B9017" s="373" t="s">
        <v>5794</v>
      </c>
      <c r="C9017" s="374" t="s">
        <v>5801</v>
      </c>
      <c r="D9017" s="373" t="s">
        <v>5791</v>
      </c>
      <c r="E9017" s="373" t="s">
        <v>5362</v>
      </c>
      <c r="F9017" s="375" t="s">
        <v>5796</v>
      </c>
      <c r="G9017" s="376" t="s">
        <v>86</v>
      </c>
      <c r="H9017" s="377">
        <v>0.495</v>
      </c>
      <c r="I9017" s="378">
        <v>18.715666666666692</v>
      </c>
      <c r="J9017" s="378">
        <v>9.26</v>
      </c>
      <c r="K9017" s="379"/>
      <c r="L9017" s="493">
        <v>22.3</v>
      </c>
    </row>
    <row r="9018" spans="1:12" x14ac:dyDescent="0.2">
      <c r="A9018" s="359" t="s">
        <v>13183</v>
      </c>
      <c r="B9018" s="373" t="s">
        <v>5794</v>
      </c>
      <c r="C9018" s="374" t="s">
        <v>5967</v>
      </c>
      <c r="D9018" s="373" t="s">
        <v>5791</v>
      </c>
      <c r="E9018" s="373" t="s">
        <v>5375</v>
      </c>
      <c r="F9018" s="375" t="s">
        <v>5798</v>
      </c>
      <c r="G9018" s="376" t="s">
        <v>5885</v>
      </c>
      <c r="H9018" s="377">
        <v>6.9999999999999999E-4</v>
      </c>
      <c r="I9018" s="378">
        <v>118.26</v>
      </c>
      <c r="J9018" s="378">
        <v>0.08</v>
      </c>
      <c r="K9018" s="379"/>
      <c r="L9018" s="493">
        <v>142.47</v>
      </c>
    </row>
    <row r="9019" spans="1:12" x14ac:dyDescent="0.2">
      <c r="A9019" s="359" t="s">
        <v>16089</v>
      </c>
      <c r="B9019" s="396" t="s">
        <v>5794</v>
      </c>
      <c r="C9019" s="397" t="s">
        <v>7011</v>
      </c>
      <c r="D9019" s="396" t="s">
        <v>5791</v>
      </c>
      <c r="E9019" s="396" t="s">
        <v>7012</v>
      </c>
      <c r="F9019" s="398" t="s">
        <v>5798</v>
      </c>
      <c r="G9019" s="399" t="s">
        <v>5305</v>
      </c>
      <c r="H9019" s="400">
        <v>9.4999999999999998E-3</v>
      </c>
      <c r="I9019" s="430">
        <v>21.2</v>
      </c>
      <c r="J9019" s="380">
        <v>0.2</v>
      </c>
      <c r="K9019" s="379"/>
      <c r="L9019" s="489">
        <v>25.55</v>
      </c>
    </row>
    <row r="9020" spans="1:12" ht="12.75" thickBot="1" x14ac:dyDescent="0.25">
      <c r="A9020" s="359" t="s">
        <v>16090</v>
      </c>
      <c r="B9020" s="396" t="s">
        <v>5794</v>
      </c>
      <c r="C9020" s="397" t="s">
        <v>5806</v>
      </c>
      <c r="D9020" s="396" t="s">
        <v>5791</v>
      </c>
      <c r="E9020" s="396" t="s">
        <v>5807</v>
      </c>
      <c r="F9020" s="398" t="s">
        <v>5798</v>
      </c>
      <c r="G9020" s="399" t="s">
        <v>5305</v>
      </c>
      <c r="H9020" s="400">
        <v>0.17130000000000001</v>
      </c>
      <c r="I9020" s="430">
        <v>0.99</v>
      </c>
      <c r="J9020" s="380">
        <v>0.16</v>
      </c>
      <c r="K9020" s="379"/>
      <c r="L9020" s="489">
        <v>1.2</v>
      </c>
    </row>
    <row r="9021" spans="1:12" ht="12.75" thickTop="1" x14ac:dyDescent="0.2">
      <c r="A9021" s="359" t="s">
        <v>16091</v>
      </c>
      <c r="B9021" s="390" t="s">
        <v>5794</v>
      </c>
      <c r="C9021" s="391" t="s">
        <v>7846</v>
      </c>
      <c r="D9021" s="390" t="s">
        <v>5791</v>
      </c>
      <c r="E9021" s="390" t="s">
        <v>7847</v>
      </c>
      <c r="F9021" s="392" t="s">
        <v>5798</v>
      </c>
      <c r="G9021" s="393" t="s">
        <v>5305</v>
      </c>
      <c r="H9021" s="394">
        <v>0.17130000000000001</v>
      </c>
      <c r="I9021" s="395">
        <v>0.19</v>
      </c>
      <c r="J9021" s="395">
        <v>0.03</v>
      </c>
      <c r="K9021" s="379"/>
      <c r="L9021" s="491">
        <v>0.24</v>
      </c>
    </row>
    <row r="9022" spans="1:12" x14ac:dyDescent="0.2">
      <c r="A9022" s="359" t="s">
        <v>13184</v>
      </c>
      <c r="B9022" s="373" t="s">
        <v>5794</v>
      </c>
      <c r="C9022" s="374" t="s">
        <v>7605</v>
      </c>
      <c r="D9022" s="373" t="s">
        <v>5791</v>
      </c>
      <c r="E9022" s="373" t="s">
        <v>7606</v>
      </c>
      <c r="F9022" s="375" t="s">
        <v>5798</v>
      </c>
      <c r="G9022" s="376" t="s">
        <v>5298</v>
      </c>
      <c r="H9022" s="377">
        <v>1.7399999999999999E-2</v>
      </c>
      <c r="I9022" s="378">
        <v>20.87</v>
      </c>
      <c r="J9022" s="378">
        <v>0.36</v>
      </c>
      <c r="K9022" s="379"/>
      <c r="L9022" s="493">
        <v>25.15</v>
      </c>
    </row>
    <row r="9023" spans="1:12" x14ac:dyDescent="0.2">
      <c r="A9023" s="359" t="s">
        <v>13186</v>
      </c>
      <c r="B9023" s="373" t="s">
        <v>5794</v>
      </c>
      <c r="C9023" s="374" t="s">
        <v>7609</v>
      </c>
      <c r="D9023" s="373" t="s">
        <v>5791</v>
      </c>
      <c r="E9023" s="373" t="s">
        <v>7610</v>
      </c>
      <c r="F9023" s="375" t="s">
        <v>5798</v>
      </c>
      <c r="G9023" s="376" t="s">
        <v>5385</v>
      </c>
      <c r="H9023" s="377">
        <v>1.0597000000000001</v>
      </c>
      <c r="I9023" s="378">
        <v>2.73</v>
      </c>
      <c r="J9023" s="378">
        <v>2.89</v>
      </c>
      <c r="K9023" s="379"/>
      <c r="L9023" s="493">
        <v>3.29</v>
      </c>
    </row>
    <row r="9024" spans="1:12" x14ac:dyDescent="0.2">
      <c r="A9024" s="359" t="s">
        <v>13187</v>
      </c>
      <c r="B9024" s="373" t="s">
        <v>5794</v>
      </c>
      <c r="C9024" s="374" t="s">
        <v>7616</v>
      </c>
      <c r="D9024" s="373" t="s">
        <v>5791</v>
      </c>
      <c r="E9024" s="373" t="s">
        <v>7617</v>
      </c>
      <c r="F9024" s="375" t="s">
        <v>5798</v>
      </c>
      <c r="G9024" s="376" t="s">
        <v>5298</v>
      </c>
      <c r="H9024" s="377">
        <v>2.18E-2</v>
      </c>
      <c r="I9024" s="378">
        <v>20.059999999999999</v>
      </c>
      <c r="J9024" s="378">
        <v>0.43</v>
      </c>
      <c r="K9024" s="379"/>
      <c r="L9024" s="493">
        <v>24.17</v>
      </c>
    </row>
    <row r="9025" spans="1:12" x14ac:dyDescent="0.2">
      <c r="A9025" s="359" t="s">
        <v>16092</v>
      </c>
      <c r="B9025" s="396" t="s">
        <v>5794</v>
      </c>
      <c r="C9025" s="397" t="s">
        <v>5811</v>
      </c>
      <c r="D9025" s="396" t="s">
        <v>5791</v>
      </c>
      <c r="E9025" s="396" t="s">
        <v>5590</v>
      </c>
      <c r="F9025" s="398" t="s">
        <v>5798</v>
      </c>
      <c r="G9025" s="399" t="s">
        <v>5385</v>
      </c>
      <c r="H9025" s="400">
        <v>0.21410000000000001</v>
      </c>
      <c r="I9025" s="430">
        <v>6.93</v>
      </c>
      <c r="J9025" s="380">
        <v>1.48</v>
      </c>
      <c r="K9025" s="379"/>
      <c r="L9025" s="489">
        <v>8.35</v>
      </c>
    </row>
    <row r="9026" spans="1:12" ht="12.75" thickBot="1" x14ac:dyDescent="0.25">
      <c r="A9026" s="359" t="s">
        <v>16093</v>
      </c>
      <c r="B9026" s="396" t="s">
        <v>5794</v>
      </c>
      <c r="C9026" s="397" t="s">
        <v>6006</v>
      </c>
      <c r="D9026" s="396" t="s">
        <v>5791</v>
      </c>
      <c r="E9026" s="396" t="s">
        <v>5384</v>
      </c>
      <c r="F9026" s="398" t="s">
        <v>5798</v>
      </c>
      <c r="G9026" s="399" t="s">
        <v>5385</v>
      </c>
      <c r="H9026" s="400">
        <v>0.65969999999999995</v>
      </c>
      <c r="I9026" s="430">
        <v>11.87</v>
      </c>
      <c r="J9026" s="380">
        <v>7.83</v>
      </c>
      <c r="K9026" s="379"/>
      <c r="L9026" s="489">
        <v>14.3</v>
      </c>
    </row>
    <row r="9027" spans="1:12" ht="12.75" thickTop="1" x14ac:dyDescent="0.2">
      <c r="A9027" s="359" t="s">
        <v>16094</v>
      </c>
      <c r="B9027" s="390" t="s">
        <v>5794</v>
      </c>
      <c r="C9027" s="391" t="s">
        <v>7854</v>
      </c>
      <c r="D9027" s="390" t="s">
        <v>5791</v>
      </c>
      <c r="E9027" s="390" t="s">
        <v>7855</v>
      </c>
      <c r="F9027" s="392" t="s">
        <v>5798</v>
      </c>
      <c r="G9027" s="393" t="s">
        <v>5385</v>
      </c>
      <c r="H9027" s="394">
        <v>4.6100000000000002E-2</v>
      </c>
      <c r="I9027" s="395">
        <v>40.450000000000003</v>
      </c>
      <c r="J9027" s="395">
        <v>1.86</v>
      </c>
      <c r="K9027" s="379"/>
      <c r="L9027" s="491">
        <v>48.73</v>
      </c>
    </row>
  </sheetData>
  <mergeCells count="2">
    <mergeCell ref="B9:C9"/>
    <mergeCell ref="B10:J10"/>
  </mergeCells>
  <pageMargins left="0.5" right="0.5" top="1" bottom="1" header="0.5" footer="0.5"/>
  <pageSetup paperSize="9" scale="68" fitToHeight="0" orientation="landscape" r:id="rId1"/>
  <headerFooter>
    <oddHeader>&amp;L &amp;CCONSTRUTORA NJ
CNPJ: 01.263.068/0001-26 &amp;R</oddHeader>
    <oddFooter>&amp;L &amp;CRua 21 QUADRA A-3 LOTE 31 - Jardim Goiás - Goiânia / GO
 / construtoranjgyn@gmail.com &amp;R</oddFooter>
  </headerFooter>
  <drawing r:id="rId2"/>
  <legacyDrawing r:id="rId3"/>
  <oleObjects>
    <mc:AlternateContent xmlns:mc="http://schemas.openxmlformats.org/markup-compatibility/2006">
      <mc:Choice Requires="x14">
        <oleObject progId="CorelDraw.Graphic.17" shapeId="13314" r:id="rId4">
          <objectPr defaultSize="0" autoPict="0" r:id="rId5">
            <anchor moveWithCells="1" sizeWithCells="1">
              <from>
                <xdr:col>9</xdr:col>
                <xdr:colOff>542925</xdr:colOff>
                <xdr:row>0</xdr:row>
                <xdr:rowOff>76200</xdr:rowOff>
              </from>
              <to>
                <xdr:col>9</xdr:col>
                <xdr:colOff>952500</xdr:colOff>
                <xdr:row>0</xdr:row>
                <xdr:rowOff>657225</xdr:rowOff>
              </to>
            </anchor>
          </objectPr>
        </oleObject>
      </mc:Choice>
      <mc:Fallback>
        <oleObject progId="CorelDraw.Graphic.17" shapeId="13314"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10</vt:i4>
      </vt:variant>
    </vt:vector>
  </HeadingPairs>
  <TitlesOfParts>
    <vt:vector size="19" baseType="lpstr">
      <vt:lpstr>Resumo</vt:lpstr>
      <vt:lpstr>Planilha</vt:lpstr>
      <vt:lpstr>Somatório</vt:lpstr>
      <vt:lpstr>Cronograma</vt:lpstr>
      <vt:lpstr>Relatório</vt:lpstr>
      <vt:lpstr>Parcela Maior Relevância</vt:lpstr>
      <vt:lpstr>BDI</vt:lpstr>
      <vt:lpstr>CPU's Próprias</vt:lpstr>
      <vt:lpstr>CPU's Goinfra e SINAPI</vt:lpstr>
      <vt:lpstr>BDI!Area_de_impressao</vt:lpstr>
      <vt:lpstr>'CPU''s Goinfra e SINAPI'!Area_de_impressao</vt:lpstr>
      <vt:lpstr>'CPU''s Próprias'!Area_de_impressao</vt:lpstr>
      <vt:lpstr>Cronograma!Area_de_impressao</vt:lpstr>
      <vt:lpstr>Planilha!Area_de_impressao</vt:lpstr>
      <vt:lpstr>Resumo!Area_de_impressao</vt:lpstr>
      <vt:lpstr>Somatório!Area_de_impressao</vt:lpstr>
      <vt:lpstr>'CPU''s Próprias'!Titulos_de_impressao</vt:lpstr>
      <vt:lpstr>Cronograma!Titulos_de_impressao</vt:lpstr>
      <vt:lpstr>Planilha!Titulos_de_impressao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2024-05-03T14:23:47Z</dcterms:modified>
</cp:coreProperties>
</file>